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fileSharing readOnlyRecommended="1"/>
  <workbookPr/>
  <mc:AlternateContent xmlns:mc="http://schemas.openxmlformats.org/markup-compatibility/2006">
    <mc:Choice Requires="x15">
      <x15ac:absPath xmlns:x15ac="http://schemas.microsoft.com/office/spreadsheetml/2010/11/ac" url="https://questionmarkgroup.sharepoint.com/sites/Schoonmaak/Gedeelde documenten/General/Projecten algemeen/In behandeling/Blosse kindcentra/3. Aanbestedingsdocs/1. Calculatie/"/>
    </mc:Choice>
  </mc:AlternateContent>
  <xr:revisionPtr revIDLastSave="81" documentId="8_{9E5538E3-A17B-45B5-BE32-CC56CE8EA750}" xr6:coauthVersionLast="47" xr6:coauthVersionMax="47" xr10:uidLastSave="{126923EB-E18F-4FA7-848C-2F4FC0463264}"/>
  <bookViews>
    <workbookView xWindow="28680" yWindow="-120" windowWidth="29040" windowHeight="15720" tabRatio="946" xr2:uid="{00000000-000D-0000-FFFF-FFFF00000000}"/>
  </bookViews>
  <sheets>
    <sheet name="1-Uitgangspunten" sheetId="41" r:id="rId1"/>
    <sheet name="2-Kosten per locatie" sheetId="37" r:id="rId2"/>
    <sheet name="3-Productie normen" sheetId="28" r:id="rId3"/>
    <sheet name="4-Basis ruimtestaat" sheetId="2" r:id="rId4"/>
    <sheet name="5-Premies en opslagen" sheetId="17" r:id="rId5"/>
    <sheet name="6-Opbouw uurtarief productie" sheetId="18" r:id="rId6"/>
    <sheet name="7-Opbouw uurtarief toezicht" sheetId="38" r:id="rId7"/>
    <sheet name="8-Afroepprijs" sheetId="5" r:id="rId8"/>
    <sheet name="9-Vloeronderhoud" sheetId="39" r:id="rId9"/>
    <sheet name="10-Glasbewassing" sheetId="42" r:id="rId10"/>
  </sheets>
  <externalReferences>
    <externalReference r:id="rId11"/>
    <externalReference r:id="rId12"/>
    <externalReference r:id="rId13"/>
    <externalReference r:id="rId14"/>
    <externalReference r:id="rId15"/>
    <externalReference r:id="rId16"/>
    <externalReference r:id="rId17"/>
  </externalReferences>
  <definedNames>
    <definedName name="__1F" localSheetId="9" hidden="1">[1]Psychiatrie!#REF!</definedName>
    <definedName name="__1F" hidden="1">[1]Psychiatrie!#REF!</definedName>
    <definedName name="__2_0_F" localSheetId="9" hidden="1">[1]Psychiatrie!#REF!</definedName>
    <definedName name="__2_0_F" hidden="1">[1]Psychiatrie!#REF!</definedName>
    <definedName name="_1_________F" localSheetId="9" hidden="1">[1]Psychiatrie!#REF!</definedName>
    <definedName name="_1_________F" hidden="1">[1]Psychiatrie!#REF!</definedName>
    <definedName name="_1F" localSheetId="9" hidden="1">[1]Blad1!#REF!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9" hidden="1">'[2]#REF'!#REF!</definedName>
    <definedName name="_Fill" localSheetId="1" hidden="1">'[3]#REF'!#REF!</definedName>
    <definedName name="_Fill" localSheetId="8" hidden="1">'[2]#REF'!#REF!</definedName>
    <definedName name="_Fill" hidden="1">'[3]#REF'!#REF!</definedName>
    <definedName name="_filll" hidden="1">'[4]#REF'!#REF!</definedName>
    <definedName name="_xlnm._FilterDatabase" localSheetId="9" hidden="1">'10-Glasbewassing'!$A$10:$Z$78</definedName>
    <definedName name="_xlnm._FilterDatabase" localSheetId="1" hidden="1">'2-Kosten per locatie'!$A$13:$N$30</definedName>
    <definedName name="_xlnm._FilterDatabase" localSheetId="3" hidden="1">'4-Basis ruimtestaat'!$B$9:$S$1100</definedName>
    <definedName name="_xlnm._FilterDatabase" localSheetId="8" hidden="1">'9-Vloeronderhoud'!$A$10:$X$28</definedName>
    <definedName name="_Hlk39130726" localSheetId="0">'1-Uitgangspunten'!$A$16</definedName>
    <definedName name="_Key1" localSheetId="9" hidden="1">'[2]#REF'!#REF!</definedName>
    <definedName name="_Key1" localSheetId="1" hidden="1">'[3]#REF'!#REF!</definedName>
    <definedName name="_Key1" localSheetId="8" hidden="1">'[2]#REF'!#REF!</definedName>
    <definedName name="_Key1" hidden="1">'[3]#REF'!#REF!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ccessDatabase" hidden="1">"C:\data\excel\BASISWP.mdb"</definedName>
    <definedName name="Additioneel" hidden="1">'[2]#REF'!#REF!</definedName>
    <definedName name="_xlnm.Print_Area" localSheetId="1">'2-Kosten per locatie'!$A$3:$X$30</definedName>
    <definedName name="_xlnm.Print_Area" localSheetId="3">'4-Basis ruimtestaat'!$B$3:$S$316</definedName>
    <definedName name="_xlnm.Print_Area" localSheetId="4">'5-Premies en opslagen'!$A$3:$E$55</definedName>
    <definedName name="_xlnm.Print_Area" localSheetId="5">'6-Opbouw uurtarief productie'!$A$1:$R$63</definedName>
    <definedName name="_xlnm.Print_Area" localSheetId="7">'8-Afroepprijs'!$A$3:$F$41</definedName>
    <definedName name="_xlnm.Print_Titles" localSheetId="9">'10-Glasbewassing'!$10:$10</definedName>
    <definedName name="_xlnm.Print_Titles" localSheetId="1">'2-Kosten per locatie'!$13:$13</definedName>
    <definedName name="_xlnm.Print_Titles" localSheetId="3">'4-Basis ruimtestaat'!$9:$9</definedName>
    <definedName name="_xlnm.Print_Titles" localSheetId="5">'6-Opbouw uurtarief productie'!$A:$C</definedName>
    <definedName name="_xlnm.Print_Titles" localSheetId="7">'8-Afroepprijs'!$6:$9</definedName>
    <definedName name="_xlnm.Print_Titles" localSheetId="8">'9-Vloeronderhoud'!$10:$10</definedName>
    <definedName name="berichtok" localSheetId="9">#N/A</definedName>
    <definedName name="berichtok" localSheetId="1">'2-Kosten per locatie'!berichtok</definedName>
    <definedName name="berichtok">'2-Kosten per locatie'!berichtok</definedName>
    <definedName name="berichtoke" localSheetId="9">#N/A</definedName>
    <definedName name="berichtoke" localSheetId="1">'2-Kosten per locatie'!berichtoke</definedName>
    <definedName name="berichtoke">'2-Kosten per locatie'!berichtoke</definedName>
    <definedName name="berichtoke1" localSheetId="9">#N/A</definedName>
    <definedName name="berichtoke1" localSheetId="1">'2-Kosten per locatie'!berichtoke1</definedName>
    <definedName name="berichtoke1">'2-Kosten per locatie'!berichtoke1</definedName>
    <definedName name="Berkt" localSheetId="9">#N/A</definedName>
    <definedName name="Berkt" localSheetId="1">'2-Kosten per locatie'!Berkt</definedName>
    <definedName name="Berkt">'2-Kosten per locatie'!Berkt</definedName>
    <definedName name="dffdf" localSheetId="9" hidden="1">'[5]#REF'!#REF!</definedName>
    <definedName name="dffdf" hidden="1">'[5]#REF'!#REF!</definedName>
    <definedName name="einde" localSheetId="9">#N/A</definedName>
    <definedName name="einde" localSheetId="1">'2-Kosten per locatie'!einde</definedName>
    <definedName name="einde">'2-Kosten per locatie'!einde</definedName>
    <definedName name="fghf" localSheetId="9" hidden="1">'[6]#REF'!#REF!</definedName>
    <definedName name="fghf" hidden="1">'[6]#REF'!#REF!</definedName>
    <definedName name="Gan_R" localSheetId="9">#N/A</definedName>
    <definedName name="Gan_R" localSheetId="1">'2-Kosten per locatie'!Gan_R</definedName>
    <definedName name="Gan_R">'2-Kosten per locatie'!Gan_R</definedName>
    <definedName name="gs" localSheetId="9" hidden="1">'[5]#REF'!#REF!</definedName>
    <definedName name="gs" hidden="1">'[5]#REF'!#REF!</definedName>
    <definedName name="han" localSheetId="9" hidden="1">'[2]#REF'!#REF!</definedName>
    <definedName name="han" localSheetId="1" hidden="1">'[3]#REF'!#REF!</definedName>
    <definedName name="han" localSheetId="8" hidden="1">'[2]#REF'!#REF!</definedName>
    <definedName name="han" hidden="1">'[3]#REF'!#REF!</definedName>
    <definedName name="HTML_CodePage" hidden="1">1252</definedName>
    <definedName name="HTML_Control" localSheetId="9" hidden="1">{"'ma_vr'!$A$1:$AA$42"}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'[6]#REF'!#REF!</definedName>
    <definedName name="Mutatiederdekwartaal" localSheetId="9" hidden="1">{"'ma_vr'!$A$1:$AA$42"}</definedName>
    <definedName name="Mutatiederdekwartaal" localSheetId="1" hidden="1">{"'ma_vr'!$A$1:$AA$42"}</definedName>
    <definedName name="Mutatiederdekwartaal" hidden="1">{"'ma_vr'!$A$1:$AA$42"}</definedName>
    <definedName name="NvB" hidden="1">'[4]#REF'!#REF!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 i="2" l="1"/>
  <c r="O28" i="2"/>
  <c r="O48" i="2"/>
  <c r="O49" i="2"/>
  <c r="O50" i="2"/>
  <c r="O57" i="2"/>
  <c r="O64" i="2"/>
  <c r="O66" i="2"/>
  <c r="O88" i="2"/>
  <c r="O101" i="2"/>
  <c r="O111" i="2"/>
  <c r="O141" i="2"/>
  <c r="O149" i="2"/>
  <c r="O183" i="2"/>
  <c r="O184" i="2"/>
  <c r="O185" i="2"/>
  <c r="O204" i="2"/>
  <c r="O206" i="2"/>
  <c r="O207" i="2"/>
  <c r="O208" i="2"/>
  <c r="O209" i="2"/>
  <c r="O234" i="2"/>
  <c r="O294" i="2"/>
  <c r="O301" i="2"/>
  <c r="O304" i="2"/>
  <c r="O316" i="2"/>
  <c r="O317" i="2"/>
  <c r="O318" i="2"/>
  <c r="O319" i="2"/>
  <c r="O326" i="2"/>
  <c r="O365" i="2"/>
  <c r="O371" i="2"/>
  <c r="O374" i="2"/>
  <c r="O380" i="2"/>
  <c r="O382" i="2"/>
  <c r="O389" i="2"/>
  <c r="O403" i="2"/>
  <c r="O459" i="2"/>
  <c r="O460" i="2"/>
  <c r="O480" i="2"/>
  <c r="O497" i="2"/>
  <c r="O498" i="2"/>
  <c r="O521" i="2"/>
  <c r="O522" i="2"/>
  <c r="O538" i="2"/>
  <c r="O542" i="2"/>
  <c r="O543" i="2"/>
  <c r="O574" i="2"/>
  <c r="O578" i="2"/>
  <c r="O587" i="2"/>
  <c r="O617" i="2"/>
  <c r="O618" i="2"/>
  <c r="O655" i="2"/>
  <c r="O657" i="2"/>
  <c r="O679" i="2"/>
  <c r="O695" i="2"/>
  <c r="O709" i="2"/>
  <c r="O718" i="2"/>
  <c r="O753" i="2"/>
  <c r="O754" i="2"/>
  <c r="O756" i="2"/>
  <c r="O761" i="2"/>
  <c r="O791" i="2"/>
  <c r="O792" i="2"/>
  <c r="O793" i="2"/>
  <c r="O794" i="2"/>
  <c r="O812" i="2"/>
  <c r="O813" i="2"/>
  <c r="O818" i="2"/>
  <c r="O820" i="2"/>
  <c r="O840" i="2"/>
  <c r="O855" i="2"/>
  <c r="O863" i="2"/>
  <c r="O864" i="2"/>
  <c r="O879" i="2"/>
  <c r="O905" i="2"/>
  <c r="O916" i="2"/>
  <c r="O919" i="2"/>
  <c r="O924" i="2"/>
  <c r="O927" i="2"/>
  <c r="O940" i="2"/>
  <c r="O941" i="2"/>
  <c r="O986" i="2"/>
  <c r="O987" i="2"/>
  <c r="O988" i="2"/>
  <c r="O1019" i="2"/>
  <c r="O1020" i="2"/>
  <c r="O1022" i="2"/>
  <c r="O1025" i="2"/>
  <c r="O1026" i="2"/>
  <c r="O1049" i="2"/>
  <c r="O1050" i="2"/>
  <c r="O1051" i="2"/>
  <c r="O1056" i="2"/>
  <c r="O1057" i="2"/>
  <c r="O1059" i="2"/>
  <c r="O1076" i="2"/>
  <c r="O1080" i="2"/>
  <c r="O1081" i="2"/>
  <c r="O1082" i="2"/>
  <c r="O1083" i="2"/>
  <c r="O1084" i="2"/>
  <c r="O1085" i="2"/>
  <c r="O1086" i="2"/>
  <c r="O1087" i="2"/>
  <c r="O1088" i="2"/>
  <c r="O1089" i="2"/>
  <c r="O1090" i="2"/>
  <c r="O1091" i="2"/>
  <c r="O1092" i="2"/>
  <c r="O1093" i="2"/>
  <c r="O1094" i="2"/>
  <c r="O1095" i="2"/>
  <c r="O1096" i="2"/>
  <c r="O1097" i="2"/>
  <c r="O1098" i="2"/>
  <c r="O1099" i="2"/>
  <c r="O1100" i="2"/>
  <c r="K92" i="2"/>
  <c r="S92" i="2" s="1"/>
  <c r="M92" i="2"/>
  <c r="M808" i="2"/>
  <c r="D25" i="39" l="1"/>
  <c r="I25" i="39" s="1"/>
  <c r="A11" i="2"/>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l="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A135" i="2" s="1"/>
  <c r="A136" i="2" s="1"/>
  <c r="A137" i="2" s="1"/>
  <c r="A138" i="2" s="1"/>
  <c r="A139" i="2" s="1"/>
  <c r="A140" i="2" s="1"/>
  <c r="A141" i="2" s="1"/>
  <c r="A142" i="2" s="1"/>
  <c r="A143" i="2" s="1"/>
  <c r="A144" i="2" s="1"/>
  <c r="A145" i="2" s="1"/>
  <c r="A146" i="2" s="1"/>
  <c r="A147" i="2" s="1"/>
  <c r="A148" i="2" s="1"/>
  <c r="A149" i="2" s="1"/>
  <c r="A150" i="2" s="1"/>
  <c r="A151" i="2" s="1"/>
  <c r="A152" i="2" s="1"/>
  <c r="A153" i="2" s="1"/>
  <c r="A154" i="2" s="1"/>
  <c r="A155" i="2" s="1"/>
  <c r="A156" i="2" s="1"/>
  <c r="A157" i="2" s="1"/>
  <c r="A158" i="2" s="1"/>
  <c r="A159" i="2" s="1"/>
  <c r="A160" i="2" s="1"/>
  <c r="A161" i="2" s="1"/>
  <c r="A162" i="2" s="1"/>
  <c r="A163" i="2" s="1"/>
  <c r="A164" i="2" s="1"/>
  <c r="A165" i="2" s="1"/>
  <c r="A166" i="2" s="1"/>
  <c r="A167" i="2" s="1"/>
  <c r="A168" i="2" s="1"/>
  <c r="A169" i="2" s="1"/>
  <c r="A170" i="2" s="1"/>
  <c r="A171" i="2" s="1"/>
  <c r="A172" i="2" s="1"/>
  <c r="A173" i="2" s="1"/>
  <c r="A174" i="2" s="1"/>
  <c r="A175" i="2" s="1"/>
  <c r="A176" i="2" s="1"/>
  <c r="A177" i="2" s="1"/>
  <c r="A178" i="2" s="1"/>
  <c r="A179" i="2" s="1"/>
  <c r="A180" i="2" s="1"/>
  <c r="A181" i="2" s="1"/>
  <c r="A182" i="2" s="1"/>
  <c r="A183" i="2" s="1"/>
  <c r="A184" i="2" s="1"/>
  <c r="A185" i="2" s="1"/>
  <c r="A186" i="2" s="1"/>
  <c r="A187" i="2" s="1"/>
  <c r="A188" i="2" s="1"/>
  <c r="A189" i="2" s="1"/>
  <c r="A190" i="2" s="1"/>
  <c r="A191" i="2" s="1"/>
  <c r="A192" i="2" s="1"/>
  <c r="A193" i="2" s="1"/>
  <c r="A194" i="2" s="1"/>
  <c r="A195" i="2" s="1"/>
  <c r="A196" i="2" s="1"/>
  <c r="A197" i="2" s="1"/>
  <c r="A198" i="2" s="1"/>
  <c r="A199" i="2" s="1"/>
  <c r="A200" i="2" s="1"/>
  <c r="A201" i="2" s="1"/>
  <c r="A202" i="2" s="1"/>
  <c r="A203" i="2" s="1"/>
  <c r="A204" i="2" s="1"/>
  <c r="A205" i="2" s="1"/>
  <c r="A206" i="2" s="1"/>
  <c r="A207" i="2" s="1"/>
  <c r="A208" i="2" s="1"/>
  <c r="A209" i="2" s="1"/>
  <c r="A210" i="2" s="1"/>
  <c r="A211" i="2" s="1"/>
  <c r="A212" i="2" s="1"/>
  <c r="A213" i="2" s="1"/>
  <c r="A214" i="2" s="1"/>
  <c r="A215" i="2" s="1"/>
  <c r="A216" i="2" s="1"/>
  <c r="A217" i="2" s="1"/>
  <c r="A218" i="2" s="1"/>
  <c r="A219" i="2" s="1"/>
  <c r="A220" i="2" s="1"/>
  <c r="A221" i="2" s="1"/>
  <c r="A222" i="2" s="1"/>
  <c r="A223" i="2" s="1"/>
  <c r="A224" i="2" s="1"/>
  <c r="A225" i="2" s="1"/>
  <c r="A226" i="2" s="1"/>
  <c r="A227" i="2" s="1"/>
  <c r="A228" i="2" s="1"/>
  <c r="A229" i="2" s="1"/>
  <c r="A230" i="2" s="1"/>
  <c r="A231" i="2" s="1"/>
  <c r="A232" i="2" s="1"/>
  <c r="A233" i="2" s="1"/>
  <c r="A234" i="2" s="1"/>
  <c r="A235" i="2" s="1"/>
  <c r="A236" i="2" s="1"/>
  <c r="A237" i="2" s="1"/>
  <c r="A238" i="2" s="1"/>
  <c r="A239" i="2" s="1"/>
  <c r="A240" i="2" s="1"/>
  <c r="A241" i="2" s="1"/>
  <c r="A242" i="2" s="1"/>
  <c r="A243" i="2" s="1"/>
  <c r="A244" i="2" s="1"/>
  <c r="A245" i="2" s="1"/>
  <c r="A246" i="2" s="1"/>
  <c r="A247" i="2" s="1"/>
  <c r="A248" i="2" s="1"/>
  <c r="A249" i="2" s="1"/>
  <c r="A250" i="2" s="1"/>
  <c r="A251" i="2" s="1"/>
  <c r="A252" i="2" s="1"/>
  <c r="A253" i="2" s="1"/>
  <c r="A254" i="2" s="1"/>
  <c r="A255" i="2" s="1"/>
  <c r="A256" i="2" s="1"/>
  <c r="A257" i="2" s="1"/>
  <c r="A258" i="2" s="1"/>
  <c r="A259" i="2" s="1"/>
  <c r="A260" i="2" s="1"/>
  <c r="A261" i="2" s="1"/>
  <c r="A262" i="2" s="1"/>
  <c r="A263" i="2" s="1"/>
  <c r="A264" i="2" s="1"/>
  <c r="A265" i="2" s="1"/>
  <c r="A266" i="2" s="1"/>
  <c r="A267" i="2" s="1"/>
  <c r="A268" i="2" s="1"/>
  <c r="A269" i="2" s="1"/>
  <c r="A270" i="2" s="1"/>
  <c r="A271" i="2" s="1"/>
  <c r="A272" i="2" s="1"/>
  <c r="A273" i="2" s="1"/>
  <c r="A274" i="2" s="1"/>
  <c r="A275" i="2" s="1"/>
  <c r="A276" i="2" s="1"/>
  <c r="A277" i="2" s="1"/>
  <c r="A278" i="2" s="1"/>
  <c r="A279" i="2" s="1"/>
  <c r="A280" i="2" s="1"/>
  <c r="A281" i="2" s="1"/>
  <c r="A282" i="2" s="1"/>
  <c r="A283" i="2" s="1"/>
  <c r="A284" i="2" s="1"/>
  <c r="A285" i="2" s="1"/>
  <c r="A286" i="2" s="1"/>
  <c r="A287" i="2" s="1"/>
  <c r="A288" i="2" s="1"/>
  <c r="A289" i="2" s="1"/>
  <c r="A290" i="2" s="1"/>
  <c r="A291" i="2" s="1"/>
  <c r="A292" i="2" s="1"/>
  <c r="A293" i="2" s="1"/>
  <c r="A294" i="2" s="1"/>
  <c r="A295" i="2" s="1"/>
  <c r="A296" i="2" s="1"/>
  <c r="A297" i="2" s="1"/>
  <c r="A298" i="2" s="1"/>
  <c r="A299" i="2" s="1"/>
  <c r="A300" i="2" s="1"/>
  <c r="A301" i="2" s="1"/>
  <c r="A302" i="2" s="1"/>
  <c r="A303" i="2" s="1"/>
  <c r="A304" i="2" s="1"/>
  <c r="A305" i="2" s="1"/>
  <c r="A306" i="2" s="1"/>
  <c r="A307" i="2" s="1"/>
  <c r="A308" i="2" s="1"/>
  <c r="A309" i="2" s="1"/>
  <c r="A310" i="2" s="1"/>
  <c r="A311" i="2" s="1"/>
  <c r="A312" i="2" s="1"/>
  <c r="A313" i="2" s="1"/>
  <c r="A314" i="2" s="1"/>
  <c r="A315" i="2" s="1"/>
  <c r="A316" i="2" s="1"/>
  <c r="A317" i="2" s="1"/>
  <c r="A318" i="2" s="1"/>
  <c r="A319" i="2" s="1"/>
  <c r="A320" i="2" s="1"/>
  <c r="A321" i="2" s="1"/>
  <c r="A322" i="2" s="1"/>
  <c r="A323" i="2" s="1"/>
  <c r="A324" i="2" s="1"/>
  <c r="A325" i="2" s="1"/>
  <c r="A326" i="2" s="1"/>
  <c r="A327" i="2" s="1"/>
  <c r="A328" i="2" s="1"/>
  <c r="A329" i="2" s="1"/>
  <c r="A330" i="2" s="1"/>
  <c r="A331" i="2" s="1"/>
  <c r="A332" i="2" s="1"/>
  <c r="A333" i="2" s="1"/>
  <c r="A334" i="2" s="1"/>
  <c r="A335" i="2" s="1"/>
  <c r="A336" i="2" s="1"/>
  <c r="A337" i="2" s="1"/>
  <c r="A338" i="2" s="1"/>
  <c r="A339" i="2" s="1"/>
  <c r="A340" i="2" s="1"/>
  <c r="A341" i="2" s="1"/>
  <c r="A342" i="2" s="1"/>
  <c r="A343" i="2" s="1"/>
  <c r="A344" i="2" s="1"/>
  <c r="A345" i="2" s="1"/>
  <c r="A346" i="2" s="1"/>
  <c r="A347" i="2" s="1"/>
  <c r="A348" i="2" s="1"/>
  <c r="A349" i="2" s="1"/>
  <c r="A350" i="2" s="1"/>
  <c r="A351" i="2" s="1"/>
  <c r="A352" i="2" s="1"/>
  <c r="A353" i="2" s="1"/>
  <c r="A354" i="2" s="1"/>
  <c r="A355" i="2" s="1"/>
  <c r="A356" i="2" s="1"/>
  <c r="A357" i="2" s="1"/>
  <c r="A358" i="2" s="1"/>
  <c r="A359" i="2" s="1"/>
  <c r="A360" i="2" s="1"/>
  <c r="A361" i="2" s="1"/>
  <c r="A362" i="2" s="1"/>
  <c r="A363" i="2" s="1"/>
  <c r="A364" i="2" s="1"/>
  <c r="A365" i="2" s="1"/>
  <c r="A366" i="2" s="1"/>
  <c r="A367" i="2" s="1"/>
  <c r="A368" i="2" s="1"/>
  <c r="A369" i="2" s="1"/>
  <c r="A370" i="2" s="1"/>
  <c r="A371" i="2" s="1"/>
  <c r="A372" i="2" s="1"/>
  <c r="A373" i="2" s="1"/>
  <c r="A374" i="2" s="1"/>
  <c r="A375" i="2" s="1"/>
  <c r="A376" i="2" s="1"/>
  <c r="A377" i="2" s="1"/>
  <c r="A378" i="2" s="1"/>
  <c r="A379" i="2" s="1"/>
  <c r="A380" i="2" s="1"/>
  <c r="A381" i="2" s="1"/>
  <c r="A382" i="2" s="1"/>
  <c r="A383" i="2" s="1"/>
  <c r="A384" i="2" s="1"/>
  <c r="A385" i="2" s="1"/>
  <c r="A386" i="2" s="1"/>
  <c r="A387" i="2" s="1"/>
  <c r="A388" i="2" s="1"/>
  <c r="A389" i="2" s="1"/>
  <c r="A390" i="2" s="1"/>
  <c r="A391" i="2" s="1"/>
  <c r="A392" i="2" s="1"/>
  <c r="A393" i="2" s="1"/>
  <c r="A394" i="2" s="1"/>
  <c r="A395" i="2" s="1"/>
  <c r="A396" i="2" s="1"/>
  <c r="A397" i="2" s="1"/>
  <c r="A398" i="2" s="1"/>
  <c r="A399" i="2" s="1"/>
  <c r="A400" i="2" s="1"/>
  <c r="A401" i="2" s="1"/>
  <c r="A402" i="2" s="1"/>
  <c r="A403" i="2" s="1"/>
  <c r="A404" i="2" s="1"/>
  <c r="A405" i="2" s="1"/>
  <c r="A406" i="2" s="1"/>
  <c r="A407" i="2" s="1"/>
  <c r="A408" i="2" s="1"/>
  <c r="A409" i="2" s="1"/>
  <c r="A410" i="2" s="1"/>
  <c r="A411" i="2" s="1"/>
  <c r="A412" i="2" s="1"/>
  <c r="A413" i="2" s="1"/>
  <c r="A414" i="2" s="1"/>
  <c r="A415" i="2" s="1"/>
  <c r="A416" i="2" s="1"/>
  <c r="A417" i="2" s="1"/>
  <c r="A418" i="2" s="1"/>
  <c r="A419" i="2" s="1"/>
  <c r="A420" i="2" s="1"/>
  <c r="A421" i="2" s="1"/>
  <c r="A422" i="2" s="1"/>
  <c r="A423" i="2" s="1"/>
  <c r="A424" i="2" s="1"/>
  <c r="A425" i="2" s="1"/>
  <c r="A426" i="2" s="1"/>
  <c r="A427" i="2" s="1"/>
  <c r="A428" i="2" s="1"/>
  <c r="A429" i="2" s="1"/>
  <c r="A430" i="2" s="1"/>
  <c r="A431" i="2" s="1"/>
  <c r="A432" i="2" s="1"/>
  <c r="A433" i="2" s="1"/>
  <c r="A434" i="2" s="1"/>
  <c r="A435" i="2" s="1"/>
  <c r="A436" i="2" s="1"/>
  <c r="A437" i="2" s="1"/>
  <c r="A438" i="2" s="1"/>
  <c r="A439" i="2" s="1"/>
  <c r="A440" i="2" s="1"/>
  <c r="A441" i="2" s="1"/>
  <c r="A442" i="2" s="1"/>
  <c r="A443" i="2" s="1"/>
  <c r="A444" i="2" s="1"/>
  <c r="A445" i="2" s="1"/>
  <c r="A446" i="2" s="1"/>
  <c r="A447" i="2" s="1"/>
  <c r="A448" i="2" s="1"/>
  <c r="A449" i="2" s="1"/>
  <c r="A450" i="2" s="1"/>
  <c r="A451" i="2" s="1"/>
  <c r="A452" i="2" s="1"/>
  <c r="A453" i="2" s="1"/>
  <c r="A454" i="2" s="1"/>
  <c r="A455" i="2" s="1"/>
  <c r="A456" i="2" s="1"/>
  <c r="A457" i="2" s="1"/>
  <c r="A458" i="2" s="1"/>
  <c r="A459" i="2" s="1"/>
  <c r="A460" i="2" s="1"/>
  <c r="A461" i="2" s="1"/>
  <c r="A462" i="2" s="1"/>
  <c r="A463" i="2" s="1"/>
  <c r="A464" i="2" s="1"/>
  <c r="A465" i="2" s="1"/>
  <c r="A466" i="2" s="1"/>
  <c r="A467" i="2" s="1"/>
  <c r="A468" i="2" s="1"/>
  <c r="A469" i="2" s="1"/>
  <c r="A470" i="2" s="1"/>
  <c r="A471" i="2" s="1"/>
  <c r="A472" i="2" s="1"/>
  <c r="A473" i="2" s="1"/>
  <c r="A474" i="2" s="1"/>
  <c r="A475" i="2" s="1"/>
  <c r="A476" i="2" s="1"/>
  <c r="A477" i="2" s="1"/>
  <c r="A478" i="2" s="1"/>
  <c r="A479" i="2" s="1"/>
  <c r="A480" i="2" s="1"/>
  <c r="A481" i="2" s="1"/>
  <c r="A482" i="2" s="1"/>
  <c r="A483" i="2" s="1"/>
  <c r="A484" i="2" s="1"/>
  <c r="A485" i="2" s="1"/>
  <c r="A486" i="2" s="1"/>
  <c r="A487" i="2" s="1"/>
  <c r="A488" i="2" s="1"/>
  <c r="A489" i="2" s="1"/>
  <c r="A490" i="2" s="1"/>
  <c r="A491" i="2" s="1"/>
  <c r="A492" i="2" s="1"/>
  <c r="A493" i="2" s="1"/>
  <c r="A494" i="2" s="1"/>
  <c r="A495" i="2" s="1"/>
  <c r="A496" i="2" s="1"/>
  <c r="A497" i="2" s="1"/>
  <c r="A498" i="2" s="1"/>
  <c r="A499" i="2" s="1"/>
  <c r="A500" i="2" s="1"/>
  <c r="A501" i="2" s="1"/>
  <c r="A502" i="2" s="1"/>
  <c r="A503" i="2" s="1"/>
  <c r="A504" i="2" s="1"/>
  <c r="A505" i="2" s="1"/>
  <c r="A506" i="2" s="1"/>
  <c r="A507" i="2" s="1"/>
  <c r="A508" i="2" s="1"/>
  <c r="A509" i="2" s="1"/>
  <c r="A510" i="2" s="1"/>
  <c r="A511" i="2" s="1"/>
  <c r="A512" i="2" s="1"/>
  <c r="A513" i="2" s="1"/>
  <c r="A514" i="2" l="1"/>
  <c r="A515" i="2" s="1"/>
  <c r="A516" i="2" s="1"/>
  <c r="A517" i="2" s="1"/>
  <c r="A518" i="2" s="1"/>
  <c r="A519" i="2" s="1"/>
  <c r="A520" i="2" s="1"/>
  <c r="A521" i="2" s="1"/>
  <c r="A522" i="2" s="1"/>
  <c r="A523" i="2" s="1"/>
  <c r="A524" i="2" s="1"/>
  <c r="A525" i="2" s="1"/>
  <c r="A526" i="2" s="1"/>
  <c r="A527" i="2" s="1"/>
  <c r="A528" i="2" s="1"/>
  <c r="A529" i="2" s="1"/>
  <c r="A530" i="2" s="1"/>
  <c r="A531" i="2" s="1"/>
  <c r="A532" i="2" s="1"/>
  <c r="A533" i="2" s="1"/>
  <c r="A534" i="2" s="1"/>
  <c r="A535" i="2" s="1"/>
  <c r="A536" i="2" s="1"/>
  <c r="A537" i="2" s="1"/>
  <c r="A538" i="2" s="1"/>
  <c r="A539" i="2" s="1"/>
  <c r="A540" i="2" s="1"/>
  <c r="A541" i="2" s="1"/>
  <c r="A542" i="2" s="1"/>
  <c r="A543" i="2" s="1"/>
  <c r="A544" i="2" s="1"/>
  <c r="A545" i="2" s="1"/>
  <c r="A546" i="2" s="1"/>
  <c r="A547" i="2" s="1"/>
  <c r="A548" i="2" s="1"/>
  <c r="A549" i="2" s="1"/>
  <c r="A550" i="2" s="1"/>
  <c r="A551" i="2" s="1"/>
  <c r="A552" i="2" s="1"/>
  <c r="A553" i="2" s="1"/>
  <c r="A554" i="2" s="1"/>
  <c r="A555" i="2" s="1"/>
  <c r="A556" i="2" s="1"/>
  <c r="A557" i="2" s="1"/>
  <c r="A558" i="2" s="1"/>
  <c r="A559" i="2" s="1"/>
  <c r="A560" i="2" s="1"/>
  <c r="A561" i="2" s="1"/>
  <c r="A562" i="2" s="1"/>
  <c r="A563" i="2" s="1"/>
  <c r="A564" i="2" s="1"/>
  <c r="A565" i="2" s="1"/>
  <c r="A566" i="2" s="1"/>
  <c r="A567" i="2" s="1"/>
  <c r="A568" i="2" s="1"/>
  <c r="A569" i="2" s="1"/>
  <c r="A570" i="2" s="1"/>
  <c r="A571" i="2" s="1"/>
  <c r="A572" i="2" s="1"/>
  <c r="A573" i="2" s="1"/>
  <c r="A574" i="2" s="1"/>
  <c r="A575" i="2" s="1"/>
  <c r="A576" i="2" s="1"/>
  <c r="A577" i="2" s="1"/>
  <c r="A578" i="2" s="1"/>
  <c r="A579" i="2" s="1"/>
  <c r="A580" i="2" s="1"/>
  <c r="A581" i="2" s="1"/>
  <c r="A582" i="2" s="1"/>
  <c r="A583" i="2" s="1"/>
  <c r="A584" i="2" s="1"/>
  <c r="A585" i="2" s="1"/>
  <c r="A586" i="2" s="1"/>
  <c r="A587" i="2" s="1"/>
  <c r="A588" i="2" s="1"/>
  <c r="A589" i="2" s="1"/>
  <c r="A590" i="2" s="1"/>
  <c r="A591" i="2" s="1"/>
  <c r="A592" i="2" s="1"/>
  <c r="A593" i="2" s="1"/>
  <c r="A594" i="2" s="1"/>
  <c r="A595" i="2" s="1"/>
  <c r="A596" i="2" s="1"/>
  <c r="A597" i="2" s="1"/>
  <c r="A598" i="2" s="1"/>
  <c r="A599" i="2" s="1"/>
  <c r="A600" i="2" s="1"/>
  <c r="A601" i="2" s="1"/>
  <c r="A602" i="2" s="1"/>
  <c r="A603" i="2" s="1"/>
  <c r="A604" i="2" s="1"/>
  <c r="A605" i="2" s="1"/>
  <c r="A606" i="2" s="1"/>
  <c r="A607" i="2" s="1"/>
  <c r="A608" i="2" s="1"/>
  <c r="A609" i="2" s="1"/>
  <c r="A610" i="2" s="1"/>
  <c r="A611" i="2" s="1"/>
  <c r="A612" i="2" s="1"/>
  <c r="A613" i="2" s="1"/>
  <c r="A614" i="2" s="1"/>
  <c r="A615" i="2" s="1"/>
  <c r="A616" i="2" s="1"/>
  <c r="A617" i="2" s="1"/>
  <c r="A618" i="2" s="1"/>
  <c r="A619" i="2" s="1"/>
  <c r="A620" i="2" s="1"/>
  <c r="A621" i="2" s="1"/>
  <c r="A622" i="2" s="1"/>
  <c r="A623" i="2" s="1"/>
  <c r="A624" i="2" s="1"/>
  <c r="A625" i="2" s="1"/>
  <c r="A626" i="2" s="1"/>
  <c r="A627" i="2" s="1"/>
  <c r="A628" i="2" s="1"/>
  <c r="A629" i="2" s="1"/>
  <c r="A630" i="2" s="1"/>
  <c r="A631" i="2" s="1"/>
  <c r="A632" i="2" s="1"/>
  <c r="A633" i="2" s="1"/>
  <c r="A634" i="2" s="1"/>
  <c r="A635" i="2" s="1"/>
  <c r="A636" i="2" s="1"/>
  <c r="A637" i="2" s="1"/>
  <c r="A638" i="2" s="1"/>
  <c r="A639" i="2" s="1"/>
  <c r="A640" i="2" s="1"/>
  <c r="A641" i="2" s="1"/>
  <c r="A642" i="2" s="1"/>
  <c r="A643" i="2" s="1"/>
  <c r="A644" i="2" s="1"/>
  <c r="A645" i="2" s="1"/>
  <c r="A646" i="2" s="1"/>
  <c r="A647" i="2" s="1"/>
  <c r="A648" i="2" s="1"/>
  <c r="A649" i="2" s="1"/>
  <c r="A650" i="2" s="1"/>
  <c r="A651" i="2" s="1"/>
  <c r="A652" i="2" s="1"/>
  <c r="A653" i="2" s="1"/>
  <c r="A654" i="2" s="1"/>
  <c r="A655" i="2" s="1"/>
  <c r="K541" i="2"/>
  <c r="A656" i="2" l="1"/>
  <c r="A657" i="2" s="1"/>
  <c r="A658" i="2" s="1"/>
  <c r="A659" i="2" s="1"/>
  <c r="A660" i="2" s="1"/>
  <c r="A661" i="2" s="1"/>
  <c r="A662" i="2" s="1"/>
  <c r="A663" i="2" s="1"/>
  <c r="A664" i="2" s="1"/>
  <c r="A665" i="2" s="1"/>
  <c r="A666" i="2" s="1"/>
  <c r="A667" i="2" s="1"/>
  <c r="A668" i="2" s="1"/>
  <c r="A669" i="2" s="1"/>
  <c r="A670" i="2" s="1"/>
  <c r="A671" i="2" s="1"/>
  <c r="A672" i="2" s="1"/>
  <c r="A673" i="2" s="1"/>
  <c r="A674" i="2" s="1"/>
  <c r="A675" i="2" s="1"/>
  <c r="A676" i="2" s="1"/>
  <c r="A677" i="2" s="1"/>
  <c r="A678" i="2" s="1"/>
  <c r="A679" i="2" s="1"/>
  <c r="A680" i="2" s="1"/>
  <c r="A681" i="2" s="1"/>
  <c r="A682" i="2" s="1"/>
  <c r="A683" i="2" s="1"/>
  <c r="A684" i="2" s="1"/>
  <c r="A685" i="2" s="1"/>
  <c r="A686" i="2" s="1"/>
  <c r="A687" i="2" s="1"/>
  <c r="A688" i="2" s="1"/>
  <c r="A689" i="2" s="1"/>
  <c r="A690" i="2" s="1"/>
  <c r="A691" i="2" s="1"/>
  <c r="A692" i="2" s="1"/>
  <c r="A693" i="2" s="1"/>
  <c r="A694" i="2" s="1"/>
  <c r="A695" i="2" s="1"/>
  <c r="A696" i="2" s="1"/>
  <c r="A697" i="2" s="1"/>
  <c r="A698" i="2" s="1"/>
  <c r="A699" i="2" s="1"/>
  <c r="A700" i="2" s="1"/>
  <c r="A701" i="2" s="1"/>
  <c r="A702" i="2" s="1"/>
  <c r="A703" i="2" s="1"/>
  <c r="A704" i="2" s="1"/>
  <c r="A705" i="2" s="1"/>
  <c r="A706" i="2" s="1"/>
  <c r="A707" i="2" s="1"/>
  <c r="A708" i="2" s="1"/>
  <c r="A709" i="2" s="1"/>
  <c r="A710" i="2" s="1"/>
  <c r="A711" i="2" s="1"/>
  <c r="A712" i="2" s="1"/>
  <c r="A713" i="2" s="1"/>
  <c r="A714" i="2" s="1"/>
  <c r="A715" i="2" s="1"/>
  <c r="A716" i="2" s="1"/>
  <c r="A717" i="2" s="1"/>
  <c r="A718" i="2" s="1"/>
  <c r="A719" i="2" s="1"/>
  <c r="A720" i="2" s="1"/>
  <c r="A721" i="2" s="1"/>
  <c r="A722" i="2" s="1"/>
  <c r="A723" i="2" s="1"/>
  <c r="A724" i="2" s="1"/>
  <c r="A725" i="2" s="1"/>
  <c r="A726" i="2" s="1"/>
  <c r="A727" i="2" s="1"/>
  <c r="A728" i="2" s="1"/>
  <c r="A729" i="2" s="1"/>
  <c r="A730" i="2" s="1"/>
  <c r="A731" i="2" s="1"/>
  <c r="A732" i="2" s="1"/>
  <c r="A733" i="2" s="1"/>
  <c r="A734" i="2" s="1"/>
  <c r="A735" i="2" s="1"/>
  <c r="A736" i="2" s="1"/>
  <c r="A737" i="2" s="1"/>
  <c r="A738" i="2" s="1"/>
  <c r="A739" i="2" s="1"/>
  <c r="A740" i="2" s="1"/>
  <c r="A741" i="2" s="1"/>
  <c r="A742" i="2" s="1"/>
  <c r="A743" i="2" s="1"/>
  <c r="A744" i="2" s="1"/>
  <c r="A745" i="2" s="1"/>
  <c r="B8" i="42"/>
  <c r="B6" i="42"/>
  <c r="B7" i="42"/>
  <c r="B5" i="42"/>
  <c r="D80" i="42"/>
  <c r="E78" i="42"/>
  <c r="F78" i="42" s="1"/>
  <c r="H78" i="42" s="1"/>
  <c r="E77" i="42"/>
  <c r="F77" i="42" s="1"/>
  <c r="H77" i="42" s="1"/>
  <c r="E76" i="42"/>
  <c r="F76" i="42" s="1"/>
  <c r="H76" i="42" s="1"/>
  <c r="E75" i="42"/>
  <c r="F75" i="42" s="1"/>
  <c r="H75" i="42" s="1"/>
  <c r="E74" i="42"/>
  <c r="F74" i="42" s="1"/>
  <c r="H74" i="42" s="1"/>
  <c r="E73" i="42"/>
  <c r="F73" i="42" s="1"/>
  <c r="H73" i="42" s="1"/>
  <c r="E72" i="42"/>
  <c r="F72" i="42" s="1"/>
  <c r="H72" i="42" s="1"/>
  <c r="E71" i="42"/>
  <c r="F71" i="42" s="1"/>
  <c r="H71" i="42" s="1"/>
  <c r="E70" i="42"/>
  <c r="F70" i="42" s="1"/>
  <c r="H70" i="42" s="1"/>
  <c r="E69" i="42"/>
  <c r="F69" i="42" s="1"/>
  <c r="H69" i="42" s="1"/>
  <c r="E68" i="42"/>
  <c r="F68" i="42" s="1"/>
  <c r="H68" i="42" s="1"/>
  <c r="E67" i="42"/>
  <c r="F67" i="42" s="1"/>
  <c r="H67" i="42" s="1"/>
  <c r="E66" i="42"/>
  <c r="F66" i="42" s="1"/>
  <c r="H66" i="42" s="1"/>
  <c r="E65" i="42"/>
  <c r="F65" i="42" s="1"/>
  <c r="H65" i="42" s="1"/>
  <c r="E64" i="42"/>
  <c r="F64" i="42" s="1"/>
  <c r="H64" i="42" s="1"/>
  <c r="E63" i="42"/>
  <c r="F63" i="42" s="1"/>
  <c r="E58" i="42"/>
  <c r="F58" i="42" s="1"/>
  <c r="H58" i="42" s="1"/>
  <c r="E57" i="42"/>
  <c r="F57" i="42" s="1"/>
  <c r="H57" i="42" s="1"/>
  <c r="E56" i="42"/>
  <c r="F56" i="42" s="1"/>
  <c r="H56" i="42" s="1"/>
  <c r="E55" i="42"/>
  <c r="F55" i="42" s="1"/>
  <c r="H55" i="42" s="1"/>
  <c r="E62" i="42"/>
  <c r="F62" i="42" s="1"/>
  <c r="H62" i="42" s="1"/>
  <c r="E61" i="42"/>
  <c r="F61" i="42" s="1"/>
  <c r="H61" i="42" s="1"/>
  <c r="E60" i="42"/>
  <c r="F60" i="42" s="1"/>
  <c r="H60" i="42" s="1"/>
  <c r="E59" i="42"/>
  <c r="F59" i="42" s="1"/>
  <c r="H59" i="42" s="1"/>
  <c r="E54" i="42"/>
  <c r="F54" i="42" s="1"/>
  <c r="H54" i="42" s="1"/>
  <c r="E53" i="42"/>
  <c r="F53" i="42" s="1"/>
  <c r="H53" i="42" s="1"/>
  <c r="E52" i="42"/>
  <c r="F52" i="42" s="1"/>
  <c r="H52" i="42" s="1"/>
  <c r="E51" i="42"/>
  <c r="F51" i="42" s="1"/>
  <c r="H51" i="42" s="1"/>
  <c r="E50" i="42"/>
  <c r="F50" i="42" s="1"/>
  <c r="H50" i="42" s="1"/>
  <c r="E49" i="42"/>
  <c r="F49" i="42" s="1"/>
  <c r="H49" i="42" s="1"/>
  <c r="E48" i="42"/>
  <c r="F48" i="42" s="1"/>
  <c r="H48" i="42" s="1"/>
  <c r="E47" i="42"/>
  <c r="F47" i="42" s="1"/>
  <c r="H47" i="42" s="1"/>
  <c r="E46" i="42"/>
  <c r="F46" i="42" s="1"/>
  <c r="H46" i="42" s="1"/>
  <c r="E45" i="42"/>
  <c r="F45" i="42" s="1"/>
  <c r="H45" i="42" s="1"/>
  <c r="E44" i="42"/>
  <c r="F44" i="42" s="1"/>
  <c r="H44" i="42" s="1"/>
  <c r="E43" i="42"/>
  <c r="F43" i="42" s="1"/>
  <c r="H43" i="42" s="1"/>
  <c r="E42" i="42"/>
  <c r="F42" i="42" s="1"/>
  <c r="H42" i="42" s="1"/>
  <c r="E41" i="42"/>
  <c r="F41" i="42" s="1"/>
  <c r="H41" i="42" s="1"/>
  <c r="E40" i="42"/>
  <c r="F40" i="42" s="1"/>
  <c r="H40" i="42" s="1"/>
  <c r="E39" i="42"/>
  <c r="F39" i="42" s="1"/>
  <c r="H39" i="42" s="1"/>
  <c r="E38" i="42"/>
  <c r="F38" i="42" s="1"/>
  <c r="H38" i="42" s="1"/>
  <c r="E37" i="42"/>
  <c r="F37" i="42" s="1"/>
  <c r="H37" i="42" s="1"/>
  <c r="E36" i="42"/>
  <c r="F36" i="42" s="1"/>
  <c r="H36" i="42" s="1"/>
  <c r="E35" i="42"/>
  <c r="F35" i="42" s="1"/>
  <c r="H35" i="42" s="1"/>
  <c r="E18" i="42"/>
  <c r="F18" i="42" s="1"/>
  <c r="H18" i="42" s="1"/>
  <c r="E17" i="42"/>
  <c r="F17" i="42" s="1"/>
  <c r="H17" i="42" s="1"/>
  <c r="E16" i="42"/>
  <c r="F16" i="42" s="1"/>
  <c r="H16" i="42" s="1"/>
  <c r="E15" i="42"/>
  <c r="F15" i="42" s="1"/>
  <c r="H15" i="42" s="1"/>
  <c r="E14" i="42"/>
  <c r="F14" i="42" s="1"/>
  <c r="H14" i="42" s="1"/>
  <c r="E13" i="42"/>
  <c r="F13" i="42" s="1"/>
  <c r="H13" i="42" s="1"/>
  <c r="E12" i="42"/>
  <c r="F12" i="42" s="1"/>
  <c r="H12" i="42" s="1"/>
  <c r="E11" i="42"/>
  <c r="F11" i="42" s="1"/>
  <c r="H11" i="42" s="1"/>
  <c r="E34" i="42"/>
  <c r="F34" i="42" s="1"/>
  <c r="H34" i="42" s="1"/>
  <c r="E33" i="42"/>
  <c r="F33" i="42" s="1"/>
  <c r="H33" i="42" s="1"/>
  <c r="E32" i="42"/>
  <c r="F32" i="42" s="1"/>
  <c r="H32" i="42" s="1"/>
  <c r="E31" i="42"/>
  <c r="F31" i="42" s="1"/>
  <c r="H31" i="42" s="1"/>
  <c r="E30" i="42"/>
  <c r="F30" i="42" s="1"/>
  <c r="H30" i="42" s="1"/>
  <c r="E29" i="42"/>
  <c r="F29" i="42" s="1"/>
  <c r="H29" i="42" s="1"/>
  <c r="E28" i="42"/>
  <c r="F28" i="42" s="1"/>
  <c r="H28" i="42" s="1"/>
  <c r="E27" i="42"/>
  <c r="F27" i="42" s="1"/>
  <c r="H27" i="42" s="1"/>
  <c r="E26" i="42"/>
  <c r="F26" i="42" s="1"/>
  <c r="H26" i="42" s="1"/>
  <c r="E25" i="42"/>
  <c r="F25" i="42" s="1"/>
  <c r="H25" i="42" s="1"/>
  <c r="E24" i="42"/>
  <c r="F24" i="42" s="1"/>
  <c r="H24" i="42" s="1"/>
  <c r="E23" i="42"/>
  <c r="F23" i="42" s="1"/>
  <c r="H23" i="42" s="1"/>
  <c r="E22" i="42"/>
  <c r="F22" i="42" s="1"/>
  <c r="H22" i="42" s="1"/>
  <c r="E21" i="42"/>
  <c r="F21" i="42" s="1"/>
  <c r="H21" i="42" s="1"/>
  <c r="E20" i="42"/>
  <c r="F20" i="42" s="1"/>
  <c r="H20" i="42" s="1"/>
  <c r="E19" i="42"/>
  <c r="F19" i="42" s="1"/>
  <c r="H19" i="42" s="1"/>
  <c r="A8" i="42"/>
  <c r="A7" i="42"/>
  <c r="A6" i="42"/>
  <c r="A5" i="42"/>
  <c r="B4" i="42"/>
  <c r="A4" i="42"/>
  <c r="B3" i="42"/>
  <c r="A3" i="42"/>
  <c r="A746" i="2" l="1"/>
  <c r="A747" i="2" s="1"/>
  <c r="A748" i="2" s="1"/>
  <c r="A749" i="2" s="1"/>
  <c r="A750" i="2" s="1"/>
  <c r="A751" i="2" s="1"/>
  <c r="A752" i="2" s="1"/>
  <c r="A753" i="2" s="1"/>
  <c r="A754" i="2" s="1"/>
  <c r="A755" i="2" s="1"/>
  <c r="A756" i="2" s="1"/>
  <c r="A757" i="2" s="1"/>
  <c r="A758" i="2" s="1"/>
  <c r="A759" i="2" s="1"/>
  <c r="A760" i="2" s="1"/>
  <c r="A761" i="2" s="1"/>
  <c r="A762" i="2" s="1"/>
  <c r="A763" i="2" s="1"/>
  <c r="A764" i="2" s="1"/>
  <c r="A765" i="2" s="1"/>
  <c r="A766" i="2" s="1"/>
  <c r="A767" i="2" s="1"/>
  <c r="A768" i="2" s="1"/>
  <c r="A769" i="2" s="1"/>
  <c r="A770" i="2" s="1"/>
  <c r="A771" i="2" s="1"/>
  <c r="A772" i="2" s="1"/>
  <c r="A773" i="2" s="1"/>
  <c r="A774" i="2" s="1"/>
  <c r="A775" i="2" s="1"/>
  <c r="A776" i="2" s="1"/>
  <c r="A777" i="2" s="1"/>
  <c r="A778" i="2" s="1"/>
  <c r="A779" i="2" s="1"/>
  <c r="A780" i="2" s="1"/>
  <c r="A781" i="2" s="1"/>
  <c r="A782" i="2" s="1"/>
  <c r="A783" i="2" s="1"/>
  <c r="A784" i="2" s="1"/>
  <c r="A785" i="2" s="1"/>
  <c r="A786" i="2" s="1"/>
  <c r="A787" i="2" s="1"/>
  <c r="A788" i="2" s="1"/>
  <c r="A789" i="2" s="1"/>
  <c r="A790" i="2" s="1"/>
  <c r="A791" i="2" s="1"/>
  <c r="A792" i="2" s="1"/>
  <c r="A793" i="2" s="1"/>
  <c r="A794" i="2" s="1"/>
  <c r="A795" i="2" s="1"/>
  <c r="A796" i="2" s="1"/>
  <c r="A797" i="2" s="1"/>
  <c r="A798" i="2" s="1"/>
  <c r="A799" i="2" s="1"/>
  <c r="A800" i="2" s="1"/>
  <c r="A801" i="2" s="1"/>
  <c r="A802" i="2" s="1"/>
  <c r="A803" i="2" s="1"/>
  <c r="A804" i="2" s="1"/>
  <c r="A805" i="2" s="1"/>
  <c r="A806" i="2" s="1"/>
  <c r="A807" i="2" s="1"/>
  <c r="L23" i="37"/>
  <c r="L20" i="37"/>
  <c r="L24" i="37"/>
  <c r="L25" i="37"/>
  <c r="L26" i="37"/>
  <c r="L19" i="37"/>
  <c r="L21" i="37"/>
  <c r="L28" i="37"/>
  <c r="L29" i="37"/>
  <c r="L17" i="37"/>
  <c r="L16" i="37"/>
  <c r="L27" i="37"/>
  <c r="L14" i="37"/>
  <c r="L15" i="37"/>
  <c r="L18" i="37"/>
  <c r="H63" i="42"/>
  <c r="H80" i="42" s="1"/>
  <c r="A808" i="2" l="1"/>
  <c r="A809" i="2" s="1"/>
  <c r="A810" i="2" s="1"/>
  <c r="A811" i="2" s="1"/>
  <c r="A812" i="2" s="1"/>
  <c r="A813" i="2" s="1"/>
  <c r="A814" i="2" s="1"/>
  <c r="A815" i="2" s="1"/>
  <c r="A816" i="2" s="1"/>
  <c r="A817" i="2" s="1"/>
  <c r="A818" i="2" s="1"/>
  <c r="A819" i="2" s="1"/>
  <c r="A820" i="2" s="1"/>
  <c r="A821" i="2" s="1"/>
  <c r="A822" i="2" s="1"/>
  <c r="A823" i="2" s="1"/>
  <c r="A824" i="2" s="1"/>
  <c r="A825" i="2" s="1"/>
  <c r="A826" i="2" s="1"/>
  <c r="A827" i="2" s="1"/>
  <c r="A828" i="2" s="1"/>
  <c r="A829" i="2" s="1"/>
  <c r="A830" i="2" s="1"/>
  <c r="A831" i="2" s="1"/>
  <c r="A832" i="2" s="1"/>
  <c r="A833" i="2" s="1"/>
  <c r="A834" i="2" s="1"/>
  <c r="A835" i="2" s="1"/>
  <c r="A836" i="2" s="1"/>
  <c r="A837" i="2" s="1"/>
  <c r="A838" i="2" s="1"/>
  <c r="A839" i="2" s="1"/>
  <c r="A840" i="2" s="1"/>
  <c r="A841" i="2" s="1"/>
  <c r="A842" i="2" s="1"/>
  <c r="A843" i="2" s="1"/>
  <c r="A844" i="2" s="1"/>
  <c r="A845" i="2" s="1"/>
  <c r="A846" i="2" s="1"/>
  <c r="A847" i="2" s="1"/>
  <c r="A848" i="2" s="1"/>
  <c r="A849" i="2" s="1"/>
  <c r="A850" i="2" s="1"/>
  <c r="A851" i="2" s="1"/>
  <c r="A852" i="2" s="1"/>
  <c r="A853" i="2" s="1"/>
  <c r="A854" i="2" s="1"/>
  <c r="A855" i="2" s="1"/>
  <c r="A856" i="2" s="1"/>
  <c r="A857" i="2" s="1"/>
  <c r="A858" i="2" s="1"/>
  <c r="A859" i="2" s="1"/>
  <c r="A860" i="2" s="1"/>
  <c r="A861" i="2" s="1"/>
  <c r="L22" i="37"/>
  <c r="M10" i="2"/>
  <c r="M11" i="2"/>
  <c r="M12" i="2"/>
  <c r="M13" i="2"/>
  <c r="M14" i="2"/>
  <c r="M15" i="2"/>
  <c r="M16" i="2"/>
  <c r="M17" i="2"/>
  <c r="M18" i="2"/>
  <c r="M19" i="2"/>
  <c r="M20" i="2"/>
  <c r="M21" i="2"/>
  <c r="M22" i="2"/>
  <c r="M23" i="2"/>
  <c r="M24" i="2"/>
  <c r="M25" i="2"/>
  <c r="M26" i="2"/>
  <c r="M27" i="2"/>
  <c r="M28" i="2"/>
  <c r="M29" i="2"/>
  <c r="M30" i="2"/>
  <c r="M31" i="2"/>
  <c r="M32" i="2"/>
  <c r="M33" i="2"/>
  <c r="M34" i="2"/>
  <c r="M35" i="2"/>
  <c r="M36" i="2"/>
  <c r="M37" i="2"/>
  <c r="M38" i="2"/>
  <c r="M39" i="2"/>
  <c r="M40" i="2"/>
  <c r="M41" i="2"/>
  <c r="M42" i="2"/>
  <c r="M43" i="2"/>
  <c r="M44" i="2"/>
  <c r="M45" i="2"/>
  <c r="M46" i="2"/>
  <c r="M47" i="2"/>
  <c r="M48" i="2"/>
  <c r="M49" i="2"/>
  <c r="M50" i="2"/>
  <c r="M51" i="2"/>
  <c r="M52" i="2"/>
  <c r="M53" i="2"/>
  <c r="M54" i="2"/>
  <c r="M55" i="2"/>
  <c r="M56" i="2"/>
  <c r="M57" i="2"/>
  <c r="M58" i="2"/>
  <c r="M59" i="2"/>
  <c r="M60" i="2"/>
  <c r="M61" i="2"/>
  <c r="M62" i="2"/>
  <c r="M63" i="2"/>
  <c r="M64" i="2"/>
  <c r="M65" i="2"/>
  <c r="M66" i="2"/>
  <c r="M67" i="2"/>
  <c r="M68" i="2"/>
  <c r="M69" i="2"/>
  <c r="M70" i="2"/>
  <c r="M71" i="2"/>
  <c r="M72" i="2"/>
  <c r="M73" i="2"/>
  <c r="M74" i="2"/>
  <c r="M75" i="2"/>
  <c r="M76" i="2"/>
  <c r="M77" i="2"/>
  <c r="M78" i="2"/>
  <c r="M79" i="2"/>
  <c r="M80" i="2"/>
  <c r="M81" i="2"/>
  <c r="M82" i="2"/>
  <c r="M83" i="2"/>
  <c r="M84" i="2"/>
  <c r="M85" i="2"/>
  <c r="M86" i="2"/>
  <c r="M87" i="2"/>
  <c r="M88" i="2"/>
  <c r="M89" i="2"/>
  <c r="M90" i="2"/>
  <c r="M91" i="2"/>
  <c r="M93" i="2"/>
  <c r="M94" i="2"/>
  <c r="M95" i="2"/>
  <c r="M96" i="2"/>
  <c r="M97" i="2"/>
  <c r="M98" i="2"/>
  <c r="M99" i="2"/>
  <c r="M100" i="2"/>
  <c r="M101" i="2"/>
  <c r="M102" i="2"/>
  <c r="M103" i="2"/>
  <c r="M104" i="2"/>
  <c r="M105" i="2"/>
  <c r="M106" i="2"/>
  <c r="M107" i="2"/>
  <c r="M108" i="2"/>
  <c r="M109" i="2"/>
  <c r="M110" i="2"/>
  <c r="M111" i="2"/>
  <c r="M112" i="2"/>
  <c r="M113" i="2"/>
  <c r="M114" i="2"/>
  <c r="M115" i="2"/>
  <c r="M116" i="2"/>
  <c r="M117" i="2"/>
  <c r="M118" i="2"/>
  <c r="M119" i="2"/>
  <c r="M120" i="2"/>
  <c r="M121" i="2"/>
  <c r="M122" i="2"/>
  <c r="M123" i="2"/>
  <c r="M124" i="2"/>
  <c r="M125" i="2"/>
  <c r="M126" i="2"/>
  <c r="M127" i="2"/>
  <c r="M128" i="2"/>
  <c r="M129" i="2"/>
  <c r="M130" i="2"/>
  <c r="M131" i="2"/>
  <c r="M132" i="2"/>
  <c r="M133" i="2"/>
  <c r="M134" i="2"/>
  <c r="M135" i="2"/>
  <c r="M136" i="2"/>
  <c r="M137" i="2"/>
  <c r="M138" i="2"/>
  <c r="M139" i="2"/>
  <c r="M140" i="2"/>
  <c r="M141" i="2"/>
  <c r="M142" i="2"/>
  <c r="M143" i="2"/>
  <c r="M144" i="2"/>
  <c r="M145" i="2"/>
  <c r="M146" i="2"/>
  <c r="M147" i="2"/>
  <c r="M148" i="2"/>
  <c r="M149" i="2"/>
  <c r="M150" i="2"/>
  <c r="M151" i="2"/>
  <c r="M152" i="2"/>
  <c r="M153" i="2"/>
  <c r="M154" i="2"/>
  <c r="M155" i="2"/>
  <c r="M156" i="2"/>
  <c r="M157" i="2"/>
  <c r="M158" i="2"/>
  <c r="M159" i="2"/>
  <c r="M160" i="2"/>
  <c r="M161" i="2"/>
  <c r="M162" i="2"/>
  <c r="M163" i="2"/>
  <c r="M164" i="2"/>
  <c r="M165" i="2"/>
  <c r="M166" i="2"/>
  <c r="M167" i="2"/>
  <c r="M168" i="2"/>
  <c r="M169" i="2"/>
  <c r="M170" i="2"/>
  <c r="M171" i="2"/>
  <c r="M172" i="2"/>
  <c r="M173" i="2"/>
  <c r="M174" i="2"/>
  <c r="M175" i="2"/>
  <c r="M176" i="2"/>
  <c r="M177" i="2"/>
  <c r="M178" i="2"/>
  <c r="M179" i="2"/>
  <c r="M180" i="2"/>
  <c r="M181" i="2"/>
  <c r="M182" i="2"/>
  <c r="M183" i="2"/>
  <c r="M184" i="2"/>
  <c r="M185" i="2"/>
  <c r="M186" i="2"/>
  <c r="M187" i="2"/>
  <c r="M188" i="2"/>
  <c r="M189" i="2"/>
  <c r="M190" i="2"/>
  <c r="M191" i="2"/>
  <c r="M192" i="2"/>
  <c r="M193" i="2"/>
  <c r="M194" i="2"/>
  <c r="M195" i="2"/>
  <c r="M196" i="2"/>
  <c r="M197" i="2"/>
  <c r="M198" i="2"/>
  <c r="M199" i="2"/>
  <c r="M200" i="2"/>
  <c r="M201" i="2"/>
  <c r="M202" i="2"/>
  <c r="M203" i="2"/>
  <c r="M204" i="2"/>
  <c r="M205" i="2"/>
  <c r="M206" i="2"/>
  <c r="M207" i="2"/>
  <c r="M208" i="2"/>
  <c r="M209" i="2"/>
  <c r="M210" i="2"/>
  <c r="M211" i="2"/>
  <c r="M212" i="2"/>
  <c r="M213" i="2"/>
  <c r="M214" i="2"/>
  <c r="M215" i="2"/>
  <c r="M216" i="2"/>
  <c r="M217" i="2"/>
  <c r="M218" i="2"/>
  <c r="M219" i="2"/>
  <c r="M220" i="2"/>
  <c r="M221" i="2"/>
  <c r="M222" i="2"/>
  <c r="M223" i="2"/>
  <c r="M224" i="2"/>
  <c r="M225" i="2"/>
  <c r="M226" i="2"/>
  <c r="M227" i="2"/>
  <c r="M228" i="2"/>
  <c r="M229" i="2"/>
  <c r="M230" i="2"/>
  <c r="M231" i="2"/>
  <c r="M232" i="2"/>
  <c r="M233" i="2"/>
  <c r="M234" i="2"/>
  <c r="M235" i="2"/>
  <c r="M236" i="2"/>
  <c r="M237" i="2"/>
  <c r="M238" i="2"/>
  <c r="M239" i="2"/>
  <c r="M240" i="2"/>
  <c r="M241" i="2"/>
  <c r="M242" i="2"/>
  <c r="M243" i="2"/>
  <c r="M244" i="2"/>
  <c r="M245" i="2"/>
  <c r="M246" i="2"/>
  <c r="M247" i="2"/>
  <c r="M248" i="2"/>
  <c r="M249" i="2"/>
  <c r="M250" i="2"/>
  <c r="M251" i="2"/>
  <c r="M252" i="2"/>
  <c r="M253" i="2"/>
  <c r="M254" i="2"/>
  <c r="M255" i="2"/>
  <c r="M256" i="2"/>
  <c r="M257" i="2"/>
  <c r="M258" i="2"/>
  <c r="M259" i="2"/>
  <c r="M260" i="2"/>
  <c r="M261" i="2"/>
  <c r="M262" i="2"/>
  <c r="M263" i="2"/>
  <c r="M264" i="2"/>
  <c r="M265" i="2"/>
  <c r="M266" i="2"/>
  <c r="M267" i="2"/>
  <c r="M268" i="2"/>
  <c r="M269" i="2"/>
  <c r="M270" i="2"/>
  <c r="M271" i="2"/>
  <c r="M272" i="2"/>
  <c r="M273" i="2"/>
  <c r="M274" i="2"/>
  <c r="M275" i="2"/>
  <c r="M276" i="2"/>
  <c r="M277" i="2"/>
  <c r="M278" i="2"/>
  <c r="M279" i="2"/>
  <c r="M280" i="2"/>
  <c r="M281" i="2"/>
  <c r="M282" i="2"/>
  <c r="M283" i="2"/>
  <c r="M284" i="2"/>
  <c r="M285" i="2"/>
  <c r="M286" i="2"/>
  <c r="M287" i="2"/>
  <c r="M288" i="2"/>
  <c r="M289" i="2"/>
  <c r="M290" i="2"/>
  <c r="M291" i="2"/>
  <c r="M292" i="2"/>
  <c r="M293" i="2"/>
  <c r="M294" i="2"/>
  <c r="M295" i="2"/>
  <c r="M296" i="2"/>
  <c r="M297" i="2"/>
  <c r="M298" i="2"/>
  <c r="M299" i="2"/>
  <c r="M300" i="2"/>
  <c r="M301" i="2"/>
  <c r="M302" i="2"/>
  <c r="M303" i="2"/>
  <c r="M304" i="2"/>
  <c r="M305" i="2"/>
  <c r="M306" i="2"/>
  <c r="M307" i="2"/>
  <c r="M308" i="2"/>
  <c r="M309" i="2"/>
  <c r="M310" i="2"/>
  <c r="M311" i="2"/>
  <c r="M312" i="2"/>
  <c r="M313" i="2"/>
  <c r="M314" i="2"/>
  <c r="M315" i="2"/>
  <c r="M316" i="2"/>
  <c r="M317" i="2"/>
  <c r="M318" i="2"/>
  <c r="M319" i="2"/>
  <c r="M320" i="2"/>
  <c r="M321" i="2"/>
  <c r="M322" i="2"/>
  <c r="M323" i="2"/>
  <c r="M324" i="2"/>
  <c r="M325" i="2"/>
  <c r="M326" i="2"/>
  <c r="M327" i="2"/>
  <c r="M328" i="2"/>
  <c r="M329" i="2"/>
  <c r="M330" i="2"/>
  <c r="M331" i="2"/>
  <c r="M332" i="2"/>
  <c r="M333" i="2"/>
  <c r="M334" i="2"/>
  <c r="M335" i="2"/>
  <c r="M336" i="2"/>
  <c r="M337" i="2"/>
  <c r="M338" i="2"/>
  <c r="M339" i="2"/>
  <c r="M340" i="2"/>
  <c r="M341" i="2"/>
  <c r="M342" i="2"/>
  <c r="M343" i="2"/>
  <c r="M344" i="2"/>
  <c r="M345" i="2"/>
  <c r="M346" i="2"/>
  <c r="M347" i="2"/>
  <c r="M348" i="2"/>
  <c r="M349" i="2"/>
  <c r="M350" i="2"/>
  <c r="M351" i="2"/>
  <c r="M352" i="2"/>
  <c r="M353" i="2"/>
  <c r="M354" i="2"/>
  <c r="M355" i="2"/>
  <c r="M356" i="2"/>
  <c r="M357" i="2"/>
  <c r="M358" i="2"/>
  <c r="M359" i="2"/>
  <c r="M360" i="2"/>
  <c r="M361" i="2"/>
  <c r="M362" i="2"/>
  <c r="M363" i="2"/>
  <c r="M364" i="2"/>
  <c r="M365" i="2"/>
  <c r="M366" i="2"/>
  <c r="M367" i="2"/>
  <c r="M368" i="2"/>
  <c r="M369" i="2"/>
  <c r="M370" i="2"/>
  <c r="M371" i="2"/>
  <c r="M372" i="2"/>
  <c r="M373" i="2"/>
  <c r="M374" i="2"/>
  <c r="M375" i="2"/>
  <c r="M376" i="2"/>
  <c r="M377" i="2"/>
  <c r="M378" i="2"/>
  <c r="M379" i="2"/>
  <c r="M380" i="2"/>
  <c r="M381" i="2"/>
  <c r="M382" i="2"/>
  <c r="M383" i="2"/>
  <c r="M384" i="2"/>
  <c r="M385" i="2"/>
  <c r="M386" i="2"/>
  <c r="M387" i="2"/>
  <c r="M388" i="2"/>
  <c r="M389" i="2"/>
  <c r="M390" i="2"/>
  <c r="M391" i="2"/>
  <c r="M392" i="2"/>
  <c r="M393" i="2"/>
  <c r="M394" i="2"/>
  <c r="M395" i="2"/>
  <c r="M396" i="2"/>
  <c r="M397" i="2"/>
  <c r="M398" i="2"/>
  <c r="M399" i="2"/>
  <c r="M400" i="2"/>
  <c r="M401" i="2"/>
  <c r="M402" i="2"/>
  <c r="M403" i="2"/>
  <c r="M404" i="2"/>
  <c r="M405" i="2"/>
  <c r="M406" i="2"/>
  <c r="M407" i="2"/>
  <c r="M408" i="2"/>
  <c r="M409" i="2"/>
  <c r="M410" i="2"/>
  <c r="M411" i="2"/>
  <c r="M412" i="2"/>
  <c r="M413" i="2"/>
  <c r="M414" i="2"/>
  <c r="M415" i="2"/>
  <c r="M416" i="2"/>
  <c r="M417" i="2"/>
  <c r="M418" i="2"/>
  <c r="M419" i="2"/>
  <c r="M420" i="2"/>
  <c r="M421" i="2"/>
  <c r="M422" i="2"/>
  <c r="M423" i="2"/>
  <c r="M424" i="2"/>
  <c r="M425" i="2"/>
  <c r="M426" i="2"/>
  <c r="M427" i="2"/>
  <c r="M428" i="2"/>
  <c r="M429" i="2"/>
  <c r="M430" i="2"/>
  <c r="M431" i="2"/>
  <c r="M432" i="2"/>
  <c r="M433" i="2"/>
  <c r="M434" i="2"/>
  <c r="M435" i="2"/>
  <c r="M436" i="2"/>
  <c r="M437" i="2"/>
  <c r="M438" i="2"/>
  <c r="M439" i="2"/>
  <c r="M440" i="2"/>
  <c r="M441" i="2"/>
  <c r="M442" i="2"/>
  <c r="M443" i="2"/>
  <c r="M444" i="2"/>
  <c r="M445" i="2"/>
  <c r="M446" i="2"/>
  <c r="M447" i="2"/>
  <c r="M448" i="2"/>
  <c r="M449" i="2"/>
  <c r="M450" i="2"/>
  <c r="M451" i="2"/>
  <c r="M452" i="2"/>
  <c r="M453" i="2"/>
  <c r="M454" i="2"/>
  <c r="M455" i="2"/>
  <c r="M456" i="2"/>
  <c r="M457" i="2"/>
  <c r="M458" i="2"/>
  <c r="M459" i="2"/>
  <c r="M460" i="2"/>
  <c r="M461" i="2"/>
  <c r="M462" i="2"/>
  <c r="M463" i="2"/>
  <c r="M464" i="2"/>
  <c r="M465" i="2"/>
  <c r="M466" i="2"/>
  <c r="M467" i="2"/>
  <c r="M468" i="2"/>
  <c r="M469" i="2"/>
  <c r="M470" i="2"/>
  <c r="M471" i="2"/>
  <c r="M472" i="2"/>
  <c r="M473" i="2"/>
  <c r="M474" i="2"/>
  <c r="M475" i="2"/>
  <c r="M476" i="2"/>
  <c r="M477" i="2"/>
  <c r="M478" i="2"/>
  <c r="M479" i="2"/>
  <c r="M480" i="2"/>
  <c r="M481" i="2"/>
  <c r="M482" i="2"/>
  <c r="M483" i="2"/>
  <c r="M484" i="2"/>
  <c r="M485" i="2"/>
  <c r="M486" i="2"/>
  <c r="M487" i="2"/>
  <c r="M488" i="2"/>
  <c r="M489" i="2"/>
  <c r="M490" i="2"/>
  <c r="M491" i="2"/>
  <c r="M492" i="2"/>
  <c r="M493" i="2"/>
  <c r="M494" i="2"/>
  <c r="M495" i="2"/>
  <c r="M496" i="2"/>
  <c r="M497" i="2"/>
  <c r="M498" i="2"/>
  <c r="M499" i="2"/>
  <c r="M500" i="2"/>
  <c r="M501" i="2"/>
  <c r="M502" i="2"/>
  <c r="M503" i="2"/>
  <c r="M504" i="2"/>
  <c r="M505" i="2"/>
  <c r="M506" i="2"/>
  <c r="M507" i="2"/>
  <c r="M508" i="2"/>
  <c r="M509" i="2"/>
  <c r="M510" i="2"/>
  <c r="M511" i="2"/>
  <c r="M512" i="2"/>
  <c r="M513" i="2"/>
  <c r="M514" i="2"/>
  <c r="M515" i="2"/>
  <c r="M516" i="2"/>
  <c r="M517" i="2"/>
  <c r="M518" i="2"/>
  <c r="M519" i="2"/>
  <c r="M520" i="2"/>
  <c r="M521" i="2"/>
  <c r="M522" i="2"/>
  <c r="M523" i="2"/>
  <c r="M524" i="2"/>
  <c r="M525" i="2"/>
  <c r="M526" i="2"/>
  <c r="M527" i="2"/>
  <c r="M528" i="2"/>
  <c r="M529" i="2"/>
  <c r="M530" i="2"/>
  <c r="M531" i="2"/>
  <c r="M532" i="2"/>
  <c r="M533" i="2"/>
  <c r="M534" i="2"/>
  <c r="M535" i="2"/>
  <c r="M536" i="2"/>
  <c r="M537" i="2"/>
  <c r="M538" i="2"/>
  <c r="M539" i="2"/>
  <c r="M540" i="2"/>
  <c r="M541" i="2"/>
  <c r="M542" i="2"/>
  <c r="M543" i="2"/>
  <c r="M544" i="2"/>
  <c r="M545" i="2"/>
  <c r="M546" i="2"/>
  <c r="M547" i="2"/>
  <c r="M548" i="2"/>
  <c r="M549" i="2"/>
  <c r="M550" i="2"/>
  <c r="M551" i="2"/>
  <c r="M552" i="2"/>
  <c r="M553" i="2"/>
  <c r="M554" i="2"/>
  <c r="M555" i="2"/>
  <c r="M556" i="2"/>
  <c r="M557" i="2"/>
  <c r="M558" i="2"/>
  <c r="M559" i="2"/>
  <c r="M560" i="2"/>
  <c r="M561" i="2"/>
  <c r="M562" i="2"/>
  <c r="M563" i="2"/>
  <c r="M564" i="2"/>
  <c r="M565" i="2"/>
  <c r="M566" i="2"/>
  <c r="M567" i="2"/>
  <c r="M568" i="2"/>
  <c r="M569" i="2"/>
  <c r="M570" i="2"/>
  <c r="M571" i="2"/>
  <c r="M572" i="2"/>
  <c r="M573" i="2"/>
  <c r="M574" i="2"/>
  <c r="M575" i="2"/>
  <c r="M576" i="2"/>
  <c r="M577" i="2"/>
  <c r="M578" i="2"/>
  <c r="M579" i="2"/>
  <c r="M580" i="2"/>
  <c r="M581" i="2"/>
  <c r="M582" i="2"/>
  <c r="M583" i="2"/>
  <c r="M584" i="2"/>
  <c r="M585" i="2"/>
  <c r="M586" i="2"/>
  <c r="M587" i="2"/>
  <c r="M588" i="2"/>
  <c r="M589" i="2"/>
  <c r="M590" i="2"/>
  <c r="M591" i="2"/>
  <c r="M592" i="2"/>
  <c r="M593" i="2"/>
  <c r="M594" i="2"/>
  <c r="M595" i="2"/>
  <c r="M596" i="2"/>
  <c r="M597" i="2"/>
  <c r="M598" i="2"/>
  <c r="M599" i="2"/>
  <c r="M600" i="2"/>
  <c r="M601" i="2"/>
  <c r="M602" i="2"/>
  <c r="M603" i="2"/>
  <c r="M604" i="2"/>
  <c r="M605" i="2"/>
  <c r="M606" i="2"/>
  <c r="M607" i="2"/>
  <c r="M608" i="2"/>
  <c r="M609" i="2"/>
  <c r="M610" i="2"/>
  <c r="M611" i="2"/>
  <c r="M612" i="2"/>
  <c r="M613" i="2"/>
  <c r="M614" i="2"/>
  <c r="M615" i="2"/>
  <c r="M616" i="2"/>
  <c r="M617" i="2"/>
  <c r="M618" i="2"/>
  <c r="M619" i="2"/>
  <c r="M620" i="2"/>
  <c r="M621" i="2"/>
  <c r="M622" i="2"/>
  <c r="M623" i="2"/>
  <c r="M624" i="2"/>
  <c r="M625" i="2"/>
  <c r="M626" i="2"/>
  <c r="M627" i="2"/>
  <c r="M628" i="2"/>
  <c r="M629" i="2"/>
  <c r="M630" i="2"/>
  <c r="M631" i="2"/>
  <c r="M632" i="2"/>
  <c r="M633" i="2"/>
  <c r="M634" i="2"/>
  <c r="M635" i="2"/>
  <c r="M636" i="2"/>
  <c r="M637" i="2"/>
  <c r="M638" i="2"/>
  <c r="M639" i="2"/>
  <c r="M640" i="2"/>
  <c r="M641" i="2"/>
  <c r="M642" i="2"/>
  <c r="M643" i="2"/>
  <c r="M644" i="2"/>
  <c r="M645" i="2"/>
  <c r="M646" i="2"/>
  <c r="M647" i="2"/>
  <c r="M648" i="2"/>
  <c r="M649" i="2"/>
  <c r="M650" i="2"/>
  <c r="M651" i="2"/>
  <c r="M652" i="2"/>
  <c r="M653" i="2"/>
  <c r="M654" i="2"/>
  <c r="M655" i="2"/>
  <c r="M656" i="2"/>
  <c r="M657" i="2"/>
  <c r="M658" i="2"/>
  <c r="M659" i="2"/>
  <c r="M660" i="2"/>
  <c r="M661" i="2"/>
  <c r="M662" i="2"/>
  <c r="M663" i="2"/>
  <c r="M664" i="2"/>
  <c r="M665" i="2"/>
  <c r="M666" i="2"/>
  <c r="M667" i="2"/>
  <c r="M668" i="2"/>
  <c r="M669" i="2"/>
  <c r="M670" i="2"/>
  <c r="M671" i="2"/>
  <c r="M672" i="2"/>
  <c r="M673" i="2"/>
  <c r="M674" i="2"/>
  <c r="M675" i="2"/>
  <c r="M676" i="2"/>
  <c r="M677" i="2"/>
  <c r="M678" i="2"/>
  <c r="M679" i="2"/>
  <c r="M680" i="2"/>
  <c r="M681" i="2"/>
  <c r="M682" i="2"/>
  <c r="M683" i="2"/>
  <c r="M684" i="2"/>
  <c r="M685" i="2"/>
  <c r="M686" i="2"/>
  <c r="M687" i="2"/>
  <c r="M688" i="2"/>
  <c r="M689" i="2"/>
  <c r="M690" i="2"/>
  <c r="M691" i="2"/>
  <c r="M692" i="2"/>
  <c r="M693" i="2"/>
  <c r="M694" i="2"/>
  <c r="M695" i="2"/>
  <c r="M696" i="2"/>
  <c r="M697" i="2"/>
  <c r="M698" i="2"/>
  <c r="M699" i="2"/>
  <c r="M700" i="2"/>
  <c r="M701" i="2"/>
  <c r="M702" i="2"/>
  <c r="M703" i="2"/>
  <c r="M704" i="2"/>
  <c r="M705" i="2"/>
  <c r="M706" i="2"/>
  <c r="M707" i="2"/>
  <c r="M708" i="2"/>
  <c r="M709" i="2"/>
  <c r="M710" i="2"/>
  <c r="M711" i="2"/>
  <c r="M712" i="2"/>
  <c r="M713" i="2"/>
  <c r="M714" i="2"/>
  <c r="M715" i="2"/>
  <c r="M716" i="2"/>
  <c r="M717" i="2"/>
  <c r="M718" i="2"/>
  <c r="M719" i="2"/>
  <c r="M720" i="2"/>
  <c r="M721" i="2"/>
  <c r="M722" i="2"/>
  <c r="M723" i="2"/>
  <c r="M724" i="2"/>
  <c r="M725" i="2"/>
  <c r="M726" i="2"/>
  <c r="M727" i="2"/>
  <c r="M728" i="2"/>
  <c r="M729" i="2"/>
  <c r="M730" i="2"/>
  <c r="M731" i="2"/>
  <c r="M732" i="2"/>
  <c r="M733" i="2"/>
  <c r="M734" i="2"/>
  <c r="M735" i="2"/>
  <c r="M736" i="2"/>
  <c r="M737" i="2"/>
  <c r="M738" i="2"/>
  <c r="M739" i="2"/>
  <c r="M740" i="2"/>
  <c r="M741" i="2"/>
  <c r="M742" i="2"/>
  <c r="M743" i="2"/>
  <c r="M744" i="2"/>
  <c r="M745" i="2"/>
  <c r="M746" i="2"/>
  <c r="M747" i="2"/>
  <c r="M748" i="2"/>
  <c r="M749" i="2"/>
  <c r="M750" i="2"/>
  <c r="M751" i="2"/>
  <c r="M752" i="2"/>
  <c r="M753" i="2"/>
  <c r="M754" i="2"/>
  <c r="M755" i="2"/>
  <c r="M756" i="2"/>
  <c r="M757" i="2"/>
  <c r="M758" i="2"/>
  <c r="M759" i="2"/>
  <c r="M760" i="2"/>
  <c r="M761" i="2"/>
  <c r="M762" i="2"/>
  <c r="M763" i="2"/>
  <c r="M764" i="2"/>
  <c r="M765" i="2"/>
  <c r="M766" i="2"/>
  <c r="M767" i="2"/>
  <c r="M768" i="2"/>
  <c r="M769" i="2"/>
  <c r="M770" i="2"/>
  <c r="M771" i="2"/>
  <c r="M772" i="2"/>
  <c r="M773" i="2"/>
  <c r="M774" i="2"/>
  <c r="M775" i="2"/>
  <c r="M776" i="2"/>
  <c r="M777" i="2"/>
  <c r="M778" i="2"/>
  <c r="M779" i="2"/>
  <c r="M780" i="2"/>
  <c r="M781" i="2"/>
  <c r="M782" i="2"/>
  <c r="M783" i="2"/>
  <c r="M784" i="2"/>
  <c r="M785" i="2"/>
  <c r="M786" i="2"/>
  <c r="M787" i="2"/>
  <c r="M788" i="2"/>
  <c r="M789" i="2"/>
  <c r="M790" i="2"/>
  <c r="M791" i="2"/>
  <c r="M792" i="2"/>
  <c r="M793" i="2"/>
  <c r="M794" i="2"/>
  <c r="M795" i="2"/>
  <c r="M796" i="2"/>
  <c r="M797" i="2"/>
  <c r="M798" i="2"/>
  <c r="M799" i="2"/>
  <c r="M800" i="2"/>
  <c r="M801" i="2"/>
  <c r="M802" i="2"/>
  <c r="M803" i="2"/>
  <c r="M804" i="2"/>
  <c r="M805" i="2"/>
  <c r="M806" i="2"/>
  <c r="M807" i="2"/>
  <c r="M809" i="2"/>
  <c r="M810" i="2"/>
  <c r="M811" i="2"/>
  <c r="M812" i="2"/>
  <c r="M813" i="2"/>
  <c r="M814" i="2"/>
  <c r="M815" i="2"/>
  <c r="M816" i="2"/>
  <c r="M817" i="2"/>
  <c r="M818" i="2"/>
  <c r="M819" i="2"/>
  <c r="M820" i="2"/>
  <c r="M821" i="2"/>
  <c r="M822" i="2"/>
  <c r="M823" i="2"/>
  <c r="M824" i="2"/>
  <c r="M825" i="2"/>
  <c r="M826" i="2"/>
  <c r="M827" i="2"/>
  <c r="M828" i="2"/>
  <c r="M829" i="2"/>
  <c r="M830" i="2"/>
  <c r="M831" i="2"/>
  <c r="M832" i="2"/>
  <c r="M833" i="2"/>
  <c r="M834" i="2"/>
  <c r="M835" i="2"/>
  <c r="M836" i="2"/>
  <c r="M837" i="2"/>
  <c r="M838" i="2"/>
  <c r="M839" i="2"/>
  <c r="M840" i="2"/>
  <c r="M841" i="2"/>
  <c r="M842" i="2"/>
  <c r="M843" i="2"/>
  <c r="M844" i="2"/>
  <c r="M845" i="2"/>
  <c r="M846" i="2"/>
  <c r="M847" i="2"/>
  <c r="M848" i="2"/>
  <c r="M849" i="2"/>
  <c r="M850" i="2"/>
  <c r="M851" i="2"/>
  <c r="M852" i="2"/>
  <c r="M853" i="2"/>
  <c r="M854" i="2"/>
  <c r="M855" i="2"/>
  <c r="M856" i="2"/>
  <c r="M857" i="2"/>
  <c r="M858" i="2"/>
  <c r="M859" i="2"/>
  <c r="M860" i="2"/>
  <c r="M861" i="2"/>
  <c r="M862" i="2"/>
  <c r="M863" i="2"/>
  <c r="M864" i="2"/>
  <c r="M865" i="2"/>
  <c r="M866" i="2"/>
  <c r="M867" i="2"/>
  <c r="M868" i="2"/>
  <c r="M869" i="2"/>
  <c r="M870" i="2"/>
  <c r="M871" i="2"/>
  <c r="M872" i="2"/>
  <c r="M873" i="2"/>
  <c r="M874" i="2"/>
  <c r="M875" i="2"/>
  <c r="M876" i="2"/>
  <c r="M877" i="2"/>
  <c r="M878" i="2"/>
  <c r="M879" i="2"/>
  <c r="M880" i="2"/>
  <c r="M881" i="2"/>
  <c r="M882" i="2"/>
  <c r="M883" i="2"/>
  <c r="M884" i="2"/>
  <c r="M885" i="2"/>
  <c r="M886" i="2"/>
  <c r="M887" i="2"/>
  <c r="M888" i="2"/>
  <c r="M889" i="2"/>
  <c r="M890" i="2"/>
  <c r="M891" i="2"/>
  <c r="M892" i="2"/>
  <c r="M893" i="2"/>
  <c r="M894" i="2"/>
  <c r="M895" i="2"/>
  <c r="M896" i="2"/>
  <c r="M897" i="2"/>
  <c r="M898" i="2"/>
  <c r="M899" i="2"/>
  <c r="M900" i="2"/>
  <c r="M901" i="2"/>
  <c r="M902" i="2"/>
  <c r="M903" i="2"/>
  <c r="M904" i="2"/>
  <c r="M905" i="2"/>
  <c r="M906" i="2"/>
  <c r="M907" i="2"/>
  <c r="M908" i="2"/>
  <c r="M909" i="2"/>
  <c r="M910" i="2"/>
  <c r="M911" i="2"/>
  <c r="M912" i="2"/>
  <c r="M913" i="2"/>
  <c r="M914" i="2"/>
  <c r="M915" i="2"/>
  <c r="M916" i="2"/>
  <c r="M917" i="2"/>
  <c r="M918" i="2"/>
  <c r="M919" i="2"/>
  <c r="M920" i="2"/>
  <c r="M921" i="2"/>
  <c r="M922" i="2"/>
  <c r="M923" i="2"/>
  <c r="M924" i="2"/>
  <c r="M925" i="2"/>
  <c r="M926" i="2"/>
  <c r="M927" i="2"/>
  <c r="M928" i="2"/>
  <c r="M929" i="2"/>
  <c r="M930" i="2"/>
  <c r="M931" i="2"/>
  <c r="M932" i="2"/>
  <c r="M933" i="2"/>
  <c r="M934" i="2"/>
  <c r="M935" i="2"/>
  <c r="M936" i="2"/>
  <c r="M937" i="2"/>
  <c r="M938" i="2"/>
  <c r="M939" i="2"/>
  <c r="M940" i="2"/>
  <c r="M941" i="2"/>
  <c r="M942" i="2"/>
  <c r="M943" i="2"/>
  <c r="M944" i="2"/>
  <c r="M945" i="2"/>
  <c r="M946" i="2"/>
  <c r="M947" i="2"/>
  <c r="M948" i="2"/>
  <c r="M949" i="2"/>
  <c r="M950" i="2"/>
  <c r="M951" i="2"/>
  <c r="M952" i="2"/>
  <c r="M953" i="2"/>
  <c r="M954" i="2"/>
  <c r="M955" i="2"/>
  <c r="M956" i="2"/>
  <c r="M957" i="2"/>
  <c r="M958" i="2"/>
  <c r="M959" i="2"/>
  <c r="M960" i="2"/>
  <c r="M961" i="2"/>
  <c r="M962" i="2"/>
  <c r="M963" i="2"/>
  <c r="M964" i="2"/>
  <c r="M965" i="2"/>
  <c r="M966" i="2"/>
  <c r="M967" i="2"/>
  <c r="M968" i="2"/>
  <c r="M969" i="2"/>
  <c r="M970" i="2"/>
  <c r="M971" i="2"/>
  <c r="M972" i="2"/>
  <c r="M973" i="2"/>
  <c r="M974" i="2"/>
  <c r="M975" i="2"/>
  <c r="M976" i="2"/>
  <c r="M977" i="2"/>
  <c r="M978" i="2"/>
  <c r="M979" i="2"/>
  <c r="M980" i="2"/>
  <c r="M981" i="2"/>
  <c r="M982" i="2"/>
  <c r="M983" i="2"/>
  <c r="M984" i="2"/>
  <c r="M985" i="2"/>
  <c r="M986" i="2"/>
  <c r="M987" i="2"/>
  <c r="M988" i="2"/>
  <c r="M989" i="2"/>
  <c r="M990" i="2"/>
  <c r="M991" i="2"/>
  <c r="M992" i="2"/>
  <c r="M993" i="2"/>
  <c r="M994" i="2"/>
  <c r="M995" i="2"/>
  <c r="M996" i="2"/>
  <c r="M997" i="2"/>
  <c r="M998" i="2"/>
  <c r="M999" i="2"/>
  <c r="M1000" i="2"/>
  <c r="M1001" i="2"/>
  <c r="M1002" i="2"/>
  <c r="M1003" i="2"/>
  <c r="M1004" i="2"/>
  <c r="M1005" i="2"/>
  <c r="M1006" i="2"/>
  <c r="M1007" i="2"/>
  <c r="M1008" i="2"/>
  <c r="M1009" i="2"/>
  <c r="M1010" i="2"/>
  <c r="M1011" i="2"/>
  <c r="M1012" i="2"/>
  <c r="M1013" i="2"/>
  <c r="M1014" i="2"/>
  <c r="M1015" i="2"/>
  <c r="M1016" i="2"/>
  <c r="M1017" i="2"/>
  <c r="M1018" i="2"/>
  <c r="M1019" i="2"/>
  <c r="M1020" i="2"/>
  <c r="M1021" i="2"/>
  <c r="M1022" i="2"/>
  <c r="M1023" i="2"/>
  <c r="M1024" i="2"/>
  <c r="M1025" i="2"/>
  <c r="M1026" i="2"/>
  <c r="M1027" i="2"/>
  <c r="M1028" i="2"/>
  <c r="M1029" i="2"/>
  <c r="M1030" i="2"/>
  <c r="M1031" i="2"/>
  <c r="M1032" i="2"/>
  <c r="M1033" i="2"/>
  <c r="M1034" i="2"/>
  <c r="M1035" i="2"/>
  <c r="M1036" i="2"/>
  <c r="M1037" i="2"/>
  <c r="M1038" i="2"/>
  <c r="M1039" i="2"/>
  <c r="M1040" i="2"/>
  <c r="M1041" i="2"/>
  <c r="M1042" i="2"/>
  <c r="M1043" i="2"/>
  <c r="M1044" i="2"/>
  <c r="M1045" i="2"/>
  <c r="M1046" i="2"/>
  <c r="M1047" i="2"/>
  <c r="M1048" i="2"/>
  <c r="M1049" i="2"/>
  <c r="M1050" i="2"/>
  <c r="M1051" i="2"/>
  <c r="M1052" i="2"/>
  <c r="M1053" i="2"/>
  <c r="M1054" i="2"/>
  <c r="M1055" i="2"/>
  <c r="M1056" i="2"/>
  <c r="M1057" i="2"/>
  <c r="M1058" i="2"/>
  <c r="M1059" i="2"/>
  <c r="M1060" i="2"/>
  <c r="M1061" i="2"/>
  <c r="M1062" i="2"/>
  <c r="M1063" i="2"/>
  <c r="M1064" i="2"/>
  <c r="M1065" i="2"/>
  <c r="M1066" i="2"/>
  <c r="M1067" i="2"/>
  <c r="M1068" i="2"/>
  <c r="M1069" i="2"/>
  <c r="M1070" i="2"/>
  <c r="M1071" i="2"/>
  <c r="M1072" i="2"/>
  <c r="M1073" i="2"/>
  <c r="M1074" i="2"/>
  <c r="M1075" i="2"/>
  <c r="M1076" i="2"/>
  <c r="M1077" i="2"/>
  <c r="M1078" i="2"/>
  <c r="M1079" i="2"/>
  <c r="M1080" i="2"/>
  <c r="M1081" i="2"/>
  <c r="M1082" i="2"/>
  <c r="M1083" i="2"/>
  <c r="M1084" i="2"/>
  <c r="M1085" i="2"/>
  <c r="M1086" i="2"/>
  <c r="M1087" i="2"/>
  <c r="M1088" i="2"/>
  <c r="M1089" i="2"/>
  <c r="M1090" i="2"/>
  <c r="M1091" i="2"/>
  <c r="M1092" i="2"/>
  <c r="M1093" i="2"/>
  <c r="M1094" i="2"/>
  <c r="M1095" i="2"/>
  <c r="M1096" i="2"/>
  <c r="M1097" i="2"/>
  <c r="M1098" i="2"/>
  <c r="M1099" i="2"/>
  <c r="M1100" i="2"/>
  <c r="K10" i="2"/>
  <c r="S10" i="2" s="1"/>
  <c r="K11" i="2"/>
  <c r="S11" i="2" s="1"/>
  <c r="K12" i="2"/>
  <c r="S12" i="2" s="1"/>
  <c r="K13" i="2"/>
  <c r="S13" i="2" s="1"/>
  <c r="K14" i="2"/>
  <c r="S14" i="2" s="1"/>
  <c r="K15" i="2"/>
  <c r="S15" i="2" s="1"/>
  <c r="K16" i="2"/>
  <c r="S16" i="2" s="1"/>
  <c r="K17" i="2"/>
  <c r="S17" i="2" s="1"/>
  <c r="K18" i="2"/>
  <c r="S18" i="2" s="1"/>
  <c r="K19" i="2"/>
  <c r="S19" i="2" s="1"/>
  <c r="K20" i="2"/>
  <c r="S20" i="2" s="1"/>
  <c r="K21" i="2"/>
  <c r="S21" i="2" s="1"/>
  <c r="K22" i="2"/>
  <c r="S22" i="2" s="1"/>
  <c r="K23" i="2"/>
  <c r="S23" i="2" s="1"/>
  <c r="K24" i="2"/>
  <c r="S24" i="2" s="1"/>
  <c r="K25" i="2"/>
  <c r="S25" i="2" s="1"/>
  <c r="K26" i="2"/>
  <c r="S26" i="2" s="1"/>
  <c r="K27" i="2"/>
  <c r="S27" i="2" s="1"/>
  <c r="K28" i="2"/>
  <c r="S28" i="2" s="1"/>
  <c r="K29" i="2"/>
  <c r="S29" i="2" s="1"/>
  <c r="K30" i="2"/>
  <c r="S30" i="2" s="1"/>
  <c r="K31" i="2"/>
  <c r="S31" i="2" s="1"/>
  <c r="K32" i="2"/>
  <c r="S32" i="2" s="1"/>
  <c r="K33" i="2"/>
  <c r="S33" i="2" s="1"/>
  <c r="K34" i="2"/>
  <c r="S34" i="2" s="1"/>
  <c r="K35" i="2"/>
  <c r="S35" i="2" s="1"/>
  <c r="K36" i="2"/>
  <c r="S36" i="2" s="1"/>
  <c r="K37" i="2"/>
  <c r="S37" i="2" s="1"/>
  <c r="K38" i="2"/>
  <c r="S38" i="2" s="1"/>
  <c r="K39" i="2"/>
  <c r="S39" i="2" s="1"/>
  <c r="K40" i="2"/>
  <c r="S40" i="2" s="1"/>
  <c r="K41" i="2"/>
  <c r="S41" i="2" s="1"/>
  <c r="K42" i="2"/>
  <c r="S42" i="2" s="1"/>
  <c r="K43" i="2"/>
  <c r="S43" i="2" s="1"/>
  <c r="K44" i="2"/>
  <c r="S44" i="2" s="1"/>
  <c r="K45" i="2"/>
  <c r="S45" i="2" s="1"/>
  <c r="K46" i="2"/>
  <c r="S46" i="2" s="1"/>
  <c r="K47" i="2"/>
  <c r="S47" i="2" s="1"/>
  <c r="K48" i="2"/>
  <c r="S48" i="2" s="1"/>
  <c r="K49" i="2"/>
  <c r="S49" i="2" s="1"/>
  <c r="K50" i="2"/>
  <c r="S50" i="2" s="1"/>
  <c r="K51" i="2"/>
  <c r="S51" i="2" s="1"/>
  <c r="K52" i="2"/>
  <c r="S52" i="2" s="1"/>
  <c r="K53" i="2"/>
  <c r="S53" i="2" s="1"/>
  <c r="K54" i="2"/>
  <c r="S54" i="2" s="1"/>
  <c r="K55" i="2"/>
  <c r="S55" i="2" s="1"/>
  <c r="K56" i="2"/>
  <c r="S56" i="2" s="1"/>
  <c r="K57" i="2"/>
  <c r="S57" i="2" s="1"/>
  <c r="K58" i="2"/>
  <c r="S58" i="2" s="1"/>
  <c r="K59" i="2"/>
  <c r="S59" i="2" s="1"/>
  <c r="K60" i="2"/>
  <c r="S60" i="2" s="1"/>
  <c r="K61" i="2"/>
  <c r="S61" i="2" s="1"/>
  <c r="K62" i="2"/>
  <c r="S62" i="2" s="1"/>
  <c r="K63" i="2"/>
  <c r="S63" i="2" s="1"/>
  <c r="K64" i="2"/>
  <c r="S64" i="2" s="1"/>
  <c r="K65" i="2"/>
  <c r="S65" i="2" s="1"/>
  <c r="K66" i="2"/>
  <c r="S66" i="2" s="1"/>
  <c r="K67" i="2"/>
  <c r="S67" i="2" s="1"/>
  <c r="K68" i="2"/>
  <c r="S68" i="2" s="1"/>
  <c r="K69" i="2"/>
  <c r="S69" i="2" s="1"/>
  <c r="K70" i="2"/>
  <c r="S70" i="2" s="1"/>
  <c r="K71" i="2"/>
  <c r="S71" i="2" s="1"/>
  <c r="K72" i="2"/>
  <c r="S72" i="2" s="1"/>
  <c r="K73" i="2"/>
  <c r="S73" i="2" s="1"/>
  <c r="K74" i="2"/>
  <c r="S74" i="2" s="1"/>
  <c r="K75" i="2"/>
  <c r="S75" i="2" s="1"/>
  <c r="K76" i="2"/>
  <c r="S76" i="2" s="1"/>
  <c r="K77" i="2"/>
  <c r="S77" i="2" s="1"/>
  <c r="K78" i="2"/>
  <c r="S78" i="2" s="1"/>
  <c r="K79" i="2"/>
  <c r="S79" i="2" s="1"/>
  <c r="K80" i="2"/>
  <c r="S80" i="2" s="1"/>
  <c r="K81" i="2"/>
  <c r="S81" i="2" s="1"/>
  <c r="K82" i="2"/>
  <c r="S82" i="2" s="1"/>
  <c r="K83" i="2"/>
  <c r="S83" i="2" s="1"/>
  <c r="K84" i="2"/>
  <c r="S84" i="2" s="1"/>
  <c r="K85" i="2"/>
  <c r="S85" i="2" s="1"/>
  <c r="K86" i="2"/>
  <c r="S86" i="2" s="1"/>
  <c r="K87" i="2"/>
  <c r="S87" i="2" s="1"/>
  <c r="K88" i="2"/>
  <c r="S88" i="2" s="1"/>
  <c r="K89" i="2"/>
  <c r="S89" i="2" s="1"/>
  <c r="K90" i="2"/>
  <c r="S90" i="2" s="1"/>
  <c r="K91" i="2"/>
  <c r="S91" i="2" s="1"/>
  <c r="K93" i="2"/>
  <c r="S93" i="2" s="1"/>
  <c r="K94" i="2"/>
  <c r="S94" i="2" s="1"/>
  <c r="K95" i="2"/>
  <c r="S95" i="2" s="1"/>
  <c r="K96" i="2"/>
  <c r="S96" i="2" s="1"/>
  <c r="K97" i="2"/>
  <c r="S97" i="2" s="1"/>
  <c r="K98" i="2"/>
  <c r="S98" i="2" s="1"/>
  <c r="K99" i="2"/>
  <c r="S99" i="2" s="1"/>
  <c r="K100" i="2"/>
  <c r="S100" i="2" s="1"/>
  <c r="K101" i="2"/>
  <c r="S101" i="2" s="1"/>
  <c r="K102" i="2"/>
  <c r="S102" i="2" s="1"/>
  <c r="K103" i="2"/>
  <c r="S103" i="2" s="1"/>
  <c r="K104" i="2"/>
  <c r="S104" i="2" s="1"/>
  <c r="K105" i="2"/>
  <c r="S105" i="2" s="1"/>
  <c r="K106" i="2"/>
  <c r="S106" i="2" s="1"/>
  <c r="K107" i="2"/>
  <c r="S107" i="2" s="1"/>
  <c r="K108" i="2"/>
  <c r="S108" i="2" s="1"/>
  <c r="K109" i="2"/>
  <c r="S109" i="2" s="1"/>
  <c r="K110" i="2"/>
  <c r="S110" i="2" s="1"/>
  <c r="K111" i="2"/>
  <c r="S111" i="2" s="1"/>
  <c r="K112" i="2"/>
  <c r="S112" i="2" s="1"/>
  <c r="K113" i="2"/>
  <c r="S113" i="2" s="1"/>
  <c r="K114" i="2"/>
  <c r="S114" i="2" s="1"/>
  <c r="K115" i="2"/>
  <c r="S115" i="2" s="1"/>
  <c r="K116" i="2"/>
  <c r="S116" i="2" s="1"/>
  <c r="K117" i="2"/>
  <c r="S117" i="2" s="1"/>
  <c r="K118" i="2"/>
  <c r="S118" i="2" s="1"/>
  <c r="K119" i="2"/>
  <c r="S119" i="2" s="1"/>
  <c r="K120" i="2"/>
  <c r="S120" i="2" s="1"/>
  <c r="K121" i="2"/>
  <c r="S121" i="2" s="1"/>
  <c r="K122" i="2"/>
  <c r="S122" i="2" s="1"/>
  <c r="K123" i="2"/>
  <c r="S123" i="2" s="1"/>
  <c r="K124" i="2"/>
  <c r="S124" i="2" s="1"/>
  <c r="K125" i="2"/>
  <c r="S125" i="2" s="1"/>
  <c r="K126" i="2"/>
  <c r="S126" i="2" s="1"/>
  <c r="K127" i="2"/>
  <c r="S127" i="2" s="1"/>
  <c r="K128" i="2"/>
  <c r="S128" i="2" s="1"/>
  <c r="K129" i="2"/>
  <c r="S129" i="2" s="1"/>
  <c r="K130" i="2"/>
  <c r="S130" i="2" s="1"/>
  <c r="K131" i="2"/>
  <c r="S131" i="2" s="1"/>
  <c r="K132" i="2"/>
  <c r="S132" i="2" s="1"/>
  <c r="K133" i="2"/>
  <c r="S133" i="2" s="1"/>
  <c r="K134" i="2"/>
  <c r="S134" i="2" s="1"/>
  <c r="K135" i="2"/>
  <c r="S135" i="2" s="1"/>
  <c r="K136" i="2"/>
  <c r="S136" i="2" s="1"/>
  <c r="K137" i="2"/>
  <c r="S137" i="2" s="1"/>
  <c r="K138" i="2"/>
  <c r="S138" i="2" s="1"/>
  <c r="K139" i="2"/>
  <c r="S139" i="2" s="1"/>
  <c r="K140" i="2"/>
  <c r="S140" i="2" s="1"/>
  <c r="K141" i="2"/>
  <c r="S141" i="2" s="1"/>
  <c r="K142" i="2"/>
  <c r="S142" i="2" s="1"/>
  <c r="K143" i="2"/>
  <c r="S143" i="2" s="1"/>
  <c r="K144" i="2"/>
  <c r="S144" i="2" s="1"/>
  <c r="K145" i="2"/>
  <c r="S145" i="2" s="1"/>
  <c r="K146" i="2"/>
  <c r="S146" i="2" s="1"/>
  <c r="K147" i="2"/>
  <c r="S147" i="2" s="1"/>
  <c r="K148" i="2"/>
  <c r="S148" i="2" s="1"/>
  <c r="K149" i="2"/>
  <c r="S149" i="2" s="1"/>
  <c r="K150" i="2"/>
  <c r="S150" i="2" s="1"/>
  <c r="K151" i="2"/>
  <c r="S151" i="2" s="1"/>
  <c r="K152" i="2"/>
  <c r="S152" i="2" s="1"/>
  <c r="K153" i="2"/>
  <c r="S153" i="2" s="1"/>
  <c r="K154" i="2"/>
  <c r="S154" i="2" s="1"/>
  <c r="K155" i="2"/>
  <c r="S155" i="2" s="1"/>
  <c r="K156" i="2"/>
  <c r="S156" i="2" s="1"/>
  <c r="K157" i="2"/>
  <c r="S157" i="2" s="1"/>
  <c r="K158" i="2"/>
  <c r="S158" i="2" s="1"/>
  <c r="K159" i="2"/>
  <c r="S159" i="2" s="1"/>
  <c r="K160" i="2"/>
  <c r="S160" i="2" s="1"/>
  <c r="K161" i="2"/>
  <c r="S161" i="2" s="1"/>
  <c r="K162" i="2"/>
  <c r="S162" i="2" s="1"/>
  <c r="K163" i="2"/>
  <c r="S163" i="2" s="1"/>
  <c r="K164" i="2"/>
  <c r="S164" i="2" s="1"/>
  <c r="K165" i="2"/>
  <c r="S165" i="2" s="1"/>
  <c r="K166" i="2"/>
  <c r="S166" i="2" s="1"/>
  <c r="K167" i="2"/>
  <c r="S167" i="2" s="1"/>
  <c r="K168" i="2"/>
  <c r="S168" i="2" s="1"/>
  <c r="K169" i="2"/>
  <c r="S169" i="2" s="1"/>
  <c r="K170" i="2"/>
  <c r="S170" i="2" s="1"/>
  <c r="K171" i="2"/>
  <c r="S171" i="2" s="1"/>
  <c r="K172" i="2"/>
  <c r="S172" i="2" s="1"/>
  <c r="K173" i="2"/>
  <c r="S173" i="2" s="1"/>
  <c r="K174" i="2"/>
  <c r="S174" i="2" s="1"/>
  <c r="K175" i="2"/>
  <c r="S175" i="2" s="1"/>
  <c r="K176" i="2"/>
  <c r="S176" i="2" s="1"/>
  <c r="K177" i="2"/>
  <c r="S177" i="2" s="1"/>
  <c r="K178" i="2"/>
  <c r="S178" i="2" s="1"/>
  <c r="K179" i="2"/>
  <c r="S179" i="2" s="1"/>
  <c r="K180" i="2"/>
  <c r="S180" i="2" s="1"/>
  <c r="K181" i="2"/>
  <c r="S181" i="2" s="1"/>
  <c r="K182" i="2"/>
  <c r="S182" i="2" s="1"/>
  <c r="K183" i="2"/>
  <c r="S183" i="2" s="1"/>
  <c r="K184" i="2"/>
  <c r="S184" i="2" s="1"/>
  <c r="K185" i="2"/>
  <c r="S185" i="2" s="1"/>
  <c r="K186" i="2"/>
  <c r="S186" i="2" s="1"/>
  <c r="K187" i="2"/>
  <c r="S187" i="2" s="1"/>
  <c r="K188" i="2"/>
  <c r="S188" i="2" s="1"/>
  <c r="K189" i="2"/>
  <c r="S189" i="2" s="1"/>
  <c r="K190" i="2"/>
  <c r="S190" i="2" s="1"/>
  <c r="K191" i="2"/>
  <c r="S191" i="2" s="1"/>
  <c r="K192" i="2"/>
  <c r="S192" i="2" s="1"/>
  <c r="K193" i="2"/>
  <c r="S193" i="2" s="1"/>
  <c r="K194" i="2"/>
  <c r="S194" i="2" s="1"/>
  <c r="K195" i="2"/>
  <c r="S195" i="2" s="1"/>
  <c r="K196" i="2"/>
  <c r="S196" i="2" s="1"/>
  <c r="K197" i="2"/>
  <c r="S197" i="2" s="1"/>
  <c r="K198" i="2"/>
  <c r="S198" i="2" s="1"/>
  <c r="K199" i="2"/>
  <c r="S199" i="2" s="1"/>
  <c r="K200" i="2"/>
  <c r="S200" i="2" s="1"/>
  <c r="K201" i="2"/>
  <c r="S201" i="2" s="1"/>
  <c r="K202" i="2"/>
  <c r="S202" i="2" s="1"/>
  <c r="K203" i="2"/>
  <c r="S203" i="2" s="1"/>
  <c r="K204" i="2"/>
  <c r="S204" i="2" s="1"/>
  <c r="K205" i="2"/>
  <c r="S205" i="2" s="1"/>
  <c r="K206" i="2"/>
  <c r="S206" i="2" s="1"/>
  <c r="K207" i="2"/>
  <c r="S207" i="2" s="1"/>
  <c r="K208" i="2"/>
  <c r="S208" i="2" s="1"/>
  <c r="K209" i="2"/>
  <c r="S209" i="2" s="1"/>
  <c r="K210" i="2"/>
  <c r="S210" i="2" s="1"/>
  <c r="K211" i="2"/>
  <c r="S211" i="2" s="1"/>
  <c r="K212" i="2"/>
  <c r="S212" i="2" s="1"/>
  <c r="K213" i="2"/>
  <c r="S213" i="2" s="1"/>
  <c r="K214" i="2"/>
  <c r="S214" i="2" s="1"/>
  <c r="K215" i="2"/>
  <c r="S215" i="2" s="1"/>
  <c r="K216" i="2"/>
  <c r="S216" i="2" s="1"/>
  <c r="K217" i="2"/>
  <c r="S217" i="2" s="1"/>
  <c r="K218" i="2"/>
  <c r="S218" i="2" s="1"/>
  <c r="K219" i="2"/>
  <c r="S219" i="2" s="1"/>
  <c r="K220" i="2"/>
  <c r="S220" i="2" s="1"/>
  <c r="K221" i="2"/>
  <c r="S221" i="2" s="1"/>
  <c r="K222" i="2"/>
  <c r="S222" i="2" s="1"/>
  <c r="K223" i="2"/>
  <c r="S223" i="2" s="1"/>
  <c r="K224" i="2"/>
  <c r="S224" i="2" s="1"/>
  <c r="K225" i="2"/>
  <c r="S225" i="2" s="1"/>
  <c r="K226" i="2"/>
  <c r="S226" i="2" s="1"/>
  <c r="K227" i="2"/>
  <c r="S227" i="2" s="1"/>
  <c r="K228" i="2"/>
  <c r="S228" i="2" s="1"/>
  <c r="K229" i="2"/>
  <c r="S229" i="2" s="1"/>
  <c r="K230" i="2"/>
  <c r="S230" i="2" s="1"/>
  <c r="K231" i="2"/>
  <c r="S231" i="2" s="1"/>
  <c r="K232" i="2"/>
  <c r="S232" i="2" s="1"/>
  <c r="K233" i="2"/>
  <c r="S233" i="2" s="1"/>
  <c r="K234" i="2"/>
  <c r="S234" i="2" s="1"/>
  <c r="K235" i="2"/>
  <c r="S235" i="2" s="1"/>
  <c r="K236" i="2"/>
  <c r="S236" i="2" s="1"/>
  <c r="K237" i="2"/>
  <c r="S237" i="2" s="1"/>
  <c r="K238" i="2"/>
  <c r="S238" i="2" s="1"/>
  <c r="K239" i="2"/>
  <c r="S239" i="2" s="1"/>
  <c r="K240" i="2"/>
  <c r="S240" i="2" s="1"/>
  <c r="K241" i="2"/>
  <c r="S241" i="2" s="1"/>
  <c r="K242" i="2"/>
  <c r="S242" i="2" s="1"/>
  <c r="K243" i="2"/>
  <c r="S243" i="2" s="1"/>
  <c r="K244" i="2"/>
  <c r="S244" i="2" s="1"/>
  <c r="K245" i="2"/>
  <c r="S245" i="2" s="1"/>
  <c r="K246" i="2"/>
  <c r="S246" i="2" s="1"/>
  <c r="K247" i="2"/>
  <c r="S247" i="2" s="1"/>
  <c r="K248" i="2"/>
  <c r="S248" i="2" s="1"/>
  <c r="K249" i="2"/>
  <c r="S249" i="2" s="1"/>
  <c r="K250" i="2"/>
  <c r="S250" i="2" s="1"/>
  <c r="K251" i="2"/>
  <c r="S251" i="2" s="1"/>
  <c r="K252" i="2"/>
  <c r="S252" i="2" s="1"/>
  <c r="K253" i="2"/>
  <c r="S253" i="2" s="1"/>
  <c r="K254" i="2"/>
  <c r="S254" i="2" s="1"/>
  <c r="K255" i="2"/>
  <c r="S255" i="2" s="1"/>
  <c r="K256" i="2"/>
  <c r="S256" i="2" s="1"/>
  <c r="K257" i="2"/>
  <c r="S257" i="2" s="1"/>
  <c r="K258" i="2"/>
  <c r="S258" i="2" s="1"/>
  <c r="K259" i="2"/>
  <c r="S259" i="2" s="1"/>
  <c r="K260" i="2"/>
  <c r="S260" i="2" s="1"/>
  <c r="K261" i="2"/>
  <c r="S261" i="2" s="1"/>
  <c r="K262" i="2"/>
  <c r="S262" i="2" s="1"/>
  <c r="K263" i="2"/>
  <c r="S263" i="2" s="1"/>
  <c r="K264" i="2"/>
  <c r="S264" i="2" s="1"/>
  <c r="K265" i="2"/>
  <c r="S265" i="2" s="1"/>
  <c r="K266" i="2"/>
  <c r="S266" i="2" s="1"/>
  <c r="K267" i="2"/>
  <c r="S267" i="2" s="1"/>
  <c r="K268" i="2"/>
  <c r="S268" i="2" s="1"/>
  <c r="K269" i="2"/>
  <c r="S269" i="2" s="1"/>
  <c r="K270" i="2"/>
  <c r="S270" i="2" s="1"/>
  <c r="K271" i="2"/>
  <c r="S271" i="2" s="1"/>
  <c r="K272" i="2"/>
  <c r="S272" i="2" s="1"/>
  <c r="K273" i="2"/>
  <c r="S273" i="2" s="1"/>
  <c r="K274" i="2"/>
  <c r="S274" i="2" s="1"/>
  <c r="K275" i="2"/>
  <c r="S275" i="2" s="1"/>
  <c r="K276" i="2"/>
  <c r="S276" i="2" s="1"/>
  <c r="K277" i="2"/>
  <c r="S277" i="2" s="1"/>
  <c r="K278" i="2"/>
  <c r="S278" i="2" s="1"/>
  <c r="K279" i="2"/>
  <c r="S279" i="2" s="1"/>
  <c r="K280" i="2"/>
  <c r="S280" i="2" s="1"/>
  <c r="K281" i="2"/>
  <c r="S281" i="2" s="1"/>
  <c r="K282" i="2"/>
  <c r="S282" i="2" s="1"/>
  <c r="K283" i="2"/>
  <c r="S283" i="2" s="1"/>
  <c r="K284" i="2"/>
  <c r="S284" i="2" s="1"/>
  <c r="K285" i="2"/>
  <c r="S285" i="2" s="1"/>
  <c r="K286" i="2"/>
  <c r="S286" i="2" s="1"/>
  <c r="K287" i="2"/>
  <c r="S287" i="2" s="1"/>
  <c r="K288" i="2"/>
  <c r="S288" i="2" s="1"/>
  <c r="K289" i="2"/>
  <c r="S289" i="2" s="1"/>
  <c r="K290" i="2"/>
  <c r="S290" i="2" s="1"/>
  <c r="K291" i="2"/>
  <c r="S291" i="2" s="1"/>
  <c r="K292" i="2"/>
  <c r="S292" i="2" s="1"/>
  <c r="K293" i="2"/>
  <c r="S293" i="2" s="1"/>
  <c r="K294" i="2"/>
  <c r="S294" i="2" s="1"/>
  <c r="K295" i="2"/>
  <c r="S295" i="2" s="1"/>
  <c r="K296" i="2"/>
  <c r="S296" i="2" s="1"/>
  <c r="K297" i="2"/>
  <c r="S297" i="2" s="1"/>
  <c r="K298" i="2"/>
  <c r="S298" i="2" s="1"/>
  <c r="K299" i="2"/>
  <c r="S299" i="2" s="1"/>
  <c r="K300" i="2"/>
  <c r="S300" i="2" s="1"/>
  <c r="K301" i="2"/>
  <c r="S301" i="2" s="1"/>
  <c r="K302" i="2"/>
  <c r="S302" i="2" s="1"/>
  <c r="K303" i="2"/>
  <c r="S303" i="2" s="1"/>
  <c r="K304" i="2"/>
  <c r="S304" i="2" s="1"/>
  <c r="K305" i="2"/>
  <c r="S305" i="2" s="1"/>
  <c r="K306" i="2"/>
  <c r="S306" i="2" s="1"/>
  <c r="K307" i="2"/>
  <c r="S307" i="2" s="1"/>
  <c r="K308" i="2"/>
  <c r="S308" i="2" s="1"/>
  <c r="K309" i="2"/>
  <c r="S309" i="2" s="1"/>
  <c r="K310" i="2"/>
  <c r="S310" i="2" s="1"/>
  <c r="K311" i="2"/>
  <c r="S311" i="2" s="1"/>
  <c r="K312" i="2"/>
  <c r="S312" i="2" s="1"/>
  <c r="K313" i="2"/>
  <c r="S313" i="2" s="1"/>
  <c r="K314" i="2"/>
  <c r="S314" i="2" s="1"/>
  <c r="K315" i="2"/>
  <c r="S315" i="2" s="1"/>
  <c r="K316" i="2"/>
  <c r="S316" i="2" s="1"/>
  <c r="K317" i="2"/>
  <c r="S317" i="2" s="1"/>
  <c r="K318" i="2"/>
  <c r="S318" i="2" s="1"/>
  <c r="K319" i="2"/>
  <c r="S319" i="2" s="1"/>
  <c r="K320" i="2"/>
  <c r="S320" i="2" s="1"/>
  <c r="K321" i="2"/>
  <c r="S321" i="2" s="1"/>
  <c r="K322" i="2"/>
  <c r="S322" i="2" s="1"/>
  <c r="K323" i="2"/>
  <c r="S323" i="2" s="1"/>
  <c r="K324" i="2"/>
  <c r="S324" i="2" s="1"/>
  <c r="K325" i="2"/>
  <c r="S325" i="2" s="1"/>
  <c r="K326" i="2"/>
  <c r="S326" i="2" s="1"/>
  <c r="K327" i="2"/>
  <c r="S327" i="2" s="1"/>
  <c r="K328" i="2"/>
  <c r="S328" i="2" s="1"/>
  <c r="K329" i="2"/>
  <c r="S329" i="2" s="1"/>
  <c r="K330" i="2"/>
  <c r="S330" i="2" s="1"/>
  <c r="K331" i="2"/>
  <c r="S331" i="2" s="1"/>
  <c r="K332" i="2"/>
  <c r="S332" i="2" s="1"/>
  <c r="K333" i="2"/>
  <c r="S333" i="2" s="1"/>
  <c r="K334" i="2"/>
  <c r="S334" i="2" s="1"/>
  <c r="K335" i="2"/>
  <c r="S335" i="2" s="1"/>
  <c r="K336" i="2"/>
  <c r="S336" i="2" s="1"/>
  <c r="K337" i="2"/>
  <c r="S337" i="2" s="1"/>
  <c r="K338" i="2"/>
  <c r="S338" i="2" s="1"/>
  <c r="K339" i="2"/>
  <c r="S339" i="2" s="1"/>
  <c r="K340" i="2"/>
  <c r="S340" i="2" s="1"/>
  <c r="K341" i="2"/>
  <c r="S341" i="2" s="1"/>
  <c r="K342" i="2"/>
  <c r="S342" i="2" s="1"/>
  <c r="K343" i="2"/>
  <c r="S343" i="2" s="1"/>
  <c r="K344" i="2"/>
  <c r="S344" i="2" s="1"/>
  <c r="K345" i="2"/>
  <c r="S345" i="2" s="1"/>
  <c r="K346" i="2"/>
  <c r="S346" i="2" s="1"/>
  <c r="K347" i="2"/>
  <c r="S347" i="2" s="1"/>
  <c r="K348" i="2"/>
  <c r="S348" i="2" s="1"/>
  <c r="K349" i="2"/>
  <c r="S349" i="2" s="1"/>
  <c r="K350" i="2"/>
  <c r="S350" i="2" s="1"/>
  <c r="K351" i="2"/>
  <c r="S351" i="2" s="1"/>
  <c r="K352" i="2"/>
  <c r="S352" i="2" s="1"/>
  <c r="K353" i="2"/>
  <c r="S353" i="2" s="1"/>
  <c r="K354" i="2"/>
  <c r="S354" i="2" s="1"/>
  <c r="K355" i="2"/>
  <c r="S355" i="2" s="1"/>
  <c r="K356" i="2"/>
  <c r="S356" i="2" s="1"/>
  <c r="K357" i="2"/>
  <c r="S357" i="2" s="1"/>
  <c r="K358" i="2"/>
  <c r="S358" i="2" s="1"/>
  <c r="K359" i="2"/>
  <c r="S359" i="2" s="1"/>
  <c r="K360" i="2"/>
  <c r="S360" i="2" s="1"/>
  <c r="K361" i="2"/>
  <c r="S361" i="2" s="1"/>
  <c r="K362" i="2"/>
  <c r="S362" i="2" s="1"/>
  <c r="K363" i="2"/>
  <c r="S363" i="2" s="1"/>
  <c r="K364" i="2"/>
  <c r="S364" i="2" s="1"/>
  <c r="K365" i="2"/>
  <c r="S365" i="2" s="1"/>
  <c r="K366" i="2"/>
  <c r="S366" i="2" s="1"/>
  <c r="K367" i="2"/>
  <c r="S367" i="2" s="1"/>
  <c r="K368" i="2"/>
  <c r="S368" i="2" s="1"/>
  <c r="K369" i="2"/>
  <c r="S369" i="2" s="1"/>
  <c r="K370" i="2"/>
  <c r="S370" i="2" s="1"/>
  <c r="K371" i="2"/>
  <c r="S371" i="2" s="1"/>
  <c r="K372" i="2"/>
  <c r="S372" i="2" s="1"/>
  <c r="K373" i="2"/>
  <c r="S373" i="2" s="1"/>
  <c r="K374" i="2"/>
  <c r="S374" i="2" s="1"/>
  <c r="K375" i="2"/>
  <c r="S375" i="2" s="1"/>
  <c r="K376" i="2"/>
  <c r="S376" i="2" s="1"/>
  <c r="K377" i="2"/>
  <c r="S377" i="2" s="1"/>
  <c r="K378" i="2"/>
  <c r="S378" i="2" s="1"/>
  <c r="K379" i="2"/>
  <c r="S379" i="2" s="1"/>
  <c r="K380" i="2"/>
  <c r="S380" i="2" s="1"/>
  <c r="K381" i="2"/>
  <c r="S381" i="2" s="1"/>
  <c r="K382" i="2"/>
  <c r="S382" i="2" s="1"/>
  <c r="K383" i="2"/>
  <c r="S383" i="2" s="1"/>
  <c r="K384" i="2"/>
  <c r="S384" i="2" s="1"/>
  <c r="K385" i="2"/>
  <c r="S385" i="2" s="1"/>
  <c r="K386" i="2"/>
  <c r="S386" i="2" s="1"/>
  <c r="K387" i="2"/>
  <c r="S387" i="2" s="1"/>
  <c r="K388" i="2"/>
  <c r="S388" i="2" s="1"/>
  <c r="K389" i="2"/>
  <c r="S389" i="2" s="1"/>
  <c r="K390" i="2"/>
  <c r="S390" i="2" s="1"/>
  <c r="K391" i="2"/>
  <c r="S391" i="2" s="1"/>
  <c r="K392" i="2"/>
  <c r="S392" i="2" s="1"/>
  <c r="K393" i="2"/>
  <c r="S393" i="2" s="1"/>
  <c r="K394" i="2"/>
  <c r="S394" i="2" s="1"/>
  <c r="K395" i="2"/>
  <c r="S395" i="2" s="1"/>
  <c r="K396" i="2"/>
  <c r="S396" i="2" s="1"/>
  <c r="K397" i="2"/>
  <c r="S397" i="2" s="1"/>
  <c r="K398" i="2"/>
  <c r="S398" i="2" s="1"/>
  <c r="K399" i="2"/>
  <c r="S399" i="2" s="1"/>
  <c r="K400" i="2"/>
  <c r="S400" i="2" s="1"/>
  <c r="K401" i="2"/>
  <c r="S401" i="2" s="1"/>
  <c r="K402" i="2"/>
  <c r="S402" i="2" s="1"/>
  <c r="K403" i="2"/>
  <c r="S403" i="2" s="1"/>
  <c r="K404" i="2"/>
  <c r="S404" i="2" s="1"/>
  <c r="K405" i="2"/>
  <c r="S405" i="2" s="1"/>
  <c r="K406" i="2"/>
  <c r="S406" i="2" s="1"/>
  <c r="K407" i="2"/>
  <c r="S407" i="2" s="1"/>
  <c r="K408" i="2"/>
  <c r="S408" i="2" s="1"/>
  <c r="K409" i="2"/>
  <c r="S409" i="2" s="1"/>
  <c r="K410" i="2"/>
  <c r="S410" i="2" s="1"/>
  <c r="K411" i="2"/>
  <c r="S411" i="2" s="1"/>
  <c r="K412" i="2"/>
  <c r="S412" i="2" s="1"/>
  <c r="K413" i="2"/>
  <c r="S413" i="2" s="1"/>
  <c r="K414" i="2"/>
  <c r="S414" i="2" s="1"/>
  <c r="K415" i="2"/>
  <c r="S415" i="2" s="1"/>
  <c r="K416" i="2"/>
  <c r="S416" i="2" s="1"/>
  <c r="K417" i="2"/>
  <c r="S417" i="2" s="1"/>
  <c r="K418" i="2"/>
  <c r="S418" i="2" s="1"/>
  <c r="K419" i="2"/>
  <c r="S419" i="2" s="1"/>
  <c r="K420" i="2"/>
  <c r="S420" i="2" s="1"/>
  <c r="K421" i="2"/>
  <c r="S421" i="2" s="1"/>
  <c r="K422" i="2"/>
  <c r="S422" i="2" s="1"/>
  <c r="K423" i="2"/>
  <c r="S423" i="2" s="1"/>
  <c r="K424" i="2"/>
  <c r="S424" i="2" s="1"/>
  <c r="K425" i="2"/>
  <c r="S425" i="2" s="1"/>
  <c r="K426" i="2"/>
  <c r="S426" i="2" s="1"/>
  <c r="K427" i="2"/>
  <c r="S427" i="2" s="1"/>
  <c r="K428" i="2"/>
  <c r="S428" i="2" s="1"/>
  <c r="K429" i="2"/>
  <c r="S429" i="2" s="1"/>
  <c r="K430" i="2"/>
  <c r="S430" i="2" s="1"/>
  <c r="K431" i="2"/>
  <c r="S431" i="2" s="1"/>
  <c r="K432" i="2"/>
  <c r="S432" i="2" s="1"/>
  <c r="K433" i="2"/>
  <c r="S433" i="2" s="1"/>
  <c r="K434" i="2"/>
  <c r="S434" i="2" s="1"/>
  <c r="K435" i="2"/>
  <c r="S435" i="2" s="1"/>
  <c r="K436" i="2"/>
  <c r="S436" i="2" s="1"/>
  <c r="K437" i="2"/>
  <c r="S437" i="2" s="1"/>
  <c r="K438" i="2"/>
  <c r="S438" i="2" s="1"/>
  <c r="K439" i="2"/>
  <c r="S439" i="2" s="1"/>
  <c r="K440" i="2"/>
  <c r="S440" i="2" s="1"/>
  <c r="K441" i="2"/>
  <c r="S441" i="2" s="1"/>
  <c r="K442" i="2"/>
  <c r="S442" i="2" s="1"/>
  <c r="K443" i="2"/>
  <c r="S443" i="2" s="1"/>
  <c r="K444" i="2"/>
  <c r="S444" i="2" s="1"/>
  <c r="K445" i="2"/>
  <c r="S445" i="2" s="1"/>
  <c r="K446" i="2"/>
  <c r="S446" i="2" s="1"/>
  <c r="K447" i="2"/>
  <c r="S447" i="2" s="1"/>
  <c r="K448" i="2"/>
  <c r="S448" i="2" s="1"/>
  <c r="K449" i="2"/>
  <c r="S449" i="2" s="1"/>
  <c r="K450" i="2"/>
  <c r="S450" i="2" s="1"/>
  <c r="K451" i="2"/>
  <c r="S451" i="2" s="1"/>
  <c r="K452" i="2"/>
  <c r="S452" i="2" s="1"/>
  <c r="K453" i="2"/>
  <c r="S453" i="2" s="1"/>
  <c r="K454" i="2"/>
  <c r="S454" i="2" s="1"/>
  <c r="K455" i="2"/>
  <c r="S455" i="2" s="1"/>
  <c r="K456" i="2"/>
  <c r="S456" i="2" s="1"/>
  <c r="K457" i="2"/>
  <c r="S457" i="2" s="1"/>
  <c r="K458" i="2"/>
  <c r="S458" i="2" s="1"/>
  <c r="K459" i="2"/>
  <c r="S459" i="2" s="1"/>
  <c r="K460" i="2"/>
  <c r="S460" i="2" s="1"/>
  <c r="K461" i="2"/>
  <c r="S461" i="2" s="1"/>
  <c r="K462" i="2"/>
  <c r="S462" i="2" s="1"/>
  <c r="K463" i="2"/>
  <c r="S463" i="2" s="1"/>
  <c r="K464" i="2"/>
  <c r="S464" i="2" s="1"/>
  <c r="K465" i="2"/>
  <c r="S465" i="2" s="1"/>
  <c r="K466" i="2"/>
  <c r="S466" i="2" s="1"/>
  <c r="K467" i="2"/>
  <c r="S467" i="2" s="1"/>
  <c r="K468" i="2"/>
  <c r="S468" i="2" s="1"/>
  <c r="K469" i="2"/>
  <c r="S469" i="2" s="1"/>
  <c r="K470" i="2"/>
  <c r="S470" i="2" s="1"/>
  <c r="K471" i="2"/>
  <c r="S471" i="2" s="1"/>
  <c r="K472" i="2"/>
  <c r="S472" i="2" s="1"/>
  <c r="K473" i="2"/>
  <c r="S473" i="2" s="1"/>
  <c r="K474" i="2"/>
  <c r="S474" i="2" s="1"/>
  <c r="K475" i="2"/>
  <c r="S475" i="2" s="1"/>
  <c r="K476" i="2"/>
  <c r="S476" i="2" s="1"/>
  <c r="K477" i="2"/>
  <c r="S477" i="2" s="1"/>
  <c r="K478" i="2"/>
  <c r="S478" i="2" s="1"/>
  <c r="K479" i="2"/>
  <c r="S479" i="2" s="1"/>
  <c r="K480" i="2"/>
  <c r="S480" i="2" s="1"/>
  <c r="K481" i="2"/>
  <c r="S481" i="2" s="1"/>
  <c r="K482" i="2"/>
  <c r="S482" i="2" s="1"/>
  <c r="K483" i="2"/>
  <c r="S483" i="2" s="1"/>
  <c r="K484" i="2"/>
  <c r="S484" i="2" s="1"/>
  <c r="K485" i="2"/>
  <c r="S485" i="2" s="1"/>
  <c r="K486" i="2"/>
  <c r="S486" i="2" s="1"/>
  <c r="K487" i="2"/>
  <c r="S487" i="2" s="1"/>
  <c r="K488" i="2"/>
  <c r="S488" i="2" s="1"/>
  <c r="K489" i="2"/>
  <c r="S489" i="2" s="1"/>
  <c r="K490" i="2"/>
  <c r="S490" i="2" s="1"/>
  <c r="K491" i="2"/>
  <c r="S491" i="2" s="1"/>
  <c r="K492" i="2"/>
  <c r="S492" i="2" s="1"/>
  <c r="K493" i="2"/>
  <c r="S493" i="2" s="1"/>
  <c r="K494" i="2"/>
  <c r="S494" i="2" s="1"/>
  <c r="K495" i="2"/>
  <c r="S495" i="2" s="1"/>
  <c r="K496" i="2"/>
  <c r="S496" i="2" s="1"/>
  <c r="K497" i="2"/>
  <c r="S497" i="2" s="1"/>
  <c r="K498" i="2"/>
  <c r="S498" i="2" s="1"/>
  <c r="K499" i="2"/>
  <c r="S499" i="2" s="1"/>
  <c r="K500" i="2"/>
  <c r="S500" i="2" s="1"/>
  <c r="K501" i="2"/>
  <c r="S501" i="2" s="1"/>
  <c r="K502" i="2"/>
  <c r="S502" i="2" s="1"/>
  <c r="K503" i="2"/>
  <c r="S503" i="2" s="1"/>
  <c r="K504" i="2"/>
  <c r="S504" i="2" s="1"/>
  <c r="K505" i="2"/>
  <c r="S505" i="2" s="1"/>
  <c r="K506" i="2"/>
  <c r="S506" i="2" s="1"/>
  <c r="K507" i="2"/>
  <c r="S507" i="2" s="1"/>
  <c r="K508" i="2"/>
  <c r="S508" i="2" s="1"/>
  <c r="K509" i="2"/>
  <c r="S509" i="2" s="1"/>
  <c r="K510" i="2"/>
  <c r="S510" i="2" s="1"/>
  <c r="K511" i="2"/>
  <c r="S511" i="2" s="1"/>
  <c r="K512" i="2"/>
  <c r="S512" i="2" s="1"/>
  <c r="K513" i="2"/>
  <c r="S513" i="2" s="1"/>
  <c r="K514" i="2"/>
  <c r="S514" i="2" s="1"/>
  <c r="K515" i="2"/>
  <c r="S515" i="2" s="1"/>
  <c r="K516" i="2"/>
  <c r="S516" i="2" s="1"/>
  <c r="K517" i="2"/>
  <c r="S517" i="2" s="1"/>
  <c r="K518" i="2"/>
  <c r="S518" i="2" s="1"/>
  <c r="K519" i="2"/>
  <c r="S519" i="2" s="1"/>
  <c r="K520" i="2"/>
  <c r="S520" i="2" s="1"/>
  <c r="K521" i="2"/>
  <c r="S521" i="2" s="1"/>
  <c r="K522" i="2"/>
  <c r="S522" i="2" s="1"/>
  <c r="K523" i="2"/>
  <c r="S523" i="2" s="1"/>
  <c r="K524" i="2"/>
  <c r="S524" i="2" s="1"/>
  <c r="K525" i="2"/>
  <c r="S525" i="2" s="1"/>
  <c r="K526" i="2"/>
  <c r="S526" i="2" s="1"/>
  <c r="K527" i="2"/>
  <c r="S527" i="2" s="1"/>
  <c r="K528" i="2"/>
  <c r="S528" i="2" s="1"/>
  <c r="K529" i="2"/>
  <c r="S529" i="2" s="1"/>
  <c r="K530" i="2"/>
  <c r="S530" i="2" s="1"/>
  <c r="K531" i="2"/>
  <c r="S531" i="2" s="1"/>
  <c r="K532" i="2"/>
  <c r="S532" i="2" s="1"/>
  <c r="K533" i="2"/>
  <c r="S533" i="2" s="1"/>
  <c r="K534" i="2"/>
  <c r="S534" i="2" s="1"/>
  <c r="K535" i="2"/>
  <c r="S535" i="2" s="1"/>
  <c r="K536" i="2"/>
  <c r="S536" i="2" s="1"/>
  <c r="K537" i="2"/>
  <c r="S537" i="2" s="1"/>
  <c r="K538" i="2"/>
  <c r="S538" i="2" s="1"/>
  <c r="K539" i="2"/>
  <c r="S539" i="2" s="1"/>
  <c r="K540" i="2"/>
  <c r="S540" i="2" s="1"/>
  <c r="S541" i="2"/>
  <c r="K542" i="2"/>
  <c r="S542" i="2" s="1"/>
  <c r="K543" i="2"/>
  <c r="S543" i="2" s="1"/>
  <c r="K544" i="2"/>
  <c r="S544" i="2" s="1"/>
  <c r="K545" i="2"/>
  <c r="S545" i="2" s="1"/>
  <c r="K546" i="2"/>
  <c r="S546" i="2" s="1"/>
  <c r="K547" i="2"/>
  <c r="S547" i="2" s="1"/>
  <c r="K548" i="2"/>
  <c r="S548" i="2" s="1"/>
  <c r="K549" i="2"/>
  <c r="S549" i="2" s="1"/>
  <c r="K550" i="2"/>
  <c r="S550" i="2" s="1"/>
  <c r="K551" i="2"/>
  <c r="S551" i="2" s="1"/>
  <c r="K552" i="2"/>
  <c r="S552" i="2" s="1"/>
  <c r="K553" i="2"/>
  <c r="S553" i="2" s="1"/>
  <c r="K554" i="2"/>
  <c r="S554" i="2" s="1"/>
  <c r="K555" i="2"/>
  <c r="S555" i="2" s="1"/>
  <c r="K556" i="2"/>
  <c r="S556" i="2" s="1"/>
  <c r="K557" i="2"/>
  <c r="S557" i="2" s="1"/>
  <c r="K558" i="2"/>
  <c r="S558" i="2" s="1"/>
  <c r="K559" i="2"/>
  <c r="S559" i="2" s="1"/>
  <c r="K560" i="2"/>
  <c r="S560" i="2" s="1"/>
  <c r="K561" i="2"/>
  <c r="S561" i="2" s="1"/>
  <c r="K562" i="2"/>
  <c r="S562" i="2" s="1"/>
  <c r="K563" i="2"/>
  <c r="S563" i="2" s="1"/>
  <c r="K564" i="2"/>
  <c r="S564" i="2" s="1"/>
  <c r="K565" i="2"/>
  <c r="S565" i="2" s="1"/>
  <c r="K566" i="2"/>
  <c r="S566" i="2" s="1"/>
  <c r="K567" i="2"/>
  <c r="S567" i="2" s="1"/>
  <c r="K568" i="2"/>
  <c r="S568" i="2" s="1"/>
  <c r="K569" i="2"/>
  <c r="S569" i="2" s="1"/>
  <c r="K570" i="2"/>
  <c r="S570" i="2" s="1"/>
  <c r="K571" i="2"/>
  <c r="S571" i="2" s="1"/>
  <c r="K572" i="2"/>
  <c r="S572" i="2" s="1"/>
  <c r="K573" i="2"/>
  <c r="S573" i="2" s="1"/>
  <c r="K574" i="2"/>
  <c r="S574" i="2" s="1"/>
  <c r="K575" i="2"/>
  <c r="S575" i="2" s="1"/>
  <c r="K576" i="2"/>
  <c r="S576" i="2" s="1"/>
  <c r="K577" i="2"/>
  <c r="S577" i="2" s="1"/>
  <c r="K578" i="2"/>
  <c r="S578" i="2" s="1"/>
  <c r="K579" i="2"/>
  <c r="S579" i="2" s="1"/>
  <c r="K580" i="2"/>
  <c r="S580" i="2" s="1"/>
  <c r="K581" i="2"/>
  <c r="S581" i="2" s="1"/>
  <c r="K582" i="2"/>
  <c r="S582" i="2" s="1"/>
  <c r="K583" i="2"/>
  <c r="S583" i="2" s="1"/>
  <c r="K584" i="2"/>
  <c r="S584" i="2" s="1"/>
  <c r="K585" i="2"/>
  <c r="S585" i="2" s="1"/>
  <c r="K586" i="2"/>
  <c r="S586" i="2" s="1"/>
  <c r="K587" i="2"/>
  <c r="S587" i="2" s="1"/>
  <c r="K588" i="2"/>
  <c r="S588" i="2" s="1"/>
  <c r="K589" i="2"/>
  <c r="S589" i="2" s="1"/>
  <c r="K590" i="2"/>
  <c r="S590" i="2" s="1"/>
  <c r="K591" i="2"/>
  <c r="S591" i="2" s="1"/>
  <c r="K592" i="2"/>
  <c r="S592" i="2" s="1"/>
  <c r="K593" i="2"/>
  <c r="S593" i="2" s="1"/>
  <c r="K594" i="2"/>
  <c r="S594" i="2" s="1"/>
  <c r="K595" i="2"/>
  <c r="S595" i="2" s="1"/>
  <c r="K596" i="2"/>
  <c r="S596" i="2" s="1"/>
  <c r="K597" i="2"/>
  <c r="S597" i="2" s="1"/>
  <c r="K598" i="2"/>
  <c r="S598" i="2" s="1"/>
  <c r="K599" i="2"/>
  <c r="S599" i="2" s="1"/>
  <c r="K600" i="2"/>
  <c r="S600" i="2" s="1"/>
  <c r="K601" i="2"/>
  <c r="S601" i="2" s="1"/>
  <c r="K602" i="2"/>
  <c r="S602" i="2" s="1"/>
  <c r="K603" i="2"/>
  <c r="S603" i="2" s="1"/>
  <c r="K604" i="2"/>
  <c r="S604" i="2" s="1"/>
  <c r="K605" i="2"/>
  <c r="S605" i="2" s="1"/>
  <c r="K606" i="2"/>
  <c r="S606" i="2" s="1"/>
  <c r="K607" i="2"/>
  <c r="S607" i="2" s="1"/>
  <c r="K608" i="2"/>
  <c r="S608" i="2" s="1"/>
  <c r="K609" i="2"/>
  <c r="S609" i="2" s="1"/>
  <c r="K610" i="2"/>
  <c r="S610" i="2" s="1"/>
  <c r="K611" i="2"/>
  <c r="S611" i="2" s="1"/>
  <c r="K612" i="2"/>
  <c r="S612" i="2" s="1"/>
  <c r="K613" i="2"/>
  <c r="S613" i="2" s="1"/>
  <c r="K614" i="2"/>
  <c r="S614" i="2" s="1"/>
  <c r="K615" i="2"/>
  <c r="S615" i="2" s="1"/>
  <c r="K616" i="2"/>
  <c r="S616" i="2" s="1"/>
  <c r="K617" i="2"/>
  <c r="S617" i="2" s="1"/>
  <c r="K618" i="2"/>
  <c r="S618" i="2" s="1"/>
  <c r="K619" i="2"/>
  <c r="S619" i="2" s="1"/>
  <c r="K620" i="2"/>
  <c r="S620" i="2" s="1"/>
  <c r="K621" i="2"/>
  <c r="S621" i="2" s="1"/>
  <c r="K622" i="2"/>
  <c r="S622" i="2" s="1"/>
  <c r="K623" i="2"/>
  <c r="S623" i="2" s="1"/>
  <c r="K624" i="2"/>
  <c r="S624" i="2" s="1"/>
  <c r="K625" i="2"/>
  <c r="S625" i="2" s="1"/>
  <c r="K626" i="2"/>
  <c r="S626" i="2" s="1"/>
  <c r="K627" i="2"/>
  <c r="S627" i="2" s="1"/>
  <c r="K628" i="2"/>
  <c r="S628" i="2" s="1"/>
  <c r="K629" i="2"/>
  <c r="S629" i="2" s="1"/>
  <c r="K630" i="2"/>
  <c r="S630" i="2" s="1"/>
  <c r="K631" i="2"/>
  <c r="S631" i="2" s="1"/>
  <c r="K632" i="2"/>
  <c r="S632" i="2" s="1"/>
  <c r="K633" i="2"/>
  <c r="S633" i="2" s="1"/>
  <c r="K634" i="2"/>
  <c r="S634" i="2" s="1"/>
  <c r="K635" i="2"/>
  <c r="S635" i="2" s="1"/>
  <c r="K636" i="2"/>
  <c r="S636" i="2" s="1"/>
  <c r="K637" i="2"/>
  <c r="S637" i="2" s="1"/>
  <c r="K638" i="2"/>
  <c r="S638" i="2" s="1"/>
  <c r="K639" i="2"/>
  <c r="S639" i="2" s="1"/>
  <c r="K640" i="2"/>
  <c r="S640" i="2" s="1"/>
  <c r="K641" i="2"/>
  <c r="S641" i="2" s="1"/>
  <c r="K642" i="2"/>
  <c r="S642" i="2" s="1"/>
  <c r="K643" i="2"/>
  <c r="S643" i="2" s="1"/>
  <c r="K644" i="2"/>
  <c r="S644" i="2" s="1"/>
  <c r="K645" i="2"/>
  <c r="S645" i="2" s="1"/>
  <c r="K646" i="2"/>
  <c r="S646" i="2" s="1"/>
  <c r="K647" i="2"/>
  <c r="S647" i="2" s="1"/>
  <c r="K648" i="2"/>
  <c r="S648" i="2" s="1"/>
  <c r="K649" i="2"/>
  <c r="S649" i="2" s="1"/>
  <c r="K650" i="2"/>
  <c r="S650" i="2" s="1"/>
  <c r="K651" i="2"/>
  <c r="S651" i="2" s="1"/>
  <c r="K652" i="2"/>
  <c r="S652" i="2" s="1"/>
  <c r="K653" i="2"/>
  <c r="S653" i="2" s="1"/>
  <c r="K654" i="2"/>
  <c r="S654" i="2" s="1"/>
  <c r="K655" i="2"/>
  <c r="S655" i="2" s="1"/>
  <c r="K656" i="2"/>
  <c r="S656" i="2" s="1"/>
  <c r="K657" i="2"/>
  <c r="S657" i="2" s="1"/>
  <c r="K658" i="2"/>
  <c r="S658" i="2" s="1"/>
  <c r="K659" i="2"/>
  <c r="S659" i="2" s="1"/>
  <c r="K660" i="2"/>
  <c r="S660" i="2" s="1"/>
  <c r="K661" i="2"/>
  <c r="S661" i="2" s="1"/>
  <c r="K662" i="2"/>
  <c r="S662" i="2" s="1"/>
  <c r="K663" i="2"/>
  <c r="S663" i="2" s="1"/>
  <c r="K664" i="2"/>
  <c r="S664" i="2" s="1"/>
  <c r="K665" i="2"/>
  <c r="S665" i="2" s="1"/>
  <c r="K666" i="2"/>
  <c r="S666" i="2" s="1"/>
  <c r="K667" i="2"/>
  <c r="S667" i="2" s="1"/>
  <c r="K668" i="2"/>
  <c r="S668" i="2" s="1"/>
  <c r="K669" i="2"/>
  <c r="S669" i="2" s="1"/>
  <c r="K670" i="2"/>
  <c r="S670" i="2" s="1"/>
  <c r="K671" i="2"/>
  <c r="S671" i="2" s="1"/>
  <c r="K672" i="2"/>
  <c r="S672" i="2" s="1"/>
  <c r="K673" i="2"/>
  <c r="S673" i="2" s="1"/>
  <c r="K674" i="2"/>
  <c r="S674" i="2" s="1"/>
  <c r="K675" i="2"/>
  <c r="S675" i="2" s="1"/>
  <c r="K676" i="2"/>
  <c r="S676" i="2" s="1"/>
  <c r="K677" i="2"/>
  <c r="S677" i="2" s="1"/>
  <c r="K678" i="2"/>
  <c r="S678" i="2" s="1"/>
  <c r="K679" i="2"/>
  <c r="S679" i="2" s="1"/>
  <c r="K680" i="2"/>
  <c r="S680" i="2" s="1"/>
  <c r="K681" i="2"/>
  <c r="S681" i="2" s="1"/>
  <c r="K682" i="2"/>
  <c r="S682" i="2" s="1"/>
  <c r="K683" i="2"/>
  <c r="S683" i="2" s="1"/>
  <c r="K684" i="2"/>
  <c r="S684" i="2" s="1"/>
  <c r="K685" i="2"/>
  <c r="S685" i="2" s="1"/>
  <c r="K686" i="2"/>
  <c r="S686" i="2" s="1"/>
  <c r="K687" i="2"/>
  <c r="S687" i="2" s="1"/>
  <c r="K688" i="2"/>
  <c r="S688" i="2" s="1"/>
  <c r="K689" i="2"/>
  <c r="S689" i="2" s="1"/>
  <c r="K690" i="2"/>
  <c r="S690" i="2" s="1"/>
  <c r="K691" i="2"/>
  <c r="S691" i="2" s="1"/>
  <c r="K692" i="2"/>
  <c r="S692" i="2" s="1"/>
  <c r="K693" i="2"/>
  <c r="S693" i="2" s="1"/>
  <c r="K694" i="2"/>
  <c r="S694" i="2" s="1"/>
  <c r="K695" i="2"/>
  <c r="S695" i="2" s="1"/>
  <c r="K696" i="2"/>
  <c r="S696" i="2" s="1"/>
  <c r="K697" i="2"/>
  <c r="S697" i="2" s="1"/>
  <c r="K698" i="2"/>
  <c r="S698" i="2" s="1"/>
  <c r="K699" i="2"/>
  <c r="S699" i="2" s="1"/>
  <c r="K700" i="2"/>
  <c r="S700" i="2" s="1"/>
  <c r="K701" i="2"/>
  <c r="S701" i="2" s="1"/>
  <c r="K702" i="2"/>
  <c r="S702" i="2" s="1"/>
  <c r="K703" i="2"/>
  <c r="S703" i="2" s="1"/>
  <c r="K704" i="2"/>
  <c r="S704" i="2" s="1"/>
  <c r="K705" i="2"/>
  <c r="S705" i="2" s="1"/>
  <c r="K706" i="2"/>
  <c r="S706" i="2" s="1"/>
  <c r="K707" i="2"/>
  <c r="S707" i="2" s="1"/>
  <c r="K708" i="2"/>
  <c r="S708" i="2" s="1"/>
  <c r="K709" i="2"/>
  <c r="S709" i="2" s="1"/>
  <c r="K710" i="2"/>
  <c r="S710" i="2" s="1"/>
  <c r="K711" i="2"/>
  <c r="S711" i="2" s="1"/>
  <c r="K712" i="2"/>
  <c r="S712" i="2" s="1"/>
  <c r="K713" i="2"/>
  <c r="S713" i="2" s="1"/>
  <c r="K714" i="2"/>
  <c r="S714" i="2" s="1"/>
  <c r="K715" i="2"/>
  <c r="S715" i="2" s="1"/>
  <c r="K716" i="2"/>
  <c r="S716" i="2" s="1"/>
  <c r="K717" i="2"/>
  <c r="S717" i="2" s="1"/>
  <c r="K718" i="2"/>
  <c r="S718" i="2" s="1"/>
  <c r="K719" i="2"/>
  <c r="S719" i="2" s="1"/>
  <c r="K720" i="2"/>
  <c r="S720" i="2" s="1"/>
  <c r="K721" i="2"/>
  <c r="S721" i="2" s="1"/>
  <c r="K722" i="2"/>
  <c r="S722" i="2" s="1"/>
  <c r="K723" i="2"/>
  <c r="S723" i="2" s="1"/>
  <c r="K724" i="2"/>
  <c r="S724" i="2" s="1"/>
  <c r="K725" i="2"/>
  <c r="S725" i="2" s="1"/>
  <c r="K726" i="2"/>
  <c r="S726" i="2" s="1"/>
  <c r="K727" i="2"/>
  <c r="S727" i="2" s="1"/>
  <c r="K728" i="2"/>
  <c r="S728" i="2" s="1"/>
  <c r="K729" i="2"/>
  <c r="S729" i="2" s="1"/>
  <c r="K730" i="2"/>
  <c r="S730" i="2" s="1"/>
  <c r="K731" i="2"/>
  <c r="S731" i="2" s="1"/>
  <c r="K732" i="2"/>
  <c r="S732" i="2" s="1"/>
  <c r="K733" i="2"/>
  <c r="S733" i="2" s="1"/>
  <c r="K734" i="2"/>
  <c r="S734" i="2" s="1"/>
  <c r="K735" i="2"/>
  <c r="S735" i="2" s="1"/>
  <c r="K736" i="2"/>
  <c r="S736" i="2" s="1"/>
  <c r="K737" i="2"/>
  <c r="S737" i="2" s="1"/>
  <c r="K738" i="2"/>
  <c r="S738" i="2" s="1"/>
  <c r="K739" i="2"/>
  <c r="S739" i="2" s="1"/>
  <c r="K740" i="2"/>
  <c r="S740" i="2" s="1"/>
  <c r="K741" i="2"/>
  <c r="S741" i="2" s="1"/>
  <c r="K742" i="2"/>
  <c r="S742" i="2" s="1"/>
  <c r="K743" i="2"/>
  <c r="S743" i="2" s="1"/>
  <c r="K744" i="2"/>
  <c r="S744" i="2" s="1"/>
  <c r="K745" i="2"/>
  <c r="S745" i="2" s="1"/>
  <c r="K746" i="2"/>
  <c r="S746" i="2" s="1"/>
  <c r="K747" i="2"/>
  <c r="S747" i="2" s="1"/>
  <c r="K748" i="2"/>
  <c r="S748" i="2" s="1"/>
  <c r="K749" i="2"/>
  <c r="S749" i="2" s="1"/>
  <c r="K750" i="2"/>
  <c r="S750" i="2" s="1"/>
  <c r="K751" i="2"/>
  <c r="S751" i="2" s="1"/>
  <c r="K752" i="2"/>
  <c r="S752" i="2" s="1"/>
  <c r="K753" i="2"/>
  <c r="S753" i="2" s="1"/>
  <c r="K754" i="2"/>
  <c r="S754" i="2" s="1"/>
  <c r="K755" i="2"/>
  <c r="S755" i="2" s="1"/>
  <c r="K756" i="2"/>
  <c r="S756" i="2" s="1"/>
  <c r="K757" i="2"/>
  <c r="S757" i="2" s="1"/>
  <c r="K758" i="2"/>
  <c r="S758" i="2" s="1"/>
  <c r="K759" i="2"/>
  <c r="S759" i="2" s="1"/>
  <c r="K760" i="2"/>
  <c r="S760" i="2" s="1"/>
  <c r="K761" i="2"/>
  <c r="S761" i="2" s="1"/>
  <c r="K762" i="2"/>
  <c r="S762" i="2" s="1"/>
  <c r="K763" i="2"/>
  <c r="S763" i="2" s="1"/>
  <c r="K764" i="2"/>
  <c r="S764" i="2" s="1"/>
  <c r="K765" i="2"/>
  <c r="S765" i="2" s="1"/>
  <c r="K766" i="2"/>
  <c r="S766" i="2" s="1"/>
  <c r="K767" i="2"/>
  <c r="S767" i="2" s="1"/>
  <c r="K768" i="2"/>
  <c r="S768" i="2" s="1"/>
  <c r="K769" i="2"/>
  <c r="S769" i="2" s="1"/>
  <c r="K770" i="2"/>
  <c r="S770" i="2" s="1"/>
  <c r="K771" i="2"/>
  <c r="S771" i="2" s="1"/>
  <c r="K772" i="2"/>
  <c r="S772" i="2" s="1"/>
  <c r="K773" i="2"/>
  <c r="S773" i="2" s="1"/>
  <c r="K774" i="2"/>
  <c r="S774" i="2" s="1"/>
  <c r="K775" i="2"/>
  <c r="S775" i="2" s="1"/>
  <c r="K776" i="2"/>
  <c r="S776" i="2" s="1"/>
  <c r="K777" i="2"/>
  <c r="S777" i="2" s="1"/>
  <c r="K778" i="2"/>
  <c r="S778" i="2" s="1"/>
  <c r="K779" i="2"/>
  <c r="S779" i="2" s="1"/>
  <c r="K780" i="2"/>
  <c r="S780" i="2" s="1"/>
  <c r="K781" i="2"/>
  <c r="S781" i="2" s="1"/>
  <c r="K782" i="2"/>
  <c r="S782" i="2" s="1"/>
  <c r="K783" i="2"/>
  <c r="S783" i="2" s="1"/>
  <c r="K784" i="2"/>
  <c r="S784" i="2" s="1"/>
  <c r="K785" i="2"/>
  <c r="S785" i="2" s="1"/>
  <c r="K786" i="2"/>
  <c r="S786" i="2" s="1"/>
  <c r="K787" i="2"/>
  <c r="S787" i="2" s="1"/>
  <c r="K788" i="2"/>
  <c r="S788" i="2" s="1"/>
  <c r="K789" i="2"/>
  <c r="S789" i="2" s="1"/>
  <c r="K790" i="2"/>
  <c r="S790" i="2" s="1"/>
  <c r="K791" i="2"/>
  <c r="S791" i="2" s="1"/>
  <c r="K792" i="2"/>
  <c r="S792" i="2" s="1"/>
  <c r="K793" i="2"/>
  <c r="S793" i="2" s="1"/>
  <c r="K794" i="2"/>
  <c r="S794" i="2" s="1"/>
  <c r="K795" i="2"/>
  <c r="S795" i="2" s="1"/>
  <c r="K796" i="2"/>
  <c r="S796" i="2" s="1"/>
  <c r="K797" i="2"/>
  <c r="S797" i="2" s="1"/>
  <c r="K798" i="2"/>
  <c r="S798" i="2" s="1"/>
  <c r="K799" i="2"/>
  <c r="S799" i="2" s="1"/>
  <c r="K800" i="2"/>
  <c r="S800" i="2" s="1"/>
  <c r="K801" i="2"/>
  <c r="S801" i="2" s="1"/>
  <c r="K802" i="2"/>
  <c r="S802" i="2" s="1"/>
  <c r="K803" i="2"/>
  <c r="S803" i="2" s="1"/>
  <c r="K804" i="2"/>
  <c r="S804" i="2" s="1"/>
  <c r="K805" i="2"/>
  <c r="S805" i="2" s="1"/>
  <c r="K806" i="2"/>
  <c r="S806" i="2" s="1"/>
  <c r="K807" i="2"/>
  <c r="S807" i="2" s="1"/>
  <c r="K808" i="2"/>
  <c r="S808" i="2" s="1"/>
  <c r="K809" i="2"/>
  <c r="S809" i="2" s="1"/>
  <c r="K810" i="2"/>
  <c r="S810" i="2" s="1"/>
  <c r="K811" i="2"/>
  <c r="S811" i="2" s="1"/>
  <c r="K812" i="2"/>
  <c r="S812" i="2" s="1"/>
  <c r="K813" i="2"/>
  <c r="S813" i="2" s="1"/>
  <c r="K814" i="2"/>
  <c r="S814" i="2" s="1"/>
  <c r="K815" i="2"/>
  <c r="S815" i="2" s="1"/>
  <c r="K816" i="2"/>
  <c r="S816" i="2" s="1"/>
  <c r="K817" i="2"/>
  <c r="S817" i="2" s="1"/>
  <c r="K818" i="2"/>
  <c r="S818" i="2" s="1"/>
  <c r="K819" i="2"/>
  <c r="S819" i="2" s="1"/>
  <c r="K820" i="2"/>
  <c r="S820" i="2" s="1"/>
  <c r="K821" i="2"/>
  <c r="S821" i="2" s="1"/>
  <c r="K822" i="2"/>
  <c r="S822" i="2" s="1"/>
  <c r="K823" i="2"/>
  <c r="S823" i="2" s="1"/>
  <c r="K824" i="2"/>
  <c r="S824" i="2" s="1"/>
  <c r="K825" i="2"/>
  <c r="S825" i="2" s="1"/>
  <c r="K826" i="2"/>
  <c r="S826" i="2" s="1"/>
  <c r="K827" i="2"/>
  <c r="S827" i="2" s="1"/>
  <c r="K828" i="2"/>
  <c r="S828" i="2" s="1"/>
  <c r="K829" i="2"/>
  <c r="S829" i="2" s="1"/>
  <c r="K830" i="2"/>
  <c r="S830" i="2" s="1"/>
  <c r="K831" i="2"/>
  <c r="S831" i="2" s="1"/>
  <c r="K832" i="2"/>
  <c r="S832" i="2" s="1"/>
  <c r="K833" i="2"/>
  <c r="S833" i="2" s="1"/>
  <c r="K834" i="2"/>
  <c r="S834" i="2" s="1"/>
  <c r="K835" i="2"/>
  <c r="S835" i="2" s="1"/>
  <c r="K836" i="2"/>
  <c r="S836" i="2" s="1"/>
  <c r="K837" i="2"/>
  <c r="S837" i="2" s="1"/>
  <c r="K838" i="2"/>
  <c r="S838" i="2" s="1"/>
  <c r="K839" i="2"/>
  <c r="S839" i="2" s="1"/>
  <c r="K840" i="2"/>
  <c r="S840" i="2" s="1"/>
  <c r="K841" i="2"/>
  <c r="S841" i="2" s="1"/>
  <c r="K842" i="2"/>
  <c r="S842" i="2" s="1"/>
  <c r="K843" i="2"/>
  <c r="S843" i="2" s="1"/>
  <c r="K844" i="2"/>
  <c r="S844" i="2" s="1"/>
  <c r="K845" i="2"/>
  <c r="S845" i="2" s="1"/>
  <c r="K846" i="2"/>
  <c r="S846" i="2" s="1"/>
  <c r="K847" i="2"/>
  <c r="S847" i="2" s="1"/>
  <c r="K848" i="2"/>
  <c r="S848" i="2" s="1"/>
  <c r="K849" i="2"/>
  <c r="S849" i="2" s="1"/>
  <c r="K850" i="2"/>
  <c r="S850" i="2" s="1"/>
  <c r="K851" i="2"/>
  <c r="S851" i="2" s="1"/>
  <c r="K852" i="2"/>
  <c r="S852" i="2" s="1"/>
  <c r="K853" i="2"/>
  <c r="S853" i="2" s="1"/>
  <c r="K854" i="2"/>
  <c r="S854" i="2" s="1"/>
  <c r="K855" i="2"/>
  <c r="S855" i="2" s="1"/>
  <c r="K856" i="2"/>
  <c r="S856" i="2" s="1"/>
  <c r="K857" i="2"/>
  <c r="S857" i="2" s="1"/>
  <c r="K858" i="2"/>
  <c r="S858" i="2" s="1"/>
  <c r="K859" i="2"/>
  <c r="S859" i="2" s="1"/>
  <c r="K860" i="2"/>
  <c r="S860" i="2" s="1"/>
  <c r="K861" i="2"/>
  <c r="S861" i="2" s="1"/>
  <c r="K862" i="2"/>
  <c r="S862" i="2" s="1"/>
  <c r="K863" i="2"/>
  <c r="S863" i="2" s="1"/>
  <c r="K864" i="2"/>
  <c r="S864" i="2" s="1"/>
  <c r="K865" i="2"/>
  <c r="S865" i="2" s="1"/>
  <c r="K866" i="2"/>
  <c r="S866" i="2" s="1"/>
  <c r="K867" i="2"/>
  <c r="S867" i="2" s="1"/>
  <c r="K868" i="2"/>
  <c r="S868" i="2" s="1"/>
  <c r="K869" i="2"/>
  <c r="S869" i="2" s="1"/>
  <c r="K870" i="2"/>
  <c r="S870" i="2" s="1"/>
  <c r="K871" i="2"/>
  <c r="S871" i="2" s="1"/>
  <c r="K872" i="2"/>
  <c r="S872" i="2" s="1"/>
  <c r="K873" i="2"/>
  <c r="S873" i="2" s="1"/>
  <c r="K874" i="2"/>
  <c r="S874" i="2" s="1"/>
  <c r="K875" i="2"/>
  <c r="S875" i="2" s="1"/>
  <c r="K876" i="2"/>
  <c r="S876" i="2" s="1"/>
  <c r="K877" i="2"/>
  <c r="S877" i="2" s="1"/>
  <c r="K878" i="2"/>
  <c r="S878" i="2" s="1"/>
  <c r="K879" i="2"/>
  <c r="S879" i="2" s="1"/>
  <c r="K880" i="2"/>
  <c r="S880" i="2" s="1"/>
  <c r="K881" i="2"/>
  <c r="S881" i="2" s="1"/>
  <c r="K882" i="2"/>
  <c r="S882" i="2" s="1"/>
  <c r="K883" i="2"/>
  <c r="S883" i="2" s="1"/>
  <c r="K884" i="2"/>
  <c r="S884" i="2" s="1"/>
  <c r="K885" i="2"/>
  <c r="S885" i="2" s="1"/>
  <c r="K886" i="2"/>
  <c r="S886" i="2" s="1"/>
  <c r="K887" i="2"/>
  <c r="S887" i="2" s="1"/>
  <c r="K888" i="2"/>
  <c r="S888" i="2" s="1"/>
  <c r="K889" i="2"/>
  <c r="S889" i="2" s="1"/>
  <c r="K890" i="2"/>
  <c r="S890" i="2" s="1"/>
  <c r="K891" i="2"/>
  <c r="S891" i="2" s="1"/>
  <c r="K892" i="2"/>
  <c r="S892" i="2" s="1"/>
  <c r="K893" i="2"/>
  <c r="S893" i="2" s="1"/>
  <c r="K894" i="2"/>
  <c r="S894" i="2" s="1"/>
  <c r="K895" i="2"/>
  <c r="S895" i="2" s="1"/>
  <c r="K896" i="2"/>
  <c r="S896" i="2" s="1"/>
  <c r="K897" i="2"/>
  <c r="S897" i="2" s="1"/>
  <c r="K898" i="2"/>
  <c r="S898" i="2" s="1"/>
  <c r="K899" i="2"/>
  <c r="S899" i="2" s="1"/>
  <c r="K900" i="2"/>
  <c r="S900" i="2" s="1"/>
  <c r="K901" i="2"/>
  <c r="S901" i="2" s="1"/>
  <c r="K902" i="2"/>
  <c r="S902" i="2" s="1"/>
  <c r="K903" i="2"/>
  <c r="S903" i="2" s="1"/>
  <c r="K904" i="2"/>
  <c r="S904" i="2" s="1"/>
  <c r="K905" i="2"/>
  <c r="S905" i="2" s="1"/>
  <c r="K906" i="2"/>
  <c r="S906" i="2" s="1"/>
  <c r="K907" i="2"/>
  <c r="S907" i="2" s="1"/>
  <c r="K908" i="2"/>
  <c r="S908" i="2" s="1"/>
  <c r="K909" i="2"/>
  <c r="S909" i="2" s="1"/>
  <c r="K910" i="2"/>
  <c r="S910" i="2" s="1"/>
  <c r="K911" i="2"/>
  <c r="S911" i="2" s="1"/>
  <c r="K912" i="2"/>
  <c r="S912" i="2" s="1"/>
  <c r="K913" i="2"/>
  <c r="S913" i="2" s="1"/>
  <c r="K914" i="2"/>
  <c r="S914" i="2" s="1"/>
  <c r="K915" i="2"/>
  <c r="S915" i="2" s="1"/>
  <c r="K916" i="2"/>
  <c r="S916" i="2" s="1"/>
  <c r="K917" i="2"/>
  <c r="S917" i="2" s="1"/>
  <c r="K918" i="2"/>
  <c r="S918" i="2" s="1"/>
  <c r="K919" i="2"/>
  <c r="S919" i="2" s="1"/>
  <c r="K920" i="2"/>
  <c r="S920" i="2" s="1"/>
  <c r="K921" i="2"/>
  <c r="S921" i="2" s="1"/>
  <c r="K922" i="2"/>
  <c r="S922" i="2" s="1"/>
  <c r="K923" i="2"/>
  <c r="S923" i="2" s="1"/>
  <c r="K924" i="2"/>
  <c r="S924" i="2" s="1"/>
  <c r="K925" i="2"/>
  <c r="S925" i="2" s="1"/>
  <c r="K926" i="2"/>
  <c r="S926" i="2" s="1"/>
  <c r="K927" i="2"/>
  <c r="S927" i="2" s="1"/>
  <c r="K928" i="2"/>
  <c r="S928" i="2" s="1"/>
  <c r="K929" i="2"/>
  <c r="S929" i="2" s="1"/>
  <c r="K930" i="2"/>
  <c r="S930" i="2" s="1"/>
  <c r="K931" i="2"/>
  <c r="S931" i="2" s="1"/>
  <c r="K932" i="2"/>
  <c r="S932" i="2" s="1"/>
  <c r="K933" i="2"/>
  <c r="S933" i="2" s="1"/>
  <c r="K934" i="2"/>
  <c r="S934" i="2" s="1"/>
  <c r="K935" i="2"/>
  <c r="S935" i="2" s="1"/>
  <c r="K936" i="2"/>
  <c r="S936" i="2" s="1"/>
  <c r="K937" i="2"/>
  <c r="S937" i="2" s="1"/>
  <c r="K938" i="2"/>
  <c r="S938" i="2" s="1"/>
  <c r="K939" i="2"/>
  <c r="S939" i="2" s="1"/>
  <c r="K940" i="2"/>
  <c r="S940" i="2" s="1"/>
  <c r="K941" i="2"/>
  <c r="S941" i="2" s="1"/>
  <c r="K942" i="2"/>
  <c r="S942" i="2" s="1"/>
  <c r="K943" i="2"/>
  <c r="S943" i="2" s="1"/>
  <c r="K944" i="2"/>
  <c r="S944" i="2" s="1"/>
  <c r="K945" i="2"/>
  <c r="S945" i="2" s="1"/>
  <c r="K946" i="2"/>
  <c r="S946" i="2" s="1"/>
  <c r="K947" i="2"/>
  <c r="S947" i="2" s="1"/>
  <c r="K948" i="2"/>
  <c r="S948" i="2" s="1"/>
  <c r="K949" i="2"/>
  <c r="S949" i="2" s="1"/>
  <c r="K950" i="2"/>
  <c r="S950" i="2" s="1"/>
  <c r="K951" i="2"/>
  <c r="S951" i="2" s="1"/>
  <c r="K952" i="2"/>
  <c r="S952" i="2" s="1"/>
  <c r="K953" i="2"/>
  <c r="S953" i="2" s="1"/>
  <c r="K954" i="2"/>
  <c r="S954" i="2" s="1"/>
  <c r="K955" i="2"/>
  <c r="S955" i="2" s="1"/>
  <c r="K956" i="2"/>
  <c r="S956" i="2" s="1"/>
  <c r="K957" i="2"/>
  <c r="S957" i="2" s="1"/>
  <c r="K958" i="2"/>
  <c r="S958" i="2" s="1"/>
  <c r="K959" i="2"/>
  <c r="S959" i="2" s="1"/>
  <c r="K960" i="2"/>
  <c r="S960" i="2" s="1"/>
  <c r="K961" i="2"/>
  <c r="S961" i="2" s="1"/>
  <c r="K962" i="2"/>
  <c r="S962" i="2" s="1"/>
  <c r="K963" i="2"/>
  <c r="S963" i="2" s="1"/>
  <c r="K964" i="2"/>
  <c r="S964" i="2" s="1"/>
  <c r="K965" i="2"/>
  <c r="S965" i="2" s="1"/>
  <c r="K966" i="2"/>
  <c r="S966" i="2" s="1"/>
  <c r="K967" i="2"/>
  <c r="S967" i="2" s="1"/>
  <c r="K968" i="2"/>
  <c r="S968" i="2" s="1"/>
  <c r="K969" i="2"/>
  <c r="S969" i="2" s="1"/>
  <c r="K970" i="2"/>
  <c r="S970" i="2" s="1"/>
  <c r="K971" i="2"/>
  <c r="S971" i="2" s="1"/>
  <c r="K972" i="2"/>
  <c r="S972" i="2" s="1"/>
  <c r="K973" i="2"/>
  <c r="S973" i="2" s="1"/>
  <c r="K974" i="2"/>
  <c r="S974" i="2" s="1"/>
  <c r="K975" i="2"/>
  <c r="S975" i="2" s="1"/>
  <c r="K976" i="2"/>
  <c r="S976" i="2" s="1"/>
  <c r="K977" i="2"/>
  <c r="S977" i="2" s="1"/>
  <c r="K978" i="2"/>
  <c r="S978" i="2" s="1"/>
  <c r="K979" i="2"/>
  <c r="S979" i="2" s="1"/>
  <c r="K980" i="2"/>
  <c r="S980" i="2" s="1"/>
  <c r="K981" i="2"/>
  <c r="S981" i="2" s="1"/>
  <c r="K982" i="2"/>
  <c r="S982" i="2" s="1"/>
  <c r="K983" i="2"/>
  <c r="S983" i="2" s="1"/>
  <c r="K984" i="2"/>
  <c r="S984" i="2" s="1"/>
  <c r="K985" i="2"/>
  <c r="S985" i="2" s="1"/>
  <c r="K986" i="2"/>
  <c r="S986" i="2" s="1"/>
  <c r="K987" i="2"/>
  <c r="S987" i="2" s="1"/>
  <c r="K988" i="2"/>
  <c r="S988" i="2" s="1"/>
  <c r="K989" i="2"/>
  <c r="S989" i="2" s="1"/>
  <c r="K990" i="2"/>
  <c r="S990" i="2" s="1"/>
  <c r="K991" i="2"/>
  <c r="S991" i="2" s="1"/>
  <c r="K992" i="2"/>
  <c r="S992" i="2" s="1"/>
  <c r="K993" i="2"/>
  <c r="S993" i="2" s="1"/>
  <c r="K994" i="2"/>
  <c r="S994" i="2" s="1"/>
  <c r="K995" i="2"/>
  <c r="S995" i="2" s="1"/>
  <c r="K996" i="2"/>
  <c r="S996" i="2" s="1"/>
  <c r="K997" i="2"/>
  <c r="S997" i="2" s="1"/>
  <c r="K998" i="2"/>
  <c r="S998" i="2" s="1"/>
  <c r="K999" i="2"/>
  <c r="S999" i="2" s="1"/>
  <c r="K1000" i="2"/>
  <c r="S1000" i="2" s="1"/>
  <c r="K1001" i="2"/>
  <c r="S1001" i="2" s="1"/>
  <c r="K1002" i="2"/>
  <c r="S1002" i="2" s="1"/>
  <c r="K1003" i="2"/>
  <c r="S1003" i="2" s="1"/>
  <c r="K1004" i="2"/>
  <c r="S1004" i="2" s="1"/>
  <c r="K1005" i="2"/>
  <c r="S1005" i="2" s="1"/>
  <c r="K1006" i="2"/>
  <c r="S1006" i="2" s="1"/>
  <c r="K1007" i="2"/>
  <c r="S1007" i="2" s="1"/>
  <c r="K1008" i="2"/>
  <c r="S1008" i="2" s="1"/>
  <c r="K1009" i="2"/>
  <c r="S1009" i="2" s="1"/>
  <c r="K1010" i="2"/>
  <c r="S1010" i="2" s="1"/>
  <c r="K1011" i="2"/>
  <c r="S1011" i="2" s="1"/>
  <c r="K1012" i="2"/>
  <c r="S1012" i="2" s="1"/>
  <c r="K1013" i="2"/>
  <c r="S1013" i="2" s="1"/>
  <c r="K1014" i="2"/>
  <c r="S1014" i="2" s="1"/>
  <c r="K1015" i="2"/>
  <c r="S1015" i="2" s="1"/>
  <c r="K1016" i="2"/>
  <c r="S1016" i="2" s="1"/>
  <c r="K1017" i="2"/>
  <c r="S1017" i="2" s="1"/>
  <c r="K1018" i="2"/>
  <c r="S1018" i="2" s="1"/>
  <c r="K1019" i="2"/>
  <c r="S1019" i="2" s="1"/>
  <c r="K1020" i="2"/>
  <c r="S1020" i="2" s="1"/>
  <c r="K1021" i="2"/>
  <c r="S1021" i="2" s="1"/>
  <c r="K1022" i="2"/>
  <c r="S1022" i="2" s="1"/>
  <c r="K1023" i="2"/>
  <c r="S1023" i="2" s="1"/>
  <c r="K1024" i="2"/>
  <c r="S1024" i="2" s="1"/>
  <c r="K1025" i="2"/>
  <c r="S1025" i="2" s="1"/>
  <c r="K1026" i="2"/>
  <c r="S1026" i="2" s="1"/>
  <c r="K1027" i="2"/>
  <c r="S1027" i="2" s="1"/>
  <c r="K1028" i="2"/>
  <c r="S1028" i="2" s="1"/>
  <c r="K1029" i="2"/>
  <c r="S1029" i="2" s="1"/>
  <c r="K1030" i="2"/>
  <c r="S1030" i="2" s="1"/>
  <c r="K1031" i="2"/>
  <c r="S1031" i="2" s="1"/>
  <c r="K1032" i="2"/>
  <c r="S1032" i="2" s="1"/>
  <c r="K1033" i="2"/>
  <c r="S1033" i="2" s="1"/>
  <c r="K1034" i="2"/>
  <c r="S1034" i="2" s="1"/>
  <c r="K1035" i="2"/>
  <c r="S1035" i="2" s="1"/>
  <c r="K1036" i="2"/>
  <c r="S1036" i="2" s="1"/>
  <c r="K1037" i="2"/>
  <c r="S1037" i="2" s="1"/>
  <c r="K1038" i="2"/>
  <c r="S1038" i="2" s="1"/>
  <c r="K1039" i="2"/>
  <c r="S1039" i="2" s="1"/>
  <c r="K1040" i="2"/>
  <c r="S1040" i="2" s="1"/>
  <c r="K1041" i="2"/>
  <c r="S1041" i="2" s="1"/>
  <c r="K1042" i="2"/>
  <c r="S1042" i="2" s="1"/>
  <c r="K1043" i="2"/>
  <c r="S1043" i="2" s="1"/>
  <c r="K1044" i="2"/>
  <c r="S1044" i="2" s="1"/>
  <c r="K1045" i="2"/>
  <c r="S1045" i="2" s="1"/>
  <c r="K1046" i="2"/>
  <c r="S1046" i="2" s="1"/>
  <c r="K1047" i="2"/>
  <c r="S1047" i="2" s="1"/>
  <c r="K1048" i="2"/>
  <c r="S1048" i="2" s="1"/>
  <c r="K1049" i="2"/>
  <c r="S1049" i="2" s="1"/>
  <c r="K1050" i="2"/>
  <c r="S1050" i="2" s="1"/>
  <c r="K1051" i="2"/>
  <c r="S1051" i="2" s="1"/>
  <c r="K1052" i="2"/>
  <c r="S1052" i="2" s="1"/>
  <c r="K1053" i="2"/>
  <c r="S1053" i="2" s="1"/>
  <c r="K1054" i="2"/>
  <c r="S1054" i="2" s="1"/>
  <c r="K1055" i="2"/>
  <c r="S1055" i="2" s="1"/>
  <c r="K1056" i="2"/>
  <c r="S1056" i="2" s="1"/>
  <c r="K1057" i="2"/>
  <c r="S1057" i="2" s="1"/>
  <c r="K1058" i="2"/>
  <c r="S1058" i="2" s="1"/>
  <c r="K1059" i="2"/>
  <c r="S1059" i="2" s="1"/>
  <c r="K1060" i="2"/>
  <c r="S1060" i="2" s="1"/>
  <c r="K1061" i="2"/>
  <c r="S1061" i="2" s="1"/>
  <c r="K1062" i="2"/>
  <c r="S1062" i="2" s="1"/>
  <c r="K1063" i="2"/>
  <c r="S1063" i="2" s="1"/>
  <c r="K1064" i="2"/>
  <c r="S1064" i="2" s="1"/>
  <c r="K1065" i="2"/>
  <c r="S1065" i="2" s="1"/>
  <c r="K1066" i="2"/>
  <c r="S1066" i="2" s="1"/>
  <c r="K1067" i="2"/>
  <c r="S1067" i="2" s="1"/>
  <c r="K1068" i="2"/>
  <c r="S1068" i="2" s="1"/>
  <c r="K1069" i="2"/>
  <c r="S1069" i="2" s="1"/>
  <c r="K1070" i="2"/>
  <c r="S1070" i="2" s="1"/>
  <c r="K1071" i="2"/>
  <c r="S1071" i="2" s="1"/>
  <c r="K1072" i="2"/>
  <c r="S1072" i="2" s="1"/>
  <c r="K1073" i="2"/>
  <c r="S1073" i="2" s="1"/>
  <c r="K1074" i="2"/>
  <c r="S1074" i="2" s="1"/>
  <c r="K1075" i="2"/>
  <c r="S1075" i="2" s="1"/>
  <c r="K1076" i="2"/>
  <c r="S1076" i="2" s="1"/>
  <c r="K1077" i="2"/>
  <c r="S1077" i="2" s="1"/>
  <c r="K1078" i="2"/>
  <c r="S1078" i="2" s="1"/>
  <c r="K1079" i="2"/>
  <c r="S1079" i="2" s="1"/>
  <c r="K1080" i="2"/>
  <c r="S1080" i="2" s="1"/>
  <c r="K1081" i="2"/>
  <c r="S1081" i="2" s="1"/>
  <c r="K1082" i="2"/>
  <c r="S1082" i="2" s="1"/>
  <c r="K1083" i="2"/>
  <c r="S1083" i="2" s="1"/>
  <c r="K1084" i="2"/>
  <c r="S1084" i="2" s="1"/>
  <c r="K1085" i="2"/>
  <c r="S1085" i="2" s="1"/>
  <c r="K1086" i="2"/>
  <c r="S1086" i="2" s="1"/>
  <c r="K1087" i="2"/>
  <c r="S1087" i="2" s="1"/>
  <c r="K1088" i="2"/>
  <c r="S1088" i="2" s="1"/>
  <c r="K1089" i="2"/>
  <c r="S1089" i="2" s="1"/>
  <c r="K1090" i="2"/>
  <c r="S1090" i="2" s="1"/>
  <c r="K1091" i="2"/>
  <c r="S1091" i="2" s="1"/>
  <c r="K1092" i="2"/>
  <c r="S1092" i="2" s="1"/>
  <c r="K1093" i="2"/>
  <c r="S1093" i="2" s="1"/>
  <c r="K1094" i="2"/>
  <c r="S1094" i="2" s="1"/>
  <c r="K1095" i="2"/>
  <c r="S1095" i="2" s="1"/>
  <c r="K1096" i="2"/>
  <c r="S1096" i="2" s="1"/>
  <c r="K1097" i="2"/>
  <c r="S1097" i="2" s="1"/>
  <c r="K1098" i="2"/>
  <c r="S1098" i="2" s="1"/>
  <c r="K1099" i="2"/>
  <c r="S1099" i="2" s="1"/>
  <c r="K1100" i="2"/>
  <c r="S1100" i="2" s="1"/>
  <c r="A862" i="2" l="1"/>
  <c r="A863" i="2" s="1"/>
  <c r="A864" i="2" s="1"/>
  <c r="A865" i="2" s="1"/>
  <c r="A866" i="2" s="1"/>
  <c r="A867" i="2" s="1"/>
  <c r="A868" i="2" s="1"/>
  <c r="A869" i="2" s="1"/>
  <c r="A870" i="2" s="1"/>
  <c r="A871" i="2" s="1"/>
  <c r="A872" i="2" s="1"/>
  <c r="A873" i="2" s="1"/>
  <c r="A874" i="2" s="1"/>
  <c r="A875" i="2" s="1"/>
  <c r="A876" i="2" s="1"/>
  <c r="A877" i="2" s="1"/>
  <c r="A878" i="2" s="1"/>
  <c r="A879" i="2" s="1"/>
  <c r="A880" i="2" s="1"/>
  <c r="A881" i="2" s="1"/>
  <c r="A882" i="2" s="1"/>
  <c r="A883" i="2" s="1"/>
  <c r="A884" i="2" s="1"/>
  <c r="A885" i="2" s="1"/>
  <c r="A886" i="2" s="1"/>
  <c r="A887" i="2" s="1"/>
  <c r="A888" i="2" s="1"/>
  <c r="A889" i="2" s="1"/>
  <c r="A890" i="2" s="1"/>
  <c r="A891" i="2" s="1"/>
  <c r="A892" i="2" s="1"/>
  <c r="A893" i="2" s="1"/>
  <c r="A894" i="2" s="1"/>
  <c r="A895" i="2" s="1"/>
  <c r="A896" i="2" s="1"/>
  <c r="A897" i="2" s="1"/>
  <c r="A898" i="2" s="1"/>
  <c r="A899" i="2" s="1"/>
  <c r="A900" i="2" s="1"/>
  <c r="A901" i="2" s="1"/>
  <c r="A902" i="2" s="1"/>
  <c r="A903" i="2" s="1"/>
  <c r="A904" i="2" s="1"/>
  <c r="A905" i="2" s="1"/>
  <c r="A906" i="2" s="1"/>
  <c r="A907" i="2" s="1"/>
  <c r="A908" i="2" s="1"/>
  <c r="A909" i="2" s="1"/>
  <c r="A910" i="2" s="1"/>
  <c r="A911" i="2" s="1"/>
  <c r="A912" i="2" s="1"/>
  <c r="A913" i="2" s="1"/>
  <c r="A914" i="2" s="1"/>
  <c r="A915" i="2" s="1"/>
  <c r="A916" i="2" s="1"/>
  <c r="A917" i="2" s="1"/>
  <c r="A918" i="2" s="1"/>
  <c r="A919" i="2" s="1"/>
  <c r="A920" i="2" s="1"/>
  <c r="A921" i="2" s="1"/>
  <c r="A922" i="2" s="1"/>
  <c r="A923" i="2" s="1"/>
  <c r="A924" i="2" s="1"/>
  <c r="A925" i="2" s="1"/>
  <c r="A926" i="2" s="1"/>
  <c r="A927" i="2" s="1"/>
  <c r="A928" i="2" s="1"/>
  <c r="A929" i="2" s="1"/>
  <c r="A930" i="2" s="1"/>
  <c r="A931" i="2" s="1"/>
  <c r="A932" i="2" s="1"/>
  <c r="A933" i="2" s="1"/>
  <c r="A934" i="2" s="1"/>
  <c r="A935" i="2" s="1"/>
  <c r="A936" i="2" s="1"/>
  <c r="A937" i="2" s="1"/>
  <c r="A938" i="2" s="1"/>
  <c r="N1086" i="2"/>
  <c r="N1087" i="2"/>
  <c r="N1088" i="2"/>
  <c r="N1089" i="2"/>
  <c r="N1090" i="2"/>
  <c r="N1091" i="2"/>
  <c r="N1092" i="2"/>
  <c r="N1093" i="2"/>
  <c r="N1094" i="2"/>
  <c r="N1095" i="2"/>
  <c r="N1096" i="2"/>
  <c r="N1097" i="2"/>
  <c r="N1098" i="2"/>
  <c r="N1099" i="2"/>
  <c r="N1100" i="2"/>
  <c r="N1082" i="2"/>
  <c r="N1083" i="2"/>
  <c r="N1084" i="2"/>
  <c r="N1085" i="2"/>
  <c r="A939" i="2" l="1"/>
  <c r="A940" i="2" s="1"/>
  <c r="A941" i="2" s="1"/>
  <c r="A942" i="2" s="1"/>
  <c r="A943" i="2" s="1"/>
  <c r="A944" i="2" s="1"/>
  <c r="A945" i="2" s="1"/>
  <c r="A946" i="2" s="1"/>
  <c r="A947" i="2" s="1"/>
  <c r="A948" i="2" s="1"/>
  <c r="A949" i="2" s="1"/>
  <c r="A950" i="2" s="1"/>
  <c r="A951" i="2" s="1"/>
  <c r="A952" i="2" s="1"/>
  <c r="A953" i="2" s="1"/>
  <c r="A954" i="2" s="1"/>
  <c r="A955" i="2" s="1"/>
  <c r="A956" i="2" s="1"/>
  <c r="A957" i="2" s="1"/>
  <c r="A958" i="2" s="1"/>
  <c r="A959" i="2" s="1"/>
  <c r="A960" i="2" s="1"/>
  <c r="A961" i="2" s="1"/>
  <c r="A962" i="2" s="1"/>
  <c r="A963" i="2" s="1"/>
  <c r="A964" i="2" s="1"/>
  <c r="A965" i="2" s="1"/>
  <c r="A966" i="2" s="1"/>
  <c r="A967" i="2" s="1"/>
  <c r="A968" i="2" s="1"/>
  <c r="A969" i="2" s="1"/>
  <c r="A970" i="2" s="1"/>
  <c r="A971" i="2" s="1"/>
  <c r="A972" i="2" s="1"/>
  <c r="A973" i="2" s="1"/>
  <c r="A974" i="2" s="1"/>
  <c r="A975" i="2" s="1"/>
  <c r="A976" i="2" s="1"/>
  <c r="A977" i="2" s="1"/>
  <c r="A978" i="2" s="1"/>
  <c r="A979" i="2" s="1"/>
  <c r="A980" i="2" s="1"/>
  <c r="A981" i="2" s="1"/>
  <c r="A982" i="2" s="1"/>
  <c r="A983" i="2" s="1"/>
  <c r="A984" i="2" s="1"/>
  <c r="A985" i="2" s="1"/>
  <c r="A986" i="2" s="1"/>
  <c r="A987" i="2" s="1"/>
  <c r="A988" i="2" s="1"/>
  <c r="A989" i="2" s="1"/>
  <c r="A990" i="2" s="1"/>
  <c r="A991" i="2" s="1"/>
  <c r="A992" i="2" s="1"/>
  <c r="A993" i="2" s="1"/>
  <c r="A994" i="2" s="1"/>
  <c r="A995" i="2" s="1"/>
  <c r="A996" i="2" s="1"/>
  <c r="A997" i="2" s="1"/>
  <c r="A998" i="2" s="1"/>
  <c r="A999" i="2" s="1"/>
  <c r="A1000" i="2" s="1"/>
  <c r="A1001" i="2" s="1"/>
  <c r="A1002" i="2" s="1"/>
  <c r="A1003" i="2" s="1"/>
  <c r="A1004" i="2" s="1"/>
  <c r="A1005" i="2" s="1"/>
  <c r="A1006" i="2" s="1"/>
  <c r="A1007" i="2" s="1"/>
  <c r="A1008" i="2" s="1"/>
  <c r="A1009" i="2" s="1"/>
  <c r="A1010" i="2" s="1"/>
  <c r="A1011" i="2" s="1"/>
  <c r="A1012" i="2" s="1"/>
  <c r="A1013" i="2" s="1"/>
  <c r="A1014" i="2" s="1"/>
  <c r="A1015" i="2" s="1"/>
  <c r="A1016" i="2" s="1"/>
  <c r="A1017" i="2" s="1"/>
  <c r="A1018" i="2" s="1"/>
  <c r="A1019" i="2" s="1"/>
  <c r="A1020" i="2" s="1"/>
  <c r="A1021" i="2" s="1"/>
  <c r="A1022" i="2" s="1"/>
  <c r="A1023" i="2" s="1"/>
  <c r="A1024" i="2" s="1"/>
  <c r="A1025" i="2" s="1"/>
  <c r="A1026" i="2" s="1"/>
  <c r="A1027" i="2" s="1"/>
  <c r="A1028" i="2" s="1"/>
  <c r="A1029" i="2" s="1"/>
  <c r="A1030" i="2" s="1"/>
  <c r="A1031" i="2" s="1"/>
  <c r="A1032" i="2" s="1"/>
  <c r="A1033" i="2" s="1"/>
  <c r="A1034" i="2" s="1"/>
  <c r="A1035" i="2" s="1"/>
  <c r="A1036" i="2" s="1"/>
  <c r="A1037" i="2" s="1"/>
  <c r="A1038" i="2" s="1"/>
  <c r="A1039" i="2" s="1"/>
  <c r="A1040" i="2" s="1"/>
  <c r="A1041" i="2" s="1"/>
  <c r="A1042" i="2" s="1"/>
  <c r="A1043" i="2" s="1"/>
  <c r="A1044" i="2" s="1"/>
  <c r="A1045" i="2" s="1"/>
  <c r="A1046" i="2" s="1"/>
  <c r="A1047" i="2" s="1"/>
  <c r="A1048" i="2" s="1"/>
  <c r="A1049" i="2" s="1"/>
  <c r="A1050" i="2" s="1"/>
  <c r="A1051" i="2" s="1"/>
  <c r="A1052" i="2" s="1"/>
  <c r="A1053" i="2" s="1"/>
  <c r="A1054" i="2" s="1"/>
  <c r="A1055" i="2" s="1"/>
  <c r="A1056" i="2" s="1"/>
  <c r="A1057" i="2" s="1"/>
  <c r="A1058" i="2" s="1"/>
  <c r="A1059" i="2" s="1"/>
  <c r="A1060" i="2" s="1"/>
  <c r="A1061" i="2" s="1"/>
  <c r="A1062" i="2" s="1"/>
  <c r="A1063" i="2" s="1"/>
  <c r="A1064" i="2" s="1"/>
  <c r="A1065" i="2" s="1"/>
  <c r="A1066" i="2" s="1"/>
  <c r="A1067" i="2" s="1"/>
  <c r="A1068" i="2" s="1"/>
  <c r="A1069" i="2" s="1"/>
  <c r="A1070" i="2" s="1"/>
  <c r="A1071" i="2" s="1"/>
  <c r="A1072" i="2" s="1"/>
  <c r="A1073" i="2" s="1"/>
  <c r="A1074" i="2" s="1"/>
  <c r="A1075" i="2" s="1"/>
  <c r="A1076" i="2" s="1"/>
  <c r="A1077" i="2" s="1"/>
  <c r="A1078" i="2" s="1"/>
  <c r="A1079" i="2" s="1"/>
  <c r="A1080" i="2" s="1"/>
  <c r="A1081" i="2" s="1"/>
  <c r="D11" i="39"/>
  <c r="I11" i="39" s="1"/>
  <c r="D12" i="39"/>
  <c r="I12" i="39" s="1"/>
  <c r="D13" i="39"/>
  <c r="I13" i="39" s="1"/>
  <c r="D14" i="39"/>
  <c r="I14" i="39" s="1"/>
  <c r="D15" i="39"/>
  <c r="I15" i="39" s="1"/>
  <c r="D16" i="39"/>
  <c r="I16" i="39" s="1"/>
  <c r="D17" i="39"/>
  <c r="I17" i="39" s="1"/>
  <c r="D18" i="39"/>
  <c r="I18" i="39" s="1"/>
  <c r="D19" i="39"/>
  <c r="I19" i="39" s="1"/>
  <c r="D20" i="39"/>
  <c r="I20" i="39" s="1"/>
  <c r="D21" i="39"/>
  <c r="I21" i="39" s="1"/>
  <c r="D22" i="39"/>
  <c r="I22" i="39" s="1"/>
  <c r="D23" i="39"/>
  <c r="I23" i="39" s="1"/>
  <c r="D24" i="39"/>
  <c r="I24" i="39" s="1"/>
  <c r="D26" i="39"/>
  <c r="I26" i="39" s="1"/>
  <c r="A1082" i="2" l="1"/>
  <c r="A1083" i="2" s="1"/>
  <c r="A1084" i="2" s="1"/>
  <c r="A1085" i="2" s="1"/>
  <c r="A1086" i="2" s="1"/>
  <c r="A1087" i="2" s="1"/>
  <c r="A1088" i="2" s="1"/>
  <c r="A1089" i="2" s="1"/>
  <c r="A1090" i="2" s="1"/>
  <c r="A1091" i="2" s="1"/>
  <c r="A1092" i="2" s="1"/>
  <c r="A1093" i="2" s="1"/>
  <c r="A1094" i="2" s="1"/>
  <c r="A1095" i="2" s="1"/>
  <c r="A1096" i="2" s="1"/>
  <c r="A1097" i="2" s="1"/>
  <c r="A1098" i="2" s="1"/>
  <c r="A1099" i="2" s="1"/>
  <c r="A1100" i="2" s="1"/>
  <c r="I28" i="39"/>
  <c r="F25" i="39"/>
  <c r="F24" i="39"/>
  <c r="F20" i="39"/>
  <c r="F23" i="39"/>
  <c r="F19" i="39"/>
  <c r="F22" i="39"/>
  <c r="F18" i="39"/>
  <c r="F17" i="39"/>
  <c r="F26" i="39"/>
  <c r="F16" i="39"/>
  <c r="F21" i="39"/>
  <c r="K21" i="39" l="1"/>
  <c r="K19" i="39"/>
  <c r="K26" i="39"/>
  <c r="K23" i="39"/>
  <c r="K25" i="39"/>
  <c r="K18" i="39"/>
  <c r="K20" i="39"/>
  <c r="K22" i="39"/>
  <c r="K16" i="39"/>
  <c r="K24" i="39"/>
  <c r="K17" i="39"/>
  <c r="N538" i="2"/>
  <c r="N542" i="2"/>
  <c r="N543" i="2"/>
  <c r="N617" i="2"/>
  <c r="N695" i="2"/>
  <c r="N753" i="2"/>
  <c r="N791" i="2"/>
  <c r="N792" i="2"/>
  <c r="N793" i="2"/>
  <c r="N812" i="2"/>
  <c r="N863" i="2"/>
  <c r="N879" i="2"/>
  <c r="N905" i="2"/>
  <c r="N916" i="2"/>
  <c r="N940" i="2"/>
  <c r="N941" i="2"/>
  <c r="N986" i="2"/>
  <c r="N987" i="2"/>
  <c r="N988" i="2"/>
  <c r="N1019" i="2"/>
  <c r="N1020" i="2"/>
  <c r="N1022" i="2"/>
  <c r="N1025" i="2"/>
  <c r="N1026" i="2"/>
  <c r="N1049" i="2"/>
  <c r="N1050" i="2"/>
  <c r="N1051" i="2"/>
  <c r="N1056" i="2"/>
  <c r="N1057" i="2"/>
  <c r="N1059" i="2"/>
  <c r="N1076" i="2"/>
  <c r="N1080" i="2"/>
  <c r="N1081" i="2"/>
  <c r="N317" i="2"/>
  <c r="N318" i="2"/>
  <c r="N319" i="2"/>
  <c r="N326" i="2"/>
  <c r="N365" i="2"/>
  <c r="N371" i="2"/>
  <c r="N374" i="2"/>
  <c r="N380" i="2"/>
  <c r="N382" i="2"/>
  <c r="N389" i="2"/>
  <c r="N403" i="2"/>
  <c r="N459" i="2"/>
  <c r="N460" i="2"/>
  <c r="N480" i="2"/>
  <c r="N497" i="2"/>
  <c r="N498" i="2"/>
  <c r="N521" i="2"/>
  <c r="N522" i="2"/>
  <c r="B4" i="41"/>
  <c r="B3" i="41"/>
  <c r="B1" i="41" l="1"/>
  <c r="B2" i="41"/>
  <c r="N28" i="2"/>
  <c r="N48" i="2"/>
  <c r="N49" i="2"/>
  <c r="N50" i="2"/>
  <c r="N57" i="2"/>
  <c r="N64" i="2"/>
  <c r="N66" i="2"/>
  <c r="N88" i="2"/>
  <c r="N101" i="2"/>
  <c r="N111" i="2"/>
  <c r="N141" i="2"/>
  <c r="N149" i="2"/>
  <c r="N183" i="2"/>
  <c r="N184" i="2"/>
  <c r="N185" i="2"/>
  <c r="N204" i="2"/>
  <c r="N206" i="2"/>
  <c r="N207" i="2"/>
  <c r="N208" i="2"/>
  <c r="N209" i="2"/>
  <c r="N234" i="2"/>
  <c r="N294" i="2"/>
  <c r="N301" i="2"/>
  <c r="N304" i="2"/>
  <c r="N316" i="2"/>
  <c r="K52" i="38" l="1"/>
  <c r="K60" i="38" l="1"/>
  <c r="K59" i="38"/>
  <c r="K58" i="38"/>
  <c r="K57" i="38"/>
  <c r="K56" i="38"/>
  <c r="K55" i="38"/>
  <c r="K54" i="38"/>
  <c r="K53" i="38"/>
  <c r="K51" i="38"/>
  <c r="K50" i="38"/>
  <c r="F12" i="39"/>
  <c r="F13" i="39"/>
  <c r="F14" i="39"/>
  <c r="F15" i="39"/>
  <c r="K15" i="39" l="1"/>
  <c r="K13" i="39"/>
  <c r="K14" i="39"/>
  <c r="K12" i="39"/>
  <c r="B5" i="39"/>
  <c r="B6" i="39"/>
  <c r="B7" i="39"/>
  <c r="B8" i="39"/>
  <c r="B4" i="39"/>
  <c r="B3" i="39"/>
  <c r="A4" i="39"/>
  <c r="A5" i="39"/>
  <c r="A6" i="39"/>
  <c r="A7" i="39"/>
  <c r="A8" i="39"/>
  <c r="A3" i="39"/>
  <c r="F11" i="39"/>
  <c r="D28" i="39"/>
  <c r="B5" i="5"/>
  <c r="B6" i="5"/>
  <c r="B7" i="5"/>
  <c r="B8" i="5"/>
  <c r="B3" i="5"/>
  <c r="A4" i="5"/>
  <c r="A5" i="5"/>
  <c r="A6" i="5"/>
  <c r="A7" i="5"/>
  <c r="A8" i="5"/>
  <c r="A3" i="5"/>
  <c r="B3" i="38"/>
  <c r="B5" i="38"/>
  <c r="B6" i="38"/>
  <c r="B7" i="38"/>
  <c r="B8" i="38"/>
  <c r="A4" i="38"/>
  <c r="A5" i="38"/>
  <c r="A6" i="38"/>
  <c r="A7" i="38"/>
  <c r="A8" i="38"/>
  <c r="A3" i="38"/>
  <c r="B5" i="18"/>
  <c r="B6" i="18"/>
  <c r="B7" i="18"/>
  <c r="B8" i="18"/>
  <c r="A4" i="18"/>
  <c r="A5" i="18"/>
  <c r="A6" i="18"/>
  <c r="A7" i="18"/>
  <c r="A8" i="18"/>
  <c r="B3" i="18"/>
  <c r="A3" i="18"/>
  <c r="B8" i="17"/>
  <c r="B7" i="17"/>
  <c r="B6" i="17"/>
  <c r="B5" i="17"/>
  <c r="B3" i="17"/>
  <c r="A4" i="17"/>
  <c r="A5" i="17"/>
  <c r="A6" i="17"/>
  <c r="A7" i="17"/>
  <c r="A8" i="17"/>
  <c r="A3" i="17"/>
  <c r="B6" i="28"/>
  <c r="B5" i="28"/>
  <c r="B3" i="28"/>
  <c r="A4" i="28"/>
  <c r="A5" i="28"/>
  <c r="A6" i="28"/>
  <c r="A3" i="28"/>
  <c r="B7" i="2"/>
  <c r="B6" i="2"/>
  <c r="B5" i="2"/>
  <c r="B4" i="2"/>
  <c r="B3" i="2"/>
  <c r="C7" i="2"/>
  <c r="C6" i="2"/>
  <c r="C5" i="2"/>
  <c r="C3" i="2"/>
  <c r="K54" i="18"/>
  <c r="K55" i="18"/>
  <c r="K56" i="18"/>
  <c r="K57" i="18"/>
  <c r="K58" i="18"/>
  <c r="K59" i="18"/>
  <c r="K60" i="18"/>
  <c r="K53" i="18"/>
  <c r="K51" i="18"/>
  <c r="K50" i="18"/>
  <c r="P12" i="2" l="1"/>
  <c r="P20" i="2"/>
  <c r="P28" i="2"/>
  <c r="P36" i="2"/>
  <c r="P44" i="2"/>
  <c r="P52" i="2"/>
  <c r="P60" i="2"/>
  <c r="P68" i="2"/>
  <c r="P76" i="2"/>
  <c r="P84" i="2"/>
  <c r="P92" i="2"/>
  <c r="P100" i="2"/>
  <c r="P108" i="2"/>
  <c r="P116" i="2"/>
  <c r="P124" i="2"/>
  <c r="P132" i="2"/>
  <c r="P140" i="2"/>
  <c r="P148" i="2"/>
  <c r="P156" i="2"/>
  <c r="P164" i="2"/>
  <c r="P172" i="2"/>
  <c r="P180" i="2"/>
  <c r="P188" i="2"/>
  <c r="P196" i="2"/>
  <c r="P204" i="2"/>
  <c r="P212" i="2"/>
  <c r="P220" i="2"/>
  <c r="P228" i="2"/>
  <c r="P236" i="2"/>
  <c r="P244" i="2"/>
  <c r="P252" i="2"/>
  <c r="P260" i="2"/>
  <c r="P268" i="2"/>
  <c r="P276" i="2"/>
  <c r="P284" i="2"/>
  <c r="P292" i="2"/>
  <c r="P300" i="2"/>
  <c r="P308" i="2"/>
  <c r="P316" i="2"/>
  <c r="P324" i="2"/>
  <c r="P332" i="2"/>
  <c r="P340" i="2"/>
  <c r="P348" i="2"/>
  <c r="P356" i="2"/>
  <c r="P364" i="2"/>
  <c r="P372" i="2"/>
  <c r="P380" i="2"/>
  <c r="P388" i="2"/>
  <c r="P396" i="2"/>
  <c r="P404" i="2"/>
  <c r="P412" i="2"/>
  <c r="P420" i="2"/>
  <c r="P428" i="2"/>
  <c r="P436" i="2"/>
  <c r="P444" i="2"/>
  <c r="P452" i="2"/>
  <c r="P460" i="2"/>
  <c r="P468" i="2"/>
  <c r="P476" i="2"/>
  <c r="P484" i="2"/>
  <c r="P492" i="2"/>
  <c r="P500" i="2"/>
  <c r="P508" i="2"/>
  <c r="P516" i="2"/>
  <c r="P524" i="2"/>
  <c r="P532" i="2"/>
  <c r="P540" i="2"/>
  <c r="P548" i="2"/>
  <c r="P556" i="2"/>
  <c r="P564" i="2"/>
  <c r="P572" i="2"/>
  <c r="P580" i="2"/>
  <c r="P588" i="2"/>
  <c r="P596" i="2"/>
  <c r="P604" i="2"/>
  <c r="P612" i="2"/>
  <c r="P620" i="2"/>
  <c r="P628" i="2"/>
  <c r="P636" i="2"/>
  <c r="P644" i="2"/>
  <c r="P652" i="2"/>
  <c r="P660" i="2"/>
  <c r="P668" i="2"/>
  <c r="P676" i="2"/>
  <c r="P684" i="2"/>
  <c r="P13" i="2"/>
  <c r="P21" i="2"/>
  <c r="P29" i="2"/>
  <c r="P37" i="2"/>
  <c r="P45" i="2"/>
  <c r="P53" i="2"/>
  <c r="P61" i="2"/>
  <c r="P69" i="2"/>
  <c r="P77" i="2"/>
  <c r="P85" i="2"/>
  <c r="P93" i="2"/>
  <c r="P101" i="2"/>
  <c r="P109" i="2"/>
  <c r="P117" i="2"/>
  <c r="P125" i="2"/>
  <c r="P133" i="2"/>
  <c r="P141" i="2"/>
  <c r="P149" i="2"/>
  <c r="P157" i="2"/>
  <c r="P165" i="2"/>
  <c r="P173" i="2"/>
  <c r="P181" i="2"/>
  <c r="P189" i="2"/>
  <c r="P197" i="2"/>
  <c r="P205" i="2"/>
  <c r="P213" i="2"/>
  <c r="P221" i="2"/>
  <c r="P229" i="2"/>
  <c r="P237" i="2"/>
  <c r="P245" i="2"/>
  <c r="P253" i="2"/>
  <c r="P261" i="2"/>
  <c r="P269" i="2"/>
  <c r="P277" i="2"/>
  <c r="P285" i="2"/>
  <c r="P293" i="2"/>
  <c r="P301" i="2"/>
  <c r="P309" i="2"/>
  <c r="P317" i="2"/>
  <c r="P325" i="2"/>
  <c r="P333" i="2"/>
  <c r="P341" i="2"/>
  <c r="P349" i="2"/>
  <c r="P357" i="2"/>
  <c r="P365" i="2"/>
  <c r="P373" i="2"/>
  <c r="P381" i="2"/>
  <c r="P389" i="2"/>
  <c r="P397" i="2"/>
  <c r="P405" i="2"/>
  <c r="P413" i="2"/>
  <c r="P421" i="2"/>
  <c r="P429" i="2"/>
  <c r="P437" i="2"/>
  <c r="P445" i="2"/>
  <c r="P453" i="2"/>
  <c r="P461" i="2"/>
  <c r="P469" i="2"/>
  <c r="P477" i="2"/>
  <c r="P485" i="2"/>
  <c r="P493" i="2"/>
  <c r="P501" i="2"/>
  <c r="P509" i="2"/>
  <c r="P517" i="2"/>
  <c r="P525" i="2"/>
  <c r="P533" i="2"/>
  <c r="P541" i="2"/>
  <c r="P549" i="2"/>
  <c r="P557" i="2"/>
  <c r="P565" i="2"/>
  <c r="P573" i="2"/>
  <c r="P581" i="2"/>
  <c r="P589" i="2"/>
  <c r="P597" i="2"/>
  <c r="P605" i="2"/>
  <c r="P613" i="2"/>
  <c r="P621" i="2"/>
  <c r="P629" i="2"/>
  <c r="P637" i="2"/>
  <c r="P645" i="2"/>
  <c r="P653" i="2"/>
  <c r="P661" i="2"/>
  <c r="P669" i="2"/>
  <c r="P677" i="2"/>
  <c r="P685" i="2"/>
  <c r="P14" i="2"/>
  <c r="P22" i="2"/>
  <c r="P30" i="2"/>
  <c r="P38" i="2"/>
  <c r="P46" i="2"/>
  <c r="P54" i="2"/>
  <c r="P62" i="2"/>
  <c r="P70" i="2"/>
  <c r="P78" i="2"/>
  <c r="P86" i="2"/>
  <c r="P94" i="2"/>
  <c r="P102" i="2"/>
  <c r="P110" i="2"/>
  <c r="P118" i="2"/>
  <c r="P126" i="2"/>
  <c r="P134" i="2"/>
  <c r="P142" i="2"/>
  <c r="P150" i="2"/>
  <c r="P158" i="2"/>
  <c r="P166" i="2"/>
  <c r="P174" i="2"/>
  <c r="P182" i="2"/>
  <c r="P190" i="2"/>
  <c r="P198" i="2"/>
  <c r="P206" i="2"/>
  <c r="P214" i="2"/>
  <c r="P222" i="2"/>
  <c r="P230" i="2"/>
  <c r="P238" i="2"/>
  <c r="P246" i="2"/>
  <c r="P254" i="2"/>
  <c r="P262" i="2"/>
  <c r="P270" i="2"/>
  <c r="P278" i="2"/>
  <c r="P286" i="2"/>
  <c r="P294" i="2"/>
  <c r="P302" i="2"/>
  <c r="P310" i="2"/>
  <c r="P318" i="2"/>
  <c r="P326" i="2"/>
  <c r="P334" i="2"/>
  <c r="P342" i="2"/>
  <c r="P350" i="2"/>
  <c r="P358" i="2"/>
  <c r="P366" i="2"/>
  <c r="P374" i="2"/>
  <c r="P382" i="2"/>
  <c r="P390" i="2"/>
  <c r="P398" i="2"/>
  <c r="P406" i="2"/>
  <c r="P414" i="2"/>
  <c r="P422" i="2"/>
  <c r="P430" i="2"/>
  <c r="P438" i="2"/>
  <c r="P446" i="2"/>
  <c r="P454" i="2"/>
  <c r="P462" i="2"/>
  <c r="P470" i="2"/>
  <c r="P478" i="2"/>
  <c r="P486" i="2"/>
  <c r="P494" i="2"/>
  <c r="P502" i="2"/>
  <c r="P510" i="2"/>
  <c r="P518" i="2"/>
  <c r="P526" i="2"/>
  <c r="P534" i="2"/>
  <c r="P542" i="2"/>
  <c r="P550" i="2"/>
  <c r="P558" i="2"/>
  <c r="P566" i="2"/>
  <c r="P574" i="2"/>
  <c r="P582" i="2"/>
  <c r="P590" i="2"/>
  <c r="P598" i="2"/>
  <c r="P606" i="2"/>
  <c r="P614" i="2"/>
  <c r="P622" i="2"/>
  <c r="P630" i="2"/>
  <c r="P638" i="2"/>
  <c r="P646" i="2"/>
  <c r="P654" i="2"/>
  <c r="P662" i="2"/>
  <c r="P670" i="2"/>
  <c r="P678" i="2"/>
  <c r="P686" i="2"/>
  <c r="P15" i="2"/>
  <c r="P23" i="2"/>
  <c r="P31" i="2"/>
  <c r="P39" i="2"/>
  <c r="P47" i="2"/>
  <c r="P55" i="2"/>
  <c r="P63" i="2"/>
  <c r="P71" i="2"/>
  <c r="P79" i="2"/>
  <c r="P87" i="2"/>
  <c r="P95" i="2"/>
  <c r="P103" i="2"/>
  <c r="P111" i="2"/>
  <c r="P119" i="2"/>
  <c r="P127" i="2"/>
  <c r="P135" i="2"/>
  <c r="P143" i="2"/>
  <c r="P151" i="2"/>
  <c r="P159" i="2"/>
  <c r="P167" i="2"/>
  <c r="P175" i="2"/>
  <c r="P183" i="2"/>
  <c r="P191" i="2"/>
  <c r="P199" i="2"/>
  <c r="P207" i="2"/>
  <c r="P215" i="2"/>
  <c r="P223" i="2"/>
  <c r="P231" i="2"/>
  <c r="P239" i="2"/>
  <c r="P247" i="2"/>
  <c r="P255" i="2"/>
  <c r="P263" i="2"/>
  <c r="P271" i="2"/>
  <c r="P279" i="2"/>
  <c r="P287" i="2"/>
  <c r="P295" i="2"/>
  <c r="P303" i="2"/>
  <c r="P311" i="2"/>
  <c r="P319" i="2"/>
  <c r="P327" i="2"/>
  <c r="P335" i="2"/>
  <c r="P343" i="2"/>
  <c r="P351" i="2"/>
  <c r="P359" i="2"/>
  <c r="P367" i="2"/>
  <c r="P375" i="2"/>
  <c r="P383" i="2"/>
  <c r="P391" i="2"/>
  <c r="P399" i="2"/>
  <c r="P407" i="2"/>
  <c r="P415" i="2"/>
  <c r="P423" i="2"/>
  <c r="P431" i="2"/>
  <c r="P439" i="2"/>
  <c r="P447" i="2"/>
  <c r="P455" i="2"/>
  <c r="P463" i="2"/>
  <c r="P471" i="2"/>
  <c r="P479" i="2"/>
  <c r="P487" i="2"/>
  <c r="P495" i="2"/>
  <c r="P503" i="2"/>
  <c r="P511" i="2"/>
  <c r="P519" i="2"/>
  <c r="P527" i="2"/>
  <c r="P535" i="2"/>
  <c r="P543" i="2"/>
  <c r="P551" i="2"/>
  <c r="P559" i="2"/>
  <c r="P567" i="2"/>
  <c r="P575" i="2"/>
  <c r="P583" i="2"/>
  <c r="P591" i="2"/>
  <c r="P599" i="2"/>
  <c r="P607" i="2"/>
  <c r="P615" i="2"/>
  <c r="P623" i="2"/>
  <c r="P631" i="2"/>
  <c r="P639" i="2"/>
  <c r="P647" i="2"/>
  <c r="P655" i="2"/>
  <c r="P663" i="2"/>
  <c r="P671" i="2"/>
  <c r="P679" i="2"/>
  <c r="P687" i="2"/>
  <c r="P16" i="2"/>
  <c r="P24" i="2"/>
  <c r="P32" i="2"/>
  <c r="P40" i="2"/>
  <c r="P48" i="2"/>
  <c r="P56" i="2"/>
  <c r="P64" i="2"/>
  <c r="P72" i="2"/>
  <c r="P80" i="2"/>
  <c r="P88" i="2"/>
  <c r="P96" i="2"/>
  <c r="P104" i="2"/>
  <c r="P112" i="2"/>
  <c r="P120" i="2"/>
  <c r="P128" i="2"/>
  <c r="P136" i="2"/>
  <c r="P144" i="2"/>
  <c r="P152" i="2"/>
  <c r="P160" i="2"/>
  <c r="P168" i="2"/>
  <c r="P176" i="2"/>
  <c r="P184" i="2"/>
  <c r="P192" i="2"/>
  <c r="P200" i="2"/>
  <c r="P208" i="2"/>
  <c r="P216" i="2"/>
  <c r="P224" i="2"/>
  <c r="P232" i="2"/>
  <c r="P240" i="2"/>
  <c r="P248" i="2"/>
  <c r="P256" i="2"/>
  <c r="P264" i="2"/>
  <c r="P272" i="2"/>
  <c r="P280" i="2"/>
  <c r="P288" i="2"/>
  <c r="P296" i="2"/>
  <c r="P304" i="2"/>
  <c r="P312" i="2"/>
  <c r="P320" i="2"/>
  <c r="P328" i="2"/>
  <c r="P336" i="2"/>
  <c r="P344" i="2"/>
  <c r="P352" i="2"/>
  <c r="P360" i="2"/>
  <c r="P368" i="2"/>
  <c r="P376" i="2"/>
  <c r="P384" i="2"/>
  <c r="P392" i="2"/>
  <c r="P400" i="2"/>
  <c r="P408" i="2"/>
  <c r="P416" i="2"/>
  <c r="P424" i="2"/>
  <c r="P432" i="2"/>
  <c r="P440" i="2"/>
  <c r="P448" i="2"/>
  <c r="P456" i="2"/>
  <c r="P464" i="2"/>
  <c r="P472" i="2"/>
  <c r="P480" i="2"/>
  <c r="P488" i="2"/>
  <c r="P496" i="2"/>
  <c r="P504" i="2"/>
  <c r="P512" i="2"/>
  <c r="P520" i="2"/>
  <c r="P528" i="2"/>
  <c r="P536" i="2"/>
  <c r="P544" i="2"/>
  <c r="P552" i="2"/>
  <c r="P560" i="2"/>
  <c r="P568" i="2"/>
  <c r="P576" i="2"/>
  <c r="P584" i="2"/>
  <c r="P592" i="2"/>
  <c r="P600" i="2"/>
  <c r="P608" i="2"/>
  <c r="P616" i="2"/>
  <c r="P624" i="2"/>
  <c r="P632" i="2"/>
  <c r="P640" i="2"/>
  <c r="P648" i="2"/>
  <c r="P656" i="2"/>
  <c r="P664" i="2"/>
  <c r="P672" i="2"/>
  <c r="P680" i="2"/>
  <c r="P688" i="2"/>
  <c r="P17" i="2"/>
  <c r="P25" i="2"/>
  <c r="P33" i="2"/>
  <c r="P41" i="2"/>
  <c r="P49" i="2"/>
  <c r="P57" i="2"/>
  <c r="P65" i="2"/>
  <c r="P73" i="2"/>
  <c r="P81" i="2"/>
  <c r="P89" i="2"/>
  <c r="P97" i="2"/>
  <c r="P105" i="2"/>
  <c r="P113" i="2"/>
  <c r="P121" i="2"/>
  <c r="P129" i="2"/>
  <c r="P137" i="2"/>
  <c r="P145" i="2"/>
  <c r="P153" i="2"/>
  <c r="P161" i="2"/>
  <c r="P169" i="2"/>
  <c r="P177" i="2"/>
  <c r="P185" i="2"/>
  <c r="P193" i="2"/>
  <c r="P201" i="2"/>
  <c r="P209" i="2"/>
  <c r="P217" i="2"/>
  <c r="P225" i="2"/>
  <c r="P233" i="2"/>
  <c r="P241" i="2"/>
  <c r="P249" i="2"/>
  <c r="P257" i="2"/>
  <c r="P265" i="2"/>
  <c r="P273" i="2"/>
  <c r="P281" i="2"/>
  <c r="P289" i="2"/>
  <c r="P297" i="2"/>
  <c r="P305" i="2"/>
  <c r="P313" i="2"/>
  <c r="P321" i="2"/>
  <c r="P329" i="2"/>
  <c r="P337" i="2"/>
  <c r="P345" i="2"/>
  <c r="P353" i="2"/>
  <c r="P361" i="2"/>
  <c r="P369" i="2"/>
  <c r="P377" i="2"/>
  <c r="P385" i="2"/>
  <c r="P393" i="2"/>
  <c r="P401" i="2"/>
  <c r="P409" i="2"/>
  <c r="P417" i="2"/>
  <c r="P425" i="2"/>
  <c r="P18" i="2"/>
  <c r="P50" i="2"/>
  <c r="P82" i="2"/>
  <c r="P114" i="2"/>
  <c r="P146" i="2"/>
  <c r="P178" i="2"/>
  <c r="P210" i="2"/>
  <c r="P242" i="2"/>
  <c r="P274" i="2"/>
  <c r="P306" i="2"/>
  <c r="P338" i="2"/>
  <c r="P370" i="2"/>
  <c r="P402" i="2"/>
  <c r="P433" i="2"/>
  <c r="P451" i="2"/>
  <c r="P474" i="2"/>
  <c r="P497" i="2"/>
  <c r="P515" i="2"/>
  <c r="P538" i="2"/>
  <c r="P561" i="2"/>
  <c r="P579" i="2"/>
  <c r="P602" i="2"/>
  <c r="P625" i="2"/>
  <c r="P643" i="2"/>
  <c r="P666" i="2"/>
  <c r="P689" i="2"/>
  <c r="P697" i="2"/>
  <c r="P705" i="2"/>
  <c r="P713" i="2"/>
  <c r="P721" i="2"/>
  <c r="P729" i="2"/>
  <c r="P737" i="2"/>
  <c r="P745" i="2"/>
  <c r="P753" i="2"/>
  <c r="P761" i="2"/>
  <c r="P769" i="2"/>
  <c r="P777" i="2"/>
  <c r="P785" i="2"/>
  <c r="P793" i="2"/>
  <c r="P801" i="2"/>
  <c r="P809" i="2"/>
  <c r="P817" i="2"/>
  <c r="P825" i="2"/>
  <c r="P833" i="2"/>
  <c r="P841" i="2"/>
  <c r="P849" i="2"/>
  <c r="P857" i="2"/>
  <c r="P865" i="2"/>
  <c r="P873" i="2"/>
  <c r="P881" i="2"/>
  <c r="P889" i="2"/>
  <c r="P897" i="2"/>
  <c r="P905" i="2"/>
  <c r="P913" i="2"/>
  <c r="P921" i="2"/>
  <c r="P929" i="2"/>
  <c r="P937" i="2"/>
  <c r="P945" i="2"/>
  <c r="P953" i="2"/>
  <c r="P961" i="2"/>
  <c r="P969" i="2"/>
  <c r="P977" i="2"/>
  <c r="P985" i="2"/>
  <c r="P993" i="2"/>
  <c r="P1001" i="2"/>
  <c r="P1009" i="2"/>
  <c r="P1017" i="2"/>
  <c r="P1025" i="2"/>
  <c r="P1033" i="2"/>
  <c r="P1041" i="2"/>
  <c r="P1049" i="2"/>
  <c r="P1057" i="2"/>
  <c r="P1065" i="2"/>
  <c r="P1073" i="2"/>
  <c r="P1081" i="2"/>
  <c r="P1089" i="2"/>
  <c r="P1097" i="2"/>
  <c r="P42" i="2"/>
  <c r="P266" i="2"/>
  <c r="P467" i="2"/>
  <c r="P618" i="2"/>
  <c r="P711" i="2"/>
  <c r="P751" i="2"/>
  <c r="P823" i="2"/>
  <c r="P19" i="2"/>
  <c r="P51" i="2"/>
  <c r="P83" i="2"/>
  <c r="P115" i="2"/>
  <c r="P147" i="2"/>
  <c r="P179" i="2"/>
  <c r="P211" i="2"/>
  <c r="P243" i="2"/>
  <c r="P275" i="2"/>
  <c r="P307" i="2"/>
  <c r="P339" i="2"/>
  <c r="P371" i="2"/>
  <c r="P403" i="2"/>
  <c r="P434" i="2"/>
  <c r="P457" i="2"/>
  <c r="P475" i="2"/>
  <c r="P498" i="2"/>
  <c r="P521" i="2"/>
  <c r="P539" i="2"/>
  <c r="P562" i="2"/>
  <c r="P585" i="2"/>
  <c r="P603" i="2"/>
  <c r="P626" i="2"/>
  <c r="P649" i="2"/>
  <c r="P667" i="2"/>
  <c r="P690" i="2"/>
  <c r="P698" i="2"/>
  <c r="P706" i="2"/>
  <c r="P714" i="2"/>
  <c r="P722" i="2"/>
  <c r="P730" i="2"/>
  <c r="P738" i="2"/>
  <c r="P746" i="2"/>
  <c r="P754" i="2"/>
  <c r="P762" i="2"/>
  <c r="P770" i="2"/>
  <c r="P778" i="2"/>
  <c r="P786" i="2"/>
  <c r="P794" i="2"/>
  <c r="P802" i="2"/>
  <c r="P810" i="2"/>
  <c r="P818" i="2"/>
  <c r="P826" i="2"/>
  <c r="P834" i="2"/>
  <c r="P842" i="2"/>
  <c r="P850" i="2"/>
  <c r="P858" i="2"/>
  <c r="P866" i="2"/>
  <c r="P874" i="2"/>
  <c r="P882" i="2"/>
  <c r="P890" i="2"/>
  <c r="P898" i="2"/>
  <c r="P906" i="2"/>
  <c r="P914" i="2"/>
  <c r="P922" i="2"/>
  <c r="P930" i="2"/>
  <c r="P938" i="2"/>
  <c r="P946" i="2"/>
  <c r="P954" i="2"/>
  <c r="P962" i="2"/>
  <c r="P970" i="2"/>
  <c r="P978" i="2"/>
  <c r="P986" i="2"/>
  <c r="P994" i="2"/>
  <c r="P1002" i="2"/>
  <c r="P1010" i="2"/>
  <c r="P1018" i="2"/>
  <c r="P1026" i="2"/>
  <c r="P1034" i="2"/>
  <c r="P1042" i="2"/>
  <c r="P1050" i="2"/>
  <c r="P1058" i="2"/>
  <c r="P1066" i="2"/>
  <c r="P1074" i="2"/>
  <c r="P1082" i="2"/>
  <c r="P1090" i="2"/>
  <c r="P1098" i="2"/>
  <c r="P170" i="2"/>
  <c r="P394" i="2"/>
  <c r="P554" i="2"/>
  <c r="P682" i="2"/>
  <c r="P735" i="2"/>
  <c r="P26" i="2"/>
  <c r="P58" i="2"/>
  <c r="P90" i="2"/>
  <c r="P122" i="2"/>
  <c r="P154" i="2"/>
  <c r="P186" i="2"/>
  <c r="P218" i="2"/>
  <c r="P250" i="2"/>
  <c r="P282" i="2"/>
  <c r="P314" i="2"/>
  <c r="P346" i="2"/>
  <c r="P378" i="2"/>
  <c r="P410" i="2"/>
  <c r="P435" i="2"/>
  <c r="P458" i="2"/>
  <c r="P481" i="2"/>
  <c r="P499" i="2"/>
  <c r="P522" i="2"/>
  <c r="P545" i="2"/>
  <c r="P563" i="2"/>
  <c r="P586" i="2"/>
  <c r="P609" i="2"/>
  <c r="P627" i="2"/>
  <c r="P650" i="2"/>
  <c r="P673" i="2"/>
  <c r="P691" i="2"/>
  <c r="P699" i="2"/>
  <c r="P707" i="2"/>
  <c r="P715" i="2"/>
  <c r="P723" i="2"/>
  <c r="P731" i="2"/>
  <c r="P739" i="2"/>
  <c r="P747" i="2"/>
  <c r="P755" i="2"/>
  <c r="P763" i="2"/>
  <c r="P771" i="2"/>
  <c r="P779" i="2"/>
  <c r="P787" i="2"/>
  <c r="P795" i="2"/>
  <c r="P803" i="2"/>
  <c r="P811" i="2"/>
  <c r="P819" i="2"/>
  <c r="P827" i="2"/>
  <c r="P835" i="2"/>
  <c r="P843" i="2"/>
  <c r="P851" i="2"/>
  <c r="P859" i="2"/>
  <c r="P867" i="2"/>
  <c r="P875" i="2"/>
  <c r="P883" i="2"/>
  <c r="P891" i="2"/>
  <c r="P899" i="2"/>
  <c r="P907" i="2"/>
  <c r="P915" i="2"/>
  <c r="P923" i="2"/>
  <c r="P931" i="2"/>
  <c r="P939" i="2"/>
  <c r="P947" i="2"/>
  <c r="P955" i="2"/>
  <c r="P963" i="2"/>
  <c r="P971" i="2"/>
  <c r="P979" i="2"/>
  <c r="P987" i="2"/>
  <c r="P995" i="2"/>
  <c r="P1003" i="2"/>
  <c r="P1011" i="2"/>
  <c r="P1019" i="2"/>
  <c r="P1027" i="2"/>
  <c r="P1035" i="2"/>
  <c r="P1043" i="2"/>
  <c r="P1051" i="2"/>
  <c r="P1059" i="2"/>
  <c r="P1067" i="2"/>
  <c r="P1075" i="2"/>
  <c r="P1083" i="2"/>
  <c r="P1091" i="2"/>
  <c r="P1099" i="2"/>
  <c r="P138" i="2"/>
  <c r="P298" i="2"/>
  <c r="P426" i="2"/>
  <c r="P531" i="2"/>
  <c r="P641" i="2"/>
  <c r="P703" i="2"/>
  <c r="P727" i="2"/>
  <c r="P767" i="2"/>
  <c r="P815" i="2"/>
  <c r="P27" i="2"/>
  <c r="P59" i="2"/>
  <c r="P91" i="2"/>
  <c r="P123" i="2"/>
  <c r="P155" i="2"/>
  <c r="P187" i="2"/>
  <c r="P219" i="2"/>
  <c r="P251" i="2"/>
  <c r="P283" i="2"/>
  <c r="P315" i="2"/>
  <c r="P347" i="2"/>
  <c r="P379" i="2"/>
  <c r="P411" i="2"/>
  <c r="P441" i="2"/>
  <c r="P459" i="2"/>
  <c r="P482" i="2"/>
  <c r="P505" i="2"/>
  <c r="P523" i="2"/>
  <c r="P546" i="2"/>
  <c r="P569" i="2"/>
  <c r="P587" i="2"/>
  <c r="P610" i="2"/>
  <c r="P633" i="2"/>
  <c r="P651" i="2"/>
  <c r="P674" i="2"/>
  <c r="P692" i="2"/>
  <c r="P700" i="2"/>
  <c r="P708" i="2"/>
  <c r="P716" i="2"/>
  <c r="P724" i="2"/>
  <c r="P732" i="2"/>
  <c r="P740" i="2"/>
  <c r="P748" i="2"/>
  <c r="P756" i="2"/>
  <c r="P764" i="2"/>
  <c r="P772" i="2"/>
  <c r="P780" i="2"/>
  <c r="P788" i="2"/>
  <c r="P796" i="2"/>
  <c r="P804" i="2"/>
  <c r="P812" i="2"/>
  <c r="P820" i="2"/>
  <c r="P828" i="2"/>
  <c r="P836" i="2"/>
  <c r="P844" i="2"/>
  <c r="P852" i="2"/>
  <c r="P860" i="2"/>
  <c r="P868" i="2"/>
  <c r="P876" i="2"/>
  <c r="P884" i="2"/>
  <c r="P892" i="2"/>
  <c r="P900" i="2"/>
  <c r="P908" i="2"/>
  <c r="P916" i="2"/>
  <c r="P924" i="2"/>
  <c r="P932" i="2"/>
  <c r="P940" i="2"/>
  <c r="P948" i="2"/>
  <c r="P956" i="2"/>
  <c r="P964" i="2"/>
  <c r="P972" i="2"/>
  <c r="P980" i="2"/>
  <c r="P988" i="2"/>
  <c r="P996" i="2"/>
  <c r="P1004" i="2"/>
  <c r="P1012" i="2"/>
  <c r="P1020" i="2"/>
  <c r="P1028" i="2"/>
  <c r="P1036" i="2"/>
  <c r="P1044" i="2"/>
  <c r="P1052" i="2"/>
  <c r="P1060" i="2"/>
  <c r="P1068" i="2"/>
  <c r="P1076" i="2"/>
  <c r="P1084" i="2"/>
  <c r="P1092" i="2"/>
  <c r="P1100" i="2"/>
  <c r="P10" i="2"/>
  <c r="P330" i="2"/>
  <c r="P513" i="2"/>
  <c r="P659" i="2"/>
  <c r="P759" i="2"/>
  <c r="P831" i="2"/>
  <c r="P34" i="2"/>
  <c r="P66" i="2"/>
  <c r="P98" i="2"/>
  <c r="P130" i="2"/>
  <c r="P162" i="2"/>
  <c r="P194" i="2"/>
  <c r="P226" i="2"/>
  <c r="P258" i="2"/>
  <c r="P290" i="2"/>
  <c r="P322" i="2"/>
  <c r="P354" i="2"/>
  <c r="P386" i="2"/>
  <c r="P418" i="2"/>
  <c r="P442" i="2"/>
  <c r="P465" i="2"/>
  <c r="P483" i="2"/>
  <c r="P506" i="2"/>
  <c r="P529" i="2"/>
  <c r="P547" i="2"/>
  <c r="P570" i="2"/>
  <c r="P593" i="2"/>
  <c r="P611" i="2"/>
  <c r="P634" i="2"/>
  <c r="P657" i="2"/>
  <c r="P675" i="2"/>
  <c r="P693" i="2"/>
  <c r="P701" i="2"/>
  <c r="P709" i="2"/>
  <c r="P717" i="2"/>
  <c r="P725" i="2"/>
  <c r="P733" i="2"/>
  <c r="P741" i="2"/>
  <c r="P749" i="2"/>
  <c r="P757" i="2"/>
  <c r="P765" i="2"/>
  <c r="P773" i="2"/>
  <c r="P781" i="2"/>
  <c r="P789" i="2"/>
  <c r="P797" i="2"/>
  <c r="P805" i="2"/>
  <c r="P813" i="2"/>
  <c r="P821" i="2"/>
  <c r="P829" i="2"/>
  <c r="P837" i="2"/>
  <c r="P845" i="2"/>
  <c r="P853" i="2"/>
  <c r="P861" i="2"/>
  <c r="P869" i="2"/>
  <c r="P877" i="2"/>
  <c r="P885" i="2"/>
  <c r="P893" i="2"/>
  <c r="P901" i="2"/>
  <c r="P909" i="2"/>
  <c r="P917" i="2"/>
  <c r="P925" i="2"/>
  <c r="P933" i="2"/>
  <c r="P941" i="2"/>
  <c r="P949" i="2"/>
  <c r="P957" i="2"/>
  <c r="P965" i="2"/>
  <c r="P973" i="2"/>
  <c r="P981" i="2"/>
  <c r="P989" i="2"/>
  <c r="P997" i="2"/>
  <c r="P1005" i="2"/>
  <c r="P1013" i="2"/>
  <c r="P1021" i="2"/>
  <c r="P1029" i="2"/>
  <c r="P1037" i="2"/>
  <c r="P1045" i="2"/>
  <c r="P1053" i="2"/>
  <c r="P1061" i="2"/>
  <c r="P1069" i="2"/>
  <c r="P1077" i="2"/>
  <c r="P1085" i="2"/>
  <c r="P1093" i="2"/>
  <c r="P74" i="2"/>
  <c r="P234" i="2"/>
  <c r="P449" i="2"/>
  <c r="P577" i="2"/>
  <c r="P719" i="2"/>
  <c r="P775" i="2"/>
  <c r="P799" i="2"/>
  <c r="P35" i="2"/>
  <c r="P67" i="2"/>
  <c r="P99" i="2"/>
  <c r="P131" i="2"/>
  <c r="P163" i="2"/>
  <c r="P195" i="2"/>
  <c r="P227" i="2"/>
  <c r="P259" i="2"/>
  <c r="P291" i="2"/>
  <c r="P323" i="2"/>
  <c r="P355" i="2"/>
  <c r="P387" i="2"/>
  <c r="P419" i="2"/>
  <c r="P443" i="2"/>
  <c r="P466" i="2"/>
  <c r="P489" i="2"/>
  <c r="P507" i="2"/>
  <c r="P530" i="2"/>
  <c r="P553" i="2"/>
  <c r="P571" i="2"/>
  <c r="P594" i="2"/>
  <c r="P617" i="2"/>
  <c r="P635" i="2"/>
  <c r="P658" i="2"/>
  <c r="P681" i="2"/>
  <c r="P694" i="2"/>
  <c r="P702" i="2"/>
  <c r="P710" i="2"/>
  <c r="P718" i="2"/>
  <c r="P726" i="2"/>
  <c r="P734" i="2"/>
  <c r="P742" i="2"/>
  <c r="P750" i="2"/>
  <c r="P758" i="2"/>
  <c r="P766" i="2"/>
  <c r="P774" i="2"/>
  <c r="P782" i="2"/>
  <c r="P790" i="2"/>
  <c r="P798" i="2"/>
  <c r="P806" i="2"/>
  <c r="P814" i="2"/>
  <c r="P822" i="2"/>
  <c r="P830" i="2"/>
  <c r="P838" i="2"/>
  <c r="P846" i="2"/>
  <c r="P854" i="2"/>
  <c r="P862" i="2"/>
  <c r="P870" i="2"/>
  <c r="P878" i="2"/>
  <c r="P886" i="2"/>
  <c r="P894" i="2"/>
  <c r="P902" i="2"/>
  <c r="P910" i="2"/>
  <c r="P918" i="2"/>
  <c r="P926" i="2"/>
  <c r="P934" i="2"/>
  <c r="P942" i="2"/>
  <c r="P950" i="2"/>
  <c r="P958" i="2"/>
  <c r="P966" i="2"/>
  <c r="P974" i="2"/>
  <c r="P982" i="2"/>
  <c r="P990" i="2"/>
  <c r="P998" i="2"/>
  <c r="P1006" i="2"/>
  <c r="P1014" i="2"/>
  <c r="P1022" i="2"/>
  <c r="P1030" i="2"/>
  <c r="P1038" i="2"/>
  <c r="P1046" i="2"/>
  <c r="P1054" i="2"/>
  <c r="P1062" i="2"/>
  <c r="P1070" i="2"/>
  <c r="P1078" i="2"/>
  <c r="P1086" i="2"/>
  <c r="P1094" i="2"/>
  <c r="P106" i="2"/>
  <c r="P202" i="2"/>
  <c r="P362" i="2"/>
  <c r="P490" i="2"/>
  <c r="P595" i="2"/>
  <c r="P695" i="2"/>
  <c r="P743" i="2"/>
  <c r="P783" i="2"/>
  <c r="P807" i="2"/>
  <c r="P75" i="2"/>
  <c r="P331" i="2"/>
  <c r="P537" i="2"/>
  <c r="P696" i="2"/>
  <c r="P760" i="2"/>
  <c r="P816" i="2"/>
  <c r="P856" i="2"/>
  <c r="P888" i="2"/>
  <c r="P920" i="2"/>
  <c r="P952" i="2"/>
  <c r="P984" i="2"/>
  <c r="P1016" i="2"/>
  <c r="P1048" i="2"/>
  <c r="P1080" i="2"/>
  <c r="P107" i="2"/>
  <c r="P363" i="2"/>
  <c r="P555" i="2"/>
  <c r="P704" i="2"/>
  <c r="P768" i="2"/>
  <c r="P824" i="2"/>
  <c r="P863" i="2"/>
  <c r="P895" i="2"/>
  <c r="P927" i="2"/>
  <c r="P959" i="2"/>
  <c r="P991" i="2"/>
  <c r="P1023" i="2"/>
  <c r="P1055" i="2"/>
  <c r="P1087" i="2"/>
  <c r="P139" i="2"/>
  <c r="P395" i="2"/>
  <c r="P578" i="2"/>
  <c r="P712" i="2"/>
  <c r="P776" i="2"/>
  <c r="P832" i="2"/>
  <c r="P864" i="2"/>
  <c r="P896" i="2"/>
  <c r="P928" i="2"/>
  <c r="P960" i="2"/>
  <c r="P992" i="2"/>
  <c r="P1024" i="2"/>
  <c r="P1056" i="2"/>
  <c r="P1088" i="2"/>
  <c r="P1007" i="2"/>
  <c r="P665" i="2"/>
  <c r="P171" i="2"/>
  <c r="P427" i="2"/>
  <c r="P601" i="2"/>
  <c r="P720" i="2"/>
  <c r="P784" i="2"/>
  <c r="P839" i="2"/>
  <c r="P871" i="2"/>
  <c r="P903" i="2"/>
  <c r="P935" i="2"/>
  <c r="P967" i="2"/>
  <c r="P999" i="2"/>
  <c r="P1031" i="2"/>
  <c r="P1063" i="2"/>
  <c r="P1095" i="2"/>
  <c r="P203" i="2"/>
  <c r="P450" i="2"/>
  <c r="P619" i="2"/>
  <c r="P728" i="2"/>
  <c r="P791" i="2"/>
  <c r="P840" i="2"/>
  <c r="P872" i="2"/>
  <c r="P904" i="2"/>
  <c r="P936" i="2"/>
  <c r="P968" i="2"/>
  <c r="P1000" i="2"/>
  <c r="P1032" i="2"/>
  <c r="P1064" i="2"/>
  <c r="P1096" i="2"/>
  <c r="P235" i="2"/>
  <c r="P473" i="2"/>
  <c r="P642" i="2"/>
  <c r="P736" i="2"/>
  <c r="P792" i="2"/>
  <c r="P847" i="2"/>
  <c r="P879" i="2"/>
  <c r="P911" i="2"/>
  <c r="P943" i="2"/>
  <c r="P975" i="2"/>
  <c r="P1039" i="2"/>
  <c r="P1071" i="2"/>
  <c r="P11" i="2"/>
  <c r="P267" i="2"/>
  <c r="P491" i="2"/>
  <c r="P744" i="2"/>
  <c r="P800" i="2"/>
  <c r="P848" i="2"/>
  <c r="P880" i="2"/>
  <c r="P912" i="2"/>
  <c r="P944" i="2"/>
  <c r="P976" i="2"/>
  <c r="P1008" i="2"/>
  <c r="P1040" i="2"/>
  <c r="P1072" i="2"/>
  <c r="P43" i="2"/>
  <c r="P299" i="2"/>
  <c r="P514" i="2"/>
  <c r="P683" i="2"/>
  <c r="P752" i="2"/>
  <c r="P808" i="2"/>
  <c r="P855" i="2"/>
  <c r="P887" i="2"/>
  <c r="P919" i="2"/>
  <c r="P951" i="2"/>
  <c r="P983" i="2"/>
  <c r="P1015" i="2"/>
  <c r="P1047" i="2"/>
  <c r="P1079" i="2"/>
  <c r="O17" i="2"/>
  <c r="O25" i="2"/>
  <c r="O33" i="2"/>
  <c r="O41" i="2"/>
  <c r="O65" i="2"/>
  <c r="O73" i="2"/>
  <c r="O81" i="2"/>
  <c r="O89" i="2"/>
  <c r="O97" i="2"/>
  <c r="O105" i="2"/>
  <c r="O113" i="2"/>
  <c r="O121" i="2"/>
  <c r="O129" i="2"/>
  <c r="O137" i="2"/>
  <c r="O145" i="2"/>
  <c r="O153" i="2"/>
  <c r="O161" i="2"/>
  <c r="O169" i="2"/>
  <c r="O177" i="2"/>
  <c r="O193" i="2"/>
  <c r="O201" i="2"/>
  <c r="O217" i="2"/>
  <c r="O225" i="2"/>
  <c r="O233" i="2"/>
  <c r="O241" i="2"/>
  <c r="O249" i="2"/>
  <c r="O257" i="2"/>
  <c r="O265" i="2"/>
  <c r="O273" i="2"/>
  <c r="O281" i="2"/>
  <c r="O289" i="2"/>
  <c r="O297" i="2"/>
  <c r="O305" i="2"/>
  <c r="O313" i="2"/>
  <c r="O321" i="2"/>
  <c r="O329" i="2"/>
  <c r="O337" i="2"/>
  <c r="O345" i="2"/>
  <c r="O353" i="2"/>
  <c r="O361" i="2"/>
  <c r="O369" i="2"/>
  <c r="O377" i="2"/>
  <c r="O385" i="2"/>
  <c r="O393" i="2"/>
  <c r="O401" i="2"/>
  <c r="O409" i="2"/>
  <c r="O417" i="2"/>
  <c r="O425" i="2"/>
  <c r="O433" i="2"/>
  <c r="O441" i="2"/>
  <c r="O449" i="2"/>
  <c r="O457" i="2"/>
  <c r="O465" i="2"/>
  <c r="O473" i="2"/>
  <c r="O481" i="2"/>
  <c r="O489" i="2"/>
  <c r="O505" i="2"/>
  <c r="O513" i="2"/>
  <c r="O515" i="2"/>
  <c r="O523" i="2"/>
  <c r="O531" i="2"/>
  <c r="O539" i="2"/>
  <c r="O547" i="2"/>
  <c r="O555" i="2"/>
  <c r="O563" i="2"/>
  <c r="O10" i="2"/>
  <c r="O18" i="2"/>
  <c r="O26" i="2"/>
  <c r="O34" i="2"/>
  <c r="O42" i="2"/>
  <c r="O58" i="2"/>
  <c r="O74" i="2"/>
  <c r="O82" i="2"/>
  <c r="O90" i="2"/>
  <c r="O98" i="2"/>
  <c r="O106" i="2"/>
  <c r="O114" i="2"/>
  <c r="O122" i="2"/>
  <c r="O130" i="2"/>
  <c r="O138" i="2"/>
  <c r="O146" i="2"/>
  <c r="O154" i="2"/>
  <c r="O162" i="2"/>
  <c r="O170" i="2"/>
  <c r="O178" i="2"/>
  <c r="O186" i="2"/>
  <c r="O194" i="2"/>
  <c r="O202" i="2"/>
  <c r="O210" i="2"/>
  <c r="O218" i="2"/>
  <c r="O226" i="2"/>
  <c r="O242" i="2"/>
  <c r="O250" i="2"/>
  <c r="O258" i="2"/>
  <c r="O266" i="2"/>
  <c r="O274" i="2"/>
  <c r="O282" i="2"/>
  <c r="O290" i="2"/>
  <c r="O298" i="2"/>
  <c r="O306" i="2"/>
  <c r="O314" i="2"/>
  <c r="O322" i="2"/>
  <c r="O330" i="2"/>
  <c r="O338" i="2"/>
  <c r="O346" i="2"/>
  <c r="O354" i="2"/>
  <c r="O362" i="2"/>
  <c r="O370" i="2"/>
  <c r="O378" i="2"/>
  <c r="O386" i="2"/>
  <c r="O394" i="2"/>
  <c r="O402" i="2"/>
  <c r="O410" i="2"/>
  <c r="O418" i="2"/>
  <c r="O426" i="2"/>
  <c r="O434" i="2"/>
  <c r="O442" i="2"/>
  <c r="O450" i="2"/>
  <c r="O458" i="2"/>
  <c r="O466" i="2"/>
  <c r="O474" i="2"/>
  <c r="O482" i="2"/>
  <c r="O490" i="2"/>
  <c r="O506" i="2"/>
  <c r="O516" i="2"/>
  <c r="O524" i="2"/>
  <c r="O532" i="2"/>
  <c r="O540" i="2"/>
  <c r="O548" i="2"/>
  <c r="O556" i="2"/>
  <c r="O11" i="2"/>
  <c r="O19" i="2"/>
  <c r="O27" i="2"/>
  <c r="O35" i="2"/>
  <c r="O43" i="2"/>
  <c r="O51" i="2"/>
  <c r="O59" i="2"/>
  <c r="O67" i="2"/>
  <c r="O75" i="2"/>
  <c r="O83" i="2"/>
  <c r="O91" i="2"/>
  <c r="O99" i="2"/>
  <c r="O107" i="2"/>
  <c r="O115" i="2"/>
  <c r="O123" i="2"/>
  <c r="O131" i="2"/>
  <c r="O139" i="2"/>
  <c r="O147" i="2"/>
  <c r="O155" i="2"/>
  <c r="O163" i="2"/>
  <c r="O171" i="2"/>
  <c r="O179" i="2"/>
  <c r="O187" i="2"/>
  <c r="O195" i="2"/>
  <c r="O203" i="2"/>
  <c r="O211" i="2"/>
  <c r="O219" i="2"/>
  <c r="O227" i="2"/>
  <c r="O235" i="2"/>
  <c r="O243" i="2"/>
  <c r="O251" i="2"/>
  <c r="O259" i="2"/>
  <c r="O267" i="2"/>
  <c r="O275" i="2"/>
  <c r="O283" i="2"/>
  <c r="O291" i="2"/>
  <c r="O299" i="2"/>
  <c r="O307" i="2"/>
  <c r="O315" i="2"/>
  <c r="O323" i="2"/>
  <c r="O331" i="2"/>
  <c r="O339" i="2"/>
  <c r="O347" i="2"/>
  <c r="O355" i="2"/>
  <c r="O363" i="2"/>
  <c r="O379" i="2"/>
  <c r="O387" i="2"/>
  <c r="O395" i="2"/>
  <c r="O411" i="2"/>
  <c r="O419" i="2"/>
  <c r="O427" i="2"/>
  <c r="O435" i="2"/>
  <c r="O443" i="2"/>
  <c r="O451" i="2"/>
  <c r="O467" i="2"/>
  <c r="O475" i="2"/>
  <c r="O483" i="2"/>
  <c r="O491" i="2"/>
  <c r="O499" i="2"/>
  <c r="O507" i="2"/>
  <c r="O517" i="2"/>
  <c r="O525" i="2"/>
  <c r="O533" i="2"/>
  <c r="O541" i="2"/>
  <c r="O549" i="2"/>
  <c r="O14" i="2"/>
  <c r="O22" i="2"/>
  <c r="O30" i="2"/>
  <c r="O38" i="2"/>
  <c r="O46" i="2"/>
  <c r="O54" i="2"/>
  <c r="O62" i="2"/>
  <c r="O70" i="2"/>
  <c r="O78" i="2"/>
  <c r="O86" i="2"/>
  <c r="O94" i="2"/>
  <c r="O102" i="2"/>
  <c r="O110" i="2"/>
  <c r="O118" i="2"/>
  <c r="O126" i="2"/>
  <c r="O134" i="2"/>
  <c r="O142" i="2"/>
  <c r="O150" i="2"/>
  <c r="O158" i="2"/>
  <c r="O166" i="2"/>
  <c r="O174" i="2"/>
  <c r="O182" i="2"/>
  <c r="O190" i="2"/>
  <c r="O198" i="2"/>
  <c r="O214" i="2"/>
  <c r="O222" i="2"/>
  <c r="O230" i="2"/>
  <c r="O238" i="2"/>
  <c r="O246" i="2"/>
  <c r="O254" i="2"/>
  <c r="O262" i="2"/>
  <c r="O270" i="2"/>
  <c r="O278" i="2"/>
  <c r="O286" i="2"/>
  <c r="O302" i="2"/>
  <c r="O310" i="2"/>
  <c r="O334" i="2"/>
  <c r="O342" i="2"/>
  <c r="O350" i="2"/>
  <c r="O358" i="2"/>
  <c r="O366" i="2"/>
  <c r="O390" i="2"/>
  <c r="O398" i="2"/>
  <c r="O406" i="2"/>
  <c r="O414" i="2"/>
  <c r="O422" i="2"/>
  <c r="O430" i="2"/>
  <c r="O438" i="2"/>
  <c r="O446" i="2"/>
  <c r="O454" i="2"/>
  <c r="O462" i="2"/>
  <c r="O470" i="2"/>
  <c r="O478" i="2"/>
  <c r="O486" i="2"/>
  <c r="O494" i="2"/>
  <c r="O502" i="2"/>
  <c r="O510" i="2"/>
  <c r="O520" i="2"/>
  <c r="O528" i="2"/>
  <c r="O536" i="2"/>
  <c r="O544" i="2"/>
  <c r="O552" i="2"/>
  <c r="O560" i="2"/>
  <c r="O13" i="2"/>
  <c r="O29" i="2"/>
  <c r="O45" i="2"/>
  <c r="O56" i="2"/>
  <c r="O69" i="2"/>
  <c r="O85" i="2"/>
  <c r="O117" i="2"/>
  <c r="O133" i="2"/>
  <c r="O165" i="2"/>
  <c r="O181" i="2"/>
  <c r="O196" i="2"/>
  <c r="O223" i="2"/>
  <c r="O237" i="2"/>
  <c r="O253" i="2"/>
  <c r="O269" i="2"/>
  <c r="O285" i="2"/>
  <c r="O300" i="2"/>
  <c r="O327" i="2"/>
  <c r="O343" i="2"/>
  <c r="O359" i="2"/>
  <c r="O373" i="2"/>
  <c r="O384" i="2"/>
  <c r="O400" i="2"/>
  <c r="O415" i="2"/>
  <c r="O431" i="2"/>
  <c r="O447" i="2"/>
  <c r="O461" i="2"/>
  <c r="O477" i="2"/>
  <c r="O493" i="2"/>
  <c r="O504" i="2"/>
  <c r="O518" i="2"/>
  <c r="O534" i="2"/>
  <c r="O550" i="2"/>
  <c r="O562" i="2"/>
  <c r="O571" i="2"/>
  <c r="O579" i="2"/>
  <c r="O595" i="2"/>
  <c r="O603" i="2"/>
  <c r="O611" i="2"/>
  <c r="O619" i="2"/>
  <c r="O627" i="2"/>
  <c r="O635" i="2"/>
  <c r="O643" i="2"/>
  <c r="O651" i="2"/>
  <c r="O663" i="2"/>
  <c r="O671" i="2"/>
  <c r="O687" i="2"/>
  <c r="O703" i="2"/>
  <c r="O711" i="2"/>
  <c r="O719" i="2"/>
  <c r="O727" i="2"/>
  <c r="O15" i="2"/>
  <c r="O31" i="2"/>
  <c r="O47" i="2"/>
  <c r="O71" i="2"/>
  <c r="O87" i="2"/>
  <c r="O103" i="2"/>
  <c r="O119" i="2"/>
  <c r="O135" i="2"/>
  <c r="O151" i="2"/>
  <c r="O167" i="2"/>
  <c r="O197" i="2"/>
  <c r="O224" i="2"/>
  <c r="O239" i="2"/>
  <c r="O255" i="2"/>
  <c r="O271" i="2"/>
  <c r="O287" i="2"/>
  <c r="O328" i="2"/>
  <c r="O344" i="2"/>
  <c r="O360" i="2"/>
  <c r="O388" i="2"/>
  <c r="O416" i="2"/>
  <c r="O432" i="2"/>
  <c r="O448" i="2"/>
  <c r="O463" i="2"/>
  <c r="O479" i="2"/>
  <c r="O495" i="2"/>
  <c r="O508" i="2"/>
  <c r="O519" i="2"/>
  <c r="O535" i="2"/>
  <c r="O551" i="2"/>
  <c r="O564" i="2"/>
  <c r="O572" i="2"/>
  <c r="O580" i="2"/>
  <c r="O588" i="2"/>
  <c r="O596" i="2"/>
  <c r="O604" i="2"/>
  <c r="O612" i="2"/>
  <c r="O620" i="2"/>
  <c r="O628" i="2"/>
  <c r="O636" i="2"/>
  <c r="O644" i="2"/>
  <c r="O652" i="2"/>
  <c r="O656" i="2"/>
  <c r="O664" i="2"/>
  <c r="O672" i="2"/>
  <c r="O680" i="2"/>
  <c r="O688" i="2"/>
  <c r="O16" i="2"/>
  <c r="O32" i="2"/>
  <c r="O60" i="2"/>
  <c r="O72" i="2"/>
  <c r="O104" i="2"/>
  <c r="O120" i="2"/>
  <c r="O136" i="2"/>
  <c r="O152" i="2"/>
  <c r="O168" i="2"/>
  <c r="O199" i="2"/>
  <c r="O212" i="2"/>
  <c r="O228" i="2"/>
  <c r="O240" i="2"/>
  <c r="O256" i="2"/>
  <c r="O272" i="2"/>
  <c r="O288" i="2"/>
  <c r="O303" i="2"/>
  <c r="O332" i="2"/>
  <c r="O348" i="2"/>
  <c r="O364" i="2"/>
  <c r="O375" i="2"/>
  <c r="O404" i="2"/>
  <c r="O420" i="2"/>
  <c r="O436" i="2"/>
  <c r="O452" i="2"/>
  <c r="O464" i="2"/>
  <c r="O496" i="2"/>
  <c r="O509" i="2"/>
  <c r="O537" i="2"/>
  <c r="O553" i="2"/>
  <c r="O565" i="2"/>
  <c r="O573" i="2"/>
  <c r="O581" i="2"/>
  <c r="O589" i="2"/>
  <c r="O597" i="2"/>
  <c r="O605" i="2"/>
  <c r="O613" i="2"/>
  <c r="O621" i="2"/>
  <c r="O629" i="2"/>
  <c r="O637" i="2"/>
  <c r="O645" i="2"/>
  <c r="O653" i="2"/>
  <c r="O665" i="2"/>
  <c r="O673" i="2"/>
  <c r="O681" i="2"/>
  <c r="O689" i="2"/>
  <c r="O697" i="2"/>
  <c r="O705" i="2"/>
  <c r="O713" i="2"/>
  <c r="O721" i="2"/>
  <c r="O729" i="2"/>
  <c r="O737" i="2"/>
  <c r="O745" i="2"/>
  <c r="O20" i="2"/>
  <c r="O36" i="2"/>
  <c r="O61" i="2"/>
  <c r="O76" i="2"/>
  <c r="O92" i="2"/>
  <c r="N92" i="2" s="1"/>
  <c r="O108" i="2"/>
  <c r="O124" i="2"/>
  <c r="O140" i="2"/>
  <c r="O156" i="2"/>
  <c r="O172" i="2"/>
  <c r="O200" i="2"/>
  <c r="O213" i="2"/>
  <c r="O229" i="2"/>
  <c r="O244" i="2"/>
  <c r="O260" i="2"/>
  <c r="O276" i="2"/>
  <c r="O292" i="2"/>
  <c r="O333" i="2"/>
  <c r="O349" i="2"/>
  <c r="O376" i="2"/>
  <c r="O391" i="2"/>
  <c r="O405" i="2"/>
  <c r="O421" i="2"/>
  <c r="O437" i="2"/>
  <c r="O453" i="2"/>
  <c r="O468" i="2"/>
  <c r="O484" i="2"/>
  <c r="O511" i="2"/>
  <c r="O554" i="2"/>
  <c r="O566" i="2"/>
  <c r="O582" i="2"/>
  <c r="O590" i="2"/>
  <c r="O598" i="2"/>
  <c r="O606" i="2"/>
  <c r="O614" i="2"/>
  <c r="O622" i="2"/>
  <c r="O630" i="2"/>
  <c r="O638" i="2"/>
  <c r="O646" i="2"/>
  <c r="O654" i="2"/>
  <c r="O658" i="2"/>
  <c r="O666" i="2"/>
  <c r="O674" i="2"/>
  <c r="O682" i="2"/>
  <c r="O690" i="2"/>
  <c r="O698" i="2"/>
  <c r="O706" i="2"/>
  <c r="O21" i="2"/>
  <c r="O37" i="2"/>
  <c r="O63" i="2"/>
  <c r="O77" i="2"/>
  <c r="O93" i="2"/>
  <c r="O109" i="2"/>
  <c r="O125" i="2"/>
  <c r="O157" i="2"/>
  <c r="O173" i="2"/>
  <c r="O188" i="2"/>
  <c r="O215" i="2"/>
  <c r="O231" i="2"/>
  <c r="O245" i="2"/>
  <c r="O261" i="2"/>
  <c r="O277" i="2"/>
  <c r="O293" i="2"/>
  <c r="O308" i="2"/>
  <c r="O320" i="2"/>
  <c r="O335" i="2"/>
  <c r="O351" i="2"/>
  <c r="O367" i="2"/>
  <c r="O392" i="2"/>
  <c r="O407" i="2"/>
  <c r="O423" i="2"/>
  <c r="O439" i="2"/>
  <c r="O455" i="2"/>
  <c r="O469" i="2"/>
  <c r="O485" i="2"/>
  <c r="O512" i="2"/>
  <c r="O526" i="2"/>
  <c r="O557" i="2"/>
  <c r="O567" i="2"/>
  <c r="O575" i="2"/>
  <c r="O583" i="2"/>
  <c r="O591" i="2"/>
  <c r="O599" i="2"/>
  <c r="O607" i="2"/>
  <c r="O615" i="2"/>
  <c r="O623" i="2"/>
  <c r="O631" i="2"/>
  <c r="O639" i="2"/>
  <c r="O647" i="2"/>
  <c r="O659" i="2"/>
  <c r="O667" i="2"/>
  <c r="O675" i="2"/>
  <c r="O683" i="2"/>
  <c r="O691" i="2"/>
  <c r="O699" i="2"/>
  <c r="O707" i="2"/>
  <c r="O715" i="2"/>
  <c r="O723" i="2"/>
  <c r="O731" i="2"/>
  <c r="O739" i="2"/>
  <c r="O23" i="2"/>
  <c r="O39" i="2"/>
  <c r="O52" i="2"/>
  <c r="O79" i="2"/>
  <c r="O95" i="2"/>
  <c r="O127" i="2"/>
  <c r="O143" i="2"/>
  <c r="O159" i="2"/>
  <c r="O175" i="2"/>
  <c r="O189" i="2"/>
  <c r="O205" i="2"/>
  <c r="O216" i="2"/>
  <c r="O232" i="2"/>
  <c r="O247" i="2"/>
  <c r="O263" i="2"/>
  <c r="O279" i="2"/>
  <c r="O309" i="2"/>
  <c r="O324" i="2"/>
  <c r="O336" i="2"/>
  <c r="O352" i="2"/>
  <c r="O368" i="2"/>
  <c r="O381" i="2"/>
  <c r="O396" i="2"/>
  <c r="O408" i="2"/>
  <c r="O424" i="2"/>
  <c r="O440" i="2"/>
  <c r="O456" i="2"/>
  <c r="O471" i="2"/>
  <c r="O487" i="2"/>
  <c r="O500" i="2"/>
  <c r="O527" i="2"/>
  <c r="O558" i="2"/>
  <c r="O568" i="2"/>
  <c r="O576" i="2"/>
  <c r="O584" i="2"/>
  <c r="O592" i="2"/>
  <c r="O600" i="2"/>
  <c r="O608" i="2"/>
  <c r="O616" i="2"/>
  <c r="O624" i="2"/>
  <c r="O632" i="2"/>
  <c r="O640" i="2"/>
  <c r="O648" i="2"/>
  <c r="O660" i="2"/>
  <c r="O668" i="2"/>
  <c r="O676" i="2"/>
  <c r="O684" i="2"/>
  <c r="O692" i="2"/>
  <c r="O700" i="2"/>
  <c r="O708" i="2"/>
  <c r="O716" i="2"/>
  <c r="O724" i="2"/>
  <c r="O732" i="2"/>
  <c r="O740" i="2"/>
  <c r="O24" i="2"/>
  <c r="O55" i="2"/>
  <c r="O96" i="2"/>
  <c r="O264" i="2"/>
  <c r="O412" i="2"/>
  <c r="O472" i="2"/>
  <c r="O503" i="2"/>
  <c r="O559" i="2"/>
  <c r="O586" i="2"/>
  <c r="O649" i="2"/>
  <c r="O669" i="2"/>
  <c r="O694" i="2"/>
  <c r="O712" i="2"/>
  <c r="O728" i="2"/>
  <c r="O742" i="2"/>
  <c r="O748" i="2"/>
  <c r="O764" i="2"/>
  <c r="O772" i="2"/>
  <c r="O780" i="2"/>
  <c r="O788" i="2"/>
  <c r="O796" i="2"/>
  <c r="O804" i="2"/>
  <c r="O815" i="2"/>
  <c r="O823" i="2"/>
  <c r="O831" i="2"/>
  <c r="O839" i="2"/>
  <c r="O847" i="2"/>
  <c r="O100" i="2"/>
  <c r="O144" i="2"/>
  <c r="O268" i="2"/>
  <c r="O311" i="2"/>
  <c r="O340" i="2"/>
  <c r="O413" i="2"/>
  <c r="O476" i="2"/>
  <c r="O529" i="2"/>
  <c r="O561" i="2"/>
  <c r="O650" i="2"/>
  <c r="O670" i="2"/>
  <c r="O714" i="2"/>
  <c r="O730" i="2"/>
  <c r="O743" i="2"/>
  <c r="O749" i="2"/>
  <c r="O757" i="2"/>
  <c r="O765" i="2"/>
  <c r="O773" i="2"/>
  <c r="O781" i="2"/>
  <c r="O789" i="2"/>
  <c r="O797" i="2"/>
  <c r="O805" i="2"/>
  <c r="O808" i="2"/>
  <c r="O816" i="2"/>
  <c r="O824" i="2"/>
  <c r="O832" i="2"/>
  <c r="O848" i="2"/>
  <c r="O856" i="2"/>
  <c r="O40" i="2"/>
  <c r="O148" i="2"/>
  <c r="O220" i="2"/>
  <c r="O280" i="2"/>
  <c r="O312" i="2"/>
  <c r="O341" i="2"/>
  <c r="O428" i="2"/>
  <c r="O530" i="2"/>
  <c r="O569" i="2"/>
  <c r="O593" i="2"/>
  <c r="O625" i="2"/>
  <c r="O677" i="2"/>
  <c r="O696" i="2"/>
  <c r="O717" i="2"/>
  <c r="O733" i="2"/>
  <c r="O744" i="2"/>
  <c r="O750" i="2"/>
  <c r="O758" i="2"/>
  <c r="O766" i="2"/>
  <c r="O774" i="2"/>
  <c r="O782" i="2"/>
  <c r="O790" i="2"/>
  <c r="O798" i="2"/>
  <c r="O806" i="2"/>
  <c r="O809" i="2"/>
  <c r="O817" i="2"/>
  <c r="O825" i="2"/>
  <c r="O833" i="2"/>
  <c r="O841" i="2"/>
  <c r="O849" i="2"/>
  <c r="O857" i="2"/>
  <c r="O872" i="2"/>
  <c r="O880" i="2"/>
  <c r="O888" i="2"/>
  <c r="O44" i="2"/>
  <c r="O191" i="2"/>
  <c r="O221" i="2"/>
  <c r="O284" i="2"/>
  <c r="O356" i="2"/>
  <c r="O383" i="2"/>
  <c r="O429" i="2"/>
  <c r="O488" i="2"/>
  <c r="O570" i="2"/>
  <c r="O594" i="2"/>
  <c r="O626" i="2"/>
  <c r="O678" i="2"/>
  <c r="O701" i="2"/>
  <c r="O734" i="2"/>
  <c r="O751" i="2"/>
  <c r="O759" i="2"/>
  <c r="O767" i="2"/>
  <c r="O775" i="2"/>
  <c r="O783" i="2"/>
  <c r="O799" i="2"/>
  <c r="O807" i="2"/>
  <c r="O810" i="2"/>
  <c r="O826" i="2"/>
  <c r="O834" i="2"/>
  <c r="O842" i="2"/>
  <c r="O850" i="2"/>
  <c r="O858" i="2"/>
  <c r="O68" i="2"/>
  <c r="O112" i="2"/>
  <c r="O160" i="2"/>
  <c r="O192" i="2"/>
  <c r="O357" i="2"/>
  <c r="O444" i="2"/>
  <c r="O492" i="2"/>
  <c r="O601" i="2"/>
  <c r="O633" i="2"/>
  <c r="O702" i="2"/>
  <c r="O720" i="2"/>
  <c r="O735" i="2"/>
  <c r="O752" i="2"/>
  <c r="O760" i="2"/>
  <c r="O768" i="2"/>
  <c r="O776" i="2"/>
  <c r="O784" i="2"/>
  <c r="O800" i="2"/>
  <c r="O811" i="2"/>
  <c r="O819" i="2"/>
  <c r="O827" i="2"/>
  <c r="O835" i="2"/>
  <c r="O843" i="2"/>
  <c r="O851" i="2"/>
  <c r="O859" i="2"/>
  <c r="O80" i="2"/>
  <c r="O116" i="2"/>
  <c r="O164" i="2"/>
  <c r="O236" i="2"/>
  <c r="O295" i="2"/>
  <c r="O397" i="2"/>
  <c r="O445" i="2"/>
  <c r="O577" i="2"/>
  <c r="O602" i="2"/>
  <c r="O634" i="2"/>
  <c r="O685" i="2"/>
  <c r="O704" i="2"/>
  <c r="O722" i="2"/>
  <c r="O736" i="2"/>
  <c r="O769" i="2"/>
  <c r="O777" i="2"/>
  <c r="O785" i="2"/>
  <c r="O801" i="2"/>
  <c r="O828" i="2"/>
  <c r="O836" i="2"/>
  <c r="O844" i="2"/>
  <c r="O852" i="2"/>
  <c r="O860" i="2"/>
  <c r="O84" i="2"/>
  <c r="O176" i="2"/>
  <c r="O662" i="2"/>
  <c r="O725" i="2"/>
  <c r="O746" i="2"/>
  <c r="O763" i="2"/>
  <c r="O814" i="2"/>
  <c r="O838" i="2"/>
  <c r="O867" i="2"/>
  <c r="O876" i="2"/>
  <c r="O885" i="2"/>
  <c r="O894" i="2"/>
  <c r="O902" i="2"/>
  <c r="O910" i="2"/>
  <c r="O918" i="2"/>
  <c r="O926" i="2"/>
  <c r="O934" i="2"/>
  <c r="O944" i="2"/>
  <c r="O952" i="2"/>
  <c r="O960" i="2"/>
  <c r="O180" i="2"/>
  <c r="O372" i="2"/>
  <c r="O609" i="2"/>
  <c r="O726" i="2"/>
  <c r="O747" i="2"/>
  <c r="O770" i="2"/>
  <c r="O868" i="2"/>
  <c r="O877" i="2"/>
  <c r="O886" i="2"/>
  <c r="O895" i="2"/>
  <c r="O903" i="2"/>
  <c r="O911" i="2"/>
  <c r="O935" i="2"/>
  <c r="O945" i="2"/>
  <c r="O953" i="2"/>
  <c r="O961" i="2"/>
  <c r="O969" i="2"/>
  <c r="O977" i="2"/>
  <c r="O610" i="2"/>
  <c r="O686" i="2"/>
  <c r="O738" i="2"/>
  <c r="O771" i="2"/>
  <c r="O845" i="2"/>
  <c r="O869" i="2"/>
  <c r="O878" i="2"/>
  <c r="O887" i="2"/>
  <c r="O896" i="2"/>
  <c r="O904" i="2"/>
  <c r="O912" i="2"/>
  <c r="O920" i="2"/>
  <c r="O928" i="2"/>
  <c r="O936" i="2"/>
  <c r="O946" i="2"/>
  <c r="O954" i="2"/>
  <c r="O962" i="2"/>
  <c r="O970" i="2"/>
  <c r="O978" i="2"/>
  <c r="O994" i="2"/>
  <c r="O1002" i="2"/>
  <c r="O1010" i="2"/>
  <c r="O1018" i="2"/>
  <c r="O1034" i="2"/>
  <c r="O1042" i="2"/>
  <c r="O1058" i="2"/>
  <c r="O1066" i="2"/>
  <c r="O248" i="2"/>
  <c r="O545" i="2"/>
  <c r="O693" i="2"/>
  <c r="O741" i="2"/>
  <c r="O778" i="2"/>
  <c r="O795" i="2"/>
  <c r="O821" i="2"/>
  <c r="O846" i="2"/>
  <c r="O862" i="2"/>
  <c r="O870" i="2"/>
  <c r="O889" i="2"/>
  <c r="O897" i="2"/>
  <c r="O913" i="2"/>
  <c r="O921" i="2"/>
  <c r="O929" i="2"/>
  <c r="O937" i="2"/>
  <c r="O939" i="2"/>
  <c r="O947" i="2"/>
  <c r="O955" i="2"/>
  <c r="O963" i="2"/>
  <c r="O971" i="2"/>
  <c r="O979" i="2"/>
  <c r="O995" i="2"/>
  <c r="O1003" i="2"/>
  <c r="O1011" i="2"/>
  <c r="O1027" i="2"/>
  <c r="O1035" i="2"/>
  <c r="O1043" i="2"/>
  <c r="O1067" i="2"/>
  <c r="O1075" i="2"/>
  <c r="O53" i="2"/>
  <c r="O128" i="2"/>
  <c r="O252" i="2"/>
  <c r="O546" i="2"/>
  <c r="O755" i="2"/>
  <c r="O779" i="2"/>
  <c r="O802" i="2"/>
  <c r="O822" i="2"/>
  <c r="O853" i="2"/>
  <c r="O871" i="2"/>
  <c r="O881" i="2"/>
  <c r="O890" i="2"/>
  <c r="O898" i="2"/>
  <c r="O906" i="2"/>
  <c r="O914" i="2"/>
  <c r="O922" i="2"/>
  <c r="O930" i="2"/>
  <c r="O938" i="2"/>
  <c r="O948" i="2"/>
  <c r="O956" i="2"/>
  <c r="O964" i="2"/>
  <c r="O972" i="2"/>
  <c r="O980" i="2"/>
  <c r="O996" i="2"/>
  <c r="O1004" i="2"/>
  <c r="O1012" i="2"/>
  <c r="O1028" i="2"/>
  <c r="O1036" i="2"/>
  <c r="O1044" i="2"/>
  <c r="O1052" i="2"/>
  <c r="O1060" i="2"/>
  <c r="O1068" i="2"/>
  <c r="O132" i="2"/>
  <c r="O325" i="2"/>
  <c r="O501" i="2"/>
  <c r="O514" i="2"/>
  <c r="O641" i="2"/>
  <c r="O786" i="2"/>
  <c r="O803" i="2"/>
  <c r="O829" i="2"/>
  <c r="O854" i="2"/>
  <c r="O873" i="2"/>
  <c r="O882" i="2"/>
  <c r="O891" i="2"/>
  <c r="O899" i="2"/>
  <c r="O907" i="2"/>
  <c r="O915" i="2"/>
  <c r="O923" i="2"/>
  <c r="O931" i="2"/>
  <c r="O949" i="2"/>
  <c r="O957" i="2"/>
  <c r="O965" i="2"/>
  <c r="O973" i="2"/>
  <c r="O981" i="2"/>
  <c r="O989" i="2"/>
  <c r="O997" i="2"/>
  <c r="O585" i="2"/>
  <c r="O883" i="2"/>
  <c r="O909" i="2"/>
  <c r="O933" i="2"/>
  <c r="O967" i="2"/>
  <c r="O985" i="2"/>
  <c r="O998" i="2"/>
  <c r="O1009" i="2"/>
  <c r="O1021" i="2"/>
  <c r="O1031" i="2"/>
  <c r="O1045" i="2"/>
  <c r="O1054" i="2"/>
  <c r="O1064" i="2"/>
  <c r="O1008" i="2"/>
  <c r="O1074" i="2"/>
  <c r="O830" i="2"/>
  <c r="O884" i="2"/>
  <c r="O942" i="2"/>
  <c r="O968" i="2"/>
  <c r="O999" i="2"/>
  <c r="O1013" i="2"/>
  <c r="O1032" i="2"/>
  <c r="O1046" i="2"/>
  <c r="O1055" i="2"/>
  <c r="O1065" i="2"/>
  <c r="O1077" i="2"/>
  <c r="O837" i="2"/>
  <c r="O892" i="2"/>
  <c r="O917" i="2"/>
  <c r="O943" i="2"/>
  <c r="O974" i="2"/>
  <c r="O1000" i="2"/>
  <c r="O1014" i="2"/>
  <c r="O1023" i="2"/>
  <c r="O1033" i="2"/>
  <c r="O1047" i="2"/>
  <c r="O1069" i="2"/>
  <c r="O1078" i="2"/>
  <c r="O993" i="2"/>
  <c r="O1063" i="2"/>
  <c r="O399" i="2"/>
  <c r="O661" i="2"/>
  <c r="O762" i="2"/>
  <c r="O865" i="2"/>
  <c r="O893" i="2"/>
  <c r="O950" i="2"/>
  <c r="O975" i="2"/>
  <c r="O1001" i="2"/>
  <c r="O1015" i="2"/>
  <c r="O1024" i="2"/>
  <c r="O1037" i="2"/>
  <c r="O1048" i="2"/>
  <c r="O1070" i="2"/>
  <c r="O1079" i="2"/>
  <c r="O984" i="2"/>
  <c r="O1053" i="2"/>
  <c r="O642" i="2"/>
  <c r="O787" i="2"/>
  <c r="O866" i="2"/>
  <c r="O900" i="2"/>
  <c r="O951" i="2"/>
  <c r="O976" i="2"/>
  <c r="O990" i="2"/>
  <c r="O1005" i="2"/>
  <c r="O1016" i="2"/>
  <c r="O1038" i="2"/>
  <c r="O1071" i="2"/>
  <c r="O296" i="2"/>
  <c r="O861" i="2"/>
  <c r="O874" i="2"/>
  <c r="O901" i="2"/>
  <c r="O925" i="2"/>
  <c r="O958" i="2"/>
  <c r="O982" i="2"/>
  <c r="O991" i="2"/>
  <c r="O1006" i="2"/>
  <c r="O1017" i="2"/>
  <c r="O1039" i="2"/>
  <c r="O1061" i="2"/>
  <c r="O1072" i="2"/>
  <c r="O710" i="2"/>
  <c r="O932" i="2"/>
  <c r="O966" i="2"/>
  <c r="O1030" i="2"/>
  <c r="O12" i="2"/>
  <c r="O875" i="2"/>
  <c r="O959" i="2"/>
  <c r="O983" i="2"/>
  <c r="O992" i="2"/>
  <c r="O1007" i="2"/>
  <c r="O1029" i="2"/>
  <c r="O1040" i="2"/>
  <c r="O1062" i="2"/>
  <c r="O1073" i="2"/>
  <c r="O908" i="2"/>
  <c r="O1041" i="2"/>
  <c r="F28" i="39"/>
  <c r="K11" i="39"/>
  <c r="K14" i="37" s="1"/>
  <c r="K18" i="37"/>
  <c r="K15" i="37"/>
  <c r="K21" i="37"/>
  <c r="K27" i="37"/>
  <c r="K23" i="37"/>
  <c r="K20" i="37"/>
  <c r="K22" i="37"/>
  <c r="K24" i="37"/>
  <c r="K28" i="37"/>
  <c r="K25" i="37"/>
  <c r="K19" i="37"/>
  <c r="K26" i="37"/>
  <c r="K29" i="37"/>
  <c r="K16" i="37"/>
  <c r="K17" i="37"/>
  <c r="N578" i="2"/>
  <c r="N655" i="2"/>
  <c r="N587" i="2"/>
  <c r="N574" i="2"/>
  <c r="N618" i="2"/>
  <c r="C24" i="37"/>
  <c r="E29" i="37"/>
  <c r="C27" i="37"/>
  <c r="E24" i="37"/>
  <c r="C28" i="37"/>
  <c r="E28" i="37"/>
  <c r="E27" i="37"/>
  <c r="C26" i="37"/>
  <c r="C25" i="37"/>
  <c r="E26" i="37"/>
  <c r="E25" i="37"/>
  <c r="C29" i="37"/>
  <c r="C21" i="37"/>
  <c r="E22" i="37"/>
  <c r="E19" i="37"/>
  <c r="C22" i="37"/>
  <c r="C20" i="37"/>
  <c r="E21" i="37"/>
  <c r="E23" i="37"/>
  <c r="C19" i="37"/>
  <c r="E20" i="37"/>
  <c r="C18" i="37"/>
  <c r="E18" i="37"/>
  <c r="C23" i="37"/>
  <c r="E14" i="37"/>
  <c r="C14" i="37"/>
  <c r="C15" i="37"/>
  <c r="C16" i="37"/>
  <c r="C17" i="37"/>
  <c r="E17" i="37"/>
  <c r="E15" i="37"/>
  <c r="E16" i="37"/>
  <c r="J35" i="18"/>
  <c r="N34" i="18"/>
  <c r="N35" i="18"/>
  <c r="I35" i="18"/>
  <c r="N39" i="18"/>
  <c r="M39" i="18"/>
  <c r="L39" i="18"/>
  <c r="K39" i="18"/>
  <c r="J39" i="18"/>
  <c r="I39" i="18"/>
  <c r="N38" i="18"/>
  <c r="M38" i="18"/>
  <c r="L38" i="18"/>
  <c r="K38" i="18"/>
  <c r="J38" i="18"/>
  <c r="I38" i="18"/>
  <c r="N37" i="18"/>
  <c r="M37" i="18"/>
  <c r="L37" i="18"/>
  <c r="K37" i="18"/>
  <c r="J37" i="18"/>
  <c r="I37" i="18"/>
  <c r="N36" i="18"/>
  <c r="M36" i="18"/>
  <c r="L36" i="18"/>
  <c r="K36" i="18"/>
  <c r="J36" i="18"/>
  <c r="I36" i="18"/>
  <c r="M35" i="18"/>
  <c r="L35" i="18"/>
  <c r="K35" i="18"/>
  <c r="M34" i="18"/>
  <c r="L34" i="18"/>
  <c r="K34" i="18"/>
  <c r="J34" i="18"/>
  <c r="I34" i="18"/>
  <c r="K28" i="39" l="1"/>
  <c r="N274" i="2"/>
  <c r="N456" i="2"/>
  <c r="N463" i="2"/>
  <c r="N847" i="2"/>
  <c r="N836" i="2"/>
  <c r="N843" i="2"/>
  <c r="N546" i="2"/>
  <c r="N833" i="2"/>
  <c r="N834" i="2"/>
  <c r="N856" i="2"/>
  <c r="N710" i="2"/>
  <c r="N666" i="2"/>
  <c r="N835" i="2"/>
  <c r="N668" i="2"/>
  <c r="N684" i="2"/>
  <c r="N859" i="2"/>
  <c r="N831" i="2"/>
  <c r="N744" i="2"/>
  <c r="N254" i="2"/>
  <c r="N314" i="2"/>
  <c r="N377" i="2"/>
  <c r="N373" i="2"/>
  <c r="N231" i="2"/>
  <c r="N290" i="2"/>
  <c r="N282" i="2"/>
  <c r="N296" i="2"/>
  <c r="N272" i="2"/>
  <c r="N689" i="2"/>
  <c r="N703" i="2"/>
  <c r="N280" i="2"/>
  <c r="N286" i="2"/>
  <c r="N303" i="2"/>
  <c r="N291" i="2"/>
  <c r="N932" i="2"/>
  <c r="N264" i="2"/>
  <c r="N230" i="2"/>
  <c r="N324" i="2"/>
  <c r="N897" i="2"/>
  <c r="N937" i="2"/>
  <c r="N701" i="2"/>
  <c r="N279" i="2"/>
  <c r="N738" i="2"/>
  <c r="N807" i="2"/>
  <c r="N214" i="2"/>
  <c r="N224" i="2"/>
  <c r="N354" i="2"/>
  <c r="N528" i="2"/>
  <c r="N223" i="2"/>
  <c r="N308" i="2"/>
  <c r="N246" i="2"/>
  <c r="N527" i="2"/>
  <c r="N307" i="2"/>
  <c r="N861" i="2"/>
  <c r="N220" i="2"/>
  <c r="N263" i="2"/>
  <c r="N267" i="2"/>
  <c r="N350" i="2"/>
  <c r="N746" i="2"/>
  <c r="N664" i="2"/>
  <c r="N386" i="2"/>
  <c r="N706" i="2"/>
  <c r="N410" i="2"/>
  <c r="N797" i="2"/>
  <c r="N215" i="2"/>
  <c r="N253" i="2"/>
  <c r="N784" i="2"/>
  <c r="N58" i="2"/>
  <c r="N139" i="2"/>
  <c r="N105" i="2"/>
  <c r="N74" i="2"/>
  <c r="N472" i="2"/>
  <c r="N162" i="2"/>
  <c r="N173" i="2"/>
  <c r="N196" i="2"/>
  <c r="N194" i="2"/>
  <c r="N142" i="2"/>
  <c r="N506" i="2"/>
  <c r="N500" i="2"/>
  <c r="N447" i="2"/>
  <c r="N413" i="2"/>
  <c r="N470" i="2"/>
  <c r="N476" i="2"/>
  <c r="N417" i="2"/>
  <c r="N432" i="2"/>
  <c r="N483" i="2"/>
  <c r="N501" i="2"/>
  <c r="N416" i="2"/>
  <c r="N502" i="2"/>
  <c r="N425" i="2"/>
  <c r="N420" i="2"/>
  <c r="N419" i="2"/>
  <c r="N464" i="2"/>
  <c r="N465" i="2"/>
  <c r="N508" i="2"/>
  <c r="N462" i="2"/>
  <c r="N434" i="2"/>
  <c r="N481" i="2"/>
  <c r="N496" i="2"/>
  <c r="N499" i="2"/>
  <c r="N458" i="2"/>
  <c r="N482" i="2"/>
  <c r="N428" i="2"/>
  <c r="N436" i="2"/>
  <c r="N466" i="2"/>
  <c r="N512" i="2"/>
  <c r="N468" i="2"/>
  <c r="N421" i="2"/>
  <c r="N484" i="2"/>
  <c r="N429" i="2"/>
  <c r="N474" i="2"/>
  <c r="N422" i="2"/>
  <c r="N473" i="2"/>
  <c r="N449" i="2"/>
  <c r="N433" i="2"/>
  <c r="N503" i="2"/>
  <c r="N486" i="2"/>
  <c r="N414" i="2"/>
  <c r="N435" i="2"/>
  <c r="N451" i="2"/>
  <c r="N445" i="2"/>
  <c r="N424" i="2"/>
  <c r="N441" i="2"/>
  <c r="N452" i="2"/>
  <c r="N437" i="2"/>
  <c r="N455" i="2"/>
  <c r="N446" i="2"/>
  <c r="N443" i="2"/>
  <c r="N461" i="2"/>
  <c r="N477" i="2"/>
  <c r="N423" i="2"/>
  <c r="N418" i="2"/>
  <c r="N427" i="2"/>
  <c r="N454" i="2"/>
  <c r="N347" i="2"/>
  <c r="N361" i="2"/>
  <c r="N336" i="2"/>
  <c r="N343" i="2"/>
  <c r="N339" i="2"/>
  <c r="N358" i="2"/>
  <c r="N337" i="2"/>
  <c r="N344" i="2"/>
  <c r="N345" i="2"/>
  <c r="N353" i="2"/>
  <c r="N342" i="2"/>
  <c r="N362" i="2"/>
  <c r="N359" i="2"/>
  <c r="N352" i="2"/>
  <c r="N349" i="2"/>
  <c r="N340" i="2"/>
  <c r="N357" i="2"/>
  <c r="N346" i="2"/>
  <c r="N238" i="2"/>
  <c r="N241" i="2"/>
  <c r="N239" i="2"/>
  <c r="N236" i="2"/>
  <c r="N237" i="2"/>
  <c r="N249" i="2"/>
  <c r="N265" i="2"/>
  <c r="N240" i="2"/>
  <c r="N261" i="2"/>
  <c r="N233" i="2"/>
  <c r="N250" i="2"/>
  <c r="N245" i="2"/>
  <c r="N211" i="2"/>
  <c r="N243" i="2"/>
  <c r="N210" i="2"/>
  <c r="N212" i="2"/>
  <c r="N217" i="2"/>
  <c r="N266" i="2"/>
  <c r="N226" i="2"/>
  <c r="N229" i="2"/>
  <c r="N221" i="2"/>
  <c r="N242" i="2"/>
  <c r="N244" i="2"/>
  <c r="N248" i="2"/>
  <c r="N255" i="2"/>
  <c r="N260" i="2"/>
  <c r="N247" i="2"/>
  <c r="N235" i="2"/>
  <c r="N257" i="2"/>
  <c r="N523" i="2"/>
  <c r="N516" i="2"/>
  <c r="N530" i="2"/>
  <c r="N525" i="2"/>
  <c r="N531" i="2"/>
  <c r="N526" i="2"/>
  <c r="N520" i="2"/>
  <c r="N534" i="2"/>
  <c r="N532" i="2"/>
  <c r="N537" i="2"/>
  <c r="N514" i="2"/>
  <c r="N535" i="2"/>
  <c r="N529" i="2"/>
  <c r="N540" i="2"/>
  <c r="N515" i="2"/>
  <c r="N524" i="2"/>
  <c r="N539" i="2"/>
  <c r="N536" i="2"/>
  <c r="N228" i="2"/>
  <c r="N131" i="2"/>
  <c r="N865" i="2"/>
  <c r="N87" i="2"/>
  <c r="N44" i="2"/>
  <c r="N72" i="2"/>
  <c r="N109" i="2"/>
  <c r="N32" i="2"/>
  <c r="N71" i="2"/>
  <c r="N82" i="2"/>
  <c r="N18" i="2"/>
  <c r="N43" i="2"/>
  <c r="N81" i="2"/>
  <c r="N108" i="2"/>
  <c r="N27" i="2"/>
  <c r="N56" i="2"/>
  <c r="N107" i="2"/>
  <c r="N17" i="2"/>
  <c r="N95" i="2"/>
  <c r="N68" i="2"/>
  <c r="N14" i="2"/>
  <c r="N15" i="2"/>
  <c r="N83" i="2"/>
  <c r="N65" i="2"/>
  <c r="N23" i="2"/>
  <c r="N25" i="2"/>
  <c r="N26" i="2"/>
  <c r="N31" i="2"/>
  <c r="N40" i="2"/>
  <c r="N106" i="2"/>
  <c r="N33" i="2"/>
  <c r="N10" i="2"/>
  <c r="N75" i="2"/>
  <c r="N42" i="2"/>
  <c r="N12" i="2"/>
  <c r="N45" i="2"/>
  <c r="N20" i="2"/>
  <c r="N60" i="2"/>
  <c r="N38" i="2"/>
  <c r="N11" i="2"/>
  <c r="N67" i="2"/>
  <c r="N77" i="2"/>
  <c r="N103" i="2"/>
  <c r="N73" i="2"/>
  <c r="N39" i="2"/>
  <c r="N13" i="2"/>
  <c r="N22" i="2"/>
  <c r="N63" i="2"/>
  <c r="N69" i="2"/>
  <c r="N76" i="2"/>
  <c r="N19" i="2"/>
  <c r="N348" i="2"/>
  <c r="N112" i="2"/>
  <c r="N751" i="2"/>
  <c r="N29" i="2"/>
  <c r="N46" i="2"/>
  <c r="N1075" i="2"/>
  <c r="N1023" i="2"/>
  <c r="N1048" i="2"/>
  <c r="N1055" i="2"/>
  <c r="N1058" i="2"/>
  <c r="N1077" i="2"/>
  <c r="N1066" i="2"/>
  <c r="N1053" i="2"/>
  <c r="N54" i="2"/>
  <c r="N52" i="2"/>
  <c r="N547" i="2"/>
  <c r="N878" i="2"/>
  <c r="N893" i="2"/>
  <c r="N862" i="2"/>
  <c r="N920" i="2"/>
  <c r="N931" i="2"/>
  <c r="N890" i="2"/>
  <c r="N877" i="2"/>
  <c r="N885" i="2"/>
  <c r="N926" i="2"/>
  <c r="N934" i="2"/>
  <c r="N902" i="2"/>
  <c r="N870" i="2"/>
  <c r="N930" i="2"/>
  <c r="N895" i="2"/>
  <c r="N922" i="2"/>
  <c r="N933" i="2"/>
  <c r="N867" i="2"/>
  <c r="N899" i="2"/>
  <c r="N901" i="2"/>
  <c r="N925" i="2"/>
  <c r="N871" i="2"/>
  <c r="N886" i="2"/>
  <c r="N872" i="2"/>
  <c r="N889" i="2"/>
  <c r="N896" i="2"/>
  <c r="N929" i="2"/>
  <c r="N938" i="2"/>
  <c r="N869" i="2"/>
  <c r="N883" i="2"/>
  <c r="N875" i="2"/>
  <c r="N887" i="2"/>
  <c r="N882" i="2"/>
  <c r="N935" i="2"/>
  <c r="N752" i="2"/>
  <c r="N790" i="2"/>
  <c r="N755" i="2"/>
  <c r="N750" i="2"/>
  <c r="N802" i="2"/>
  <c r="N765" i="2"/>
  <c r="N783" i="2"/>
  <c r="N799" i="2"/>
  <c r="N757" i="2"/>
  <c r="N766" i="2"/>
  <c r="N778" i="2"/>
  <c r="N800" i="2"/>
  <c r="N781" i="2"/>
  <c r="N803" i="2"/>
  <c r="N779" i="2"/>
  <c r="N804" i="2"/>
  <c r="N796" i="2"/>
  <c r="N795" i="2"/>
  <c r="N801" i="2"/>
  <c r="N767" i="2"/>
  <c r="N787" i="2"/>
  <c r="N762" i="2"/>
  <c r="N197" i="2"/>
  <c r="N21" i="2"/>
  <c r="N268" i="2"/>
  <c r="N232" i="2"/>
  <c r="N364" i="2"/>
  <c r="N1064" i="2"/>
  <c r="N159" i="2"/>
  <c r="N439" i="2"/>
  <c r="N154" i="2"/>
  <c r="N102" i="2"/>
  <c r="N37" i="2"/>
  <c r="N475" i="2"/>
  <c r="N330" i="2"/>
  <c r="N341" i="2"/>
  <c r="N874" i="2"/>
  <c r="N104" i="2"/>
  <c r="N189" i="2"/>
  <c r="N881" i="2"/>
  <c r="N218" i="2"/>
  <c r="N518" i="2"/>
  <c r="N122" i="2"/>
  <c r="N200" i="2"/>
  <c r="N180" i="2"/>
  <c r="N133" i="2"/>
  <c r="N177" i="2"/>
  <c r="N205" i="2"/>
  <c r="N117" i="2"/>
  <c r="N165" i="2"/>
  <c r="N193" i="2"/>
  <c r="N127" i="2"/>
  <c r="N175" i="2"/>
  <c r="N116" i="2"/>
  <c r="N201" i="2"/>
  <c r="N136" i="2"/>
  <c r="N191" i="2"/>
  <c r="N115" i="2"/>
  <c r="N156" i="2"/>
  <c r="N118" i="2"/>
  <c r="N195" i="2"/>
  <c r="N121" i="2"/>
  <c r="N198" i="2"/>
  <c r="N176" i="2"/>
  <c r="N144" i="2"/>
  <c r="N132" i="2"/>
  <c r="N192" i="2"/>
  <c r="N158" i="2"/>
  <c r="N137" i="2"/>
  <c r="N129" i="2"/>
  <c r="N140" i="2"/>
  <c r="N147" i="2"/>
  <c r="N123" i="2"/>
  <c r="N145" i="2"/>
  <c r="N119" i="2"/>
  <c r="N188" i="2"/>
  <c r="N148" i="2"/>
  <c r="N163" i="2"/>
  <c r="N134" i="2"/>
  <c r="N178" i="2"/>
  <c r="N161" i="2"/>
  <c r="N160" i="2"/>
  <c r="N138" i="2"/>
  <c r="N164" i="2"/>
  <c r="N181" i="2"/>
  <c r="N143" i="2"/>
  <c r="N187" i="2"/>
  <c r="N113" i="2"/>
  <c r="N190" i="2"/>
  <c r="N125" i="2"/>
  <c r="N80" i="2"/>
  <c r="N491" i="2"/>
  <c r="N152" i="2"/>
  <c r="N70" i="2"/>
  <c r="N442" i="2"/>
  <c r="N471" i="2"/>
  <c r="N928" i="2"/>
  <c r="N868" i="2"/>
  <c r="N892" i="2"/>
  <c r="N30" i="2"/>
  <c r="N182" i="2"/>
  <c r="N256" i="2"/>
  <c r="N135" i="2"/>
  <c r="N59" i="2"/>
  <c r="N35" i="2"/>
  <c r="N126" i="2"/>
  <c r="N53" i="2"/>
  <c r="N634" i="2"/>
  <c r="N637" i="2"/>
  <c r="N588" i="2"/>
  <c r="N590" i="2"/>
  <c r="N654" i="2"/>
  <c r="N607" i="2"/>
  <c r="N632" i="2"/>
  <c r="N640" i="2"/>
  <c r="N653" i="2"/>
  <c r="N625" i="2"/>
  <c r="N586" i="2"/>
  <c r="N635" i="2"/>
  <c r="N579" i="2"/>
  <c r="N631" i="2"/>
  <c r="N643" i="2"/>
  <c r="N576" i="2"/>
  <c r="N577" i="2"/>
  <c r="N604" i="2"/>
  <c r="N603" i="2"/>
  <c r="N630" i="2"/>
  <c r="N583" i="2"/>
  <c r="N647" i="2"/>
  <c r="N652" i="2"/>
  <c r="N593" i="2"/>
  <c r="N581" i="2"/>
  <c r="N610" i="2"/>
  <c r="N644" i="2"/>
  <c r="N611" i="2"/>
  <c r="N591" i="2"/>
  <c r="N600" i="2"/>
  <c r="N608" i="2"/>
  <c r="N573" i="2"/>
  <c r="N601" i="2"/>
  <c r="N645" i="2"/>
  <c r="N606" i="2"/>
  <c r="N623" i="2"/>
  <c r="N622" i="2"/>
  <c r="N639" i="2"/>
  <c r="N584" i="2"/>
  <c r="N585" i="2"/>
  <c r="N626" i="2"/>
  <c r="N619" i="2"/>
  <c r="N646" i="2"/>
  <c r="N624" i="2"/>
  <c r="N609" i="2"/>
  <c r="N642" i="2"/>
  <c r="N628" i="2"/>
  <c r="N621" i="2"/>
  <c r="N633" i="2"/>
  <c r="N580" i="2"/>
  <c r="N620" i="2"/>
  <c r="N636" i="2"/>
  <c r="N559" i="2"/>
  <c r="N544" i="2"/>
  <c r="N545" i="2"/>
  <c r="N562" i="2"/>
  <c r="N615" i="2"/>
  <c r="N597" i="2"/>
  <c r="N582" i="2"/>
  <c r="N605" i="2"/>
  <c r="N560" i="2"/>
  <c r="N627" i="2"/>
  <c r="N551" i="2"/>
  <c r="N563" i="2"/>
  <c r="N62" i="2"/>
  <c r="N202" i="2"/>
  <c r="N155" i="2"/>
  <c r="N130" i="2"/>
  <c r="N41" i="2"/>
  <c r="N438" i="2"/>
  <c r="N469" i="2"/>
  <c r="N891" i="2"/>
  <c r="N174" i="2"/>
  <c r="N898" i="2"/>
  <c r="N873" i="2"/>
  <c r="N84" i="2"/>
  <c r="N213" i="2"/>
  <c r="N780" i="2"/>
  <c r="N415" i="2"/>
  <c r="N392" i="2"/>
  <c r="N383" i="2"/>
  <c r="N388" i="2"/>
  <c r="N411" i="2"/>
  <c r="N406" i="2"/>
  <c r="N397" i="2"/>
  <c r="N370" i="2"/>
  <c r="N384" i="2"/>
  <c r="N400" i="2"/>
  <c r="N396" i="2"/>
  <c r="N393" i="2"/>
  <c r="N409" i="2"/>
  <c r="N385" i="2"/>
  <c r="N367" i="2"/>
  <c r="N391" i="2"/>
  <c r="N401" i="2"/>
  <c r="N407" i="2"/>
  <c r="N405" i="2"/>
  <c r="N395" i="2"/>
  <c r="N302" i="2"/>
  <c r="N293" i="2"/>
  <c r="N312" i="2"/>
  <c r="N289" i="2"/>
  <c r="N683" i="2"/>
  <c r="N305" i="2"/>
  <c r="N716" i="2"/>
  <c r="N376" i="2"/>
  <c r="N674" i="2"/>
  <c r="N736" i="2"/>
  <c r="N698" i="2"/>
  <c r="N372" i="2"/>
  <c r="N281" i="2"/>
  <c r="N306" i="2"/>
  <c r="N713" i="2"/>
  <c r="N715" i="2"/>
  <c r="N390" i="2"/>
  <c r="N700" i="2"/>
  <c r="N394" i="2"/>
  <c r="N673" i="2"/>
  <c r="N366" i="2"/>
  <c r="N275" i="2"/>
  <c r="N277" i="2"/>
  <c r="N822" i="2"/>
  <c r="N369" i="2"/>
  <c r="N678" i="2"/>
  <c r="N271" i="2"/>
  <c r="N402" i="2"/>
  <c r="N720" i="2"/>
  <c r="N712" i="2"/>
  <c r="N660" i="2"/>
  <c r="N743" i="2"/>
  <c r="N276" i="2"/>
  <c r="N273" i="2"/>
  <c r="N284" i="2"/>
  <c r="N285" i="2"/>
  <c r="N288" i="2"/>
  <c r="N283" i="2"/>
  <c r="N297" i="2"/>
  <c r="N270" i="2"/>
  <c r="N298" i="2"/>
  <c r="N292" i="2"/>
  <c r="N299" i="2"/>
  <c r="N295" i="2"/>
  <c r="N315" i="2"/>
  <c r="N705" i="2"/>
  <c r="N682" i="2"/>
  <c r="N379" i="2"/>
  <c r="N309" i="2"/>
  <c r="N704" i="2"/>
  <c r="N398" i="2"/>
  <c r="N711" i="2"/>
  <c r="N399" i="2"/>
  <c r="N672" i="2"/>
  <c r="N408" i="2"/>
  <c r="N1008" i="2"/>
  <c r="N951" i="2"/>
  <c r="N984" i="2"/>
  <c r="N968" i="2"/>
  <c r="N970" i="2"/>
  <c r="N1007" i="2"/>
  <c r="N976" i="2"/>
  <c r="N989" i="2"/>
  <c r="N1010" i="2"/>
  <c r="N692" i="2"/>
  <c r="N717" i="2"/>
  <c r="N677" i="2"/>
  <c r="N739" i="2"/>
  <c r="N699" i="2"/>
  <c r="N729" i="2"/>
  <c r="N722" i="2"/>
  <c r="N658" i="2"/>
  <c r="N688" i="2"/>
  <c r="N663" i="2"/>
  <c r="N656" i="2"/>
  <c r="N725" i="2"/>
  <c r="N741" i="2"/>
  <c r="N708" i="2"/>
  <c r="N671" i="2"/>
  <c r="N737" i="2"/>
  <c r="N740" i="2"/>
  <c r="N690" i="2"/>
  <c r="N659" i="2"/>
  <c r="N675" i="2"/>
  <c r="N714" i="2"/>
  <c r="N719" i="2"/>
  <c r="N687" i="2"/>
  <c r="N721" i="2"/>
  <c r="N670" i="2"/>
  <c r="N745" i="2"/>
  <c r="N726" i="2"/>
  <c r="N723" i="2"/>
  <c r="N691" i="2"/>
  <c r="N742" i="2"/>
  <c r="N724" i="2"/>
  <c r="N686" i="2"/>
  <c r="N676" i="2"/>
  <c r="N680" i="2"/>
  <c r="N662" i="2"/>
  <c r="N702" i="2"/>
  <c r="N669" i="2"/>
  <c r="N667" i="2"/>
  <c r="N854" i="2"/>
  <c r="N844" i="2"/>
  <c r="N860" i="2"/>
  <c r="N839" i="2"/>
  <c r="N845" i="2"/>
  <c r="N824" i="2"/>
  <c r="N850" i="2"/>
  <c r="N858" i="2"/>
  <c r="N823" i="2"/>
  <c r="N849" i="2"/>
  <c r="N311" i="2"/>
  <c r="N707" i="2"/>
  <c r="N846" i="2"/>
  <c r="N300" i="2"/>
  <c r="N313" i="2"/>
  <c r="N665" i="2"/>
  <c r="N661" i="2"/>
  <c r="N278" i="2"/>
  <c r="N186" i="2"/>
  <c r="N150" i="2"/>
  <c r="N225" i="2"/>
  <c r="N51" i="2"/>
  <c r="N375" i="2"/>
  <c r="N511" i="2"/>
  <c r="N351" i="2"/>
  <c r="N754" i="2"/>
  <c r="N826" i="2"/>
  <c r="N808" i="2"/>
  <c r="N110" i="2"/>
  <c r="N679" i="2"/>
  <c r="N900" i="2"/>
  <c r="N927" i="2"/>
  <c r="N368" i="2"/>
  <c r="N866" i="2"/>
  <c r="N453" i="2"/>
  <c r="N412" i="2"/>
  <c r="N817" i="2"/>
  <c r="N592" i="2"/>
  <c r="N602" i="2"/>
  <c r="N789" i="2"/>
  <c r="N553" i="2"/>
  <c r="N756" i="2"/>
  <c r="N387" i="2"/>
  <c r="N853" i="2"/>
  <c r="N842" i="2"/>
  <c r="N685" i="2"/>
  <c r="N78" i="2"/>
  <c r="N252" i="2"/>
  <c r="N146" i="2"/>
  <c r="N251" i="2"/>
  <c r="N114" i="2"/>
  <c r="N894" i="2"/>
  <c r="N709" i="2"/>
  <c r="N697" i="2"/>
  <c r="N815" i="2"/>
  <c r="N884" i="2"/>
  <c r="N457" i="2"/>
  <c r="N923" i="2"/>
  <c r="N819" i="2"/>
  <c r="N533" i="2"/>
  <c r="N864" i="2"/>
  <c r="N857" i="2"/>
  <c r="N813" i="2"/>
  <c r="N24" i="2"/>
  <c r="N510" i="2"/>
  <c r="N47" i="2"/>
  <c r="N448" i="2"/>
  <c r="N936" i="2"/>
  <c r="N838" i="2"/>
  <c r="N832" i="2"/>
  <c r="N855" i="2"/>
  <c r="N120" i="2"/>
  <c r="N806" i="2"/>
  <c r="N227" i="2"/>
  <c r="N718" i="2"/>
  <c r="N924" i="2"/>
  <c r="N431" i="2"/>
  <c r="N519" i="2"/>
  <c r="N430" i="2"/>
  <c r="N509" i="2"/>
  <c r="N589" i="2"/>
  <c r="N450" i="2"/>
  <c r="N798" i="2"/>
  <c r="N287" i="2"/>
  <c r="N259" i="2"/>
  <c r="N355" i="2"/>
  <c r="N852" i="2"/>
  <c r="N830" i="2"/>
  <c r="N820" i="2"/>
  <c r="N758" i="2"/>
  <c r="N55" i="2"/>
  <c r="N363" i="2"/>
  <c r="N657" i="2"/>
  <c r="N61" i="2"/>
  <c r="N222" i="2"/>
  <c r="N34" i="2"/>
  <c r="N310" i="2"/>
  <c r="N199" i="2"/>
  <c r="N79" i="2"/>
  <c r="N681" i="2"/>
  <c r="N840" i="2"/>
  <c r="N356" i="2"/>
  <c r="N921" i="2"/>
  <c r="N378" i="2"/>
  <c r="N811" i="2"/>
  <c r="N641" i="2"/>
  <c r="N598" i="2"/>
  <c r="N827" i="2"/>
  <c r="N825" i="2"/>
  <c r="N179" i="2"/>
  <c r="N805" i="2"/>
  <c r="N269" i="2"/>
  <c r="N219" i="2"/>
  <c r="N479" i="2"/>
  <c r="N761" i="2"/>
  <c r="N818" i="2"/>
  <c r="N821" i="2"/>
  <c r="N124" i="2"/>
  <c r="N876" i="2"/>
  <c r="N907" i="2"/>
  <c r="N1065" i="2"/>
  <c r="N629" i="2"/>
  <c r="N888" i="2"/>
  <c r="N814" i="2"/>
  <c r="N258" i="2"/>
  <c r="N16" i="2"/>
  <c r="N444" i="2"/>
  <c r="N338" i="2"/>
  <c r="N848" i="2"/>
  <c r="N828" i="2"/>
  <c r="N851" i="2"/>
  <c r="N128" i="2"/>
  <c r="N36" i="2"/>
  <c r="N440" i="2"/>
  <c r="N404" i="2"/>
  <c r="N426" i="2"/>
  <c r="N616" i="2"/>
  <c r="N599" i="2"/>
  <c r="N478" i="2"/>
  <c r="N841" i="2"/>
  <c r="N216" i="2"/>
  <c r="N381" i="2"/>
  <c r="N157" i="2"/>
  <c r="N467" i="2"/>
  <c r="N837" i="2"/>
  <c r="N816" i="2"/>
  <c r="N809" i="2"/>
  <c r="N773" i="2"/>
  <c r="N829" i="2"/>
  <c r="N203" i="2"/>
  <c r="N262" i="2"/>
  <c r="N810" i="2"/>
  <c r="N782" i="2"/>
  <c r="N919" i="2"/>
  <c r="N794" i="2"/>
  <c r="N360" i="2"/>
  <c r="N517" i="2"/>
  <c r="N513" i="2"/>
  <c r="N485" i="2"/>
  <c r="N638" i="2"/>
  <c r="F28" i="37"/>
  <c r="I30" i="38"/>
  <c r="I27" i="38"/>
  <c r="J27" i="38"/>
  <c r="K27" i="38"/>
  <c r="L27" i="38"/>
  <c r="M27" i="38"/>
  <c r="N27" i="38"/>
  <c r="I28" i="38"/>
  <c r="J28" i="38"/>
  <c r="K28" i="38"/>
  <c r="L28" i="38"/>
  <c r="M28" i="38"/>
  <c r="N28" i="38"/>
  <c r="I29" i="38"/>
  <c r="J29" i="38"/>
  <c r="K29" i="38"/>
  <c r="L29" i="38"/>
  <c r="M29" i="38"/>
  <c r="N29" i="38"/>
  <c r="F21" i="37" l="1"/>
  <c r="F19" i="37"/>
  <c r="F24" i="37"/>
  <c r="F27" i="37"/>
  <c r="F26" i="37"/>
  <c r="H28" i="37"/>
  <c r="G28" i="37"/>
  <c r="G19" i="37" l="1"/>
  <c r="G21" i="37"/>
  <c r="H21" i="37"/>
  <c r="H19" i="37"/>
  <c r="G27" i="37"/>
  <c r="G24" i="37"/>
  <c r="G26" i="37"/>
  <c r="H24" i="37"/>
  <c r="H26" i="37"/>
  <c r="H27" i="37"/>
  <c r="C16" i="17" l="1"/>
  <c r="K30" i="37" l="1"/>
  <c r="N33" i="18"/>
  <c r="M33" i="18"/>
  <c r="L33" i="18"/>
  <c r="K33" i="18"/>
  <c r="J33" i="18"/>
  <c r="I33" i="18"/>
  <c r="N30" i="38"/>
  <c r="M30" i="38"/>
  <c r="L30" i="38"/>
  <c r="K30" i="38"/>
  <c r="J30" i="38"/>
  <c r="J31" i="38" l="1"/>
  <c r="I31" i="38"/>
  <c r="M31" i="38"/>
  <c r="L31" i="38"/>
  <c r="I40" i="18"/>
  <c r="N40" i="18"/>
  <c r="M40" i="18"/>
  <c r="R24" i="28"/>
  <c r="R13" i="28"/>
  <c r="R14" i="28"/>
  <c r="R15" i="28"/>
  <c r="R16" i="28"/>
  <c r="R17" i="28"/>
  <c r="R18" i="28"/>
  <c r="R19" i="28"/>
  <c r="R20" i="28"/>
  <c r="R21" i="28"/>
  <c r="R22" i="28"/>
  <c r="R23" i="28"/>
  <c r="R12" i="28"/>
  <c r="N23" i="38"/>
  <c r="M23" i="38"/>
  <c r="L23" i="38"/>
  <c r="K23" i="38"/>
  <c r="J23" i="38"/>
  <c r="I23" i="38"/>
  <c r="B4" i="38"/>
  <c r="B4" i="37"/>
  <c r="B4" i="5"/>
  <c r="N29" i="18"/>
  <c r="M29" i="18"/>
  <c r="L29" i="18"/>
  <c r="K29" i="18"/>
  <c r="J29" i="18"/>
  <c r="I29" i="18"/>
  <c r="B4" i="28"/>
  <c r="C4" i="2"/>
  <c r="B4" i="18"/>
  <c r="B4" i="17"/>
  <c r="B41" i="17"/>
  <c r="B47" i="17" s="1"/>
  <c r="B51" i="17" s="1"/>
  <c r="B52" i="17"/>
  <c r="N153" i="2" l="1"/>
  <c r="N332" i="2"/>
  <c r="N550" i="2"/>
  <c r="N763" i="2"/>
  <c r="N548" i="2"/>
  <c r="N749" i="2"/>
  <c r="N983" i="2"/>
  <c r="N93" i="2"/>
  <c r="N648" i="2"/>
  <c r="N575" i="2"/>
  <c r="N594" i="2"/>
  <c r="N320" i="2"/>
  <c r="N549" i="2"/>
  <c r="N904" i="2"/>
  <c r="N953" i="2"/>
  <c r="N1017" i="2"/>
  <c r="N962" i="2"/>
  <c r="N1042" i="2"/>
  <c r="N693" i="2"/>
  <c r="N995" i="2"/>
  <c r="N998" i="2"/>
  <c r="N1013" i="2"/>
  <c r="N151" i="2"/>
  <c r="N170" i="2"/>
  <c r="N776" i="2"/>
  <c r="N571" i="2"/>
  <c r="N727" i="2"/>
  <c r="N728" i="2"/>
  <c r="N97" i="2"/>
  <c r="N541" i="2"/>
  <c r="N596" i="2"/>
  <c r="N694" i="2"/>
  <c r="N748" i="2"/>
  <c r="N943" i="2"/>
  <c r="N996" i="2"/>
  <c r="N978" i="2"/>
  <c r="N939" i="2"/>
  <c r="N334" i="2"/>
  <c r="N1015" i="2"/>
  <c r="N947" i="2"/>
  <c r="N1021" i="2"/>
  <c r="N96" i="2"/>
  <c r="N85" i="2"/>
  <c r="N172" i="2"/>
  <c r="N612" i="2"/>
  <c r="N613" i="2"/>
  <c r="N918" i="2"/>
  <c r="N1000" i="2"/>
  <c r="N1002" i="2"/>
  <c r="N966" i="2"/>
  <c r="N1005" i="2"/>
  <c r="N335" i="2"/>
  <c r="N557" i="2"/>
  <c r="N171" i="2"/>
  <c r="N333" i="2"/>
  <c r="N759" i="2"/>
  <c r="N561" i="2"/>
  <c r="N760" i="2"/>
  <c r="N777" i="2"/>
  <c r="N651" i="2"/>
  <c r="N595" i="2"/>
  <c r="N747" i="2"/>
  <c r="N1047" i="2"/>
  <c r="N1024" i="2"/>
  <c r="N954" i="2"/>
  <c r="N990" i="2"/>
  <c r="N1014" i="2"/>
  <c r="N1004" i="2"/>
  <c r="N917" i="2"/>
  <c r="N880" i="2"/>
  <c r="N963" i="2"/>
  <c r="N1060" i="2"/>
  <c r="N942" i="2"/>
  <c r="N1078" i="2"/>
  <c r="N944" i="2"/>
  <c r="N961" i="2"/>
  <c r="N1018" i="2"/>
  <c r="N1003" i="2"/>
  <c r="N952" i="2"/>
  <c r="N733" i="2"/>
  <c r="N1001" i="2"/>
  <c r="N1027" i="2"/>
  <c r="N955" i="2"/>
  <c r="N945" i="2"/>
  <c r="N614" i="2"/>
  <c r="N86" i="2"/>
  <c r="N555" i="2"/>
  <c r="N505" i="2"/>
  <c r="N487" i="2"/>
  <c r="N569" i="2"/>
  <c r="N565" i="2"/>
  <c r="N768" i="2"/>
  <c r="N731" i="2"/>
  <c r="N903" i="2"/>
  <c r="N991" i="2"/>
  <c r="N912" i="2"/>
  <c r="N1032" i="2"/>
  <c r="N1070" i="2"/>
  <c r="N1028" i="2"/>
  <c r="N957" i="2"/>
  <c r="N329" i="2"/>
  <c r="N493" i="2"/>
  <c r="N558" i="2"/>
  <c r="N911" i="2"/>
  <c r="N1063" i="2"/>
  <c r="N1040" i="2"/>
  <c r="N972" i="2"/>
  <c r="N328" i="2"/>
  <c r="N321" i="2"/>
  <c r="N567" i="2"/>
  <c r="N568" i="2"/>
  <c r="N552" i="2"/>
  <c r="N1071" i="2"/>
  <c r="N969" i="2"/>
  <c r="N1041" i="2"/>
  <c r="N1011" i="2"/>
  <c r="N492" i="2"/>
  <c r="N89" i="2"/>
  <c r="N764" i="2"/>
  <c r="N910" i="2"/>
  <c r="N913" i="2"/>
  <c r="N992" i="2"/>
  <c r="N977" i="2"/>
  <c r="N994" i="2"/>
  <c r="N958" i="2"/>
  <c r="N1030" i="2"/>
  <c r="N1069" i="2"/>
  <c r="N327" i="2"/>
  <c r="N169" i="2"/>
  <c r="N494" i="2"/>
  <c r="N90" i="2"/>
  <c r="N772" i="2"/>
  <c r="N959" i="2"/>
  <c r="N1072" i="2"/>
  <c r="N985" i="2"/>
  <c r="N1073" i="2"/>
  <c r="N1038" i="2"/>
  <c r="N1037" i="2"/>
  <c r="N168" i="2"/>
  <c r="N94" i="2"/>
  <c r="N504" i="2"/>
  <c r="N331" i="2"/>
  <c r="N91" i="2"/>
  <c r="N732" i="2"/>
  <c r="N770" i="2"/>
  <c r="N909" i="2"/>
  <c r="N735" i="2"/>
  <c r="N1031" i="2"/>
  <c r="N556" i="2"/>
  <c r="N98" i="2"/>
  <c r="N570" i="2"/>
  <c r="N489" i="2"/>
  <c r="N490" i="2"/>
  <c r="N507" i="2"/>
  <c r="N960" i="2"/>
  <c r="N771" i="2"/>
  <c r="N915" i="2"/>
  <c r="N979" i="2"/>
  <c r="N1012" i="2"/>
  <c r="N981" i="2"/>
  <c r="N566" i="2"/>
  <c r="N769" i="2"/>
  <c r="N1074" i="2"/>
  <c r="N946" i="2"/>
  <c r="N1046" i="2"/>
  <c r="N1029" i="2"/>
  <c r="N1016" i="2"/>
  <c r="N975" i="2"/>
  <c r="N971" i="2"/>
  <c r="N914" i="2"/>
  <c r="N950" i="2"/>
  <c r="N993" i="2"/>
  <c r="N974" i="2"/>
  <c r="N1068" i="2"/>
  <c r="N1033" i="2"/>
  <c r="N1036" i="2"/>
  <c r="N1039" i="2"/>
  <c r="N982" i="2"/>
  <c r="N1067" i="2"/>
  <c r="N564" i="2"/>
  <c r="N730" i="2"/>
  <c r="N785" i="2"/>
  <c r="N949" i="2"/>
  <c r="N495" i="2"/>
  <c r="N323" i="2"/>
  <c r="N572" i="2"/>
  <c r="N999" i="2"/>
  <c r="N166" i="2"/>
  <c r="N488" i="2"/>
  <c r="N325" i="2"/>
  <c r="N774" i="2"/>
  <c r="N167" i="2"/>
  <c r="N650" i="2"/>
  <c r="N1079" i="2"/>
  <c r="N948" i="2"/>
  <c r="N965" i="2"/>
  <c r="N322" i="2"/>
  <c r="N100" i="2"/>
  <c r="N980" i="2"/>
  <c r="N956" i="2"/>
  <c r="N1035" i="2"/>
  <c r="N906" i="2"/>
  <c r="N696" i="2"/>
  <c r="N1044" i="2"/>
  <c r="N99" i="2"/>
  <c r="N908" i="2"/>
  <c r="N967" i="2"/>
  <c r="N775" i="2"/>
  <c r="N786" i="2"/>
  <c r="N554" i="2"/>
  <c r="N1009" i="2"/>
  <c r="N1034" i="2"/>
  <c r="N1062" i="2"/>
  <c r="N734" i="2"/>
  <c r="N997" i="2"/>
  <c r="N1054" i="2"/>
  <c r="N1052" i="2"/>
  <c r="N964" i="2"/>
  <c r="N649" i="2"/>
  <c r="N1061" i="2"/>
  <c r="N973" i="2"/>
  <c r="N788" i="2"/>
  <c r="N1043" i="2"/>
  <c r="N1006" i="2"/>
  <c r="N1045" i="2"/>
  <c r="O29" i="18"/>
  <c r="B49" i="17"/>
  <c r="B50" i="17"/>
  <c r="R26" i="28"/>
  <c r="O23" i="38"/>
  <c r="K31" i="38"/>
  <c r="J40" i="18"/>
  <c r="N31" i="38"/>
  <c r="L40" i="18"/>
  <c r="K40" i="18"/>
  <c r="F23" i="37" l="1"/>
  <c r="F29" i="37"/>
  <c r="F15" i="37"/>
  <c r="F25" i="37"/>
  <c r="F18" i="37"/>
  <c r="F17" i="37"/>
  <c r="F16" i="37"/>
  <c r="F22" i="37"/>
  <c r="F14" i="37"/>
  <c r="F20" i="37"/>
  <c r="C30" i="37"/>
  <c r="E12" i="18"/>
  <c r="E15" i="18" s="1"/>
  <c r="B53" i="17"/>
  <c r="E12" i="38"/>
  <c r="E14" i="38" s="1"/>
  <c r="H18" i="37" l="1"/>
  <c r="G18" i="37"/>
  <c r="G17" i="37"/>
  <c r="H17" i="37"/>
  <c r="H14" i="37"/>
  <c r="G14" i="37"/>
  <c r="G25" i="37"/>
  <c r="H25" i="37"/>
  <c r="G22" i="37"/>
  <c r="H22" i="37"/>
  <c r="G15" i="37"/>
  <c r="H15" i="37"/>
  <c r="H16" i="37"/>
  <c r="G16" i="37"/>
  <c r="H29" i="37"/>
  <c r="G29" i="37"/>
  <c r="H23" i="37"/>
  <c r="G23" i="37"/>
  <c r="G20" i="37"/>
  <c r="H20" i="37"/>
  <c r="E16" i="38"/>
  <c r="K46" i="38" s="1"/>
  <c r="K45" i="38"/>
  <c r="E18" i="18"/>
  <c r="K47" i="18" s="1"/>
  <c r="K45" i="18"/>
  <c r="E17" i="38"/>
  <c r="E17" i="18"/>
  <c r="F30" i="37" l="1"/>
  <c r="H8" i="28"/>
  <c r="E18" i="38"/>
  <c r="E20" i="38" s="1"/>
  <c r="K47" i="38"/>
  <c r="E19" i="18"/>
  <c r="E21" i="18" s="1"/>
  <c r="C29" i="17" s="1"/>
  <c r="C31" i="17" s="1"/>
  <c r="C34" i="17" s="1"/>
  <c r="C21" i="17" s="1"/>
  <c r="C24" i="17" s="1"/>
  <c r="K46" i="18"/>
  <c r="H30" i="37" l="1"/>
  <c r="G30" i="37"/>
  <c r="K52" i="18"/>
  <c r="E21" i="38"/>
  <c r="E22" i="38" s="1"/>
  <c r="E24" i="38" s="1"/>
  <c r="E22" i="18"/>
  <c r="K48" i="38" l="1"/>
  <c r="E25" i="38"/>
  <c r="E31" i="38" s="1"/>
  <c r="E42" i="38" s="1"/>
  <c r="K61" i="38" s="1"/>
  <c r="K49" i="38"/>
  <c r="E23" i="18"/>
  <c r="E25" i="18" s="1"/>
  <c r="K48" i="18"/>
  <c r="K63" i="38" l="1"/>
  <c r="E26" i="18"/>
  <c r="E32" i="18" s="1"/>
  <c r="K49" i="18"/>
  <c r="E46" i="38"/>
  <c r="J14" i="37" l="1"/>
  <c r="J16" i="37"/>
  <c r="J21" i="37"/>
  <c r="J19" i="37"/>
  <c r="J18" i="37"/>
  <c r="J26" i="37"/>
  <c r="J20" i="37"/>
  <c r="J23" i="37"/>
  <c r="J22" i="37"/>
  <c r="J28" i="37"/>
  <c r="J27" i="37"/>
  <c r="J15" i="37"/>
  <c r="J24" i="37"/>
  <c r="J17" i="37"/>
  <c r="J29" i="37"/>
  <c r="J25" i="37"/>
  <c r="F34" i="38"/>
  <c r="F35" i="38"/>
  <c r="F36" i="38"/>
  <c r="F37" i="38"/>
  <c r="F38" i="38"/>
  <c r="F39" i="38"/>
  <c r="F40" i="38"/>
  <c r="E48" i="38"/>
  <c r="K65" i="38" s="1"/>
  <c r="F33" i="38"/>
  <c r="E52" i="38"/>
  <c r="F18" i="38"/>
  <c r="F44" i="38"/>
  <c r="F25" i="38"/>
  <c r="E50" i="38"/>
  <c r="F22" i="38"/>
  <c r="F31" i="38"/>
  <c r="F42" i="38"/>
  <c r="E43" i="18"/>
  <c r="K61" i="18" s="1"/>
  <c r="K63" i="18" s="1"/>
  <c r="J30" i="37" l="1"/>
  <c r="K69" i="38"/>
  <c r="K67" i="38"/>
  <c r="F46" i="38"/>
  <c r="E47" i="18"/>
  <c r="I18" i="37" l="1"/>
  <c r="I19" i="37"/>
  <c r="I22" i="37"/>
  <c r="I21" i="37"/>
  <c r="I23" i="37"/>
  <c r="I27" i="37"/>
  <c r="I20" i="37"/>
  <c r="I29" i="37"/>
  <c r="I26" i="37"/>
  <c r="I28" i="37"/>
  <c r="I17" i="37"/>
  <c r="I25" i="37"/>
  <c r="I24" i="37"/>
  <c r="I15" i="37"/>
  <c r="I16" i="37"/>
  <c r="I14" i="37"/>
  <c r="E49" i="18"/>
  <c r="F35" i="18"/>
  <c r="F36" i="18"/>
  <c r="F37" i="18"/>
  <c r="F38" i="18"/>
  <c r="F39" i="18"/>
  <c r="F40" i="18"/>
  <c r="F41" i="18"/>
  <c r="F34" i="18"/>
  <c r="F42" i="18"/>
  <c r="E51" i="18"/>
  <c r="F45" i="18"/>
  <c r="F19" i="18"/>
  <c r="F23" i="18"/>
  <c r="F26" i="18"/>
  <c r="E53" i="18"/>
  <c r="F32" i="18"/>
  <c r="F43" i="18"/>
  <c r="L30" i="37" l="1"/>
  <c r="L32" i="37" s="1"/>
  <c r="K69" i="18"/>
  <c r="K67" i="18"/>
  <c r="K65" i="18"/>
  <c r="I30" i="37"/>
  <c r="F47" i="18"/>
  <c r="M23" i="37" l="1"/>
  <c r="M16" i="37"/>
  <c r="M18" i="37"/>
  <c r="M20" i="37"/>
  <c r="M24" i="37"/>
  <c r="M17" i="37"/>
  <c r="M28" i="37"/>
  <c r="M25" i="37"/>
  <c r="M15" i="37"/>
  <c r="M21" i="37"/>
  <c r="M26" i="37"/>
  <c r="M27" i="37"/>
  <c r="M22" i="37"/>
  <c r="M14" i="37"/>
  <c r="M19" i="37"/>
  <c r="M29" i="37" l="1"/>
  <c r="N24" i="37"/>
  <c r="N18" i="37"/>
  <c r="N20" i="37"/>
  <c r="N26" i="37"/>
  <c r="N22" i="37"/>
  <c r="N19" i="37"/>
  <c r="N21" i="37"/>
  <c r="N25" i="37"/>
  <c r="N17" i="37"/>
  <c r="N27" i="37"/>
  <c r="N28" i="37"/>
  <c r="N23" i="37"/>
  <c r="N16" i="37"/>
  <c r="N14" i="37"/>
  <c r="N15" i="37"/>
  <c r="M30" i="37" l="1"/>
  <c r="N29" i="37"/>
  <c r="M1" i="37" l="1"/>
  <c r="M2" i="37" s="1"/>
  <c r="M3" i="37" s="1"/>
  <c r="N30" i="37"/>
</calcChain>
</file>

<file path=xl/sharedStrings.xml><?xml version="1.0" encoding="utf-8"?>
<sst xmlns="http://schemas.openxmlformats.org/spreadsheetml/2006/main" count="10559" uniqueCount="939">
  <si>
    <t>Premie Ouderdomspensioen (OP)</t>
  </si>
  <si>
    <t>Opmerking:</t>
  </si>
  <si>
    <t>Opleiding</t>
  </si>
  <si>
    <t xml:space="preserve">Sociale verzekeringen </t>
  </si>
  <si>
    <t>Weekenddagen</t>
  </si>
  <si>
    <t>Aantal kalenderdagen</t>
  </si>
  <si>
    <t>Werkdagen per jaar</t>
  </si>
  <si>
    <t>Tapijt sproeiextraheren</t>
  </si>
  <si>
    <t>Totaal</t>
  </si>
  <si>
    <t>B.T.W.</t>
  </si>
  <si>
    <t>Prijspeil</t>
  </si>
  <si>
    <t>Toelichting</t>
  </si>
  <si>
    <t>Bruto uurloon</t>
  </si>
  <si>
    <t>Calculatie onderdeel</t>
  </si>
  <si>
    <t>Specialistentoeslag</t>
  </si>
  <si>
    <t>werkgeversdeel</t>
  </si>
  <si>
    <t>Sanitaire ruimten</t>
  </si>
  <si>
    <t>Methode en eindresultaat omschrijven.</t>
  </si>
  <si>
    <t>Vakantiedagen</t>
  </si>
  <si>
    <t>SV uurloon inclusief toeslagen</t>
  </si>
  <si>
    <t>Prijs p/stuk excl. btw</t>
  </si>
  <si>
    <t>P.Z. kosten</t>
  </si>
  <si>
    <t>Invoervelden</t>
  </si>
  <si>
    <t>Totale kosten per jaar inclusief B.T.W.</t>
  </si>
  <si>
    <t>Werkbare dagen per jaar</t>
  </si>
  <si>
    <t>Huisvestingskosten</t>
  </si>
  <si>
    <t>Naam opdrachtgever</t>
  </si>
  <si>
    <t>Nat. feestdagen, kort verzuim, bijz. CAO</t>
  </si>
  <si>
    <t>Administratiekosten</t>
  </si>
  <si>
    <t>Managementkosten</t>
  </si>
  <si>
    <t>Opslag niet werkbare dagen</t>
  </si>
  <si>
    <t>OP/NP</t>
  </si>
  <si>
    <t>2 lagen</t>
  </si>
  <si>
    <t>geheel</t>
  </si>
  <si>
    <t>Basisuurloon</t>
  </si>
  <si>
    <t>Bedrijfsgemiddelde</t>
  </si>
  <si>
    <t>Alle prijzen inclusief materialen en middelen, voorrijkosten en overige bijkomende kosten.</t>
  </si>
  <si>
    <t>Ziektedagen</t>
  </si>
  <si>
    <t>[zie premies en opslagen]</t>
  </si>
  <si>
    <t>Totaal eindtarief normale werktijden [06.00-21.30 uur]</t>
  </si>
  <si>
    <t>Grondslag loon voor berekening OP premie</t>
  </si>
  <si>
    <t>Effectieve OP premie</t>
  </si>
  <si>
    <t>Totaal eindtarief weekenden [incl. 50% toeslag]</t>
  </si>
  <si>
    <t>Vorstverlet</t>
  </si>
  <si>
    <t>Bruto uurloon inclusief toeslagen</t>
  </si>
  <si>
    <t>Franchise OP-premie per uur</t>
  </si>
  <si>
    <t>Totaal directe kosten</t>
  </si>
  <si>
    <t>Activiteit</t>
  </si>
  <si>
    <t xml:space="preserve">Vakantietoeslag </t>
  </si>
  <si>
    <t>SV-loon grondslag voor berekening sociale verzekeringen</t>
  </si>
  <si>
    <t>Materiaal/- en middelen</t>
  </si>
  <si>
    <t>Ruimtecategorie</t>
  </si>
  <si>
    <t xml:space="preserve"> </t>
  </si>
  <si>
    <t>Werkkleding en uitrusting</t>
  </si>
  <si>
    <t>Machinekosten</t>
  </si>
  <si>
    <t>Projectgebonden!</t>
  </si>
  <si>
    <t>Subtotaal loonkosten per uur inclusief sociale verzekeringen</t>
  </si>
  <si>
    <t xml:space="preserve">Sociale verzekeringen - Ouderdomspensioen (OP/NP) </t>
  </si>
  <si>
    <t>Nat. feestdagen, kort verzuim, bijz CAO</t>
  </si>
  <si>
    <t>Premies Sociale Verzekeringen</t>
  </si>
  <si>
    <t>Reiskosten/autokosten</t>
  </si>
  <si>
    <t>Totaal indirecte kosten</t>
  </si>
  <si>
    <t>Risico en winst</t>
  </si>
  <si>
    <t>Totaal opslag sociale lasten</t>
  </si>
  <si>
    <t>Kinderopvang</t>
  </si>
  <si>
    <t>Totaal % opslag werkbare dagen</t>
  </si>
  <si>
    <t>Totaal loonkosten per uur</t>
  </si>
  <si>
    <t>Indirect toezicht</t>
  </si>
  <si>
    <t>Schoonmaak</t>
  </si>
  <si>
    <t>Lino-/marmoleum sprayen</t>
  </si>
  <si>
    <t>Steen/PVC schrobben</t>
  </si>
  <si>
    <t>Totaal eindtarief feestdagen [incl. 150% toeslag]</t>
  </si>
  <si>
    <t>Gebouw/plaats</t>
  </si>
  <si>
    <t>Kosten verzuimbegeleiding</t>
  </si>
  <si>
    <t xml:space="preserve">Structurele eindejaarsuitkering </t>
  </si>
  <si>
    <t>Gebouw</t>
  </si>
  <si>
    <t>Verdieping</t>
  </si>
  <si>
    <t>WIA Basispremie</t>
  </si>
  <si>
    <t>ZW-flex</t>
  </si>
  <si>
    <t>WW premie- Algemeen Werkeloosheidsfonds (Awf)</t>
  </si>
  <si>
    <t>Zorgverzekeringswet (Zvw)</t>
  </si>
  <si>
    <t>Ruimte nummer</t>
  </si>
  <si>
    <t>Ruimteomschrijving opdrachtgever</t>
  </si>
  <si>
    <t>Ruimte categorie</t>
  </si>
  <si>
    <t>Vloer soort</t>
  </si>
  <si>
    <t xml:space="preserve">M2 vloer </t>
  </si>
  <si>
    <t>Uren p/j ma t/m vrij</t>
  </si>
  <si>
    <t>VSR code</t>
  </si>
  <si>
    <t>M2 per jaar</t>
  </si>
  <si>
    <t>Entree</t>
  </si>
  <si>
    <t>Tegels</t>
  </si>
  <si>
    <t>Beton</t>
  </si>
  <si>
    <t>Locatie</t>
  </si>
  <si>
    <t>Adres</t>
  </si>
  <si>
    <t>Frequentie van uitvoering (per jaar):</t>
  </si>
  <si>
    <t>VSR Code</t>
  </si>
  <si>
    <t>Freq</t>
  </si>
  <si>
    <t>Norm ma t/m vr</t>
  </si>
  <si>
    <t>B</t>
  </si>
  <si>
    <t>V</t>
  </si>
  <si>
    <t>S</t>
  </si>
  <si>
    <t>0-100m²</t>
  </si>
  <si>
    <t>101-500m²</t>
  </si>
  <si>
    <t>501-1000m²</t>
  </si>
  <si>
    <t>&gt; 1000m²</t>
  </si>
  <si>
    <t>Prijs p/m²  excl. btw</t>
  </si>
  <si>
    <t>Prijs p/uur excl. btw</t>
  </si>
  <si>
    <t>Maandag - Vrijdag</t>
  </si>
  <si>
    <t>Feestdagen (incl. 150% toeslag conform cao)</t>
  </si>
  <si>
    <t>Zaterdag - zondag (incl. 50% toeslag conform cao)</t>
  </si>
  <si>
    <t>18 jaar</t>
  </si>
  <si>
    <t>19 jaar</t>
  </si>
  <si>
    <t>Vakvolwassen 1 dienstjaar</t>
  </si>
  <si>
    <t>Vakvolwassen 2 dienstjaren</t>
  </si>
  <si>
    <t>Vakvolwassen 3 dienstjaren</t>
  </si>
  <si>
    <t>Vakvolwassen 4 dienstjaren</t>
  </si>
  <si>
    <t>Medewerker</t>
  </si>
  <si>
    <t>17 jaar en jonger</t>
  </si>
  <si>
    <t>Totaal per loongroepen</t>
  </si>
  <si>
    <t>Percentage per loongroep voor gemiddeld tarief</t>
  </si>
  <si>
    <t>Opbouw gemiddeld tarief</t>
  </si>
  <si>
    <t>Glazenwasserswerkzaamheden</t>
  </si>
  <si>
    <t>Aantal m2</t>
  </si>
  <si>
    <t>Vloerenonderhoud  (inclusief uit-/inruimen van het meubilair)</t>
  </si>
  <si>
    <t>Apparatuur/onderdeel</t>
  </si>
  <si>
    <t>Aantal stuks 0-50</t>
  </si>
  <si>
    <t>Aantal stuks &gt; 50</t>
  </si>
  <si>
    <t>Systeemkast</t>
  </si>
  <si>
    <t>Monitor</t>
  </si>
  <si>
    <t>Toetsenbord inclusief muis</t>
  </si>
  <si>
    <t>Printer klein</t>
  </si>
  <si>
    <t>Printer groot</t>
  </si>
  <si>
    <t>Regietarieven</t>
  </si>
  <si>
    <t>Schoonmaakonderhoud</t>
  </si>
  <si>
    <t>Mits anders aangegeven is de uitvoering op reguliere werktijden: maandag t/m vrijdag [06.00 en 21.30 uur]</t>
  </si>
  <si>
    <t>Totaal m2</t>
  </si>
  <si>
    <t>Toezicht uren per jaar ma t/m vr</t>
  </si>
  <si>
    <t>Totaal kosten per jaar excl. btw</t>
  </si>
  <si>
    <t>Totaal kosten per maand excl. btw</t>
  </si>
  <si>
    <t>Freq. ma-vr</t>
  </si>
  <si>
    <t>Kolom</t>
  </si>
  <si>
    <t>Kolom voor matrix</t>
  </si>
  <si>
    <t>Gewogen prestatie</t>
  </si>
  <si>
    <t>m2/uur</t>
  </si>
  <si>
    <t>M2 Totaal</t>
  </si>
  <si>
    <t>WGA</t>
  </si>
  <si>
    <t>Naam dienstverlener</t>
  </si>
  <si>
    <t>Let op -/- bedrag</t>
  </si>
  <si>
    <t>Bijzonderheden / opmerkingen</t>
  </si>
  <si>
    <t>Pantry/keuken</t>
  </si>
  <si>
    <t>Gemiddeld tarief  ma t/m vr</t>
  </si>
  <si>
    <t>Tariefopbouw toezicht</t>
  </si>
  <si>
    <t>Tariefopbouw schoonmaak</t>
  </si>
  <si>
    <t>Gemiddeld tarief ma t/m vr</t>
  </si>
  <si>
    <t>RAS premie</t>
  </si>
  <si>
    <t>Frequentie verklaring</t>
  </si>
  <si>
    <t>1 x per maand</t>
  </si>
  <si>
    <t>1 x per week (52 weken)</t>
  </si>
  <si>
    <t>5 x per week (52 weken)</t>
  </si>
  <si>
    <t>Totaal eindtarief  [incl. 30% toeslag]</t>
  </si>
  <si>
    <t>Referentie nummer</t>
  </si>
  <si>
    <t>Transitievergoeding</t>
  </si>
  <si>
    <t>Reinigen bureau-elektronica reinigen</t>
  </si>
  <si>
    <t>Berekening werkbare dagen</t>
  </si>
  <si>
    <t xml:space="preserve">Het aantal werkbare dagen per jaar is een gemiddelde over 5 jaar. Er vindt geen periodieke verrekening plaats in verband met schrikkeljaren. </t>
  </si>
  <si>
    <t>EINDTOTAAL KOSTEN PER JAAR  EXCLUSIEF BTW         INSCHRIJVINGSBEDRAG</t>
  </si>
  <si>
    <t>Minimale taakgrootte</t>
  </si>
  <si>
    <t>uur per dag</t>
  </si>
  <si>
    <t>Toezicht percentage</t>
  </si>
  <si>
    <t>per prod. Uur</t>
  </si>
  <si>
    <t>Hoogste frequentie ma t/m vr</t>
  </si>
  <si>
    <t>Totaal frequentie</t>
  </si>
  <si>
    <t>Locatie factor</t>
  </si>
  <si>
    <t>MAXIMALE BOVENGRENS PLAFONDBEDRAG INSCHRIJVINGSBEDRAG</t>
  </si>
  <si>
    <t>MAXIMALE ONDERGRENS INSCHRIJVINGSBEDRAG</t>
  </si>
  <si>
    <t>Handeling</t>
  </si>
  <si>
    <t>Vloerafwerking</t>
  </si>
  <si>
    <t>1</t>
  </si>
  <si>
    <t>Tapijt</t>
  </si>
  <si>
    <t>Kosten vloeronderhoud per jaar</t>
  </si>
  <si>
    <t xml:space="preserve">Kosten toezicht per jaar ma t/m vr </t>
  </si>
  <si>
    <t>Uren minimale taakgrootte ma t/m vrij</t>
  </si>
  <si>
    <t>Kosten productie per jaar ma t/m vr incl minimale taakgrootte</t>
  </si>
  <si>
    <t>Lino-/marmoleum re-coaten</t>
  </si>
  <si>
    <t>Lino-/marmoleum top-coaten</t>
  </si>
  <si>
    <t>Lift</t>
  </si>
  <si>
    <t>Tarief componenten samenvatting</t>
  </si>
  <si>
    <t>Versie</t>
  </si>
  <si>
    <t>Aanbesteding</t>
  </si>
  <si>
    <t>Suppletiekosten toeslag</t>
  </si>
  <si>
    <t>CAO gebonden kosten</t>
  </si>
  <si>
    <t>Productie uren ma t/m vr</t>
  </si>
  <si>
    <t>Uurlonen 1 juli 2024</t>
  </si>
  <si>
    <t xml:space="preserve">0 Begane Grond </t>
  </si>
  <si>
    <t>0.01</t>
  </si>
  <si>
    <t>Verkeersruimten</t>
  </si>
  <si>
    <t>Entree/hal</t>
  </si>
  <si>
    <t>0.02</t>
  </si>
  <si>
    <t>Verkeersruimte</t>
  </si>
  <si>
    <t>0.03</t>
  </si>
  <si>
    <t>Bureaukamers</t>
  </si>
  <si>
    <t>Conciergeruimte</t>
  </si>
  <si>
    <t>0.04</t>
  </si>
  <si>
    <t>Technische Ruimte</t>
  </si>
  <si>
    <t>0.05</t>
  </si>
  <si>
    <t>0.06</t>
  </si>
  <si>
    <t>Berging</t>
  </si>
  <si>
    <t>0.07</t>
  </si>
  <si>
    <t>0.08</t>
  </si>
  <si>
    <t>Buitenberging</t>
  </si>
  <si>
    <t>0.09</t>
  </si>
  <si>
    <t>0.10</t>
  </si>
  <si>
    <t>Werkkast</t>
  </si>
  <si>
    <t>0.11</t>
  </si>
  <si>
    <t>0.12</t>
  </si>
  <si>
    <t>0.13</t>
  </si>
  <si>
    <t>0.14</t>
  </si>
  <si>
    <t>0.15</t>
  </si>
  <si>
    <t>0.16</t>
  </si>
  <si>
    <t>Toilet</t>
  </si>
  <si>
    <t>0.17</t>
  </si>
  <si>
    <t>0.18</t>
  </si>
  <si>
    <t>0.19</t>
  </si>
  <si>
    <t>Toiletgroep</t>
  </si>
  <si>
    <t>0.20</t>
  </si>
  <si>
    <t>0.21</t>
  </si>
  <si>
    <t>Speel-/leerplein</t>
  </si>
  <si>
    <t>0.22</t>
  </si>
  <si>
    <t>0.22A</t>
  </si>
  <si>
    <t>Trap</t>
  </si>
  <si>
    <t>0.23</t>
  </si>
  <si>
    <t>0.24</t>
  </si>
  <si>
    <t>0.25</t>
  </si>
  <si>
    <t>0.26</t>
  </si>
  <si>
    <t>Groepsruimte</t>
  </si>
  <si>
    <t>Groepsruimte - BSO</t>
  </si>
  <si>
    <t>0.27</t>
  </si>
  <si>
    <t>Leslokalen</t>
  </si>
  <si>
    <t>Leslokaal onderbouw 1-3</t>
  </si>
  <si>
    <t>0.28</t>
  </si>
  <si>
    <t>0.29</t>
  </si>
  <si>
    <t>0.30</t>
  </si>
  <si>
    <t>Speellokaal</t>
  </si>
  <si>
    <t>0.30A</t>
  </si>
  <si>
    <t>Berging speellokaal</t>
  </si>
  <si>
    <t>0.30B</t>
  </si>
  <si>
    <t>Slaapruimte</t>
  </si>
  <si>
    <t>Groepsruimte - KDV</t>
  </si>
  <si>
    <t>1 Eerste verdieping</t>
  </si>
  <si>
    <t>1.01</t>
  </si>
  <si>
    <t>1.01A</t>
  </si>
  <si>
    <t>1.02</t>
  </si>
  <si>
    <t>Personeelsruimte</t>
  </si>
  <si>
    <t>1.03</t>
  </si>
  <si>
    <t>Directieruimte</t>
  </si>
  <si>
    <t>1.04</t>
  </si>
  <si>
    <t>IB-/RT-ruimte</t>
  </si>
  <si>
    <t>1.05</t>
  </si>
  <si>
    <t>1.06</t>
  </si>
  <si>
    <t>1.07</t>
  </si>
  <si>
    <t>1.08</t>
  </si>
  <si>
    <t>1.09</t>
  </si>
  <si>
    <t>1.10</t>
  </si>
  <si>
    <t>1.11</t>
  </si>
  <si>
    <t>1.12</t>
  </si>
  <si>
    <t>1.13</t>
  </si>
  <si>
    <t>1.14</t>
  </si>
  <si>
    <t>1.15</t>
  </si>
  <si>
    <t>1.16</t>
  </si>
  <si>
    <t>1.17</t>
  </si>
  <si>
    <t>Leslokaal midden-/bovenbouw 4-8</t>
  </si>
  <si>
    <t>1.18</t>
  </si>
  <si>
    <t>1.19</t>
  </si>
  <si>
    <t>1.20</t>
  </si>
  <si>
    <t>1.21</t>
  </si>
  <si>
    <t>1.22</t>
  </si>
  <si>
    <t>2 Tweede verdieping</t>
  </si>
  <si>
    <t>IB-ruimte</t>
  </si>
  <si>
    <t>Gemeenschappelijke ruimte</t>
  </si>
  <si>
    <t>Speelplein</t>
  </si>
  <si>
    <t>0.05A</t>
  </si>
  <si>
    <t>0.07A</t>
  </si>
  <si>
    <t>Instructieruimte</t>
  </si>
  <si>
    <t>Reproruimte</t>
  </si>
  <si>
    <t>0.31</t>
  </si>
  <si>
    <t>0.32</t>
  </si>
  <si>
    <t>0.33</t>
  </si>
  <si>
    <t>0.34</t>
  </si>
  <si>
    <t>0.35</t>
  </si>
  <si>
    <t>0.35A</t>
  </si>
  <si>
    <t>0.36</t>
  </si>
  <si>
    <t>0.37</t>
  </si>
  <si>
    <t>0.38</t>
  </si>
  <si>
    <t>0.39</t>
  </si>
  <si>
    <t>0.40</t>
  </si>
  <si>
    <t>0.41</t>
  </si>
  <si>
    <t>0.42</t>
  </si>
  <si>
    <t>0.43</t>
  </si>
  <si>
    <t>0.44</t>
  </si>
  <si>
    <t>0.45</t>
  </si>
  <si>
    <t>0.46</t>
  </si>
  <si>
    <t>Podium</t>
  </si>
  <si>
    <t>0.47</t>
  </si>
  <si>
    <t>0.48</t>
  </si>
  <si>
    <t>0.49</t>
  </si>
  <si>
    <t>0.50</t>
  </si>
  <si>
    <t>0.51</t>
  </si>
  <si>
    <t>0.52</t>
  </si>
  <si>
    <t>0.53</t>
  </si>
  <si>
    <t>0.54</t>
  </si>
  <si>
    <t>0.55</t>
  </si>
  <si>
    <t>0.56</t>
  </si>
  <si>
    <t>0.57</t>
  </si>
  <si>
    <t>Entresol</t>
  </si>
  <si>
    <t>0.57A</t>
  </si>
  <si>
    <t>0.58</t>
  </si>
  <si>
    <t>0.59</t>
  </si>
  <si>
    <t>0.59A</t>
  </si>
  <si>
    <t>0.60</t>
  </si>
  <si>
    <t>0.61</t>
  </si>
  <si>
    <t>0.62</t>
  </si>
  <si>
    <t>Leerplein</t>
  </si>
  <si>
    <t>0.63</t>
  </si>
  <si>
    <t>0.64</t>
  </si>
  <si>
    <t>0.64A</t>
  </si>
  <si>
    <t>Keuken</t>
  </si>
  <si>
    <t>0.65</t>
  </si>
  <si>
    <t>Berging - KDV/PSZ/BSO</t>
  </si>
  <si>
    <t>0.66</t>
  </si>
  <si>
    <t>0.67</t>
  </si>
  <si>
    <t>Groepsruimte - KDV/PSZ</t>
  </si>
  <si>
    <t>0.67A</t>
  </si>
  <si>
    <t>Slaapruimte - KDV/PSZ</t>
  </si>
  <si>
    <t>0.67B</t>
  </si>
  <si>
    <t>0.67C</t>
  </si>
  <si>
    <t>0.68</t>
  </si>
  <si>
    <t>0.69</t>
  </si>
  <si>
    <t>0.69A</t>
  </si>
  <si>
    <t>Berging - BSO</t>
  </si>
  <si>
    <t>0.70</t>
  </si>
  <si>
    <t>Verkeersruimte - KDV/PSZ/BSO</t>
  </si>
  <si>
    <t>0.71</t>
  </si>
  <si>
    <t>Speelruimte - BSO</t>
  </si>
  <si>
    <t>0.72</t>
  </si>
  <si>
    <t>Toiletgroep - KDV/PSZ/BSO</t>
  </si>
  <si>
    <t>0.73</t>
  </si>
  <si>
    <t>0.74</t>
  </si>
  <si>
    <t>0.75</t>
  </si>
  <si>
    <t>0.76</t>
  </si>
  <si>
    <t>0.77</t>
  </si>
  <si>
    <t>0.78</t>
  </si>
  <si>
    <t>0.79</t>
  </si>
  <si>
    <t>0.80</t>
  </si>
  <si>
    <t>0.81</t>
  </si>
  <si>
    <t>0.82</t>
  </si>
  <si>
    <t>Multifunctionele ruimte</t>
  </si>
  <si>
    <t>0.83</t>
  </si>
  <si>
    <t>0.84</t>
  </si>
  <si>
    <t>0.08A</t>
  </si>
  <si>
    <t>0.18A</t>
  </si>
  <si>
    <t>0.19A</t>
  </si>
  <si>
    <t>0.26A</t>
  </si>
  <si>
    <t>0.32A</t>
  </si>
  <si>
    <t>0.33A</t>
  </si>
  <si>
    <t>0.33B</t>
  </si>
  <si>
    <t>Kantoor</t>
  </si>
  <si>
    <t>0.36A</t>
  </si>
  <si>
    <t>0.45A</t>
  </si>
  <si>
    <t>Entresol - BSO</t>
  </si>
  <si>
    <t>0.49A</t>
  </si>
  <si>
    <t>0.50A</t>
  </si>
  <si>
    <t>0.51A</t>
  </si>
  <si>
    <t>1.06A</t>
  </si>
  <si>
    <t>1.10A</t>
  </si>
  <si>
    <t>1.12A</t>
  </si>
  <si>
    <t>1.12B</t>
  </si>
  <si>
    <t>Zolderruimte</t>
  </si>
  <si>
    <t>Z.01</t>
  </si>
  <si>
    <t>Z.02</t>
  </si>
  <si>
    <t>Z.03</t>
  </si>
  <si>
    <t>Z.04</t>
  </si>
  <si>
    <t>S0.01</t>
  </si>
  <si>
    <t>S0.02</t>
  </si>
  <si>
    <t>S0.03</t>
  </si>
  <si>
    <t>S0.04</t>
  </si>
  <si>
    <t>Aula</t>
  </si>
  <si>
    <t>S0.04A</t>
  </si>
  <si>
    <t>S0.06</t>
  </si>
  <si>
    <t>S0.07</t>
  </si>
  <si>
    <t>Computerruimte</t>
  </si>
  <si>
    <t>S0.08</t>
  </si>
  <si>
    <t>S0.09</t>
  </si>
  <si>
    <t>S0.10</t>
  </si>
  <si>
    <t>S0.11</t>
  </si>
  <si>
    <t>S0.12</t>
  </si>
  <si>
    <t>S0.14</t>
  </si>
  <si>
    <t>S0.15</t>
  </si>
  <si>
    <t>S0.16</t>
  </si>
  <si>
    <t>S0.17</t>
  </si>
  <si>
    <t>S0.18</t>
  </si>
  <si>
    <t>S0.19</t>
  </si>
  <si>
    <t>S0.20</t>
  </si>
  <si>
    <t>S0.21</t>
  </si>
  <si>
    <t>S0.22</t>
  </si>
  <si>
    <t>S0.23</t>
  </si>
  <si>
    <t>S0.24</t>
  </si>
  <si>
    <t>S0.25</t>
  </si>
  <si>
    <t>S0.26</t>
  </si>
  <si>
    <t>V0.22</t>
  </si>
  <si>
    <t>P1.01</t>
  </si>
  <si>
    <t>Groepsruimte - PSZ/BSO</t>
  </si>
  <si>
    <t>P1.02b</t>
  </si>
  <si>
    <t>Groepsruimte - PSZ</t>
  </si>
  <si>
    <t>P1.02</t>
  </si>
  <si>
    <t>P1.03</t>
  </si>
  <si>
    <t>Berging - PSZ/BSO</t>
  </si>
  <si>
    <t>P1.04</t>
  </si>
  <si>
    <t>Toilet - PSZ/BSO</t>
  </si>
  <si>
    <t>P1.05</t>
  </si>
  <si>
    <t>S1.01</t>
  </si>
  <si>
    <t>Spreekruimte</t>
  </si>
  <si>
    <t>S1.02</t>
  </si>
  <si>
    <t>RT-ruimte</t>
  </si>
  <si>
    <t>S1.03</t>
  </si>
  <si>
    <t>S1.05</t>
  </si>
  <si>
    <t>S1.06</t>
  </si>
  <si>
    <t>S1.07</t>
  </si>
  <si>
    <t>S1.08</t>
  </si>
  <si>
    <t>S1.09</t>
  </si>
  <si>
    <t>S1.10</t>
  </si>
  <si>
    <t>S1.11</t>
  </si>
  <si>
    <t>S1.12</t>
  </si>
  <si>
    <t>S1.13</t>
  </si>
  <si>
    <t>S1.14</t>
  </si>
  <si>
    <t>S1.15</t>
  </si>
  <si>
    <t>S1.16</t>
  </si>
  <si>
    <t>S1.17</t>
  </si>
  <si>
    <t>S1.18</t>
  </si>
  <si>
    <t>S1.19</t>
  </si>
  <si>
    <t>S1.20</t>
  </si>
  <si>
    <t>S1.21</t>
  </si>
  <si>
    <t>S1.22</t>
  </si>
  <si>
    <t>S1.23</t>
  </si>
  <si>
    <t>S1.24</t>
  </si>
  <si>
    <t>S1.25</t>
  </si>
  <si>
    <t>S1.26</t>
  </si>
  <si>
    <t>W1.01</t>
  </si>
  <si>
    <t>0.04A</t>
  </si>
  <si>
    <t>0.16A</t>
  </si>
  <si>
    <t>Vergaderruimte</t>
  </si>
  <si>
    <t>Toiletgroep - KDV</t>
  </si>
  <si>
    <t>Toiletgroep - PSZ/BSO</t>
  </si>
  <si>
    <t>Toiletgroep - BSO</t>
  </si>
  <si>
    <t>Slaapruimte - KDV</t>
  </si>
  <si>
    <t>0.08B</t>
  </si>
  <si>
    <t>0.12A</t>
  </si>
  <si>
    <t>Verkeersruimte - KDV</t>
  </si>
  <si>
    <t>0.23A</t>
  </si>
  <si>
    <t>Administratieruimte</t>
  </si>
  <si>
    <t>Bibliotheek</t>
  </si>
  <si>
    <t>0.15A</t>
  </si>
  <si>
    <t>Handvaardigheidslokaal</t>
  </si>
  <si>
    <t>0.33C</t>
  </si>
  <si>
    <t>0.38A</t>
  </si>
  <si>
    <t>0.39A</t>
  </si>
  <si>
    <t>0.48C</t>
  </si>
  <si>
    <t>0.54A</t>
  </si>
  <si>
    <t>0.66A</t>
  </si>
  <si>
    <t>Toilet - KDV/PSZ</t>
  </si>
  <si>
    <t>0.66B</t>
  </si>
  <si>
    <t>0.66C</t>
  </si>
  <si>
    <t>Berging - KDV/PSZ</t>
  </si>
  <si>
    <t>0.68A</t>
  </si>
  <si>
    <t>0.68B</t>
  </si>
  <si>
    <t>0.68C</t>
  </si>
  <si>
    <t>Keuken - BSO</t>
  </si>
  <si>
    <t>0.02A</t>
  </si>
  <si>
    <t>0.02B</t>
  </si>
  <si>
    <t>Garderoberuimte</t>
  </si>
  <si>
    <t>0.02a</t>
  </si>
  <si>
    <t>Muzieklokaal</t>
  </si>
  <si>
    <t>Berging - PSZ</t>
  </si>
  <si>
    <t>0.13/0.13A</t>
  </si>
  <si>
    <t>Toiletgroep - PSZ</t>
  </si>
  <si>
    <t>0.73a</t>
  </si>
  <si>
    <t>1.23</t>
  </si>
  <si>
    <t>1.24</t>
  </si>
  <si>
    <t>1.25</t>
  </si>
  <si>
    <t>1.26</t>
  </si>
  <si>
    <t>1.27</t>
  </si>
  <si>
    <t>1.28</t>
  </si>
  <si>
    <t>1.29</t>
  </si>
  <si>
    <t>1.30</t>
  </si>
  <si>
    <t>1.31</t>
  </si>
  <si>
    <t>1.32</t>
  </si>
  <si>
    <t>1.33</t>
  </si>
  <si>
    <t>1.34</t>
  </si>
  <si>
    <t>1.35</t>
  </si>
  <si>
    <t>1.36</t>
  </si>
  <si>
    <t>Stamruimte Seven Eleven</t>
  </si>
  <si>
    <t>1.37</t>
  </si>
  <si>
    <t>0 Begane grond Van Veenweg 4</t>
  </si>
  <si>
    <t>0.06A</t>
  </si>
  <si>
    <t>0.06B</t>
  </si>
  <si>
    <t>0.16B</t>
  </si>
  <si>
    <t>0 Begane grond Dreef 12a</t>
  </si>
  <si>
    <t>Entree/hal - KDV/PSZ/BSO</t>
  </si>
  <si>
    <t>0.36B</t>
  </si>
  <si>
    <t>0.44A</t>
  </si>
  <si>
    <t xml:space="preserve">0.53 </t>
  </si>
  <si>
    <t xml:space="preserve">Keuken - BSO </t>
  </si>
  <si>
    <t>Keuken - KDV/PSZ</t>
  </si>
  <si>
    <t>Leidsterruimte - KDV</t>
  </si>
  <si>
    <t>1.08A</t>
  </si>
  <si>
    <t>Verkeersruimte - BSO</t>
  </si>
  <si>
    <t>Multifunctionele ruimte - KDV/PSZ</t>
  </si>
  <si>
    <t>Fietsenstalling</t>
  </si>
  <si>
    <t>0 Begane Grond</t>
  </si>
  <si>
    <t>0.9</t>
  </si>
  <si>
    <t>0.19/0.20</t>
  </si>
  <si>
    <t>0.23.1</t>
  </si>
  <si>
    <t>0.23.2</t>
  </si>
  <si>
    <t>0.25.1</t>
  </si>
  <si>
    <t>Doucheruimte</t>
  </si>
  <si>
    <t>1.10 t/m 1.13</t>
  </si>
  <si>
    <t>1.16.1</t>
  </si>
  <si>
    <t>0.08.1</t>
  </si>
  <si>
    <t>Wasruimte</t>
  </si>
  <si>
    <t>1.03A</t>
  </si>
  <si>
    <t>0.06C</t>
  </si>
  <si>
    <t>0.32B</t>
  </si>
  <si>
    <t>Technische Ruimte - KDV/PSZ/BSO</t>
  </si>
  <si>
    <t>Werkkast - KDV/PSZ/BSO</t>
  </si>
  <si>
    <t>0.36D</t>
  </si>
  <si>
    <t>Groepsruimten - KDV/PSZ</t>
  </si>
  <si>
    <t>Leidstersruimte - KDV/PSZ/BSO</t>
  </si>
  <si>
    <t>U.01</t>
  </si>
  <si>
    <t>U.02</t>
  </si>
  <si>
    <t>U.03</t>
  </si>
  <si>
    <t>Verschoonruimte - KDV</t>
  </si>
  <si>
    <t>Groepsruimten</t>
  </si>
  <si>
    <t>Technische ruimte</t>
  </si>
  <si>
    <t xml:space="preserve">Speelhal/verkeersruimte </t>
  </si>
  <si>
    <t>Zandbak</t>
  </si>
  <si>
    <t>Centrale ruimte</t>
  </si>
  <si>
    <t>0.05a</t>
  </si>
  <si>
    <t>Toiletruimte</t>
  </si>
  <si>
    <t>0.10a</t>
  </si>
  <si>
    <t>Verticale verbinding domein 3-6/6-9</t>
  </si>
  <si>
    <t>0.12a</t>
  </si>
  <si>
    <t>Huiskamer domein 0-3</t>
  </si>
  <si>
    <t xml:space="preserve">Berging </t>
  </si>
  <si>
    <t>Toilet - Verschoonruimte</t>
  </si>
  <si>
    <t xml:space="preserve">Wasruimte </t>
  </si>
  <si>
    <t xml:space="preserve">Buitenberging </t>
  </si>
  <si>
    <t>Containerberging</t>
  </si>
  <si>
    <t>Fietsenberging</t>
  </si>
  <si>
    <t>1.00</t>
  </si>
  <si>
    <t>r.1</t>
  </si>
  <si>
    <t>r.2a</t>
  </si>
  <si>
    <t>technische ruimte</t>
  </si>
  <si>
    <t>r.2b</t>
  </si>
  <si>
    <t>r.3</t>
  </si>
  <si>
    <t>Buggy plaats</t>
  </si>
  <si>
    <t>r.4</t>
  </si>
  <si>
    <t>r.5</t>
  </si>
  <si>
    <t>r.6</t>
  </si>
  <si>
    <t>r.6b</t>
  </si>
  <si>
    <t>Leeshoek</t>
  </si>
  <si>
    <t>r.6c</t>
  </si>
  <si>
    <t>r.6d</t>
  </si>
  <si>
    <t>r.7</t>
  </si>
  <si>
    <t>r.8</t>
  </si>
  <si>
    <t>r.9</t>
  </si>
  <si>
    <t>r.10</t>
  </si>
  <si>
    <t>r.11</t>
  </si>
  <si>
    <t>r.12</t>
  </si>
  <si>
    <t>r.13</t>
  </si>
  <si>
    <t>r.14</t>
  </si>
  <si>
    <t>r.15</t>
  </si>
  <si>
    <t xml:space="preserve">Groepsruimte - KDV </t>
  </si>
  <si>
    <t>r.16</t>
  </si>
  <si>
    <t>r.17</t>
  </si>
  <si>
    <t>r.18</t>
  </si>
  <si>
    <t>r.19</t>
  </si>
  <si>
    <t>r.20</t>
  </si>
  <si>
    <t>r.21</t>
  </si>
  <si>
    <t>entree</t>
  </si>
  <si>
    <t>r.22</t>
  </si>
  <si>
    <t>r.23</t>
  </si>
  <si>
    <t>r.24</t>
  </si>
  <si>
    <t>r.25</t>
  </si>
  <si>
    <t>r.26</t>
  </si>
  <si>
    <t>r.27</t>
  </si>
  <si>
    <t>r.28</t>
  </si>
  <si>
    <t>r.29</t>
  </si>
  <si>
    <t>r.30</t>
  </si>
  <si>
    <t>r.31</t>
  </si>
  <si>
    <t>r.32</t>
  </si>
  <si>
    <t>r.33</t>
  </si>
  <si>
    <t>r.34</t>
  </si>
  <si>
    <t>r.35</t>
  </si>
  <si>
    <t>r.36</t>
  </si>
  <si>
    <t>r.37a</t>
  </si>
  <si>
    <t>r.37b</t>
  </si>
  <si>
    <t>r.38</t>
  </si>
  <si>
    <t>r.39</t>
  </si>
  <si>
    <t>r.40</t>
  </si>
  <si>
    <t>r.41</t>
  </si>
  <si>
    <t>r.42</t>
  </si>
  <si>
    <t>r.43</t>
  </si>
  <si>
    <t>r.44</t>
  </si>
  <si>
    <t>r.45</t>
  </si>
  <si>
    <t>r.46</t>
  </si>
  <si>
    <t>r.47</t>
  </si>
  <si>
    <t>r.48</t>
  </si>
  <si>
    <t>r.49</t>
  </si>
  <si>
    <t>r.50</t>
  </si>
  <si>
    <t>r.51</t>
  </si>
  <si>
    <t>r.52</t>
  </si>
  <si>
    <t>r.53</t>
  </si>
  <si>
    <t>r.54</t>
  </si>
  <si>
    <t>r.55</t>
  </si>
  <si>
    <t>r.56</t>
  </si>
  <si>
    <t>Kast</t>
  </si>
  <si>
    <t>r.57</t>
  </si>
  <si>
    <t>0.07.1</t>
  </si>
  <si>
    <t>Speelruimte/verkeersruimte</t>
  </si>
  <si>
    <t>0.07.2</t>
  </si>
  <si>
    <t>0.08.2</t>
  </si>
  <si>
    <t>0.08.3</t>
  </si>
  <si>
    <t>Groepsruimte - POV</t>
  </si>
  <si>
    <t>0.10.1</t>
  </si>
  <si>
    <t>0.10.2</t>
  </si>
  <si>
    <t>Schoonloopmat</t>
  </si>
  <si>
    <t>Marmoleum</t>
  </si>
  <si>
    <t>PU-gietvloer</t>
  </si>
  <si>
    <t>Sportvloer (PU)</t>
  </si>
  <si>
    <t>Droogloopmat</t>
  </si>
  <si>
    <t>Troffelvloer</t>
  </si>
  <si>
    <t>Granito</t>
  </si>
  <si>
    <t>Betontegels</t>
  </si>
  <si>
    <t>Tapijttegels</t>
  </si>
  <si>
    <t>Zeil</t>
  </si>
  <si>
    <t>Houten delen</t>
  </si>
  <si>
    <t>PVC</t>
  </si>
  <si>
    <t>Gelakte houten delen</t>
  </si>
  <si>
    <t>Onbehandeld hout</t>
  </si>
  <si>
    <t>Vilt</t>
  </si>
  <si>
    <t>-</t>
  </si>
  <si>
    <t>Borstelmat (schoonloop)</t>
  </si>
  <si>
    <t>Vilttegels</t>
  </si>
  <si>
    <t>Vinyl</t>
  </si>
  <si>
    <t>Kokosmat</t>
  </si>
  <si>
    <t>Laminaat</t>
  </si>
  <si>
    <t>Natuursteen (tegels)</t>
  </si>
  <si>
    <t>Natuursteen</t>
  </si>
  <si>
    <t>PU-sportvloer</t>
  </si>
  <si>
    <t>Zandcementdekvloer met slijtlaag</t>
  </si>
  <si>
    <t>nio</t>
  </si>
  <si>
    <t>De Boomladder</t>
  </si>
  <si>
    <t>De Familieschool</t>
  </si>
  <si>
    <t>Paperclip (De Horst)</t>
  </si>
  <si>
    <t>De Regenboog - PJ Smit dependance</t>
  </si>
  <si>
    <t>De Vaart (Bakboord)</t>
  </si>
  <si>
    <t>De Vaart (Stuurboord)</t>
  </si>
  <si>
    <t xml:space="preserve">De Zonnewijzer </t>
  </si>
  <si>
    <t xml:space="preserve">Het Klimduin </t>
  </si>
  <si>
    <t xml:space="preserve">P.J. Smitschool </t>
  </si>
  <si>
    <t>St. Jan</t>
  </si>
  <si>
    <t>Servicebureau</t>
  </si>
  <si>
    <t>De Zevensprong</t>
  </si>
  <si>
    <t>De Nieuwe Draai</t>
  </si>
  <si>
    <t>De Groene Linde</t>
  </si>
  <si>
    <t>Snuffie</t>
  </si>
  <si>
    <t>Rozenlaan 6</t>
  </si>
  <si>
    <t>Jan Glijnisweg 61</t>
  </si>
  <si>
    <t>Van Eedenplein 7</t>
  </si>
  <si>
    <t>Taxuslaan 32-34</t>
  </si>
  <si>
    <t>Standerdmolen 8</t>
  </si>
  <si>
    <t>Standerdmolen 2</t>
  </si>
  <si>
    <t>Middenweg 30a</t>
  </si>
  <si>
    <t>Korhoendersweg 4</t>
  </si>
  <si>
    <t xml:space="preserve">Dorpstraat 35 </t>
  </si>
  <si>
    <t>Dreef 12a</t>
  </si>
  <si>
    <t>Volleringweg 24</t>
  </si>
  <si>
    <t>W.M. Dudokweg 47</t>
  </si>
  <si>
    <t>Saenredamlaan 2</t>
  </si>
  <si>
    <t>Merelweg 44</t>
  </si>
  <si>
    <t>Lindenlaan 2c</t>
  </si>
  <si>
    <t>Doorbraak 22</t>
  </si>
  <si>
    <t>Gasmeter(kast).</t>
  </si>
  <si>
    <t>1 uitstortgootsteen.</t>
  </si>
  <si>
    <t xml:space="preserve">1 wastafel en 1 wandcloset. Tevens mindervalide toilet. </t>
  </si>
  <si>
    <t>1 wastafel en 2 wandclosets.</t>
  </si>
  <si>
    <t>1 wastafel en 1 wandcloset.</t>
  </si>
  <si>
    <t>CV-ruimte.</t>
  </si>
  <si>
    <t>Coralmat</t>
  </si>
  <si>
    <t>Borstelmat</t>
  </si>
  <si>
    <t>In garderobe natuursteen.</t>
  </si>
  <si>
    <t>Groep 1-2.</t>
  </si>
  <si>
    <t>3 stuks coralmat</t>
  </si>
  <si>
    <t>Groep 4.</t>
  </si>
  <si>
    <t>Groep 3.</t>
  </si>
  <si>
    <t xml:space="preserve">Groep 3. </t>
  </si>
  <si>
    <t>Coralmat.</t>
  </si>
  <si>
    <t>1 wastafel en 1 twandcloset. Tevens mindervalide en douche.</t>
  </si>
  <si>
    <t>Groep 6.</t>
  </si>
  <si>
    <t>Groep 7.</t>
  </si>
  <si>
    <t>2 wastafels en 5 wandclosets.</t>
  </si>
  <si>
    <t>Groep 5.</t>
  </si>
  <si>
    <t>Meterkast.</t>
  </si>
  <si>
    <t xml:space="preserve">1 uitstortgootsteen. </t>
  </si>
  <si>
    <t>1 wastafel, 1 wandcloset en 3 urinoirs</t>
  </si>
  <si>
    <t>Meterkast</t>
  </si>
  <si>
    <t>1 wastafel en 1 wandcloset. Mindervalide toilet.</t>
  </si>
  <si>
    <t>Groep 8.</t>
  </si>
  <si>
    <t>Onderverdeler meterkast</t>
  </si>
  <si>
    <t>Groep 7-8.</t>
  </si>
  <si>
    <t>Gasmeter(kast)</t>
  </si>
  <si>
    <t>Groep 5</t>
  </si>
  <si>
    <t>1 wastafel en 1 toiletpot</t>
  </si>
  <si>
    <t>2 wastafel en 3 wandclosets.</t>
  </si>
  <si>
    <t>3 urinoirs</t>
  </si>
  <si>
    <t>Elektra en watermeter.</t>
  </si>
  <si>
    <t xml:space="preserve">Groep 1/2. </t>
  </si>
  <si>
    <t>Patchruimte</t>
  </si>
  <si>
    <t xml:space="preserve">Groep 7. </t>
  </si>
  <si>
    <t>1 wastafel en 1 wandcloset. Mindervaliden toilet</t>
  </si>
  <si>
    <t>1 wastafel, 2 wandclosets en 2 urinoirs.</t>
  </si>
  <si>
    <t>1 wastafel en 4 wandclosets.</t>
  </si>
  <si>
    <t>BSO</t>
  </si>
  <si>
    <t>Open stalen trap met houten treden en tussenbordes</t>
  </si>
  <si>
    <t>1 wastafel, 1 wandclosets en 1 uitstortgootsteen.</t>
  </si>
  <si>
    <t>Dichte houten trap met marmoleum bekleed.</t>
  </si>
  <si>
    <t>Open stalen trap met houten treden en tussenbordes.</t>
  </si>
  <si>
    <t>Dichte houten trap</t>
  </si>
  <si>
    <t>Inclusief houten trap</t>
  </si>
  <si>
    <t xml:space="preserve">m2 zijn inclusief podium. </t>
  </si>
  <si>
    <t>Onder trap achter podium.</t>
  </si>
  <si>
    <t>1 wastafel en 3 wandclosets.</t>
  </si>
  <si>
    <t>Hal</t>
  </si>
  <si>
    <t>Staat leeg.</t>
  </si>
  <si>
    <t>1 uitstortgootsteen</t>
  </si>
  <si>
    <t>Overlooplokaal</t>
  </si>
  <si>
    <t>Groep 7 (overloop).</t>
  </si>
  <si>
    <t xml:space="preserve">Groep 8. </t>
  </si>
  <si>
    <t>Podium.</t>
  </si>
  <si>
    <t>Nieuwkomers</t>
  </si>
  <si>
    <t>Elektrameter.</t>
  </si>
  <si>
    <t>Speelplek.</t>
  </si>
  <si>
    <t>1 wastafel en 1 wandcloset (mindervalide).</t>
  </si>
  <si>
    <t>CV-ruimte</t>
  </si>
  <si>
    <t>Coral duo</t>
  </si>
  <si>
    <t>2 wastafels en 2 wandclosets.</t>
  </si>
  <si>
    <t xml:space="preserve">Leegstand. </t>
  </si>
  <si>
    <t>1 wastafel, 2 wandclosets en 3 urinoirs.</t>
  </si>
  <si>
    <t xml:space="preserve">1 wastafel en 1 wandcloset. </t>
  </si>
  <si>
    <t>Groep 6-7.</t>
  </si>
  <si>
    <t>1 wastafels en 2 wandclosets.</t>
  </si>
  <si>
    <t>1 uitstortgootsteen. Dus tevens werkkast.</t>
  </si>
  <si>
    <t>1 wastafel en wandcloset.</t>
  </si>
  <si>
    <t xml:space="preserve">Groep 3,4 en 5. </t>
  </si>
  <si>
    <t>Groep 6,7 en 8.</t>
  </si>
  <si>
    <t>1 wastafel en wandcloset. Mindervaliden.</t>
  </si>
  <si>
    <t>1 wandcloset.</t>
  </si>
  <si>
    <t>Ook CV-ruimte</t>
  </si>
  <si>
    <t>Rubberenringmat</t>
  </si>
  <si>
    <t xml:space="preserve">Verkeersruimte en leerplein. </t>
  </si>
  <si>
    <t>Groep 6/7.</t>
  </si>
  <si>
    <t>Groep 4/5.</t>
  </si>
  <si>
    <t>Groep 1/2.</t>
  </si>
  <si>
    <t>Elektrameterkast.</t>
  </si>
  <si>
    <t>Watermeter.</t>
  </si>
  <si>
    <t xml:space="preserve">Voorportaal en plateauheffer. </t>
  </si>
  <si>
    <t>En tevens podium.</t>
  </si>
  <si>
    <t>Let op! De vloer niet in de was zetten!</t>
  </si>
  <si>
    <t>1 verschoonmeubel en 3 wandclosets.</t>
  </si>
  <si>
    <t>Serverruimte.</t>
  </si>
  <si>
    <t>Tevens leidsterruimte opvang.</t>
  </si>
  <si>
    <t>1 wastafel en wandcloset. Tevens mindervalide toilet.</t>
  </si>
  <si>
    <t>Ruimte die incidenteel wordt verhuurt.</t>
  </si>
  <si>
    <t xml:space="preserve">Ook de BSO zit hier door de weeks. </t>
  </si>
  <si>
    <t>Elektrameter</t>
  </si>
  <si>
    <t>gang</t>
  </si>
  <si>
    <t>Patchkast.</t>
  </si>
  <si>
    <t>1 wastafel en 1 wandcloset. Mindervaliden toilet.</t>
  </si>
  <si>
    <t xml:space="preserve">Let op! Stroeve was gebruiken i.v.m. speellokaalvloer. </t>
  </si>
  <si>
    <t>Groep 2/3.</t>
  </si>
  <si>
    <t>2 wastfels en 4 wanclosets.</t>
  </si>
  <si>
    <t>Tevens meterkast.</t>
  </si>
  <si>
    <t>3 wandclosets.</t>
  </si>
  <si>
    <t>2 wastafels en 3 wandclosets.</t>
  </si>
  <si>
    <t xml:space="preserve">Groep 1-2. </t>
  </si>
  <si>
    <t>1 wastrog en 6 wandclosets.</t>
  </si>
  <si>
    <t xml:space="preserve">1 wastafel en 1 toiletpot. Mindervalide toilet. </t>
  </si>
  <si>
    <t>En tevens patchruimte.</t>
  </si>
  <si>
    <t>Dichte trap met natuurstenen traptreden en tussenbordes</t>
  </si>
  <si>
    <t>Groep 3-4.</t>
  </si>
  <si>
    <t xml:space="preserve">Inclusief stoelenbergingen. </t>
  </si>
  <si>
    <t xml:space="preserve">1 wastafel en 1 wandcloset. Midervalide toilet. </t>
  </si>
  <si>
    <t>1 wasblok en 2 wandclosets.</t>
  </si>
  <si>
    <t>Anti-slip</t>
  </si>
  <si>
    <t>Open stalen trap met houten treden.</t>
  </si>
  <si>
    <t xml:space="preserve">Server-/patchruimte. </t>
  </si>
  <si>
    <t>Gaskast.</t>
  </si>
  <si>
    <t xml:space="preserve">Elektrameterkast. </t>
  </si>
  <si>
    <t xml:space="preserve">1 wastafel en 5 wandclosets. </t>
  </si>
  <si>
    <t xml:space="preserve">Groep 2-3. </t>
  </si>
  <si>
    <t>1 wastafel en 1 wancloset. Mindervalide toilet.</t>
  </si>
  <si>
    <t>Inclusief houten traptreden</t>
  </si>
  <si>
    <t xml:space="preserve">CV-ruimten. </t>
  </si>
  <si>
    <t>Hoofdentree</t>
  </si>
  <si>
    <t>Meterkast Elektra</t>
  </si>
  <si>
    <t>Meterkast Water</t>
  </si>
  <si>
    <t>Opstelplaats buggy's en wandelwagens</t>
  </si>
  <si>
    <t>Trap naar verdiepingsruimte 1.27</t>
  </si>
  <si>
    <t>Qua schoonmaak uitgaan van domeinruimte.</t>
  </si>
  <si>
    <t>incl. keuken en afgifte balie</t>
  </si>
  <si>
    <t xml:space="preserve">Personeel, 1 wandcloset en 1 wastafel. </t>
  </si>
  <si>
    <t xml:space="preserve">Mindervalide, 1 closetpot en 1 wastafel. </t>
  </si>
  <si>
    <t xml:space="preserve">Groepsruimte domein 3-6 Deze ruimte was eerst als berging bestemd. </t>
  </si>
  <si>
    <t>1 wastrog</t>
  </si>
  <si>
    <t>Qua schoonmaak uitgaan van verkeersruimte.</t>
  </si>
  <si>
    <t>Trap naar verdiepingsruimte 1.09</t>
  </si>
  <si>
    <t xml:space="preserve">Domein 3-6, 2 wandclosets en 1 wastafel. </t>
  </si>
  <si>
    <t>Groepsruimte domein 3-6</t>
  </si>
  <si>
    <t>Entree Domein 3-6</t>
  </si>
  <si>
    <t xml:space="preserve">Domein 3-6, 3 wandclosets en 1 wastafel. </t>
  </si>
  <si>
    <t>Domein 0-3</t>
  </si>
  <si>
    <t xml:space="preserve">Domein 0-3, 1 wandcloset en 1 wastafel. </t>
  </si>
  <si>
    <t>Domein 0-3, 2 wandclosets en 1 wastrog.</t>
  </si>
  <si>
    <t>Speel-/leerplein 3-6 Qua schoonmaak uitgaan van domeinruimte.</t>
  </si>
  <si>
    <t>Verkeersruimte domein 6-9 Qua schoonmaak uitgaan van domeinruimte.</t>
  </si>
  <si>
    <t>Groepsruimte domein 6-9</t>
  </si>
  <si>
    <t xml:space="preserve">Domein 6-9, 3 wandclosets en 1 wastafel. </t>
  </si>
  <si>
    <t xml:space="preserve">Domein 9-12, 3 wandclosets en 1 wastafel. </t>
  </si>
  <si>
    <t>spreekruimte</t>
  </si>
  <si>
    <t>Groepsruimte domein 9-12</t>
  </si>
  <si>
    <t>Verkeersruimte domein 9-12 Qua schoonmaak uitgaan van domeinruimte.</t>
  </si>
  <si>
    <t>Domeinen 6-9 en 9-12</t>
  </si>
  <si>
    <t>buggy Berging</t>
  </si>
  <si>
    <t>Gasmeterkast</t>
  </si>
  <si>
    <t>Binnentuin</t>
  </si>
  <si>
    <t>Zand/waterplek</t>
  </si>
  <si>
    <t>container</t>
  </si>
  <si>
    <t>wasdroogruimte</t>
  </si>
  <si>
    <t>Miva</t>
  </si>
  <si>
    <t>Gebruiker</t>
  </si>
  <si>
    <t>Onderwijs</t>
  </si>
  <si>
    <t>Opvang</t>
  </si>
  <si>
    <t>Pater Jan Smit dep</t>
  </si>
  <si>
    <t>De Regenboog</t>
  </si>
  <si>
    <t>Gezamenlijk</t>
  </si>
  <si>
    <t>Gym- en speellokalen</t>
  </si>
  <si>
    <t>Opslagruimten</t>
  </si>
  <si>
    <t>0.27a</t>
  </si>
  <si>
    <t>0.27b</t>
  </si>
  <si>
    <t>0.28a</t>
  </si>
  <si>
    <t>0.28b</t>
  </si>
  <si>
    <t>De Hoge Akker (St. Barbara)</t>
  </si>
  <si>
    <t>Dorpstraat 36</t>
  </si>
  <si>
    <t>Dorpstraat 37</t>
  </si>
  <si>
    <t>Onderwijs/opvang</t>
  </si>
  <si>
    <t>opvang</t>
  </si>
  <si>
    <t>Verkeersruimten - trap</t>
  </si>
  <si>
    <t>Verkeersruimten - lift</t>
  </si>
  <si>
    <t>1 x per week (40 weken)</t>
  </si>
  <si>
    <t>2x per week (52 weken)</t>
  </si>
  <si>
    <t>3 x per week (40 weken)</t>
  </si>
  <si>
    <t>Perceel</t>
  </si>
  <si>
    <t>Blosse Kindcentra</t>
  </si>
  <si>
    <t>Heerhugowaard en regio</t>
  </si>
  <si>
    <t>Sportvloer</t>
  </si>
  <si>
    <t>Niet in onderhoud</t>
  </si>
  <si>
    <t>L</t>
  </si>
  <si>
    <t>Frequentie omschrijving</t>
  </si>
  <si>
    <t>5 x per week (40 weken)</t>
  </si>
  <si>
    <t>Top-coaten / recoaten *</t>
  </si>
  <si>
    <t xml:space="preserve">* uitgangspunt: kwaliteit van de coating is in de juiste conditie. Indien topcoaten niet meer leidt tot het beoogde resultaat dient er recoating plaats te vinden. </t>
  </si>
  <si>
    <t>Kosten coaten per beurt</t>
  </si>
  <si>
    <t>Frequentie coaten per jaar</t>
  </si>
  <si>
    <t>Totaalkosten coaten per jaar</t>
  </si>
  <si>
    <t>Glassoort</t>
  </si>
  <si>
    <t>M² prijs</t>
  </si>
  <si>
    <t>Buitenzijde</t>
  </si>
  <si>
    <t>Binnenzijde</t>
  </si>
  <si>
    <t>Separatieglas dubbelzijdig</t>
  </si>
  <si>
    <t>…………………………………</t>
  </si>
  <si>
    <t>Aanvullende omschrijving</t>
  </si>
  <si>
    <r>
      <t>Kosten per m</t>
    </r>
    <r>
      <rPr>
        <b/>
        <vertAlign val="superscript"/>
        <sz val="10"/>
        <color theme="0"/>
        <rFont val="Arial Black"/>
        <family val="2"/>
      </rPr>
      <t>2</t>
    </r>
  </si>
  <si>
    <t>Kosten per beurt</t>
  </si>
  <si>
    <t>Frequentie per jaar</t>
  </si>
  <si>
    <t>Totaalkosten per jaar</t>
  </si>
  <si>
    <t>Beplating</t>
  </si>
  <si>
    <t>2</t>
  </si>
  <si>
    <t>Kosten glasbewassing per jaar</t>
  </si>
  <si>
    <t>verkeersruimten</t>
  </si>
  <si>
    <t>3 x per week (40 weken) + (12x2 vakantie)</t>
  </si>
  <si>
    <t>5 x per week (40 weken) + (12x2 vakantie)</t>
  </si>
  <si>
    <t>Blosse-EU-RT-MVD-2024</t>
  </si>
  <si>
    <t>…............................</t>
  </si>
  <si>
    <t>Binnen/buiten/sep</t>
  </si>
  <si>
    <t>Wordt na gunning ingemeten</t>
  </si>
  <si>
    <t>Brinnummer</t>
  </si>
  <si>
    <t>05JF</t>
  </si>
  <si>
    <t>11RG</t>
  </si>
  <si>
    <t>07RL</t>
  </si>
  <si>
    <t>0001</t>
  </si>
  <si>
    <t>31VN</t>
  </si>
  <si>
    <t>11DX</t>
  </si>
  <si>
    <t>10OU</t>
  </si>
  <si>
    <t>12SY</t>
  </si>
  <si>
    <t>12ZL</t>
  </si>
  <si>
    <t>25KE</t>
  </si>
  <si>
    <t>05BH</t>
  </si>
  <si>
    <t>05BI</t>
  </si>
  <si>
    <t>09QG</t>
  </si>
  <si>
    <t>AH71 </t>
  </si>
  <si>
    <t>0.67D</t>
  </si>
  <si>
    <t>Groepsruimte KDV</t>
  </si>
  <si>
    <t>Groepsruimte - POV/BSO</t>
  </si>
  <si>
    <t>Groepsruimten POV</t>
  </si>
  <si>
    <t>Groepsruimte -KDV</t>
  </si>
  <si>
    <t>groepsruimte POV/BSO</t>
  </si>
  <si>
    <t>Handvaardigheid + BSO </t>
  </si>
  <si>
    <r>
      <t>Kosten re-coaten per m</t>
    </r>
    <r>
      <rPr>
        <b/>
        <vertAlign val="superscript"/>
        <sz val="10"/>
        <color theme="0"/>
        <rFont val="Arial Black"/>
        <family val="2"/>
      </rPr>
      <t>2</t>
    </r>
  </si>
  <si>
    <r>
      <t>Kosten top-coaten per m</t>
    </r>
    <r>
      <rPr>
        <b/>
        <vertAlign val="superscript"/>
        <sz val="10"/>
        <color theme="0"/>
        <rFont val="Arial Black"/>
        <family val="2"/>
      </rPr>
      <t>2</t>
    </r>
  </si>
  <si>
    <t>Frequentie re-coaten per jaar</t>
  </si>
  <si>
    <t>0,2</t>
  </si>
  <si>
    <t>3 x per week( 52 weken; ma di en do)</t>
  </si>
  <si>
    <t>4x per week (52 weken)</t>
  </si>
  <si>
    <t>5 x per week (40 weken) + (12x3 vakantie)</t>
  </si>
  <si>
    <t>3x per week (alleen vakantieweken)</t>
  </si>
  <si>
    <t>MSDSK extern</t>
  </si>
  <si>
    <t>5x per week (46 weken (minus 4 weken in zomer en 2 weken kerstvakantie))</t>
  </si>
  <si>
    <t>5 x per week (40 weken + 1 Zomer refreshbeurt)</t>
  </si>
  <si>
    <t>Groepsruimte POV</t>
  </si>
  <si>
    <t>Groepsruimten - POV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</si>
</sst>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0_-;_-* #,##0.0\-;_-* &quot;-&quot;??_-;_-@_-"/>
    <numFmt numFmtId="183" formatCode="_-* #,##0_-;_-* #,##0\-;_-* &quot;-&quot;_-;_-@_-"/>
    <numFmt numFmtId="184" formatCode="_-[$€]\ * #,##0.00_-;_-[$€]\ * #,##0.00\-;_-[$€]\ * &quot;-&quot;??_-;_-@_-"/>
    <numFmt numFmtId="185" formatCode="_-&quot;€&quot;* #,##0.00_-;\-&quot;€&quot;* #,##0.00_-;_-&quot;€&quot;* &quot;-&quot;??_-;_-@_-"/>
    <numFmt numFmtId="186" formatCode="_-[$€-2]\ * #,##0.00_-;_-[$€-2]\ * #,##0.00\-;_-[$€-2]\ * &quot;-&quot;??_-;_-@_-"/>
    <numFmt numFmtId="187" formatCode="_-&quot;ƒ&quot;\ * #,##0.00_-;_-&quot;ƒ&quot;\ * #,##0.00\-;_-&quot;ƒ&quot;\ * &quot;-&quot;??_-;_-@_-"/>
    <numFmt numFmtId="188" formatCode="[$-413]d\ mmmm\ yyyy;@"/>
    <numFmt numFmtId="189" formatCode="&quot;Fl.&quot;#,##0.00;[Red]\-&quot;Fl.&quot;#,##0.00"/>
    <numFmt numFmtId="190" formatCode="&quot;Fl.&quot;#,##0_);[Red]\(&quot;Fl.&quot;#,##0\)"/>
    <numFmt numFmtId="191" formatCode="_-\F* #,##0.00_-;\-\F* #,##0.00_-;_-\F* &quot;-&quot;??_-;_-@_-"/>
    <numFmt numFmtId="192" formatCode="&quot;fl&quot;\ #,##0_-;[Red]&quot;fl&quot;\ #,##0\-"/>
    <numFmt numFmtId="193" formatCode="_-\€\ * #,##0.00"/>
    <numFmt numFmtId="194" formatCode="0\ &quot;m2&quot;"/>
    <numFmt numFmtId="195" formatCode="_-&quot;F&quot;\ * #,##0.00_-;_-&quot;F&quot;\ * #,##0.00\-;_-&quot;F&quot;\ * &quot;-&quot;??_-;_-@_-"/>
  </numFmts>
  <fonts count="152">
    <font>
      <sz val="10"/>
      <name val="MS Sans Serif"/>
    </font>
    <font>
      <sz val="11"/>
      <color theme="1"/>
      <name val="Calibri"/>
      <family val="2"/>
      <scheme val="minor"/>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indexed="8"/>
      <name val="Century Gothic"/>
      <family val="2"/>
    </font>
    <font>
      <b/>
      <sz val="10"/>
      <name val="Century Gothic"/>
      <family val="2"/>
    </font>
    <font>
      <sz val="10"/>
      <color indexed="18"/>
      <name val="Century Gothic"/>
      <family val="2"/>
    </font>
    <font>
      <b/>
      <sz val="10"/>
      <color rgb="FFFF0000"/>
      <name val="Century Gothic"/>
      <family val="2"/>
    </font>
    <font>
      <sz val="8"/>
      <name val="MS Sans Serif"/>
    </font>
    <font>
      <b/>
      <sz val="10"/>
      <color rgb="FFFF0000"/>
      <name val="MS Sans Serif"/>
    </font>
    <font>
      <b/>
      <sz val="12"/>
      <name val="Georgia"/>
      <family val="1"/>
    </font>
    <font>
      <sz val="12"/>
      <name val="Georgia"/>
      <family val="1"/>
    </font>
    <font>
      <b/>
      <sz val="10"/>
      <color theme="1"/>
      <name val="Georgia"/>
      <family val="1"/>
    </font>
    <font>
      <sz val="10"/>
      <name val="Georgia"/>
      <family val="1"/>
    </font>
    <font>
      <b/>
      <sz val="10"/>
      <color theme="0"/>
      <name val="Georgia"/>
      <family val="1"/>
    </font>
    <font>
      <b/>
      <sz val="10"/>
      <name val="Georgia"/>
      <family val="1"/>
    </font>
    <font>
      <b/>
      <sz val="10"/>
      <color rgb="FFFF0000"/>
      <name val="Georgia"/>
      <family val="1"/>
    </font>
    <font>
      <sz val="10"/>
      <color rgb="FFFF0000"/>
      <name val="Georgia"/>
      <family val="1"/>
    </font>
    <font>
      <b/>
      <sz val="12"/>
      <color rgb="FFFF0000"/>
      <name val="Georgia"/>
      <family val="1"/>
    </font>
    <font>
      <sz val="10"/>
      <color theme="1"/>
      <name val="Georgia"/>
      <family val="1"/>
    </font>
    <font>
      <sz val="10"/>
      <color indexed="10"/>
      <name val="Georgia"/>
      <family val="1"/>
    </font>
    <font>
      <sz val="12"/>
      <color theme="1"/>
      <name val="Georgia"/>
      <family val="1"/>
    </font>
    <font>
      <sz val="10"/>
      <color indexed="18"/>
      <name val="Georgia"/>
      <family val="1"/>
    </font>
    <font>
      <sz val="10"/>
      <color indexed="8"/>
      <name val="Georgia"/>
      <family val="1"/>
    </font>
    <font>
      <b/>
      <sz val="10"/>
      <color indexed="10"/>
      <name val="Georgia"/>
      <family val="1"/>
    </font>
    <font>
      <b/>
      <sz val="12"/>
      <color indexed="18"/>
      <name val="Georgia"/>
      <family val="1"/>
    </font>
    <font>
      <sz val="10"/>
      <color theme="0"/>
      <name val="Georgia"/>
      <family val="1"/>
    </font>
    <font>
      <b/>
      <sz val="10"/>
      <color indexed="18"/>
      <name val="Georgia"/>
      <family val="1"/>
    </font>
    <font>
      <b/>
      <sz val="10"/>
      <color indexed="8"/>
      <name val="Georgia"/>
      <family val="1"/>
    </font>
    <font>
      <sz val="11"/>
      <name val="Georgia"/>
      <family val="1"/>
    </font>
    <font>
      <b/>
      <sz val="9"/>
      <color indexed="20"/>
      <name val="Georgia"/>
      <family val="1"/>
    </font>
    <font>
      <b/>
      <sz val="9"/>
      <name val="Georgia"/>
      <family val="1"/>
    </font>
    <font>
      <sz val="14"/>
      <name val="Georgia"/>
      <family val="1"/>
    </font>
    <font>
      <b/>
      <sz val="9"/>
      <color indexed="18"/>
      <name val="Georgia"/>
      <family val="1"/>
    </font>
    <font>
      <sz val="12"/>
      <color indexed="18"/>
      <name val="Georgia"/>
      <family val="1"/>
    </font>
    <font>
      <b/>
      <sz val="8"/>
      <color indexed="18"/>
      <name val="Georgia"/>
      <family val="1"/>
    </font>
    <font>
      <sz val="9"/>
      <color rgb="FFFF0000"/>
      <name val="Georgia"/>
      <family val="1"/>
    </font>
    <font>
      <sz val="9"/>
      <color indexed="10"/>
      <name val="Georgia"/>
      <family val="1"/>
    </font>
    <font>
      <sz val="9"/>
      <color indexed="8"/>
      <name val="Georgia"/>
      <family val="1"/>
    </font>
    <font>
      <sz val="9"/>
      <name val="Georgia"/>
      <family val="1"/>
    </font>
    <font>
      <b/>
      <sz val="9"/>
      <color indexed="10"/>
      <name val="Georgia"/>
      <family val="1"/>
    </font>
    <font>
      <sz val="9"/>
      <color rgb="FF0AAAFF"/>
      <name val="Georgia"/>
      <family val="1"/>
    </font>
    <font>
      <b/>
      <u/>
      <sz val="10"/>
      <name val="Georgia"/>
      <family val="1"/>
    </font>
    <font>
      <u/>
      <sz val="9"/>
      <name val="Georgia"/>
      <family val="1"/>
    </font>
    <font>
      <b/>
      <sz val="10"/>
      <color indexed="20"/>
      <name val="Georgia"/>
      <family val="1"/>
    </font>
    <font>
      <b/>
      <sz val="10"/>
      <color theme="1" tint="0.34998626667073579"/>
      <name val="Georgia"/>
      <family val="1"/>
    </font>
    <font>
      <b/>
      <sz val="12"/>
      <name val="Arial Black"/>
      <family val="2"/>
    </font>
    <font>
      <b/>
      <sz val="10"/>
      <color theme="1"/>
      <name val="Arial Black"/>
      <family val="2"/>
    </font>
    <font>
      <sz val="10"/>
      <name val="Arial Black"/>
      <family val="2"/>
    </font>
    <font>
      <b/>
      <sz val="10"/>
      <color theme="0"/>
      <name val="Arial Black"/>
      <family val="2"/>
    </font>
    <font>
      <b/>
      <sz val="10"/>
      <color rgb="FFFF0000"/>
      <name val="Arial Black"/>
      <family val="2"/>
    </font>
    <font>
      <sz val="10"/>
      <color indexed="8"/>
      <name val="Arial Black"/>
      <family val="2"/>
    </font>
    <font>
      <b/>
      <sz val="10"/>
      <color indexed="10"/>
      <name val="Arial Black"/>
      <family val="2"/>
    </font>
    <font>
      <b/>
      <sz val="12"/>
      <color indexed="18"/>
      <name val="Arial Black"/>
      <family val="2"/>
    </font>
    <font>
      <b/>
      <sz val="14"/>
      <color theme="0"/>
      <name val="Arial Black"/>
      <family val="2"/>
    </font>
    <font>
      <b/>
      <sz val="12"/>
      <color theme="0"/>
      <name val="Arial Black"/>
      <family val="2"/>
    </font>
    <font>
      <sz val="10"/>
      <color theme="0"/>
      <name val="Arial Black"/>
      <family val="2"/>
    </font>
    <font>
      <b/>
      <sz val="9"/>
      <color theme="0"/>
      <name val="Arial Black"/>
      <family val="2"/>
    </font>
    <font>
      <b/>
      <sz val="9"/>
      <color indexed="18"/>
      <name val="Arial Black"/>
      <family val="2"/>
    </font>
    <font>
      <b/>
      <sz val="9"/>
      <color indexed="20"/>
      <name val="Arial Black"/>
      <family val="2"/>
    </font>
    <font>
      <sz val="10"/>
      <color indexed="10"/>
      <name val="Arial Black"/>
      <family val="2"/>
    </font>
    <font>
      <sz val="9"/>
      <color theme="0"/>
      <name val="Arial Black"/>
      <family val="2"/>
    </font>
    <font>
      <b/>
      <vertAlign val="superscript"/>
      <sz val="10"/>
      <color theme="0"/>
      <name val="Arial Black"/>
      <family val="2"/>
    </font>
    <font>
      <b/>
      <sz val="10"/>
      <color indexed="20"/>
      <name val="Arial Black"/>
      <family val="2"/>
    </font>
    <font>
      <b/>
      <sz val="10"/>
      <color theme="0"/>
      <name val="Times New Roman"/>
      <family val="1"/>
    </font>
    <font>
      <b/>
      <sz val="10"/>
      <name val="Times New Roman"/>
      <family val="1"/>
    </font>
    <font>
      <b/>
      <sz val="10"/>
      <color rgb="FFFF0000"/>
      <name val="Times New Roman"/>
      <family val="1"/>
    </font>
    <font>
      <sz val="10"/>
      <color rgb="FFFF0000"/>
      <name val="Times New Roman"/>
      <family val="1"/>
    </font>
    <font>
      <b/>
      <sz val="12"/>
      <name val="Times New Roman"/>
      <family val="1"/>
    </font>
    <font>
      <sz val="12"/>
      <name val="Times New Roman"/>
      <family val="1"/>
    </font>
    <font>
      <sz val="10"/>
      <color indexed="10"/>
      <name val="Times New Roman"/>
      <family val="1"/>
    </font>
    <font>
      <sz val="10"/>
      <color theme="1"/>
      <name val="Times New Roman"/>
      <family val="1"/>
    </font>
    <font>
      <b/>
      <sz val="10"/>
      <color rgb="FF0AAAFF"/>
      <name val="Times New Roman"/>
      <family val="1"/>
    </font>
    <font>
      <b/>
      <sz val="10"/>
      <color theme="1" tint="0.34998626667073579"/>
      <name val="Times New Roman"/>
      <family val="1"/>
    </font>
    <font>
      <sz val="10"/>
      <color indexed="8"/>
      <name val="Times New Roman"/>
      <family val="1"/>
    </font>
    <font>
      <sz val="10"/>
      <color indexed="18"/>
      <name val="Times New Roman"/>
      <family val="1"/>
    </font>
    <font>
      <sz val="9"/>
      <color indexed="23"/>
      <name val="Times New Roman"/>
      <family val="1"/>
    </font>
    <font>
      <i/>
      <sz val="10"/>
      <color indexed="10"/>
      <name val="Times New Roman"/>
      <family val="1"/>
    </font>
    <font>
      <sz val="10"/>
      <color theme="0" tint="-0.499984740745262"/>
      <name val="Times New Roman"/>
      <family val="1"/>
    </font>
    <font>
      <b/>
      <sz val="10"/>
      <color indexed="10"/>
      <name val="Times New Roman"/>
      <family val="1"/>
    </font>
    <font>
      <sz val="9"/>
      <color indexed="8"/>
      <name val="Times New Roman"/>
      <family val="1"/>
    </font>
    <font>
      <sz val="9"/>
      <name val="Times New Roman"/>
      <family val="1"/>
    </font>
    <font>
      <sz val="12"/>
      <color rgb="FFFF0000"/>
      <name val="Georgia"/>
      <family val="1"/>
    </font>
    <font>
      <sz val="11"/>
      <name val="Aptos"/>
      <family val="2"/>
    </font>
    <font>
      <u/>
      <sz val="11"/>
      <color rgb="FFFF0000"/>
      <name val="Aptos"/>
      <family val="2"/>
    </font>
    <font>
      <sz val="11"/>
      <color rgb="FFFF0000"/>
      <name val="Aptos"/>
      <family val="2"/>
    </font>
    <font>
      <b/>
      <sz val="12"/>
      <color rgb="FFFF0000"/>
      <name val="Times New Roman"/>
      <family val="1"/>
    </font>
  </fonts>
  <fills count="68">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rgb="FFFFFF00"/>
        <bgColor indexed="64"/>
      </patternFill>
    </fill>
    <fill>
      <patternFill patternType="solid">
        <fgColor theme="1" tint="0.34998626667073579"/>
        <bgColor indexed="64"/>
      </patternFill>
    </fill>
    <fill>
      <patternFill patternType="solid">
        <fgColor rgb="FF0A4983"/>
        <bgColor indexed="64"/>
      </patternFill>
    </fill>
    <fill>
      <patternFill patternType="solid">
        <fgColor rgb="FFE8E2D3"/>
        <bgColor indexed="64"/>
      </patternFill>
    </fill>
    <fill>
      <patternFill patternType="solid">
        <fgColor rgb="FFE8E2D3"/>
        <bgColor indexed="24"/>
      </patternFill>
    </fill>
    <fill>
      <patternFill patternType="solid">
        <fgColor rgb="FF92D050"/>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s>
  <cellStyleXfs count="52890">
    <xf numFmtId="0" fontId="0" fillId="0" borderId="0"/>
    <xf numFmtId="164" fontId="5" fillId="0" borderId="0" applyFont="0" applyFill="0" applyBorder="0" applyAlignment="0" applyProtection="0"/>
    <xf numFmtId="165" fontId="5" fillId="0" borderId="0" applyFont="0" applyFill="0" applyBorder="0" applyAlignment="0" applyProtection="0"/>
    <xf numFmtId="169" fontId="5" fillId="0" borderId="0" applyFont="0" applyFill="0" applyBorder="0" applyAlignment="0" applyProtection="0"/>
    <xf numFmtId="171" fontId="5" fillId="0" borderId="0" applyFont="0" applyFill="0" applyBorder="0" applyAlignment="0" applyProtection="0"/>
    <xf numFmtId="168" fontId="7" fillId="0" borderId="0" applyFont="0" applyFill="0" applyBorder="0" applyAlignment="0" applyProtection="0"/>
    <xf numFmtId="168" fontId="5" fillId="0" borderId="0" applyFont="0" applyFill="0" applyBorder="0" applyAlignment="0" applyProtection="0"/>
    <xf numFmtId="0" fontId="13" fillId="0" borderId="0" applyNumberFormat="0" applyFill="0" applyBorder="0" applyAlignment="0" applyProtection="0">
      <alignment vertical="top"/>
      <protection locked="0"/>
    </xf>
    <xf numFmtId="167" fontId="4" fillId="0" borderId="0" applyFont="0" applyFill="0" applyBorder="0" applyAlignment="0" applyProtection="0"/>
    <xf numFmtId="0" fontId="5" fillId="0" borderId="0"/>
    <xf numFmtId="0" fontId="11" fillId="0" borderId="0"/>
    <xf numFmtId="0" fontId="7" fillId="0" borderId="0"/>
    <xf numFmtId="0" fontId="5" fillId="0" borderId="0"/>
    <xf numFmtId="0" fontId="5" fillId="0" borderId="0"/>
    <xf numFmtId="0" fontId="9" fillId="0" borderId="0"/>
    <xf numFmtId="9" fontId="4" fillId="0" borderId="0" applyFont="0" applyFill="0" applyBorder="0" applyAlignment="0" applyProtection="0"/>
    <xf numFmtId="0" fontId="5" fillId="0" borderId="0"/>
    <xf numFmtId="166" fontId="4" fillId="0" borderId="0" applyFont="0" applyFill="0" applyBorder="0" applyAlignment="0" applyProtection="0"/>
    <xf numFmtId="0" fontId="15" fillId="0" borderId="0" applyNumberFormat="0" applyFill="0" applyBorder="0" applyAlignment="0" applyProtection="0"/>
    <xf numFmtId="0" fontId="16" fillId="0" borderId="12" applyNumberFormat="0" applyFill="0" applyAlignment="0" applyProtection="0"/>
    <xf numFmtId="0" fontId="17" fillId="0" borderId="13" applyNumberFormat="0" applyFill="0" applyAlignment="0" applyProtection="0"/>
    <xf numFmtId="0" fontId="18" fillId="0" borderId="14" applyNumberFormat="0" applyFill="0" applyAlignment="0" applyProtection="0"/>
    <xf numFmtId="0" fontId="18" fillId="0" borderId="0" applyNumberFormat="0" applyFill="0" applyBorder="0" applyAlignment="0" applyProtection="0"/>
    <xf numFmtId="0" fontId="19" fillId="3" borderId="0" applyNumberFormat="0" applyBorder="0" applyAlignment="0" applyProtection="0"/>
    <xf numFmtId="0" fontId="20" fillId="4" borderId="0" applyNumberFormat="0" applyBorder="0" applyAlignment="0" applyProtection="0"/>
    <xf numFmtId="0" fontId="21" fillId="5" borderId="0" applyNumberFormat="0" applyBorder="0" applyAlignment="0" applyProtection="0"/>
    <xf numFmtId="0" fontId="22" fillId="6" borderId="15" applyNumberFormat="0" applyAlignment="0" applyProtection="0"/>
    <xf numFmtId="0" fontId="23" fillId="7" borderId="16" applyNumberFormat="0" applyAlignment="0" applyProtection="0"/>
    <xf numFmtId="0" fontId="24" fillId="7" borderId="15" applyNumberFormat="0" applyAlignment="0" applyProtection="0"/>
    <xf numFmtId="0" fontId="25" fillId="0" borderId="17" applyNumberFormat="0" applyFill="0" applyAlignment="0" applyProtection="0"/>
    <xf numFmtId="0" fontId="26" fillId="8" borderId="18"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20" applyNumberFormat="0" applyFill="0" applyAlignment="0" applyProtection="0"/>
    <xf numFmtId="0" fontId="30"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0" fillId="17" borderId="0" applyNumberFormat="0" applyBorder="0" applyAlignment="0" applyProtection="0"/>
    <xf numFmtId="0" fontId="30"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0" fillId="21" borderId="0" applyNumberFormat="0" applyBorder="0" applyAlignment="0" applyProtection="0"/>
    <xf numFmtId="0" fontId="30"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0" fillId="25" borderId="0" applyNumberFormat="0" applyBorder="0" applyAlignment="0" applyProtection="0"/>
    <xf numFmtId="0" fontId="30"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0" fillId="29" borderId="0" applyNumberFormat="0" applyBorder="0" applyAlignment="0" applyProtection="0"/>
    <xf numFmtId="0" fontId="30"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0" fillId="33" borderId="0" applyNumberFormat="0" applyBorder="0" applyAlignment="0" applyProtection="0"/>
    <xf numFmtId="0" fontId="3" fillId="0" borderId="0"/>
    <xf numFmtId="0" fontId="3" fillId="9" borderId="19" applyNumberFormat="0" applyFont="0" applyAlignment="0" applyProtection="0"/>
    <xf numFmtId="0" fontId="8" fillId="0" borderId="0"/>
    <xf numFmtId="0" fontId="31" fillId="0" borderId="0"/>
    <xf numFmtId="0" fontId="31" fillId="0" borderId="0"/>
    <xf numFmtId="0" fontId="4" fillId="0" borderId="0"/>
    <xf numFmtId="9" fontId="4" fillId="0" borderId="0" applyFont="0" applyFill="0" applyBorder="0" applyAlignment="0" applyProtection="0"/>
    <xf numFmtId="44" fontId="4" fillId="0" borderId="0" applyFont="0" applyFill="0" applyBorder="0" applyAlignment="0" applyProtection="0"/>
    <xf numFmtId="183" fontId="4"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4" fontId="32" fillId="0" borderId="0" applyFont="0" applyFill="0" applyBorder="0" applyAlignment="0" applyProtection="0"/>
    <xf numFmtId="184" fontId="32" fillId="0" borderId="0" applyFont="0" applyFill="0" applyBorder="0" applyAlignment="0" applyProtection="0"/>
    <xf numFmtId="185" fontId="8" fillId="0" borderId="0" applyFont="0" applyFill="0" applyBorder="0" applyAlignment="0" applyProtection="0"/>
    <xf numFmtId="183"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3" fontId="2" fillId="0" borderId="0" applyFont="0" applyFill="0" applyBorder="0" applyAlignment="0" applyProtection="0"/>
    <xf numFmtId="0" fontId="33" fillId="34" borderId="0"/>
    <xf numFmtId="186" fontId="4" fillId="0" borderId="0"/>
    <xf numFmtId="0" fontId="11" fillId="0" borderId="0"/>
    <xf numFmtId="0" fontId="9" fillId="0" borderId="0"/>
    <xf numFmtId="9" fontId="4" fillId="0" borderId="0" applyFont="0" applyFill="0" applyBorder="0" applyAlignment="0" applyProtection="0"/>
    <xf numFmtId="9" fontId="8" fillId="0" borderId="0" applyFont="0" applyFill="0" applyBorder="0" applyAlignment="0" applyProtection="0"/>
    <xf numFmtId="0" fontId="4" fillId="0" borderId="0"/>
    <xf numFmtId="0" fontId="4" fillId="0" borderId="0"/>
    <xf numFmtId="0" fontId="34" fillId="0" borderId="0"/>
    <xf numFmtId="0" fontId="8" fillId="0" borderId="0"/>
    <xf numFmtId="0" fontId="2" fillId="0" borderId="0"/>
    <xf numFmtId="0" fontId="4" fillId="0" borderId="0"/>
    <xf numFmtId="0" fontId="35" fillId="0" borderId="0"/>
    <xf numFmtId="0" fontId="35" fillId="0" borderId="0"/>
    <xf numFmtId="0" fontId="4" fillId="0" borderId="0"/>
    <xf numFmtId="0" fontId="4" fillId="0" borderId="0"/>
    <xf numFmtId="0" fontId="35" fillId="0" borderId="0"/>
    <xf numFmtId="0" fontId="35" fillId="0" borderId="0"/>
    <xf numFmtId="0" fontId="8" fillId="0" borderId="0"/>
    <xf numFmtId="0" fontId="4" fillId="0" borderId="0"/>
    <xf numFmtId="0" fontId="14" fillId="0" borderId="0"/>
    <xf numFmtId="0" fontId="6" fillId="0" borderId="0"/>
    <xf numFmtId="187"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0" fontId="8" fillId="0" borderId="0"/>
    <xf numFmtId="166" fontId="8" fillId="0" borderId="0" applyFont="0" applyFill="0" applyBorder="0" applyAlignment="0" applyProtection="0"/>
    <xf numFmtId="167" fontId="8" fillId="0" borderId="0" applyFont="0" applyFill="0" applyBorder="0" applyAlignment="0" applyProtection="0"/>
    <xf numFmtId="0" fontId="35"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5"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7" fillId="46" borderId="0" applyNumberFormat="0" applyBorder="0" applyAlignment="0" applyProtection="0"/>
    <xf numFmtId="0" fontId="37" fillId="43" borderId="0" applyNumberFormat="0" applyBorder="0" applyAlignment="0" applyProtection="0"/>
    <xf numFmtId="0" fontId="37" fillId="44"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49" borderId="0" applyNumberFormat="0" applyBorder="0" applyAlignment="0" applyProtection="0"/>
    <xf numFmtId="0" fontId="37" fillId="50" borderId="0" applyNumberFormat="0" applyBorder="0" applyAlignment="0" applyProtection="0"/>
    <xf numFmtId="0" fontId="37" fillId="51" borderId="0" applyNumberFormat="0" applyBorder="0" applyAlignment="0" applyProtection="0"/>
    <xf numFmtId="0" fontId="37" fillId="52"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53" borderId="0" applyNumberFormat="0" applyBorder="0" applyAlignment="0" applyProtection="0"/>
    <xf numFmtId="0" fontId="38" fillId="39" borderId="0" applyNumberFormat="0" applyBorder="0" applyAlignment="0" applyProtection="0"/>
    <xf numFmtId="0" fontId="39" fillId="4" borderId="0" applyNumberFormat="0" applyBorder="0" applyAlignment="0" applyProtection="0"/>
    <xf numFmtId="0" fontId="40" fillId="54" borderId="22" applyNumberFormat="0" applyAlignment="0" applyProtection="0"/>
    <xf numFmtId="0" fontId="8" fillId="0" borderId="0"/>
    <xf numFmtId="0" fontId="41" fillId="55" borderId="22" applyNumberFormat="0" applyAlignment="0" applyProtection="0"/>
    <xf numFmtId="0" fontId="42" fillId="56" borderId="23" applyNumberFormat="0" applyAlignment="0" applyProtection="0"/>
    <xf numFmtId="0" fontId="42" fillId="56" borderId="23" applyNumberFormat="0" applyAlignment="0" applyProtection="0"/>
    <xf numFmtId="0" fontId="43" fillId="0" borderId="0" applyNumberFormat="0" applyFill="0" applyBorder="0" applyAlignment="0" applyProtection="0"/>
    <xf numFmtId="0" fontId="44" fillId="0" borderId="24" applyNumberFormat="0" applyFill="0" applyAlignment="0" applyProtection="0"/>
    <xf numFmtId="0" fontId="45" fillId="38"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6" fillId="0" borderId="25" applyNumberFormat="0" applyFill="0" applyAlignment="0" applyProtection="0"/>
    <xf numFmtId="0" fontId="47" fillId="0" borderId="26" applyNumberFormat="0" applyFill="0" applyAlignment="0" applyProtection="0"/>
    <xf numFmtId="0" fontId="48" fillId="0" borderId="27" applyNumberFormat="0" applyFill="0" applyAlignment="0" applyProtection="0"/>
    <xf numFmtId="0" fontId="48" fillId="0" borderId="0" applyNumberFormat="0" applyFill="0" applyBorder="0" applyAlignment="0" applyProtection="0"/>
    <xf numFmtId="0" fontId="49" fillId="57" borderId="22" applyNumberFormat="0" applyAlignment="0" applyProtection="0"/>
    <xf numFmtId="0" fontId="36" fillId="58" borderId="1"/>
    <xf numFmtId="0" fontId="50" fillId="0" borderId="28" applyNumberFormat="0" applyFill="0" applyAlignment="0" applyProtection="0"/>
    <xf numFmtId="0" fontId="51" fillId="0" borderId="29" applyNumberFormat="0" applyFill="0" applyAlignment="0" applyProtection="0"/>
    <xf numFmtId="0" fontId="52" fillId="0" borderId="30" applyNumberFormat="0" applyFill="0" applyAlignment="0" applyProtection="0"/>
    <xf numFmtId="0" fontId="52" fillId="0" borderId="0" applyNumberFormat="0" applyFill="0" applyBorder="0" applyAlignment="0" applyProtection="0"/>
    <xf numFmtId="167" fontId="53" fillId="0" borderId="0">
      <alignment horizontal="center" vertical="center" textRotation="90" wrapText="1"/>
    </xf>
    <xf numFmtId="0" fontId="54" fillId="58" borderId="31"/>
    <xf numFmtId="0" fontId="55" fillId="0" borderId="32" applyNumberFormat="0" applyFill="0" applyAlignment="0" applyProtection="0"/>
    <xf numFmtId="189" fontId="4" fillId="0" borderId="0"/>
    <xf numFmtId="0" fontId="56" fillId="57" borderId="0" applyNumberFormat="0" applyBorder="0" applyAlignment="0" applyProtection="0"/>
    <xf numFmtId="0" fontId="56" fillId="57" borderId="0" applyNumberFormat="0" applyBorder="0" applyAlignment="0" applyProtection="0"/>
    <xf numFmtId="0" fontId="34" fillId="0" borderId="0"/>
    <xf numFmtId="0" fontId="4" fillId="59" borderId="33" applyNumberFormat="0" applyFont="0" applyAlignment="0" applyProtection="0"/>
    <xf numFmtId="0" fontId="35" fillId="59" borderId="33" applyNumberFormat="0" applyFont="0" applyAlignment="0" applyProtection="0"/>
    <xf numFmtId="0" fontId="57" fillId="37" borderId="0" applyNumberFormat="0" applyBorder="0" applyAlignment="0" applyProtection="0"/>
    <xf numFmtId="0" fontId="58" fillId="55" borderId="34" applyNumberFormat="0" applyAlignment="0" applyProtection="0"/>
    <xf numFmtId="0" fontId="54" fillId="60" borderId="35" applyNumberFormat="0" applyFont="0" applyBorder="0">
      <alignment horizontal="center"/>
    </xf>
    <xf numFmtId="0" fontId="59" fillId="0" borderId="0" applyNumberFormat="0" applyFill="0" applyBorder="0" applyAlignment="0" applyProtection="0"/>
    <xf numFmtId="0" fontId="60" fillId="0" borderId="0" applyNumberFormat="0" applyFill="0" applyBorder="0" applyAlignment="0" applyProtection="0"/>
    <xf numFmtId="0" fontId="61" fillId="0" borderId="36" applyNumberFormat="0" applyFill="0" applyAlignment="0" applyProtection="0"/>
    <xf numFmtId="0" fontId="61" fillId="0" borderId="37" applyNumberFormat="0" applyFill="0" applyAlignment="0" applyProtection="0"/>
    <xf numFmtId="0" fontId="58" fillId="54" borderId="34" applyNumberFormat="0" applyAlignment="0" applyProtection="0"/>
    <xf numFmtId="190" fontId="4" fillId="0" borderId="0"/>
    <xf numFmtId="191" fontId="8" fillId="0" borderId="0" applyFont="0" applyFill="0" applyBorder="0" applyAlignment="0" applyProtection="0"/>
    <xf numFmtId="170" fontId="4" fillId="0" borderId="0"/>
    <xf numFmtId="0" fontId="43"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38" fontId="6" fillId="0" borderId="0" applyFont="0" applyFill="0" applyBorder="0" applyAlignment="0" applyProtection="0"/>
    <xf numFmtId="192" fontId="6"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93" fontId="36" fillId="0" borderId="0"/>
    <xf numFmtId="193" fontId="36" fillId="0" borderId="0"/>
    <xf numFmtId="0" fontId="63" fillId="0" borderId="0" applyNumberFormat="0" applyFill="0" applyBorder="0" applyAlignment="0" applyProtection="0"/>
    <xf numFmtId="167" fontId="8" fillId="0" borderId="0" applyFont="0" applyFill="0" applyBorder="0" applyAlignment="0" applyProtection="0"/>
    <xf numFmtId="43" fontId="2"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54" fillId="58" borderId="31"/>
    <xf numFmtId="194" fontId="54" fillId="0" borderId="0"/>
    <xf numFmtId="9" fontId="35" fillId="0" borderId="0" applyFont="0" applyFill="0" applyBorder="0" applyAlignment="0" applyProtection="0"/>
    <xf numFmtId="0" fontId="2" fillId="0" borderId="0"/>
    <xf numFmtId="0" fontId="8" fillId="0" borderId="0"/>
    <xf numFmtId="0" fontId="4" fillId="0" borderId="0"/>
    <xf numFmtId="0" fontId="8" fillId="0" borderId="0"/>
    <xf numFmtId="0" fontId="64" fillId="0" borderId="0"/>
    <xf numFmtId="0" fontId="8" fillId="0" borderId="0"/>
    <xf numFmtId="0" fontId="4" fillId="0" borderId="0"/>
    <xf numFmtId="0" fontId="2" fillId="0" borderId="0"/>
    <xf numFmtId="0" fontId="2" fillId="0" borderId="0"/>
    <xf numFmtId="0" fontId="8" fillId="0" borderId="0"/>
    <xf numFmtId="0" fontId="4" fillId="0" borderId="0"/>
    <xf numFmtId="166" fontId="8" fillId="0" borderId="0" applyFont="0" applyFill="0" applyBorder="0" applyAlignment="0" applyProtection="0"/>
    <xf numFmtId="166" fontId="35" fillId="0" borderId="0" applyFont="0" applyFill="0" applyBorder="0" applyAlignment="0" applyProtection="0"/>
    <xf numFmtId="166" fontId="8" fillId="0" borderId="0" applyFont="0" applyFill="0" applyBorder="0" applyAlignment="0" applyProtection="0"/>
    <xf numFmtId="195" fontId="8"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526">
    <xf numFmtId="0" fontId="0" fillId="0" borderId="0" xfId="0"/>
    <xf numFmtId="0" fontId="66" fillId="0" borderId="0" xfId="13" applyFont="1" applyProtection="1">
      <protection hidden="1"/>
    </xf>
    <xf numFmtId="0" fontId="66" fillId="0" borderId="0" xfId="0" applyFont="1"/>
    <xf numFmtId="2" fontId="66" fillId="0" borderId="0" xfId="11" applyNumberFormat="1" applyFont="1" applyProtection="1">
      <protection hidden="1"/>
    </xf>
    <xf numFmtId="0" fontId="66" fillId="0" borderId="0" xfId="13" applyFont="1" applyAlignment="1" applyProtection="1">
      <alignment vertical="center"/>
      <protection hidden="1"/>
    </xf>
    <xf numFmtId="0" fontId="67" fillId="0" borderId="0" xfId="13" applyFont="1" applyAlignment="1" applyProtection="1">
      <alignment horizontal="right" vertical="center"/>
      <protection hidden="1"/>
    </xf>
    <xf numFmtId="176" fontId="66" fillId="0" borderId="0" xfId="13" applyNumberFormat="1" applyFont="1" applyAlignment="1" applyProtection="1">
      <alignment vertical="center"/>
      <protection hidden="1"/>
    </xf>
    <xf numFmtId="0" fontId="69" fillId="0" borderId="0" xfId="13" applyFont="1" applyAlignment="1" applyProtection="1">
      <alignment vertical="center"/>
      <protection hidden="1"/>
    </xf>
    <xf numFmtId="2" fontId="66" fillId="0" borderId="0" xfId="0" applyNumberFormat="1" applyFont="1" applyAlignment="1">
      <alignment vertical="center"/>
    </xf>
    <xf numFmtId="176" fontId="71" fillId="0" borderId="0" xfId="13" applyNumberFormat="1" applyFont="1" applyAlignment="1" applyProtection="1">
      <alignment vertical="center"/>
      <protection hidden="1"/>
    </xf>
    <xf numFmtId="177" fontId="66" fillId="0" borderId="0" xfId="13" applyNumberFormat="1" applyFont="1" applyAlignment="1" applyProtection="1">
      <alignment horizontal="right" vertical="center"/>
      <protection hidden="1"/>
    </xf>
    <xf numFmtId="0" fontId="66" fillId="0" borderId="0" xfId="13" applyFont="1" applyAlignment="1" applyProtection="1">
      <alignment horizontal="right" vertical="center"/>
      <protection hidden="1"/>
    </xf>
    <xf numFmtId="0" fontId="66" fillId="0" borderId="0" xfId="88" applyFont="1"/>
    <xf numFmtId="0" fontId="68" fillId="0" borderId="0" xfId="0" applyFont="1"/>
    <xf numFmtId="0" fontId="66" fillId="0" borderId="0" xfId="0" applyFont="1" applyAlignment="1">
      <alignment vertical="center"/>
    </xf>
    <xf numFmtId="2" fontId="66" fillId="0" borderId="0" xfId="13" applyNumberFormat="1" applyFont="1" applyAlignment="1" applyProtection="1">
      <alignment vertical="center"/>
      <protection hidden="1"/>
    </xf>
    <xf numFmtId="177" fontId="66" fillId="2" borderId="0" xfId="11" applyNumberFormat="1" applyFont="1" applyFill="1" applyAlignment="1" applyProtection="1">
      <alignment vertical="center"/>
      <protection hidden="1"/>
    </xf>
    <xf numFmtId="10" fontId="69" fillId="0" borderId="0" xfId="15" applyNumberFormat="1" applyFont="1" applyFill="1" applyBorder="1" applyAlignment="1" applyProtection="1">
      <alignment horizontal="right" vertical="center"/>
      <protection hidden="1"/>
    </xf>
    <xf numFmtId="10" fontId="65" fillId="0" borderId="0" xfId="15" applyNumberFormat="1" applyFont="1" applyFill="1" applyBorder="1" applyAlignment="1"/>
    <xf numFmtId="179" fontId="66" fillId="0" borderId="0" xfId="13" applyNumberFormat="1" applyFont="1" applyAlignment="1" applyProtection="1">
      <alignment vertical="center"/>
      <protection hidden="1"/>
    </xf>
    <xf numFmtId="0" fontId="66" fillId="0" borderId="0" xfId="0" applyFont="1" applyAlignment="1">
      <alignment horizontal="center" wrapText="1"/>
    </xf>
    <xf numFmtId="0" fontId="66" fillId="0" borderId="0" xfId="83" applyFont="1"/>
    <xf numFmtId="175" fontId="67" fillId="0" borderId="0" xfId="3" applyNumberFormat="1" applyFont="1" applyFill="1" applyBorder="1" applyAlignment="1" applyProtection="1">
      <alignment horizontal="center"/>
      <protection hidden="1"/>
    </xf>
    <xf numFmtId="169" fontId="67" fillId="0" borderId="0" xfId="3" applyFont="1" applyFill="1" applyBorder="1" applyAlignment="1" applyProtection="1">
      <alignment horizontal="center"/>
      <protection hidden="1"/>
    </xf>
    <xf numFmtId="0" fontId="67" fillId="0" borderId="0" xfId="13" applyFont="1" applyAlignment="1" applyProtection="1">
      <alignment horizontal="center"/>
      <protection hidden="1"/>
    </xf>
    <xf numFmtId="0" fontId="66" fillId="0" borderId="0" xfId="83" applyFont="1" applyAlignment="1">
      <alignment horizontal="center" vertical="center"/>
    </xf>
    <xf numFmtId="175" fontId="66" fillId="0" borderId="0" xfId="83" applyNumberFormat="1" applyFont="1" applyAlignment="1">
      <alignment horizontal="center" vertical="center"/>
    </xf>
    <xf numFmtId="0" fontId="66" fillId="0" borderId="0" xfId="102" applyFont="1"/>
    <xf numFmtId="0" fontId="70" fillId="0" borderId="0" xfId="102" applyFont="1"/>
    <xf numFmtId="0" fontId="72" fillId="0" borderId="0" xfId="13" applyFont="1" applyProtection="1">
      <protection hidden="1"/>
    </xf>
    <xf numFmtId="0" fontId="72" fillId="0" borderId="0" xfId="13" applyFont="1" applyAlignment="1" applyProtection="1">
      <alignment horizontal="right" vertical="center"/>
      <protection hidden="1"/>
    </xf>
    <xf numFmtId="2" fontId="72" fillId="0" borderId="0" xfId="13" applyNumberFormat="1" applyFont="1" applyAlignment="1" applyProtection="1">
      <alignment vertical="center"/>
      <protection hidden="1"/>
    </xf>
    <xf numFmtId="0" fontId="72" fillId="0" borderId="0" xfId="13" applyFont="1" applyAlignment="1" applyProtection="1">
      <alignment vertical="center"/>
      <protection hidden="1"/>
    </xf>
    <xf numFmtId="0" fontId="72" fillId="0" borderId="0" xfId="0" applyFont="1"/>
    <xf numFmtId="0" fontId="74" fillId="0" borderId="0" xfId="0" applyFont="1"/>
    <xf numFmtId="2" fontId="75" fillId="0" borderId="0" xfId="12" applyNumberFormat="1" applyFont="1"/>
    <xf numFmtId="2" fontId="76" fillId="2" borderId="0" xfId="12" applyNumberFormat="1" applyFont="1" applyFill="1"/>
    <xf numFmtId="0" fontId="78" fillId="0" borderId="0" xfId="88" applyFont="1"/>
    <xf numFmtId="167" fontId="78" fillId="0" borderId="0" xfId="8" applyFont="1"/>
    <xf numFmtId="173" fontId="80" fillId="0" borderId="0" xfId="8" applyNumberFormat="1" applyFont="1" applyAlignment="1">
      <alignment horizontal="center"/>
    </xf>
    <xf numFmtId="167" fontId="78" fillId="0" borderId="40" xfId="8" applyFont="1" applyBorder="1"/>
    <xf numFmtId="49" fontId="82" fillId="0" borderId="0" xfId="62" applyNumberFormat="1" applyFont="1"/>
    <xf numFmtId="0" fontId="82" fillId="0" borderId="0" xfId="62" applyFont="1"/>
    <xf numFmtId="10" fontId="82" fillId="0" borderId="0" xfId="62" applyNumberFormat="1" applyFont="1" applyAlignment="1">
      <alignment horizontal="left"/>
    </xf>
    <xf numFmtId="2" fontId="76" fillId="0" borderId="0" xfId="12" applyNumberFormat="1" applyFont="1"/>
    <xf numFmtId="188" fontId="83" fillId="0" borderId="0" xfId="62" applyNumberFormat="1" applyFont="1" applyAlignment="1">
      <alignment horizontal="left"/>
    </xf>
    <xf numFmtId="0" fontId="78" fillId="0" borderId="0" xfId="62" applyFont="1"/>
    <xf numFmtId="2" fontId="83" fillId="0" borderId="0" xfId="12" applyNumberFormat="1" applyFont="1"/>
    <xf numFmtId="167" fontId="82" fillId="0" borderId="0" xfId="8" applyFont="1"/>
    <xf numFmtId="2" fontId="80" fillId="0" borderId="0" xfId="88" applyNumberFormat="1" applyFont="1"/>
    <xf numFmtId="2" fontId="78" fillId="0" borderId="1" xfId="0" applyNumberFormat="1" applyFont="1" applyBorder="1"/>
    <xf numFmtId="2" fontId="78" fillId="0" borderId="1" xfId="88" applyNumberFormat="1" applyFont="1" applyBorder="1"/>
    <xf numFmtId="0" fontId="78" fillId="0" borderId="0" xfId="0" applyFont="1"/>
    <xf numFmtId="0" fontId="78" fillId="0" borderId="0" xfId="0" applyFont="1" applyAlignment="1">
      <alignment horizontal="center" vertical="center"/>
    </xf>
    <xf numFmtId="2" fontId="86" fillId="0" borderId="0" xfId="12" applyNumberFormat="1" applyFont="1"/>
    <xf numFmtId="0" fontId="78" fillId="0" borderId="0" xfId="16" applyFont="1" applyAlignment="1">
      <alignment horizontal="center"/>
    </xf>
    <xf numFmtId="2" fontId="78" fillId="0" borderId="0" xfId="8" applyNumberFormat="1" applyFont="1" applyAlignment="1">
      <alignment horizontal="left"/>
    </xf>
    <xf numFmtId="172" fontId="78" fillId="0" borderId="0" xfId="16" applyNumberFormat="1" applyFont="1" applyAlignment="1">
      <alignment horizontal="center"/>
    </xf>
    <xf numFmtId="172" fontId="87" fillId="0" borderId="0" xfId="12" applyNumberFormat="1" applyFont="1"/>
    <xf numFmtId="3" fontId="78" fillId="0" borderId="0" xfId="8" applyNumberFormat="1" applyFont="1" applyAlignment="1">
      <alignment horizontal="right"/>
    </xf>
    <xf numFmtId="0" fontId="78" fillId="0" borderId="0" xfId="16" applyFont="1"/>
    <xf numFmtId="0" fontId="88" fillId="0" borderId="0" xfId="16" applyFont="1"/>
    <xf numFmtId="0" fontId="78" fillId="2" borderId="1" xfId="0" applyFont="1" applyFill="1" applyBorder="1" applyAlignment="1">
      <alignment vertical="center"/>
    </xf>
    <xf numFmtId="0" fontId="78" fillId="0" borderId="1" xfId="0" applyFont="1" applyBorder="1" applyAlignment="1">
      <alignment horizontal="center" vertical="center"/>
    </xf>
    <xf numFmtId="0" fontId="78" fillId="0" borderId="1" xfId="0" applyFont="1" applyBorder="1" applyAlignment="1">
      <alignment vertical="center"/>
    </xf>
    <xf numFmtId="0" fontId="80" fillId="0" borderId="1" xfId="0" applyFont="1" applyBorder="1" applyAlignment="1">
      <alignment vertical="center"/>
    </xf>
    <xf numFmtId="0" fontId="80" fillId="0" borderId="1" xfId="0" applyFont="1" applyBorder="1"/>
    <xf numFmtId="0" fontId="80" fillId="0" borderId="1" xfId="0" applyFont="1" applyBorder="1" applyAlignment="1">
      <alignment horizontal="center" vertical="center"/>
    </xf>
    <xf numFmtId="1" fontId="78" fillId="0" borderId="42" xfId="60" applyNumberFormat="1" applyFont="1" applyBorder="1" applyAlignment="1">
      <alignment horizontal="center"/>
    </xf>
    <xf numFmtId="1" fontId="88" fillId="0" borderId="42" xfId="60" applyNumberFormat="1" applyFont="1" applyBorder="1" applyAlignment="1">
      <alignment horizontal="center"/>
    </xf>
    <xf numFmtId="0" fontId="82" fillId="0" borderId="0" xfId="0" applyFont="1"/>
    <xf numFmtId="0" fontId="85" fillId="0" borderId="0" xfId="0" applyFont="1" applyAlignment="1">
      <alignment horizontal="center"/>
    </xf>
    <xf numFmtId="2" fontId="89" fillId="0" borderId="0" xfId="0" applyNumberFormat="1" applyFont="1"/>
    <xf numFmtId="2" fontId="80" fillId="0" borderId="0" xfId="0" applyNumberFormat="1" applyFont="1" applyAlignment="1">
      <alignment horizontal="center"/>
    </xf>
    <xf numFmtId="2" fontId="80" fillId="0" borderId="0" xfId="0" applyNumberFormat="1" applyFont="1"/>
    <xf numFmtId="0" fontId="80" fillId="0" borderId="0" xfId="0" applyFont="1"/>
    <xf numFmtId="1" fontId="80" fillId="0" borderId="0" xfId="0" applyNumberFormat="1" applyFont="1" applyAlignment="1">
      <alignment horizontal="center"/>
    </xf>
    <xf numFmtId="0" fontId="81" fillId="0" borderId="0" xfId="0" applyFont="1"/>
    <xf numFmtId="0" fontId="77" fillId="0" borderId="0" xfId="0" applyFont="1"/>
    <xf numFmtId="167" fontId="80" fillId="0" borderId="0" xfId="8" applyFont="1"/>
    <xf numFmtId="0" fontId="78" fillId="0" borderId="1" xfId="0" applyFont="1" applyBorder="1"/>
    <xf numFmtId="2" fontId="85" fillId="0" borderId="1" xfId="8" applyNumberFormat="1" applyFont="1" applyFill="1" applyBorder="1" applyAlignment="1">
      <alignment horizontal="center"/>
    </xf>
    <xf numFmtId="0" fontId="78" fillId="0" borderId="9" xfId="0" applyFont="1" applyBorder="1"/>
    <xf numFmtId="0" fontId="78" fillId="0" borderId="7" xfId="0" applyFont="1" applyBorder="1"/>
    <xf numFmtId="0" fontId="78" fillId="0" borderId="4" xfId="0" applyFont="1" applyBorder="1"/>
    <xf numFmtId="0" fontId="78" fillId="0" borderId="21" xfId="0" applyFont="1" applyBorder="1" applyAlignment="1">
      <alignment wrapText="1"/>
    </xf>
    <xf numFmtId="0" fontId="78" fillId="0" borderId="21" xfId="0" applyFont="1" applyBorder="1"/>
    <xf numFmtId="0" fontId="78" fillId="2" borderId="21" xfId="0" applyFont="1" applyFill="1" applyBorder="1" applyAlignment="1">
      <alignment wrapText="1"/>
    </xf>
    <xf numFmtId="0" fontId="84" fillId="0" borderId="21" xfId="58" applyFont="1" applyBorder="1" applyAlignment="1">
      <alignment wrapText="1"/>
    </xf>
    <xf numFmtId="0" fontId="84" fillId="0" borderId="0" xfId="0" applyFont="1"/>
    <xf numFmtId="0" fontId="85" fillId="0" borderId="0" xfId="13" applyFont="1" applyProtection="1">
      <protection hidden="1"/>
    </xf>
    <xf numFmtId="0" fontId="78" fillId="0" borderId="0" xfId="13" applyFont="1" applyProtection="1">
      <protection hidden="1"/>
    </xf>
    <xf numFmtId="0" fontId="80" fillId="0" borderId="0" xfId="0" applyFont="1" applyAlignment="1">
      <alignment horizontal="center"/>
    </xf>
    <xf numFmtId="2" fontId="78" fillId="0" borderId="0" xfId="13" applyNumberFormat="1" applyFont="1" applyAlignment="1" applyProtection="1">
      <alignment vertical="center"/>
      <protection hidden="1"/>
    </xf>
    <xf numFmtId="2" fontId="78" fillId="0" borderId="3" xfId="11" applyNumberFormat="1" applyFont="1" applyBorder="1" applyProtection="1">
      <protection hidden="1"/>
    </xf>
    <xf numFmtId="2" fontId="78" fillId="0" borderId="0" xfId="11" applyNumberFormat="1" applyFont="1" applyProtection="1">
      <protection hidden="1"/>
    </xf>
    <xf numFmtId="2" fontId="78" fillId="0" borderId="5" xfId="11" applyNumberFormat="1" applyFont="1" applyBorder="1" applyProtection="1">
      <protection hidden="1"/>
    </xf>
    <xf numFmtId="2" fontId="78" fillId="0" borderId="7" xfId="11" applyNumberFormat="1" applyFont="1" applyBorder="1" applyProtection="1">
      <protection hidden="1"/>
    </xf>
    <xf numFmtId="0" fontId="78" fillId="0" borderId="5" xfId="0" applyFont="1" applyBorder="1"/>
    <xf numFmtId="0" fontId="80" fillId="0" borderId="5" xfId="0" applyFont="1" applyBorder="1"/>
    <xf numFmtId="0" fontId="80" fillId="0" borderId="7" xfId="0" applyFont="1" applyBorder="1"/>
    <xf numFmtId="0" fontId="78" fillId="0" borderId="41" xfId="0" applyFont="1" applyBorder="1"/>
    <xf numFmtId="0" fontId="78" fillId="0" borderId="40" xfId="0" applyFont="1" applyBorder="1" applyAlignment="1">
      <alignment horizontal="left"/>
    </xf>
    <xf numFmtId="0" fontId="92" fillId="0" borderId="3" xfId="13" applyFont="1" applyBorder="1" applyAlignment="1" applyProtection="1">
      <alignment horizontal="left" vertical="center"/>
      <protection hidden="1"/>
    </xf>
    <xf numFmtId="0" fontId="78" fillId="0" borderId="0" xfId="0" applyFont="1" applyAlignment="1">
      <alignment vertical="center"/>
    </xf>
    <xf numFmtId="0" fontId="92" fillId="0" borderId="0" xfId="13" applyFont="1" applyAlignment="1" applyProtection="1">
      <alignment horizontal="left" vertical="center"/>
      <protection hidden="1"/>
    </xf>
    <xf numFmtId="2" fontId="80" fillId="0" borderId="1" xfId="11" applyNumberFormat="1" applyFont="1" applyBorder="1" applyAlignment="1" applyProtection="1">
      <alignment horizontal="center"/>
      <protection hidden="1"/>
    </xf>
    <xf numFmtId="0" fontId="82" fillId="0" borderId="40" xfId="0" applyFont="1" applyBorder="1"/>
    <xf numFmtId="0" fontId="78" fillId="0" borderId="5" xfId="11" applyFont="1" applyBorder="1" applyAlignment="1" applyProtection="1">
      <alignment vertical="center"/>
      <protection hidden="1"/>
    </xf>
    <xf numFmtId="0" fontId="78" fillId="0" borderId="2" xfId="0" applyFont="1" applyBorder="1"/>
    <xf numFmtId="0" fontId="78" fillId="0" borderId="6" xfId="0" applyFont="1" applyBorder="1"/>
    <xf numFmtId="0" fontId="80" fillId="0" borderId="5" xfId="13" applyFont="1" applyBorder="1" applyAlignment="1" applyProtection="1">
      <alignment vertical="center"/>
      <protection hidden="1"/>
    </xf>
    <xf numFmtId="0" fontId="80" fillId="0" borderId="6" xfId="0" applyFont="1" applyBorder="1"/>
    <xf numFmtId="0" fontId="88" fillId="0" borderId="1" xfId="13" applyFont="1" applyBorder="1" applyAlignment="1" applyProtection="1">
      <alignment horizontal="left" vertical="center"/>
      <protection hidden="1"/>
    </xf>
    <xf numFmtId="0" fontId="80" fillId="0" borderId="1" xfId="13" applyFont="1" applyBorder="1" applyAlignment="1" applyProtection="1">
      <alignment vertical="center"/>
      <protection hidden="1"/>
    </xf>
    <xf numFmtId="0" fontId="92" fillId="0" borderId="1" xfId="13" applyFont="1" applyBorder="1" applyAlignment="1" applyProtection="1">
      <alignment vertical="center"/>
      <protection hidden="1"/>
    </xf>
    <xf numFmtId="0" fontId="93" fillId="0" borderId="1" xfId="13" applyFont="1" applyBorder="1" applyAlignment="1" applyProtection="1">
      <alignment vertical="center"/>
      <protection hidden="1"/>
    </xf>
    <xf numFmtId="0" fontId="78" fillId="0" borderId="1" xfId="13" applyFont="1" applyBorder="1" applyAlignment="1" applyProtection="1">
      <alignment vertical="center"/>
      <protection hidden="1"/>
    </xf>
    <xf numFmtId="0" fontId="89" fillId="0" borderId="0" xfId="13" applyFont="1" applyProtection="1">
      <protection hidden="1"/>
    </xf>
    <xf numFmtId="0" fontId="94" fillId="0" borderId="0" xfId="0" applyFont="1" applyAlignment="1">
      <alignment horizontal="left" indent="3"/>
    </xf>
    <xf numFmtId="0" fontId="94" fillId="0" borderId="0" xfId="0" applyFont="1"/>
    <xf numFmtId="0" fontId="94" fillId="0" borderId="0" xfId="0" applyFont="1" applyAlignment="1">
      <alignment horizontal="left" indent="1"/>
    </xf>
    <xf numFmtId="180" fontId="94" fillId="0" borderId="0" xfId="0" applyNumberFormat="1" applyFont="1"/>
    <xf numFmtId="179" fontId="94" fillId="0" borderId="0" xfId="0" applyNumberFormat="1" applyFont="1"/>
    <xf numFmtId="0" fontId="95" fillId="0" borderId="0" xfId="13" applyFont="1" applyProtection="1">
      <protection hidden="1"/>
    </xf>
    <xf numFmtId="0" fontId="95" fillId="0" borderId="0" xfId="13" applyFont="1" applyAlignment="1" applyProtection="1">
      <alignment horizontal="center"/>
      <protection hidden="1"/>
    </xf>
    <xf numFmtId="0" fontId="95" fillId="0" borderId="0" xfId="13" applyFont="1" applyAlignment="1" applyProtection="1">
      <alignment horizontal="right"/>
      <protection hidden="1"/>
    </xf>
    <xf numFmtId="169" fontId="95" fillId="0" borderId="0" xfId="3" applyFont="1" applyFill="1" applyBorder="1" applyAlignment="1" applyProtection="1">
      <alignment horizontal="center"/>
      <protection hidden="1"/>
    </xf>
    <xf numFmtId="175" fontId="95" fillId="0" borderId="0" xfId="3" applyNumberFormat="1" applyFont="1" applyFill="1" applyBorder="1" applyAlignment="1" applyProtection="1">
      <alignment horizontal="center"/>
      <protection hidden="1"/>
    </xf>
    <xf numFmtId="2" fontId="75" fillId="0" borderId="0" xfId="0" applyNumberFormat="1" applyFont="1"/>
    <xf numFmtId="2" fontId="76" fillId="0" borderId="0" xfId="0" applyNumberFormat="1" applyFont="1"/>
    <xf numFmtId="0" fontId="96" fillId="0" borderId="0" xfId="13" applyFont="1" applyAlignment="1" applyProtection="1">
      <alignment horizontal="right"/>
      <protection hidden="1"/>
    </xf>
    <xf numFmtId="0" fontId="97" fillId="0" borderId="0" xfId="0" applyFont="1" applyAlignment="1">
      <alignment horizontal="center" vertical="center"/>
    </xf>
    <xf numFmtId="175" fontId="97" fillId="0" borderId="0" xfId="0" applyNumberFormat="1" applyFont="1" applyAlignment="1">
      <alignment horizontal="center" vertical="center"/>
    </xf>
    <xf numFmtId="1" fontId="76" fillId="0" borderId="0" xfId="0" applyNumberFormat="1" applyFont="1" applyAlignment="1">
      <alignment horizontal="left"/>
    </xf>
    <xf numFmtId="2" fontId="96" fillId="0" borderId="0" xfId="13" applyNumberFormat="1" applyFont="1" applyAlignment="1" applyProtection="1">
      <alignment horizontal="right"/>
      <protection hidden="1"/>
    </xf>
    <xf numFmtId="2" fontId="98" fillId="0" borderId="0" xfId="13" applyNumberFormat="1" applyFont="1" applyAlignment="1" applyProtection="1">
      <alignment horizontal="center"/>
      <protection hidden="1"/>
    </xf>
    <xf numFmtId="0" fontId="78" fillId="0" borderId="0" xfId="0" applyFont="1" applyAlignment="1">
      <alignment vertical="top" wrapText="1"/>
    </xf>
    <xf numFmtId="0" fontId="78" fillId="0" borderId="0" xfId="0" applyFont="1" applyAlignment="1">
      <alignment horizontal="center" wrapText="1"/>
    </xf>
    <xf numFmtId="2" fontId="90" fillId="0" borderId="0" xfId="0" applyNumberFormat="1" applyFont="1"/>
    <xf numFmtId="1" fontId="99" fillId="0" borderId="0" xfId="0" applyNumberFormat="1" applyFont="1" applyAlignment="1">
      <alignment horizontal="left"/>
    </xf>
    <xf numFmtId="2" fontId="98" fillId="0" borderId="0" xfId="13" applyNumberFormat="1" applyFont="1" applyAlignment="1" applyProtection="1">
      <alignment horizontal="right"/>
      <protection hidden="1"/>
    </xf>
    <xf numFmtId="2" fontId="87" fillId="0" borderId="0" xfId="0" applyNumberFormat="1" applyFont="1" applyAlignment="1">
      <alignment horizontal="center" vertical="center"/>
    </xf>
    <xf numFmtId="175" fontId="87" fillId="0" borderId="0" xfId="0" applyNumberFormat="1" applyFont="1" applyAlignment="1">
      <alignment horizontal="center" vertical="center"/>
    </xf>
    <xf numFmtId="2" fontId="78" fillId="0" borderId="5" xfId="13" applyNumberFormat="1" applyFont="1" applyBorder="1" applyProtection="1">
      <protection hidden="1"/>
    </xf>
    <xf numFmtId="2" fontId="100" fillId="0" borderId="6" xfId="3" applyNumberFormat="1" applyFont="1" applyFill="1" applyBorder="1" applyAlignment="1" applyProtection="1">
      <alignment horizontal="center" vertical="center"/>
      <protection hidden="1"/>
    </xf>
    <xf numFmtId="2" fontId="100" fillId="0" borderId="7" xfId="3" applyNumberFormat="1" applyFont="1" applyFill="1" applyBorder="1" applyAlignment="1" applyProtection="1">
      <alignment horizontal="right" vertical="center"/>
      <protection hidden="1"/>
    </xf>
    <xf numFmtId="2" fontId="88" fillId="0" borderId="42" xfId="3" applyNumberFormat="1" applyFont="1" applyFill="1" applyBorder="1" applyAlignment="1" applyProtection="1">
      <protection hidden="1"/>
    </xf>
    <xf numFmtId="175" fontId="87" fillId="0" borderId="8" xfId="0" applyNumberFormat="1" applyFont="1" applyBorder="1" applyAlignment="1">
      <alignment horizontal="center" vertical="center"/>
    </xf>
    <xf numFmtId="1" fontId="80" fillId="0" borderId="42" xfId="13" applyNumberFormat="1" applyFont="1" applyBorder="1" applyAlignment="1" applyProtection="1">
      <alignment horizontal="center"/>
      <protection hidden="1"/>
    </xf>
    <xf numFmtId="2" fontId="101" fillId="0" borderId="6" xfId="3" applyNumberFormat="1" applyFont="1" applyFill="1" applyBorder="1" applyAlignment="1" applyProtection="1">
      <alignment horizontal="left" vertical="center"/>
      <protection hidden="1"/>
    </xf>
    <xf numFmtId="2" fontId="95" fillId="0" borderId="7" xfId="3" applyNumberFormat="1" applyFont="1" applyFill="1" applyBorder="1" applyAlignment="1" applyProtection="1">
      <alignment horizontal="right" vertical="center"/>
      <protection hidden="1"/>
    </xf>
    <xf numFmtId="10" fontId="102" fillId="0" borderId="7" xfId="15" applyNumberFormat="1" applyFont="1" applyFill="1" applyBorder="1" applyAlignment="1" applyProtection="1">
      <alignment horizontal="right"/>
      <protection hidden="1"/>
    </xf>
    <xf numFmtId="0" fontId="78" fillId="0" borderId="41" xfId="13" applyFont="1" applyBorder="1" applyProtection="1">
      <protection hidden="1"/>
    </xf>
    <xf numFmtId="0" fontId="103" fillId="0" borderId="40" xfId="13" applyFont="1" applyBorder="1" applyAlignment="1" applyProtection="1">
      <alignment horizontal="right"/>
      <protection hidden="1"/>
    </xf>
    <xf numFmtId="0" fontId="80" fillId="0" borderId="5" xfId="13" applyFont="1" applyBorder="1" applyProtection="1">
      <protection hidden="1"/>
    </xf>
    <xf numFmtId="0" fontId="104" fillId="0" borderId="6" xfId="13" applyFont="1" applyBorder="1" applyProtection="1">
      <protection hidden="1"/>
    </xf>
    <xf numFmtId="0" fontId="104" fillId="0" borderId="7" xfId="13" applyFont="1" applyBorder="1" applyAlignment="1" applyProtection="1">
      <alignment horizontal="right"/>
      <protection hidden="1"/>
    </xf>
    <xf numFmtId="2" fontId="96" fillId="0" borderId="0" xfId="13" applyNumberFormat="1" applyFont="1" applyAlignment="1" applyProtection="1">
      <alignment horizontal="center"/>
      <protection hidden="1"/>
    </xf>
    <xf numFmtId="0" fontId="78" fillId="0" borderId="5" xfId="13" applyFont="1" applyBorder="1" applyProtection="1">
      <protection hidden="1"/>
    </xf>
    <xf numFmtId="0" fontId="102" fillId="0" borderId="6" xfId="13" applyFont="1" applyBorder="1" applyAlignment="1" applyProtection="1">
      <alignment horizontal="right"/>
      <protection hidden="1"/>
    </xf>
    <xf numFmtId="0" fontId="102" fillId="0" borderId="7" xfId="13" applyFont="1" applyBorder="1" applyAlignment="1" applyProtection="1">
      <alignment horizontal="right"/>
      <protection hidden="1"/>
    </xf>
    <xf numFmtId="0" fontId="88" fillId="0" borderId="5" xfId="13" applyFont="1" applyBorder="1" applyProtection="1">
      <protection hidden="1"/>
    </xf>
    <xf numFmtId="0" fontId="103" fillId="0" borderId="6" xfId="13" applyFont="1" applyBorder="1" applyAlignment="1" applyProtection="1">
      <alignment horizontal="center"/>
      <protection hidden="1"/>
    </xf>
    <xf numFmtId="0" fontId="103" fillId="0" borderId="7" xfId="13" applyFont="1" applyBorder="1" applyAlignment="1" applyProtection="1">
      <alignment horizontal="right"/>
      <protection hidden="1"/>
    </xf>
    <xf numFmtId="0" fontId="85" fillId="0" borderId="5" xfId="13" applyFont="1" applyBorder="1" applyProtection="1">
      <protection hidden="1"/>
    </xf>
    <xf numFmtId="10" fontId="102" fillId="0" borderId="6" xfId="13" applyNumberFormat="1" applyFont="1" applyBorder="1" applyAlignment="1" applyProtection="1">
      <alignment horizontal="right"/>
      <protection hidden="1"/>
    </xf>
    <xf numFmtId="2" fontId="105" fillId="0" borderId="0" xfId="13" applyNumberFormat="1" applyFont="1" applyAlignment="1" applyProtection="1">
      <alignment horizontal="center"/>
      <protection hidden="1"/>
    </xf>
    <xf numFmtId="0" fontId="85" fillId="0" borderId="0" xfId="0" applyFont="1"/>
    <xf numFmtId="175" fontId="103" fillId="0" borderId="7" xfId="15" applyNumberFormat="1" applyFont="1" applyFill="1" applyBorder="1" applyAlignment="1" applyProtection="1">
      <alignment horizontal="right"/>
      <protection hidden="1"/>
    </xf>
    <xf numFmtId="0" fontId="106" fillId="0" borderId="6" xfId="13" applyFont="1" applyBorder="1" applyAlignment="1" applyProtection="1">
      <alignment horizontal="center"/>
      <protection hidden="1"/>
    </xf>
    <xf numFmtId="169" fontId="103" fillId="0" borderId="6" xfId="13" applyNumberFormat="1" applyFont="1" applyBorder="1" applyAlignment="1" applyProtection="1">
      <alignment horizontal="center"/>
      <protection hidden="1"/>
    </xf>
    <xf numFmtId="165" fontId="103" fillId="0" borderId="6" xfId="13" applyNumberFormat="1" applyFont="1" applyBorder="1" applyAlignment="1" applyProtection="1">
      <alignment horizontal="center"/>
      <protection hidden="1"/>
    </xf>
    <xf numFmtId="167" fontId="103" fillId="0" borderId="7" xfId="8" applyFont="1" applyFill="1" applyBorder="1" applyAlignment="1" applyProtection="1">
      <alignment horizontal="right"/>
      <protection hidden="1"/>
    </xf>
    <xf numFmtId="2" fontId="78" fillId="0" borderId="41" xfId="13" applyNumberFormat="1" applyFont="1" applyBorder="1" applyProtection="1">
      <protection hidden="1"/>
    </xf>
    <xf numFmtId="10" fontId="103" fillId="0" borderId="7" xfId="15" applyNumberFormat="1" applyFont="1" applyFill="1" applyBorder="1" applyAlignment="1" applyProtection="1">
      <alignment horizontal="right"/>
      <protection hidden="1"/>
    </xf>
    <xf numFmtId="0" fontId="80" fillId="0" borderId="42" xfId="0" applyFont="1" applyBorder="1"/>
    <xf numFmtId="0" fontId="103" fillId="0" borderId="6" xfId="13" applyFont="1" applyBorder="1" applyProtection="1">
      <protection hidden="1"/>
    </xf>
    <xf numFmtId="169" fontId="104" fillId="0" borderId="6" xfId="13" applyNumberFormat="1" applyFont="1" applyBorder="1" applyProtection="1">
      <protection hidden="1"/>
    </xf>
    <xf numFmtId="169" fontId="103" fillId="0" borderId="7" xfId="13" applyNumberFormat="1" applyFont="1" applyBorder="1" applyAlignment="1" applyProtection="1">
      <alignment horizontal="right"/>
      <protection hidden="1"/>
    </xf>
    <xf numFmtId="0" fontId="104" fillId="0" borderId="0" xfId="0" applyFont="1"/>
    <xf numFmtId="0" fontId="104" fillId="0" borderId="8" xfId="0" applyFont="1" applyBorder="1" applyAlignment="1">
      <alignment horizontal="right"/>
    </xf>
    <xf numFmtId="0" fontId="107" fillId="0" borderId="41" xfId="13" applyFont="1" applyBorder="1" applyProtection="1">
      <protection hidden="1"/>
    </xf>
    <xf numFmtId="0" fontId="108" fillId="0" borderId="43" xfId="13" applyFont="1" applyBorder="1" applyProtection="1">
      <protection hidden="1"/>
    </xf>
    <xf numFmtId="0" fontId="108" fillId="0" borderId="40" xfId="13" applyFont="1" applyBorder="1" applyAlignment="1" applyProtection="1">
      <alignment horizontal="right"/>
      <protection hidden="1"/>
    </xf>
    <xf numFmtId="0" fontId="89" fillId="0" borderId="5" xfId="13" applyFont="1" applyBorder="1" applyProtection="1">
      <protection hidden="1"/>
    </xf>
    <xf numFmtId="169" fontId="102" fillId="0" borderId="6" xfId="13" applyNumberFormat="1" applyFont="1" applyBorder="1" applyProtection="1">
      <protection hidden="1"/>
    </xf>
    <xf numFmtId="169" fontId="102" fillId="0" borderId="7" xfId="13" applyNumberFormat="1" applyFont="1" applyBorder="1" applyAlignment="1" applyProtection="1">
      <alignment horizontal="right"/>
      <protection hidden="1"/>
    </xf>
    <xf numFmtId="0" fontId="88" fillId="0" borderId="39" xfId="13" applyFont="1" applyBorder="1" applyProtection="1">
      <protection hidden="1"/>
    </xf>
    <xf numFmtId="10" fontId="102" fillId="0" borderId="2" xfId="13" applyNumberFormat="1" applyFont="1" applyBorder="1" applyAlignment="1" applyProtection="1">
      <alignment horizontal="right"/>
      <protection hidden="1"/>
    </xf>
    <xf numFmtId="175" fontId="103" fillId="0" borderId="11" xfId="15" applyNumberFormat="1" applyFont="1" applyFill="1" applyBorder="1" applyAlignment="1" applyProtection="1">
      <alignment horizontal="right"/>
      <protection hidden="1"/>
    </xf>
    <xf numFmtId="0" fontId="102" fillId="0" borderId="0" xfId="0" applyFont="1"/>
    <xf numFmtId="0" fontId="102" fillId="0" borderId="10" xfId="0" applyFont="1" applyBorder="1" applyAlignment="1">
      <alignment horizontal="right"/>
    </xf>
    <xf numFmtId="0" fontId="102" fillId="0" borderId="0" xfId="0" applyFont="1" applyAlignment="1">
      <alignment horizontal="right"/>
    </xf>
    <xf numFmtId="175" fontId="85" fillId="0" borderId="0" xfId="0" applyNumberFormat="1" applyFont="1"/>
    <xf numFmtId="0" fontId="85" fillId="0" borderId="0" xfId="0" applyFont="1" applyAlignment="1">
      <alignment horizontal="right"/>
    </xf>
    <xf numFmtId="2" fontId="76" fillId="0" borderId="0" xfId="62" applyNumberFormat="1" applyFont="1"/>
    <xf numFmtId="0" fontId="104" fillId="0" borderId="0" xfId="10" applyFont="1"/>
    <xf numFmtId="179" fontId="104" fillId="0" borderId="0" xfId="10" applyNumberFormat="1" applyFont="1"/>
    <xf numFmtId="2" fontId="104" fillId="0" borderId="0" xfId="10" applyNumberFormat="1" applyFont="1"/>
    <xf numFmtId="2" fontId="90" fillId="0" borderId="0" xfId="10" applyNumberFormat="1" applyFont="1" applyAlignment="1">
      <alignment vertical="center"/>
    </xf>
    <xf numFmtId="2" fontId="90" fillId="0" borderId="0" xfId="10" applyNumberFormat="1" applyFont="1" applyAlignment="1">
      <alignment horizontal="right" vertical="center"/>
    </xf>
    <xf numFmtId="2" fontId="90" fillId="0" borderId="0" xfId="12" applyNumberFormat="1" applyFont="1"/>
    <xf numFmtId="2" fontId="99" fillId="0" borderId="0" xfId="10" applyNumberFormat="1" applyFont="1" applyAlignment="1">
      <alignment vertical="center"/>
    </xf>
    <xf numFmtId="0" fontId="78" fillId="0" borderId="5" xfId="9" applyFont="1" applyBorder="1" applyAlignment="1" applyProtection="1">
      <alignment horizontal="left"/>
      <protection hidden="1"/>
    </xf>
    <xf numFmtId="0" fontId="78" fillId="0" borderId="7" xfId="9" applyFont="1" applyBorder="1" applyAlignment="1" applyProtection="1">
      <alignment horizontal="left"/>
      <protection hidden="1"/>
    </xf>
    <xf numFmtId="0" fontId="78" fillId="0" borderId="1" xfId="9" applyFont="1" applyBorder="1" applyAlignment="1" applyProtection="1">
      <alignment horizontal="left"/>
      <protection hidden="1"/>
    </xf>
    <xf numFmtId="0" fontId="78" fillId="0" borderId="1" xfId="9" applyFont="1" applyBorder="1" applyAlignment="1" applyProtection="1">
      <alignment horizontal="center"/>
      <protection hidden="1"/>
    </xf>
    <xf numFmtId="0" fontId="78" fillId="0" borderId="1" xfId="10" applyFont="1" applyBorder="1"/>
    <xf numFmtId="0" fontId="78" fillId="0" borderId="0" xfId="10" applyFont="1"/>
    <xf numFmtId="0" fontId="80" fillId="0" borderId="0" xfId="9" applyFont="1" applyAlignment="1" applyProtection="1">
      <alignment horizontal="left" vertical="center"/>
      <protection hidden="1"/>
    </xf>
    <xf numFmtId="0" fontId="78" fillId="0" borderId="5" xfId="9" applyFont="1" applyBorder="1" applyAlignment="1" applyProtection="1">
      <alignment horizontal="left" vertical="top"/>
      <protection hidden="1"/>
    </xf>
    <xf numFmtId="0" fontId="78" fillId="0" borderId="6" xfId="9" applyFont="1" applyBorder="1" applyAlignment="1" applyProtection="1">
      <alignment horizontal="left" vertical="top"/>
      <protection hidden="1"/>
    </xf>
    <xf numFmtId="0" fontId="78" fillId="0" borderId="7" xfId="9" applyFont="1" applyBorder="1" applyAlignment="1" applyProtection="1">
      <alignment horizontal="center" vertical="top"/>
      <protection hidden="1"/>
    </xf>
    <xf numFmtId="0" fontId="78" fillId="0" borderId="6" xfId="10" applyFont="1" applyBorder="1"/>
    <xf numFmtId="0" fontId="78" fillId="0" borderId="1" xfId="9" applyFont="1" applyBorder="1" applyAlignment="1" applyProtection="1">
      <alignment horizontal="right"/>
      <protection hidden="1"/>
    </xf>
    <xf numFmtId="0" fontId="78" fillId="0" borderId="2" xfId="10" applyFont="1" applyBorder="1"/>
    <xf numFmtId="0" fontId="78" fillId="0" borderId="0" xfId="0" applyFont="1" applyAlignment="1">
      <alignment horizontal="left" vertical="center" indent="6"/>
    </xf>
    <xf numFmtId="0" fontId="85" fillId="0" borderId="0" xfId="13" applyFont="1" applyAlignment="1" applyProtection="1">
      <alignment horizontal="center"/>
      <protection hidden="1"/>
    </xf>
    <xf numFmtId="173" fontId="78" fillId="0" borderId="0" xfId="8" applyNumberFormat="1" applyFont="1" applyFill="1" applyAlignment="1" applyProtection="1">
      <protection hidden="1"/>
    </xf>
    <xf numFmtId="0" fontId="78" fillId="0" borderId="0" xfId="83" applyFont="1"/>
    <xf numFmtId="0" fontId="78" fillId="0" borderId="1" xfId="102" applyFont="1" applyBorder="1" applyAlignment="1">
      <alignment vertical="top" wrapText="1"/>
    </xf>
    <xf numFmtId="175" fontId="109" fillId="0" borderId="0" xfId="3" applyNumberFormat="1" applyFont="1" applyFill="1" applyBorder="1" applyAlignment="1" applyProtection="1">
      <alignment horizontal="center"/>
      <protection hidden="1"/>
    </xf>
    <xf numFmtId="2" fontId="78" fillId="0" borderId="1" xfId="83" applyNumberFormat="1" applyFont="1" applyBorder="1"/>
    <xf numFmtId="0" fontId="78" fillId="0" borderId="1" xfId="83" applyFont="1" applyBorder="1"/>
    <xf numFmtId="0" fontId="78" fillId="0" borderId="0" xfId="102" applyFont="1"/>
    <xf numFmtId="2" fontId="80" fillId="2" borderId="5" xfId="83" applyNumberFormat="1" applyFont="1" applyFill="1" applyBorder="1" applyAlignment="1">
      <alignment vertical="top" wrapText="1"/>
    </xf>
    <xf numFmtId="2" fontId="80" fillId="2" borderId="7" xfId="83" applyNumberFormat="1" applyFont="1" applyFill="1" applyBorder="1" applyAlignment="1">
      <alignment vertical="top" wrapText="1"/>
    </xf>
    <xf numFmtId="2" fontId="80" fillId="2" borderId="6" xfId="83" applyNumberFormat="1" applyFont="1" applyFill="1" applyBorder="1" applyAlignment="1">
      <alignment vertical="top" wrapText="1"/>
    </xf>
    <xf numFmtId="0" fontId="78" fillId="0" borderId="0" xfId="102" applyFont="1" applyAlignment="1">
      <alignment horizontal="center"/>
    </xf>
    <xf numFmtId="167" fontId="78" fillId="0" borderId="0" xfId="104" applyFont="1"/>
    <xf numFmtId="173" fontId="78" fillId="0" borderId="0" xfId="8" applyNumberFormat="1" applyFont="1"/>
    <xf numFmtId="1" fontId="110" fillId="0" borderId="5" xfId="0" applyNumberFormat="1" applyFont="1" applyBorder="1" applyAlignment="1">
      <alignment horizontal="left" vertical="center"/>
    </xf>
    <xf numFmtId="1" fontId="110" fillId="0" borderId="6" xfId="0" applyNumberFormat="1" applyFont="1" applyBorder="1" applyAlignment="1">
      <alignment horizontal="left" vertical="center"/>
    </xf>
    <xf numFmtId="1" fontId="110" fillId="0" borderId="7" xfId="0" applyNumberFormat="1" applyFont="1" applyBorder="1" applyAlignment="1">
      <alignment horizontal="center" vertical="center" wrapText="1"/>
    </xf>
    <xf numFmtId="2" fontId="91" fillId="64" borderId="6" xfId="11" applyNumberFormat="1" applyFont="1" applyFill="1" applyBorder="1" applyProtection="1">
      <protection hidden="1"/>
    </xf>
    <xf numFmtId="2" fontId="91" fillId="64" borderId="7" xfId="11" applyNumberFormat="1" applyFont="1" applyFill="1" applyBorder="1" applyProtection="1">
      <protection hidden="1"/>
    </xf>
    <xf numFmtId="0" fontId="91" fillId="64" borderId="6" xfId="10" applyFont="1" applyFill="1" applyBorder="1"/>
    <xf numFmtId="0" fontId="91" fillId="64" borderId="7" xfId="10" applyFont="1" applyFill="1" applyBorder="1"/>
    <xf numFmtId="2" fontId="76" fillId="65" borderId="0" xfId="12" applyNumberFormat="1" applyFont="1" applyFill="1"/>
    <xf numFmtId="0" fontId="85" fillId="65" borderId="1" xfId="13" applyFont="1" applyFill="1" applyBorder="1" applyProtection="1">
      <protection hidden="1"/>
    </xf>
    <xf numFmtId="0" fontId="78" fillId="65" borderId="5" xfId="13" applyFont="1" applyFill="1" applyBorder="1" applyProtection="1">
      <protection hidden="1"/>
    </xf>
    <xf numFmtId="0" fontId="103" fillId="65" borderId="6" xfId="13" applyFont="1" applyFill="1" applyBorder="1" applyAlignment="1" applyProtection="1">
      <alignment horizontal="center"/>
      <protection hidden="1"/>
    </xf>
    <xf numFmtId="0" fontId="103" fillId="65" borderId="7" xfId="13" applyFont="1" applyFill="1" applyBorder="1" applyAlignment="1" applyProtection="1">
      <alignment horizontal="right"/>
      <protection hidden="1"/>
    </xf>
    <xf numFmtId="10" fontId="103" fillId="65" borderId="7" xfId="15" applyNumberFormat="1" applyFont="1" applyFill="1" applyBorder="1" applyAlignment="1" applyProtection="1">
      <alignment horizontal="right"/>
      <protection hidden="1"/>
    </xf>
    <xf numFmtId="0" fontId="78" fillId="65" borderId="1" xfId="10" applyFont="1" applyFill="1" applyBorder="1"/>
    <xf numFmtId="0" fontId="78" fillId="65" borderId="2" xfId="10" applyFont="1" applyFill="1" applyBorder="1"/>
    <xf numFmtId="0" fontId="78" fillId="65" borderId="6" xfId="10" applyFont="1" applyFill="1" applyBorder="1"/>
    <xf numFmtId="0" fontId="78" fillId="65" borderId="5" xfId="10" applyFont="1" applyFill="1" applyBorder="1"/>
    <xf numFmtId="2" fontId="111" fillId="0" borderId="0" xfId="12" applyNumberFormat="1" applyFont="1"/>
    <xf numFmtId="2" fontId="114" fillId="64" borderId="1" xfId="0" applyNumberFormat="1" applyFont="1" applyFill="1" applyBorder="1" applyAlignment="1">
      <alignment horizontal="left" vertical="center" wrapText="1"/>
    </xf>
    <xf numFmtId="1" fontId="114" fillId="64" borderId="1" xfId="0" applyNumberFormat="1" applyFont="1" applyFill="1" applyBorder="1" applyAlignment="1">
      <alignment horizontal="center" vertical="center" wrapText="1"/>
    </xf>
    <xf numFmtId="0" fontId="114" fillId="64" borderId="1" xfId="0" applyFont="1" applyFill="1" applyBorder="1" applyAlignment="1">
      <alignment horizontal="left" vertical="center" wrapText="1"/>
    </xf>
    <xf numFmtId="0" fontId="113" fillId="0" borderId="0" xfId="0" applyFont="1" applyAlignment="1">
      <alignment horizontal="center" vertical="center"/>
    </xf>
    <xf numFmtId="0" fontId="116" fillId="0" borderId="0" xfId="16" applyFont="1"/>
    <xf numFmtId="2" fontId="114" fillId="64" borderId="1" xfId="0" applyNumberFormat="1" applyFont="1" applyFill="1" applyBorder="1" applyAlignment="1">
      <alignment horizontal="center" vertical="center" wrapText="1"/>
    </xf>
    <xf numFmtId="49" fontId="112" fillId="66" borderId="1" xfId="9" applyNumberFormat="1" applyFont="1" applyFill="1" applyBorder="1" applyAlignment="1" applyProtection="1">
      <alignment horizontal="left" vertical="top"/>
      <protection hidden="1"/>
    </xf>
    <xf numFmtId="0" fontId="113" fillId="0" borderId="0" xfId="0" applyFont="1"/>
    <xf numFmtId="1" fontId="114" fillId="64" borderId="1" xfId="0" applyNumberFormat="1" applyFont="1" applyFill="1" applyBorder="1" applyAlignment="1">
      <alignment horizontal="left"/>
    </xf>
    <xf numFmtId="1" fontId="114" fillId="64" borderId="1" xfId="0" applyNumberFormat="1" applyFont="1" applyFill="1" applyBorder="1" applyAlignment="1">
      <alignment horizontal="center"/>
    </xf>
    <xf numFmtId="1" fontId="80" fillId="0" borderId="42" xfId="60" applyNumberFormat="1" applyFont="1" applyBorder="1" applyAlignment="1">
      <alignment horizontal="center"/>
    </xf>
    <xf numFmtId="2" fontId="117" fillId="0" borderId="0" xfId="0" applyNumberFormat="1" applyFont="1"/>
    <xf numFmtId="2" fontId="114" fillId="64" borderId="4" xfId="0" applyNumberFormat="1" applyFont="1" applyFill="1" applyBorder="1" applyAlignment="1">
      <alignment horizontal="left" vertical="top" wrapText="1"/>
    </xf>
    <xf numFmtId="0" fontId="114" fillId="64" borderId="4" xfId="0" applyFont="1" applyFill="1" applyBorder="1" applyAlignment="1">
      <alignment horizontal="left" vertical="top" wrapText="1"/>
    </xf>
    <xf numFmtId="182" fontId="114" fillId="64" borderId="4" xfId="8" applyNumberFormat="1" applyFont="1" applyFill="1" applyBorder="1" applyAlignment="1">
      <alignment horizontal="left" vertical="top" wrapText="1"/>
    </xf>
    <xf numFmtId="167" fontId="115" fillId="64" borderId="4" xfId="8" applyFont="1" applyFill="1" applyBorder="1" applyAlignment="1">
      <alignment horizontal="center" vertical="top" wrapText="1"/>
    </xf>
    <xf numFmtId="167" fontId="114" fillId="64" borderId="4" xfId="8" applyFont="1" applyFill="1" applyBorder="1" applyAlignment="1">
      <alignment horizontal="center" vertical="top" wrapText="1"/>
    </xf>
    <xf numFmtId="2" fontId="115" fillId="64" borderId="4" xfId="0" applyNumberFormat="1" applyFont="1" applyFill="1" applyBorder="1" applyAlignment="1">
      <alignment horizontal="center" vertical="top" wrapText="1"/>
    </xf>
    <xf numFmtId="0" fontId="113" fillId="0" borderId="0" xfId="0" applyFont="1" applyAlignment="1">
      <alignment horizontal="center"/>
    </xf>
    <xf numFmtId="2" fontId="118" fillId="0" borderId="0" xfId="13" applyNumberFormat="1" applyFont="1" applyAlignment="1" applyProtection="1">
      <alignment vertical="center"/>
      <protection locked="0"/>
    </xf>
    <xf numFmtId="2" fontId="119" fillId="64" borderId="5" xfId="13" applyNumberFormat="1" applyFont="1" applyFill="1" applyBorder="1" applyAlignment="1" applyProtection="1">
      <alignment horizontal="left" vertical="center"/>
      <protection hidden="1"/>
    </xf>
    <xf numFmtId="0" fontId="113" fillId="65" borderId="1" xfId="13" applyFont="1" applyFill="1" applyBorder="1" applyProtection="1">
      <protection hidden="1"/>
    </xf>
    <xf numFmtId="0" fontId="119" fillId="64" borderId="5" xfId="13" applyFont="1" applyFill="1" applyBorder="1" applyAlignment="1" applyProtection="1">
      <alignment horizontal="left" vertical="center"/>
      <protection hidden="1"/>
    </xf>
    <xf numFmtId="0" fontId="120" fillId="64" borderId="6" xfId="13" applyFont="1" applyFill="1" applyBorder="1" applyAlignment="1" applyProtection="1">
      <alignment horizontal="left" vertical="center"/>
      <protection hidden="1"/>
    </xf>
    <xf numFmtId="9" fontId="121" fillId="64" borderId="7" xfId="13" applyNumberFormat="1" applyFont="1" applyFill="1" applyBorder="1" applyAlignment="1" applyProtection="1">
      <alignment vertical="center"/>
      <protection hidden="1"/>
    </xf>
    <xf numFmtId="0" fontId="114" fillId="64" borderId="1" xfId="13" applyFont="1" applyFill="1" applyBorder="1" applyAlignment="1" applyProtection="1">
      <alignment horizontal="left" vertical="center"/>
      <protection hidden="1"/>
    </xf>
    <xf numFmtId="2" fontId="120" fillId="64" borderId="5" xfId="13" applyNumberFormat="1" applyFont="1" applyFill="1" applyBorder="1" applyAlignment="1" applyProtection="1">
      <alignment horizontal="left" vertical="center" wrapText="1"/>
      <protection hidden="1"/>
    </xf>
    <xf numFmtId="2" fontId="122" fillId="64" borderId="6" xfId="13" applyNumberFormat="1" applyFont="1" applyFill="1" applyBorder="1" applyAlignment="1" applyProtection="1">
      <alignment horizontal="center" wrapText="1"/>
      <protection hidden="1"/>
    </xf>
    <xf numFmtId="2" fontId="122" fillId="64" borderId="7" xfId="13" applyNumberFormat="1" applyFont="1" applyFill="1" applyBorder="1" applyAlignment="1" applyProtection="1">
      <alignment horizontal="right" wrapText="1"/>
      <protection hidden="1"/>
    </xf>
    <xf numFmtId="2" fontId="123" fillId="0" borderId="0" xfId="13" applyNumberFormat="1" applyFont="1" applyAlignment="1" applyProtection="1">
      <alignment horizontal="center" wrapText="1"/>
      <protection hidden="1"/>
    </xf>
    <xf numFmtId="0" fontId="113" fillId="0" borderId="0" xfId="0" applyFont="1" applyAlignment="1">
      <alignment horizontal="center" wrapText="1"/>
    </xf>
    <xf numFmtId="2" fontId="122" fillId="64" borderId="5" xfId="13" applyNumberFormat="1" applyFont="1" applyFill="1" applyBorder="1" applyAlignment="1" applyProtection="1">
      <alignment horizontal="left" vertical="center" wrapText="1"/>
      <protection hidden="1"/>
    </xf>
    <xf numFmtId="0" fontId="124" fillId="0" borderId="0" xfId="13" applyFont="1" applyProtection="1">
      <protection hidden="1"/>
    </xf>
    <xf numFmtId="2" fontId="111" fillId="0" borderId="0" xfId="0" applyNumberFormat="1" applyFont="1"/>
    <xf numFmtId="2" fontId="122" fillId="64" borderId="41" xfId="13" applyNumberFormat="1" applyFont="1" applyFill="1" applyBorder="1" applyAlignment="1" applyProtection="1">
      <alignment horizontal="left" vertical="center" wrapText="1"/>
      <protection hidden="1"/>
    </xf>
    <xf numFmtId="2" fontId="122" fillId="64" borderId="42" xfId="3" applyNumberFormat="1" applyFont="1" applyFill="1" applyBorder="1" applyAlignment="1" applyProtection="1">
      <alignment vertical="center" wrapText="1"/>
      <protection hidden="1"/>
    </xf>
    <xf numFmtId="2" fontId="111" fillId="0" borderId="0" xfId="62" applyNumberFormat="1" applyFont="1"/>
    <xf numFmtId="0" fontId="125" fillId="65" borderId="1" xfId="10" applyFont="1" applyFill="1" applyBorder="1"/>
    <xf numFmtId="0" fontId="120" fillId="64" borderId="5" xfId="9" applyFont="1" applyFill="1" applyBorder="1" applyAlignment="1" applyProtection="1">
      <alignment horizontal="left" vertical="center"/>
      <protection hidden="1"/>
    </xf>
    <xf numFmtId="0" fontId="121" fillId="64" borderId="6" xfId="10" applyFont="1" applyFill="1" applyBorder="1"/>
    <xf numFmtId="0" fontId="126" fillId="64" borderId="6" xfId="10" applyFont="1" applyFill="1" applyBorder="1"/>
    <xf numFmtId="0" fontId="126" fillId="64" borderId="7" xfId="10" applyFont="1" applyFill="1" applyBorder="1"/>
    <xf numFmtId="0" fontId="83" fillId="0" borderId="0" xfId="9" applyFont="1" applyAlignment="1" applyProtection="1">
      <alignment horizontal="left" vertical="center"/>
      <protection hidden="1"/>
    </xf>
    <xf numFmtId="2" fontId="114" fillId="64" borderId="4" xfId="83" applyNumberFormat="1" applyFont="1" applyFill="1" applyBorder="1" applyAlignment="1">
      <alignment horizontal="left" vertical="top" wrapText="1"/>
    </xf>
    <xf numFmtId="2" fontId="114" fillId="64" borderId="4" xfId="83" applyNumberFormat="1" applyFont="1" applyFill="1" applyBorder="1" applyAlignment="1">
      <alignment vertical="top" wrapText="1"/>
    </xf>
    <xf numFmtId="173" fontId="114" fillId="64" borderId="4" xfId="8" applyNumberFormat="1" applyFont="1" applyFill="1" applyBorder="1" applyAlignment="1">
      <alignment vertical="top" wrapText="1"/>
    </xf>
    <xf numFmtId="0" fontId="125" fillId="65" borderId="1" xfId="13" applyFont="1" applyFill="1" applyBorder="1" applyProtection="1">
      <protection hidden="1"/>
    </xf>
    <xf numFmtId="0" fontId="128" fillId="0" borderId="0" xfId="13" applyFont="1" applyProtection="1">
      <protection hidden="1"/>
    </xf>
    <xf numFmtId="2" fontId="114" fillId="64" borderId="38" xfId="0" applyNumberFormat="1" applyFont="1" applyFill="1" applyBorder="1" applyAlignment="1">
      <alignment horizontal="left" vertical="top" wrapText="1"/>
    </xf>
    <xf numFmtId="166" fontId="131" fillId="2" borderId="40" xfId="17" applyFont="1" applyFill="1" applyBorder="1" applyAlignment="1"/>
    <xf numFmtId="167" fontId="36" fillId="65" borderId="42" xfId="8" applyFont="1" applyFill="1" applyBorder="1" applyAlignment="1">
      <alignment horizontal="left"/>
    </xf>
    <xf numFmtId="0" fontId="132" fillId="0" borderId="0" xfId="62" applyFont="1"/>
    <xf numFmtId="178" fontId="132" fillId="0" borderId="2" xfId="6" applyNumberFormat="1" applyFont="1" applyFill="1" applyBorder="1" applyAlignment="1"/>
    <xf numFmtId="44" fontId="132" fillId="0" borderId="0" xfId="62" applyNumberFormat="1" applyFont="1"/>
    <xf numFmtId="9" fontId="36" fillId="65" borderId="42" xfId="15" applyFont="1" applyFill="1" applyBorder="1" applyAlignment="1">
      <alignment horizontal="center"/>
    </xf>
    <xf numFmtId="44" fontId="129" fillId="64" borderId="40" xfId="62" applyNumberFormat="1" applyFont="1" applyFill="1" applyBorder="1"/>
    <xf numFmtId="2" fontId="36" fillId="65" borderId="42" xfId="8" applyNumberFormat="1" applyFont="1" applyFill="1" applyBorder="1" applyAlignment="1">
      <alignment horizontal="center"/>
    </xf>
    <xf numFmtId="1" fontId="130" fillId="2" borderId="42" xfId="8" applyNumberFormat="1" applyFont="1" applyFill="1" applyBorder="1" applyAlignment="1">
      <alignment horizontal="center"/>
    </xf>
    <xf numFmtId="2" fontId="36" fillId="2" borderId="1" xfId="8" applyNumberFormat="1" applyFont="1" applyFill="1" applyBorder="1" applyAlignment="1">
      <alignment horizontal="center"/>
    </xf>
    <xf numFmtId="2" fontId="36" fillId="2" borderId="42" xfId="8" applyNumberFormat="1" applyFont="1" applyFill="1" applyBorder="1" applyAlignment="1">
      <alignment horizontal="center"/>
    </xf>
    <xf numFmtId="173" fontId="130" fillId="2" borderId="42" xfId="8" applyNumberFormat="1" applyFont="1" applyFill="1" applyBorder="1"/>
    <xf numFmtId="167" fontId="130" fillId="2" borderId="42" xfId="8" applyFont="1" applyFill="1" applyBorder="1"/>
    <xf numFmtId="2" fontId="130" fillId="2" borderId="1" xfId="8" applyNumberFormat="1" applyFont="1" applyFill="1" applyBorder="1" applyAlignment="1">
      <alignment horizontal="center"/>
    </xf>
    <xf numFmtId="49" fontId="77" fillId="66" borderId="1" xfId="61" applyNumberFormat="1" applyFont="1" applyFill="1" applyBorder="1" applyAlignment="1" applyProtection="1">
      <alignment horizontal="left" vertical="top"/>
      <protection hidden="1"/>
    </xf>
    <xf numFmtId="173" fontId="79" fillId="64" borderId="41" xfId="8" applyNumberFormat="1" applyFont="1" applyFill="1" applyBorder="1" applyAlignment="1">
      <alignment horizontal="left"/>
    </xf>
    <xf numFmtId="167" fontId="79" fillId="64" borderId="40" xfId="8" applyFont="1" applyFill="1" applyBorder="1"/>
    <xf numFmtId="49" fontId="81" fillId="0" borderId="41" xfId="62" applyNumberFormat="1" applyFont="1" applyBorder="1" applyAlignment="1">
      <alignment vertical="top"/>
    </xf>
    <xf numFmtId="0" fontId="78" fillId="0" borderId="43" xfId="62" applyFont="1" applyBorder="1"/>
    <xf numFmtId="49" fontId="80" fillId="0" borderId="43" xfId="62" applyNumberFormat="1" applyFont="1" applyBorder="1"/>
    <xf numFmtId="49" fontId="79" fillId="64" borderId="41" xfId="62" applyNumberFormat="1" applyFont="1" applyFill="1" applyBorder="1"/>
    <xf numFmtId="0" fontId="79" fillId="64" borderId="43" xfId="62" applyFont="1" applyFill="1" applyBorder="1"/>
    <xf numFmtId="2" fontId="79" fillId="64" borderId="1" xfId="88" applyNumberFormat="1" applyFont="1" applyFill="1" applyBorder="1" applyAlignment="1">
      <alignment vertical="top" wrapText="1"/>
    </xf>
    <xf numFmtId="173" fontId="79" fillId="64" borderId="1" xfId="8" applyNumberFormat="1" applyFont="1" applyFill="1" applyBorder="1" applyAlignment="1">
      <alignment vertical="top" wrapText="1"/>
    </xf>
    <xf numFmtId="173" fontId="79" fillId="64" borderId="42" xfId="8" applyNumberFormat="1" applyFont="1" applyFill="1" applyBorder="1" applyAlignment="1">
      <alignment vertical="top" wrapText="1"/>
    </xf>
    <xf numFmtId="173" fontId="79" fillId="64" borderId="42" xfId="8" applyNumberFormat="1" applyFont="1" applyFill="1" applyBorder="1" applyAlignment="1">
      <alignment horizontal="center" vertical="top" wrapText="1"/>
    </xf>
    <xf numFmtId="167" fontId="79" fillId="64" borderId="42" xfId="8" applyFont="1" applyFill="1" applyBorder="1" applyAlignment="1">
      <alignment horizontal="center" vertical="top" wrapText="1"/>
    </xf>
    <xf numFmtId="167" fontId="79" fillId="64" borderId="1" xfId="8" applyFont="1" applyFill="1" applyBorder="1" applyAlignment="1">
      <alignment horizontal="center" vertical="top" wrapText="1"/>
    </xf>
    <xf numFmtId="0" fontId="80" fillId="0" borderId="1" xfId="88" applyFont="1" applyBorder="1"/>
    <xf numFmtId="167" fontId="79" fillId="64" borderId="38" xfId="8" applyFont="1" applyFill="1" applyBorder="1" applyAlignment="1">
      <alignment horizontal="center" vertical="top" wrapText="1"/>
    </xf>
    <xf numFmtId="173" fontId="130" fillId="65" borderId="1" xfId="8" applyNumberFormat="1" applyFont="1" applyFill="1" applyBorder="1" applyAlignment="1">
      <alignment horizontal="center"/>
    </xf>
    <xf numFmtId="0" fontId="36" fillId="0" borderId="0" xfId="16" applyFont="1"/>
    <xf numFmtId="173" fontId="36" fillId="0" borderId="1" xfId="8" applyNumberFormat="1" applyFont="1" applyFill="1" applyBorder="1" applyAlignment="1">
      <alignment horizontal="center" vertical="center"/>
    </xf>
    <xf numFmtId="173" fontId="130" fillId="0" borderId="1" xfId="8" applyNumberFormat="1" applyFont="1" applyFill="1" applyBorder="1" applyAlignment="1">
      <alignment horizontal="center"/>
    </xf>
    <xf numFmtId="173" fontId="137" fillId="0" borderId="1" xfId="8" applyNumberFormat="1" applyFont="1" applyFill="1" applyBorder="1" applyAlignment="1">
      <alignment horizontal="center"/>
    </xf>
    <xf numFmtId="49" fontId="36" fillId="0" borderId="1" xfId="0" applyNumberFormat="1" applyFont="1" applyBorder="1" applyAlignment="1">
      <alignment horizontal="center"/>
    </xf>
    <xf numFmtId="49" fontId="137" fillId="0" borderId="1" xfId="16" applyNumberFormat="1" applyFont="1" applyBorder="1" applyAlignment="1">
      <alignment horizontal="center"/>
    </xf>
    <xf numFmtId="0" fontId="130" fillId="0" borderId="1" xfId="0" applyFont="1" applyBorder="1"/>
    <xf numFmtId="0" fontId="137" fillId="0" borderId="1" xfId="16" applyFont="1" applyBorder="1" applyAlignment="1">
      <alignment horizontal="left"/>
    </xf>
    <xf numFmtId="0" fontId="130" fillId="0" borderId="0" xfId="16" applyFont="1"/>
    <xf numFmtId="173" fontId="130" fillId="0" borderId="1" xfId="8" applyNumberFormat="1" applyFont="1" applyFill="1" applyBorder="1" applyAlignment="1">
      <alignment horizontal="center" vertical="center"/>
    </xf>
    <xf numFmtId="1" fontId="138" fillId="0" borderId="6" xfId="0" applyNumberFormat="1" applyFont="1" applyBorder="1" applyAlignment="1">
      <alignment horizontal="center" vertical="center" wrapText="1"/>
    </xf>
    <xf numFmtId="0" fontId="36" fillId="0" borderId="0" xfId="0" applyFont="1"/>
    <xf numFmtId="0" fontId="36" fillId="0" borderId="21" xfId="0" applyFont="1" applyBorder="1" applyAlignment="1">
      <alignment wrapText="1"/>
    </xf>
    <xf numFmtId="0" fontId="136" fillId="0" borderId="21" xfId="58" applyFont="1" applyBorder="1" applyAlignment="1">
      <alignment wrapText="1"/>
    </xf>
    <xf numFmtId="0" fontId="36" fillId="0" borderId="0" xfId="0" applyFont="1" applyAlignment="1">
      <alignment horizontal="center"/>
    </xf>
    <xf numFmtId="2" fontId="130" fillId="0" borderId="0" xfId="0" applyNumberFormat="1" applyFont="1" applyAlignment="1">
      <alignment horizontal="center"/>
    </xf>
    <xf numFmtId="2" fontId="133" fillId="0" borderId="0" xfId="0" applyNumberFormat="1" applyFont="1" applyAlignment="1">
      <alignment horizontal="center"/>
    </xf>
    <xf numFmtId="174" fontId="36" fillId="0" borderId="1" xfId="0" applyNumberFormat="1" applyFont="1" applyBorder="1" applyAlignment="1">
      <alignment horizontal="center"/>
    </xf>
    <xf numFmtId="174" fontId="36" fillId="0" borderId="9" xfId="0" applyNumberFormat="1" applyFont="1" applyBorder="1" applyAlignment="1">
      <alignment horizontal="center"/>
    </xf>
    <xf numFmtId="0" fontId="36" fillId="0" borderId="21" xfId="0" applyFont="1" applyBorder="1" applyAlignment="1">
      <alignment horizontal="center" wrapText="1"/>
    </xf>
    <xf numFmtId="0" fontId="36" fillId="2" borderId="21" xfId="0" applyFont="1" applyFill="1" applyBorder="1" applyAlignment="1">
      <alignment horizontal="center" wrapText="1"/>
    </xf>
    <xf numFmtId="0" fontId="136" fillId="0" borderId="21" xfId="58" applyFont="1" applyBorder="1" applyAlignment="1">
      <alignment horizontal="center" wrapText="1"/>
    </xf>
    <xf numFmtId="2" fontId="36" fillId="0" borderId="1" xfId="0" applyNumberFormat="1" applyFont="1" applyBorder="1" applyAlignment="1">
      <alignment horizontal="right"/>
    </xf>
    <xf numFmtId="1" fontId="132" fillId="0" borderId="1" xfId="0" applyNumberFormat="1" applyFont="1" applyBorder="1" applyAlignment="1">
      <alignment horizontal="center"/>
    </xf>
    <xf numFmtId="1" fontId="136" fillId="0" borderId="1" xfId="0" applyNumberFormat="1" applyFont="1" applyBorder="1" applyAlignment="1">
      <alignment horizontal="center"/>
    </xf>
    <xf numFmtId="43" fontId="135" fillId="0" borderId="1" xfId="8" applyNumberFormat="1" applyFont="1" applyFill="1" applyBorder="1" applyAlignment="1">
      <alignment horizontal="center"/>
    </xf>
    <xf numFmtId="1" fontId="135" fillId="0" borderId="1" xfId="8" applyNumberFormat="1" applyFont="1" applyFill="1" applyBorder="1" applyAlignment="1">
      <alignment horizontal="center"/>
    </xf>
    <xf numFmtId="1" fontId="36" fillId="0" borderId="1" xfId="0" applyNumberFormat="1" applyFont="1" applyBorder="1" applyAlignment="1">
      <alignment horizontal="right"/>
    </xf>
    <xf numFmtId="2" fontId="36" fillId="0" borderId="7" xfId="0" applyNumberFormat="1" applyFont="1" applyBorder="1" applyAlignment="1">
      <alignment horizontal="right"/>
    </xf>
    <xf numFmtId="173" fontId="135" fillId="0" borderId="1" xfId="8" applyNumberFormat="1" applyFont="1" applyFill="1" applyBorder="1" applyAlignment="1">
      <alignment horizontal="center"/>
    </xf>
    <xf numFmtId="14" fontId="134" fillId="0" borderId="0" xfId="12" applyNumberFormat="1" applyFont="1" applyAlignment="1">
      <alignment horizontal="left"/>
    </xf>
    <xf numFmtId="177" fontId="36" fillId="65" borderId="1" xfId="11" applyNumberFormat="1" applyFont="1" applyFill="1" applyBorder="1" applyAlignment="1" applyProtection="1">
      <alignment vertical="center"/>
      <protection hidden="1"/>
    </xf>
    <xf numFmtId="177" fontId="130" fillId="0" borderId="1" xfId="11" applyNumberFormat="1" applyFont="1" applyBorder="1" applyAlignment="1" applyProtection="1">
      <alignment vertical="center"/>
      <protection hidden="1"/>
    </xf>
    <xf numFmtId="177" fontId="36" fillId="65" borderId="42" xfId="11" applyNumberFormat="1" applyFont="1" applyFill="1" applyBorder="1" applyAlignment="1" applyProtection="1">
      <alignment vertical="center"/>
      <protection hidden="1"/>
    </xf>
    <xf numFmtId="177" fontId="36" fillId="0" borderId="1" xfId="11" applyNumberFormat="1" applyFont="1" applyBorder="1" applyAlignment="1" applyProtection="1">
      <alignment vertical="center"/>
      <protection hidden="1"/>
    </xf>
    <xf numFmtId="10" fontId="130" fillId="0" borderId="7" xfId="0" applyNumberFormat="1" applyFont="1" applyBorder="1"/>
    <xf numFmtId="179" fontId="139" fillId="0" borderId="1" xfId="13" applyNumberFormat="1" applyFont="1" applyBorder="1" applyAlignment="1" applyProtection="1">
      <alignment horizontal="left" vertical="center"/>
      <protection hidden="1"/>
    </xf>
    <xf numFmtId="166" fontId="139" fillId="65" borderId="1" xfId="17" applyFont="1" applyFill="1" applyBorder="1" applyAlignment="1" applyProtection="1">
      <alignment horizontal="right" vertical="center"/>
      <protection hidden="1"/>
    </xf>
    <xf numFmtId="179" fontId="139" fillId="0" borderId="11" xfId="13" applyNumberFormat="1" applyFont="1" applyBorder="1" applyAlignment="1" applyProtection="1">
      <alignment horizontal="left" vertical="center"/>
      <protection hidden="1"/>
    </xf>
    <xf numFmtId="10" fontId="36" fillId="65" borderId="1" xfId="11" applyNumberFormat="1" applyFont="1" applyFill="1" applyBorder="1" applyAlignment="1" applyProtection="1">
      <alignment vertical="center"/>
      <protection hidden="1"/>
    </xf>
    <xf numFmtId="181" fontId="36" fillId="0" borderId="0" xfId="11" applyNumberFormat="1" applyFont="1" applyProtection="1">
      <protection hidden="1"/>
    </xf>
    <xf numFmtId="10" fontId="130" fillId="0" borderId="1" xfId="15" applyNumberFormat="1" applyFont="1" applyFill="1" applyBorder="1" applyAlignment="1"/>
    <xf numFmtId="2" fontId="139" fillId="2" borderId="1" xfId="13" applyNumberFormat="1" applyFont="1" applyFill="1" applyBorder="1" applyAlignment="1" applyProtection="1">
      <alignment horizontal="right" vertical="center"/>
      <protection hidden="1"/>
    </xf>
    <xf numFmtId="2" fontId="130" fillId="0" borderId="1" xfId="13" applyNumberFormat="1" applyFont="1" applyBorder="1" applyAlignment="1" applyProtection="1">
      <alignment vertical="center"/>
      <protection hidden="1"/>
    </xf>
    <xf numFmtId="0" fontId="36" fillId="0" borderId="1" xfId="0" applyFont="1" applyBorder="1" applyAlignment="1">
      <alignment vertical="center"/>
    </xf>
    <xf numFmtId="2" fontId="139" fillId="65" borderId="1" xfId="13" applyNumberFormat="1" applyFont="1" applyFill="1" applyBorder="1" applyAlignment="1" applyProtection="1">
      <alignment horizontal="right" vertical="center"/>
      <protection hidden="1"/>
    </xf>
    <xf numFmtId="10" fontId="139" fillId="0" borderId="1" xfId="15" applyNumberFormat="1" applyFont="1" applyFill="1" applyBorder="1" applyAlignment="1" applyProtection="1">
      <alignment vertical="center"/>
      <protection hidden="1"/>
    </xf>
    <xf numFmtId="10" fontId="130" fillId="0" borderId="1" xfId="15" applyNumberFormat="1" applyFont="1" applyFill="1" applyBorder="1" applyAlignment="1" applyProtection="1">
      <alignment vertical="center"/>
      <protection hidden="1"/>
    </xf>
    <xf numFmtId="2" fontId="139" fillId="0" borderId="42" xfId="3" applyNumberFormat="1" applyFont="1" applyFill="1" applyBorder="1" applyAlignment="1" applyProtection="1">
      <protection hidden="1"/>
    </xf>
    <xf numFmtId="175" fontId="140" fillId="0" borderId="8" xfId="0" applyNumberFormat="1" applyFont="1" applyBorder="1" applyAlignment="1">
      <alignment horizontal="center" vertical="center"/>
    </xf>
    <xf numFmtId="166" fontId="139" fillId="35" borderId="42" xfId="17" applyFont="1" applyFill="1" applyBorder="1" applyAlignment="1" applyProtection="1">
      <protection locked="0"/>
    </xf>
    <xf numFmtId="175" fontId="140" fillId="0" borderId="10" xfId="0" applyNumberFormat="1" applyFont="1" applyBorder="1" applyAlignment="1">
      <alignment horizontal="center" vertical="center"/>
    </xf>
    <xf numFmtId="166" fontId="139" fillId="66" borderId="42" xfId="17" applyFont="1" applyFill="1" applyBorder="1" applyAlignment="1" applyProtection="1">
      <protection locked="0"/>
    </xf>
    <xf numFmtId="179" fontId="130" fillId="0" borderId="42" xfId="3" applyNumberFormat="1" applyFont="1" applyFill="1" applyBorder="1" applyAlignment="1" applyProtection="1">
      <protection hidden="1"/>
    </xf>
    <xf numFmtId="169" fontId="139" fillId="0" borderId="42" xfId="3" applyFont="1" applyFill="1" applyBorder="1" applyAlignment="1" applyProtection="1">
      <protection hidden="1"/>
    </xf>
    <xf numFmtId="166" fontId="139" fillId="0" borderId="42" xfId="17" applyFont="1" applyFill="1" applyBorder="1" applyAlignment="1" applyProtection="1">
      <protection locked="0"/>
    </xf>
    <xf numFmtId="169" fontId="139" fillId="0" borderId="42" xfId="3" applyFont="1" applyFill="1" applyBorder="1" applyAlignment="1" applyProtection="1">
      <protection locked="0"/>
    </xf>
    <xf numFmtId="175" fontId="141" fillId="0" borderId="1" xfId="15" applyNumberFormat="1" applyFont="1" applyFill="1" applyBorder="1" applyAlignment="1" applyProtection="1">
      <alignment horizontal="center"/>
      <protection hidden="1"/>
    </xf>
    <xf numFmtId="166" fontId="142" fillId="2" borderId="42" xfId="17" applyFont="1" applyFill="1" applyBorder="1" applyAlignment="1" applyProtection="1">
      <alignment horizontal="right"/>
      <protection locked="0"/>
    </xf>
    <xf numFmtId="175" fontId="135" fillId="0" borderId="10" xfId="0" applyNumberFormat="1" applyFont="1" applyBorder="1" applyAlignment="1">
      <alignment horizontal="center" vertical="center"/>
    </xf>
    <xf numFmtId="175" fontId="143" fillId="0" borderId="10" xfId="0" applyNumberFormat="1" applyFont="1" applyBorder="1" applyAlignment="1">
      <alignment horizontal="center" vertical="center"/>
    </xf>
    <xf numFmtId="175" fontId="36" fillId="0" borderId="10" xfId="0" applyNumberFormat="1" applyFont="1" applyBorder="1"/>
    <xf numFmtId="179" fontId="130" fillId="0" borderId="9" xfId="5" applyNumberFormat="1" applyFont="1" applyFill="1" applyBorder="1" applyAlignment="1" applyProtection="1">
      <protection hidden="1"/>
    </xf>
    <xf numFmtId="175" fontId="36" fillId="0" borderId="11" xfId="0" applyNumberFormat="1" applyFont="1" applyBorder="1" applyAlignment="1">
      <alignment horizontal="center" vertical="center"/>
    </xf>
    <xf numFmtId="175" fontId="36" fillId="0" borderId="0" xfId="0" applyNumberFormat="1" applyFont="1"/>
    <xf numFmtId="179" fontId="144" fillId="0" borderId="42" xfId="5" applyNumberFormat="1" applyFont="1" applyFill="1" applyBorder="1" applyAlignment="1" applyProtection="1">
      <protection hidden="1"/>
    </xf>
    <xf numFmtId="179" fontId="135" fillId="0" borderId="0" xfId="0" applyNumberFormat="1" applyFont="1"/>
    <xf numFmtId="0" fontId="135" fillId="0" borderId="0" xfId="0" applyFont="1"/>
    <xf numFmtId="10" fontId="145" fillId="65" borderId="1" xfId="15" applyNumberFormat="1" applyFont="1" applyFill="1" applyBorder="1" applyAlignment="1" applyProtection="1">
      <alignment horizontal="right"/>
      <protection hidden="1"/>
    </xf>
    <xf numFmtId="14" fontId="134" fillId="0" borderId="0" xfId="0" applyNumberFormat="1" applyFont="1" applyAlignment="1">
      <alignment horizontal="left"/>
    </xf>
    <xf numFmtId="166" fontId="36" fillId="0" borderId="41" xfId="17" applyFont="1" applyFill="1" applyBorder="1" applyAlignment="1" applyProtection="1">
      <protection hidden="1"/>
    </xf>
    <xf numFmtId="166" fontId="36" fillId="0" borderId="42" xfId="17" applyFont="1" applyFill="1" applyBorder="1" applyAlignment="1" applyProtection="1">
      <protection hidden="1"/>
    </xf>
    <xf numFmtId="166" fontId="130" fillId="0" borderId="42" xfId="17" applyFont="1" applyBorder="1"/>
    <xf numFmtId="1" fontId="130" fillId="0" borderId="42" xfId="13" applyNumberFormat="1" applyFont="1" applyBorder="1" applyAlignment="1" applyProtection="1">
      <alignment horizontal="center"/>
      <protection hidden="1"/>
    </xf>
    <xf numFmtId="1" fontId="130" fillId="0" borderId="1" xfId="13" applyNumberFormat="1" applyFont="1" applyBorder="1" applyAlignment="1" applyProtection="1">
      <alignment horizontal="center"/>
      <protection hidden="1"/>
    </xf>
    <xf numFmtId="9" fontId="139" fillId="65" borderId="1" xfId="15" applyFont="1" applyFill="1" applyBorder="1" applyAlignment="1" applyProtection="1">
      <alignment horizontal="center"/>
      <protection hidden="1"/>
    </xf>
    <xf numFmtId="9" fontId="130" fillId="0" borderId="1" xfId="0" applyNumberFormat="1" applyFont="1" applyBorder="1" applyAlignment="1">
      <alignment horizontal="center"/>
    </xf>
    <xf numFmtId="9" fontId="130" fillId="61" borderId="1" xfId="64" applyFont="1" applyFill="1" applyBorder="1" applyAlignment="1">
      <alignment horizontal="center"/>
    </xf>
    <xf numFmtId="166" fontId="130" fillId="0" borderId="1" xfId="17" applyFont="1" applyBorder="1" applyAlignment="1">
      <alignment horizontal="center"/>
    </xf>
    <xf numFmtId="166" fontId="139" fillId="65" borderId="1" xfId="17" applyFont="1" applyFill="1" applyBorder="1" applyAlignment="1" applyProtection="1">
      <alignment horizontal="center"/>
      <protection hidden="1"/>
    </xf>
    <xf numFmtId="2" fontId="36" fillId="0" borderId="41" xfId="13" applyNumberFormat="1" applyFont="1" applyBorder="1" applyProtection="1">
      <protection hidden="1"/>
    </xf>
    <xf numFmtId="0" fontId="36" fillId="0" borderId="1" xfId="0" applyFont="1" applyBorder="1" applyAlignment="1">
      <alignment horizontal="center"/>
    </xf>
    <xf numFmtId="14" fontId="134" fillId="0" borderId="0" xfId="62" applyNumberFormat="1" applyFont="1" applyAlignment="1">
      <alignment horizontal="left"/>
    </xf>
    <xf numFmtId="0" fontId="36" fillId="0" borderId="1" xfId="9" applyFont="1" applyBorder="1" applyAlignment="1" applyProtection="1">
      <alignment horizontal="center"/>
      <protection hidden="1"/>
    </xf>
    <xf numFmtId="179" fontId="146" fillId="65" borderId="1" xfId="10" applyNumberFormat="1" applyFont="1" applyFill="1" applyBorder="1"/>
    <xf numFmtId="44" fontId="36" fillId="66" borderId="1" xfId="65" applyFont="1" applyFill="1" applyBorder="1" applyAlignment="1" applyProtection="1">
      <protection locked="0"/>
    </xf>
    <xf numFmtId="3" fontId="36" fillId="0" borderId="1" xfId="8" applyNumberFormat="1" applyFont="1" applyFill="1" applyBorder="1" applyAlignment="1">
      <alignment horizontal="center" vertical="top" wrapText="1"/>
    </xf>
    <xf numFmtId="44" fontId="36" fillId="0" borderId="1" xfId="65" applyFont="1" applyBorder="1" applyAlignment="1">
      <alignment vertical="top" wrapText="1"/>
    </xf>
    <xf numFmtId="49" fontId="36" fillId="0" borderId="1" xfId="102" applyNumberFormat="1" applyFont="1" applyBorder="1" applyAlignment="1">
      <alignment horizontal="center" vertical="top" wrapText="1"/>
    </xf>
    <xf numFmtId="0" fontId="36" fillId="0" borderId="0" xfId="102" applyFont="1"/>
    <xf numFmtId="3" fontId="130" fillId="2" borderId="6" xfId="8" applyNumberFormat="1" applyFont="1" applyFill="1" applyBorder="1" applyAlignment="1">
      <alignment horizontal="center" vertical="top" wrapText="1"/>
    </xf>
    <xf numFmtId="2" fontId="130" fillId="2" borderId="7" xfId="83" applyNumberFormat="1" applyFont="1" applyFill="1" applyBorder="1" applyAlignment="1">
      <alignment vertical="top" wrapText="1"/>
    </xf>
    <xf numFmtId="180" fontId="130" fillId="2" borderId="5" xfId="83" applyNumberFormat="1" applyFont="1" applyFill="1" applyBorder="1" applyAlignment="1">
      <alignment vertical="top" wrapText="1"/>
    </xf>
    <xf numFmtId="2" fontId="130" fillId="2" borderId="6" xfId="83" applyNumberFormat="1" applyFont="1" applyFill="1" applyBorder="1" applyAlignment="1">
      <alignment vertical="top" wrapText="1"/>
    </xf>
    <xf numFmtId="180" fontId="130" fillId="2" borderId="7" xfId="83" applyNumberFormat="1" applyFont="1" applyFill="1" applyBorder="1" applyAlignment="1">
      <alignment vertical="top" wrapText="1"/>
    </xf>
    <xf numFmtId="1" fontId="78" fillId="0" borderId="1" xfId="0" applyNumberFormat="1" applyFont="1" applyBorder="1" applyAlignment="1">
      <alignment horizontal="left"/>
    </xf>
    <xf numFmtId="0" fontId="78" fillId="0" borderId="0" xfId="0" applyFont="1" applyAlignment="1">
      <alignment horizontal="left"/>
    </xf>
    <xf numFmtId="2" fontId="80" fillId="0" borderId="0" xfId="0" applyNumberFormat="1" applyFont="1" applyAlignment="1">
      <alignment horizontal="left"/>
    </xf>
    <xf numFmtId="1" fontId="78" fillId="0" borderId="9" xfId="0" applyNumberFormat="1" applyFont="1" applyBorder="1" applyAlignment="1">
      <alignment horizontal="left"/>
    </xf>
    <xf numFmtId="0" fontId="78" fillId="0" borderId="21" xfId="0" applyFont="1" applyBorder="1" applyAlignment="1">
      <alignment horizontal="left" wrapText="1"/>
    </xf>
    <xf numFmtId="0" fontId="84" fillId="0" borderId="21" xfId="58" applyFont="1" applyBorder="1" applyAlignment="1">
      <alignment horizontal="left" wrapText="1"/>
    </xf>
    <xf numFmtId="2" fontId="78" fillId="0" borderId="42" xfId="0" applyNumberFormat="1" applyFont="1" applyBorder="1"/>
    <xf numFmtId="2" fontId="78" fillId="0" borderId="9" xfId="0" applyNumberFormat="1" applyFont="1" applyBorder="1"/>
    <xf numFmtId="2" fontId="78" fillId="0" borderId="42" xfId="88" applyNumberFormat="1" applyFont="1" applyBorder="1"/>
    <xf numFmtId="1" fontId="136" fillId="62" borderId="1" xfId="0" applyNumberFormat="1" applyFont="1" applyFill="1" applyBorder="1" applyAlignment="1">
      <alignment horizontal="center"/>
    </xf>
    <xf numFmtId="0" fontId="78" fillId="0" borderId="21" xfId="0" applyFont="1" applyBorder="1" applyAlignment="1">
      <alignment horizontal="left" vertical="top" wrapText="1"/>
    </xf>
    <xf numFmtId="1" fontId="136" fillId="67" borderId="1" xfId="0" applyNumberFormat="1" applyFont="1" applyFill="1" applyBorder="1" applyAlignment="1">
      <alignment horizontal="center"/>
    </xf>
    <xf numFmtId="0" fontId="78" fillId="67" borderId="21" xfId="0" applyFont="1" applyFill="1" applyBorder="1" applyAlignment="1">
      <alignment wrapText="1"/>
    </xf>
    <xf numFmtId="0" fontId="78" fillId="0" borderId="21" xfId="0" applyFont="1" applyBorder="1" applyAlignment="1">
      <alignment vertical="top" wrapText="1"/>
    </xf>
    <xf numFmtId="2" fontId="78" fillId="0" borderId="1" xfId="0" applyNumberFormat="1" applyFont="1" applyBorder="1" applyAlignment="1">
      <alignment vertical="top"/>
    </xf>
    <xf numFmtId="0" fontId="78" fillId="0" borderId="1" xfId="0" applyFont="1" applyBorder="1" applyAlignment="1">
      <alignment vertical="top"/>
    </xf>
    <xf numFmtId="0" fontId="78" fillId="0" borderId="9" xfId="0" applyFont="1" applyBorder="1" applyAlignment="1">
      <alignment vertical="top"/>
    </xf>
    <xf numFmtId="0" fontId="78" fillId="0" borderId="4" xfId="0" applyFont="1" applyBorder="1" applyAlignment="1">
      <alignment vertical="top"/>
    </xf>
    <xf numFmtId="1" fontId="78" fillId="0" borderId="1" xfId="60" applyNumberFormat="1" applyFont="1" applyBorder="1" applyAlignment="1">
      <alignment horizontal="center"/>
    </xf>
    <xf numFmtId="1" fontId="80" fillId="0" borderId="1" xfId="60" applyNumberFormat="1" applyFont="1" applyBorder="1" applyAlignment="1">
      <alignment horizontal="center"/>
    </xf>
    <xf numFmtId="0" fontId="78" fillId="62" borderId="1" xfId="0" applyFont="1" applyFill="1" applyBorder="1"/>
    <xf numFmtId="0" fontId="78" fillId="62" borderId="1" xfId="0" applyFont="1" applyFill="1" applyBorder="1" applyAlignment="1">
      <alignment vertical="top"/>
    </xf>
    <xf numFmtId="3" fontId="130" fillId="2" borderId="1" xfId="8" applyNumberFormat="1" applyFont="1" applyFill="1" applyBorder="1" applyAlignment="1">
      <alignment horizontal="center"/>
    </xf>
    <xf numFmtId="4" fontId="36" fillId="2" borderId="1" xfId="8" applyNumberFormat="1" applyFont="1" applyFill="1" applyBorder="1" applyAlignment="1">
      <alignment horizontal="center"/>
    </xf>
    <xf numFmtId="4" fontId="130" fillId="2" borderId="1" xfId="8" applyNumberFormat="1" applyFont="1" applyFill="1" applyBorder="1" applyAlignment="1">
      <alignment horizontal="center"/>
    </xf>
    <xf numFmtId="166" fontId="36" fillId="2" borderId="1" xfId="17" applyFont="1" applyFill="1" applyBorder="1" applyAlignment="1">
      <alignment horizontal="right"/>
    </xf>
    <xf numFmtId="166" fontId="36" fillId="2" borderId="42" xfId="17" applyFont="1" applyFill="1" applyBorder="1" applyAlignment="1">
      <alignment horizontal="center"/>
    </xf>
    <xf numFmtId="180" fontId="36" fillId="0" borderId="42" xfId="88" applyNumberFormat="1" applyFont="1" applyBorder="1"/>
    <xf numFmtId="166" fontId="36" fillId="2" borderId="1" xfId="17" applyFont="1" applyFill="1" applyBorder="1" applyAlignment="1">
      <alignment horizontal="center"/>
    </xf>
    <xf numFmtId="166" fontId="130" fillId="2" borderId="1" xfId="17" applyFont="1" applyFill="1" applyBorder="1"/>
    <xf numFmtId="166" fontId="131" fillId="2" borderId="0" xfId="17" applyFont="1" applyFill="1" applyBorder="1" applyAlignment="1"/>
    <xf numFmtId="2" fontId="115" fillId="64" borderId="38" xfId="0" applyNumberFormat="1" applyFont="1" applyFill="1" applyBorder="1" applyAlignment="1">
      <alignment horizontal="left" vertical="top" wrapText="1"/>
    </xf>
    <xf numFmtId="2" fontId="85" fillId="0" borderId="1" xfId="8" applyNumberFormat="1" applyFont="1" applyFill="1" applyBorder="1" applyAlignment="1">
      <alignment horizontal="left"/>
    </xf>
    <xf numFmtId="1" fontId="136" fillId="0" borderId="1" xfId="0" applyNumberFormat="1" applyFont="1" applyBorder="1" applyAlignment="1">
      <alignment horizontal="left"/>
    </xf>
    <xf numFmtId="188" fontId="147" fillId="0" borderId="0" xfId="62" applyNumberFormat="1" applyFont="1" applyAlignment="1">
      <alignment horizontal="left"/>
    </xf>
    <xf numFmtId="2" fontId="114" fillId="64" borderId="6" xfId="0" applyNumberFormat="1" applyFont="1" applyFill="1" applyBorder="1" applyAlignment="1">
      <alignment vertical="center" wrapText="1"/>
    </xf>
    <xf numFmtId="173" fontId="114" fillId="64" borderId="38" xfId="8" applyNumberFormat="1" applyFont="1" applyFill="1" applyBorder="1" applyAlignment="1">
      <alignment vertical="top" wrapText="1"/>
    </xf>
    <xf numFmtId="0" fontId="78" fillId="0" borderId="1" xfId="102" applyFont="1" applyBorder="1" applyAlignment="1">
      <alignment vertical="top"/>
    </xf>
    <xf numFmtId="2" fontId="114" fillId="64" borderId="38" xfId="83" applyNumberFormat="1" applyFont="1" applyFill="1" applyBorder="1" applyAlignment="1">
      <alignment horizontal="left" vertical="top" wrapText="1"/>
    </xf>
    <xf numFmtId="2" fontId="114" fillId="64" borderId="38" xfId="83" applyNumberFormat="1" applyFont="1" applyFill="1" applyBorder="1" applyAlignment="1">
      <alignment vertical="top" wrapText="1"/>
    </xf>
    <xf numFmtId="166" fontId="36" fillId="0" borderId="1" xfId="17" applyFont="1" applyBorder="1" applyAlignment="1">
      <alignment horizontal="center" vertical="top" wrapText="1"/>
    </xf>
    <xf numFmtId="3" fontId="66" fillId="0" borderId="1" xfId="8" applyNumberFormat="1" applyFont="1" applyFill="1" applyBorder="1" applyAlignment="1">
      <alignment horizontal="center" vertical="top" wrapText="1"/>
    </xf>
    <xf numFmtId="3" fontId="36" fillId="62" borderId="1" xfId="8" applyNumberFormat="1" applyFont="1" applyFill="1" applyBorder="1" applyAlignment="1">
      <alignment horizontal="center" vertical="top" wrapText="1"/>
    </xf>
    <xf numFmtId="3" fontId="78" fillId="0" borderId="0" xfId="102" applyNumberFormat="1" applyFont="1"/>
    <xf numFmtId="14" fontId="76" fillId="0" borderId="0" xfId="62" applyNumberFormat="1" applyFont="1"/>
    <xf numFmtId="0" fontId="66" fillId="62" borderId="0" xfId="83" applyFont="1" applyFill="1"/>
    <xf numFmtId="169" fontId="67" fillId="62" borderId="0" xfId="3" applyFont="1" applyFill="1" applyBorder="1" applyAlignment="1" applyProtection="1">
      <alignment horizontal="center"/>
      <protection hidden="1"/>
    </xf>
    <xf numFmtId="0" fontId="2" fillId="0" borderId="0" xfId="87"/>
    <xf numFmtId="0" fontId="79" fillId="64" borderId="1" xfId="0" applyFont="1" applyFill="1" applyBorder="1" applyAlignment="1">
      <alignment horizontal="left" vertical="center" wrapText="1"/>
    </xf>
    <xf numFmtId="0" fontId="79" fillId="64" borderId="1" xfId="0" applyFont="1" applyFill="1" applyBorder="1" applyAlignment="1">
      <alignment horizontal="left" vertical="center"/>
    </xf>
    <xf numFmtId="3" fontId="36" fillId="2" borderId="1" xfId="8" applyNumberFormat="1" applyFont="1" applyFill="1" applyBorder="1" applyAlignment="1">
      <alignment horizontal="center"/>
    </xf>
    <xf numFmtId="3" fontId="36" fillId="2" borderId="1" xfId="8" applyNumberFormat="1" applyFont="1" applyFill="1" applyBorder="1" applyAlignment="1">
      <alignment horizontal="center" vertical="top" wrapText="1"/>
    </xf>
    <xf numFmtId="0" fontId="78" fillId="0" borderId="1" xfId="0" applyFont="1" applyBorder="1" applyAlignment="1">
      <alignment horizontal="center"/>
    </xf>
    <xf numFmtId="2" fontId="78" fillId="0" borderId="1" xfId="0" applyNumberFormat="1" applyFont="1" applyBorder="1" applyAlignment="1">
      <alignment horizontal="center"/>
    </xf>
    <xf numFmtId="0" fontId="148" fillId="0" borderId="0" xfId="0" applyFont="1" applyAlignment="1">
      <alignment vertical="center"/>
    </xf>
    <xf numFmtId="0" fontId="148" fillId="0" borderId="0" xfId="0" applyFont="1"/>
    <xf numFmtId="0" fontId="149" fillId="0" borderId="0" xfId="0" applyFont="1" applyAlignment="1">
      <alignment vertical="center"/>
    </xf>
    <xf numFmtId="2" fontId="131" fillId="0" borderId="0" xfId="0" applyNumberFormat="1" applyFont="1" applyAlignment="1">
      <alignment horizontal="center"/>
    </xf>
    <xf numFmtId="2" fontId="81" fillId="0" borderId="0" xfId="0" applyNumberFormat="1" applyFont="1"/>
    <xf numFmtId="0" fontId="150" fillId="0" borderId="0" xfId="0" applyFont="1" applyAlignment="1">
      <alignment vertical="center"/>
    </xf>
    <xf numFmtId="2" fontId="151" fillId="0" borderId="0" xfId="0" applyNumberFormat="1" applyFont="1" applyAlignment="1">
      <alignment horizontal="center"/>
    </xf>
    <xf numFmtId="2" fontId="151" fillId="0" borderId="0" xfId="12" applyNumberFormat="1" applyFont="1" applyAlignment="1">
      <alignment horizontal="center"/>
    </xf>
    <xf numFmtId="1" fontId="88" fillId="0" borderId="1" xfId="60" applyNumberFormat="1" applyFont="1" applyBorder="1" applyAlignment="1">
      <alignment horizontal="center"/>
    </xf>
    <xf numFmtId="44" fontId="130" fillId="2" borderId="6" xfId="8" applyNumberFormat="1" applyFont="1" applyFill="1" applyBorder="1" applyAlignment="1">
      <alignment horizontal="center" vertical="top" wrapText="1"/>
    </xf>
    <xf numFmtId="167" fontId="78" fillId="0" borderId="0" xfId="8" applyFont="1" applyFill="1"/>
    <xf numFmtId="166" fontId="131" fillId="0" borderId="0" xfId="17" applyFont="1" applyFill="1" applyBorder="1" applyAlignment="1"/>
    <xf numFmtId="173" fontId="78" fillId="0" borderId="0" xfId="8" applyNumberFormat="1" applyFont="1" applyAlignment="1">
      <alignment horizontal="center"/>
    </xf>
    <xf numFmtId="181" fontId="78" fillId="0" borderId="0" xfId="88" applyNumberFormat="1" applyFont="1"/>
    <xf numFmtId="167" fontId="80" fillId="0" borderId="0" xfId="8" applyFont="1" applyAlignment="1">
      <alignment horizontal="center"/>
    </xf>
    <xf numFmtId="173" fontId="130" fillId="2" borderId="1" xfId="8" applyNumberFormat="1" applyFont="1" applyFill="1" applyBorder="1" applyAlignment="1">
      <alignment horizontal="center"/>
    </xf>
    <xf numFmtId="49" fontId="36" fillId="2" borderId="1" xfId="0" applyNumberFormat="1" applyFont="1" applyFill="1" applyBorder="1" applyAlignment="1">
      <alignment horizontal="center"/>
    </xf>
    <xf numFmtId="0" fontId="130" fillId="2" borderId="1" xfId="0" applyFont="1" applyFill="1" applyBorder="1"/>
    <xf numFmtId="49" fontId="83" fillId="0" borderId="0" xfId="12" applyNumberFormat="1" applyFont="1" applyAlignment="1">
      <alignment horizontal="center"/>
    </xf>
    <xf numFmtId="173" fontId="81" fillId="0" borderId="0" xfId="8" applyNumberFormat="1" applyFont="1" applyAlignment="1">
      <alignment horizontal="center"/>
    </xf>
    <xf numFmtId="0" fontId="79" fillId="64" borderId="5" xfId="0" applyFont="1" applyFill="1" applyBorder="1" applyAlignment="1">
      <alignment horizontal="left" vertical="center" wrapText="1"/>
    </xf>
    <xf numFmtId="0" fontId="79" fillId="64" borderId="6" xfId="0" applyFont="1" applyFill="1" applyBorder="1" applyAlignment="1">
      <alignment horizontal="left" vertical="center" wrapText="1"/>
    </xf>
    <xf numFmtId="0" fontId="79" fillId="64" borderId="7" xfId="0" applyFont="1" applyFill="1" applyBorder="1" applyAlignment="1">
      <alignment horizontal="left" vertical="center" wrapText="1"/>
    </xf>
    <xf numFmtId="0" fontId="78" fillId="0" borderId="1" xfId="0" applyFont="1" applyBorder="1" applyAlignment="1">
      <alignment horizontal="left"/>
    </xf>
    <xf numFmtId="0" fontId="78" fillId="0" borderId="1" xfId="0" applyFont="1" applyBorder="1" applyAlignment="1">
      <alignment horizontal="left" wrapText="1"/>
    </xf>
    <xf numFmtId="49" fontId="114" fillId="64" borderId="41" xfId="62" applyNumberFormat="1" applyFont="1" applyFill="1" applyBorder="1" applyAlignment="1">
      <alignment horizontal="left" vertical="top" wrapText="1"/>
    </xf>
    <xf numFmtId="49" fontId="114" fillId="63" borderId="43" xfId="62" applyNumberFormat="1" applyFont="1" applyFill="1" applyBorder="1" applyAlignment="1">
      <alignment horizontal="left" vertical="top" wrapText="1"/>
    </xf>
    <xf numFmtId="49" fontId="114" fillId="63" borderId="40" xfId="62" applyNumberFormat="1" applyFont="1" applyFill="1" applyBorder="1" applyAlignment="1">
      <alignment horizontal="left" vertical="top" wrapText="1"/>
    </xf>
    <xf numFmtId="0" fontId="78" fillId="0" borderId="5" xfId="0" applyFont="1" applyBorder="1" applyAlignment="1">
      <alignment horizontal="left"/>
    </xf>
    <xf numFmtId="0" fontId="78" fillId="0" borderId="7" xfId="0" applyFont="1" applyBorder="1" applyAlignment="1">
      <alignment horizontal="left"/>
    </xf>
    <xf numFmtId="0" fontId="80" fillId="0" borderId="5" xfId="13" applyFont="1" applyBorder="1" applyAlignment="1" applyProtection="1">
      <alignment horizontal="left" vertical="center"/>
      <protection hidden="1"/>
    </xf>
    <xf numFmtId="0" fontId="80" fillId="0" borderId="7" xfId="13" applyFont="1" applyBorder="1" applyAlignment="1" applyProtection="1">
      <alignment horizontal="left" vertical="center"/>
      <protection hidden="1"/>
    </xf>
    <xf numFmtId="2" fontId="122" fillId="64" borderId="42" xfId="13" applyNumberFormat="1" applyFont="1" applyFill="1" applyBorder="1" applyAlignment="1" applyProtection="1">
      <alignment horizontal="center" vertical="center" wrapText="1"/>
      <protection hidden="1"/>
    </xf>
    <xf numFmtId="2" fontId="122" fillId="63" borderId="42" xfId="13" applyNumberFormat="1" applyFont="1" applyFill="1" applyBorder="1" applyAlignment="1" applyProtection="1">
      <alignment horizontal="center" vertical="center" wrapText="1"/>
      <protection hidden="1"/>
    </xf>
    <xf numFmtId="2" fontId="122" fillId="64" borderId="5" xfId="3" applyNumberFormat="1" applyFont="1" applyFill="1" applyBorder="1" applyAlignment="1" applyProtection="1">
      <alignment horizontal="center" vertical="center" wrapText="1"/>
      <protection hidden="1"/>
    </xf>
    <xf numFmtId="0" fontId="114" fillId="63" borderId="7" xfId="0" applyFont="1" applyFill="1" applyBorder="1" applyAlignment="1">
      <alignment horizontal="center" vertical="center" wrapText="1"/>
    </xf>
    <xf numFmtId="0" fontId="78" fillId="0" borderId="0" xfId="0" applyFont="1" applyAlignment="1">
      <alignment horizontal="left" vertical="top" wrapText="1"/>
    </xf>
    <xf numFmtId="2" fontId="122" fillId="64" borderId="41" xfId="13" applyNumberFormat="1" applyFont="1" applyFill="1" applyBorder="1" applyAlignment="1" applyProtection="1">
      <alignment horizontal="center" vertical="center" wrapText="1"/>
      <protection hidden="1"/>
    </xf>
    <xf numFmtId="2" fontId="122" fillId="63" borderId="43" xfId="13" applyNumberFormat="1" applyFont="1" applyFill="1" applyBorder="1" applyAlignment="1" applyProtection="1">
      <alignment horizontal="center" vertical="center" wrapText="1"/>
      <protection hidden="1"/>
    </xf>
    <xf numFmtId="2" fontId="122" fillId="63" borderId="40" xfId="13" applyNumberFormat="1" applyFont="1" applyFill="1" applyBorder="1" applyAlignment="1" applyProtection="1">
      <alignment horizontal="center" vertical="center" wrapText="1"/>
      <protection hidden="1"/>
    </xf>
    <xf numFmtId="2" fontId="122" fillId="64" borderId="43" xfId="13" applyNumberFormat="1" applyFont="1" applyFill="1" applyBorder="1" applyAlignment="1" applyProtection="1">
      <alignment horizontal="center" vertical="center" wrapText="1"/>
      <protection hidden="1"/>
    </xf>
    <xf numFmtId="2" fontId="122" fillId="64" borderId="40" xfId="13" applyNumberFormat="1" applyFont="1" applyFill="1" applyBorder="1" applyAlignment="1" applyProtection="1">
      <alignment horizontal="center" vertical="center" wrapText="1"/>
      <protection hidden="1"/>
    </xf>
    <xf numFmtId="0" fontId="78" fillId="0" borderId="5" xfId="9" applyFont="1" applyBorder="1" applyAlignment="1" applyProtection="1">
      <alignment horizontal="center"/>
      <protection hidden="1"/>
    </xf>
    <xf numFmtId="0" fontId="78" fillId="0" borderId="6" xfId="9" applyFont="1" applyBorder="1" applyAlignment="1" applyProtection="1">
      <alignment horizontal="center"/>
      <protection hidden="1"/>
    </xf>
    <xf numFmtId="0" fontId="78" fillId="0" borderId="7" xfId="9" applyFont="1" applyBorder="1" applyAlignment="1" applyProtection="1">
      <alignment horizontal="center"/>
      <protection hidden="1"/>
    </xf>
    <xf numFmtId="0" fontId="78" fillId="65" borderId="0" xfId="88" applyFont="1" applyFill="1"/>
    <xf numFmtId="166" fontId="36" fillId="2" borderId="42" xfId="17" applyFont="1" applyFill="1" applyBorder="1"/>
  </cellXfs>
  <cellStyles count="52890">
    <cellStyle name="20% - Accent1" xfId="35" builtinId="30" customBuiltin="1"/>
    <cellStyle name="20% - Accent1 10" xfId="198" xr:uid="{00000000-0005-0000-0000-000001000000}"/>
    <cellStyle name="20% - Accent1 10 10" xfId="199" xr:uid="{00000000-0005-0000-0000-000002000000}"/>
    <cellStyle name="20% - Accent1 10 10 2" xfId="200" xr:uid="{00000000-0005-0000-0000-000003000000}"/>
    <cellStyle name="20% - Accent1 10 11" xfId="201" xr:uid="{00000000-0005-0000-0000-000004000000}"/>
    <cellStyle name="20% - Accent1 10 11 2" xfId="202" xr:uid="{00000000-0005-0000-0000-000005000000}"/>
    <cellStyle name="20% - Accent1 10 12" xfId="203" xr:uid="{00000000-0005-0000-0000-000006000000}"/>
    <cellStyle name="20% - Accent1 10 2" xfId="204" xr:uid="{00000000-0005-0000-0000-000007000000}"/>
    <cellStyle name="20% - Accent1 10 2 10" xfId="205" xr:uid="{00000000-0005-0000-0000-000008000000}"/>
    <cellStyle name="20% - Accent1 10 2 10 2" xfId="206" xr:uid="{00000000-0005-0000-0000-000009000000}"/>
    <cellStyle name="20% - Accent1 10 2 11" xfId="207" xr:uid="{00000000-0005-0000-0000-00000A000000}"/>
    <cellStyle name="20% - Accent1 10 2 2" xfId="208" xr:uid="{00000000-0005-0000-0000-00000B000000}"/>
    <cellStyle name="20% - Accent1 10 2 2 2" xfId="209" xr:uid="{00000000-0005-0000-0000-00000C000000}"/>
    <cellStyle name="20% - Accent1 10 2 2 2 2" xfId="210" xr:uid="{00000000-0005-0000-0000-00000D000000}"/>
    <cellStyle name="20% - Accent1 10 2 2 2 2 2" xfId="211" xr:uid="{00000000-0005-0000-0000-00000E000000}"/>
    <cellStyle name="20% - Accent1 10 2 2 2 2 2 2" xfId="212" xr:uid="{00000000-0005-0000-0000-00000F000000}"/>
    <cellStyle name="20% - Accent1 10 2 2 2 2 3" xfId="213" xr:uid="{00000000-0005-0000-0000-000010000000}"/>
    <cellStyle name="20% - Accent1 10 2 2 2 3" xfId="214" xr:uid="{00000000-0005-0000-0000-000011000000}"/>
    <cellStyle name="20% - Accent1 10 2 2 2 3 2" xfId="215" xr:uid="{00000000-0005-0000-0000-000012000000}"/>
    <cellStyle name="20% - Accent1 10 2 2 2 4" xfId="216" xr:uid="{00000000-0005-0000-0000-000013000000}"/>
    <cellStyle name="20% - Accent1 10 2 2 3" xfId="217" xr:uid="{00000000-0005-0000-0000-000014000000}"/>
    <cellStyle name="20% - Accent1 10 2 2 3 2" xfId="218" xr:uid="{00000000-0005-0000-0000-000015000000}"/>
    <cellStyle name="20% - Accent1 10 2 2 3 2 2" xfId="219" xr:uid="{00000000-0005-0000-0000-000016000000}"/>
    <cellStyle name="20% - Accent1 10 2 2 3 2 2 2" xfId="220" xr:uid="{00000000-0005-0000-0000-000017000000}"/>
    <cellStyle name="20% - Accent1 10 2 2 3 2 3" xfId="221" xr:uid="{00000000-0005-0000-0000-000018000000}"/>
    <cellStyle name="20% - Accent1 10 2 2 3 3" xfId="222" xr:uid="{00000000-0005-0000-0000-000019000000}"/>
    <cellStyle name="20% - Accent1 10 2 2 3 3 2" xfId="223" xr:uid="{00000000-0005-0000-0000-00001A000000}"/>
    <cellStyle name="20% - Accent1 10 2 2 3 4" xfId="224" xr:uid="{00000000-0005-0000-0000-00001B000000}"/>
    <cellStyle name="20% - Accent1 10 2 2 4" xfId="225" xr:uid="{00000000-0005-0000-0000-00001C000000}"/>
    <cellStyle name="20% - Accent1 10 2 2 4 2" xfId="226" xr:uid="{00000000-0005-0000-0000-00001D000000}"/>
    <cellStyle name="20% - Accent1 10 2 2 4 2 2" xfId="227" xr:uid="{00000000-0005-0000-0000-00001E000000}"/>
    <cellStyle name="20% - Accent1 10 2 2 4 2 2 2" xfId="228" xr:uid="{00000000-0005-0000-0000-00001F000000}"/>
    <cellStyle name="20% - Accent1 10 2 2 4 2 3" xfId="229" xr:uid="{00000000-0005-0000-0000-000020000000}"/>
    <cellStyle name="20% - Accent1 10 2 2 4 3" xfId="230" xr:uid="{00000000-0005-0000-0000-000021000000}"/>
    <cellStyle name="20% - Accent1 10 2 2 4 3 2" xfId="231" xr:uid="{00000000-0005-0000-0000-000022000000}"/>
    <cellStyle name="20% - Accent1 10 2 2 4 4" xfId="232" xr:uid="{00000000-0005-0000-0000-000023000000}"/>
    <cellStyle name="20% - Accent1 10 2 2 5" xfId="233" xr:uid="{00000000-0005-0000-0000-000024000000}"/>
    <cellStyle name="20% - Accent1 10 2 2 5 2" xfId="234" xr:uid="{00000000-0005-0000-0000-000025000000}"/>
    <cellStyle name="20% - Accent1 10 2 2 5 2 2" xfId="235" xr:uid="{00000000-0005-0000-0000-000026000000}"/>
    <cellStyle name="20% - Accent1 10 2 2 5 3" xfId="236" xr:uid="{00000000-0005-0000-0000-000027000000}"/>
    <cellStyle name="20% - Accent1 10 2 2 6" xfId="237" xr:uid="{00000000-0005-0000-0000-000028000000}"/>
    <cellStyle name="20% - Accent1 10 2 2 6 2" xfId="238" xr:uid="{00000000-0005-0000-0000-000029000000}"/>
    <cellStyle name="20% - Accent1 10 2 2 6 2 2" xfId="239" xr:uid="{00000000-0005-0000-0000-00002A000000}"/>
    <cellStyle name="20% - Accent1 10 2 2 6 3" xfId="240" xr:uid="{00000000-0005-0000-0000-00002B000000}"/>
    <cellStyle name="20% - Accent1 10 2 2 7" xfId="241" xr:uid="{00000000-0005-0000-0000-00002C000000}"/>
    <cellStyle name="20% - Accent1 10 2 2 7 2" xfId="242" xr:uid="{00000000-0005-0000-0000-00002D000000}"/>
    <cellStyle name="20% - Accent1 10 2 2 8" xfId="243" xr:uid="{00000000-0005-0000-0000-00002E000000}"/>
    <cellStyle name="20% - Accent1 10 2 2 8 2" xfId="244" xr:uid="{00000000-0005-0000-0000-00002F000000}"/>
    <cellStyle name="20% - Accent1 10 2 2 9" xfId="245" xr:uid="{00000000-0005-0000-0000-000030000000}"/>
    <cellStyle name="20% - Accent1 10 2 3" xfId="246" xr:uid="{00000000-0005-0000-0000-000031000000}"/>
    <cellStyle name="20% - Accent1 10 2 3 2" xfId="247" xr:uid="{00000000-0005-0000-0000-000032000000}"/>
    <cellStyle name="20% - Accent1 10 2 3 2 2" xfId="248" xr:uid="{00000000-0005-0000-0000-000033000000}"/>
    <cellStyle name="20% - Accent1 10 2 3 2 2 2" xfId="249" xr:uid="{00000000-0005-0000-0000-000034000000}"/>
    <cellStyle name="20% - Accent1 10 2 3 2 2 2 2" xfId="250" xr:uid="{00000000-0005-0000-0000-000035000000}"/>
    <cellStyle name="20% - Accent1 10 2 3 2 2 3" xfId="251" xr:uid="{00000000-0005-0000-0000-000036000000}"/>
    <cellStyle name="20% - Accent1 10 2 3 2 3" xfId="252" xr:uid="{00000000-0005-0000-0000-000037000000}"/>
    <cellStyle name="20% - Accent1 10 2 3 2 3 2" xfId="253" xr:uid="{00000000-0005-0000-0000-000038000000}"/>
    <cellStyle name="20% - Accent1 10 2 3 2 4" xfId="254" xr:uid="{00000000-0005-0000-0000-000039000000}"/>
    <cellStyle name="20% - Accent1 10 2 3 3" xfId="255" xr:uid="{00000000-0005-0000-0000-00003A000000}"/>
    <cellStyle name="20% - Accent1 10 2 3 3 2" xfId="256" xr:uid="{00000000-0005-0000-0000-00003B000000}"/>
    <cellStyle name="20% - Accent1 10 2 3 3 2 2" xfId="257" xr:uid="{00000000-0005-0000-0000-00003C000000}"/>
    <cellStyle name="20% - Accent1 10 2 3 3 2 2 2" xfId="258" xr:uid="{00000000-0005-0000-0000-00003D000000}"/>
    <cellStyle name="20% - Accent1 10 2 3 3 2 3" xfId="259" xr:uid="{00000000-0005-0000-0000-00003E000000}"/>
    <cellStyle name="20% - Accent1 10 2 3 3 3" xfId="260" xr:uid="{00000000-0005-0000-0000-00003F000000}"/>
    <cellStyle name="20% - Accent1 10 2 3 3 3 2" xfId="261" xr:uid="{00000000-0005-0000-0000-000040000000}"/>
    <cellStyle name="20% - Accent1 10 2 3 3 4" xfId="262" xr:uid="{00000000-0005-0000-0000-000041000000}"/>
    <cellStyle name="20% - Accent1 10 2 3 4" xfId="263" xr:uid="{00000000-0005-0000-0000-000042000000}"/>
    <cellStyle name="20% - Accent1 10 2 3 4 2" xfId="264" xr:uid="{00000000-0005-0000-0000-000043000000}"/>
    <cellStyle name="20% - Accent1 10 2 3 4 2 2" xfId="265" xr:uid="{00000000-0005-0000-0000-000044000000}"/>
    <cellStyle name="20% - Accent1 10 2 3 4 2 2 2" xfId="266" xr:uid="{00000000-0005-0000-0000-000045000000}"/>
    <cellStyle name="20% - Accent1 10 2 3 4 2 3" xfId="267" xr:uid="{00000000-0005-0000-0000-000046000000}"/>
    <cellStyle name="20% - Accent1 10 2 3 4 3" xfId="268" xr:uid="{00000000-0005-0000-0000-000047000000}"/>
    <cellStyle name="20% - Accent1 10 2 3 4 3 2" xfId="269" xr:uid="{00000000-0005-0000-0000-000048000000}"/>
    <cellStyle name="20% - Accent1 10 2 3 4 4" xfId="270" xr:uid="{00000000-0005-0000-0000-000049000000}"/>
    <cellStyle name="20% - Accent1 10 2 3 5" xfId="271" xr:uid="{00000000-0005-0000-0000-00004A000000}"/>
    <cellStyle name="20% - Accent1 10 2 3 5 2" xfId="272" xr:uid="{00000000-0005-0000-0000-00004B000000}"/>
    <cellStyle name="20% - Accent1 10 2 3 5 2 2" xfId="273" xr:uid="{00000000-0005-0000-0000-00004C000000}"/>
    <cellStyle name="20% - Accent1 10 2 3 5 3" xfId="274" xr:uid="{00000000-0005-0000-0000-00004D000000}"/>
    <cellStyle name="20% - Accent1 10 2 3 6" xfId="275" xr:uid="{00000000-0005-0000-0000-00004E000000}"/>
    <cellStyle name="20% - Accent1 10 2 3 6 2" xfId="276" xr:uid="{00000000-0005-0000-0000-00004F000000}"/>
    <cellStyle name="20% - Accent1 10 2 3 6 2 2" xfId="277" xr:uid="{00000000-0005-0000-0000-000050000000}"/>
    <cellStyle name="20% - Accent1 10 2 3 6 3" xfId="278" xr:uid="{00000000-0005-0000-0000-000051000000}"/>
    <cellStyle name="20% - Accent1 10 2 3 7" xfId="279" xr:uid="{00000000-0005-0000-0000-000052000000}"/>
    <cellStyle name="20% - Accent1 10 2 3 7 2" xfId="280" xr:uid="{00000000-0005-0000-0000-000053000000}"/>
    <cellStyle name="20% - Accent1 10 2 3 8" xfId="281" xr:uid="{00000000-0005-0000-0000-000054000000}"/>
    <cellStyle name="20% - Accent1 10 2 3 8 2" xfId="282" xr:uid="{00000000-0005-0000-0000-000055000000}"/>
    <cellStyle name="20% - Accent1 10 2 3 9" xfId="283" xr:uid="{00000000-0005-0000-0000-000056000000}"/>
    <cellStyle name="20% - Accent1 10 2 4" xfId="284" xr:uid="{00000000-0005-0000-0000-000057000000}"/>
    <cellStyle name="20% - Accent1 10 2 4 2" xfId="285" xr:uid="{00000000-0005-0000-0000-000058000000}"/>
    <cellStyle name="20% - Accent1 10 2 4 2 2" xfId="286" xr:uid="{00000000-0005-0000-0000-000059000000}"/>
    <cellStyle name="20% - Accent1 10 2 4 2 2 2" xfId="287" xr:uid="{00000000-0005-0000-0000-00005A000000}"/>
    <cellStyle name="20% - Accent1 10 2 4 2 3" xfId="288" xr:uid="{00000000-0005-0000-0000-00005B000000}"/>
    <cellStyle name="20% - Accent1 10 2 4 3" xfId="289" xr:uid="{00000000-0005-0000-0000-00005C000000}"/>
    <cellStyle name="20% - Accent1 10 2 4 3 2" xfId="290" xr:uid="{00000000-0005-0000-0000-00005D000000}"/>
    <cellStyle name="20% - Accent1 10 2 4 4" xfId="291" xr:uid="{00000000-0005-0000-0000-00005E000000}"/>
    <cellStyle name="20% - Accent1 10 2 5" xfId="292" xr:uid="{00000000-0005-0000-0000-00005F000000}"/>
    <cellStyle name="20% - Accent1 10 2 5 2" xfId="293" xr:uid="{00000000-0005-0000-0000-000060000000}"/>
    <cellStyle name="20% - Accent1 10 2 5 2 2" xfId="294" xr:uid="{00000000-0005-0000-0000-000061000000}"/>
    <cellStyle name="20% - Accent1 10 2 5 2 2 2" xfId="295" xr:uid="{00000000-0005-0000-0000-000062000000}"/>
    <cellStyle name="20% - Accent1 10 2 5 2 3" xfId="296" xr:uid="{00000000-0005-0000-0000-000063000000}"/>
    <cellStyle name="20% - Accent1 10 2 5 3" xfId="297" xr:uid="{00000000-0005-0000-0000-000064000000}"/>
    <cellStyle name="20% - Accent1 10 2 5 3 2" xfId="298" xr:uid="{00000000-0005-0000-0000-000065000000}"/>
    <cellStyle name="20% - Accent1 10 2 5 4" xfId="299" xr:uid="{00000000-0005-0000-0000-000066000000}"/>
    <cellStyle name="20% - Accent1 10 2 6" xfId="300" xr:uid="{00000000-0005-0000-0000-000067000000}"/>
    <cellStyle name="20% - Accent1 10 2 6 2" xfId="301" xr:uid="{00000000-0005-0000-0000-000068000000}"/>
    <cellStyle name="20% - Accent1 10 2 6 2 2" xfId="302" xr:uid="{00000000-0005-0000-0000-000069000000}"/>
    <cellStyle name="20% - Accent1 10 2 6 2 2 2" xfId="303" xr:uid="{00000000-0005-0000-0000-00006A000000}"/>
    <cellStyle name="20% - Accent1 10 2 6 2 3" xfId="304" xr:uid="{00000000-0005-0000-0000-00006B000000}"/>
    <cellStyle name="20% - Accent1 10 2 6 3" xfId="305" xr:uid="{00000000-0005-0000-0000-00006C000000}"/>
    <cellStyle name="20% - Accent1 10 2 6 3 2" xfId="306" xr:uid="{00000000-0005-0000-0000-00006D000000}"/>
    <cellStyle name="20% - Accent1 10 2 6 4" xfId="307" xr:uid="{00000000-0005-0000-0000-00006E000000}"/>
    <cellStyle name="20% - Accent1 10 2 7" xfId="308" xr:uid="{00000000-0005-0000-0000-00006F000000}"/>
    <cellStyle name="20% - Accent1 10 2 7 2" xfId="309" xr:uid="{00000000-0005-0000-0000-000070000000}"/>
    <cellStyle name="20% - Accent1 10 2 7 2 2" xfId="310" xr:uid="{00000000-0005-0000-0000-000071000000}"/>
    <cellStyle name="20% - Accent1 10 2 7 3" xfId="311" xr:uid="{00000000-0005-0000-0000-000072000000}"/>
    <cellStyle name="20% - Accent1 10 2 8" xfId="312" xr:uid="{00000000-0005-0000-0000-000073000000}"/>
    <cellStyle name="20% - Accent1 10 2 8 2" xfId="313" xr:uid="{00000000-0005-0000-0000-000074000000}"/>
    <cellStyle name="20% - Accent1 10 2 8 2 2" xfId="314" xr:uid="{00000000-0005-0000-0000-000075000000}"/>
    <cellStyle name="20% - Accent1 10 2 8 3" xfId="315" xr:uid="{00000000-0005-0000-0000-000076000000}"/>
    <cellStyle name="20% - Accent1 10 2 9" xfId="316" xr:uid="{00000000-0005-0000-0000-000077000000}"/>
    <cellStyle name="20% - Accent1 10 2 9 2" xfId="317" xr:uid="{00000000-0005-0000-0000-000078000000}"/>
    <cellStyle name="20% - Accent1 10 3" xfId="318" xr:uid="{00000000-0005-0000-0000-000079000000}"/>
    <cellStyle name="20% - Accent1 10 3 2" xfId="319" xr:uid="{00000000-0005-0000-0000-00007A000000}"/>
    <cellStyle name="20% - Accent1 10 3 2 2" xfId="320" xr:uid="{00000000-0005-0000-0000-00007B000000}"/>
    <cellStyle name="20% - Accent1 10 3 2 2 2" xfId="321" xr:uid="{00000000-0005-0000-0000-00007C000000}"/>
    <cellStyle name="20% - Accent1 10 3 2 2 2 2" xfId="322" xr:uid="{00000000-0005-0000-0000-00007D000000}"/>
    <cellStyle name="20% - Accent1 10 3 2 2 3" xfId="323" xr:uid="{00000000-0005-0000-0000-00007E000000}"/>
    <cellStyle name="20% - Accent1 10 3 2 3" xfId="324" xr:uid="{00000000-0005-0000-0000-00007F000000}"/>
    <cellStyle name="20% - Accent1 10 3 2 3 2" xfId="325" xr:uid="{00000000-0005-0000-0000-000080000000}"/>
    <cellStyle name="20% - Accent1 10 3 2 4" xfId="326" xr:uid="{00000000-0005-0000-0000-000081000000}"/>
    <cellStyle name="20% - Accent1 10 3 3" xfId="327" xr:uid="{00000000-0005-0000-0000-000082000000}"/>
    <cellStyle name="20% - Accent1 10 3 3 2" xfId="328" xr:uid="{00000000-0005-0000-0000-000083000000}"/>
    <cellStyle name="20% - Accent1 10 3 3 2 2" xfId="329" xr:uid="{00000000-0005-0000-0000-000084000000}"/>
    <cellStyle name="20% - Accent1 10 3 3 2 2 2" xfId="330" xr:uid="{00000000-0005-0000-0000-000085000000}"/>
    <cellStyle name="20% - Accent1 10 3 3 2 3" xfId="331" xr:uid="{00000000-0005-0000-0000-000086000000}"/>
    <cellStyle name="20% - Accent1 10 3 3 3" xfId="332" xr:uid="{00000000-0005-0000-0000-000087000000}"/>
    <cellStyle name="20% - Accent1 10 3 3 3 2" xfId="333" xr:uid="{00000000-0005-0000-0000-000088000000}"/>
    <cellStyle name="20% - Accent1 10 3 3 4" xfId="334" xr:uid="{00000000-0005-0000-0000-000089000000}"/>
    <cellStyle name="20% - Accent1 10 3 4" xfId="335" xr:uid="{00000000-0005-0000-0000-00008A000000}"/>
    <cellStyle name="20% - Accent1 10 3 4 2" xfId="336" xr:uid="{00000000-0005-0000-0000-00008B000000}"/>
    <cellStyle name="20% - Accent1 10 3 4 2 2" xfId="337" xr:uid="{00000000-0005-0000-0000-00008C000000}"/>
    <cellStyle name="20% - Accent1 10 3 4 2 2 2" xfId="338" xr:uid="{00000000-0005-0000-0000-00008D000000}"/>
    <cellStyle name="20% - Accent1 10 3 4 2 3" xfId="339" xr:uid="{00000000-0005-0000-0000-00008E000000}"/>
    <cellStyle name="20% - Accent1 10 3 4 3" xfId="340" xr:uid="{00000000-0005-0000-0000-00008F000000}"/>
    <cellStyle name="20% - Accent1 10 3 4 3 2" xfId="341" xr:uid="{00000000-0005-0000-0000-000090000000}"/>
    <cellStyle name="20% - Accent1 10 3 4 4" xfId="342" xr:uid="{00000000-0005-0000-0000-000091000000}"/>
    <cellStyle name="20% - Accent1 10 3 5" xfId="343" xr:uid="{00000000-0005-0000-0000-000092000000}"/>
    <cellStyle name="20% - Accent1 10 3 5 2" xfId="344" xr:uid="{00000000-0005-0000-0000-000093000000}"/>
    <cellStyle name="20% - Accent1 10 3 5 2 2" xfId="345" xr:uid="{00000000-0005-0000-0000-000094000000}"/>
    <cellStyle name="20% - Accent1 10 3 5 3" xfId="346" xr:uid="{00000000-0005-0000-0000-000095000000}"/>
    <cellStyle name="20% - Accent1 10 3 6" xfId="347" xr:uid="{00000000-0005-0000-0000-000096000000}"/>
    <cellStyle name="20% - Accent1 10 3 6 2" xfId="348" xr:uid="{00000000-0005-0000-0000-000097000000}"/>
    <cellStyle name="20% - Accent1 10 3 6 2 2" xfId="349" xr:uid="{00000000-0005-0000-0000-000098000000}"/>
    <cellStyle name="20% - Accent1 10 3 6 3" xfId="350" xr:uid="{00000000-0005-0000-0000-000099000000}"/>
    <cellStyle name="20% - Accent1 10 3 7" xfId="351" xr:uid="{00000000-0005-0000-0000-00009A000000}"/>
    <cellStyle name="20% - Accent1 10 3 7 2" xfId="352" xr:uid="{00000000-0005-0000-0000-00009B000000}"/>
    <cellStyle name="20% - Accent1 10 3 8" xfId="353" xr:uid="{00000000-0005-0000-0000-00009C000000}"/>
    <cellStyle name="20% - Accent1 10 3 8 2" xfId="354" xr:uid="{00000000-0005-0000-0000-00009D000000}"/>
    <cellStyle name="20% - Accent1 10 3 9" xfId="355" xr:uid="{00000000-0005-0000-0000-00009E000000}"/>
    <cellStyle name="20% - Accent1 10 4" xfId="356" xr:uid="{00000000-0005-0000-0000-00009F000000}"/>
    <cellStyle name="20% - Accent1 10 4 2" xfId="357" xr:uid="{00000000-0005-0000-0000-0000A0000000}"/>
    <cellStyle name="20% - Accent1 10 4 2 2" xfId="358" xr:uid="{00000000-0005-0000-0000-0000A1000000}"/>
    <cellStyle name="20% - Accent1 10 4 2 2 2" xfId="359" xr:uid="{00000000-0005-0000-0000-0000A2000000}"/>
    <cellStyle name="20% - Accent1 10 4 2 2 2 2" xfId="360" xr:uid="{00000000-0005-0000-0000-0000A3000000}"/>
    <cellStyle name="20% - Accent1 10 4 2 2 3" xfId="361" xr:uid="{00000000-0005-0000-0000-0000A4000000}"/>
    <cellStyle name="20% - Accent1 10 4 2 3" xfId="362" xr:uid="{00000000-0005-0000-0000-0000A5000000}"/>
    <cellStyle name="20% - Accent1 10 4 2 3 2" xfId="363" xr:uid="{00000000-0005-0000-0000-0000A6000000}"/>
    <cellStyle name="20% - Accent1 10 4 2 4" xfId="364" xr:uid="{00000000-0005-0000-0000-0000A7000000}"/>
    <cellStyle name="20% - Accent1 10 4 3" xfId="365" xr:uid="{00000000-0005-0000-0000-0000A8000000}"/>
    <cellStyle name="20% - Accent1 10 4 3 2" xfId="366" xr:uid="{00000000-0005-0000-0000-0000A9000000}"/>
    <cellStyle name="20% - Accent1 10 4 3 2 2" xfId="367" xr:uid="{00000000-0005-0000-0000-0000AA000000}"/>
    <cellStyle name="20% - Accent1 10 4 3 2 2 2" xfId="368" xr:uid="{00000000-0005-0000-0000-0000AB000000}"/>
    <cellStyle name="20% - Accent1 10 4 3 2 3" xfId="369" xr:uid="{00000000-0005-0000-0000-0000AC000000}"/>
    <cellStyle name="20% - Accent1 10 4 3 3" xfId="370" xr:uid="{00000000-0005-0000-0000-0000AD000000}"/>
    <cellStyle name="20% - Accent1 10 4 3 3 2" xfId="371" xr:uid="{00000000-0005-0000-0000-0000AE000000}"/>
    <cellStyle name="20% - Accent1 10 4 3 4" xfId="372" xr:uid="{00000000-0005-0000-0000-0000AF000000}"/>
    <cellStyle name="20% - Accent1 10 4 4" xfId="373" xr:uid="{00000000-0005-0000-0000-0000B0000000}"/>
    <cellStyle name="20% - Accent1 10 4 4 2" xfId="374" xr:uid="{00000000-0005-0000-0000-0000B1000000}"/>
    <cellStyle name="20% - Accent1 10 4 4 2 2" xfId="375" xr:uid="{00000000-0005-0000-0000-0000B2000000}"/>
    <cellStyle name="20% - Accent1 10 4 4 2 2 2" xfId="376" xr:uid="{00000000-0005-0000-0000-0000B3000000}"/>
    <cellStyle name="20% - Accent1 10 4 4 2 3" xfId="377" xr:uid="{00000000-0005-0000-0000-0000B4000000}"/>
    <cellStyle name="20% - Accent1 10 4 4 3" xfId="378" xr:uid="{00000000-0005-0000-0000-0000B5000000}"/>
    <cellStyle name="20% - Accent1 10 4 4 3 2" xfId="379" xr:uid="{00000000-0005-0000-0000-0000B6000000}"/>
    <cellStyle name="20% - Accent1 10 4 4 4" xfId="380" xr:uid="{00000000-0005-0000-0000-0000B7000000}"/>
    <cellStyle name="20% - Accent1 10 4 5" xfId="381" xr:uid="{00000000-0005-0000-0000-0000B8000000}"/>
    <cellStyle name="20% - Accent1 10 4 5 2" xfId="382" xr:uid="{00000000-0005-0000-0000-0000B9000000}"/>
    <cellStyle name="20% - Accent1 10 4 5 2 2" xfId="383" xr:uid="{00000000-0005-0000-0000-0000BA000000}"/>
    <cellStyle name="20% - Accent1 10 4 5 3" xfId="384" xr:uid="{00000000-0005-0000-0000-0000BB000000}"/>
    <cellStyle name="20% - Accent1 10 4 6" xfId="385" xr:uid="{00000000-0005-0000-0000-0000BC000000}"/>
    <cellStyle name="20% - Accent1 10 4 6 2" xfId="386" xr:uid="{00000000-0005-0000-0000-0000BD000000}"/>
    <cellStyle name="20% - Accent1 10 4 6 2 2" xfId="387" xr:uid="{00000000-0005-0000-0000-0000BE000000}"/>
    <cellStyle name="20% - Accent1 10 4 6 3" xfId="388" xr:uid="{00000000-0005-0000-0000-0000BF000000}"/>
    <cellStyle name="20% - Accent1 10 4 7" xfId="389" xr:uid="{00000000-0005-0000-0000-0000C0000000}"/>
    <cellStyle name="20% - Accent1 10 4 7 2" xfId="390" xr:uid="{00000000-0005-0000-0000-0000C1000000}"/>
    <cellStyle name="20% - Accent1 10 4 8" xfId="391" xr:uid="{00000000-0005-0000-0000-0000C2000000}"/>
    <cellStyle name="20% - Accent1 10 4 8 2" xfId="392" xr:uid="{00000000-0005-0000-0000-0000C3000000}"/>
    <cellStyle name="20% - Accent1 10 4 9" xfId="393" xr:uid="{00000000-0005-0000-0000-0000C4000000}"/>
    <cellStyle name="20% - Accent1 10 5" xfId="394" xr:uid="{00000000-0005-0000-0000-0000C5000000}"/>
    <cellStyle name="20% - Accent1 10 5 2" xfId="395" xr:uid="{00000000-0005-0000-0000-0000C6000000}"/>
    <cellStyle name="20% - Accent1 10 5 2 2" xfId="396" xr:uid="{00000000-0005-0000-0000-0000C7000000}"/>
    <cellStyle name="20% - Accent1 10 5 2 2 2" xfId="397" xr:uid="{00000000-0005-0000-0000-0000C8000000}"/>
    <cellStyle name="20% - Accent1 10 5 2 3" xfId="398" xr:uid="{00000000-0005-0000-0000-0000C9000000}"/>
    <cellStyle name="20% - Accent1 10 5 3" xfId="399" xr:uid="{00000000-0005-0000-0000-0000CA000000}"/>
    <cellStyle name="20% - Accent1 10 5 3 2" xfId="400" xr:uid="{00000000-0005-0000-0000-0000CB000000}"/>
    <cellStyle name="20% - Accent1 10 5 4" xfId="401" xr:uid="{00000000-0005-0000-0000-0000CC000000}"/>
    <cellStyle name="20% - Accent1 10 6" xfId="402" xr:uid="{00000000-0005-0000-0000-0000CD000000}"/>
    <cellStyle name="20% - Accent1 10 6 2" xfId="403" xr:uid="{00000000-0005-0000-0000-0000CE000000}"/>
    <cellStyle name="20% - Accent1 10 6 2 2" xfId="404" xr:uid="{00000000-0005-0000-0000-0000CF000000}"/>
    <cellStyle name="20% - Accent1 10 6 2 2 2" xfId="405" xr:uid="{00000000-0005-0000-0000-0000D0000000}"/>
    <cellStyle name="20% - Accent1 10 6 2 3" xfId="406" xr:uid="{00000000-0005-0000-0000-0000D1000000}"/>
    <cellStyle name="20% - Accent1 10 6 3" xfId="407" xr:uid="{00000000-0005-0000-0000-0000D2000000}"/>
    <cellStyle name="20% - Accent1 10 6 3 2" xfId="408" xr:uid="{00000000-0005-0000-0000-0000D3000000}"/>
    <cellStyle name="20% - Accent1 10 6 4" xfId="409" xr:uid="{00000000-0005-0000-0000-0000D4000000}"/>
    <cellStyle name="20% - Accent1 10 7" xfId="410" xr:uid="{00000000-0005-0000-0000-0000D5000000}"/>
    <cellStyle name="20% - Accent1 10 7 2" xfId="411" xr:uid="{00000000-0005-0000-0000-0000D6000000}"/>
    <cellStyle name="20% - Accent1 10 7 2 2" xfId="412" xr:uid="{00000000-0005-0000-0000-0000D7000000}"/>
    <cellStyle name="20% - Accent1 10 7 2 2 2" xfId="413" xr:uid="{00000000-0005-0000-0000-0000D8000000}"/>
    <cellStyle name="20% - Accent1 10 7 2 3" xfId="414" xr:uid="{00000000-0005-0000-0000-0000D9000000}"/>
    <cellStyle name="20% - Accent1 10 7 3" xfId="415" xr:uid="{00000000-0005-0000-0000-0000DA000000}"/>
    <cellStyle name="20% - Accent1 10 7 3 2" xfId="416" xr:uid="{00000000-0005-0000-0000-0000DB000000}"/>
    <cellStyle name="20% - Accent1 10 7 4" xfId="417" xr:uid="{00000000-0005-0000-0000-0000DC000000}"/>
    <cellStyle name="20% - Accent1 10 8" xfId="418" xr:uid="{00000000-0005-0000-0000-0000DD000000}"/>
    <cellStyle name="20% - Accent1 10 8 2" xfId="419" xr:uid="{00000000-0005-0000-0000-0000DE000000}"/>
    <cellStyle name="20% - Accent1 10 8 2 2" xfId="420" xr:uid="{00000000-0005-0000-0000-0000DF000000}"/>
    <cellStyle name="20% - Accent1 10 8 3" xfId="421" xr:uid="{00000000-0005-0000-0000-0000E0000000}"/>
    <cellStyle name="20% - Accent1 10 9" xfId="422" xr:uid="{00000000-0005-0000-0000-0000E1000000}"/>
    <cellStyle name="20% - Accent1 10 9 2" xfId="423" xr:uid="{00000000-0005-0000-0000-0000E2000000}"/>
    <cellStyle name="20% - Accent1 10 9 2 2" xfId="424" xr:uid="{00000000-0005-0000-0000-0000E3000000}"/>
    <cellStyle name="20% - Accent1 10 9 3" xfId="425" xr:uid="{00000000-0005-0000-0000-0000E4000000}"/>
    <cellStyle name="20% - Accent1 11" xfId="426" xr:uid="{00000000-0005-0000-0000-0000E5000000}"/>
    <cellStyle name="20% - Accent1 11 10" xfId="427" xr:uid="{00000000-0005-0000-0000-0000E6000000}"/>
    <cellStyle name="20% - Accent1 11 10 2" xfId="428" xr:uid="{00000000-0005-0000-0000-0000E7000000}"/>
    <cellStyle name="20% - Accent1 11 11" xfId="429" xr:uid="{00000000-0005-0000-0000-0000E8000000}"/>
    <cellStyle name="20% - Accent1 11 2" xfId="430" xr:uid="{00000000-0005-0000-0000-0000E9000000}"/>
    <cellStyle name="20% - Accent1 11 2 2" xfId="431" xr:uid="{00000000-0005-0000-0000-0000EA000000}"/>
    <cellStyle name="20% - Accent1 11 2 2 2" xfId="432" xr:uid="{00000000-0005-0000-0000-0000EB000000}"/>
    <cellStyle name="20% - Accent1 11 2 2 2 2" xfId="433" xr:uid="{00000000-0005-0000-0000-0000EC000000}"/>
    <cellStyle name="20% - Accent1 11 2 2 2 2 2" xfId="434" xr:uid="{00000000-0005-0000-0000-0000ED000000}"/>
    <cellStyle name="20% - Accent1 11 2 2 2 3" xfId="435" xr:uid="{00000000-0005-0000-0000-0000EE000000}"/>
    <cellStyle name="20% - Accent1 11 2 2 3" xfId="436" xr:uid="{00000000-0005-0000-0000-0000EF000000}"/>
    <cellStyle name="20% - Accent1 11 2 2 3 2" xfId="437" xr:uid="{00000000-0005-0000-0000-0000F0000000}"/>
    <cellStyle name="20% - Accent1 11 2 2 4" xfId="438" xr:uid="{00000000-0005-0000-0000-0000F1000000}"/>
    <cellStyle name="20% - Accent1 11 2 3" xfId="439" xr:uid="{00000000-0005-0000-0000-0000F2000000}"/>
    <cellStyle name="20% - Accent1 11 2 3 2" xfId="440" xr:uid="{00000000-0005-0000-0000-0000F3000000}"/>
    <cellStyle name="20% - Accent1 11 2 3 2 2" xfId="441" xr:uid="{00000000-0005-0000-0000-0000F4000000}"/>
    <cellStyle name="20% - Accent1 11 2 3 2 2 2" xfId="442" xr:uid="{00000000-0005-0000-0000-0000F5000000}"/>
    <cellStyle name="20% - Accent1 11 2 3 2 3" xfId="443" xr:uid="{00000000-0005-0000-0000-0000F6000000}"/>
    <cellStyle name="20% - Accent1 11 2 3 3" xfId="444" xr:uid="{00000000-0005-0000-0000-0000F7000000}"/>
    <cellStyle name="20% - Accent1 11 2 3 3 2" xfId="445" xr:uid="{00000000-0005-0000-0000-0000F8000000}"/>
    <cellStyle name="20% - Accent1 11 2 3 4" xfId="446" xr:uid="{00000000-0005-0000-0000-0000F9000000}"/>
    <cellStyle name="20% - Accent1 11 2 4" xfId="447" xr:uid="{00000000-0005-0000-0000-0000FA000000}"/>
    <cellStyle name="20% - Accent1 11 2 4 2" xfId="448" xr:uid="{00000000-0005-0000-0000-0000FB000000}"/>
    <cellStyle name="20% - Accent1 11 2 4 2 2" xfId="449" xr:uid="{00000000-0005-0000-0000-0000FC000000}"/>
    <cellStyle name="20% - Accent1 11 2 4 2 2 2" xfId="450" xr:uid="{00000000-0005-0000-0000-0000FD000000}"/>
    <cellStyle name="20% - Accent1 11 2 4 2 3" xfId="451" xr:uid="{00000000-0005-0000-0000-0000FE000000}"/>
    <cellStyle name="20% - Accent1 11 2 4 3" xfId="452" xr:uid="{00000000-0005-0000-0000-0000FF000000}"/>
    <cellStyle name="20% - Accent1 11 2 4 3 2" xfId="453" xr:uid="{00000000-0005-0000-0000-000000010000}"/>
    <cellStyle name="20% - Accent1 11 2 4 4" xfId="454" xr:uid="{00000000-0005-0000-0000-000001010000}"/>
    <cellStyle name="20% - Accent1 11 2 5" xfId="455" xr:uid="{00000000-0005-0000-0000-000002010000}"/>
    <cellStyle name="20% - Accent1 11 2 5 2" xfId="456" xr:uid="{00000000-0005-0000-0000-000003010000}"/>
    <cellStyle name="20% - Accent1 11 2 5 2 2" xfId="457" xr:uid="{00000000-0005-0000-0000-000004010000}"/>
    <cellStyle name="20% - Accent1 11 2 5 3" xfId="458" xr:uid="{00000000-0005-0000-0000-000005010000}"/>
    <cellStyle name="20% - Accent1 11 2 6" xfId="459" xr:uid="{00000000-0005-0000-0000-000006010000}"/>
    <cellStyle name="20% - Accent1 11 2 6 2" xfId="460" xr:uid="{00000000-0005-0000-0000-000007010000}"/>
    <cellStyle name="20% - Accent1 11 2 6 2 2" xfId="461" xr:uid="{00000000-0005-0000-0000-000008010000}"/>
    <cellStyle name="20% - Accent1 11 2 6 3" xfId="462" xr:uid="{00000000-0005-0000-0000-000009010000}"/>
    <cellStyle name="20% - Accent1 11 2 7" xfId="463" xr:uid="{00000000-0005-0000-0000-00000A010000}"/>
    <cellStyle name="20% - Accent1 11 2 7 2" xfId="464" xr:uid="{00000000-0005-0000-0000-00000B010000}"/>
    <cellStyle name="20% - Accent1 11 2 8" xfId="465" xr:uid="{00000000-0005-0000-0000-00000C010000}"/>
    <cellStyle name="20% - Accent1 11 2 8 2" xfId="466" xr:uid="{00000000-0005-0000-0000-00000D010000}"/>
    <cellStyle name="20% - Accent1 11 2 9" xfId="467" xr:uid="{00000000-0005-0000-0000-00000E010000}"/>
    <cellStyle name="20% - Accent1 11 3" xfId="468" xr:uid="{00000000-0005-0000-0000-00000F010000}"/>
    <cellStyle name="20% - Accent1 11 3 2" xfId="469" xr:uid="{00000000-0005-0000-0000-000010010000}"/>
    <cellStyle name="20% - Accent1 11 3 2 2" xfId="470" xr:uid="{00000000-0005-0000-0000-000011010000}"/>
    <cellStyle name="20% - Accent1 11 3 2 2 2" xfId="471" xr:uid="{00000000-0005-0000-0000-000012010000}"/>
    <cellStyle name="20% - Accent1 11 3 2 2 2 2" xfId="472" xr:uid="{00000000-0005-0000-0000-000013010000}"/>
    <cellStyle name="20% - Accent1 11 3 2 2 3" xfId="473" xr:uid="{00000000-0005-0000-0000-000014010000}"/>
    <cellStyle name="20% - Accent1 11 3 2 3" xfId="474" xr:uid="{00000000-0005-0000-0000-000015010000}"/>
    <cellStyle name="20% - Accent1 11 3 2 3 2" xfId="475" xr:uid="{00000000-0005-0000-0000-000016010000}"/>
    <cellStyle name="20% - Accent1 11 3 2 4" xfId="476" xr:uid="{00000000-0005-0000-0000-000017010000}"/>
    <cellStyle name="20% - Accent1 11 3 3" xfId="477" xr:uid="{00000000-0005-0000-0000-000018010000}"/>
    <cellStyle name="20% - Accent1 11 3 3 2" xfId="478" xr:uid="{00000000-0005-0000-0000-000019010000}"/>
    <cellStyle name="20% - Accent1 11 3 3 2 2" xfId="479" xr:uid="{00000000-0005-0000-0000-00001A010000}"/>
    <cellStyle name="20% - Accent1 11 3 3 2 2 2" xfId="480" xr:uid="{00000000-0005-0000-0000-00001B010000}"/>
    <cellStyle name="20% - Accent1 11 3 3 2 3" xfId="481" xr:uid="{00000000-0005-0000-0000-00001C010000}"/>
    <cellStyle name="20% - Accent1 11 3 3 3" xfId="482" xr:uid="{00000000-0005-0000-0000-00001D010000}"/>
    <cellStyle name="20% - Accent1 11 3 3 3 2" xfId="483" xr:uid="{00000000-0005-0000-0000-00001E010000}"/>
    <cellStyle name="20% - Accent1 11 3 3 4" xfId="484" xr:uid="{00000000-0005-0000-0000-00001F010000}"/>
    <cellStyle name="20% - Accent1 11 3 4" xfId="485" xr:uid="{00000000-0005-0000-0000-000020010000}"/>
    <cellStyle name="20% - Accent1 11 3 4 2" xfId="486" xr:uid="{00000000-0005-0000-0000-000021010000}"/>
    <cellStyle name="20% - Accent1 11 3 4 2 2" xfId="487" xr:uid="{00000000-0005-0000-0000-000022010000}"/>
    <cellStyle name="20% - Accent1 11 3 4 2 2 2" xfId="488" xr:uid="{00000000-0005-0000-0000-000023010000}"/>
    <cellStyle name="20% - Accent1 11 3 4 2 3" xfId="489" xr:uid="{00000000-0005-0000-0000-000024010000}"/>
    <cellStyle name="20% - Accent1 11 3 4 3" xfId="490" xr:uid="{00000000-0005-0000-0000-000025010000}"/>
    <cellStyle name="20% - Accent1 11 3 4 3 2" xfId="491" xr:uid="{00000000-0005-0000-0000-000026010000}"/>
    <cellStyle name="20% - Accent1 11 3 4 4" xfId="492" xr:uid="{00000000-0005-0000-0000-000027010000}"/>
    <cellStyle name="20% - Accent1 11 3 5" xfId="493" xr:uid="{00000000-0005-0000-0000-000028010000}"/>
    <cellStyle name="20% - Accent1 11 3 5 2" xfId="494" xr:uid="{00000000-0005-0000-0000-000029010000}"/>
    <cellStyle name="20% - Accent1 11 3 5 2 2" xfId="495" xr:uid="{00000000-0005-0000-0000-00002A010000}"/>
    <cellStyle name="20% - Accent1 11 3 5 3" xfId="496" xr:uid="{00000000-0005-0000-0000-00002B010000}"/>
    <cellStyle name="20% - Accent1 11 3 6" xfId="497" xr:uid="{00000000-0005-0000-0000-00002C010000}"/>
    <cellStyle name="20% - Accent1 11 3 6 2" xfId="498" xr:uid="{00000000-0005-0000-0000-00002D010000}"/>
    <cellStyle name="20% - Accent1 11 3 6 2 2" xfId="499" xr:uid="{00000000-0005-0000-0000-00002E010000}"/>
    <cellStyle name="20% - Accent1 11 3 6 3" xfId="500" xr:uid="{00000000-0005-0000-0000-00002F010000}"/>
    <cellStyle name="20% - Accent1 11 3 7" xfId="501" xr:uid="{00000000-0005-0000-0000-000030010000}"/>
    <cellStyle name="20% - Accent1 11 3 7 2" xfId="502" xr:uid="{00000000-0005-0000-0000-000031010000}"/>
    <cellStyle name="20% - Accent1 11 3 8" xfId="503" xr:uid="{00000000-0005-0000-0000-000032010000}"/>
    <cellStyle name="20% - Accent1 11 3 8 2" xfId="504" xr:uid="{00000000-0005-0000-0000-000033010000}"/>
    <cellStyle name="20% - Accent1 11 3 9" xfId="505" xr:uid="{00000000-0005-0000-0000-000034010000}"/>
    <cellStyle name="20% - Accent1 11 4" xfId="506" xr:uid="{00000000-0005-0000-0000-000035010000}"/>
    <cellStyle name="20% - Accent1 11 4 2" xfId="507" xr:uid="{00000000-0005-0000-0000-000036010000}"/>
    <cellStyle name="20% - Accent1 11 4 2 2" xfId="508" xr:uid="{00000000-0005-0000-0000-000037010000}"/>
    <cellStyle name="20% - Accent1 11 4 2 2 2" xfId="509" xr:uid="{00000000-0005-0000-0000-000038010000}"/>
    <cellStyle name="20% - Accent1 11 4 2 3" xfId="510" xr:uid="{00000000-0005-0000-0000-000039010000}"/>
    <cellStyle name="20% - Accent1 11 4 3" xfId="511" xr:uid="{00000000-0005-0000-0000-00003A010000}"/>
    <cellStyle name="20% - Accent1 11 4 3 2" xfId="512" xr:uid="{00000000-0005-0000-0000-00003B010000}"/>
    <cellStyle name="20% - Accent1 11 4 4" xfId="513" xr:uid="{00000000-0005-0000-0000-00003C010000}"/>
    <cellStyle name="20% - Accent1 11 5" xfId="514" xr:uid="{00000000-0005-0000-0000-00003D010000}"/>
    <cellStyle name="20% - Accent1 11 5 2" xfId="515" xr:uid="{00000000-0005-0000-0000-00003E010000}"/>
    <cellStyle name="20% - Accent1 11 5 2 2" xfId="516" xr:uid="{00000000-0005-0000-0000-00003F010000}"/>
    <cellStyle name="20% - Accent1 11 5 2 2 2" xfId="517" xr:uid="{00000000-0005-0000-0000-000040010000}"/>
    <cellStyle name="20% - Accent1 11 5 2 3" xfId="518" xr:uid="{00000000-0005-0000-0000-000041010000}"/>
    <cellStyle name="20% - Accent1 11 5 3" xfId="519" xr:uid="{00000000-0005-0000-0000-000042010000}"/>
    <cellStyle name="20% - Accent1 11 5 3 2" xfId="520" xr:uid="{00000000-0005-0000-0000-000043010000}"/>
    <cellStyle name="20% - Accent1 11 5 4" xfId="521" xr:uid="{00000000-0005-0000-0000-000044010000}"/>
    <cellStyle name="20% - Accent1 11 6" xfId="522" xr:uid="{00000000-0005-0000-0000-000045010000}"/>
    <cellStyle name="20% - Accent1 11 6 2" xfId="523" xr:uid="{00000000-0005-0000-0000-000046010000}"/>
    <cellStyle name="20% - Accent1 11 6 2 2" xfId="524" xr:uid="{00000000-0005-0000-0000-000047010000}"/>
    <cellStyle name="20% - Accent1 11 6 2 2 2" xfId="525" xr:uid="{00000000-0005-0000-0000-000048010000}"/>
    <cellStyle name="20% - Accent1 11 6 2 3" xfId="526" xr:uid="{00000000-0005-0000-0000-000049010000}"/>
    <cellStyle name="20% - Accent1 11 6 3" xfId="527" xr:uid="{00000000-0005-0000-0000-00004A010000}"/>
    <cellStyle name="20% - Accent1 11 6 3 2" xfId="528" xr:uid="{00000000-0005-0000-0000-00004B010000}"/>
    <cellStyle name="20% - Accent1 11 6 4" xfId="529" xr:uid="{00000000-0005-0000-0000-00004C010000}"/>
    <cellStyle name="20% - Accent1 11 7" xfId="530" xr:uid="{00000000-0005-0000-0000-00004D010000}"/>
    <cellStyle name="20% - Accent1 11 7 2" xfId="531" xr:uid="{00000000-0005-0000-0000-00004E010000}"/>
    <cellStyle name="20% - Accent1 11 7 2 2" xfId="532" xr:uid="{00000000-0005-0000-0000-00004F010000}"/>
    <cellStyle name="20% - Accent1 11 7 3" xfId="533" xr:uid="{00000000-0005-0000-0000-000050010000}"/>
    <cellStyle name="20% - Accent1 11 8" xfId="534" xr:uid="{00000000-0005-0000-0000-000051010000}"/>
    <cellStyle name="20% - Accent1 11 8 2" xfId="535" xr:uid="{00000000-0005-0000-0000-000052010000}"/>
    <cellStyle name="20% - Accent1 11 8 2 2" xfId="536" xr:uid="{00000000-0005-0000-0000-000053010000}"/>
    <cellStyle name="20% - Accent1 11 8 3" xfId="537" xr:uid="{00000000-0005-0000-0000-000054010000}"/>
    <cellStyle name="20% - Accent1 11 9" xfId="538" xr:uid="{00000000-0005-0000-0000-000055010000}"/>
    <cellStyle name="20% - Accent1 11 9 2" xfId="539" xr:uid="{00000000-0005-0000-0000-000056010000}"/>
    <cellStyle name="20% - Accent1 12" xfId="540" xr:uid="{00000000-0005-0000-0000-000057010000}"/>
    <cellStyle name="20% - Accent1 12 10" xfId="541" xr:uid="{00000000-0005-0000-0000-000058010000}"/>
    <cellStyle name="20% - Accent1 12 10 2" xfId="542" xr:uid="{00000000-0005-0000-0000-000059010000}"/>
    <cellStyle name="20% - Accent1 12 11" xfId="543" xr:uid="{00000000-0005-0000-0000-00005A010000}"/>
    <cellStyle name="20% - Accent1 12 2" xfId="544" xr:uid="{00000000-0005-0000-0000-00005B010000}"/>
    <cellStyle name="20% - Accent1 12 2 2" xfId="545" xr:uid="{00000000-0005-0000-0000-00005C010000}"/>
    <cellStyle name="20% - Accent1 12 2 2 2" xfId="546" xr:uid="{00000000-0005-0000-0000-00005D010000}"/>
    <cellStyle name="20% - Accent1 12 2 2 2 2" xfId="547" xr:uid="{00000000-0005-0000-0000-00005E010000}"/>
    <cellStyle name="20% - Accent1 12 2 2 2 2 2" xfId="548" xr:uid="{00000000-0005-0000-0000-00005F010000}"/>
    <cellStyle name="20% - Accent1 12 2 2 2 3" xfId="549" xr:uid="{00000000-0005-0000-0000-000060010000}"/>
    <cellStyle name="20% - Accent1 12 2 2 3" xfId="550" xr:uid="{00000000-0005-0000-0000-000061010000}"/>
    <cellStyle name="20% - Accent1 12 2 2 3 2" xfId="551" xr:uid="{00000000-0005-0000-0000-000062010000}"/>
    <cellStyle name="20% - Accent1 12 2 2 4" xfId="552" xr:uid="{00000000-0005-0000-0000-000063010000}"/>
    <cellStyle name="20% - Accent1 12 2 3" xfId="553" xr:uid="{00000000-0005-0000-0000-000064010000}"/>
    <cellStyle name="20% - Accent1 12 2 3 2" xfId="554" xr:uid="{00000000-0005-0000-0000-000065010000}"/>
    <cellStyle name="20% - Accent1 12 2 3 2 2" xfId="555" xr:uid="{00000000-0005-0000-0000-000066010000}"/>
    <cellStyle name="20% - Accent1 12 2 3 2 2 2" xfId="556" xr:uid="{00000000-0005-0000-0000-000067010000}"/>
    <cellStyle name="20% - Accent1 12 2 3 2 3" xfId="557" xr:uid="{00000000-0005-0000-0000-000068010000}"/>
    <cellStyle name="20% - Accent1 12 2 3 3" xfId="558" xr:uid="{00000000-0005-0000-0000-000069010000}"/>
    <cellStyle name="20% - Accent1 12 2 3 3 2" xfId="559" xr:uid="{00000000-0005-0000-0000-00006A010000}"/>
    <cellStyle name="20% - Accent1 12 2 3 4" xfId="560" xr:uid="{00000000-0005-0000-0000-00006B010000}"/>
    <cellStyle name="20% - Accent1 12 2 4" xfId="561" xr:uid="{00000000-0005-0000-0000-00006C010000}"/>
    <cellStyle name="20% - Accent1 12 2 4 2" xfId="562" xr:uid="{00000000-0005-0000-0000-00006D010000}"/>
    <cellStyle name="20% - Accent1 12 2 4 2 2" xfId="563" xr:uid="{00000000-0005-0000-0000-00006E010000}"/>
    <cellStyle name="20% - Accent1 12 2 4 2 2 2" xfId="564" xr:uid="{00000000-0005-0000-0000-00006F010000}"/>
    <cellStyle name="20% - Accent1 12 2 4 2 3" xfId="565" xr:uid="{00000000-0005-0000-0000-000070010000}"/>
    <cellStyle name="20% - Accent1 12 2 4 3" xfId="566" xr:uid="{00000000-0005-0000-0000-000071010000}"/>
    <cellStyle name="20% - Accent1 12 2 4 3 2" xfId="567" xr:uid="{00000000-0005-0000-0000-000072010000}"/>
    <cellStyle name="20% - Accent1 12 2 4 4" xfId="568" xr:uid="{00000000-0005-0000-0000-000073010000}"/>
    <cellStyle name="20% - Accent1 12 2 5" xfId="569" xr:uid="{00000000-0005-0000-0000-000074010000}"/>
    <cellStyle name="20% - Accent1 12 2 5 2" xfId="570" xr:uid="{00000000-0005-0000-0000-000075010000}"/>
    <cellStyle name="20% - Accent1 12 2 5 2 2" xfId="571" xr:uid="{00000000-0005-0000-0000-000076010000}"/>
    <cellStyle name="20% - Accent1 12 2 5 3" xfId="572" xr:uid="{00000000-0005-0000-0000-000077010000}"/>
    <cellStyle name="20% - Accent1 12 2 6" xfId="573" xr:uid="{00000000-0005-0000-0000-000078010000}"/>
    <cellStyle name="20% - Accent1 12 2 6 2" xfId="574" xr:uid="{00000000-0005-0000-0000-000079010000}"/>
    <cellStyle name="20% - Accent1 12 2 6 2 2" xfId="575" xr:uid="{00000000-0005-0000-0000-00007A010000}"/>
    <cellStyle name="20% - Accent1 12 2 6 3" xfId="576" xr:uid="{00000000-0005-0000-0000-00007B010000}"/>
    <cellStyle name="20% - Accent1 12 2 7" xfId="577" xr:uid="{00000000-0005-0000-0000-00007C010000}"/>
    <cellStyle name="20% - Accent1 12 2 7 2" xfId="578" xr:uid="{00000000-0005-0000-0000-00007D010000}"/>
    <cellStyle name="20% - Accent1 12 2 8" xfId="579" xr:uid="{00000000-0005-0000-0000-00007E010000}"/>
    <cellStyle name="20% - Accent1 12 2 8 2" xfId="580" xr:uid="{00000000-0005-0000-0000-00007F010000}"/>
    <cellStyle name="20% - Accent1 12 2 9" xfId="581" xr:uid="{00000000-0005-0000-0000-000080010000}"/>
    <cellStyle name="20% - Accent1 12 3" xfId="582" xr:uid="{00000000-0005-0000-0000-000081010000}"/>
    <cellStyle name="20% - Accent1 12 3 2" xfId="583" xr:uid="{00000000-0005-0000-0000-000082010000}"/>
    <cellStyle name="20% - Accent1 12 3 2 2" xfId="584" xr:uid="{00000000-0005-0000-0000-000083010000}"/>
    <cellStyle name="20% - Accent1 12 3 2 2 2" xfId="585" xr:uid="{00000000-0005-0000-0000-000084010000}"/>
    <cellStyle name="20% - Accent1 12 3 2 2 2 2" xfId="586" xr:uid="{00000000-0005-0000-0000-000085010000}"/>
    <cellStyle name="20% - Accent1 12 3 2 2 3" xfId="587" xr:uid="{00000000-0005-0000-0000-000086010000}"/>
    <cellStyle name="20% - Accent1 12 3 2 3" xfId="588" xr:uid="{00000000-0005-0000-0000-000087010000}"/>
    <cellStyle name="20% - Accent1 12 3 2 3 2" xfId="589" xr:uid="{00000000-0005-0000-0000-000088010000}"/>
    <cellStyle name="20% - Accent1 12 3 2 4" xfId="590" xr:uid="{00000000-0005-0000-0000-000089010000}"/>
    <cellStyle name="20% - Accent1 12 3 3" xfId="591" xr:uid="{00000000-0005-0000-0000-00008A010000}"/>
    <cellStyle name="20% - Accent1 12 3 3 2" xfId="592" xr:uid="{00000000-0005-0000-0000-00008B010000}"/>
    <cellStyle name="20% - Accent1 12 3 3 2 2" xfId="593" xr:uid="{00000000-0005-0000-0000-00008C010000}"/>
    <cellStyle name="20% - Accent1 12 3 3 2 2 2" xfId="594" xr:uid="{00000000-0005-0000-0000-00008D010000}"/>
    <cellStyle name="20% - Accent1 12 3 3 2 3" xfId="595" xr:uid="{00000000-0005-0000-0000-00008E010000}"/>
    <cellStyle name="20% - Accent1 12 3 3 3" xfId="596" xr:uid="{00000000-0005-0000-0000-00008F010000}"/>
    <cellStyle name="20% - Accent1 12 3 3 3 2" xfId="597" xr:uid="{00000000-0005-0000-0000-000090010000}"/>
    <cellStyle name="20% - Accent1 12 3 3 4" xfId="598" xr:uid="{00000000-0005-0000-0000-000091010000}"/>
    <cellStyle name="20% - Accent1 12 3 4" xfId="599" xr:uid="{00000000-0005-0000-0000-000092010000}"/>
    <cellStyle name="20% - Accent1 12 3 4 2" xfId="600" xr:uid="{00000000-0005-0000-0000-000093010000}"/>
    <cellStyle name="20% - Accent1 12 3 4 2 2" xfId="601" xr:uid="{00000000-0005-0000-0000-000094010000}"/>
    <cellStyle name="20% - Accent1 12 3 4 2 2 2" xfId="602" xr:uid="{00000000-0005-0000-0000-000095010000}"/>
    <cellStyle name="20% - Accent1 12 3 4 2 3" xfId="603" xr:uid="{00000000-0005-0000-0000-000096010000}"/>
    <cellStyle name="20% - Accent1 12 3 4 3" xfId="604" xr:uid="{00000000-0005-0000-0000-000097010000}"/>
    <cellStyle name="20% - Accent1 12 3 4 3 2" xfId="605" xr:uid="{00000000-0005-0000-0000-000098010000}"/>
    <cellStyle name="20% - Accent1 12 3 4 4" xfId="606" xr:uid="{00000000-0005-0000-0000-000099010000}"/>
    <cellStyle name="20% - Accent1 12 3 5" xfId="607" xr:uid="{00000000-0005-0000-0000-00009A010000}"/>
    <cellStyle name="20% - Accent1 12 3 5 2" xfId="608" xr:uid="{00000000-0005-0000-0000-00009B010000}"/>
    <cellStyle name="20% - Accent1 12 3 5 2 2" xfId="609" xr:uid="{00000000-0005-0000-0000-00009C010000}"/>
    <cellStyle name="20% - Accent1 12 3 5 3" xfId="610" xr:uid="{00000000-0005-0000-0000-00009D010000}"/>
    <cellStyle name="20% - Accent1 12 3 6" xfId="611" xr:uid="{00000000-0005-0000-0000-00009E010000}"/>
    <cellStyle name="20% - Accent1 12 3 6 2" xfId="612" xr:uid="{00000000-0005-0000-0000-00009F010000}"/>
    <cellStyle name="20% - Accent1 12 3 6 2 2" xfId="613" xr:uid="{00000000-0005-0000-0000-0000A0010000}"/>
    <cellStyle name="20% - Accent1 12 3 6 3" xfId="614" xr:uid="{00000000-0005-0000-0000-0000A1010000}"/>
    <cellStyle name="20% - Accent1 12 3 7" xfId="615" xr:uid="{00000000-0005-0000-0000-0000A2010000}"/>
    <cellStyle name="20% - Accent1 12 3 7 2" xfId="616" xr:uid="{00000000-0005-0000-0000-0000A3010000}"/>
    <cellStyle name="20% - Accent1 12 3 8" xfId="617" xr:uid="{00000000-0005-0000-0000-0000A4010000}"/>
    <cellStyle name="20% - Accent1 12 3 8 2" xfId="618" xr:uid="{00000000-0005-0000-0000-0000A5010000}"/>
    <cellStyle name="20% - Accent1 12 3 9" xfId="619" xr:uid="{00000000-0005-0000-0000-0000A6010000}"/>
    <cellStyle name="20% - Accent1 12 4" xfId="620" xr:uid="{00000000-0005-0000-0000-0000A7010000}"/>
    <cellStyle name="20% - Accent1 12 4 2" xfId="621" xr:uid="{00000000-0005-0000-0000-0000A8010000}"/>
    <cellStyle name="20% - Accent1 12 4 2 2" xfId="622" xr:uid="{00000000-0005-0000-0000-0000A9010000}"/>
    <cellStyle name="20% - Accent1 12 4 2 2 2" xfId="623" xr:uid="{00000000-0005-0000-0000-0000AA010000}"/>
    <cellStyle name="20% - Accent1 12 4 2 3" xfId="624" xr:uid="{00000000-0005-0000-0000-0000AB010000}"/>
    <cellStyle name="20% - Accent1 12 4 3" xfId="625" xr:uid="{00000000-0005-0000-0000-0000AC010000}"/>
    <cellStyle name="20% - Accent1 12 4 3 2" xfId="626" xr:uid="{00000000-0005-0000-0000-0000AD010000}"/>
    <cellStyle name="20% - Accent1 12 4 4" xfId="627" xr:uid="{00000000-0005-0000-0000-0000AE010000}"/>
    <cellStyle name="20% - Accent1 12 5" xfId="628" xr:uid="{00000000-0005-0000-0000-0000AF010000}"/>
    <cellStyle name="20% - Accent1 12 5 2" xfId="629" xr:uid="{00000000-0005-0000-0000-0000B0010000}"/>
    <cellStyle name="20% - Accent1 12 5 2 2" xfId="630" xr:uid="{00000000-0005-0000-0000-0000B1010000}"/>
    <cellStyle name="20% - Accent1 12 5 2 2 2" xfId="631" xr:uid="{00000000-0005-0000-0000-0000B2010000}"/>
    <cellStyle name="20% - Accent1 12 5 2 3" xfId="632" xr:uid="{00000000-0005-0000-0000-0000B3010000}"/>
    <cellStyle name="20% - Accent1 12 5 3" xfId="633" xr:uid="{00000000-0005-0000-0000-0000B4010000}"/>
    <cellStyle name="20% - Accent1 12 5 3 2" xfId="634" xr:uid="{00000000-0005-0000-0000-0000B5010000}"/>
    <cellStyle name="20% - Accent1 12 5 4" xfId="635" xr:uid="{00000000-0005-0000-0000-0000B6010000}"/>
    <cellStyle name="20% - Accent1 12 6" xfId="636" xr:uid="{00000000-0005-0000-0000-0000B7010000}"/>
    <cellStyle name="20% - Accent1 12 6 2" xfId="637" xr:uid="{00000000-0005-0000-0000-0000B8010000}"/>
    <cellStyle name="20% - Accent1 12 6 2 2" xfId="638" xr:uid="{00000000-0005-0000-0000-0000B9010000}"/>
    <cellStyle name="20% - Accent1 12 6 2 2 2" xfId="639" xr:uid="{00000000-0005-0000-0000-0000BA010000}"/>
    <cellStyle name="20% - Accent1 12 6 2 3" xfId="640" xr:uid="{00000000-0005-0000-0000-0000BB010000}"/>
    <cellStyle name="20% - Accent1 12 6 3" xfId="641" xr:uid="{00000000-0005-0000-0000-0000BC010000}"/>
    <cellStyle name="20% - Accent1 12 6 3 2" xfId="642" xr:uid="{00000000-0005-0000-0000-0000BD010000}"/>
    <cellStyle name="20% - Accent1 12 6 4" xfId="643" xr:uid="{00000000-0005-0000-0000-0000BE010000}"/>
    <cellStyle name="20% - Accent1 12 7" xfId="644" xr:uid="{00000000-0005-0000-0000-0000BF010000}"/>
    <cellStyle name="20% - Accent1 12 7 2" xfId="645" xr:uid="{00000000-0005-0000-0000-0000C0010000}"/>
    <cellStyle name="20% - Accent1 12 7 2 2" xfId="646" xr:uid="{00000000-0005-0000-0000-0000C1010000}"/>
    <cellStyle name="20% - Accent1 12 7 3" xfId="647" xr:uid="{00000000-0005-0000-0000-0000C2010000}"/>
    <cellStyle name="20% - Accent1 12 8" xfId="648" xr:uid="{00000000-0005-0000-0000-0000C3010000}"/>
    <cellStyle name="20% - Accent1 12 8 2" xfId="649" xr:uid="{00000000-0005-0000-0000-0000C4010000}"/>
    <cellStyle name="20% - Accent1 12 8 2 2" xfId="650" xr:uid="{00000000-0005-0000-0000-0000C5010000}"/>
    <cellStyle name="20% - Accent1 12 8 3" xfId="651" xr:uid="{00000000-0005-0000-0000-0000C6010000}"/>
    <cellStyle name="20% - Accent1 12 9" xfId="652" xr:uid="{00000000-0005-0000-0000-0000C7010000}"/>
    <cellStyle name="20% - Accent1 12 9 2" xfId="653" xr:uid="{00000000-0005-0000-0000-0000C8010000}"/>
    <cellStyle name="20% - Accent1 13" xfId="654" xr:uid="{00000000-0005-0000-0000-0000C9010000}"/>
    <cellStyle name="20% - Accent1 13 10" xfId="655" xr:uid="{00000000-0005-0000-0000-0000CA010000}"/>
    <cellStyle name="20% - Accent1 13 10 2" xfId="656" xr:uid="{00000000-0005-0000-0000-0000CB010000}"/>
    <cellStyle name="20% - Accent1 13 11" xfId="657" xr:uid="{00000000-0005-0000-0000-0000CC010000}"/>
    <cellStyle name="20% - Accent1 13 2" xfId="658" xr:uid="{00000000-0005-0000-0000-0000CD010000}"/>
    <cellStyle name="20% - Accent1 13 2 2" xfId="659" xr:uid="{00000000-0005-0000-0000-0000CE010000}"/>
    <cellStyle name="20% - Accent1 13 2 2 2" xfId="660" xr:uid="{00000000-0005-0000-0000-0000CF010000}"/>
    <cellStyle name="20% - Accent1 13 2 2 2 2" xfId="661" xr:uid="{00000000-0005-0000-0000-0000D0010000}"/>
    <cellStyle name="20% - Accent1 13 2 2 2 2 2" xfId="662" xr:uid="{00000000-0005-0000-0000-0000D1010000}"/>
    <cellStyle name="20% - Accent1 13 2 2 2 3" xfId="663" xr:uid="{00000000-0005-0000-0000-0000D2010000}"/>
    <cellStyle name="20% - Accent1 13 2 2 3" xfId="664" xr:uid="{00000000-0005-0000-0000-0000D3010000}"/>
    <cellStyle name="20% - Accent1 13 2 2 3 2" xfId="665" xr:uid="{00000000-0005-0000-0000-0000D4010000}"/>
    <cellStyle name="20% - Accent1 13 2 2 4" xfId="666" xr:uid="{00000000-0005-0000-0000-0000D5010000}"/>
    <cellStyle name="20% - Accent1 13 2 3" xfId="667" xr:uid="{00000000-0005-0000-0000-0000D6010000}"/>
    <cellStyle name="20% - Accent1 13 2 3 2" xfId="668" xr:uid="{00000000-0005-0000-0000-0000D7010000}"/>
    <cellStyle name="20% - Accent1 13 2 3 2 2" xfId="669" xr:uid="{00000000-0005-0000-0000-0000D8010000}"/>
    <cellStyle name="20% - Accent1 13 2 3 2 2 2" xfId="670" xr:uid="{00000000-0005-0000-0000-0000D9010000}"/>
    <cellStyle name="20% - Accent1 13 2 3 2 3" xfId="671" xr:uid="{00000000-0005-0000-0000-0000DA010000}"/>
    <cellStyle name="20% - Accent1 13 2 3 3" xfId="672" xr:uid="{00000000-0005-0000-0000-0000DB010000}"/>
    <cellStyle name="20% - Accent1 13 2 3 3 2" xfId="673" xr:uid="{00000000-0005-0000-0000-0000DC010000}"/>
    <cellStyle name="20% - Accent1 13 2 3 4" xfId="674" xr:uid="{00000000-0005-0000-0000-0000DD010000}"/>
    <cellStyle name="20% - Accent1 13 2 4" xfId="675" xr:uid="{00000000-0005-0000-0000-0000DE010000}"/>
    <cellStyle name="20% - Accent1 13 2 4 2" xfId="676" xr:uid="{00000000-0005-0000-0000-0000DF010000}"/>
    <cellStyle name="20% - Accent1 13 2 4 2 2" xfId="677" xr:uid="{00000000-0005-0000-0000-0000E0010000}"/>
    <cellStyle name="20% - Accent1 13 2 4 2 2 2" xfId="678" xr:uid="{00000000-0005-0000-0000-0000E1010000}"/>
    <cellStyle name="20% - Accent1 13 2 4 2 3" xfId="679" xr:uid="{00000000-0005-0000-0000-0000E2010000}"/>
    <cellStyle name="20% - Accent1 13 2 4 3" xfId="680" xr:uid="{00000000-0005-0000-0000-0000E3010000}"/>
    <cellStyle name="20% - Accent1 13 2 4 3 2" xfId="681" xr:uid="{00000000-0005-0000-0000-0000E4010000}"/>
    <cellStyle name="20% - Accent1 13 2 4 4" xfId="682" xr:uid="{00000000-0005-0000-0000-0000E5010000}"/>
    <cellStyle name="20% - Accent1 13 2 5" xfId="683" xr:uid="{00000000-0005-0000-0000-0000E6010000}"/>
    <cellStyle name="20% - Accent1 13 2 5 2" xfId="684" xr:uid="{00000000-0005-0000-0000-0000E7010000}"/>
    <cellStyle name="20% - Accent1 13 2 5 2 2" xfId="685" xr:uid="{00000000-0005-0000-0000-0000E8010000}"/>
    <cellStyle name="20% - Accent1 13 2 5 3" xfId="686" xr:uid="{00000000-0005-0000-0000-0000E9010000}"/>
    <cellStyle name="20% - Accent1 13 2 6" xfId="687" xr:uid="{00000000-0005-0000-0000-0000EA010000}"/>
    <cellStyle name="20% - Accent1 13 2 6 2" xfId="688" xr:uid="{00000000-0005-0000-0000-0000EB010000}"/>
    <cellStyle name="20% - Accent1 13 2 6 2 2" xfId="689" xr:uid="{00000000-0005-0000-0000-0000EC010000}"/>
    <cellStyle name="20% - Accent1 13 2 6 3" xfId="690" xr:uid="{00000000-0005-0000-0000-0000ED010000}"/>
    <cellStyle name="20% - Accent1 13 2 7" xfId="691" xr:uid="{00000000-0005-0000-0000-0000EE010000}"/>
    <cellStyle name="20% - Accent1 13 2 7 2" xfId="692" xr:uid="{00000000-0005-0000-0000-0000EF010000}"/>
    <cellStyle name="20% - Accent1 13 2 8" xfId="693" xr:uid="{00000000-0005-0000-0000-0000F0010000}"/>
    <cellStyle name="20% - Accent1 13 2 8 2" xfId="694" xr:uid="{00000000-0005-0000-0000-0000F1010000}"/>
    <cellStyle name="20% - Accent1 13 2 9" xfId="695" xr:uid="{00000000-0005-0000-0000-0000F2010000}"/>
    <cellStyle name="20% - Accent1 13 3" xfId="696" xr:uid="{00000000-0005-0000-0000-0000F3010000}"/>
    <cellStyle name="20% - Accent1 13 3 2" xfId="697" xr:uid="{00000000-0005-0000-0000-0000F4010000}"/>
    <cellStyle name="20% - Accent1 13 3 2 2" xfId="698" xr:uid="{00000000-0005-0000-0000-0000F5010000}"/>
    <cellStyle name="20% - Accent1 13 3 2 2 2" xfId="699" xr:uid="{00000000-0005-0000-0000-0000F6010000}"/>
    <cellStyle name="20% - Accent1 13 3 2 2 2 2" xfId="700" xr:uid="{00000000-0005-0000-0000-0000F7010000}"/>
    <cellStyle name="20% - Accent1 13 3 2 2 3" xfId="701" xr:uid="{00000000-0005-0000-0000-0000F8010000}"/>
    <cellStyle name="20% - Accent1 13 3 2 3" xfId="702" xr:uid="{00000000-0005-0000-0000-0000F9010000}"/>
    <cellStyle name="20% - Accent1 13 3 2 3 2" xfId="703" xr:uid="{00000000-0005-0000-0000-0000FA010000}"/>
    <cellStyle name="20% - Accent1 13 3 2 4" xfId="704" xr:uid="{00000000-0005-0000-0000-0000FB010000}"/>
    <cellStyle name="20% - Accent1 13 3 3" xfId="705" xr:uid="{00000000-0005-0000-0000-0000FC010000}"/>
    <cellStyle name="20% - Accent1 13 3 3 2" xfId="706" xr:uid="{00000000-0005-0000-0000-0000FD010000}"/>
    <cellStyle name="20% - Accent1 13 3 3 2 2" xfId="707" xr:uid="{00000000-0005-0000-0000-0000FE010000}"/>
    <cellStyle name="20% - Accent1 13 3 3 2 2 2" xfId="708" xr:uid="{00000000-0005-0000-0000-0000FF010000}"/>
    <cellStyle name="20% - Accent1 13 3 3 2 3" xfId="709" xr:uid="{00000000-0005-0000-0000-000000020000}"/>
    <cellStyle name="20% - Accent1 13 3 3 3" xfId="710" xr:uid="{00000000-0005-0000-0000-000001020000}"/>
    <cellStyle name="20% - Accent1 13 3 3 3 2" xfId="711" xr:uid="{00000000-0005-0000-0000-000002020000}"/>
    <cellStyle name="20% - Accent1 13 3 3 4" xfId="712" xr:uid="{00000000-0005-0000-0000-000003020000}"/>
    <cellStyle name="20% - Accent1 13 3 4" xfId="713" xr:uid="{00000000-0005-0000-0000-000004020000}"/>
    <cellStyle name="20% - Accent1 13 3 4 2" xfId="714" xr:uid="{00000000-0005-0000-0000-000005020000}"/>
    <cellStyle name="20% - Accent1 13 3 4 2 2" xfId="715" xr:uid="{00000000-0005-0000-0000-000006020000}"/>
    <cellStyle name="20% - Accent1 13 3 4 2 2 2" xfId="716" xr:uid="{00000000-0005-0000-0000-000007020000}"/>
    <cellStyle name="20% - Accent1 13 3 4 2 3" xfId="717" xr:uid="{00000000-0005-0000-0000-000008020000}"/>
    <cellStyle name="20% - Accent1 13 3 4 3" xfId="718" xr:uid="{00000000-0005-0000-0000-000009020000}"/>
    <cellStyle name="20% - Accent1 13 3 4 3 2" xfId="719" xr:uid="{00000000-0005-0000-0000-00000A020000}"/>
    <cellStyle name="20% - Accent1 13 3 4 4" xfId="720" xr:uid="{00000000-0005-0000-0000-00000B020000}"/>
    <cellStyle name="20% - Accent1 13 3 5" xfId="721" xr:uid="{00000000-0005-0000-0000-00000C020000}"/>
    <cellStyle name="20% - Accent1 13 3 5 2" xfId="722" xr:uid="{00000000-0005-0000-0000-00000D020000}"/>
    <cellStyle name="20% - Accent1 13 3 5 2 2" xfId="723" xr:uid="{00000000-0005-0000-0000-00000E020000}"/>
    <cellStyle name="20% - Accent1 13 3 5 3" xfId="724" xr:uid="{00000000-0005-0000-0000-00000F020000}"/>
    <cellStyle name="20% - Accent1 13 3 6" xfId="725" xr:uid="{00000000-0005-0000-0000-000010020000}"/>
    <cellStyle name="20% - Accent1 13 3 6 2" xfId="726" xr:uid="{00000000-0005-0000-0000-000011020000}"/>
    <cellStyle name="20% - Accent1 13 3 6 2 2" xfId="727" xr:uid="{00000000-0005-0000-0000-000012020000}"/>
    <cellStyle name="20% - Accent1 13 3 6 3" xfId="728" xr:uid="{00000000-0005-0000-0000-000013020000}"/>
    <cellStyle name="20% - Accent1 13 3 7" xfId="729" xr:uid="{00000000-0005-0000-0000-000014020000}"/>
    <cellStyle name="20% - Accent1 13 3 7 2" xfId="730" xr:uid="{00000000-0005-0000-0000-000015020000}"/>
    <cellStyle name="20% - Accent1 13 3 8" xfId="731" xr:uid="{00000000-0005-0000-0000-000016020000}"/>
    <cellStyle name="20% - Accent1 13 3 8 2" xfId="732" xr:uid="{00000000-0005-0000-0000-000017020000}"/>
    <cellStyle name="20% - Accent1 13 3 9" xfId="733" xr:uid="{00000000-0005-0000-0000-000018020000}"/>
    <cellStyle name="20% - Accent1 13 4" xfId="734" xr:uid="{00000000-0005-0000-0000-000019020000}"/>
    <cellStyle name="20% - Accent1 13 4 2" xfId="735" xr:uid="{00000000-0005-0000-0000-00001A020000}"/>
    <cellStyle name="20% - Accent1 13 4 2 2" xfId="736" xr:uid="{00000000-0005-0000-0000-00001B020000}"/>
    <cellStyle name="20% - Accent1 13 4 2 2 2" xfId="737" xr:uid="{00000000-0005-0000-0000-00001C020000}"/>
    <cellStyle name="20% - Accent1 13 4 2 3" xfId="738" xr:uid="{00000000-0005-0000-0000-00001D020000}"/>
    <cellStyle name="20% - Accent1 13 4 3" xfId="739" xr:uid="{00000000-0005-0000-0000-00001E020000}"/>
    <cellStyle name="20% - Accent1 13 4 3 2" xfId="740" xr:uid="{00000000-0005-0000-0000-00001F020000}"/>
    <cellStyle name="20% - Accent1 13 4 4" xfId="741" xr:uid="{00000000-0005-0000-0000-000020020000}"/>
    <cellStyle name="20% - Accent1 13 5" xfId="742" xr:uid="{00000000-0005-0000-0000-000021020000}"/>
    <cellStyle name="20% - Accent1 13 5 2" xfId="743" xr:uid="{00000000-0005-0000-0000-000022020000}"/>
    <cellStyle name="20% - Accent1 13 5 2 2" xfId="744" xr:uid="{00000000-0005-0000-0000-000023020000}"/>
    <cellStyle name="20% - Accent1 13 5 2 2 2" xfId="745" xr:uid="{00000000-0005-0000-0000-000024020000}"/>
    <cellStyle name="20% - Accent1 13 5 2 3" xfId="746" xr:uid="{00000000-0005-0000-0000-000025020000}"/>
    <cellStyle name="20% - Accent1 13 5 3" xfId="747" xr:uid="{00000000-0005-0000-0000-000026020000}"/>
    <cellStyle name="20% - Accent1 13 5 3 2" xfId="748" xr:uid="{00000000-0005-0000-0000-000027020000}"/>
    <cellStyle name="20% - Accent1 13 5 4" xfId="749" xr:uid="{00000000-0005-0000-0000-000028020000}"/>
    <cellStyle name="20% - Accent1 13 6" xfId="750" xr:uid="{00000000-0005-0000-0000-000029020000}"/>
    <cellStyle name="20% - Accent1 13 6 2" xfId="751" xr:uid="{00000000-0005-0000-0000-00002A020000}"/>
    <cellStyle name="20% - Accent1 13 6 2 2" xfId="752" xr:uid="{00000000-0005-0000-0000-00002B020000}"/>
    <cellStyle name="20% - Accent1 13 6 2 2 2" xfId="753" xr:uid="{00000000-0005-0000-0000-00002C020000}"/>
    <cellStyle name="20% - Accent1 13 6 2 3" xfId="754" xr:uid="{00000000-0005-0000-0000-00002D020000}"/>
    <cellStyle name="20% - Accent1 13 6 3" xfId="755" xr:uid="{00000000-0005-0000-0000-00002E020000}"/>
    <cellStyle name="20% - Accent1 13 6 3 2" xfId="756" xr:uid="{00000000-0005-0000-0000-00002F020000}"/>
    <cellStyle name="20% - Accent1 13 6 4" xfId="757" xr:uid="{00000000-0005-0000-0000-000030020000}"/>
    <cellStyle name="20% - Accent1 13 7" xfId="758" xr:uid="{00000000-0005-0000-0000-000031020000}"/>
    <cellStyle name="20% - Accent1 13 7 2" xfId="759" xr:uid="{00000000-0005-0000-0000-000032020000}"/>
    <cellStyle name="20% - Accent1 13 7 2 2" xfId="760" xr:uid="{00000000-0005-0000-0000-000033020000}"/>
    <cellStyle name="20% - Accent1 13 7 3" xfId="761" xr:uid="{00000000-0005-0000-0000-000034020000}"/>
    <cellStyle name="20% - Accent1 13 8" xfId="762" xr:uid="{00000000-0005-0000-0000-000035020000}"/>
    <cellStyle name="20% - Accent1 13 8 2" xfId="763" xr:uid="{00000000-0005-0000-0000-000036020000}"/>
    <cellStyle name="20% - Accent1 13 8 2 2" xfId="764" xr:uid="{00000000-0005-0000-0000-000037020000}"/>
    <cellStyle name="20% - Accent1 13 8 3" xfId="765" xr:uid="{00000000-0005-0000-0000-000038020000}"/>
    <cellStyle name="20% - Accent1 13 9" xfId="766" xr:uid="{00000000-0005-0000-0000-000039020000}"/>
    <cellStyle name="20% - Accent1 13 9 2" xfId="767" xr:uid="{00000000-0005-0000-0000-00003A020000}"/>
    <cellStyle name="20% - Accent1 14" xfId="768" xr:uid="{00000000-0005-0000-0000-00003B020000}"/>
    <cellStyle name="20% - Accent1 14 2" xfId="769" xr:uid="{00000000-0005-0000-0000-00003C020000}"/>
    <cellStyle name="20% - Accent1 14 2 2" xfId="770" xr:uid="{00000000-0005-0000-0000-00003D020000}"/>
    <cellStyle name="20% - Accent1 14 2 2 2" xfId="771" xr:uid="{00000000-0005-0000-0000-00003E020000}"/>
    <cellStyle name="20% - Accent1 14 2 2 2 2" xfId="772" xr:uid="{00000000-0005-0000-0000-00003F020000}"/>
    <cellStyle name="20% - Accent1 14 2 2 3" xfId="773" xr:uid="{00000000-0005-0000-0000-000040020000}"/>
    <cellStyle name="20% - Accent1 14 2 3" xfId="774" xr:uid="{00000000-0005-0000-0000-000041020000}"/>
    <cellStyle name="20% - Accent1 14 2 3 2" xfId="775" xr:uid="{00000000-0005-0000-0000-000042020000}"/>
    <cellStyle name="20% - Accent1 14 2 4" xfId="776" xr:uid="{00000000-0005-0000-0000-000043020000}"/>
    <cellStyle name="20% - Accent1 14 3" xfId="777" xr:uid="{00000000-0005-0000-0000-000044020000}"/>
    <cellStyle name="20% - Accent1 14 3 2" xfId="778" xr:uid="{00000000-0005-0000-0000-000045020000}"/>
    <cellStyle name="20% - Accent1 14 3 2 2" xfId="779" xr:uid="{00000000-0005-0000-0000-000046020000}"/>
    <cellStyle name="20% - Accent1 14 3 2 2 2" xfId="780" xr:uid="{00000000-0005-0000-0000-000047020000}"/>
    <cellStyle name="20% - Accent1 14 3 2 3" xfId="781" xr:uid="{00000000-0005-0000-0000-000048020000}"/>
    <cellStyle name="20% - Accent1 14 3 3" xfId="782" xr:uid="{00000000-0005-0000-0000-000049020000}"/>
    <cellStyle name="20% - Accent1 14 3 3 2" xfId="783" xr:uid="{00000000-0005-0000-0000-00004A020000}"/>
    <cellStyle name="20% - Accent1 14 3 4" xfId="784" xr:uid="{00000000-0005-0000-0000-00004B020000}"/>
    <cellStyle name="20% - Accent1 14 4" xfId="785" xr:uid="{00000000-0005-0000-0000-00004C020000}"/>
    <cellStyle name="20% - Accent1 14 4 2" xfId="786" xr:uid="{00000000-0005-0000-0000-00004D020000}"/>
    <cellStyle name="20% - Accent1 14 4 2 2" xfId="787" xr:uid="{00000000-0005-0000-0000-00004E020000}"/>
    <cellStyle name="20% - Accent1 14 4 2 2 2" xfId="788" xr:uid="{00000000-0005-0000-0000-00004F020000}"/>
    <cellStyle name="20% - Accent1 14 4 2 3" xfId="789" xr:uid="{00000000-0005-0000-0000-000050020000}"/>
    <cellStyle name="20% - Accent1 14 4 3" xfId="790" xr:uid="{00000000-0005-0000-0000-000051020000}"/>
    <cellStyle name="20% - Accent1 14 4 3 2" xfId="791" xr:uid="{00000000-0005-0000-0000-000052020000}"/>
    <cellStyle name="20% - Accent1 14 4 4" xfId="792" xr:uid="{00000000-0005-0000-0000-000053020000}"/>
    <cellStyle name="20% - Accent1 14 5" xfId="793" xr:uid="{00000000-0005-0000-0000-000054020000}"/>
    <cellStyle name="20% - Accent1 14 5 2" xfId="794" xr:uid="{00000000-0005-0000-0000-000055020000}"/>
    <cellStyle name="20% - Accent1 14 5 2 2" xfId="795" xr:uid="{00000000-0005-0000-0000-000056020000}"/>
    <cellStyle name="20% - Accent1 14 5 3" xfId="796" xr:uid="{00000000-0005-0000-0000-000057020000}"/>
    <cellStyle name="20% - Accent1 14 6" xfId="797" xr:uid="{00000000-0005-0000-0000-000058020000}"/>
    <cellStyle name="20% - Accent1 14 6 2" xfId="798" xr:uid="{00000000-0005-0000-0000-000059020000}"/>
    <cellStyle name="20% - Accent1 14 6 2 2" xfId="799" xr:uid="{00000000-0005-0000-0000-00005A020000}"/>
    <cellStyle name="20% - Accent1 14 6 3" xfId="800" xr:uid="{00000000-0005-0000-0000-00005B020000}"/>
    <cellStyle name="20% - Accent1 14 7" xfId="801" xr:uid="{00000000-0005-0000-0000-00005C020000}"/>
    <cellStyle name="20% - Accent1 14 7 2" xfId="802" xr:uid="{00000000-0005-0000-0000-00005D020000}"/>
    <cellStyle name="20% - Accent1 14 8" xfId="803" xr:uid="{00000000-0005-0000-0000-00005E020000}"/>
    <cellStyle name="20% - Accent1 14 8 2" xfId="804" xr:uid="{00000000-0005-0000-0000-00005F020000}"/>
    <cellStyle name="20% - Accent1 14 9" xfId="805" xr:uid="{00000000-0005-0000-0000-000060020000}"/>
    <cellStyle name="20% - Accent1 15" xfId="806" xr:uid="{00000000-0005-0000-0000-000061020000}"/>
    <cellStyle name="20% - Accent1 15 2" xfId="807" xr:uid="{00000000-0005-0000-0000-000062020000}"/>
    <cellStyle name="20% - Accent1 15 2 2" xfId="808" xr:uid="{00000000-0005-0000-0000-000063020000}"/>
    <cellStyle name="20% - Accent1 15 2 2 2" xfId="809" xr:uid="{00000000-0005-0000-0000-000064020000}"/>
    <cellStyle name="20% - Accent1 15 2 2 2 2" xfId="810" xr:uid="{00000000-0005-0000-0000-000065020000}"/>
    <cellStyle name="20% - Accent1 15 2 2 3" xfId="811" xr:uid="{00000000-0005-0000-0000-000066020000}"/>
    <cellStyle name="20% - Accent1 15 2 3" xfId="812" xr:uid="{00000000-0005-0000-0000-000067020000}"/>
    <cellStyle name="20% - Accent1 15 2 3 2" xfId="813" xr:uid="{00000000-0005-0000-0000-000068020000}"/>
    <cellStyle name="20% - Accent1 15 2 4" xfId="814" xr:uid="{00000000-0005-0000-0000-000069020000}"/>
    <cellStyle name="20% - Accent1 15 3" xfId="815" xr:uid="{00000000-0005-0000-0000-00006A020000}"/>
    <cellStyle name="20% - Accent1 15 3 2" xfId="816" xr:uid="{00000000-0005-0000-0000-00006B020000}"/>
    <cellStyle name="20% - Accent1 15 3 2 2" xfId="817" xr:uid="{00000000-0005-0000-0000-00006C020000}"/>
    <cellStyle name="20% - Accent1 15 3 2 2 2" xfId="818" xr:uid="{00000000-0005-0000-0000-00006D020000}"/>
    <cellStyle name="20% - Accent1 15 3 2 3" xfId="819" xr:uid="{00000000-0005-0000-0000-00006E020000}"/>
    <cellStyle name="20% - Accent1 15 3 3" xfId="820" xr:uid="{00000000-0005-0000-0000-00006F020000}"/>
    <cellStyle name="20% - Accent1 15 3 3 2" xfId="821" xr:uid="{00000000-0005-0000-0000-000070020000}"/>
    <cellStyle name="20% - Accent1 15 3 4" xfId="822" xr:uid="{00000000-0005-0000-0000-000071020000}"/>
    <cellStyle name="20% - Accent1 15 4" xfId="823" xr:uid="{00000000-0005-0000-0000-000072020000}"/>
    <cellStyle name="20% - Accent1 15 4 2" xfId="824" xr:uid="{00000000-0005-0000-0000-000073020000}"/>
    <cellStyle name="20% - Accent1 15 4 2 2" xfId="825" xr:uid="{00000000-0005-0000-0000-000074020000}"/>
    <cellStyle name="20% - Accent1 15 4 2 2 2" xfId="826" xr:uid="{00000000-0005-0000-0000-000075020000}"/>
    <cellStyle name="20% - Accent1 15 4 2 3" xfId="827" xr:uid="{00000000-0005-0000-0000-000076020000}"/>
    <cellStyle name="20% - Accent1 15 4 3" xfId="828" xr:uid="{00000000-0005-0000-0000-000077020000}"/>
    <cellStyle name="20% - Accent1 15 4 3 2" xfId="829" xr:uid="{00000000-0005-0000-0000-000078020000}"/>
    <cellStyle name="20% - Accent1 15 4 4" xfId="830" xr:uid="{00000000-0005-0000-0000-000079020000}"/>
    <cellStyle name="20% - Accent1 15 5" xfId="831" xr:uid="{00000000-0005-0000-0000-00007A020000}"/>
    <cellStyle name="20% - Accent1 15 5 2" xfId="832" xr:uid="{00000000-0005-0000-0000-00007B020000}"/>
    <cellStyle name="20% - Accent1 15 5 2 2" xfId="833" xr:uid="{00000000-0005-0000-0000-00007C020000}"/>
    <cellStyle name="20% - Accent1 15 5 3" xfId="834" xr:uid="{00000000-0005-0000-0000-00007D020000}"/>
    <cellStyle name="20% - Accent1 15 6" xfId="835" xr:uid="{00000000-0005-0000-0000-00007E020000}"/>
    <cellStyle name="20% - Accent1 15 6 2" xfId="836" xr:uid="{00000000-0005-0000-0000-00007F020000}"/>
    <cellStyle name="20% - Accent1 15 6 2 2" xfId="837" xr:uid="{00000000-0005-0000-0000-000080020000}"/>
    <cellStyle name="20% - Accent1 15 6 3" xfId="838" xr:uid="{00000000-0005-0000-0000-000081020000}"/>
    <cellStyle name="20% - Accent1 15 7" xfId="839" xr:uid="{00000000-0005-0000-0000-000082020000}"/>
    <cellStyle name="20% - Accent1 15 7 2" xfId="840" xr:uid="{00000000-0005-0000-0000-000083020000}"/>
    <cellStyle name="20% - Accent1 15 8" xfId="841" xr:uid="{00000000-0005-0000-0000-000084020000}"/>
    <cellStyle name="20% - Accent1 15 8 2" xfId="842" xr:uid="{00000000-0005-0000-0000-000085020000}"/>
    <cellStyle name="20% - Accent1 15 9" xfId="843" xr:uid="{00000000-0005-0000-0000-000086020000}"/>
    <cellStyle name="20% - Accent1 16" xfId="844" xr:uid="{00000000-0005-0000-0000-000087020000}"/>
    <cellStyle name="20% - Accent1 16 2" xfId="845" xr:uid="{00000000-0005-0000-0000-000088020000}"/>
    <cellStyle name="20% - Accent1 16 2 2" xfId="846" xr:uid="{00000000-0005-0000-0000-000089020000}"/>
    <cellStyle name="20% - Accent1 16 2 2 2" xfId="847" xr:uid="{00000000-0005-0000-0000-00008A020000}"/>
    <cellStyle name="20% - Accent1 16 2 3" xfId="848" xr:uid="{00000000-0005-0000-0000-00008B020000}"/>
    <cellStyle name="20% - Accent1 16 3" xfId="849" xr:uid="{00000000-0005-0000-0000-00008C020000}"/>
    <cellStyle name="20% - Accent1 16 3 2" xfId="850" xr:uid="{00000000-0005-0000-0000-00008D020000}"/>
    <cellStyle name="20% - Accent1 16 4" xfId="851" xr:uid="{00000000-0005-0000-0000-00008E020000}"/>
    <cellStyle name="20% - Accent1 17" xfId="852" xr:uid="{00000000-0005-0000-0000-00008F020000}"/>
    <cellStyle name="20% - Accent1 17 2" xfId="853" xr:uid="{00000000-0005-0000-0000-000090020000}"/>
    <cellStyle name="20% - Accent1 17 2 2" xfId="854" xr:uid="{00000000-0005-0000-0000-000091020000}"/>
    <cellStyle name="20% - Accent1 17 2 2 2" xfId="855" xr:uid="{00000000-0005-0000-0000-000092020000}"/>
    <cellStyle name="20% - Accent1 17 2 3" xfId="856" xr:uid="{00000000-0005-0000-0000-000093020000}"/>
    <cellStyle name="20% - Accent1 17 3" xfId="857" xr:uid="{00000000-0005-0000-0000-000094020000}"/>
    <cellStyle name="20% - Accent1 17 3 2" xfId="858" xr:uid="{00000000-0005-0000-0000-000095020000}"/>
    <cellStyle name="20% - Accent1 17 4" xfId="859" xr:uid="{00000000-0005-0000-0000-000096020000}"/>
    <cellStyle name="20% - Accent1 18" xfId="860" xr:uid="{00000000-0005-0000-0000-000097020000}"/>
    <cellStyle name="20% - Accent1 18 2" xfId="861" xr:uid="{00000000-0005-0000-0000-000098020000}"/>
    <cellStyle name="20% - Accent1 18 2 2" xfId="862" xr:uid="{00000000-0005-0000-0000-000099020000}"/>
    <cellStyle name="20% - Accent1 18 2 2 2" xfId="863" xr:uid="{00000000-0005-0000-0000-00009A020000}"/>
    <cellStyle name="20% - Accent1 18 2 3" xfId="864" xr:uid="{00000000-0005-0000-0000-00009B020000}"/>
    <cellStyle name="20% - Accent1 18 3" xfId="865" xr:uid="{00000000-0005-0000-0000-00009C020000}"/>
    <cellStyle name="20% - Accent1 18 3 2" xfId="866" xr:uid="{00000000-0005-0000-0000-00009D020000}"/>
    <cellStyle name="20% - Accent1 18 4" xfId="867" xr:uid="{00000000-0005-0000-0000-00009E020000}"/>
    <cellStyle name="20% - Accent1 19" xfId="868" xr:uid="{00000000-0005-0000-0000-00009F020000}"/>
    <cellStyle name="20% - Accent1 19 2" xfId="869" xr:uid="{00000000-0005-0000-0000-0000A0020000}"/>
    <cellStyle name="20% - Accent1 19 2 2" xfId="870" xr:uid="{00000000-0005-0000-0000-0000A1020000}"/>
    <cellStyle name="20% - Accent1 19 3" xfId="871" xr:uid="{00000000-0005-0000-0000-0000A2020000}"/>
    <cellStyle name="20% - Accent1 2" xfId="105" xr:uid="{00000000-0005-0000-0000-0000A3020000}"/>
    <cellStyle name="20% - Accent1 2 10" xfId="872" xr:uid="{00000000-0005-0000-0000-0000A4020000}"/>
    <cellStyle name="20% - Accent1 2 10 10" xfId="873" xr:uid="{00000000-0005-0000-0000-0000A5020000}"/>
    <cellStyle name="20% - Accent1 2 10 10 2" xfId="874" xr:uid="{00000000-0005-0000-0000-0000A6020000}"/>
    <cellStyle name="20% - Accent1 2 10 11" xfId="875" xr:uid="{00000000-0005-0000-0000-0000A7020000}"/>
    <cellStyle name="20% - Accent1 2 10 2" xfId="876" xr:uid="{00000000-0005-0000-0000-0000A8020000}"/>
    <cellStyle name="20% - Accent1 2 10 2 2" xfId="877" xr:uid="{00000000-0005-0000-0000-0000A9020000}"/>
    <cellStyle name="20% - Accent1 2 10 2 2 2" xfId="878" xr:uid="{00000000-0005-0000-0000-0000AA020000}"/>
    <cellStyle name="20% - Accent1 2 10 2 2 2 2" xfId="879" xr:uid="{00000000-0005-0000-0000-0000AB020000}"/>
    <cellStyle name="20% - Accent1 2 10 2 2 2 2 2" xfId="880" xr:uid="{00000000-0005-0000-0000-0000AC020000}"/>
    <cellStyle name="20% - Accent1 2 10 2 2 2 3" xfId="881" xr:uid="{00000000-0005-0000-0000-0000AD020000}"/>
    <cellStyle name="20% - Accent1 2 10 2 2 3" xfId="882" xr:uid="{00000000-0005-0000-0000-0000AE020000}"/>
    <cellStyle name="20% - Accent1 2 10 2 2 3 2" xfId="883" xr:uid="{00000000-0005-0000-0000-0000AF020000}"/>
    <cellStyle name="20% - Accent1 2 10 2 2 4" xfId="884" xr:uid="{00000000-0005-0000-0000-0000B0020000}"/>
    <cellStyle name="20% - Accent1 2 10 2 3" xfId="885" xr:uid="{00000000-0005-0000-0000-0000B1020000}"/>
    <cellStyle name="20% - Accent1 2 10 2 3 2" xfId="886" xr:uid="{00000000-0005-0000-0000-0000B2020000}"/>
    <cellStyle name="20% - Accent1 2 10 2 3 2 2" xfId="887" xr:uid="{00000000-0005-0000-0000-0000B3020000}"/>
    <cellStyle name="20% - Accent1 2 10 2 3 2 2 2" xfId="888" xr:uid="{00000000-0005-0000-0000-0000B4020000}"/>
    <cellStyle name="20% - Accent1 2 10 2 3 2 3" xfId="889" xr:uid="{00000000-0005-0000-0000-0000B5020000}"/>
    <cellStyle name="20% - Accent1 2 10 2 3 3" xfId="890" xr:uid="{00000000-0005-0000-0000-0000B6020000}"/>
    <cellStyle name="20% - Accent1 2 10 2 3 3 2" xfId="891" xr:uid="{00000000-0005-0000-0000-0000B7020000}"/>
    <cellStyle name="20% - Accent1 2 10 2 3 4" xfId="892" xr:uid="{00000000-0005-0000-0000-0000B8020000}"/>
    <cellStyle name="20% - Accent1 2 10 2 4" xfId="893" xr:uid="{00000000-0005-0000-0000-0000B9020000}"/>
    <cellStyle name="20% - Accent1 2 10 2 4 2" xfId="894" xr:uid="{00000000-0005-0000-0000-0000BA020000}"/>
    <cellStyle name="20% - Accent1 2 10 2 4 2 2" xfId="895" xr:uid="{00000000-0005-0000-0000-0000BB020000}"/>
    <cellStyle name="20% - Accent1 2 10 2 4 2 2 2" xfId="896" xr:uid="{00000000-0005-0000-0000-0000BC020000}"/>
    <cellStyle name="20% - Accent1 2 10 2 4 2 3" xfId="897" xr:uid="{00000000-0005-0000-0000-0000BD020000}"/>
    <cellStyle name="20% - Accent1 2 10 2 4 3" xfId="898" xr:uid="{00000000-0005-0000-0000-0000BE020000}"/>
    <cellStyle name="20% - Accent1 2 10 2 4 3 2" xfId="899" xr:uid="{00000000-0005-0000-0000-0000BF020000}"/>
    <cellStyle name="20% - Accent1 2 10 2 4 4" xfId="900" xr:uid="{00000000-0005-0000-0000-0000C0020000}"/>
    <cellStyle name="20% - Accent1 2 10 2 5" xfId="901" xr:uid="{00000000-0005-0000-0000-0000C1020000}"/>
    <cellStyle name="20% - Accent1 2 10 2 5 2" xfId="902" xr:uid="{00000000-0005-0000-0000-0000C2020000}"/>
    <cellStyle name="20% - Accent1 2 10 2 5 2 2" xfId="903" xr:uid="{00000000-0005-0000-0000-0000C3020000}"/>
    <cellStyle name="20% - Accent1 2 10 2 5 3" xfId="904" xr:uid="{00000000-0005-0000-0000-0000C4020000}"/>
    <cellStyle name="20% - Accent1 2 10 2 6" xfId="106" xr:uid="{00000000-0005-0000-0000-0000C5020000}"/>
    <cellStyle name="20% - Accent1 2 10 2 6 2" xfId="107" xr:uid="{00000000-0005-0000-0000-0000C6020000}"/>
    <cellStyle name="20% - Accent1 2 10 2 6 2 2" xfId="905" xr:uid="{00000000-0005-0000-0000-0000C7020000}"/>
    <cellStyle name="20% - Accent1 2 10 2 6 3" xfId="108" xr:uid="{00000000-0005-0000-0000-0000C8020000}"/>
    <cellStyle name="20% - Accent1 2 10 2 6 4" xfId="906" xr:uid="{00000000-0005-0000-0000-0000C9020000}"/>
    <cellStyle name="20% - Accent1 2 10 2 7" xfId="109" xr:uid="{00000000-0005-0000-0000-0000CA020000}"/>
    <cellStyle name="20% - Accent1 2 10 2 7 2" xfId="110" xr:uid="{00000000-0005-0000-0000-0000CB020000}"/>
    <cellStyle name="20% - Accent1 2 10 2 7 3" xfId="111" xr:uid="{00000000-0005-0000-0000-0000CC020000}"/>
    <cellStyle name="20% - Accent1 2 10 2 8" xfId="907" xr:uid="{00000000-0005-0000-0000-0000CD020000}"/>
    <cellStyle name="20% - Accent1 2 10 2 8 2" xfId="908" xr:uid="{00000000-0005-0000-0000-0000CE020000}"/>
    <cellStyle name="20% - Accent1 2 10 2 9" xfId="909" xr:uid="{00000000-0005-0000-0000-0000CF020000}"/>
    <cellStyle name="20% - Accent1 2 10 3" xfId="910" xr:uid="{00000000-0005-0000-0000-0000D0020000}"/>
    <cellStyle name="20% - Accent1 2 10 3 2" xfId="911" xr:uid="{00000000-0005-0000-0000-0000D1020000}"/>
    <cellStyle name="20% - Accent1 2 10 3 2 2" xfId="912" xr:uid="{00000000-0005-0000-0000-0000D2020000}"/>
    <cellStyle name="20% - Accent1 2 10 3 2 2 2" xfId="913" xr:uid="{00000000-0005-0000-0000-0000D3020000}"/>
    <cellStyle name="20% - Accent1 2 10 3 2 2 2 2" xfId="914" xr:uid="{00000000-0005-0000-0000-0000D4020000}"/>
    <cellStyle name="20% - Accent1 2 10 3 2 2 3" xfId="915" xr:uid="{00000000-0005-0000-0000-0000D5020000}"/>
    <cellStyle name="20% - Accent1 2 10 3 2 3" xfId="916" xr:uid="{00000000-0005-0000-0000-0000D6020000}"/>
    <cellStyle name="20% - Accent1 2 10 3 2 3 2" xfId="917" xr:uid="{00000000-0005-0000-0000-0000D7020000}"/>
    <cellStyle name="20% - Accent1 2 10 3 2 4" xfId="918" xr:uid="{00000000-0005-0000-0000-0000D8020000}"/>
    <cellStyle name="20% - Accent1 2 10 3 3" xfId="919" xr:uid="{00000000-0005-0000-0000-0000D9020000}"/>
    <cellStyle name="20% - Accent1 2 10 3 3 2" xfId="920" xr:uid="{00000000-0005-0000-0000-0000DA020000}"/>
    <cellStyle name="20% - Accent1 2 10 3 3 2 2" xfId="921" xr:uid="{00000000-0005-0000-0000-0000DB020000}"/>
    <cellStyle name="20% - Accent1 2 10 3 3 2 2 2" xfId="922" xr:uid="{00000000-0005-0000-0000-0000DC020000}"/>
    <cellStyle name="20% - Accent1 2 10 3 3 2 3" xfId="923" xr:uid="{00000000-0005-0000-0000-0000DD020000}"/>
    <cellStyle name="20% - Accent1 2 10 3 3 3" xfId="924" xr:uid="{00000000-0005-0000-0000-0000DE020000}"/>
    <cellStyle name="20% - Accent1 2 10 3 3 3 2" xfId="925" xr:uid="{00000000-0005-0000-0000-0000DF020000}"/>
    <cellStyle name="20% - Accent1 2 10 3 3 4" xfId="926" xr:uid="{00000000-0005-0000-0000-0000E0020000}"/>
    <cellStyle name="20% - Accent1 2 10 3 4" xfId="927" xr:uid="{00000000-0005-0000-0000-0000E1020000}"/>
    <cellStyle name="20% - Accent1 2 10 3 4 2" xfId="928" xr:uid="{00000000-0005-0000-0000-0000E2020000}"/>
    <cellStyle name="20% - Accent1 2 10 3 4 2 2" xfId="929" xr:uid="{00000000-0005-0000-0000-0000E3020000}"/>
    <cellStyle name="20% - Accent1 2 10 3 4 2 2 2" xfId="930" xr:uid="{00000000-0005-0000-0000-0000E4020000}"/>
    <cellStyle name="20% - Accent1 2 10 3 4 2 3" xfId="931" xr:uid="{00000000-0005-0000-0000-0000E5020000}"/>
    <cellStyle name="20% - Accent1 2 10 3 4 3" xfId="932" xr:uid="{00000000-0005-0000-0000-0000E6020000}"/>
    <cellStyle name="20% - Accent1 2 10 3 4 3 2" xfId="933" xr:uid="{00000000-0005-0000-0000-0000E7020000}"/>
    <cellStyle name="20% - Accent1 2 10 3 4 4" xfId="934" xr:uid="{00000000-0005-0000-0000-0000E8020000}"/>
    <cellStyle name="20% - Accent1 2 10 3 5" xfId="935" xr:uid="{00000000-0005-0000-0000-0000E9020000}"/>
    <cellStyle name="20% - Accent1 2 10 3 5 2" xfId="936" xr:uid="{00000000-0005-0000-0000-0000EA020000}"/>
    <cellStyle name="20% - Accent1 2 10 3 5 2 2" xfId="937" xr:uid="{00000000-0005-0000-0000-0000EB020000}"/>
    <cellStyle name="20% - Accent1 2 10 3 5 3" xfId="938" xr:uid="{00000000-0005-0000-0000-0000EC020000}"/>
    <cellStyle name="20% - Accent1 2 10 3 6" xfId="939" xr:uid="{00000000-0005-0000-0000-0000ED020000}"/>
    <cellStyle name="20% - Accent1 2 10 3 6 2" xfId="940" xr:uid="{00000000-0005-0000-0000-0000EE020000}"/>
    <cellStyle name="20% - Accent1 2 10 3 6 2 2" xfId="941" xr:uid="{00000000-0005-0000-0000-0000EF020000}"/>
    <cellStyle name="20% - Accent1 2 10 3 6 3" xfId="942" xr:uid="{00000000-0005-0000-0000-0000F0020000}"/>
    <cellStyle name="20% - Accent1 2 10 3 7" xfId="943" xr:uid="{00000000-0005-0000-0000-0000F1020000}"/>
    <cellStyle name="20% - Accent1 2 10 3 7 2" xfId="944" xr:uid="{00000000-0005-0000-0000-0000F2020000}"/>
    <cellStyle name="20% - Accent1 2 10 3 8" xfId="945" xr:uid="{00000000-0005-0000-0000-0000F3020000}"/>
    <cellStyle name="20% - Accent1 2 10 3 8 2" xfId="946" xr:uid="{00000000-0005-0000-0000-0000F4020000}"/>
    <cellStyle name="20% - Accent1 2 10 3 9" xfId="947" xr:uid="{00000000-0005-0000-0000-0000F5020000}"/>
    <cellStyle name="20% - Accent1 2 10 4" xfId="948" xr:uid="{00000000-0005-0000-0000-0000F6020000}"/>
    <cellStyle name="20% - Accent1 2 10 4 2" xfId="949" xr:uid="{00000000-0005-0000-0000-0000F7020000}"/>
    <cellStyle name="20% - Accent1 2 10 4 2 2" xfId="950" xr:uid="{00000000-0005-0000-0000-0000F8020000}"/>
    <cellStyle name="20% - Accent1 2 10 4 2 2 2" xfId="951" xr:uid="{00000000-0005-0000-0000-0000F9020000}"/>
    <cellStyle name="20% - Accent1 2 10 4 2 3" xfId="952" xr:uid="{00000000-0005-0000-0000-0000FA020000}"/>
    <cellStyle name="20% - Accent1 2 10 4 3" xfId="953" xr:uid="{00000000-0005-0000-0000-0000FB020000}"/>
    <cellStyle name="20% - Accent1 2 10 4 3 2" xfId="954" xr:uid="{00000000-0005-0000-0000-0000FC020000}"/>
    <cellStyle name="20% - Accent1 2 10 4 4" xfId="955" xr:uid="{00000000-0005-0000-0000-0000FD020000}"/>
    <cellStyle name="20% - Accent1 2 10 5" xfId="956" xr:uid="{00000000-0005-0000-0000-0000FE020000}"/>
    <cellStyle name="20% - Accent1 2 10 5 2" xfId="957" xr:uid="{00000000-0005-0000-0000-0000FF020000}"/>
    <cellStyle name="20% - Accent1 2 10 5 2 2" xfId="958" xr:uid="{00000000-0005-0000-0000-000000030000}"/>
    <cellStyle name="20% - Accent1 2 10 5 2 2 2" xfId="959" xr:uid="{00000000-0005-0000-0000-000001030000}"/>
    <cellStyle name="20% - Accent1 2 10 5 2 3" xfId="960" xr:uid="{00000000-0005-0000-0000-000002030000}"/>
    <cellStyle name="20% - Accent1 2 10 5 3" xfId="961" xr:uid="{00000000-0005-0000-0000-000003030000}"/>
    <cellStyle name="20% - Accent1 2 10 5 3 2" xfId="962" xr:uid="{00000000-0005-0000-0000-000004030000}"/>
    <cellStyle name="20% - Accent1 2 10 5 4" xfId="963" xr:uid="{00000000-0005-0000-0000-000005030000}"/>
    <cellStyle name="20% - Accent1 2 10 6" xfId="964" xr:uid="{00000000-0005-0000-0000-000006030000}"/>
    <cellStyle name="20% - Accent1 2 10 6 2" xfId="965" xr:uid="{00000000-0005-0000-0000-000007030000}"/>
    <cellStyle name="20% - Accent1 2 10 6 2 2" xfId="966" xr:uid="{00000000-0005-0000-0000-000008030000}"/>
    <cellStyle name="20% - Accent1 2 10 6 2 2 2" xfId="967" xr:uid="{00000000-0005-0000-0000-000009030000}"/>
    <cellStyle name="20% - Accent1 2 10 6 2 3" xfId="968" xr:uid="{00000000-0005-0000-0000-00000A030000}"/>
    <cellStyle name="20% - Accent1 2 10 6 3" xfId="969" xr:uid="{00000000-0005-0000-0000-00000B030000}"/>
    <cellStyle name="20% - Accent1 2 10 6 3 2" xfId="970" xr:uid="{00000000-0005-0000-0000-00000C030000}"/>
    <cellStyle name="20% - Accent1 2 10 6 4" xfId="971" xr:uid="{00000000-0005-0000-0000-00000D030000}"/>
    <cellStyle name="20% - Accent1 2 10 7" xfId="972" xr:uid="{00000000-0005-0000-0000-00000E030000}"/>
    <cellStyle name="20% - Accent1 2 10 7 2" xfId="973" xr:uid="{00000000-0005-0000-0000-00000F030000}"/>
    <cellStyle name="20% - Accent1 2 10 7 2 2" xfId="974" xr:uid="{00000000-0005-0000-0000-000010030000}"/>
    <cellStyle name="20% - Accent1 2 10 7 3" xfId="975" xr:uid="{00000000-0005-0000-0000-000011030000}"/>
    <cellStyle name="20% - Accent1 2 10 8" xfId="976" xr:uid="{00000000-0005-0000-0000-000012030000}"/>
    <cellStyle name="20% - Accent1 2 10 8 2" xfId="977" xr:uid="{00000000-0005-0000-0000-000013030000}"/>
    <cellStyle name="20% - Accent1 2 10 8 2 2" xfId="978" xr:uid="{00000000-0005-0000-0000-000014030000}"/>
    <cellStyle name="20% - Accent1 2 10 8 3" xfId="979" xr:uid="{00000000-0005-0000-0000-000015030000}"/>
    <cellStyle name="20% - Accent1 2 10 9" xfId="980" xr:uid="{00000000-0005-0000-0000-000016030000}"/>
    <cellStyle name="20% - Accent1 2 10 9 2" xfId="981" xr:uid="{00000000-0005-0000-0000-000017030000}"/>
    <cellStyle name="20% - Accent1 2 11" xfId="982" xr:uid="{00000000-0005-0000-0000-000018030000}"/>
    <cellStyle name="20% - Accent1 2 11 10" xfId="983" xr:uid="{00000000-0005-0000-0000-000019030000}"/>
    <cellStyle name="20% - Accent1 2 11 10 2" xfId="984" xr:uid="{00000000-0005-0000-0000-00001A030000}"/>
    <cellStyle name="20% - Accent1 2 11 11" xfId="985" xr:uid="{00000000-0005-0000-0000-00001B030000}"/>
    <cellStyle name="20% - Accent1 2 11 2" xfId="986" xr:uid="{00000000-0005-0000-0000-00001C030000}"/>
    <cellStyle name="20% - Accent1 2 11 2 2" xfId="987" xr:uid="{00000000-0005-0000-0000-00001D030000}"/>
    <cellStyle name="20% - Accent1 2 11 2 2 2" xfId="988" xr:uid="{00000000-0005-0000-0000-00001E030000}"/>
    <cellStyle name="20% - Accent1 2 11 2 2 2 2" xfId="989" xr:uid="{00000000-0005-0000-0000-00001F030000}"/>
    <cellStyle name="20% - Accent1 2 11 2 2 2 2 2" xfId="990" xr:uid="{00000000-0005-0000-0000-000020030000}"/>
    <cellStyle name="20% - Accent1 2 11 2 2 2 3" xfId="991" xr:uid="{00000000-0005-0000-0000-000021030000}"/>
    <cellStyle name="20% - Accent1 2 11 2 2 3" xfId="992" xr:uid="{00000000-0005-0000-0000-000022030000}"/>
    <cellStyle name="20% - Accent1 2 11 2 2 3 2" xfId="993" xr:uid="{00000000-0005-0000-0000-000023030000}"/>
    <cellStyle name="20% - Accent1 2 11 2 2 4" xfId="994" xr:uid="{00000000-0005-0000-0000-000024030000}"/>
    <cellStyle name="20% - Accent1 2 11 2 3" xfId="995" xr:uid="{00000000-0005-0000-0000-000025030000}"/>
    <cellStyle name="20% - Accent1 2 11 2 3 2" xfId="996" xr:uid="{00000000-0005-0000-0000-000026030000}"/>
    <cellStyle name="20% - Accent1 2 11 2 3 2 2" xfId="997" xr:uid="{00000000-0005-0000-0000-000027030000}"/>
    <cellStyle name="20% - Accent1 2 11 2 3 2 2 2" xfId="998" xr:uid="{00000000-0005-0000-0000-000028030000}"/>
    <cellStyle name="20% - Accent1 2 11 2 3 2 3" xfId="999" xr:uid="{00000000-0005-0000-0000-000029030000}"/>
    <cellStyle name="20% - Accent1 2 11 2 3 3" xfId="1000" xr:uid="{00000000-0005-0000-0000-00002A030000}"/>
    <cellStyle name="20% - Accent1 2 11 2 3 3 2" xfId="1001" xr:uid="{00000000-0005-0000-0000-00002B030000}"/>
    <cellStyle name="20% - Accent1 2 11 2 3 4" xfId="1002" xr:uid="{00000000-0005-0000-0000-00002C030000}"/>
    <cellStyle name="20% - Accent1 2 11 2 4" xfId="1003" xr:uid="{00000000-0005-0000-0000-00002D030000}"/>
    <cellStyle name="20% - Accent1 2 11 2 4 2" xfId="1004" xr:uid="{00000000-0005-0000-0000-00002E030000}"/>
    <cellStyle name="20% - Accent1 2 11 2 4 2 2" xfId="1005" xr:uid="{00000000-0005-0000-0000-00002F030000}"/>
    <cellStyle name="20% - Accent1 2 11 2 4 2 2 2" xfId="1006" xr:uid="{00000000-0005-0000-0000-000030030000}"/>
    <cellStyle name="20% - Accent1 2 11 2 4 2 3" xfId="1007" xr:uid="{00000000-0005-0000-0000-000031030000}"/>
    <cellStyle name="20% - Accent1 2 11 2 4 3" xfId="1008" xr:uid="{00000000-0005-0000-0000-000032030000}"/>
    <cellStyle name="20% - Accent1 2 11 2 4 3 2" xfId="1009" xr:uid="{00000000-0005-0000-0000-000033030000}"/>
    <cellStyle name="20% - Accent1 2 11 2 4 4" xfId="1010" xr:uid="{00000000-0005-0000-0000-000034030000}"/>
    <cellStyle name="20% - Accent1 2 11 2 5" xfId="1011" xr:uid="{00000000-0005-0000-0000-000035030000}"/>
    <cellStyle name="20% - Accent1 2 11 2 5 2" xfId="1012" xr:uid="{00000000-0005-0000-0000-000036030000}"/>
    <cellStyle name="20% - Accent1 2 11 2 5 2 2" xfId="1013" xr:uid="{00000000-0005-0000-0000-000037030000}"/>
    <cellStyle name="20% - Accent1 2 11 2 5 3" xfId="1014" xr:uid="{00000000-0005-0000-0000-000038030000}"/>
    <cellStyle name="20% - Accent1 2 11 2 6" xfId="1015" xr:uid="{00000000-0005-0000-0000-000039030000}"/>
    <cellStyle name="20% - Accent1 2 11 2 6 2" xfId="1016" xr:uid="{00000000-0005-0000-0000-00003A030000}"/>
    <cellStyle name="20% - Accent1 2 11 2 6 2 2" xfId="1017" xr:uid="{00000000-0005-0000-0000-00003B030000}"/>
    <cellStyle name="20% - Accent1 2 11 2 6 3" xfId="1018" xr:uid="{00000000-0005-0000-0000-00003C030000}"/>
    <cellStyle name="20% - Accent1 2 11 2 7" xfId="1019" xr:uid="{00000000-0005-0000-0000-00003D030000}"/>
    <cellStyle name="20% - Accent1 2 11 2 7 2" xfId="1020" xr:uid="{00000000-0005-0000-0000-00003E030000}"/>
    <cellStyle name="20% - Accent1 2 11 2 8" xfId="1021" xr:uid="{00000000-0005-0000-0000-00003F030000}"/>
    <cellStyle name="20% - Accent1 2 11 2 8 2" xfId="1022" xr:uid="{00000000-0005-0000-0000-000040030000}"/>
    <cellStyle name="20% - Accent1 2 11 2 9" xfId="1023" xr:uid="{00000000-0005-0000-0000-000041030000}"/>
    <cellStyle name="20% - Accent1 2 11 3" xfId="1024" xr:uid="{00000000-0005-0000-0000-000042030000}"/>
    <cellStyle name="20% - Accent1 2 11 3 2" xfId="1025" xr:uid="{00000000-0005-0000-0000-000043030000}"/>
    <cellStyle name="20% - Accent1 2 11 3 2 2" xfId="1026" xr:uid="{00000000-0005-0000-0000-000044030000}"/>
    <cellStyle name="20% - Accent1 2 11 3 2 2 2" xfId="1027" xr:uid="{00000000-0005-0000-0000-000045030000}"/>
    <cellStyle name="20% - Accent1 2 11 3 2 2 2 2" xfId="1028" xr:uid="{00000000-0005-0000-0000-000046030000}"/>
    <cellStyle name="20% - Accent1 2 11 3 2 2 3" xfId="1029" xr:uid="{00000000-0005-0000-0000-000047030000}"/>
    <cellStyle name="20% - Accent1 2 11 3 2 3" xfId="1030" xr:uid="{00000000-0005-0000-0000-000048030000}"/>
    <cellStyle name="20% - Accent1 2 11 3 2 3 2" xfId="1031" xr:uid="{00000000-0005-0000-0000-000049030000}"/>
    <cellStyle name="20% - Accent1 2 11 3 2 4" xfId="1032" xr:uid="{00000000-0005-0000-0000-00004A030000}"/>
    <cellStyle name="20% - Accent1 2 11 3 3" xfId="1033" xr:uid="{00000000-0005-0000-0000-00004B030000}"/>
    <cellStyle name="20% - Accent1 2 11 3 3 2" xfId="1034" xr:uid="{00000000-0005-0000-0000-00004C030000}"/>
    <cellStyle name="20% - Accent1 2 11 3 3 2 2" xfId="1035" xr:uid="{00000000-0005-0000-0000-00004D030000}"/>
    <cellStyle name="20% - Accent1 2 11 3 3 2 2 2" xfId="1036" xr:uid="{00000000-0005-0000-0000-00004E030000}"/>
    <cellStyle name="20% - Accent1 2 11 3 3 2 3" xfId="1037" xr:uid="{00000000-0005-0000-0000-00004F030000}"/>
    <cellStyle name="20% - Accent1 2 11 3 3 3" xfId="1038" xr:uid="{00000000-0005-0000-0000-000050030000}"/>
    <cellStyle name="20% - Accent1 2 11 3 3 3 2" xfId="1039" xr:uid="{00000000-0005-0000-0000-000051030000}"/>
    <cellStyle name="20% - Accent1 2 11 3 3 4" xfId="1040" xr:uid="{00000000-0005-0000-0000-000052030000}"/>
    <cellStyle name="20% - Accent1 2 11 3 4" xfId="1041" xr:uid="{00000000-0005-0000-0000-000053030000}"/>
    <cellStyle name="20% - Accent1 2 11 3 4 2" xfId="1042" xr:uid="{00000000-0005-0000-0000-000054030000}"/>
    <cellStyle name="20% - Accent1 2 11 3 4 2 2" xfId="1043" xr:uid="{00000000-0005-0000-0000-000055030000}"/>
    <cellStyle name="20% - Accent1 2 11 3 4 2 2 2" xfId="1044" xr:uid="{00000000-0005-0000-0000-000056030000}"/>
    <cellStyle name="20% - Accent1 2 11 3 4 2 3" xfId="1045" xr:uid="{00000000-0005-0000-0000-000057030000}"/>
    <cellStyle name="20% - Accent1 2 11 3 4 3" xfId="1046" xr:uid="{00000000-0005-0000-0000-000058030000}"/>
    <cellStyle name="20% - Accent1 2 11 3 4 3 2" xfId="1047" xr:uid="{00000000-0005-0000-0000-000059030000}"/>
    <cellStyle name="20% - Accent1 2 11 3 4 4" xfId="1048" xr:uid="{00000000-0005-0000-0000-00005A030000}"/>
    <cellStyle name="20% - Accent1 2 11 3 5" xfId="1049" xr:uid="{00000000-0005-0000-0000-00005B030000}"/>
    <cellStyle name="20% - Accent1 2 11 3 5 2" xfId="1050" xr:uid="{00000000-0005-0000-0000-00005C030000}"/>
    <cellStyle name="20% - Accent1 2 11 3 5 2 2" xfId="1051" xr:uid="{00000000-0005-0000-0000-00005D030000}"/>
    <cellStyle name="20% - Accent1 2 11 3 5 3" xfId="1052" xr:uid="{00000000-0005-0000-0000-00005E030000}"/>
    <cellStyle name="20% - Accent1 2 11 3 6" xfId="1053" xr:uid="{00000000-0005-0000-0000-00005F030000}"/>
    <cellStyle name="20% - Accent1 2 11 3 6 2" xfId="1054" xr:uid="{00000000-0005-0000-0000-000060030000}"/>
    <cellStyle name="20% - Accent1 2 11 3 6 2 2" xfId="1055" xr:uid="{00000000-0005-0000-0000-000061030000}"/>
    <cellStyle name="20% - Accent1 2 11 3 6 3" xfId="1056" xr:uid="{00000000-0005-0000-0000-000062030000}"/>
    <cellStyle name="20% - Accent1 2 11 3 7" xfId="1057" xr:uid="{00000000-0005-0000-0000-000063030000}"/>
    <cellStyle name="20% - Accent1 2 11 3 7 2" xfId="1058" xr:uid="{00000000-0005-0000-0000-000064030000}"/>
    <cellStyle name="20% - Accent1 2 11 3 8" xfId="1059" xr:uid="{00000000-0005-0000-0000-000065030000}"/>
    <cellStyle name="20% - Accent1 2 11 3 8 2" xfId="1060" xr:uid="{00000000-0005-0000-0000-000066030000}"/>
    <cellStyle name="20% - Accent1 2 11 3 9" xfId="1061" xr:uid="{00000000-0005-0000-0000-000067030000}"/>
    <cellStyle name="20% - Accent1 2 11 4" xfId="1062" xr:uid="{00000000-0005-0000-0000-000068030000}"/>
    <cellStyle name="20% - Accent1 2 11 4 2" xfId="1063" xr:uid="{00000000-0005-0000-0000-000069030000}"/>
    <cellStyle name="20% - Accent1 2 11 4 2 2" xfId="1064" xr:uid="{00000000-0005-0000-0000-00006A030000}"/>
    <cellStyle name="20% - Accent1 2 11 4 2 2 2" xfId="1065" xr:uid="{00000000-0005-0000-0000-00006B030000}"/>
    <cellStyle name="20% - Accent1 2 11 4 2 3" xfId="1066" xr:uid="{00000000-0005-0000-0000-00006C030000}"/>
    <cellStyle name="20% - Accent1 2 11 4 3" xfId="1067" xr:uid="{00000000-0005-0000-0000-00006D030000}"/>
    <cellStyle name="20% - Accent1 2 11 4 3 2" xfId="1068" xr:uid="{00000000-0005-0000-0000-00006E030000}"/>
    <cellStyle name="20% - Accent1 2 11 4 4" xfId="1069" xr:uid="{00000000-0005-0000-0000-00006F030000}"/>
    <cellStyle name="20% - Accent1 2 11 5" xfId="1070" xr:uid="{00000000-0005-0000-0000-000070030000}"/>
    <cellStyle name="20% - Accent1 2 11 5 2" xfId="1071" xr:uid="{00000000-0005-0000-0000-000071030000}"/>
    <cellStyle name="20% - Accent1 2 11 5 2 2" xfId="1072" xr:uid="{00000000-0005-0000-0000-000072030000}"/>
    <cellStyle name="20% - Accent1 2 11 5 2 2 2" xfId="1073" xr:uid="{00000000-0005-0000-0000-000073030000}"/>
    <cellStyle name="20% - Accent1 2 11 5 2 3" xfId="1074" xr:uid="{00000000-0005-0000-0000-000074030000}"/>
    <cellStyle name="20% - Accent1 2 11 5 3" xfId="1075" xr:uid="{00000000-0005-0000-0000-000075030000}"/>
    <cellStyle name="20% - Accent1 2 11 5 3 2" xfId="1076" xr:uid="{00000000-0005-0000-0000-000076030000}"/>
    <cellStyle name="20% - Accent1 2 11 5 4" xfId="1077" xr:uid="{00000000-0005-0000-0000-000077030000}"/>
    <cellStyle name="20% - Accent1 2 11 6" xfId="1078" xr:uid="{00000000-0005-0000-0000-000078030000}"/>
    <cellStyle name="20% - Accent1 2 11 6 2" xfId="1079" xr:uid="{00000000-0005-0000-0000-000079030000}"/>
    <cellStyle name="20% - Accent1 2 11 6 2 2" xfId="1080" xr:uid="{00000000-0005-0000-0000-00007A030000}"/>
    <cellStyle name="20% - Accent1 2 11 6 2 2 2" xfId="1081" xr:uid="{00000000-0005-0000-0000-00007B030000}"/>
    <cellStyle name="20% - Accent1 2 11 6 2 3" xfId="1082" xr:uid="{00000000-0005-0000-0000-00007C030000}"/>
    <cellStyle name="20% - Accent1 2 11 6 3" xfId="1083" xr:uid="{00000000-0005-0000-0000-00007D030000}"/>
    <cellStyle name="20% - Accent1 2 11 6 3 2" xfId="1084" xr:uid="{00000000-0005-0000-0000-00007E030000}"/>
    <cellStyle name="20% - Accent1 2 11 6 4" xfId="1085" xr:uid="{00000000-0005-0000-0000-00007F030000}"/>
    <cellStyle name="20% - Accent1 2 11 7" xfId="1086" xr:uid="{00000000-0005-0000-0000-000080030000}"/>
    <cellStyle name="20% - Accent1 2 11 7 2" xfId="1087" xr:uid="{00000000-0005-0000-0000-000081030000}"/>
    <cellStyle name="20% - Accent1 2 11 7 2 2" xfId="1088" xr:uid="{00000000-0005-0000-0000-000082030000}"/>
    <cellStyle name="20% - Accent1 2 11 7 3" xfId="1089" xr:uid="{00000000-0005-0000-0000-000083030000}"/>
    <cellStyle name="20% - Accent1 2 11 8" xfId="1090" xr:uid="{00000000-0005-0000-0000-000084030000}"/>
    <cellStyle name="20% - Accent1 2 11 8 2" xfId="1091" xr:uid="{00000000-0005-0000-0000-000085030000}"/>
    <cellStyle name="20% - Accent1 2 11 8 2 2" xfId="1092" xr:uid="{00000000-0005-0000-0000-000086030000}"/>
    <cellStyle name="20% - Accent1 2 11 8 3" xfId="1093" xr:uid="{00000000-0005-0000-0000-000087030000}"/>
    <cellStyle name="20% - Accent1 2 11 9" xfId="1094" xr:uid="{00000000-0005-0000-0000-000088030000}"/>
    <cellStyle name="20% - Accent1 2 11 9 2" xfId="1095" xr:uid="{00000000-0005-0000-0000-000089030000}"/>
    <cellStyle name="20% - Accent1 2 12" xfId="1096" xr:uid="{00000000-0005-0000-0000-00008A030000}"/>
    <cellStyle name="20% - Accent1 2 12 2" xfId="1097" xr:uid="{00000000-0005-0000-0000-00008B030000}"/>
    <cellStyle name="20% - Accent1 2 12 2 2" xfId="1098" xr:uid="{00000000-0005-0000-0000-00008C030000}"/>
    <cellStyle name="20% - Accent1 2 12 2 2 2" xfId="1099" xr:uid="{00000000-0005-0000-0000-00008D030000}"/>
    <cellStyle name="20% - Accent1 2 12 2 2 2 2" xfId="1100" xr:uid="{00000000-0005-0000-0000-00008E030000}"/>
    <cellStyle name="20% - Accent1 2 12 2 2 3" xfId="1101" xr:uid="{00000000-0005-0000-0000-00008F030000}"/>
    <cellStyle name="20% - Accent1 2 12 2 3" xfId="1102" xr:uid="{00000000-0005-0000-0000-000090030000}"/>
    <cellStyle name="20% - Accent1 2 12 2 3 2" xfId="1103" xr:uid="{00000000-0005-0000-0000-000091030000}"/>
    <cellStyle name="20% - Accent1 2 12 2 4" xfId="1104" xr:uid="{00000000-0005-0000-0000-000092030000}"/>
    <cellStyle name="20% - Accent1 2 12 3" xfId="1105" xr:uid="{00000000-0005-0000-0000-000093030000}"/>
    <cellStyle name="20% - Accent1 2 12 3 2" xfId="1106" xr:uid="{00000000-0005-0000-0000-000094030000}"/>
    <cellStyle name="20% - Accent1 2 12 3 2 2" xfId="1107" xr:uid="{00000000-0005-0000-0000-000095030000}"/>
    <cellStyle name="20% - Accent1 2 12 3 2 2 2" xfId="1108" xr:uid="{00000000-0005-0000-0000-000096030000}"/>
    <cellStyle name="20% - Accent1 2 12 3 2 3" xfId="1109" xr:uid="{00000000-0005-0000-0000-000097030000}"/>
    <cellStyle name="20% - Accent1 2 12 3 3" xfId="1110" xr:uid="{00000000-0005-0000-0000-000098030000}"/>
    <cellStyle name="20% - Accent1 2 12 3 3 2" xfId="1111" xr:uid="{00000000-0005-0000-0000-000099030000}"/>
    <cellStyle name="20% - Accent1 2 12 3 4" xfId="1112" xr:uid="{00000000-0005-0000-0000-00009A030000}"/>
    <cellStyle name="20% - Accent1 2 12 4" xfId="1113" xr:uid="{00000000-0005-0000-0000-00009B030000}"/>
    <cellStyle name="20% - Accent1 2 12 4 2" xfId="1114" xr:uid="{00000000-0005-0000-0000-00009C030000}"/>
    <cellStyle name="20% - Accent1 2 12 4 2 2" xfId="1115" xr:uid="{00000000-0005-0000-0000-00009D030000}"/>
    <cellStyle name="20% - Accent1 2 12 4 2 2 2" xfId="1116" xr:uid="{00000000-0005-0000-0000-00009E030000}"/>
    <cellStyle name="20% - Accent1 2 12 4 2 3" xfId="1117" xr:uid="{00000000-0005-0000-0000-00009F030000}"/>
    <cellStyle name="20% - Accent1 2 12 4 3" xfId="1118" xr:uid="{00000000-0005-0000-0000-0000A0030000}"/>
    <cellStyle name="20% - Accent1 2 12 4 3 2" xfId="1119" xr:uid="{00000000-0005-0000-0000-0000A1030000}"/>
    <cellStyle name="20% - Accent1 2 12 4 4" xfId="1120" xr:uid="{00000000-0005-0000-0000-0000A2030000}"/>
    <cellStyle name="20% - Accent1 2 12 5" xfId="1121" xr:uid="{00000000-0005-0000-0000-0000A3030000}"/>
    <cellStyle name="20% - Accent1 2 12 5 2" xfId="1122" xr:uid="{00000000-0005-0000-0000-0000A4030000}"/>
    <cellStyle name="20% - Accent1 2 12 5 2 2" xfId="1123" xr:uid="{00000000-0005-0000-0000-0000A5030000}"/>
    <cellStyle name="20% - Accent1 2 12 5 3" xfId="1124" xr:uid="{00000000-0005-0000-0000-0000A6030000}"/>
    <cellStyle name="20% - Accent1 2 12 6" xfId="1125" xr:uid="{00000000-0005-0000-0000-0000A7030000}"/>
    <cellStyle name="20% - Accent1 2 12 6 2" xfId="1126" xr:uid="{00000000-0005-0000-0000-0000A8030000}"/>
    <cellStyle name="20% - Accent1 2 12 6 2 2" xfId="1127" xr:uid="{00000000-0005-0000-0000-0000A9030000}"/>
    <cellStyle name="20% - Accent1 2 12 6 3" xfId="1128" xr:uid="{00000000-0005-0000-0000-0000AA030000}"/>
    <cellStyle name="20% - Accent1 2 12 7" xfId="1129" xr:uid="{00000000-0005-0000-0000-0000AB030000}"/>
    <cellStyle name="20% - Accent1 2 12 7 2" xfId="1130" xr:uid="{00000000-0005-0000-0000-0000AC030000}"/>
    <cellStyle name="20% - Accent1 2 12 8" xfId="1131" xr:uid="{00000000-0005-0000-0000-0000AD030000}"/>
    <cellStyle name="20% - Accent1 2 12 8 2" xfId="1132" xr:uid="{00000000-0005-0000-0000-0000AE030000}"/>
    <cellStyle name="20% - Accent1 2 12 9" xfId="1133" xr:uid="{00000000-0005-0000-0000-0000AF030000}"/>
    <cellStyle name="20% - Accent1 2 13" xfId="1134" xr:uid="{00000000-0005-0000-0000-0000B0030000}"/>
    <cellStyle name="20% - Accent1 2 13 2" xfId="1135" xr:uid="{00000000-0005-0000-0000-0000B1030000}"/>
    <cellStyle name="20% - Accent1 2 13 2 2" xfId="1136" xr:uid="{00000000-0005-0000-0000-0000B2030000}"/>
    <cellStyle name="20% - Accent1 2 13 2 2 2" xfId="1137" xr:uid="{00000000-0005-0000-0000-0000B3030000}"/>
    <cellStyle name="20% - Accent1 2 13 2 2 2 2" xfId="1138" xr:uid="{00000000-0005-0000-0000-0000B4030000}"/>
    <cellStyle name="20% - Accent1 2 13 2 2 3" xfId="1139" xr:uid="{00000000-0005-0000-0000-0000B5030000}"/>
    <cellStyle name="20% - Accent1 2 13 2 3" xfId="1140" xr:uid="{00000000-0005-0000-0000-0000B6030000}"/>
    <cellStyle name="20% - Accent1 2 13 2 3 2" xfId="1141" xr:uid="{00000000-0005-0000-0000-0000B7030000}"/>
    <cellStyle name="20% - Accent1 2 13 2 4" xfId="1142" xr:uid="{00000000-0005-0000-0000-0000B8030000}"/>
    <cellStyle name="20% - Accent1 2 13 3" xfId="1143" xr:uid="{00000000-0005-0000-0000-0000B9030000}"/>
    <cellStyle name="20% - Accent1 2 13 3 2" xfId="1144" xr:uid="{00000000-0005-0000-0000-0000BA030000}"/>
    <cellStyle name="20% - Accent1 2 13 3 2 2" xfId="1145" xr:uid="{00000000-0005-0000-0000-0000BB030000}"/>
    <cellStyle name="20% - Accent1 2 13 3 2 2 2" xfId="1146" xr:uid="{00000000-0005-0000-0000-0000BC030000}"/>
    <cellStyle name="20% - Accent1 2 13 3 2 3" xfId="1147" xr:uid="{00000000-0005-0000-0000-0000BD030000}"/>
    <cellStyle name="20% - Accent1 2 13 3 3" xfId="1148" xr:uid="{00000000-0005-0000-0000-0000BE030000}"/>
    <cellStyle name="20% - Accent1 2 13 3 3 2" xfId="1149" xr:uid="{00000000-0005-0000-0000-0000BF030000}"/>
    <cellStyle name="20% - Accent1 2 13 3 4" xfId="1150" xr:uid="{00000000-0005-0000-0000-0000C0030000}"/>
    <cellStyle name="20% - Accent1 2 13 4" xfId="1151" xr:uid="{00000000-0005-0000-0000-0000C1030000}"/>
    <cellStyle name="20% - Accent1 2 13 4 2" xfId="1152" xr:uid="{00000000-0005-0000-0000-0000C2030000}"/>
    <cellStyle name="20% - Accent1 2 13 4 2 2" xfId="1153" xr:uid="{00000000-0005-0000-0000-0000C3030000}"/>
    <cellStyle name="20% - Accent1 2 13 4 2 2 2" xfId="1154" xr:uid="{00000000-0005-0000-0000-0000C4030000}"/>
    <cellStyle name="20% - Accent1 2 13 4 2 3" xfId="1155" xr:uid="{00000000-0005-0000-0000-0000C5030000}"/>
    <cellStyle name="20% - Accent1 2 13 4 3" xfId="1156" xr:uid="{00000000-0005-0000-0000-0000C6030000}"/>
    <cellStyle name="20% - Accent1 2 13 4 3 2" xfId="1157" xr:uid="{00000000-0005-0000-0000-0000C7030000}"/>
    <cellStyle name="20% - Accent1 2 13 4 4" xfId="1158" xr:uid="{00000000-0005-0000-0000-0000C8030000}"/>
    <cellStyle name="20% - Accent1 2 13 5" xfId="1159" xr:uid="{00000000-0005-0000-0000-0000C9030000}"/>
    <cellStyle name="20% - Accent1 2 13 5 2" xfId="1160" xr:uid="{00000000-0005-0000-0000-0000CA030000}"/>
    <cellStyle name="20% - Accent1 2 13 5 2 2" xfId="1161" xr:uid="{00000000-0005-0000-0000-0000CB030000}"/>
    <cellStyle name="20% - Accent1 2 13 5 3" xfId="1162" xr:uid="{00000000-0005-0000-0000-0000CC030000}"/>
    <cellStyle name="20% - Accent1 2 13 6" xfId="1163" xr:uid="{00000000-0005-0000-0000-0000CD030000}"/>
    <cellStyle name="20% - Accent1 2 13 6 2" xfId="1164" xr:uid="{00000000-0005-0000-0000-0000CE030000}"/>
    <cellStyle name="20% - Accent1 2 13 6 2 2" xfId="1165" xr:uid="{00000000-0005-0000-0000-0000CF030000}"/>
    <cellStyle name="20% - Accent1 2 13 6 3" xfId="1166" xr:uid="{00000000-0005-0000-0000-0000D0030000}"/>
    <cellStyle name="20% - Accent1 2 13 7" xfId="1167" xr:uid="{00000000-0005-0000-0000-0000D1030000}"/>
    <cellStyle name="20% - Accent1 2 13 7 2" xfId="1168" xr:uid="{00000000-0005-0000-0000-0000D2030000}"/>
    <cellStyle name="20% - Accent1 2 13 8" xfId="1169" xr:uid="{00000000-0005-0000-0000-0000D3030000}"/>
    <cellStyle name="20% - Accent1 2 13 8 2" xfId="1170" xr:uid="{00000000-0005-0000-0000-0000D4030000}"/>
    <cellStyle name="20% - Accent1 2 13 9" xfId="1171" xr:uid="{00000000-0005-0000-0000-0000D5030000}"/>
    <cellStyle name="20% - Accent1 2 14" xfId="1172" xr:uid="{00000000-0005-0000-0000-0000D6030000}"/>
    <cellStyle name="20% - Accent1 2 14 2" xfId="1173" xr:uid="{00000000-0005-0000-0000-0000D7030000}"/>
    <cellStyle name="20% - Accent1 2 14 2 2" xfId="1174" xr:uid="{00000000-0005-0000-0000-0000D8030000}"/>
    <cellStyle name="20% - Accent1 2 14 2 2 2" xfId="1175" xr:uid="{00000000-0005-0000-0000-0000D9030000}"/>
    <cellStyle name="20% - Accent1 2 14 2 3" xfId="1176" xr:uid="{00000000-0005-0000-0000-0000DA030000}"/>
    <cellStyle name="20% - Accent1 2 14 3" xfId="1177" xr:uid="{00000000-0005-0000-0000-0000DB030000}"/>
    <cellStyle name="20% - Accent1 2 14 3 2" xfId="1178" xr:uid="{00000000-0005-0000-0000-0000DC030000}"/>
    <cellStyle name="20% - Accent1 2 14 4" xfId="1179" xr:uid="{00000000-0005-0000-0000-0000DD030000}"/>
    <cellStyle name="20% - Accent1 2 15" xfId="1180" xr:uid="{00000000-0005-0000-0000-0000DE030000}"/>
    <cellStyle name="20% - Accent1 2 15 2" xfId="1181" xr:uid="{00000000-0005-0000-0000-0000DF030000}"/>
    <cellStyle name="20% - Accent1 2 15 2 2" xfId="1182" xr:uid="{00000000-0005-0000-0000-0000E0030000}"/>
    <cellStyle name="20% - Accent1 2 15 2 2 2" xfId="1183" xr:uid="{00000000-0005-0000-0000-0000E1030000}"/>
    <cellStyle name="20% - Accent1 2 15 2 3" xfId="1184" xr:uid="{00000000-0005-0000-0000-0000E2030000}"/>
    <cellStyle name="20% - Accent1 2 15 3" xfId="1185" xr:uid="{00000000-0005-0000-0000-0000E3030000}"/>
    <cellStyle name="20% - Accent1 2 15 3 2" xfId="1186" xr:uid="{00000000-0005-0000-0000-0000E4030000}"/>
    <cellStyle name="20% - Accent1 2 15 4" xfId="1187" xr:uid="{00000000-0005-0000-0000-0000E5030000}"/>
    <cellStyle name="20% - Accent1 2 16" xfId="1188" xr:uid="{00000000-0005-0000-0000-0000E6030000}"/>
    <cellStyle name="20% - Accent1 2 16 2" xfId="1189" xr:uid="{00000000-0005-0000-0000-0000E7030000}"/>
    <cellStyle name="20% - Accent1 2 16 2 2" xfId="1190" xr:uid="{00000000-0005-0000-0000-0000E8030000}"/>
    <cellStyle name="20% - Accent1 2 16 2 2 2" xfId="1191" xr:uid="{00000000-0005-0000-0000-0000E9030000}"/>
    <cellStyle name="20% - Accent1 2 16 2 3" xfId="1192" xr:uid="{00000000-0005-0000-0000-0000EA030000}"/>
    <cellStyle name="20% - Accent1 2 16 3" xfId="1193" xr:uid="{00000000-0005-0000-0000-0000EB030000}"/>
    <cellStyle name="20% - Accent1 2 16 3 2" xfId="1194" xr:uid="{00000000-0005-0000-0000-0000EC030000}"/>
    <cellStyle name="20% - Accent1 2 16 4" xfId="1195" xr:uid="{00000000-0005-0000-0000-0000ED030000}"/>
    <cellStyle name="20% - Accent1 2 17" xfId="1196" xr:uid="{00000000-0005-0000-0000-0000EE030000}"/>
    <cellStyle name="20% - Accent1 2 17 2" xfId="1197" xr:uid="{00000000-0005-0000-0000-0000EF030000}"/>
    <cellStyle name="20% - Accent1 2 17 2 2" xfId="1198" xr:uid="{00000000-0005-0000-0000-0000F0030000}"/>
    <cellStyle name="20% - Accent1 2 17 3" xfId="1199" xr:uid="{00000000-0005-0000-0000-0000F1030000}"/>
    <cellStyle name="20% - Accent1 2 18" xfId="112" xr:uid="{00000000-0005-0000-0000-0000F2030000}"/>
    <cellStyle name="20% - Accent1 2 18 2" xfId="113" xr:uid="{00000000-0005-0000-0000-0000F3030000}"/>
    <cellStyle name="20% - Accent1 2 18 2 2" xfId="1200" xr:uid="{00000000-0005-0000-0000-0000F4030000}"/>
    <cellStyle name="20% - Accent1 2 18 3" xfId="114" xr:uid="{00000000-0005-0000-0000-0000F5030000}"/>
    <cellStyle name="20% - Accent1 2 18 4" xfId="1201" xr:uid="{00000000-0005-0000-0000-0000F6030000}"/>
    <cellStyle name="20% - Accent1 2 19" xfId="1202" xr:uid="{00000000-0005-0000-0000-0000F7030000}"/>
    <cellStyle name="20% - Accent1 2 19 2" xfId="1203" xr:uid="{00000000-0005-0000-0000-0000F8030000}"/>
    <cellStyle name="20% - Accent1 2 2" xfId="1204" xr:uid="{00000000-0005-0000-0000-0000F9030000}"/>
    <cellStyle name="20% - Accent1 2 2 10" xfId="1205" xr:uid="{00000000-0005-0000-0000-0000FA030000}"/>
    <cellStyle name="20% - Accent1 2 2 10 10" xfId="1206" xr:uid="{00000000-0005-0000-0000-0000FB030000}"/>
    <cellStyle name="20% - Accent1 2 2 10 10 2" xfId="1207" xr:uid="{00000000-0005-0000-0000-0000FC030000}"/>
    <cellStyle name="20% - Accent1 2 2 10 11" xfId="1208" xr:uid="{00000000-0005-0000-0000-0000FD030000}"/>
    <cellStyle name="20% - Accent1 2 2 10 2" xfId="1209" xr:uid="{00000000-0005-0000-0000-0000FE030000}"/>
    <cellStyle name="20% - Accent1 2 2 10 2 2" xfId="1210" xr:uid="{00000000-0005-0000-0000-0000FF030000}"/>
    <cellStyle name="20% - Accent1 2 2 10 2 2 2" xfId="1211" xr:uid="{00000000-0005-0000-0000-000000040000}"/>
    <cellStyle name="20% - Accent1 2 2 10 2 2 2 2" xfId="1212" xr:uid="{00000000-0005-0000-0000-000001040000}"/>
    <cellStyle name="20% - Accent1 2 2 10 2 2 2 2 2" xfId="1213" xr:uid="{00000000-0005-0000-0000-000002040000}"/>
    <cellStyle name="20% - Accent1 2 2 10 2 2 2 3" xfId="1214" xr:uid="{00000000-0005-0000-0000-000003040000}"/>
    <cellStyle name="20% - Accent1 2 2 10 2 2 3" xfId="1215" xr:uid="{00000000-0005-0000-0000-000004040000}"/>
    <cellStyle name="20% - Accent1 2 2 10 2 2 3 2" xfId="1216" xr:uid="{00000000-0005-0000-0000-000005040000}"/>
    <cellStyle name="20% - Accent1 2 2 10 2 2 4" xfId="1217" xr:uid="{00000000-0005-0000-0000-000006040000}"/>
    <cellStyle name="20% - Accent1 2 2 10 2 3" xfId="1218" xr:uid="{00000000-0005-0000-0000-000007040000}"/>
    <cellStyle name="20% - Accent1 2 2 10 2 3 2" xfId="1219" xr:uid="{00000000-0005-0000-0000-000008040000}"/>
    <cellStyle name="20% - Accent1 2 2 10 2 3 2 2" xfId="1220" xr:uid="{00000000-0005-0000-0000-000009040000}"/>
    <cellStyle name="20% - Accent1 2 2 10 2 3 2 2 2" xfId="1221" xr:uid="{00000000-0005-0000-0000-00000A040000}"/>
    <cellStyle name="20% - Accent1 2 2 10 2 3 2 3" xfId="1222" xr:uid="{00000000-0005-0000-0000-00000B040000}"/>
    <cellStyle name="20% - Accent1 2 2 10 2 3 3" xfId="1223" xr:uid="{00000000-0005-0000-0000-00000C040000}"/>
    <cellStyle name="20% - Accent1 2 2 10 2 3 3 2" xfId="1224" xr:uid="{00000000-0005-0000-0000-00000D040000}"/>
    <cellStyle name="20% - Accent1 2 2 10 2 3 4" xfId="1225" xr:uid="{00000000-0005-0000-0000-00000E040000}"/>
    <cellStyle name="20% - Accent1 2 2 10 2 4" xfId="1226" xr:uid="{00000000-0005-0000-0000-00000F040000}"/>
    <cellStyle name="20% - Accent1 2 2 10 2 4 2" xfId="1227" xr:uid="{00000000-0005-0000-0000-000010040000}"/>
    <cellStyle name="20% - Accent1 2 2 10 2 4 2 2" xfId="1228" xr:uid="{00000000-0005-0000-0000-000011040000}"/>
    <cellStyle name="20% - Accent1 2 2 10 2 4 2 2 2" xfId="1229" xr:uid="{00000000-0005-0000-0000-000012040000}"/>
    <cellStyle name="20% - Accent1 2 2 10 2 4 2 3" xfId="1230" xr:uid="{00000000-0005-0000-0000-000013040000}"/>
    <cellStyle name="20% - Accent1 2 2 10 2 4 3" xfId="1231" xr:uid="{00000000-0005-0000-0000-000014040000}"/>
    <cellStyle name="20% - Accent1 2 2 10 2 4 3 2" xfId="1232" xr:uid="{00000000-0005-0000-0000-000015040000}"/>
    <cellStyle name="20% - Accent1 2 2 10 2 4 4" xfId="1233" xr:uid="{00000000-0005-0000-0000-000016040000}"/>
    <cellStyle name="20% - Accent1 2 2 10 2 5" xfId="1234" xr:uid="{00000000-0005-0000-0000-000017040000}"/>
    <cellStyle name="20% - Accent1 2 2 10 2 5 2" xfId="1235" xr:uid="{00000000-0005-0000-0000-000018040000}"/>
    <cellStyle name="20% - Accent1 2 2 10 2 5 2 2" xfId="1236" xr:uid="{00000000-0005-0000-0000-000019040000}"/>
    <cellStyle name="20% - Accent1 2 2 10 2 5 3" xfId="1237" xr:uid="{00000000-0005-0000-0000-00001A040000}"/>
    <cellStyle name="20% - Accent1 2 2 10 2 6" xfId="1238" xr:uid="{00000000-0005-0000-0000-00001B040000}"/>
    <cellStyle name="20% - Accent1 2 2 10 2 6 2" xfId="1239" xr:uid="{00000000-0005-0000-0000-00001C040000}"/>
    <cellStyle name="20% - Accent1 2 2 10 2 6 2 2" xfId="1240" xr:uid="{00000000-0005-0000-0000-00001D040000}"/>
    <cellStyle name="20% - Accent1 2 2 10 2 6 3" xfId="1241" xr:uid="{00000000-0005-0000-0000-00001E040000}"/>
    <cellStyle name="20% - Accent1 2 2 10 2 7" xfId="1242" xr:uid="{00000000-0005-0000-0000-00001F040000}"/>
    <cellStyle name="20% - Accent1 2 2 10 2 7 2" xfId="1243" xr:uid="{00000000-0005-0000-0000-000020040000}"/>
    <cellStyle name="20% - Accent1 2 2 10 2 8" xfId="1244" xr:uid="{00000000-0005-0000-0000-000021040000}"/>
    <cellStyle name="20% - Accent1 2 2 10 2 8 2" xfId="1245" xr:uid="{00000000-0005-0000-0000-000022040000}"/>
    <cellStyle name="20% - Accent1 2 2 10 2 9" xfId="1246" xr:uid="{00000000-0005-0000-0000-000023040000}"/>
    <cellStyle name="20% - Accent1 2 2 10 3" xfId="1247" xr:uid="{00000000-0005-0000-0000-000024040000}"/>
    <cellStyle name="20% - Accent1 2 2 10 3 2" xfId="1248" xr:uid="{00000000-0005-0000-0000-000025040000}"/>
    <cellStyle name="20% - Accent1 2 2 10 3 2 2" xfId="1249" xr:uid="{00000000-0005-0000-0000-000026040000}"/>
    <cellStyle name="20% - Accent1 2 2 10 3 2 2 2" xfId="1250" xr:uid="{00000000-0005-0000-0000-000027040000}"/>
    <cellStyle name="20% - Accent1 2 2 10 3 2 2 2 2" xfId="1251" xr:uid="{00000000-0005-0000-0000-000028040000}"/>
    <cellStyle name="20% - Accent1 2 2 10 3 2 2 3" xfId="1252" xr:uid="{00000000-0005-0000-0000-000029040000}"/>
    <cellStyle name="20% - Accent1 2 2 10 3 2 3" xfId="1253" xr:uid="{00000000-0005-0000-0000-00002A040000}"/>
    <cellStyle name="20% - Accent1 2 2 10 3 2 3 2" xfId="1254" xr:uid="{00000000-0005-0000-0000-00002B040000}"/>
    <cellStyle name="20% - Accent1 2 2 10 3 2 4" xfId="1255" xr:uid="{00000000-0005-0000-0000-00002C040000}"/>
    <cellStyle name="20% - Accent1 2 2 10 3 3" xfId="1256" xr:uid="{00000000-0005-0000-0000-00002D040000}"/>
    <cellStyle name="20% - Accent1 2 2 10 3 3 2" xfId="1257" xr:uid="{00000000-0005-0000-0000-00002E040000}"/>
    <cellStyle name="20% - Accent1 2 2 10 3 3 2 2" xfId="1258" xr:uid="{00000000-0005-0000-0000-00002F040000}"/>
    <cellStyle name="20% - Accent1 2 2 10 3 3 2 2 2" xfId="1259" xr:uid="{00000000-0005-0000-0000-000030040000}"/>
    <cellStyle name="20% - Accent1 2 2 10 3 3 2 3" xfId="1260" xr:uid="{00000000-0005-0000-0000-000031040000}"/>
    <cellStyle name="20% - Accent1 2 2 10 3 3 3" xfId="1261" xr:uid="{00000000-0005-0000-0000-000032040000}"/>
    <cellStyle name="20% - Accent1 2 2 10 3 3 3 2" xfId="1262" xr:uid="{00000000-0005-0000-0000-000033040000}"/>
    <cellStyle name="20% - Accent1 2 2 10 3 3 4" xfId="1263" xr:uid="{00000000-0005-0000-0000-000034040000}"/>
    <cellStyle name="20% - Accent1 2 2 10 3 4" xfId="1264" xr:uid="{00000000-0005-0000-0000-000035040000}"/>
    <cellStyle name="20% - Accent1 2 2 10 3 4 2" xfId="1265" xr:uid="{00000000-0005-0000-0000-000036040000}"/>
    <cellStyle name="20% - Accent1 2 2 10 3 4 2 2" xfId="1266" xr:uid="{00000000-0005-0000-0000-000037040000}"/>
    <cellStyle name="20% - Accent1 2 2 10 3 4 2 2 2" xfId="1267" xr:uid="{00000000-0005-0000-0000-000038040000}"/>
    <cellStyle name="20% - Accent1 2 2 10 3 4 2 3" xfId="1268" xr:uid="{00000000-0005-0000-0000-000039040000}"/>
    <cellStyle name="20% - Accent1 2 2 10 3 4 3" xfId="1269" xr:uid="{00000000-0005-0000-0000-00003A040000}"/>
    <cellStyle name="20% - Accent1 2 2 10 3 4 3 2" xfId="1270" xr:uid="{00000000-0005-0000-0000-00003B040000}"/>
    <cellStyle name="20% - Accent1 2 2 10 3 4 4" xfId="1271" xr:uid="{00000000-0005-0000-0000-00003C040000}"/>
    <cellStyle name="20% - Accent1 2 2 10 3 5" xfId="1272" xr:uid="{00000000-0005-0000-0000-00003D040000}"/>
    <cellStyle name="20% - Accent1 2 2 10 3 5 2" xfId="1273" xr:uid="{00000000-0005-0000-0000-00003E040000}"/>
    <cellStyle name="20% - Accent1 2 2 10 3 5 2 2" xfId="1274" xr:uid="{00000000-0005-0000-0000-00003F040000}"/>
    <cellStyle name="20% - Accent1 2 2 10 3 5 3" xfId="1275" xr:uid="{00000000-0005-0000-0000-000040040000}"/>
    <cellStyle name="20% - Accent1 2 2 10 3 6" xfId="1276" xr:uid="{00000000-0005-0000-0000-000041040000}"/>
    <cellStyle name="20% - Accent1 2 2 10 3 6 2" xfId="1277" xr:uid="{00000000-0005-0000-0000-000042040000}"/>
    <cellStyle name="20% - Accent1 2 2 10 3 6 2 2" xfId="1278" xr:uid="{00000000-0005-0000-0000-000043040000}"/>
    <cellStyle name="20% - Accent1 2 2 10 3 6 3" xfId="1279" xr:uid="{00000000-0005-0000-0000-000044040000}"/>
    <cellStyle name="20% - Accent1 2 2 10 3 7" xfId="1280" xr:uid="{00000000-0005-0000-0000-000045040000}"/>
    <cellStyle name="20% - Accent1 2 2 10 3 7 2" xfId="1281" xr:uid="{00000000-0005-0000-0000-000046040000}"/>
    <cellStyle name="20% - Accent1 2 2 10 3 8" xfId="1282" xr:uid="{00000000-0005-0000-0000-000047040000}"/>
    <cellStyle name="20% - Accent1 2 2 10 3 8 2" xfId="1283" xr:uid="{00000000-0005-0000-0000-000048040000}"/>
    <cellStyle name="20% - Accent1 2 2 10 3 9" xfId="1284" xr:uid="{00000000-0005-0000-0000-000049040000}"/>
    <cellStyle name="20% - Accent1 2 2 10 4" xfId="1285" xr:uid="{00000000-0005-0000-0000-00004A040000}"/>
    <cellStyle name="20% - Accent1 2 2 10 4 2" xfId="1286" xr:uid="{00000000-0005-0000-0000-00004B040000}"/>
    <cellStyle name="20% - Accent1 2 2 10 4 2 2" xfId="1287" xr:uid="{00000000-0005-0000-0000-00004C040000}"/>
    <cellStyle name="20% - Accent1 2 2 10 4 2 2 2" xfId="1288" xr:uid="{00000000-0005-0000-0000-00004D040000}"/>
    <cellStyle name="20% - Accent1 2 2 10 4 2 3" xfId="1289" xr:uid="{00000000-0005-0000-0000-00004E040000}"/>
    <cellStyle name="20% - Accent1 2 2 10 4 3" xfId="1290" xr:uid="{00000000-0005-0000-0000-00004F040000}"/>
    <cellStyle name="20% - Accent1 2 2 10 4 3 2" xfId="1291" xr:uid="{00000000-0005-0000-0000-000050040000}"/>
    <cellStyle name="20% - Accent1 2 2 10 4 4" xfId="1292" xr:uid="{00000000-0005-0000-0000-000051040000}"/>
    <cellStyle name="20% - Accent1 2 2 10 5" xfId="1293" xr:uid="{00000000-0005-0000-0000-000052040000}"/>
    <cellStyle name="20% - Accent1 2 2 10 5 2" xfId="1294" xr:uid="{00000000-0005-0000-0000-000053040000}"/>
    <cellStyle name="20% - Accent1 2 2 10 5 2 2" xfId="1295" xr:uid="{00000000-0005-0000-0000-000054040000}"/>
    <cellStyle name="20% - Accent1 2 2 10 5 2 2 2" xfId="1296" xr:uid="{00000000-0005-0000-0000-000055040000}"/>
    <cellStyle name="20% - Accent1 2 2 10 5 2 3" xfId="1297" xr:uid="{00000000-0005-0000-0000-000056040000}"/>
    <cellStyle name="20% - Accent1 2 2 10 5 3" xfId="1298" xr:uid="{00000000-0005-0000-0000-000057040000}"/>
    <cellStyle name="20% - Accent1 2 2 10 5 3 2" xfId="1299" xr:uid="{00000000-0005-0000-0000-000058040000}"/>
    <cellStyle name="20% - Accent1 2 2 10 5 4" xfId="1300" xr:uid="{00000000-0005-0000-0000-000059040000}"/>
    <cellStyle name="20% - Accent1 2 2 10 6" xfId="1301" xr:uid="{00000000-0005-0000-0000-00005A040000}"/>
    <cellStyle name="20% - Accent1 2 2 10 6 2" xfId="1302" xr:uid="{00000000-0005-0000-0000-00005B040000}"/>
    <cellStyle name="20% - Accent1 2 2 10 6 2 2" xfId="1303" xr:uid="{00000000-0005-0000-0000-00005C040000}"/>
    <cellStyle name="20% - Accent1 2 2 10 6 2 2 2" xfId="1304" xr:uid="{00000000-0005-0000-0000-00005D040000}"/>
    <cellStyle name="20% - Accent1 2 2 10 6 2 3" xfId="1305" xr:uid="{00000000-0005-0000-0000-00005E040000}"/>
    <cellStyle name="20% - Accent1 2 2 10 6 3" xfId="1306" xr:uid="{00000000-0005-0000-0000-00005F040000}"/>
    <cellStyle name="20% - Accent1 2 2 10 6 3 2" xfId="1307" xr:uid="{00000000-0005-0000-0000-000060040000}"/>
    <cellStyle name="20% - Accent1 2 2 10 6 4" xfId="1308" xr:uid="{00000000-0005-0000-0000-000061040000}"/>
    <cellStyle name="20% - Accent1 2 2 10 7" xfId="1309" xr:uid="{00000000-0005-0000-0000-000062040000}"/>
    <cellStyle name="20% - Accent1 2 2 10 7 2" xfId="1310" xr:uid="{00000000-0005-0000-0000-000063040000}"/>
    <cellStyle name="20% - Accent1 2 2 10 7 2 2" xfId="1311" xr:uid="{00000000-0005-0000-0000-000064040000}"/>
    <cellStyle name="20% - Accent1 2 2 10 7 3" xfId="1312" xr:uid="{00000000-0005-0000-0000-000065040000}"/>
    <cellStyle name="20% - Accent1 2 2 10 8" xfId="1313" xr:uid="{00000000-0005-0000-0000-000066040000}"/>
    <cellStyle name="20% - Accent1 2 2 10 8 2" xfId="1314" xr:uid="{00000000-0005-0000-0000-000067040000}"/>
    <cellStyle name="20% - Accent1 2 2 10 8 2 2" xfId="1315" xr:uid="{00000000-0005-0000-0000-000068040000}"/>
    <cellStyle name="20% - Accent1 2 2 10 8 3" xfId="1316" xr:uid="{00000000-0005-0000-0000-000069040000}"/>
    <cellStyle name="20% - Accent1 2 2 10 9" xfId="1317" xr:uid="{00000000-0005-0000-0000-00006A040000}"/>
    <cellStyle name="20% - Accent1 2 2 10 9 2" xfId="1318" xr:uid="{00000000-0005-0000-0000-00006B040000}"/>
    <cellStyle name="20% - Accent1 2 2 11" xfId="1319" xr:uid="{00000000-0005-0000-0000-00006C040000}"/>
    <cellStyle name="20% - Accent1 2 2 11 2" xfId="1320" xr:uid="{00000000-0005-0000-0000-00006D040000}"/>
    <cellStyle name="20% - Accent1 2 2 11 2 2" xfId="1321" xr:uid="{00000000-0005-0000-0000-00006E040000}"/>
    <cellStyle name="20% - Accent1 2 2 11 2 2 2" xfId="1322" xr:uid="{00000000-0005-0000-0000-00006F040000}"/>
    <cellStyle name="20% - Accent1 2 2 11 2 2 2 2" xfId="1323" xr:uid="{00000000-0005-0000-0000-000070040000}"/>
    <cellStyle name="20% - Accent1 2 2 11 2 2 3" xfId="1324" xr:uid="{00000000-0005-0000-0000-000071040000}"/>
    <cellStyle name="20% - Accent1 2 2 11 2 3" xfId="1325" xr:uid="{00000000-0005-0000-0000-000072040000}"/>
    <cellStyle name="20% - Accent1 2 2 11 2 3 2" xfId="1326" xr:uid="{00000000-0005-0000-0000-000073040000}"/>
    <cellStyle name="20% - Accent1 2 2 11 2 4" xfId="1327" xr:uid="{00000000-0005-0000-0000-000074040000}"/>
    <cellStyle name="20% - Accent1 2 2 11 3" xfId="1328" xr:uid="{00000000-0005-0000-0000-000075040000}"/>
    <cellStyle name="20% - Accent1 2 2 11 3 2" xfId="1329" xr:uid="{00000000-0005-0000-0000-000076040000}"/>
    <cellStyle name="20% - Accent1 2 2 11 3 2 2" xfId="1330" xr:uid="{00000000-0005-0000-0000-000077040000}"/>
    <cellStyle name="20% - Accent1 2 2 11 3 2 2 2" xfId="1331" xr:uid="{00000000-0005-0000-0000-000078040000}"/>
    <cellStyle name="20% - Accent1 2 2 11 3 2 3" xfId="1332" xr:uid="{00000000-0005-0000-0000-000079040000}"/>
    <cellStyle name="20% - Accent1 2 2 11 3 3" xfId="1333" xr:uid="{00000000-0005-0000-0000-00007A040000}"/>
    <cellStyle name="20% - Accent1 2 2 11 3 3 2" xfId="1334" xr:uid="{00000000-0005-0000-0000-00007B040000}"/>
    <cellStyle name="20% - Accent1 2 2 11 3 4" xfId="1335" xr:uid="{00000000-0005-0000-0000-00007C040000}"/>
    <cellStyle name="20% - Accent1 2 2 11 4" xfId="1336" xr:uid="{00000000-0005-0000-0000-00007D040000}"/>
    <cellStyle name="20% - Accent1 2 2 11 4 2" xfId="1337" xr:uid="{00000000-0005-0000-0000-00007E040000}"/>
    <cellStyle name="20% - Accent1 2 2 11 4 2 2" xfId="1338" xr:uid="{00000000-0005-0000-0000-00007F040000}"/>
    <cellStyle name="20% - Accent1 2 2 11 4 2 2 2" xfId="1339" xr:uid="{00000000-0005-0000-0000-000080040000}"/>
    <cellStyle name="20% - Accent1 2 2 11 4 2 3" xfId="1340" xr:uid="{00000000-0005-0000-0000-000081040000}"/>
    <cellStyle name="20% - Accent1 2 2 11 4 3" xfId="1341" xr:uid="{00000000-0005-0000-0000-000082040000}"/>
    <cellStyle name="20% - Accent1 2 2 11 4 3 2" xfId="1342" xr:uid="{00000000-0005-0000-0000-000083040000}"/>
    <cellStyle name="20% - Accent1 2 2 11 4 4" xfId="1343" xr:uid="{00000000-0005-0000-0000-000084040000}"/>
    <cellStyle name="20% - Accent1 2 2 11 5" xfId="1344" xr:uid="{00000000-0005-0000-0000-000085040000}"/>
    <cellStyle name="20% - Accent1 2 2 11 5 2" xfId="1345" xr:uid="{00000000-0005-0000-0000-000086040000}"/>
    <cellStyle name="20% - Accent1 2 2 11 5 2 2" xfId="1346" xr:uid="{00000000-0005-0000-0000-000087040000}"/>
    <cellStyle name="20% - Accent1 2 2 11 5 3" xfId="1347" xr:uid="{00000000-0005-0000-0000-000088040000}"/>
    <cellStyle name="20% - Accent1 2 2 11 6" xfId="1348" xr:uid="{00000000-0005-0000-0000-000089040000}"/>
    <cellStyle name="20% - Accent1 2 2 11 6 2" xfId="1349" xr:uid="{00000000-0005-0000-0000-00008A040000}"/>
    <cellStyle name="20% - Accent1 2 2 11 6 2 2" xfId="1350" xr:uid="{00000000-0005-0000-0000-00008B040000}"/>
    <cellStyle name="20% - Accent1 2 2 11 6 3" xfId="1351" xr:uid="{00000000-0005-0000-0000-00008C040000}"/>
    <cellStyle name="20% - Accent1 2 2 11 7" xfId="1352" xr:uid="{00000000-0005-0000-0000-00008D040000}"/>
    <cellStyle name="20% - Accent1 2 2 11 7 2" xfId="1353" xr:uid="{00000000-0005-0000-0000-00008E040000}"/>
    <cellStyle name="20% - Accent1 2 2 11 8" xfId="1354" xr:uid="{00000000-0005-0000-0000-00008F040000}"/>
    <cellStyle name="20% - Accent1 2 2 11 8 2" xfId="1355" xr:uid="{00000000-0005-0000-0000-000090040000}"/>
    <cellStyle name="20% - Accent1 2 2 11 9" xfId="1356" xr:uid="{00000000-0005-0000-0000-000091040000}"/>
    <cellStyle name="20% - Accent1 2 2 12" xfId="1357" xr:uid="{00000000-0005-0000-0000-000092040000}"/>
    <cellStyle name="20% - Accent1 2 2 12 2" xfId="1358" xr:uid="{00000000-0005-0000-0000-000093040000}"/>
    <cellStyle name="20% - Accent1 2 2 12 2 2" xfId="1359" xr:uid="{00000000-0005-0000-0000-000094040000}"/>
    <cellStyle name="20% - Accent1 2 2 12 2 2 2" xfId="1360" xr:uid="{00000000-0005-0000-0000-000095040000}"/>
    <cellStyle name="20% - Accent1 2 2 12 2 2 2 2" xfId="1361" xr:uid="{00000000-0005-0000-0000-000096040000}"/>
    <cellStyle name="20% - Accent1 2 2 12 2 2 3" xfId="1362" xr:uid="{00000000-0005-0000-0000-000097040000}"/>
    <cellStyle name="20% - Accent1 2 2 12 2 3" xfId="1363" xr:uid="{00000000-0005-0000-0000-000098040000}"/>
    <cellStyle name="20% - Accent1 2 2 12 2 3 2" xfId="1364" xr:uid="{00000000-0005-0000-0000-000099040000}"/>
    <cellStyle name="20% - Accent1 2 2 12 2 4" xfId="1365" xr:uid="{00000000-0005-0000-0000-00009A040000}"/>
    <cellStyle name="20% - Accent1 2 2 12 3" xfId="1366" xr:uid="{00000000-0005-0000-0000-00009B040000}"/>
    <cellStyle name="20% - Accent1 2 2 12 3 2" xfId="1367" xr:uid="{00000000-0005-0000-0000-00009C040000}"/>
    <cellStyle name="20% - Accent1 2 2 12 3 2 2" xfId="1368" xr:uid="{00000000-0005-0000-0000-00009D040000}"/>
    <cellStyle name="20% - Accent1 2 2 12 3 2 2 2" xfId="1369" xr:uid="{00000000-0005-0000-0000-00009E040000}"/>
    <cellStyle name="20% - Accent1 2 2 12 3 2 3" xfId="1370" xr:uid="{00000000-0005-0000-0000-00009F040000}"/>
    <cellStyle name="20% - Accent1 2 2 12 3 3" xfId="1371" xr:uid="{00000000-0005-0000-0000-0000A0040000}"/>
    <cellStyle name="20% - Accent1 2 2 12 3 3 2" xfId="1372" xr:uid="{00000000-0005-0000-0000-0000A1040000}"/>
    <cellStyle name="20% - Accent1 2 2 12 3 4" xfId="1373" xr:uid="{00000000-0005-0000-0000-0000A2040000}"/>
    <cellStyle name="20% - Accent1 2 2 12 4" xfId="1374" xr:uid="{00000000-0005-0000-0000-0000A3040000}"/>
    <cellStyle name="20% - Accent1 2 2 12 4 2" xfId="1375" xr:uid="{00000000-0005-0000-0000-0000A4040000}"/>
    <cellStyle name="20% - Accent1 2 2 12 4 2 2" xfId="1376" xr:uid="{00000000-0005-0000-0000-0000A5040000}"/>
    <cellStyle name="20% - Accent1 2 2 12 4 2 2 2" xfId="1377" xr:uid="{00000000-0005-0000-0000-0000A6040000}"/>
    <cellStyle name="20% - Accent1 2 2 12 4 2 3" xfId="1378" xr:uid="{00000000-0005-0000-0000-0000A7040000}"/>
    <cellStyle name="20% - Accent1 2 2 12 4 3" xfId="1379" xr:uid="{00000000-0005-0000-0000-0000A8040000}"/>
    <cellStyle name="20% - Accent1 2 2 12 4 3 2" xfId="1380" xr:uid="{00000000-0005-0000-0000-0000A9040000}"/>
    <cellStyle name="20% - Accent1 2 2 12 4 4" xfId="1381" xr:uid="{00000000-0005-0000-0000-0000AA040000}"/>
    <cellStyle name="20% - Accent1 2 2 12 5" xfId="1382" xr:uid="{00000000-0005-0000-0000-0000AB040000}"/>
    <cellStyle name="20% - Accent1 2 2 12 5 2" xfId="1383" xr:uid="{00000000-0005-0000-0000-0000AC040000}"/>
    <cellStyle name="20% - Accent1 2 2 12 5 2 2" xfId="1384" xr:uid="{00000000-0005-0000-0000-0000AD040000}"/>
    <cellStyle name="20% - Accent1 2 2 12 5 3" xfId="1385" xr:uid="{00000000-0005-0000-0000-0000AE040000}"/>
    <cellStyle name="20% - Accent1 2 2 12 6" xfId="1386" xr:uid="{00000000-0005-0000-0000-0000AF040000}"/>
    <cellStyle name="20% - Accent1 2 2 12 6 2" xfId="1387" xr:uid="{00000000-0005-0000-0000-0000B0040000}"/>
    <cellStyle name="20% - Accent1 2 2 12 6 2 2" xfId="1388" xr:uid="{00000000-0005-0000-0000-0000B1040000}"/>
    <cellStyle name="20% - Accent1 2 2 12 6 3" xfId="1389" xr:uid="{00000000-0005-0000-0000-0000B2040000}"/>
    <cellStyle name="20% - Accent1 2 2 12 7" xfId="1390" xr:uid="{00000000-0005-0000-0000-0000B3040000}"/>
    <cellStyle name="20% - Accent1 2 2 12 7 2" xfId="1391" xr:uid="{00000000-0005-0000-0000-0000B4040000}"/>
    <cellStyle name="20% - Accent1 2 2 12 8" xfId="1392" xr:uid="{00000000-0005-0000-0000-0000B5040000}"/>
    <cellStyle name="20% - Accent1 2 2 12 8 2" xfId="1393" xr:uid="{00000000-0005-0000-0000-0000B6040000}"/>
    <cellStyle name="20% - Accent1 2 2 12 9" xfId="1394" xr:uid="{00000000-0005-0000-0000-0000B7040000}"/>
    <cellStyle name="20% - Accent1 2 2 13" xfId="1395" xr:uid="{00000000-0005-0000-0000-0000B8040000}"/>
    <cellStyle name="20% - Accent1 2 2 13 2" xfId="1396" xr:uid="{00000000-0005-0000-0000-0000B9040000}"/>
    <cellStyle name="20% - Accent1 2 2 13 2 2" xfId="1397" xr:uid="{00000000-0005-0000-0000-0000BA040000}"/>
    <cellStyle name="20% - Accent1 2 2 13 2 2 2" xfId="1398" xr:uid="{00000000-0005-0000-0000-0000BB040000}"/>
    <cellStyle name="20% - Accent1 2 2 13 2 3" xfId="1399" xr:uid="{00000000-0005-0000-0000-0000BC040000}"/>
    <cellStyle name="20% - Accent1 2 2 13 3" xfId="1400" xr:uid="{00000000-0005-0000-0000-0000BD040000}"/>
    <cellStyle name="20% - Accent1 2 2 13 3 2" xfId="1401" xr:uid="{00000000-0005-0000-0000-0000BE040000}"/>
    <cellStyle name="20% - Accent1 2 2 13 4" xfId="1402" xr:uid="{00000000-0005-0000-0000-0000BF040000}"/>
    <cellStyle name="20% - Accent1 2 2 14" xfId="1403" xr:uid="{00000000-0005-0000-0000-0000C0040000}"/>
    <cellStyle name="20% - Accent1 2 2 14 2" xfId="1404" xr:uid="{00000000-0005-0000-0000-0000C1040000}"/>
    <cellStyle name="20% - Accent1 2 2 14 2 2" xfId="1405" xr:uid="{00000000-0005-0000-0000-0000C2040000}"/>
    <cellStyle name="20% - Accent1 2 2 14 2 2 2" xfId="1406" xr:uid="{00000000-0005-0000-0000-0000C3040000}"/>
    <cellStyle name="20% - Accent1 2 2 14 2 3" xfId="1407" xr:uid="{00000000-0005-0000-0000-0000C4040000}"/>
    <cellStyle name="20% - Accent1 2 2 14 3" xfId="1408" xr:uid="{00000000-0005-0000-0000-0000C5040000}"/>
    <cellStyle name="20% - Accent1 2 2 14 3 2" xfId="1409" xr:uid="{00000000-0005-0000-0000-0000C6040000}"/>
    <cellStyle name="20% - Accent1 2 2 14 4" xfId="1410" xr:uid="{00000000-0005-0000-0000-0000C7040000}"/>
    <cellStyle name="20% - Accent1 2 2 15" xfId="1411" xr:uid="{00000000-0005-0000-0000-0000C8040000}"/>
    <cellStyle name="20% - Accent1 2 2 15 2" xfId="1412" xr:uid="{00000000-0005-0000-0000-0000C9040000}"/>
    <cellStyle name="20% - Accent1 2 2 15 2 2" xfId="1413" xr:uid="{00000000-0005-0000-0000-0000CA040000}"/>
    <cellStyle name="20% - Accent1 2 2 15 2 2 2" xfId="1414" xr:uid="{00000000-0005-0000-0000-0000CB040000}"/>
    <cellStyle name="20% - Accent1 2 2 15 2 3" xfId="1415" xr:uid="{00000000-0005-0000-0000-0000CC040000}"/>
    <cellStyle name="20% - Accent1 2 2 15 3" xfId="1416" xr:uid="{00000000-0005-0000-0000-0000CD040000}"/>
    <cellStyle name="20% - Accent1 2 2 15 3 2" xfId="1417" xr:uid="{00000000-0005-0000-0000-0000CE040000}"/>
    <cellStyle name="20% - Accent1 2 2 15 4" xfId="1418" xr:uid="{00000000-0005-0000-0000-0000CF040000}"/>
    <cellStyle name="20% - Accent1 2 2 16" xfId="1419" xr:uid="{00000000-0005-0000-0000-0000D0040000}"/>
    <cellStyle name="20% - Accent1 2 2 16 2" xfId="1420" xr:uid="{00000000-0005-0000-0000-0000D1040000}"/>
    <cellStyle name="20% - Accent1 2 2 16 2 2" xfId="1421" xr:uid="{00000000-0005-0000-0000-0000D2040000}"/>
    <cellStyle name="20% - Accent1 2 2 16 3" xfId="1422" xr:uid="{00000000-0005-0000-0000-0000D3040000}"/>
    <cellStyle name="20% - Accent1 2 2 17" xfId="1423" xr:uid="{00000000-0005-0000-0000-0000D4040000}"/>
    <cellStyle name="20% - Accent1 2 2 17 2" xfId="1424" xr:uid="{00000000-0005-0000-0000-0000D5040000}"/>
    <cellStyle name="20% - Accent1 2 2 17 2 2" xfId="1425" xr:uid="{00000000-0005-0000-0000-0000D6040000}"/>
    <cellStyle name="20% - Accent1 2 2 17 3" xfId="1426" xr:uid="{00000000-0005-0000-0000-0000D7040000}"/>
    <cellStyle name="20% - Accent1 2 2 18" xfId="1427" xr:uid="{00000000-0005-0000-0000-0000D8040000}"/>
    <cellStyle name="20% - Accent1 2 2 18 2" xfId="1428" xr:uid="{00000000-0005-0000-0000-0000D9040000}"/>
    <cellStyle name="20% - Accent1 2 2 19" xfId="1429" xr:uid="{00000000-0005-0000-0000-0000DA040000}"/>
    <cellStyle name="20% - Accent1 2 2 19 2" xfId="1430" xr:uid="{00000000-0005-0000-0000-0000DB040000}"/>
    <cellStyle name="20% - Accent1 2 2 2" xfId="1431" xr:uid="{00000000-0005-0000-0000-0000DC040000}"/>
    <cellStyle name="20% - Accent1 2 2 2 10" xfId="1432" xr:uid="{00000000-0005-0000-0000-0000DD040000}"/>
    <cellStyle name="20% - Accent1 2 2 2 10 2" xfId="1433" xr:uid="{00000000-0005-0000-0000-0000DE040000}"/>
    <cellStyle name="20% - Accent1 2 2 2 10 2 2" xfId="1434" xr:uid="{00000000-0005-0000-0000-0000DF040000}"/>
    <cellStyle name="20% - Accent1 2 2 2 10 2 2 2" xfId="1435" xr:uid="{00000000-0005-0000-0000-0000E0040000}"/>
    <cellStyle name="20% - Accent1 2 2 2 10 2 3" xfId="1436" xr:uid="{00000000-0005-0000-0000-0000E1040000}"/>
    <cellStyle name="20% - Accent1 2 2 2 10 3" xfId="1437" xr:uid="{00000000-0005-0000-0000-0000E2040000}"/>
    <cellStyle name="20% - Accent1 2 2 2 10 3 2" xfId="1438" xr:uid="{00000000-0005-0000-0000-0000E3040000}"/>
    <cellStyle name="20% - Accent1 2 2 2 10 4" xfId="1439" xr:uid="{00000000-0005-0000-0000-0000E4040000}"/>
    <cellStyle name="20% - Accent1 2 2 2 11" xfId="1440" xr:uid="{00000000-0005-0000-0000-0000E5040000}"/>
    <cellStyle name="20% - Accent1 2 2 2 11 2" xfId="1441" xr:uid="{00000000-0005-0000-0000-0000E6040000}"/>
    <cellStyle name="20% - Accent1 2 2 2 11 2 2" xfId="1442" xr:uid="{00000000-0005-0000-0000-0000E7040000}"/>
    <cellStyle name="20% - Accent1 2 2 2 11 2 2 2" xfId="1443" xr:uid="{00000000-0005-0000-0000-0000E8040000}"/>
    <cellStyle name="20% - Accent1 2 2 2 11 2 3" xfId="1444" xr:uid="{00000000-0005-0000-0000-0000E9040000}"/>
    <cellStyle name="20% - Accent1 2 2 2 11 3" xfId="1445" xr:uid="{00000000-0005-0000-0000-0000EA040000}"/>
    <cellStyle name="20% - Accent1 2 2 2 11 3 2" xfId="1446" xr:uid="{00000000-0005-0000-0000-0000EB040000}"/>
    <cellStyle name="20% - Accent1 2 2 2 11 4" xfId="1447" xr:uid="{00000000-0005-0000-0000-0000EC040000}"/>
    <cellStyle name="20% - Accent1 2 2 2 12" xfId="1448" xr:uid="{00000000-0005-0000-0000-0000ED040000}"/>
    <cellStyle name="20% - Accent1 2 2 2 12 2" xfId="1449" xr:uid="{00000000-0005-0000-0000-0000EE040000}"/>
    <cellStyle name="20% - Accent1 2 2 2 12 2 2" xfId="1450" xr:uid="{00000000-0005-0000-0000-0000EF040000}"/>
    <cellStyle name="20% - Accent1 2 2 2 12 3" xfId="1451" xr:uid="{00000000-0005-0000-0000-0000F0040000}"/>
    <cellStyle name="20% - Accent1 2 2 2 13" xfId="1452" xr:uid="{00000000-0005-0000-0000-0000F1040000}"/>
    <cellStyle name="20% - Accent1 2 2 2 13 2" xfId="1453" xr:uid="{00000000-0005-0000-0000-0000F2040000}"/>
    <cellStyle name="20% - Accent1 2 2 2 13 2 2" xfId="1454" xr:uid="{00000000-0005-0000-0000-0000F3040000}"/>
    <cellStyle name="20% - Accent1 2 2 2 13 3" xfId="1455" xr:uid="{00000000-0005-0000-0000-0000F4040000}"/>
    <cellStyle name="20% - Accent1 2 2 2 14" xfId="1456" xr:uid="{00000000-0005-0000-0000-0000F5040000}"/>
    <cellStyle name="20% - Accent1 2 2 2 14 2" xfId="1457" xr:uid="{00000000-0005-0000-0000-0000F6040000}"/>
    <cellStyle name="20% - Accent1 2 2 2 15" xfId="1458" xr:uid="{00000000-0005-0000-0000-0000F7040000}"/>
    <cellStyle name="20% - Accent1 2 2 2 15 2" xfId="1459" xr:uid="{00000000-0005-0000-0000-0000F8040000}"/>
    <cellStyle name="20% - Accent1 2 2 2 16" xfId="1460" xr:uid="{00000000-0005-0000-0000-0000F9040000}"/>
    <cellStyle name="20% - Accent1 2 2 2 2" xfId="1461" xr:uid="{00000000-0005-0000-0000-0000FA040000}"/>
    <cellStyle name="20% - Accent1 2 2 2 2 10" xfId="1462" xr:uid="{00000000-0005-0000-0000-0000FB040000}"/>
    <cellStyle name="20% - Accent1 2 2 2 2 10 2" xfId="1463" xr:uid="{00000000-0005-0000-0000-0000FC040000}"/>
    <cellStyle name="20% - Accent1 2 2 2 2 10 2 2" xfId="1464" xr:uid="{00000000-0005-0000-0000-0000FD040000}"/>
    <cellStyle name="20% - Accent1 2 2 2 2 10 2 2 2" xfId="1465" xr:uid="{00000000-0005-0000-0000-0000FE040000}"/>
    <cellStyle name="20% - Accent1 2 2 2 2 10 2 3" xfId="1466" xr:uid="{00000000-0005-0000-0000-0000FF040000}"/>
    <cellStyle name="20% - Accent1 2 2 2 2 10 3" xfId="1467" xr:uid="{00000000-0005-0000-0000-000000050000}"/>
    <cellStyle name="20% - Accent1 2 2 2 2 10 3 2" xfId="1468" xr:uid="{00000000-0005-0000-0000-000001050000}"/>
    <cellStyle name="20% - Accent1 2 2 2 2 10 4" xfId="1469" xr:uid="{00000000-0005-0000-0000-000002050000}"/>
    <cellStyle name="20% - Accent1 2 2 2 2 11" xfId="1470" xr:uid="{00000000-0005-0000-0000-000003050000}"/>
    <cellStyle name="20% - Accent1 2 2 2 2 11 2" xfId="1471" xr:uid="{00000000-0005-0000-0000-000004050000}"/>
    <cellStyle name="20% - Accent1 2 2 2 2 11 2 2" xfId="1472" xr:uid="{00000000-0005-0000-0000-000005050000}"/>
    <cellStyle name="20% - Accent1 2 2 2 2 11 3" xfId="1473" xr:uid="{00000000-0005-0000-0000-000006050000}"/>
    <cellStyle name="20% - Accent1 2 2 2 2 12" xfId="1474" xr:uid="{00000000-0005-0000-0000-000007050000}"/>
    <cellStyle name="20% - Accent1 2 2 2 2 12 2" xfId="1475" xr:uid="{00000000-0005-0000-0000-000008050000}"/>
    <cellStyle name="20% - Accent1 2 2 2 2 12 2 2" xfId="1476" xr:uid="{00000000-0005-0000-0000-000009050000}"/>
    <cellStyle name="20% - Accent1 2 2 2 2 12 3" xfId="1477" xr:uid="{00000000-0005-0000-0000-00000A050000}"/>
    <cellStyle name="20% - Accent1 2 2 2 2 13" xfId="1478" xr:uid="{00000000-0005-0000-0000-00000B050000}"/>
    <cellStyle name="20% - Accent1 2 2 2 2 13 2" xfId="1479" xr:uid="{00000000-0005-0000-0000-00000C050000}"/>
    <cellStyle name="20% - Accent1 2 2 2 2 14" xfId="1480" xr:uid="{00000000-0005-0000-0000-00000D050000}"/>
    <cellStyle name="20% - Accent1 2 2 2 2 14 2" xfId="1481" xr:uid="{00000000-0005-0000-0000-00000E050000}"/>
    <cellStyle name="20% - Accent1 2 2 2 2 15" xfId="1482" xr:uid="{00000000-0005-0000-0000-00000F050000}"/>
    <cellStyle name="20% - Accent1 2 2 2 2 2" xfId="1483" xr:uid="{00000000-0005-0000-0000-000010050000}"/>
    <cellStyle name="20% - Accent1 2 2 2 2 2 10" xfId="1484" xr:uid="{00000000-0005-0000-0000-000011050000}"/>
    <cellStyle name="20% - Accent1 2 2 2 2 2 10 2" xfId="1485" xr:uid="{00000000-0005-0000-0000-000012050000}"/>
    <cellStyle name="20% - Accent1 2 2 2 2 2 10 2 2" xfId="1486" xr:uid="{00000000-0005-0000-0000-000013050000}"/>
    <cellStyle name="20% - Accent1 2 2 2 2 2 10 3" xfId="1487" xr:uid="{00000000-0005-0000-0000-000014050000}"/>
    <cellStyle name="20% - Accent1 2 2 2 2 2 11" xfId="1488" xr:uid="{00000000-0005-0000-0000-000015050000}"/>
    <cellStyle name="20% - Accent1 2 2 2 2 2 11 2" xfId="1489" xr:uid="{00000000-0005-0000-0000-000016050000}"/>
    <cellStyle name="20% - Accent1 2 2 2 2 2 11 2 2" xfId="1490" xr:uid="{00000000-0005-0000-0000-000017050000}"/>
    <cellStyle name="20% - Accent1 2 2 2 2 2 11 3" xfId="1491" xr:uid="{00000000-0005-0000-0000-000018050000}"/>
    <cellStyle name="20% - Accent1 2 2 2 2 2 12" xfId="1492" xr:uid="{00000000-0005-0000-0000-000019050000}"/>
    <cellStyle name="20% - Accent1 2 2 2 2 2 12 2" xfId="1493" xr:uid="{00000000-0005-0000-0000-00001A050000}"/>
    <cellStyle name="20% - Accent1 2 2 2 2 2 13" xfId="1494" xr:uid="{00000000-0005-0000-0000-00001B050000}"/>
    <cellStyle name="20% - Accent1 2 2 2 2 2 13 2" xfId="1495" xr:uid="{00000000-0005-0000-0000-00001C050000}"/>
    <cellStyle name="20% - Accent1 2 2 2 2 2 14" xfId="1496" xr:uid="{00000000-0005-0000-0000-00001D050000}"/>
    <cellStyle name="20% - Accent1 2 2 2 2 2 2" xfId="1497" xr:uid="{00000000-0005-0000-0000-00001E050000}"/>
    <cellStyle name="20% - Accent1 2 2 2 2 2 2 10" xfId="1498" xr:uid="{00000000-0005-0000-0000-00001F050000}"/>
    <cellStyle name="20% - Accent1 2 2 2 2 2 2 10 2" xfId="1499" xr:uid="{00000000-0005-0000-0000-000020050000}"/>
    <cellStyle name="20% - Accent1 2 2 2 2 2 2 11" xfId="1500" xr:uid="{00000000-0005-0000-0000-000021050000}"/>
    <cellStyle name="20% - Accent1 2 2 2 2 2 2 2" xfId="1501" xr:uid="{00000000-0005-0000-0000-000022050000}"/>
    <cellStyle name="20% - Accent1 2 2 2 2 2 2 2 2" xfId="1502" xr:uid="{00000000-0005-0000-0000-000023050000}"/>
    <cellStyle name="20% - Accent1 2 2 2 2 2 2 2 2 2" xfId="1503" xr:uid="{00000000-0005-0000-0000-000024050000}"/>
    <cellStyle name="20% - Accent1 2 2 2 2 2 2 2 2 2 2" xfId="1504" xr:uid="{00000000-0005-0000-0000-000025050000}"/>
    <cellStyle name="20% - Accent1 2 2 2 2 2 2 2 2 2 2 2" xfId="1505" xr:uid="{00000000-0005-0000-0000-000026050000}"/>
    <cellStyle name="20% - Accent1 2 2 2 2 2 2 2 2 2 3" xfId="1506" xr:uid="{00000000-0005-0000-0000-000027050000}"/>
    <cellStyle name="20% - Accent1 2 2 2 2 2 2 2 2 3" xfId="1507" xr:uid="{00000000-0005-0000-0000-000028050000}"/>
    <cellStyle name="20% - Accent1 2 2 2 2 2 2 2 2 3 2" xfId="1508" xr:uid="{00000000-0005-0000-0000-000029050000}"/>
    <cellStyle name="20% - Accent1 2 2 2 2 2 2 2 2 4" xfId="1509" xr:uid="{00000000-0005-0000-0000-00002A050000}"/>
    <cellStyle name="20% - Accent1 2 2 2 2 2 2 2 3" xfId="1510" xr:uid="{00000000-0005-0000-0000-00002B050000}"/>
    <cellStyle name="20% - Accent1 2 2 2 2 2 2 2 3 2" xfId="1511" xr:uid="{00000000-0005-0000-0000-00002C050000}"/>
    <cellStyle name="20% - Accent1 2 2 2 2 2 2 2 3 2 2" xfId="1512" xr:uid="{00000000-0005-0000-0000-00002D050000}"/>
    <cellStyle name="20% - Accent1 2 2 2 2 2 2 2 3 2 2 2" xfId="1513" xr:uid="{00000000-0005-0000-0000-00002E050000}"/>
    <cellStyle name="20% - Accent1 2 2 2 2 2 2 2 3 2 3" xfId="1514" xr:uid="{00000000-0005-0000-0000-00002F050000}"/>
    <cellStyle name="20% - Accent1 2 2 2 2 2 2 2 3 3" xfId="1515" xr:uid="{00000000-0005-0000-0000-000030050000}"/>
    <cellStyle name="20% - Accent1 2 2 2 2 2 2 2 3 3 2" xfId="1516" xr:uid="{00000000-0005-0000-0000-000031050000}"/>
    <cellStyle name="20% - Accent1 2 2 2 2 2 2 2 3 4" xfId="1517" xr:uid="{00000000-0005-0000-0000-000032050000}"/>
    <cellStyle name="20% - Accent1 2 2 2 2 2 2 2 4" xfId="1518" xr:uid="{00000000-0005-0000-0000-000033050000}"/>
    <cellStyle name="20% - Accent1 2 2 2 2 2 2 2 4 2" xfId="1519" xr:uid="{00000000-0005-0000-0000-000034050000}"/>
    <cellStyle name="20% - Accent1 2 2 2 2 2 2 2 4 2 2" xfId="1520" xr:uid="{00000000-0005-0000-0000-000035050000}"/>
    <cellStyle name="20% - Accent1 2 2 2 2 2 2 2 4 2 2 2" xfId="1521" xr:uid="{00000000-0005-0000-0000-000036050000}"/>
    <cellStyle name="20% - Accent1 2 2 2 2 2 2 2 4 2 3" xfId="1522" xr:uid="{00000000-0005-0000-0000-000037050000}"/>
    <cellStyle name="20% - Accent1 2 2 2 2 2 2 2 4 3" xfId="1523" xr:uid="{00000000-0005-0000-0000-000038050000}"/>
    <cellStyle name="20% - Accent1 2 2 2 2 2 2 2 4 3 2" xfId="1524" xr:uid="{00000000-0005-0000-0000-000039050000}"/>
    <cellStyle name="20% - Accent1 2 2 2 2 2 2 2 4 4" xfId="1525" xr:uid="{00000000-0005-0000-0000-00003A050000}"/>
    <cellStyle name="20% - Accent1 2 2 2 2 2 2 2 5" xfId="1526" xr:uid="{00000000-0005-0000-0000-00003B050000}"/>
    <cellStyle name="20% - Accent1 2 2 2 2 2 2 2 5 2" xfId="1527" xr:uid="{00000000-0005-0000-0000-00003C050000}"/>
    <cellStyle name="20% - Accent1 2 2 2 2 2 2 2 5 2 2" xfId="1528" xr:uid="{00000000-0005-0000-0000-00003D050000}"/>
    <cellStyle name="20% - Accent1 2 2 2 2 2 2 2 5 3" xfId="1529" xr:uid="{00000000-0005-0000-0000-00003E050000}"/>
    <cellStyle name="20% - Accent1 2 2 2 2 2 2 2 6" xfId="1530" xr:uid="{00000000-0005-0000-0000-00003F050000}"/>
    <cellStyle name="20% - Accent1 2 2 2 2 2 2 2 6 2" xfId="1531" xr:uid="{00000000-0005-0000-0000-000040050000}"/>
    <cellStyle name="20% - Accent1 2 2 2 2 2 2 2 6 2 2" xfId="1532" xr:uid="{00000000-0005-0000-0000-000041050000}"/>
    <cellStyle name="20% - Accent1 2 2 2 2 2 2 2 6 3" xfId="1533" xr:uid="{00000000-0005-0000-0000-000042050000}"/>
    <cellStyle name="20% - Accent1 2 2 2 2 2 2 2 7" xfId="1534" xr:uid="{00000000-0005-0000-0000-000043050000}"/>
    <cellStyle name="20% - Accent1 2 2 2 2 2 2 2 7 2" xfId="1535" xr:uid="{00000000-0005-0000-0000-000044050000}"/>
    <cellStyle name="20% - Accent1 2 2 2 2 2 2 2 8" xfId="1536" xr:uid="{00000000-0005-0000-0000-000045050000}"/>
    <cellStyle name="20% - Accent1 2 2 2 2 2 2 2 8 2" xfId="1537" xr:uid="{00000000-0005-0000-0000-000046050000}"/>
    <cellStyle name="20% - Accent1 2 2 2 2 2 2 2 9" xfId="1538" xr:uid="{00000000-0005-0000-0000-000047050000}"/>
    <cellStyle name="20% - Accent1 2 2 2 2 2 2 3" xfId="1539" xr:uid="{00000000-0005-0000-0000-000048050000}"/>
    <cellStyle name="20% - Accent1 2 2 2 2 2 2 3 2" xfId="1540" xr:uid="{00000000-0005-0000-0000-000049050000}"/>
    <cellStyle name="20% - Accent1 2 2 2 2 2 2 3 2 2" xfId="1541" xr:uid="{00000000-0005-0000-0000-00004A050000}"/>
    <cellStyle name="20% - Accent1 2 2 2 2 2 2 3 2 2 2" xfId="1542" xr:uid="{00000000-0005-0000-0000-00004B050000}"/>
    <cellStyle name="20% - Accent1 2 2 2 2 2 2 3 2 2 2 2" xfId="1543" xr:uid="{00000000-0005-0000-0000-00004C050000}"/>
    <cellStyle name="20% - Accent1 2 2 2 2 2 2 3 2 2 3" xfId="1544" xr:uid="{00000000-0005-0000-0000-00004D050000}"/>
    <cellStyle name="20% - Accent1 2 2 2 2 2 2 3 2 3" xfId="1545" xr:uid="{00000000-0005-0000-0000-00004E050000}"/>
    <cellStyle name="20% - Accent1 2 2 2 2 2 2 3 2 3 2" xfId="1546" xr:uid="{00000000-0005-0000-0000-00004F050000}"/>
    <cellStyle name="20% - Accent1 2 2 2 2 2 2 3 2 4" xfId="1547" xr:uid="{00000000-0005-0000-0000-000050050000}"/>
    <cellStyle name="20% - Accent1 2 2 2 2 2 2 3 3" xfId="1548" xr:uid="{00000000-0005-0000-0000-000051050000}"/>
    <cellStyle name="20% - Accent1 2 2 2 2 2 2 3 3 2" xfId="1549" xr:uid="{00000000-0005-0000-0000-000052050000}"/>
    <cellStyle name="20% - Accent1 2 2 2 2 2 2 3 3 2 2" xfId="1550" xr:uid="{00000000-0005-0000-0000-000053050000}"/>
    <cellStyle name="20% - Accent1 2 2 2 2 2 2 3 3 2 2 2" xfId="1551" xr:uid="{00000000-0005-0000-0000-000054050000}"/>
    <cellStyle name="20% - Accent1 2 2 2 2 2 2 3 3 2 3" xfId="1552" xr:uid="{00000000-0005-0000-0000-000055050000}"/>
    <cellStyle name="20% - Accent1 2 2 2 2 2 2 3 3 3" xfId="1553" xr:uid="{00000000-0005-0000-0000-000056050000}"/>
    <cellStyle name="20% - Accent1 2 2 2 2 2 2 3 3 3 2" xfId="1554" xr:uid="{00000000-0005-0000-0000-000057050000}"/>
    <cellStyle name="20% - Accent1 2 2 2 2 2 2 3 3 4" xfId="1555" xr:uid="{00000000-0005-0000-0000-000058050000}"/>
    <cellStyle name="20% - Accent1 2 2 2 2 2 2 3 4" xfId="1556" xr:uid="{00000000-0005-0000-0000-000059050000}"/>
    <cellStyle name="20% - Accent1 2 2 2 2 2 2 3 4 2" xfId="1557" xr:uid="{00000000-0005-0000-0000-00005A050000}"/>
    <cellStyle name="20% - Accent1 2 2 2 2 2 2 3 4 2 2" xfId="1558" xr:uid="{00000000-0005-0000-0000-00005B050000}"/>
    <cellStyle name="20% - Accent1 2 2 2 2 2 2 3 4 2 2 2" xfId="1559" xr:uid="{00000000-0005-0000-0000-00005C050000}"/>
    <cellStyle name="20% - Accent1 2 2 2 2 2 2 3 4 2 3" xfId="1560" xr:uid="{00000000-0005-0000-0000-00005D050000}"/>
    <cellStyle name="20% - Accent1 2 2 2 2 2 2 3 4 3" xfId="1561" xr:uid="{00000000-0005-0000-0000-00005E050000}"/>
    <cellStyle name="20% - Accent1 2 2 2 2 2 2 3 4 3 2" xfId="1562" xr:uid="{00000000-0005-0000-0000-00005F050000}"/>
    <cellStyle name="20% - Accent1 2 2 2 2 2 2 3 4 4" xfId="1563" xr:uid="{00000000-0005-0000-0000-000060050000}"/>
    <cellStyle name="20% - Accent1 2 2 2 2 2 2 3 5" xfId="1564" xr:uid="{00000000-0005-0000-0000-000061050000}"/>
    <cellStyle name="20% - Accent1 2 2 2 2 2 2 3 5 2" xfId="1565" xr:uid="{00000000-0005-0000-0000-000062050000}"/>
    <cellStyle name="20% - Accent1 2 2 2 2 2 2 3 5 2 2" xfId="1566" xr:uid="{00000000-0005-0000-0000-000063050000}"/>
    <cellStyle name="20% - Accent1 2 2 2 2 2 2 3 5 3" xfId="1567" xr:uid="{00000000-0005-0000-0000-000064050000}"/>
    <cellStyle name="20% - Accent1 2 2 2 2 2 2 3 6" xfId="1568" xr:uid="{00000000-0005-0000-0000-000065050000}"/>
    <cellStyle name="20% - Accent1 2 2 2 2 2 2 3 6 2" xfId="1569" xr:uid="{00000000-0005-0000-0000-000066050000}"/>
    <cellStyle name="20% - Accent1 2 2 2 2 2 2 3 6 2 2" xfId="1570" xr:uid="{00000000-0005-0000-0000-000067050000}"/>
    <cellStyle name="20% - Accent1 2 2 2 2 2 2 3 6 3" xfId="1571" xr:uid="{00000000-0005-0000-0000-000068050000}"/>
    <cellStyle name="20% - Accent1 2 2 2 2 2 2 3 7" xfId="1572" xr:uid="{00000000-0005-0000-0000-000069050000}"/>
    <cellStyle name="20% - Accent1 2 2 2 2 2 2 3 7 2" xfId="1573" xr:uid="{00000000-0005-0000-0000-00006A050000}"/>
    <cellStyle name="20% - Accent1 2 2 2 2 2 2 3 8" xfId="1574" xr:uid="{00000000-0005-0000-0000-00006B050000}"/>
    <cellStyle name="20% - Accent1 2 2 2 2 2 2 3 8 2" xfId="1575" xr:uid="{00000000-0005-0000-0000-00006C050000}"/>
    <cellStyle name="20% - Accent1 2 2 2 2 2 2 3 9" xfId="1576" xr:uid="{00000000-0005-0000-0000-00006D050000}"/>
    <cellStyle name="20% - Accent1 2 2 2 2 2 2 4" xfId="1577" xr:uid="{00000000-0005-0000-0000-00006E050000}"/>
    <cellStyle name="20% - Accent1 2 2 2 2 2 2 4 2" xfId="1578" xr:uid="{00000000-0005-0000-0000-00006F050000}"/>
    <cellStyle name="20% - Accent1 2 2 2 2 2 2 4 2 2" xfId="1579" xr:uid="{00000000-0005-0000-0000-000070050000}"/>
    <cellStyle name="20% - Accent1 2 2 2 2 2 2 4 2 2 2" xfId="1580" xr:uid="{00000000-0005-0000-0000-000071050000}"/>
    <cellStyle name="20% - Accent1 2 2 2 2 2 2 4 2 3" xfId="1581" xr:uid="{00000000-0005-0000-0000-000072050000}"/>
    <cellStyle name="20% - Accent1 2 2 2 2 2 2 4 3" xfId="1582" xr:uid="{00000000-0005-0000-0000-000073050000}"/>
    <cellStyle name="20% - Accent1 2 2 2 2 2 2 4 3 2" xfId="1583" xr:uid="{00000000-0005-0000-0000-000074050000}"/>
    <cellStyle name="20% - Accent1 2 2 2 2 2 2 4 4" xfId="1584" xr:uid="{00000000-0005-0000-0000-000075050000}"/>
    <cellStyle name="20% - Accent1 2 2 2 2 2 2 5" xfId="1585" xr:uid="{00000000-0005-0000-0000-000076050000}"/>
    <cellStyle name="20% - Accent1 2 2 2 2 2 2 5 2" xfId="1586" xr:uid="{00000000-0005-0000-0000-000077050000}"/>
    <cellStyle name="20% - Accent1 2 2 2 2 2 2 5 2 2" xfId="1587" xr:uid="{00000000-0005-0000-0000-000078050000}"/>
    <cellStyle name="20% - Accent1 2 2 2 2 2 2 5 2 2 2" xfId="1588" xr:uid="{00000000-0005-0000-0000-000079050000}"/>
    <cellStyle name="20% - Accent1 2 2 2 2 2 2 5 2 3" xfId="1589" xr:uid="{00000000-0005-0000-0000-00007A050000}"/>
    <cellStyle name="20% - Accent1 2 2 2 2 2 2 5 3" xfId="1590" xr:uid="{00000000-0005-0000-0000-00007B050000}"/>
    <cellStyle name="20% - Accent1 2 2 2 2 2 2 5 3 2" xfId="1591" xr:uid="{00000000-0005-0000-0000-00007C050000}"/>
    <cellStyle name="20% - Accent1 2 2 2 2 2 2 5 4" xfId="1592" xr:uid="{00000000-0005-0000-0000-00007D050000}"/>
    <cellStyle name="20% - Accent1 2 2 2 2 2 2 6" xfId="1593" xr:uid="{00000000-0005-0000-0000-00007E050000}"/>
    <cellStyle name="20% - Accent1 2 2 2 2 2 2 6 2" xfId="1594" xr:uid="{00000000-0005-0000-0000-00007F050000}"/>
    <cellStyle name="20% - Accent1 2 2 2 2 2 2 6 2 2" xfId="1595" xr:uid="{00000000-0005-0000-0000-000080050000}"/>
    <cellStyle name="20% - Accent1 2 2 2 2 2 2 6 2 2 2" xfId="1596" xr:uid="{00000000-0005-0000-0000-000081050000}"/>
    <cellStyle name="20% - Accent1 2 2 2 2 2 2 6 2 3" xfId="1597" xr:uid="{00000000-0005-0000-0000-000082050000}"/>
    <cellStyle name="20% - Accent1 2 2 2 2 2 2 6 3" xfId="1598" xr:uid="{00000000-0005-0000-0000-000083050000}"/>
    <cellStyle name="20% - Accent1 2 2 2 2 2 2 6 3 2" xfId="1599" xr:uid="{00000000-0005-0000-0000-000084050000}"/>
    <cellStyle name="20% - Accent1 2 2 2 2 2 2 6 4" xfId="1600" xr:uid="{00000000-0005-0000-0000-000085050000}"/>
    <cellStyle name="20% - Accent1 2 2 2 2 2 2 7" xfId="1601" xr:uid="{00000000-0005-0000-0000-000086050000}"/>
    <cellStyle name="20% - Accent1 2 2 2 2 2 2 7 2" xfId="1602" xr:uid="{00000000-0005-0000-0000-000087050000}"/>
    <cellStyle name="20% - Accent1 2 2 2 2 2 2 7 2 2" xfId="1603" xr:uid="{00000000-0005-0000-0000-000088050000}"/>
    <cellStyle name="20% - Accent1 2 2 2 2 2 2 7 3" xfId="1604" xr:uid="{00000000-0005-0000-0000-000089050000}"/>
    <cellStyle name="20% - Accent1 2 2 2 2 2 2 8" xfId="1605" xr:uid="{00000000-0005-0000-0000-00008A050000}"/>
    <cellStyle name="20% - Accent1 2 2 2 2 2 2 8 2" xfId="1606" xr:uid="{00000000-0005-0000-0000-00008B050000}"/>
    <cellStyle name="20% - Accent1 2 2 2 2 2 2 8 2 2" xfId="1607" xr:uid="{00000000-0005-0000-0000-00008C050000}"/>
    <cellStyle name="20% - Accent1 2 2 2 2 2 2 8 3" xfId="1608" xr:uid="{00000000-0005-0000-0000-00008D050000}"/>
    <cellStyle name="20% - Accent1 2 2 2 2 2 2 9" xfId="1609" xr:uid="{00000000-0005-0000-0000-00008E050000}"/>
    <cellStyle name="20% - Accent1 2 2 2 2 2 2 9 2" xfId="1610" xr:uid="{00000000-0005-0000-0000-00008F050000}"/>
    <cellStyle name="20% - Accent1 2 2 2 2 2 3" xfId="1611" xr:uid="{00000000-0005-0000-0000-000090050000}"/>
    <cellStyle name="20% - Accent1 2 2 2 2 2 3 10" xfId="1612" xr:uid="{00000000-0005-0000-0000-000091050000}"/>
    <cellStyle name="20% - Accent1 2 2 2 2 2 3 10 2" xfId="1613" xr:uid="{00000000-0005-0000-0000-000092050000}"/>
    <cellStyle name="20% - Accent1 2 2 2 2 2 3 11" xfId="1614" xr:uid="{00000000-0005-0000-0000-000093050000}"/>
    <cellStyle name="20% - Accent1 2 2 2 2 2 3 2" xfId="1615" xr:uid="{00000000-0005-0000-0000-000094050000}"/>
    <cellStyle name="20% - Accent1 2 2 2 2 2 3 2 2" xfId="1616" xr:uid="{00000000-0005-0000-0000-000095050000}"/>
    <cellStyle name="20% - Accent1 2 2 2 2 2 3 2 2 2" xfId="1617" xr:uid="{00000000-0005-0000-0000-000096050000}"/>
    <cellStyle name="20% - Accent1 2 2 2 2 2 3 2 2 2 2" xfId="1618" xr:uid="{00000000-0005-0000-0000-000097050000}"/>
    <cellStyle name="20% - Accent1 2 2 2 2 2 3 2 2 2 2 2" xfId="1619" xr:uid="{00000000-0005-0000-0000-000098050000}"/>
    <cellStyle name="20% - Accent1 2 2 2 2 2 3 2 2 2 3" xfId="1620" xr:uid="{00000000-0005-0000-0000-000099050000}"/>
    <cellStyle name="20% - Accent1 2 2 2 2 2 3 2 2 3" xfId="1621" xr:uid="{00000000-0005-0000-0000-00009A050000}"/>
    <cellStyle name="20% - Accent1 2 2 2 2 2 3 2 2 3 2" xfId="1622" xr:uid="{00000000-0005-0000-0000-00009B050000}"/>
    <cellStyle name="20% - Accent1 2 2 2 2 2 3 2 2 4" xfId="1623" xr:uid="{00000000-0005-0000-0000-00009C050000}"/>
    <cellStyle name="20% - Accent1 2 2 2 2 2 3 2 3" xfId="1624" xr:uid="{00000000-0005-0000-0000-00009D050000}"/>
    <cellStyle name="20% - Accent1 2 2 2 2 2 3 2 3 2" xfId="1625" xr:uid="{00000000-0005-0000-0000-00009E050000}"/>
    <cellStyle name="20% - Accent1 2 2 2 2 2 3 2 3 2 2" xfId="1626" xr:uid="{00000000-0005-0000-0000-00009F050000}"/>
    <cellStyle name="20% - Accent1 2 2 2 2 2 3 2 3 2 2 2" xfId="1627" xr:uid="{00000000-0005-0000-0000-0000A0050000}"/>
    <cellStyle name="20% - Accent1 2 2 2 2 2 3 2 3 2 3" xfId="1628" xr:uid="{00000000-0005-0000-0000-0000A1050000}"/>
    <cellStyle name="20% - Accent1 2 2 2 2 2 3 2 3 3" xfId="1629" xr:uid="{00000000-0005-0000-0000-0000A2050000}"/>
    <cellStyle name="20% - Accent1 2 2 2 2 2 3 2 3 3 2" xfId="1630" xr:uid="{00000000-0005-0000-0000-0000A3050000}"/>
    <cellStyle name="20% - Accent1 2 2 2 2 2 3 2 3 4" xfId="1631" xr:uid="{00000000-0005-0000-0000-0000A4050000}"/>
    <cellStyle name="20% - Accent1 2 2 2 2 2 3 2 4" xfId="1632" xr:uid="{00000000-0005-0000-0000-0000A5050000}"/>
    <cellStyle name="20% - Accent1 2 2 2 2 2 3 2 4 2" xfId="1633" xr:uid="{00000000-0005-0000-0000-0000A6050000}"/>
    <cellStyle name="20% - Accent1 2 2 2 2 2 3 2 4 2 2" xfId="1634" xr:uid="{00000000-0005-0000-0000-0000A7050000}"/>
    <cellStyle name="20% - Accent1 2 2 2 2 2 3 2 4 2 2 2" xfId="1635" xr:uid="{00000000-0005-0000-0000-0000A8050000}"/>
    <cellStyle name="20% - Accent1 2 2 2 2 2 3 2 4 2 3" xfId="1636" xr:uid="{00000000-0005-0000-0000-0000A9050000}"/>
    <cellStyle name="20% - Accent1 2 2 2 2 2 3 2 4 3" xfId="1637" xr:uid="{00000000-0005-0000-0000-0000AA050000}"/>
    <cellStyle name="20% - Accent1 2 2 2 2 2 3 2 4 3 2" xfId="1638" xr:uid="{00000000-0005-0000-0000-0000AB050000}"/>
    <cellStyle name="20% - Accent1 2 2 2 2 2 3 2 4 4" xfId="1639" xr:uid="{00000000-0005-0000-0000-0000AC050000}"/>
    <cellStyle name="20% - Accent1 2 2 2 2 2 3 2 5" xfId="1640" xr:uid="{00000000-0005-0000-0000-0000AD050000}"/>
    <cellStyle name="20% - Accent1 2 2 2 2 2 3 2 5 2" xfId="1641" xr:uid="{00000000-0005-0000-0000-0000AE050000}"/>
    <cellStyle name="20% - Accent1 2 2 2 2 2 3 2 5 2 2" xfId="1642" xr:uid="{00000000-0005-0000-0000-0000AF050000}"/>
    <cellStyle name="20% - Accent1 2 2 2 2 2 3 2 5 3" xfId="1643" xr:uid="{00000000-0005-0000-0000-0000B0050000}"/>
    <cellStyle name="20% - Accent1 2 2 2 2 2 3 2 6" xfId="1644" xr:uid="{00000000-0005-0000-0000-0000B1050000}"/>
    <cellStyle name="20% - Accent1 2 2 2 2 2 3 2 6 2" xfId="1645" xr:uid="{00000000-0005-0000-0000-0000B2050000}"/>
    <cellStyle name="20% - Accent1 2 2 2 2 2 3 2 6 2 2" xfId="1646" xr:uid="{00000000-0005-0000-0000-0000B3050000}"/>
    <cellStyle name="20% - Accent1 2 2 2 2 2 3 2 6 3" xfId="1647" xr:uid="{00000000-0005-0000-0000-0000B4050000}"/>
    <cellStyle name="20% - Accent1 2 2 2 2 2 3 2 7" xfId="1648" xr:uid="{00000000-0005-0000-0000-0000B5050000}"/>
    <cellStyle name="20% - Accent1 2 2 2 2 2 3 2 7 2" xfId="1649" xr:uid="{00000000-0005-0000-0000-0000B6050000}"/>
    <cellStyle name="20% - Accent1 2 2 2 2 2 3 2 8" xfId="1650" xr:uid="{00000000-0005-0000-0000-0000B7050000}"/>
    <cellStyle name="20% - Accent1 2 2 2 2 2 3 2 8 2" xfId="1651" xr:uid="{00000000-0005-0000-0000-0000B8050000}"/>
    <cellStyle name="20% - Accent1 2 2 2 2 2 3 2 9" xfId="1652" xr:uid="{00000000-0005-0000-0000-0000B9050000}"/>
    <cellStyle name="20% - Accent1 2 2 2 2 2 3 3" xfId="1653" xr:uid="{00000000-0005-0000-0000-0000BA050000}"/>
    <cellStyle name="20% - Accent1 2 2 2 2 2 3 3 2" xfId="1654" xr:uid="{00000000-0005-0000-0000-0000BB050000}"/>
    <cellStyle name="20% - Accent1 2 2 2 2 2 3 3 2 2" xfId="1655" xr:uid="{00000000-0005-0000-0000-0000BC050000}"/>
    <cellStyle name="20% - Accent1 2 2 2 2 2 3 3 2 2 2" xfId="1656" xr:uid="{00000000-0005-0000-0000-0000BD050000}"/>
    <cellStyle name="20% - Accent1 2 2 2 2 2 3 3 2 2 2 2" xfId="1657" xr:uid="{00000000-0005-0000-0000-0000BE050000}"/>
    <cellStyle name="20% - Accent1 2 2 2 2 2 3 3 2 2 3" xfId="1658" xr:uid="{00000000-0005-0000-0000-0000BF050000}"/>
    <cellStyle name="20% - Accent1 2 2 2 2 2 3 3 2 3" xfId="1659" xr:uid="{00000000-0005-0000-0000-0000C0050000}"/>
    <cellStyle name="20% - Accent1 2 2 2 2 2 3 3 2 3 2" xfId="1660" xr:uid="{00000000-0005-0000-0000-0000C1050000}"/>
    <cellStyle name="20% - Accent1 2 2 2 2 2 3 3 2 4" xfId="1661" xr:uid="{00000000-0005-0000-0000-0000C2050000}"/>
    <cellStyle name="20% - Accent1 2 2 2 2 2 3 3 3" xfId="1662" xr:uid="{00000000-0005-0000-0000-0000C3050000}"/>
    <cellStyle name="20% - Accent1 2 2 2 2 2 3 3 3 2" xfId="1663" xr:uid="{00000000-0005-0000-0000-0000C4050000}"/>
    <cellStyle name="20% - Accent1 2 2 2 2 2 3 3 3 2 2" xfId="1664" xr:uid="{00000000-0005-0000-0000-0000C5050000}"/>
    <cellStyle name="20% - Accent1 2 2 2 2 2 3 3 3 2 2 2" xfId="1665" xr:uid="{00000000-0005-0000-0000-0000C6050000}"/>
    <cellStyle name="20% - Accent1 2 2 2 2 2 3 3 3 2 3" xfId="1666" xr:uid="{00000000-0005-0000-0000-0000C7050000}"/>
    <cellStyle name="20% - Accent1 2 2 2 2 2 3 3 3 3" xfId="1667" xr:uid="{00000000-0005-0000-0000-0000C8050000}"/>
    <cellStyle name="20% - Accent1 2 2 2 2 2 3 3 3 3 2" xfId="1668" xr:uid="{00000000-0005-0000-0000-0000C9050000}"/>
    <cellStyle name="20% - Accent1 2 2 2 2 2 3 3 3 4" xfId="1669" xr:uid="{00000000-0005-0000-0000-0000CA050000}"/>
    <cellStyle name="20% - Accent1 2 2 2 2 2 3 3 4" xfId="1670" xr:uid="{00000000-0005-0000-0000-0000CB050000}"/>
    <cellStyle name="20% - Accent1 2 2 2 2 2 3 3 4 2" xfId="1671" xr:uid="{00000000-0005-0000-0000-0000CC050000}"/>
    <cellStyle name="20% - Accent1 2 2 2 2 2 3 3 4 2 2" xfId="1672" xr:uid="{00000000-0005-0000-0000-0000CD050000}"/>
    <cellStyle name="20% - Accent1 2 2 2 2 2 3 3 4 2 2 2" xfId="1673" xr:uid="{00000000-0005-0000-0000-0000CE050000}"/>
    <cellStyle name="20% - Accent1 2 2 2 2 2 3 3 4 2 3" xfId="1674" xr:uid="{00000000-0005-0000-0000-0000CF050000}"/>
    <cellStyle name="20% - Accent1 2 2 2 2 2 3 3 4 3" xfId="1675" xr:uid="{00000000-0005-0000-0000-0000D0050000}"/>
    <cellStyle name="20% - Accent1 2 2 2 2 2 3 3 4 3 2" xfId="1676" xr:uid="{00000000-0005-0000-0000-0000D1050000}"/>
    <cellStyle name="20% - Accent1 2 2 2 2 2 3 3 4 4" xfId="1677" xr:uid="{00000000-0005-0000-0000-0000D2050000}"/>
    <cellStyle name="20% - Accent1 2 2 2 2 2 3 3 5" xfId="1678" xr:uid="{00000000-0005-0000-0000-0000D3050000}"/>
    <cellStyle name="20% - Accent1 2 2 2 2 2 3 3 5 2" xfId="1679" xr:uid="{00000000-0005-0000-0000-0000D4050000}"/>
    <cellStyle name="20% - Accent1 2 2 2 2 2 3 3 5 2 2" xfId="1680" xr:uid="{00000000-0005-0000-0000-0000D5050000}"/>
    <cellStyle name="20% - Accent1 2 2 2 2 2 3 3 5 3" xfId="1681" xr:uid="{00000000-0005-0000-0000-0000D6050000}"/>
    <cellStyle name="20% - Accent1 2 2 2 2 2 3 3 6" xfId="1682" xr:uid="{00000000-0005-0000-0000-0000D7050000}"/>
    <cellStyle name="20% - Accent1 2 2 2 2 2 3 3 6 2" xfId="1683" xr:uid="{00000000-0005-0000-0000-0000D8050000}"/>
    <cellStyle name="20% - Accent1 2 2 2 2 2 3 3 6 2 2" xfId="1684" xr:uid="{00000000-0005-0000-0000-0000D9050000}"/>
    <cellStyle name="20% - Accent1 2 2 2 2 2 3 3 6 3" xfId="1685" xr:uid="{00000000-0005-0000-0000-0000DA050000}"/>
    <cellStyle name="20% - Accent1 2 2 2 2 2 3 3 7" xfId="1686" xr:uid="{00000000-0005-0000-0000-0000DB050000}"/>
    <cellStyle name="20% - Accent1 2 2 2 2 2 3 3 7 2" xfId="1687" xr:uid="{00000000-0005-0000-0000-0000DC050000}"/>
    <cellStyle name="20% - Accent1 2 2 2 2 2 3 3 8" xfId="1688" xr:uid="{00000000-0005-0000-0000-0000DD050000}"/>
    <cellStyle name="20% - Accent1 2 2 2 2 2 3 3 8 2" xfId="1689" xr:uid="{00000000-0005-0000-0000-0000DE050000}"/>
    <cellStyle name="20% - Accent1 2 2 2 2 2 3 3 9" xfId="1690" xr:uid="{00000000-0005-0000-0000-0000DF050000}"/>
    <cellStyle name="20% - Accent1 2 2 2 2 2 3 4" xfId="1691" xr:uid="{00000000-0005-0000-0000-0000E0050000}"/>
    <cellStyle name="20% - Accent1 2 2 2 2 2 3 4 2" xfId="1692" xr:uid="{00000000-0005-0000-0000-0000E1050000}"/>
    <cellStyle name="20% - Accent1 2 2 2 2 2 3 4 2 2" xfId="1693" xr:uid="{00000000-0005-0000-0000-0000E2050000}"/>
    <cellStyle name="20% - Accent1 2 2 2 2 2 3 4 2 2 2" xfId="1694" xr:uid="{00000000-0005-0000-0000-0000E3050000}"/>
    <cellStyle name="20% - Accent1 2 2 2 2 2 3 4 2 3" xfId="1695" xr:uid="{00000000-0005-0000-0000-0000E4050000}"/>
    <cellStyle name="20% - Accent1 2 2 2 2 2 3 4 3" xfId="1696" xr:uid="{00000000-0005-0000-0000-0000E5050000}"/>
    <cellStyle name="20% - Accent1 2 2 2 2 2 3 4 3 2" xfId="1697" xr:uid="{00000000-0005-0000-0000-0000E6050000}"/>
    <cellStyle name="20% - Accent1 2 2 2 2 2 3 4 4" xfId="1698" xr:uid="{00000000-0005-0000-0000-0000E7050000}"/>
    <cellStyle name="20% - Accent1 2 2 2 2 2 3 5" xfId="1699" xr:uid="{00000000-0005-0000-0000-0000E8050000}"/>
    <cellStyle name="20% - Accent1 2 2 2 2 2 3 5 2" xfId="1700" xr:uid="{00000000-0005-0000-0000-0000E9050000}"/>
    <cellStyle name="20% - Accent1 2 2 2 2 2 3 5 2 2" xfId="1701" xr:uid="{00000000-0005-0000-0000-0000EA050000}"/>
    <cellStyle name="20% - Accent1 2 2 2 2 2 3 5 2 2 2" xfId="1702" xr:uid="{00000000-0005-0000-0000-0000EB050000}"/>
    <cellStyle name="20% - Accent1 2 2 2 2 2 3 5 2 3" xfId="1703" xr:uid="{00000000-0005-0000-0000-0000EC050000}"/>
    <cellStyle name="20% - Accent1 2 2 2 2 2 3 5 3" xfId="1704" xr:uid="{00000000-0005-0000-0000-0000ED050000}"/>
    <cellStyle name="20% - Accent1 2 2 2 2 2 3 5 3 2" xfId="1705" xr:uid="{00000000-0005-0000-0000-0000EE050000}"/>
    <cellStyle name="20% - Accent1 2 2 2 2 2 3 5 4" xfId="1706" xr:uid="{00000000-0005-0000-0000-0000EF050000}"/>
    <cellStyle name="20% - Accent1 2 2 2 2 2 3 6" xfId="1707" xr:uid="{00000000-0005-0000-0000-0000F0050000}"/>
    <cellStyle name="20% - Accent1 2 2 2 2 2 3 6 2" xfId="1708" xr:uid="{00000000-0005-0000-0000-0000F1050000}"/>
    <cellStyle name="20% - Accent1 2 2 2 2 2 3 6 2 2" xfId="1709" xr:uid="{00000000-0005-0000-0000-0000F2050000}"/>
    <cellStyle name="20% - Accent1 2 2 2 2 2 3 6 2 2 2" xfId="1710" xr:uid="{00000000-0005-0000-0000-0000F3050000}"/>
    <cellStyle name="20% - Accent1 2 2 2 2 2 3 6 2 3" xfId="1711" xr:uid="{00000000-0005-0000-0000-0000F4050000}"/>
    <cellStyle name="20% - Accent1 2 2 2 2 2 3 6 3" xfId="1712" xr:uid="{00000000-0005-0000-0000-0000F5050000}"/>
    <cellStyle name="20% - Accent1 2 2 2 2 2 3 6 3 2" xfId="1713" xr:uid="{00000000-0005-0000-0000-0000F6050000}"/>
    <cellStyle name="20% - Accent1 2 2 2 2 2 3 6 4" xfId="1714" xr:uid="{00000000-0005-0000-0000-0000F7050000}"/>
    <cellStyle name="20% - Accent1 2 2 2 2 2 3 7" xfId="1715" xr:uid="{00000000-0005-0000-0000-0000F8050000}"/>
    <cellStyle name="20% - Accent1 2 2 2 2 2 3 7 2" xfId="1716" xr:uid="{00000000-0005-0000-0000-0000F9050000}"/>
    <cellStyle name="20% - Accent1 2 2 2 2 2 3 7 2 2" xfId="1717" xr:uid="{00000000-0005-0000-0000-0000FA050000}"/>
    <cellStyle name="20% - Accent1 2 2 2 2 2 3 7 3" xfId="1718" xr:uid="{00000000-0005-0000-0000-0000FB050000}"/>
    <cellStyle name="20% - Accent1 2 2 2 2 2 3 8" xfId="1719" xr:uid="{00000000-0005-0000-0000-0000FC050000}"/>
    <cellStyle name="20% - Accent1 2 2 2 2 2 3 8 2" xfId="1720" xr:uid="{00000000-0005-0000-0000-0000FD050000}"/>
    <cellStyle name="20% - Accent1 2 2 2 2 2 3 8 2 2" xfId="1721" xr:uid="{00000000-0005-0000-0000-0000FE050000}"/>
    <cellStyle name="20% - Accent1 2 2 2 2 2 3 8 3" xfId="1722" xr:uid="{00000000-0005-0000-0000-0000FF050000}"/>
    <cellStyle name="20% - Accent1 2 2 2 2 2 3 9" xfId="1723" xr:uid="{00000000-0005-0000-0000-000000060000}"/>
    <cellStyle name="20% - Accent1 2 2 2 2 2 3 9 2" xfId="1724" xr:uid="{00000000-0005-0000-0000-000001060000}"/>
    <cellStyle name="20% - Accent1 2 2 2 2 2 4" xfId="1725" xr:uid="{00000000-0005-0000-0000-000002060000}"/>
    <cellStyle name="20% - Accent1 2 2 2 2 2 4 10" xfId="1726" xr:uid="{00000000-0005-0000-0000-000003060000}"/>
    <cellStyle name="20% - Accent1 2 2 2 2 2 4 10 2" xfId="1727" xr:uid="{00000000-0005-0000-0000-000004060000}"/>
    <cellStyle name="20% - Accent1 2 2 2 2 2 4 11" xfId="1728" xr:uid="{00000000-0005-0000-0000-000005060000}"/>
    <cellStyle name="20% - Accent1 2 2 2 2 2 4 2" xfId="1729" xr:uid="{00000000-0005-0000-0000-000006060000}"/>
    <cellStyle name="20% - Accent1 2 2 2 2 2 4 2 2" xfId="1730" xr:uid="{00000000-0005-0000-0000-000007060000}"/>
    <cellStyle name="20% - Accent1 2 2 2 2 2 4 2 2 2" xfId="1731" xr:uid="{00000000-0005-0000-0000-000008060000}"/>
    <cellStyle name="20% - Accent1 2 2 2 2 2 4 2 2 2 2" xfId="1732" xr:uid="{00000000-0005-0000-0000-000009060000}"/>
    <cellStyle name="20% - Accent1 2 2 2 2 2 4 2 2 2 2 2" xfId="1733" xr:uid="{00000000-0005-0000-0000-00000A060000}"/>
    <cellStyle name="20% - Accent1 2 2 2 2 2 4 2 2 2 3" xfId="1734" xr:uid="{00000000-0005-0000-0000-00000B060000}"/>
    <cellStyle name="20% - Accent1 2 2 2 2 2 4 2 2 3" xfId="1735" xr:uid="{00000000-0005-0000-0000-00000C060000}"/>
    <cellStyle name="20% - Accent1 2 2 2 2 2 4 2 2 3 2" xfId="1736" xr:uid="{00000000-0005-0000-0000-00000D060000}"/>
    <cellStyle name="20% - Accent1 2 2 2 2 2 4 2 2 4" xfId="1737" xr:uid="{00000000-0005-0000-0000-00000E060000}"/>
    <cellStyle name="20% - Accent1 2 2 2 2 2 4 2 3" xfId="1738" xr:uid="{00000000-0005-0000-0000-00000F060000}"/>
    <cellStyle name="20% - Accent1 2 2 2 2 2 4 2 3 2" xfId="1739" xr:uid="{00000000-0005-0000-0000-000010060000}"/>
    <cellStyle name="20% - Accent1 2 2 2 2 2 4 2 3 2 2" xfId="1740" xr:uid="{00000000-0005-0000-0000-000011060000}"/>
    <cellStyle name="20% - Accent1 2 2 2 2 2 4 2 3 2 2 2" xfId="1741" xr:uid="{00000000-0005-0000-0000-000012060000}"/>
    <cellStyle name="20% - Accent1 2 2 2 2 2 4 2 3 2 3" xfId="1742" xr:uid="{00000000-0005-0000-0000-000013060000}"/>
    <cellStyle name="20% - Accent1 2 2 2 2 2 4 2 3 3" xfId="1743" xr:uid="{00000000-0005-0000-0000-000014060000}"/>
    <cellStyle name="20% - Accent1 2 2 2 2 2 4 2 3 3 2" xfId="1744" xr:uid="{00000000-0005-0000-0000-000015060000}"/>
    <cellStyle name="20% - Accent1 2 2 2 2 2 4 2 3 4" xfId="1745" xr:uid="{00000000-0005-0000-0000-000016060000}"/>
    <cellStyle name="20% - Accent1 2 2 2 2 2 4 2 4" xfId="1746" xr:uid="{00000000-0005-0000-0000-000017060000}"/>
    <cellStyle name="20% - Accent1 2 2 2 2 2 4 2 4 2" xfId="1747" xr:uid="{00000000-0005-0000-0000-000018060000}"/>
    <cellStyle name="20% - Accent1 2 2 2 2 2 4 2 4 2 2" xfId="1748" xr:uid="{00000000-0005-0000-0000-000019060000}"/>
    <cellStyle name="20% - Accent1 2 2 2 2 2 4 2 4 2 2 2" xfId="1749" xr:uid="{00000000-0005-0000-0000-00001A060000}"/>
    <cellStyle name="20% - Accent1 2 2 2 2 2 4 2 4 2 3" xfId="1750" xr:uid="{00000000-0005-0000-0000-00001B060000}"/>
    <cellStyle name="20% - Accent1 2 2 2 2 2 4 2 4 3" xfId="1751" xr:uid="{00000000-0005-0000-0000-00001C060000}"/>
    <cellStyle name="20% - Accent1 2 2 2 2 2 4 2 4 3 2" xfId="1752" xr:uid="{00000000-0005-0000-0000-00001D060000}"/>
    <cellStyle name="20% - Accent1 2 2 2 2 2 4 2 4 4" xfId="1753" xr:uid="{00000000-0005-0000-0000-00001E060000}"/>
    <cellStyle name="20% - Accent1 2 2 2 2 2 4 2 5" xfId="1754" xr:uid="{00000000-0005-0000-0000-00001F060000}"/>
    <cellStyle name="20% - Accent1 2 2 2 2 2 4 2 5 2" xfId="1755" xr:uid="{00000000-0005-0000-0000-000020060000}"/>
    <cellStyle name="20% - Accent1 2 2 2 2 2 4 2 5 2 2" xfId="1756" xr:uid="{00000000-0005-0000-0000-000021060000}"/>
    <cellStyle name="20% - Accent1 2 2 2 2 2 4 2 5 3" xfId="1757" xr:uid="{00000000-0005-0000-0000-000022060000}"/>
    <cellStyle name="20% - Accent1 2 2 2 2 2 4 2 6" xfId="1758" xr:uid="{00000000-0005-0000-0000-000023060000}"/>
    <cellStyle name="20% - Accent1 2 2 2 2 2 4 2 6 2" xfId="1759" xr:uid="{00000000-0005-0000-0000-000024060000}"/>
    <cellStyle name="20% - Accent1 2 2 2 2 2 4 2 6 2 2" xfId="1760" xr:uid="{00000000-0005-0000-0000-000025060000}"/>
    <cellStyle name="20% - Accent1 2 2 2 2 2 4 2 6 3" xfId="1761" xr:uid="{00000000-0005-0000-0000-000026060000}"/>
    <cellStyle name="20% - Accent1 2 2 2 2 2 4 2 7" xfId="1762" xr:uid="{00000000-0005-0000-0000-000027060000}"/>
    <cellStyle name="20% - Accent1 2 2 2 2 2 4 2 7 2" xfId="1763" xr:uid="{00000000-0005-0000-0000-000028060000}"/>
    <cellStyle name="20% - Accent1 2 2 2 2 2 4 2 8" xfId="1764" xr:uid="{00000000-0005-0000-0000-000029060000}"/>
    <cellStyle name="20% - Accent1 2 2 2 2 2 4 2 8 2" xfId="1765" xr:uid="{00000000-0005-0000-0000-00002A060000}"/>
    <cellStyle name="20% - Accent1 2 2 2 2 2 4 2 9" xfId="1766" xr:uid="{00000000-0005-0000-0000-00002B060000}"/>
    <cellStyle name="20% - Accent1 2 2 2 2 2 4 3" xfId="1767" xr:uid="{00000000-0005-0000-0000-00002C060000}"/>
    <cellStyle name="20% - Accent1 2 2 2 2 2 4 3 2" xfId="1768" xr:uid="{00000000-0005-0000-0000-00002D060000}"/>
    <cellStyle name="20% - Accent1 2 2 2 2 2 4 3 2 2" xfId="1769" xr:uid="{00000000-0005-0000-0000-00002E060000}"/>
    <cellStyle name="20% - Accent1 2 2 2 2 2 4 3 2 2 2" xfId="1770" xr:uid="{00000000-0005-0000-0000-00002F060000}"/>
    <cellStyle name="20% - Accent1 2 2 2 2 2 4 3 2 2 2 2" xfId="1771" xr:uid="{00000000-0005-0000-0000-000030060000}"/>
    <cellStyle name="20% - Accent1 2 2 2 2 2 4 3 2 2 3" xfId="1772" xr:uid="{00000000-0005-0000-0000-000031060000}"/>
    <cellStyle name="20% - Accent1 2 2 2 2 2 4 3 2 3" xfId="1773" xr:uid="{00000000-0005-0000-0000-000032060000}"/>
    <cellStyle name="20% - Accent1 2 2 2 2 2 4 3 2 3 2" xfId="1774" xr:uid="{00000000-0005-0000-0000-000033060000}"/>
    <cellStyle name="20% - Accent1 2 2 2 2 2 4 3 2 4" xfId="1775" xr:uid="{00000000-0005-0000-0000-000034060000}"/>
    <cellStyle name="20% - Accent1 2 2 2 2 2 4 3 3" xfId="1776" xr:uid="{00000000-0005-0000-0000-000035060000}"/>
    <cellStyle name="20% - Accent1 2 2 2 2 2 4 3 3 2" xfId="1777" xr:uid="{00000000-0005-0000-0000-000036060000}"/>
    <cellStyle name="20% - Accent1 2 2 2 2 2 4 3 3 2 2" xfId="1778" xr:uid="{00000000-0005-0000-0000-000037060000}"/>
    <cellStyle name="20% - Accent1 2 2 2 2 2 4 3 3 2 2 2" xfId="1779" xr:uid="{00000000-0005-0000-0000-000038060000}"/>
    <cellStyle name="20% - Accent1 2 2 2 2 2 4 3 3 2 3" xfId="1780" xr:uid="{00000000-0005-0000-0000-000039060000}"/>
    <cellStyle name="20% - Accent1 2 2 2 2 2 4 3 3 3" xfId="1781" xr:uid="{00000000-0005-0000-0000-00003A060000}"/>
    <cellStyle name="20% - Accent1 2 2 2 2 2 4 3 3 3 2" xfId="1782" xr:uid="{00000000-0005-0000-0000-00003B060000}"/>
    <cellStyle name="20% - Accent1 2 2 2 2 2 4 3 3 4" xfId="1783" xr:uid="{00000000-0005-0000-0000-00003C060000}"/>
    <cellStyle name="20% - Accent1 2 2 2 2 2 4 3 4" xfId="1784" xr:uid="{00000000-0005-0000-0000-00003D060000}"/>
    <cellStyle name="20% - Accent1 2 2 2 2 2 4 3 4 2" xfId="1785" xr:uid="{00000000-0005-0000-0000-00003E060000}"/>
    <cellStyle name="20% - Accent1 2 2 2 2 2 4 3 4 2 2" xfId="1786" xr:uid="{00000000-0005-0000-0000-00003F060000}"/>
    <cellStyle name="20% - Accent1 2 2 2 2 2 4 3 4 2 2 2" xfId="1787" xr:uid="{00000000-0005-0000-0000-000040060000}"/>
    <cellStyle name="20% - Accent1 2 2 2 2 2 4 3 4 2 3" xfId="1788" xr:uid="{00000000-0005-0000-0000-000041060000}"/>
    <cellStyle name="20% - Accent1 2 2 2 2 2 4 3 4 3" xfId="1789" xr:uid="{00000000-0005-0000-0000-000042060000}"/>
    <cellStyle name="20% - Accent1 2 2 2 2 2 4 3 4 3 2" xfId="1790" xr:uid="{00000000-0005-0000-0000-000043060000}"/>
    <cellStyle name="20% - Accent1 2 2 2 2 2 4 3 4 4" xfId="1791" xr:uid="{00000000-0005-0000-0000-000044060000}"/>
    <cellStyle name="20% - Accent1 2 2 2 2 2 4 3 5" xfId="1792" xr:uid="{00000000-0005-0000-0000-000045060000}"/>
    <cellStyle name="20% - Accent1 2 2 2 2 2 4 3 5 2" xfId="1793" xr:uid="{00000000-0005-0000-0000-000046060000}"/>
    <cellStyle name="20% - Accent1 2 2 2 2 2 4 3 5 2 2" xfId="1794" xr:uid="{00000000-0005-0000-0000-000047060000}"/>
    <cellStyle name="20% - Accent1 2 2 2 2 2 4 3 5 3" xfId="1795" xr:uid="{00000000-0005-0000-0000-000048060000}"/>
    <cellStyle name="20% - Accent1 2 2 2 2 2 4 3 6" xfId="1796" xr:uid="{00000000-0005-0000-0000-000049060000}"/>
    <cellStyle name="20% - Accent1 2 2 2 2 2 4 3 6 2" xfId="1797" xr:uid="{00000000-0005-0000-0000-00004A060000}"/>
    <cellStyle name="20% - Accent1 2 2 2 2 2 4 3 6 2 2" xfId="1798" xr:uid="{00000000-0005-0000-0000-00004B060000}"/>
    <cellStyle name="20% - Accent1 2 2 2 2 2 4 3 6 3" xfId="1799" xr:uid="{00000000-0005-0000-0000-00004C060000}"/>
    <cellStyle name="20% - Accent1 2 2 2 2 2 4 3 7" xfId="1800" xr:uid="{00000000-0005-0000-0000-00004D060000}"/>
    <cellStyle name="20% - Accent1 2 2 2 2 2 4 3 7 2" xfId="1801" xr:uid="{00000000-0005-0000-0000-00004E060000}"/>
    <cellStyle name="20% - Accent1 2 2 2 2 2 4 3 8" xfId="1802" xr:uid="{00000000-0005-0000-0000-00004F060000}"/>
    <cellStyle name="20% - Accent1 2 2 2 2 2 4 3 8 2" xfId="1803" xr:uid="{00000000-0005-0000-0000-000050060000}"/>
    <cellStyle name="20% - Accent1 2 2 2 2 2 4 3 9" xfId="1804" xr:uid="{00000000-0005-0000-0000-000051060000}"/>
    <cellStyle name="20% - Accent1 2 2 2 2 2 4 4" xfId="1805" xr:uid="{00000000-0005-0000-0000-000052060000}"/>
    <cellStyle name="20% - Accent1 2 2 2 2 2 4 4 2" xfId="1806" xr:uid="{00000000-0005-0000-0000-000053060000}"/>
    <cellStyle name="20% - Accent1 2 2 2 2 2 4 4 2 2" xfId="1807" xr:uid="{00000000-0005-0000-0000-000054060000}"/>
    <cellStyle name="20% - Accent1 2 2 2 2 2 4 4 2 2 2" xfId="1808" xr:uid="{00000000-0005-0000-0000-000055060000}"/>
    <cellStyle name="20% - Accent1 2 2 2 2 2 4 4 2 3" xfId="1809" xr:uid="{00000000-0005-0000-0000-000056060000}"/>
    <cellStyle name="20% - Accent1 2 2 2 2 2 4 4 3" xfId="1810" xr:uid="{00000000-0005-0000-0000-000057060000}"/>
    <cellStyle name="20% - Accent1 2 2 2 2 2 4 4 3 2" xfId="1811" xr:uid="{00000000-0005-0000-0000-000058060000}"/>
    <cellStyle name="20% - Accent1 2 2 2 2 2 4 4 4" xfId="1812" xr:uid="{00000000-0005-0000-0000-000059060000}"/>
    <cellStyle name="20% - Accent1 2 2 2 2 2 4 5" xfId="1813" xr:uid="{00000000-0005-0000-0000-00005A060000}"/>
    <cellStyle name="20% - Accent1 2 2 2 2 2 4 5 2" xfId="1814" xr:uid="{00000000-0005-0000-0000-00005B060000}"/>
    <cellStyle name="20% - Accent1 2 2 2 2 2 4 5 2 2" xfId="1815" xr:uid="{00000000-0005-0000-0000-00005C060000}"/>
    <cellStyle name="20% - Accent1 2 2 2 2 2 4 5 2 2 2" xfId="1816" xr:uid="{00000000-0005-0000-0000-00005D060000}"/>
    <cellStyle name="20% - Accent1 2 2 2 2 2 4 5 2 3" xfId="1817" xr:uid="{00000000-0005-0000-0000-00005E060000}"/>
    <cellStyle name="20% - Accent1 2 2 2 2 2 4 5 3" xfId="1818" xr:uid="{00000000-0005-0000-0000-00005F060000}"/>
    <cellStyle name="20% - Accent1 2 2 2 2 2 4 5 3 2" xfId="1819" xr:uid="{00000000-0005-0000-0000-000060060000}"/>
    <cellStyle name="20% - Accent1 2 2 2 2 2 4 5 4" xfId="1820" xr:uid="{00000000-0005-0000-0000-000061060000}"/>
    <cellStyle name="20% - Accent1 2 2 2 2 2 4 6" xfId="1821" xr:uid="{00000000-0005-0000-0000-000062060000}"/>
    <cellStyle name="20% - Accent1 2 2 2 2 2 4 6 2" xfId="1822" xr:uid="{00000000-0005-0000-0000-000063060000}"/>
    <cellStyle name="20% - Accent1 2 2 2 2 2 4 6 2 2" xfId="1823" xr:uid="{00000000-0005-0000-0000-000064060000}"/>
    <cellStyle name="20% - Accent1 2 2 2 2 2 4 6 2 2 2" xfId="1824" xr:uid="{00000000-0005-0000-0000-000065060000}"/>
    <cellStyle name="20% - Accent1 2 2 2 2 2 4 6 2 3" xfId="1825" xr:uid="{00000000-0005-0000-0000-000066060000}"/>
    <cellStyle name="20% - Accent1 2 2 2 2 2 4 6 3" xfId="1826" xr:uid="{00000000-0005-0000-0000-000067060000}"/>
    <cellStyle name="20% - Accent1 2 2 2 2 2 4 6 3 2" xfId="1827" xr:uid="{00000000-0005-0000-0000-000068060000}"/>
    <cellStyle name="20% - Accent1 2 2 2 2 2 4 6 4" xfId="1828" xr:uid="{00000000-0005-0000-0000-000069060000}"/>
    <cellStyle name="20% - Accent1 2 2 2 2 2 4 7" xfId="1829" xr:uid="{00000000-0005-0000-0000-00006A060000}"/>
    <cellStyle name="20% - Accent1 2 2 2 2 2 4 7 2" xfId="1830" xr:uid="{00000000-0005-0000-0000-00006B060000}"/>
    <cellStyle name="20% - Accent1 2 2 2 2 2 4 7 2 2" xfId="1831" xr:uid="{00000000-0005-0000-0000-00006C060000}"/>
    <cellStyle name="20% - Accent1 2 2 2 2 2 4 7 3" xfId="1832" xr:uid="{00000000-0005-0000-0000-00006D060000}"/>
    <cellStyle name="20% - Accent1 2 2 2 2 2 4 8" xfId="1833" xr:uid="{00000000-0005-0000-0000-00006E060000}"/>
    <cellStyle name="20% - Accent1 2 2 2 2 2 4 8 2" xfId="1834" xr:uid="{00000000-0005-0000-0000-00006F060000}"/>
    <cellStyle name="20% - Accent1 2 2 2 2 2 4 8 2 2" xfId="1835" xr:uid="{00000000-0005-0000-0000-000070060000}"/>
    <cellStyle name="20% - Accent1 2 2 2 2 2 4 8 3" xfId="1836" xr:uid="{00000000-0005-0000-0000-000071060000}"/>
    <cellStyle name="20% - Accent1 2 2 2 2 2 4 9" xfId="1837" xr:uid="{00000000-0005-0000-0000-000072060000}"/>
    <cellStyle name="20% - Accent1 2 2 2 2 2 4 9 2" xfId="1838" xr:uid="{00000000-0005-0000-0000-000073060000}"/>
    <cellStyle name="20% - Accent1 2 2 2 2 2 5" xfId="1839" xr:uid="{00000000-0005-0000-0000-000074060000}"/>
    <cellStyle name="20% - Accent1 2 2 2 2 2 5 2" xfId="1840" xr:uid="{00000000-0005-0000-0000-000075060000}"/>
    <cellStyle name="20% - Accent1 2 2 2 2 2 5 2 2" xfId="1841" xr:uid="{00000000-0005-0000-0000-000076060000}"/>
    <cellStyle name="20% - Accent1 2 2 2 2 2 5 2 2 2" xfId="1842" xr:uid="{00000000-0005-0000-0000-000077060000}"/>
    <cellStyle name="20% - Accent1 2 2 2 2 2 5 2 2 2 2" xfId="1843" xr:uid="{00000000-0005-0000-0000-000078060000}"/>
    <cellStyle name="20% - Accent1 2 2 2 2 2 5 2 2 3" xfId="1844" xr:uid="{00000000-0005-0000-0000-000079060000}"/>
    <cellStyle name="20% - Accent1 2 2 2 2 2 5 2 3" xfId="1845" xr:uid="{00000000-0005-0000-0000-00007A060000}"/>
    <cellStyle name="20% - Accent1 2 2 2 2 2 5 2 3 2" xfId="1846" xr:uid="{00000000-0005-0000-0000-00007B060000}"/>
    <cellStyle name="20% - Accent1 2 2 2 2 2 5 2 4" xfId="1847" xr:uid="{00000000-0005-0000-0000-00007C060000}"/>
    <cellStyle name="20% - Accent1 2 2 2 2 2 5 3" xfId="1848" xr:uid="{00000000-0005-0000-0000-00007D060000}"/>
    <cellStyle name="20% - Accent1 2 2 2 2 2 5 3 2" xfId="1849" xr:uid="{00000000-0005-0000-0000-00007E060000}"/>
    <cellStyle name="20% - Accent1 2 2 2 2 2 5 3 2 2" xfId="1850" xr:uid="{00000000-0005-0000-0000-00007F060000}"/>
    <cellStyle name="20% - Accent1 2 2 2 2 2 5 3 2 2 2" xfId="1851" xr:uid="{00000000-0005-0000-0000-000080060000}"/>
    <cellStyle name="20% - Accent1 2 2 2 2 2 5 3 2 3" xfId="1852" xr:uid="{00000000-0005-0000-0000-000081060000}"/>
    <cellStyle name="20% - Accent1 2 2 2 2 2 5 3 3" xfId="1853" xr:uid="{00000000-0005-0000-0000-000082060000}"/>
    <cellStyle name="20% - Accent1 2 2 2 2 2 5 3 3 2" xfId="1854" xr:uid="{00000000-0005-0000-0000-000083060000}"/>
    <cellStyle name="20% - Accent1 2 2 2 2 2 5 3 4" xfId="1855" xr:uid="{00000000-0005-0000-0000-000084060000}"/>
    <cellStyle name="20% - Accent1 2 2 2 2 2 5 4" xfId="1856" xr:uid="{00000000-0005-0000-0000-000085060000}"/>
    <cellStyle name="20% - Accent1 2 2 2 2 2 5 4 2" xfId="1857" xr:uid="{00000000-0005-0000-0000-000086060000}"/>
    <cellStyle name="20% - Accent1 2 2 2 2 2 5 4 2 2" xfId="1858" xr:uid="{00000000-0005-0000-0000-000087060000}"/>
    <cellStyle name="20% - Accent1 2 2 2 2 2 5 4 2 2 2" xfId="1859" xr:uid="{00000000-0005-0000-0000-000088060000}"/>
    <cellStyle name="20% - Accent1 2 2 2 2 2 5 4 2 3" xfId="1860" xr:uid="{00000000-0005-0000-0000-000089060000}"/>
    <cellStyle name="20% - Accent1 2 2 2 2 2 5 4 3" xfId="1861" xr:uid="{00000000-0005-0000-0000-00008A060000}"/>
    <cellStyle name="20% - Accent1 2 2 2 2 2 5 4 3 2" xfId="1862" xr:uid="{00000000-0005-0000-0000-00008B060000}"/>
    <cellStyle name="20% - Accent1 2 2 2 2 2 5 4 4" xfId="1863" xr:uid="{00000000-0005-0000-0000-00008C060000}"/>
    <cellStyle name="20% - Accent1 2 2 2 2 2 5 5" xfId="1864" xr:uid="{00000000-0005-0000-0000-00008D060000}"/>
    <cellStyle name="20% - Accent1 2 2 2 2 2 5 5 2" xfId="1865" xr:uid="{00000000-0005-0000-0000-00008E060000}"/>
    <cellStyle name="20% - Accent1 2 2 2 2 2 5 5 2 2" xfId="1866" xr:uid="{00000000-0005-0000-0000-00008F060000}"/>
    <cellStyle name="20% - Accent1 2 2 2 2 2 5 5 3" xfId="1867" xr:uid="{00000000-0005-0000-0000-000090060000}"/>
    <cellStyle name="20% - Accent1 2 2 2 2 2 5 6" xfId="1868" xr:uid="{00000000-0005-0000-0000-000091060000}"/>
    <cellStyle name="20% - Accent1 2 2 2 2 2 5 6 2" xfId="1869" xr:uid="{00000000-0005-0000-0000-000092060000}"/>
    <cellStyle name="20% - Accent1 2 2 2 2 2 5 6 2 2" xfId="1870" xr:uid="{00000000-0005-0000-0000-000093060000}"/>
    <cellStyle name="20% - Accent1 2 2 2 2 2 5 6 3" xfId="1871" xr:uid="{00000000-0005-0000-0000-000094060000}"/>
    <cellStyle name="20% - Accent1 2 2 2 2 2 5 7" xfId="1872" xr:uid="{00000000-0005-0000-0000-000095060000}"/>
    <cellStyle name="20% - Accent1 2 2 2 2 2 5 7 2" xfId="1873" xr:uid="{00000000-0005-0000-0000-000096060000}"/>
    <cellStyle name="20% - Accent1 2 2 2 2 2 5 8" xfId="1874" xr:uid="{00000000-0005-0000-0000-000097060000}"/>
    <cellStyle name="20% - Accent1 2 2 2 2 2 5 8 2" xfId="1875" xr:uid="{00000000-0005-0000-0000-000098060000}"/>
    <cellStyle name="20% - Accent1 2 2 2 2 2 5 9" xfId="1876" xr:uid="{00000000-0005-0000-0000-000099060000}"/>
    <cellStyle name="20% - Accent1 2 2 2 2 2 6" xfId="1877" xr:uid="{00000000-0005-0000-0000-00009A060000}"/>
    <cellStyle name="20% - Accent1 2 2 2 2 2 6 2" xfId="1878" xr:uid="{00000000-0005-0000-0000-00009B060000}"/>
    <cellStyle name="20% - Accent1 2 2 2 2 2 6 2 2" xfId="1879" xr:uid="{00000000-0005-0000-0000-00009C060000}"/>
    <cellStyle name="20% - Accent1 2 2 2 2 2 6 2 2 2" xfId="1880" xr:uid="{00000000-0005-0000-0000-00009D060000}"/>
    <cellStyle name="20% - Accent1 2 2 2 2 2 6 2 2 2 2" xfId="1881" xr:uid="{00000000-0005-0000-0000-00009E060000}"/>
    <cellStyle name="20% - Accent1 2 2 2 2 2 6 2 2 3" xfId="1882" xr:uid="{00000000-0005-0000-0000-00009F060000}"/>
    <cellStyle name="20% - Accent1 2 2 2 2 2 6 2 3" xfId="1883" xr:uid="{00000000-0005-0000-0000-0000A0060000}"/>
    <cellStyle name="20% - Accent1 2 2 2 2 2 6 2 3 2" xfId="1884" xr:uid="{00000000-0005-0000-0000-0000A1060000}"/>
    <cellStyle name="20% - Accent1 2 2 2 2 2 6 2 4" xfId="1885" xr:uid="{00000000-0005-0000-0000-0000A2060000}"/>
    <cellStyle name="20% - Accent1 2 2 2 2 2 6 3" xfId="1886" xr:uid="{00000000-0005-0000-0000-0000A3060000}"/>
    <cellStyle name="20% - Accent1 2 2 2 2 2 6 3 2" xfId="1887" xr:uid="{00000000-0005-0000-0000-0000A4060000}"/>
    <cellStyle name="20% - Accent1 2 2 2 2 2 6 3 2 2" xfId="1888" xr:uid="{00000000-0005-0000-0000-0000A5060000}"/>
    <cellStyle name="20% - Accent1 2 2 2 2 2 6 3 2 2 2" xfId="1889" xr:uid="{00000000-0005-0000-0000-0000A6060000}"/>
    <cellStyle name="20% - Accent1 2 2 2 2 2 6 3 2 3" xfId="1890" xr:uid="{00000000-0005-0000-0000-0000A7060000}"/>
    <cellStyle name="20% - Accent1 2 2 2 2 2 6 3 3" xfId="1891" xr:uid="{00000000-0005-0000-0000-0000A8060000}"/>
    <cellStyle name="20% - Accent1 2 2 2 2 2 6 3 3 2" xfId="1892" xr:uid="{00000000-0005-0000-0000-0000A9060000}"/>
    <cellStyle name="20% - Accent1 2 2 2 2 2 6 3 4" xfId="1893" xr:uid="{00000000-0005-0000-0000-0000AA060000}"/>
    <cellStyle name="20% - Accent1 2 2 2 2 2 6 4" xfId="1894" xr:uid="{00000000-0005-0000-0000-0000AB060000}"/>
    <cellStyle name="20% - Accent1 2 2 2 2 2 6 4 2" xfId="1895" xr:uid="{00000000-0005-0000-0000-0000AC060000}"/>
    <cellStyle name="20% - Accent1 2 2 2 2 2 6 4 2 2" xfId="1896" xr:uid="{00000000-0005-0000-0000-0000AD060000}"/>
    <cellStyle name="20% - Accent1 2 2 2 2 2 6 4 2 2 2" xfId="1897" xr:uid="{00000000-0005-0000-0000-0000AE060000}"/>
    <cellStyle name="20% - Accent1 2 2 2 2 2 6 4 2 3" xfId="1898" xr:uid="{00000000-0005-0000-0000-0000AF060000}"/>
    <cellStyle name="20% - Accent1 2 2 2 2 2 6 4 3" xfId="1899" xr:uid="{00000000-0005-0000-0000-0000B0060000}"/>
    <cellStyle name="20% - Accent1 2 2 2 2 2 6 4 3 2" xfId="1900" xr:uid="{00000000-0005-0000-0000-0000B1060000}"/>
    <cellStyle name="20% - Accent1 2 2 2 2 2 6 4 4" xfId="1901" xr:uid="{00000000-0005-0000-0000-0000B2060000}"/>
    <cellStyle name="20% - Accent1 2 2 2 2 2 6 5" xfId="1902" xr:uid="{00000000-0005-0000-0000-0000B3060000}"/>
    <cellStyle name="20% - Accent1 2 2 2 2 2 6 5 2" xfId="1903" xr:uid="{00000000-0005-0000-0000-0000B4060000}"/>
    <cellStyle name="20% - Accent1 2 2 2 2 2 6 5 2 2" xfId="1904" xr:uid="{00000000-0005-0000-0000-0000B5060000}"/>
    <cellStyle name="20% - Accent1 2 2 2 2 2 6 5 3" xfId="1905" xr:uid="{00000000-0005-0000-0000-0000B6060000}"/>
    <cellStyle name="20% - Accent1 2 2 2 2 2 6 6" xfId="1906" xr:uid="{00000000-0005-0000-0000-0000B7060000}"/>
    <cellStyle name="20% - Accent1 2 2 2 2 2 6 6 2" xfId="1907" xr:uid="{00000000-0005-0000-0000-0000B8060000}"/>
    <cellStyle name="20% - Accent1 2 2 2 2 2 6 6 2 2" xfId="1908" xr:uid="{00000000-0005-0000-0000-0000B9060000}"/>
    <cellStyle name="20% - Accent1 2 2 2 2 2 6 6 3" xfId="1909" xr:uid="{00000000-0005-0000-0000-0000BA060000}"/>
    <cellStyle name="20% - Accent1 2 2 2 2 2 6 7" xfId="1910" xr:uid="{00000000-0005-0000-0000-0000BB060000}"/>
    <cellStyle name="20% - Accent1 2 2 2 2 2 6 7 2" xfId="1911" xr:uid="{00000000-0005-0000-0000-0000BC060000}"/>
    <cellStyle name="20% - Accent1 2 2 2 2 2 6 8" xfId="1912" xr:uid="{00000000-0005-0000-0000-0000BD060000}"/>
    <cellStyle name="20% - Accent1 2 2 2 2 2 6 8 2" xfId="1913" xr:uid="{00000000-0005-0000-0000-0000BE060000}"/>
    <cellStyle name="20% - Accent1 2 2 2 2 2 6 9" xfId="1914" xr:uid="{00000000-0005-0000-0000-0000BF060000}"/>
    <cellStyle name="20% - Accent1 2 2 2 2 2 7" xfId="1915" xr:uid="{00000000-0005-0000-0000-0000C0060000}"/>
    <cellStyle name="20% - Accent1 2 2 2 2 2 7 2" xfId="1916" xr:uid="{00000000-0005-0000-0000-0000C1060000}"/>
    <cellStyle name="20% - Accent1 2 2 2 2 2 7 2 2" xfId="1917" xr:uid="{00000000-0005-0000-0000-0000C2060000}"/>
    <cellStyle name="20% - Accent1 2 2 2 2 2 7 2 2 2" xfId="1918" xr:uid="{00000000-0005-0000-0000-0000C3060000}"/>
    <cellStyle name="20% - Accent1 2 2 2 2 2 7 2 3" xfId="1919" xr:uid="{00000000-0005-0000-0000-0000C4060000}"/>
    <cellStyle name="20% - Accent1 2 2 2 2 2 7 3" xfId="1920" xr:uid="{00000000-0005-0000-0000-0000C5060000}"/>
    <cellStyle name="20% - Accent1 2 2 2 2 2 7 3 2" xfId="1921" xr:uid="{00000000-0005-0000-0000-0000C6060000}"/>
    <cellStyle name="20% - Accent1 2 2 2 2 2 7 4" xfId="1922" xr:uid="{00000000-0005-0000-0000-0000C7060000}"/>
    <cellStyle name="20% - Accent1 2 2 2 2 2 8" xfId="1923" xr:uid="{00000000-0005-0000-0000-0000C8060000}"/>
    <cellStyle name="20% - Accent1 2 2 2 2 2 8 2" xfId="1924" xr:uid="{00000000-0005-0000-0000-0000C9060000}"/>
    <cellStyle name="20% - Accent1 2 2 2 2 2 8 2 2" xfId="1925" xr:uid="{00000000-0005-0000-0000-0000CA060000}"/>
    <cellStyle name="20% - Accent1 2 2 2 2 2 8 2 2 2" xfId="1926" xr:uid="{00000000-0005-0000-0000-0000CB060000}"/>
    <cellStyle name="20% - Accent1 2 2 2 2 2 8 2 3" xfId="1927" xr:uid="{00000000-0005-0000-0000-0000CC060000}"/>
    <cellStyle name="20% - Accent1 2 2 2 2 2 8 3" xfId="1928" xr:uid="{00000000-0005-0000-0000-0000CD060000}"/>
    <cellStyle name="20% - Accent1 2 2 2 2 2 8 3 2" xfId="1929" xr:uid="{00000000-0005-0000-0000-0000CE060000}"/>
    <cellStyle name="20% - Accent1 2 2 2 2 2 8 4" xfId="1930" xr:uid="{00000000-0005-0000-0000-0000CF060000}"/>
    <cellStyle name="20% - Accent1 2 2 2 2 2 9" xfId="1931" xr:uid="{00000000-0005-0000-0000-0000D0060000}"/>
    <cellStyle name="20% - Accent1 2 2 2 2 2 9 2" xfId="1932" xr:uid="{00000000-0005-0000-0000-0000D1060000}"/>
    <cellStyle name="20% - Accent1 2 2 2 2 2 9 2 2" xfId="1933" xr:uid="{00000000-0005-0000-0000-0000D2060000}"/>
    <cellStyle name="20% - Accent1 2 2 2 2 2 9 2 2 2" xfId="1934" xr:uid="{00000000-0005-0000-0000-0000D3060000}"/>
    <cellStyle name="20% - Accent1 2 2 2 2 2 9 2 3" xfId="1935" xr:uid="{00000000-0005-0000-0000-0000D4060000}"/>
    <cellStyle name="20% - Accent1 2 2 2 2 2 9 3" xfId="1936" xr:uid="{00000000-0005-0000-0000-0000D5060000}"/>
    <cellStyle name="20% - Accent1 2 2 2 2 2 9 3 2" xfId="1937" xr:uid="{00000000-0005-0000-0000-0000D6060000}"/>
    <cellStyle name="20% - Accent1 2 2 2 2 2 9 4" xfId="1938" xr:uid="{00000000-0005-0000-0000-0000D7060000}"/>
    <cellStyle name="20% - Accent1 2 2 2 2 3" xfId="1939" xr:uid="{00000000-0005-0000-0000-0000D8060000}"/>
    <cellStyle name="20% - Accent1 2 2 2 2 3 10" xfId="1940" xr:uid="{00000000-0005-0000-0000-0000D9060000}"/>
    <cellStyle name="20% - Accent1 2 2 2 2 3 10 2" xfId="1941" xr:uid="{00000000-0005-0000-0000-0000DA060000}"/>
    <cellStyle name="20% - Accent1 2 2 2 2 3 11" xfId="1942" xr:uid="{00000000-0005-0000-0000-0000DB060000}"/>
    <cellStyle name="20% - Accent1 2 2 2 2 3 2" xfId="1943" xr:uid="{00000000-0005-0000-0000-0000DC060000}"/>
    <cellStyle name="20% - Accent1 2 2 2 2 3 2 2" xfId="1944" xr:uid="{00000000-0005-0000-0000-0000DD060000}"/>
    <cellStyle name="20% - Accent1 2 2 2 2 3 2 2 2" xfId="1945" xr:uid="{00000000-0005-0000-0000-0000DE060000}"/>
    <cellStyle name="20% - Accent1 2 2 2 2 3 2 2 2 2" xfId="1946" xr:uid="{00000000-0005-0000-0000-0000DF060000}"/>
    <cellStyle name="20% - Accent1 2 2 2 2 3 2 2 2 2 2" xfId="1947" xr:uid="{00000000-0005-0000-0000-0000E0060000}"/>
    <cellStyle name="20% - Accent1 2 2 2 2 3 2 2 2 3" xfId="1948" xr:uid="{00000000-0005-0000-0000-0000E1060000}"/>
    <cellStyle name="20% - Accent1 2 2 2 2 3 2 2 3" xfId="1949" xr:uid="{00000000-0005-0000-0000-0000E2060000}"/>
    <cellStyle name="20% - Accent1 2 2 2 2 3 2 2 3 2" xfId="1950" xr:uid="{00000000-0005-0000-0000-0000E3060000}"/>
    <cellStyle name="20% - Accent1 2 2 2 2 3 2 2 4" xfId="1951" xr:uid="{00000000-0005-0000-0000-0000E4060000}"/>
    <cellStyle name="20% - Accent1 2 2 2 2 3 2 3" xfId="1952" xr:uid="{00000000-0005-0000-0000-0000E5060000}"/>
    <cellStyle name="20% - Accent1 2 2 2 2 3 2 3 2" xfId="1953" xr:uid="{00000000-0005-0000-0000-0000E6060000}"/>
    <cellStyle name="20% - Accent1 2 2 2 2 3 2 3 2 2" xfId="1954" xr:uid="{00000000-0005-0000-0000-0000E7060000}"/>
    <cellStyle name="20% - Accent1 2 2 2 2 3 2 3 2 2 2" xfId="1955" xr:uid="{00000000-0005-0000-0000-0000E8060000}"/>
    <cellStyle name="20% - Accent1 2 2 2 2 3 2 3 2 3" xfId="1956" xr:uid="{00000000-0005-0000-0000-0000E9060000}"/>
    <cellStyle name="20% - Accent1 2 2 2 2 3 2 3 3" xfId="1957" xr:uid="{00000000-0005-0000-0000-0000EA060000}"/>
    <cellStyle name="20% - Accent1 2 2 2 2 3 2 3 3 2" xfId="1958" xr:uid="{00000000-0005-0000-0000-0000EB060000}"/>
    <cellStyle name="20% - Accent1 2 2 2 2 3 2 3 4" xfId="1959" xr:uid="{00000000-0005-0000-0000-0000EC060000}"/>
    <cellStyle name="20% - Accent1 2 2 2 2 3 2 4" xfId="1960" xr:uid="{00000000-0005-0000-0000-0000ED060000}"/>
    <cellStyle name="20% - Accent1 2 2 2 2 3 2 4 2" xfId="1961" xr:uid="{00000000-0005-0000-0000-0000EE060000}"/>
    <cellStyle name="20% - Accent1 2 2 2 2 3 2 4 2 2" xfId="1962" xr:uid="{00000000-0005-0000-0000-0000EF060000}"/>
    <cellStyle name="20% - Accent1 2 2 2 2 3 2 4 2 2 2" xfId="1963" xr:uid="{00000000-0005-0000-0000-0000F0060000}"/>
    <cellStyle name="20% - Accent1 2 2 2 2 3 2 4 2 3" xfId="1964" xr:uid="{00000000-0005-0000-0000-0000F1060000}"/>
    <cellStyle name="20% - Accent1 2 2 2 2 3 2 4 3" xfId="1965" xr:uid="{00000000-0005-0000-0000-0000F2060000}"/>
    <cellStyle name="20% - Accent1 2 2 2 2 3 2 4 3 2" xfId="1966" xr:uid="{00000000-0005-0000-0000-0000F3060000}"/>
    <cellStyle name="20% - Accent1 2 2 2 2 3 2 4 4" xfId="1967" xr:uid="{00000000-0005-0000-0000-0000F4060000}"/>
    <cellStyle name="20% - Accent1 2 2 2 2 3 2 5" xfId="1968" xr:uid="{00000000-0005-0000-0000-0000F5060000}"/>
    <cellStyle name="20% - Accent1 2 2 2 2 3 2 5 2" xfId="1969" xr:uid="{00000000-0005-0000-0000-0000F6060000}"/>
    <cellStyle name="20% - Accent1 2 2 2 2 3 2 5 2 2" xfId="1970" xr:uid="{00000000-0005-0000-0000-0000F7060000}"/>
    <cellStyle name="20% - Accent1 2 2 2 2 3 2 5 3" xfId="1971" xr:uid="{00000000-0005-0000-0000-0000F8060000}"/>
    <cellStyle name="20% - Accent1 2 2 2 2 3 2 6" xfId="1972" xr:uid="{00000000-0005-0000-0000-0000F9060000}"/>
    <cellStyle name="20% - Accent1 2 2 2 2 3 2 6 2" xfId="1973" xr:uid="{00000000-0005-0000-0000-0000FA060000}"/>
    <cellStyle name="20% - Accent1 2 2 2 2 3 2 6 2 2" xfId="1974" xr:uid="{00000000-0005-0000-0000-0000FB060000}"/>
    <cellStyle name="20% - Accent1 2 2 2 2 3 2 6 3" xfId="1975" xr:uid="{00000000-0005-0000-0000-0000FC060000}"/>
    <cellStyle name="20% - Accent1 2 2 2 2 3 2 7" xfId="1976" xr:uid="{00000000-0005-0000-0000-0000FD060000}"/>
    <cellStyle name="20% - Accent1 2 2 2 2 3 2 7 2" xfId="1977" xr:uid="{00000000-0005-0000-0000-0000FE060000}"/>
    <cellStyle name="20% - Accent1 2 2 2 2 3 2 8" xfId="1978" xr:uid="{00000000-0005-0000-0000-0000FF060000}"/>
    <cellStyle name="20% - Accent1 2 2 2 2 3 2 8 2" xfId="1979" xr:uid="{00000000-0005-0000-0000-000000070000}"/>
    <cellStyle name="20% - Accent1 2 2 2 2 3 2 9" xfId="1980" xr:uid="{00000000-0005-0000-0000-000001070000}"/>
    <cellStyle name="20% - Accent1 2 2 2 2 3 3" xfId="1981" xr:uid="{00000000-0005-0000-0000-000002070000}"/>
    <cellStyle name="20% - Accent1 2 2 2 2 3 3 2" xfId="1982" xr:uid="{00000000-0005-0000-0000-000003070000}"/>
    <cellStyle name="20% - Accent1 2 2 2 2 3 3 2 2" xfId="1983" xr:uid="{00000000-0005-0000-0000-000004070000}"/>
    <cellStyle name="20% - Accent1 2 2 2 2 3 3 2 2 2" xfId="1984" xr:uid="{00000000-0005-0000-0000-000005070000}"/>
    <cellStyle name="20% - Accent1 2 2 2 2 3 3 2 2 2 2" xfId="1985" xr:uid="{00000000-0005-0000-0000-000006070000}"/>
    <cellStyle name="20% - Accent1 2 2 2 2 3 3 2 2 3" xfId="1986" xr:uid="{00000000-0005-0000-0000-000007070000}"/>
    <cellStyle name="20% - Accent1 2 2 2 2 3 3 2 3" xfId="1987" xr:uid="{00000000-0005-0000-0000-000008070000}"/>
    <cellStyle name="20% - Accent1 2 2 2 2 3 3 2 3 2" xfId="1988" xr:uid="{00000000-0005-0000-0000-000009070000}"/>
    <cellStyle name="20% - Accent1 2 2 2 2 3 3 2 4" xfId="1989" xr:uid="{00000000-0005-0000-0000-00000A070000}"/>
    <cellStyle name="20% - Accent1 2 2 2 2 3 3 3" xfId="1990" xr:uid="{00000000-0005-0000-0000-00000B070000}"/>
    <cellStyle name="20% - Accent1 2 2 2 2 3 3 3 2" xfId="1991" xr:uid="{00000000-0005-0000-0000-00000C070000}"/>
    <cellStyle name="20% - Accent1 2 2 2 2 3 3 3 2 2" xfId="1992" xr:uid="{00000000-0005-0000-0000-00000D070000}"/>
    <cellStyle name="20% - Accent1 2 2 2 2 3 3 3 2 2 2" xfId="1993" xr:uid="{00000000-0005-0000-0000-00000E070000}"/>
    <cellStyle name="20% - Accent1 2 2 2 2 3 3 3 2 3" xfId="1994" xr:uid="{00000000-0005-0000-0000-00000F070000}"/>
    <cellStyle name="20% - Accent1 2 2 2 2 3 3 3 3" xfId="1995" xr:uid="{00000000-0005-0000-0000-000010070000}"/>
    <cellStyle name="20% - Accent1 2 2 2 2 3 3 3 3 2" xfId="1996" xr:uid="{00000000-0005-0000-0000-000011070000}"/>
    <cellStyle name="20% - Accent1 2 2 2 2 3 3 3 4" xfId="1997" xr:uid="{00000000-0005-0000-0000-000012070000}"/>
    <cellStyle name="20% - Accent1 2 2 2 2 3 3 4" xfId="1998" xr:uid="{00000000-0005-0000-0000-000013070000}"/>
    <cellStyle name="20% - Accent1 2 2 2 2 3 3 4 2" xfId="1999" xr:uid="{00000000-0005-0000-0000-000014070000}"/>
    <cellStyle name="20% - Accent1 2 2 2 2 3 3 4 2 2" xfId="2000" xr:uid="{00000000-0005-0000-0000-000015070000}"/>
    <cellStyle name="20% - Accent1 2 2 2 2 3 3 4 2 2 2" xfId="2001" xr:uid="{00000000-0005-0000-0000-000016070000}"/>
    <cellStyle name="20% - Accent1 2 2 2 2 3 3 4 2 3" xfId="2002" xr:uid="{00000000-0005-0000-0000-000017070000}"/>
    <cellStyle name="20% - Accent1 2 2 2 2 3 3 4 3" xfId="2003" xr:uid="{00000000-0005-0000-0000-000018070000}"/>
    <cellStyle name="20% - Accent1 2 2 2 2 3 3 4 3 2" xfId="2004" xr:uid="{00000000-0005-0000-0000-000019070000}"/>
    <cellStyle name="20% - Accent1 2 2 2 2 3 3 4 4" xfId="2005" xr:uid="{00000000-0005-0000-0000-00001A070000}"/>
    <cellStyle name="20% - Accent1 2 2 2 2 3 3 5" xfId="2006" xr:uid="{00000000-0005-0000-0000-00001B070000}"/>
    <cellStyle name="20% - Accent1 2 2 2 2 3 3 5 2" xfId="2007" xr:uid="{00000000-0005-0000-0000-00001C070000}"/>
    <cellStyle name="20% - Accent1 2 2 2 2 3 3 5 2 2" xfId="2008" xr:uid="{00000000-0005-0000-0000-00001D070000}"/>
    <cellStyle name="20% - Accent1 2 2 2 2 3 3 5 3" xfId="2009" xr:uid="{00000000-0005-0000-0000-00001E070000}"/>
    <cellStyle name="20% - Accent1 2 2 2 2 3 3 6" xfId="2010" xr:uid="{00000000-0005-0000-0000-00001F070000}"/>
    <cellStyle name="20% - Accent1 2 2 2 2 3 3 6 2" xfId="2011" xr:uid="{00000000-0005-0000-0000-000020070000}"/>
    <cellStyle name="20% - Accent1 2 2 2 2 3 3 6 2 2" xfId="2012" xr:uid="{00000000-0005-0000-0000-000021070000}"/>
    <cellStyle name="20% - Accent1 2 2 2 2 3 3 6 3" xfId="2013" xr:uid="{00000000-0005-0000-0000-000022070000}"/>
    <cellStyle name="20% - Accent1 2 2 2 2 3 3 7" xfId="2014" xr:uid="{00000000-0005-0000-0000-000023070000}"/>
    <cellStyle name="20% - Accent1 2 2 2 2 3 3 7 2" xfId="2015" xr:uid="{00000000-0005-0000-0000-000024070000}"/>
    <cellStyle name="20% - Accent1 2 2 2 2 3 3 8" xfId="2016" xr:uid="{00000000-0005-0000-0000-000025070000}"/>
    <cellStyle name="20% - Accent1 2 2 2 2 3 3 8 2" xfId="2017" xr:uid="{00000000-0005-0000-0000-000026070000}"/>
    <cellStyle name="20% - Accent1 2 2 2 2 3 3 9" xfId="2018" xr:uid="{00000000-0005-0000-0000-000027070000}"/>
    <cellStyle name="20% - Accent1 2 2 2 2 3 4" xfId="2019" xr:uid="{00000000-0005-0000-0000-000028070000}"/>
    <cellStyle name="20% - Accent1 2 2 2 2 3 4 2" xfId="2020" xr:uid="{00000000-0005-0000-0000-000029070000}"/>
    <cellStyle name="20% - Accent1 2 2 2 2 3 4 2 2" xfId="2021" xr:uid="{00000000-0005-0000-0000-00002A070000}"/>
    <cellStyle name="20% - Accent1 2 2 2 2 3 4 2 2 2" xfId="2022" xr:uid="{00000000-0005-0000-0000-00002B070000}"/>
    <cellStyle name="20% - Accent1 2 2 2 2 3 4 2 3" xfId="2023" xr:uid="{00000000-0005-0000-0000-00002C070000}"/>
    <cellStyle name="20% - Accent1 2 2 2 2 3 4 3" xfId="2024" xr:uid="{00000000-0005-0000-0000-00002D070000}"/>
    <cellStyle name="20% - Accent1 2 2 2 2 3 4 3 2" xfId="2025" xr:uid="{00000000-0005-0000-0000-00002E070000}"/>
    <cellStyle name="20% - Accent1 2 2 2 2 3 4 4" xfId="2026" xr:uid="{00000000-0005-0000-0000-00002F070000}"/>
    <cellStyle name="20% - Accent1 2 2 2 2 3 5" xfId="2027" xr:uid="{00000000-0005-0000-0000-000030070000}"/>
    <cellStyle name="20% - Accent1 2 2 2 2 3 5 2" xfId="2028" xr:uid="{00000000-0005-0000-0000-000031070000}"/>
    <cellStyle name="20% - Accent1 2 2 2 2 3 5 2 2" xfId="2029" xr:uid="{00000000-0005-0000-0000-000032070000}"/>
    <cellStyle name="20% - Accent1 2 2 2 2 3 5 2 2 2" xfId="2030" xr:uid="{00000000-0005-0000-0000-000033070000}"/>
    <cellStyle name="20% - Accent1 2 2 2 2 3 5 2 3" xfId="2031" xr:uid="{00000000-0005-0000-0000-000034070000}"/>
    <cellStyle name="20% - Accent1 2 2 2 2 3 5 3" xfId="2032" xr:uid="{00000000-0005-0000-0000-000035070000}"/>
    <cellStyle name="20% - Accent1 2 2 2 2 3 5 3 2" xfId="2033" xr:uid="{00000000-0005-0000-0000-000036070000}"/>
    <cellStyle name="20% - Accent1 2 2 2 2 3 5 4" xfId="2034" xr:uid="{00000000-0005-0000-0000-000037070000}"/>
    <cellStyle name="20% - Accent1 2 2 2 2 3 6" xfId="2035" xr:uid="{00000000-0005-0000-0000-000038070000}"/>
    <cellStyle name="20% - Accent1 2 2 2 2 3 6 2" xfId="2036" xr:uid="{00000000-0005-0000-0000-000039070000}"/>
    <cellStyle name="20% - Accent1 2 2 2 2 3 6 2 2" xfId="2037" xr:uid="{00000000-0005-0000-0000-00003A070000}"/>
    <cellStyle name="20% - Accent1 2 2 2 2 3 6 2 2 2" xfId="2038" xr:uid="{00000000-0005-0000-0000-00003B070000}"/>
    <cellStyle name="20% - Accent1 2 2 2 2 3 6 2 3" xfId="2039" xr:uid="{00000000-0005-0000-0000-00003C070000}"/>
    <cellStyle name="20% - Accent1 2 2 2 2 3 6 3" xfId="2040" xr:uid="{00000000-0005-0000-0000-00003D070000}"/>
    <cellStyle name="20% - Accent1 2 2 2 2 3 6 3 2" xfId="2041" xr:uid="{00000000-0005-0000-0000-00003E070000}"/>
    <cellStyle name="20% - Accent1 2 2 2 2 3 6 4" xfId="2042" xr:uid="{00000000-0005-0000-0000-00003F070000}"/>
    <cellStyle name="20% - Accent1 2 2 2 2 3 7" xfId="2043" xr:uid="{00000000-0005-0000-0000-000040070000}"/>
    <cellStyle name="20% - Accent1 2 2 2 2 3 7 2" xfId="2044" xr:uid="{00000000-0005-0000-0000-000041070000}"/>
    <cellStyle name="20% - Accent1 2 2 2 2 3 7 2 2" xfId="2045" xr:uid="{00000000-0005-0000-0000-000042070000}"/>
    <cellStyle name="20% - Accent1 2 2 2 2 3 7 3" xfId="2046" xr:uid="{00000000-0005-0000-0000-000043070000}"/>
    <cellStyle name="20% - Accent1 2 2 2 2 3 8" xfId="2047" xr:uid="{00000000-0005-0000-0000-000044070000}"/>
    <cellStyle name="20% - Accent1 2 2 2 2 3 8 2" xfId="2048" xr:uid="{00000000-0005-0000-0000-000045070000}"/>
    <cellStyle name="20% - Accent1 2 2 2 2 3 8 2 2" xfId="2049" xr:uid="{00000000-0005-0000-0000-000046070000}"/>
    <cellStyle name="20% - Accent1 2 2 2 2 3 8 3" xfId="2050" xr:uid="{00000000-0005-0000-0000-000047070000}"/>
    <cellStyle name="20% - Accent1 2 2 2 2 3 9" xfId="2051" xr:uid="{00000000-0005-0000-0000-000048070000}"/>
    <cellStyle name="20% - Accent1 2 2 2 2 3 9 2" xfId="2052" xr:uid="{00000000-0005-0000-0000-000049070000}"/>
    <cellStyle name="20% - Accent1 2 2 2 2 4" xfId="2053" xr:uid="{00000000-0005-0000-0000-00004A070000}"/>
    <cellStyle name="20% - Accent1 2 2 2 2 4 10" xfId="2054" xr:uid="{00000000-0005-0000-0000-00004B070000}"/>
    <cellStyle name="20% - Accent1 2 2 2 2 4 10 2" xfId="2055" xr:uid="{00000000-0005-0000-0000-00004C070000}"/>
    <cellStyle name="20% - Accent1 2 2 2 2 4 11" xfId="2056" xr:uid="{00000000-0005-0000-0000-00004D070000}"/>
    <cellStyle name="20% - Accent1 2 2 2 2 4 2" xfId="2057" xr:uid="{00000000-0005-0000-0000-00004E070000}"/>
    <cellStyle name="20% - Accent1 2 2 2 2 4 2 2" xfId="2058" xr:uid="{00000000-0005-0000-0000-00004F070000}"/>
    <cellStyle name="20% - Accent1 2 2 2 2 4 2 2 2" xfId="2059" xr:uid="{00000000-0005-0000-0000-000050070000}"/>
    <cellStyle name="20% - Accent1 2 2 2 2 4 2 2 2 2" xfId="2060" xr:uid="{00000000-0005-0000-0000-000051070000}"/>
    <cellStyle name="20% - Accent1 2 2 2 2 4 2 2 2 2 2" xfId="2061" xr:uid="{00000000-0005-0000-0000-000052070000}"/>
    <cellStyle name="20% - Accent1 2 2 2 2 4 2 2 2 3" xfId="2062" xr:uid="{00000000-0005-0000-0000-000053070000}"/>
    <cellStyle name="20% - Accent1 2 2 2 2 4 2 2 3" xfId="2063" xr:uid="{00000000-0005-0000-0000-000054070000}"/>
    <cellStyle name="20% - Accent1 2 2 2 2 4 2 2 3 2" xfId="2064" xr:uid="{00000000-0005-0000-0000-000055070000}"/>
    <cellStyle name="20% - Accent1 2 2 2 2 4 2 2 4" xfId="2065" xr:uid="{00000000-0005-0000-0000-000056070000}"/>
    <cellStyle name="20% - Accent1 2 2 2 2 4 2 3" xfId="2066" xr:uid="{00000000-0005-0000-0000-000057070000}"/>
    <cellStyle name="20% - Accent1 2 2 2 2 4 2 3 2" xfId="2067" xr:uid="{00000000-0005-0000-0000-000058070000}"/>
    <cellStyle name="20% - Accent1 2 2 2 2 4 2 3 2 2" xfId="2068" xr:uid="{00000000-0005-0000-0000-000059070000}"/>
    <cellStyle name="20% - Accent1 2 2 2 2 4 2 3 2 2 2" xfId="2069" xr:uid="{00000000-0005-0000-0000-00005A070000}"/>
    <cellStyle name="20% - Accent1 2 2 2 2 4 2 3 2 3" xfId="2070" xr:uid="{00000000-0005-0000-0000-00005B070000}"/>
    <cellStyle name="20% - Accent1 2 2 2 2 4 2 3 3" xfId="2071" xr:uid="{00000000-0005-0000-0000-00005C070000}"/>
    <cellStyle name="20% - Accent1 2 2 2 2 4 2 3 3 2" xfId="2072" xr:uid="{00000000-0005-0000-0000-00005D070000}"/>
    <cellStyle name="20% - Accent1 2 2 2 2 4 2 3 4" xfId="2073" xr:uid="{00000000-0005-0000-0000-00005E070000}"/>
    <cellStyle name="20% - Accent1 2 2 2 2 4 2 4" xfId="2074" xr:uid="{00000000-0005-0000-0000-00005F070000}"/>
    <cellStyle name="20% - Accent1 2 2 2 2 4 2 4 2" xfId="2075" xr:uid="{00000000-0005-0000-0000-000060070000}"/>
    <cellStyle name="20% - Accent1 2 2 2 2 4 2 4 2 2" xfId="2076" xr:uid="{00000000-0005-0000-0000-000061070000}"/>
    <cellStyle name="20% - Accent1 2 2 2 2 4 2 4 2 2 2" xfId="2077" xr:uid="{00000000-0005-0000-0000-000062070000}"/>
    <cellStyle name="20% - Accent1 2 2 2 2 4 2 4 2 3" xfId="2078" xr:uid="{00000000-0005-0000-0000-000063070000}"/>
    <cellStyle name="20% - Accent1 2 2 2 2 4 2 4 3" xfId="2079" xr:uid="{00000000-0005-0000-0000-000064070000}"/>
    <cellStyle name="20% - Accent1 2 2 2 2 4 2 4 3 2" xfId="2080" xr:uid="{00000000-0005-0000-0000-000065070000}"/>
    <cellStyle name="20% - Accent1 2 2 2 2 4 2 4 4" xfId="2081" xr:uid="{00000000-0005-0000-0000-000066070000}"/>
    <cellStyle name="20% - Accent1 2 2 2 2 4 2 5" xfId="2082" xr:uid="{00000000-0005-0000-0000-000067070000}"/>
    <cellStyle name="20% - Accent1 2 2 2 2 4 2 5 2" xfId="2083" xr:uid="{00000000-0005-0000-0000-000068070000}"/>
    <cellStyle name="20% - Accent1 2 2 2 2 4 2 5 2 2" xfId="2084" xr:uid="{00000000-0005-0000-0000-000069070000}"/>
    <cellStyle name="20% - Accent1 2 2 2 2 4 2 5 3" xfId="2085" xr:uid="{00000000-0005-0000-0000-00006A070000}"/>
    <cellStyle name="20% - Accent1 2 2 2 2 4 2 6" xfId="2086" xr:uid="{00000000-0005-0000-0000-00006B070000}"/>
    <cellStyle name="20% - Accent1 2 2 2 2 4 2 6 2" xfId="2087" xr:uid="{00000000-0005-0000-0000-00006C070000}"/>
    <cellStyle name="20% - Accent1 2 2 2 2 4 2 6 2 2" xfId="2088" xr:uid="{00000000-0005-0000-0000-00006D070000}"/>
    <cellStyle name="20% - Accent1 2 2 2 2 4 2 6 3" xfId="2089" xr:uid="{00000000-0005-0000-0000-00006E070000}"/>
    <cellStyle name="20% - Accent1 2 2 2 2 4 2 7" xfId="2090" xr:uid="{00000000-0005-0000-0000-00006F070000}"/>
    <cellStyle name="20% - Accent1 2 2 2 2 4 2 7 2" xfId="2091" xr:uid="{00000000-0005-0000-0000-000070070000}"/>
    <cellStyle name="20% - Accent1 2 2 2 2 4 2 8" xfId="2092" xr:uid="{00000000-0005-0000-0000-000071070000}"/>
    <cellStyle name="20% - Accent1 2 2 2 2 4 2 8 2" xfId="2093" xr:uid="{00000000-0005-0000-0000-000072070000}"/>
    <cellStyle name="20% - Accent1 2 2 2 2 4 2 9" xfId="2094" xr:uid="{00000000-0005-0000-0000-000073070000}"/>
    <cellStyle name="20% - Accent1 2 2 2 2 4 3" xfId="2095" xr:uid="{00000000-0005-0000-0000-000074070000}"/>
    <cellStyle name="20% - Accent1 2 2 2 2 4 3 2" xfId="2096" xr:uid="{00000000-0005-0000-0000-000075070000}"/>
    <cellStyle name="20% - Accent1 2 2 2 2 4 3 2 2" xfId="2097" xr:uid="{00000000-0005-0000-0000-000076070000}"/>
    <cellStyle name="20% - Accent1 2 2 2 2 4 3 2 2 2" xfId="2098" xr:uid="{00000000-0005-0000-0000-000077070000}"/>
    <cellStyle name="20% - Accent1 2 2 2 2 4 3 2 2 2 2" xfId="2099" xr:uid="{00000000-0005-0000-0000-000078070000}"/>
    <cellStyle name="20% - Accent1 2 2 2 2 4 3 2 2 3" xfId="2100" xr:uid="{00000000-0005-0000-0000-000079070000}"/>
    <cellStyle name="20% - Accent1 2 2 2 2 4 3 2 3" xfId="2101" xr:uid="{00000000-0005-0000-0000-00007A070000}"/>
    <cellStyle name="20% - Accent1 2 2 2 2 4 3 2 3 2" xfId="2102" xr:uid="{00000000-0005-0000-0000-00007B070000}"/>
    <cellStyle name="20% - Accent1 2 2 2 2 4 3 2 4" xfId="2103" xr:uid="{00000000-0005-0000-0000-00007C070000}"/>
    <cellStyle name="20% - Accent1 2 2 2 2 4 3 3" xfId="2104" xr:uid="{00000000-0005-0000-0000-00007D070000}"/>
    <cellStyle name="20% - Accent1 2 2 2 2 4 3 3 2" xfId="2105" xr:uid="{00000000-0005-0000-0000-00007E070000}"/>
    <cellStyle name="20% - Accent1 2 2 2 2 4 3 3 2 2" xfId="2106" xr:uid="{00000000-0005-0000-0000-00007F070000}"/>
    <cellStyle name="20% - Accent1 2 2 2 2 4 3 3 2 2 2" xfId="2107" xr:uid="{00000000-0005-0000-0000-000080070000}"/>
    <cellStyle name="20% - Accent1 2 2 2 2 4 3 3 2 3" xfId="2108" xr:uid="{00000000-0005-0000-0000-000081070000}"/>
    <cellStyle name="20% - Accent1 2 2 2 2 4 3 3 3" xfId="2109" xr:uid="{00000000-0005-0000-0000-000082070000}"/>
    <cellStyle name="20% - Accent1 2 2 2 2 4 3 3 3 2" xfId="2110" xr:uid="{00000000-0005-0000-0000-000083070000}"/>
    <cellStyle name="20% - Accent1 2 2 2 2 4 3 3 4" xfId="2111" xr:uid="{00000000-0005-0000-0000-000084070000}"/>
    <cellStyle name="20% - Accent1 2 2 2 2 4 3 4" xfId="2112" xr:uid="{00000000-0005-0000-0000-000085070000}"/>
    <cellStyle name="20% - Accent1 2 2 2 2 4 3 4 2" xfId="2113" xr:uid="{00000000-0005-0000-0000-000086070000}"/>
    <cellStyle name="20% - Accent1 2 2 2 2 4 3 4 2 2" xfId="2114" xr:uid="{00000000-0005-0000-0000-000087070000}"/>
    <cellStyle name="20% - Accent1 2 2 2 2 4 3 4 2 2 2" xfId="2115" xr:uid="{00000000-0005-0000-0000-000088070000}"/>
    <cellStyle name="20% - Accent1 2 2 2 2 4 3 4 2 3" xfId="2116" xr:uid="{00000000-0005-0000-0000-000089070000}"/>
    <cellStyle name="20% - Accent1 2 2 2 2 4 3 4 3" xfId="2117" xr:uid="{00000000-0005-0000-0000-00008A070000}"/>
    <cellStyle name="20% - Accent1 2 2 2 2 4 3 4 3 2" xfId="2118" xr:uid="{00000000-0005-0000-0000-00008B070000}"/>
    <cellStyle name="20% - Accent1 2 2 2 2 4 3 4 4" xfId="2119" xr:uid="{00000000-0005-0000-0000-00008C070000}"/>
    <cellStyle name="20% - Accent1 2 2 2 2 4 3 5" xfId="2120" xr:uid="{00000000-0005-0000-0000-00008D070000}"/>
    <cellStyle name="20% - Accent1 2 2 2 2 4 3 5 2" xfId="2121" xr:uid="{00000000-0005-0000-0000-00008E070000}"/>
    <cellStyle name="20% - Accent1 2 2 2 2 4 3 5 2 2" xfId="2122" xr:uid="{00000000-0005-0000-0000-00008F070000}"/>
    <cellStyle name="20% - Accent1 2 2 2 2 4 3 5 3" xfId="2123" xr:uid="{00000000-0005-0000-0000-000090070000}"/>
    <cellStyle name="20% - Accent1 2 2 2 2 4 3 6" xfId="2124" xr:uid="{00000000-0005-0000-0000-000091070000}"/>
    <cellStyle name="20% - Accent1 2 2 2 2 4 3 6 2" xfId="2125" xr:uid="{00000000-0005-0000-0000-000092070000}"/>
    <cellStyle name="20% - Accent1 2 2 2 2 4 3 6 2 2" xfId="2126" xr:uid="{00000000-0005-0000-0000-000093070000}"/>
    <cellStyle name="20% - Accent1 2 2 2 2 4 3 6 3" xfId="2127" xr:uid="{00000000-0005-0000-0000-000094070000}"/>
    <cellStyle name="20% - Accent1 2 2 2 2 4 3 7" xfId="2128" xr:uid="{00000000-0005-0000-0000-000095070000}"/>
    <cellStyle name="20% - Accent1 2 2 2 2 4 3 7 2" xfId="2129" xr:uid="{00000000-0005-0000-0000-000096070000}"/>
    <cellStyle name="20% - Accent1 2 2 2 2 4 3 8" xfId="2130" xr:uid="{00000000-0005-0000-0000-000097070000}"/>
    <cellStyle name="20% - Accent1 2 2 2 2 4 3 8 2" xfId="2131" xr:uid="{00000000-0005-0000-0000-000098070000}"/>
    <cellStyle name="20% - Accent1 2 2 2 2 4 3 9" xfId="2132" xr:uid="{00000000-0005-0000-0000-000099070000}"/>
    <cellStyle name="20% - Accent1 2 2 2 2 4 4" xfId="2133" xr:uid="{00000000-0005-0000-0000-00009A070000}"/>
    <cellStyle name="20% - Accent1 2 2 2 2 4 4 2" xfId="2134" xr:uid="{00000000-0005-0000-0000-00009B070000}"/>
    <cellStyle name="20% - Accent1 2 2 2 2 4 4 2 2" xfId="2135" xr:uid="{00000000-0005-0000-0000-00009C070000}"/>
    <cellStyle name="20% - Accent1 2 2 2 2 4 4 2 2 2" xfId="2136" xr:uid="{00000000-0005-0000-0000-00009D070000}"/>
    <cellStyle name="20% - Accent1 2 2 2 2 4 4 2 3" xfId="2137" xr:uid="{00000000-0005-0000-0000-00009E070000}"/>
    <cellStyle name="20% - Accent1 2 2 2 2 4 4 3" xfId="2138" xr:uid="{00000000-0005-0000-0000-00009F070000}"/>
    <cellStyle name="20% - Accent1 2 2 2 2 4 4 3 2" xfId="2139" xr:uid="{00000000-0005-0000-0000-0000A0070000}"/>
    <cellStyle name="20% - Accent1 2 2 2 2 4 4 4" xfId="2140" xr:uid="{00000000-0005-0000-0000-0000A1070000}"/>
    <cellStyle name="20% - Accent1 2 2 2 2 4 5" xfId="2141" xr:uid="{00000000-0005-0000-0000-0000A2070000}"/>
    <cellStyle name="20% - Accent1 2 2 2 2 4 5 2" xfId="2142" xr:uid="{00000000-0005-0000-0000-0000A3070000}"/>
    <cellStyle name="20% - Accent1 2 2 2 2 4 5 2 2" xfId="2143" xr:uid="{00000000-0005-0000-0000-0000A4070000}"/>
    <cellStyle name="20% - Accent1 2 2 2 2 4 5 2 2 2" xfId="2144" xr:uid="{00000000-0005-0000-0000-0000A5070000}"/>
    <cellStyle name="20% - Accent1 2 2 2 2 4 5 2 3" xfId="2145" xr:uid="{00000000-0005-0000-0000-0000A6070000}"/>
    <cellStyle name="20% - Accent1 2 2 2 2 4 5 3" xfId="2146" xr:uid="{00000000-0005-0000-0000-0000A7070000}"/>
    <cellStyle name="20% - Accent1 2 2 2 2 4 5 3 2" xfId="2147" xr:uid="{00000000-0005-0000-0000-0000A8070000}"/>
    <cellStyle name="20% - Accent1 2 2 2 2 4 5 4" xfId="2148" xr:uid="{00000000-0005-0000-0000-0000A9070000}"/>
    <cellStyle name="20% - Accent1 2 2 2 2 4 6" xfId="2149" xr:uid="{00000000-0005-0000-0000-0000AA070000}"/>
    <cellStyle name="20% - Accent1 2 2 2 2 4 6 2" xfId="2150" xr:uid="{00000000-0005-0000-0000-0000AB070000}"/>
    <cellStyle name="20% - Accent1 2 2 2 2 4 6 2 2" xfId="2151" xr:uid="{00000000-0005-0000-0000-0000AC070000}"/>
    <cellStyle name="20% - Accent1 2 2 2 2 4 6 2 2 2" xfId="2152" xr:uid="{00000000-0005-0000-0000-0000AD070000}"/>
    <cellStyle name="20% - Accent1 2 2 2 2 4 6 2 3" xfId="2153" xr:uid="{00000000-0005-0000-0000-0000AE070000}"/>
    <cellStyle name="20% - Accent1 2 2 2 2 4 6 3" xfId="2154" xr:uid="{00000000-0005-0000-0000-0000AF070000}"/>
    <cellStyle name="20% - Accent1 2 2 2 2 4 6 3 2" xfId="2155" xr:uid="{00000000-0005-0000-0000-0000B0070000}"/>
    <cellStyle name="20% - Accent1 2 2 2 2 4 6 4" xfId="2156" xr:uid="{00000000-0005-0000-0000-0000B1070000}"/>
    <cellStyle name="20% - Accent1 2 2 2 2 4 7" xfId="2157" xr:uid="{00000000-0005-0000-0000-0000B2070000}"/>
    <cellStyle name="20% - Accent1 2 2 2 2 4 7 2" xfId="2158" xr:uid="{00000000-0005-0000-0000-0000B3070000}"/>
    <cellStyle name="20% - Accent1 2 2 2 2 4 7 2 2" xfId="2159" xr:uid="{00000000-0005-0000-0000-0000B4070000}"/>
    <cellStyle name="20% - Accent1 2 2 2 2 4 7 3" xfId="2160" xr:uid="{00000000-0005-0000-0000-0000B5070000}"/>
    <cellStyle name="20% - Accent1 2 2 2 2 4 8" xfId="2161" xr:uid="{00000000-0005-0000-0000-0000B6070000}"/>
    <cellStyle name="20% - Accent1 2 2 2 2 4 8 2" xfId="2162" xr:uid="{00000000-0005-0000-0000-0000B7070000}"/>
    <cellStyle name="20% - Accent1 2 2 2 2 4 8 2 2" xfId="2163" xr:uid="{00000000-0005-0000-0000-0000B8070000}"/>
    <cellStyle name="20% - Accent1 2 2 2 2 4 8 3" xfId="2164" xr:uid="{00000000-0005-0000-0000-0000B9070000}"/>
    <cellStyle name="20% - Accent1 2 2 2 2 4 9" xfId="2165" xr:uid="{00000000-0005-0000-0000-0000BA070000}"/>
    <cellStyle name="20% - Accent1 2 2 2 2 4 9 2" xfId="2166" xr:uid="{00000000-0005-0000-0000-0000BB070000}"/>
    <cellStyle name="20% - Accent1 2 2 2 2 5" xfId="2167" xr:uid="{00000000-0005-0000-0000-0000BC070000}"/>
    <cellStyle name="20% - Accent1 2 2 2 2 5 10" xfId="2168" xr:uid="{00000000-0005-0000-0000-0000BD070000}"/>
    <cellStyle name="20% - Accent1 2 2 2 2 5 10 2" xfId="2169" xr:uid="{00000000-0005-0000-0000-0000BE070000}"/>
    <cellStyle name="20% - Accent1 2 2 2 2 5 11" xfId="2170" xr:uid="{00000000-0005-0000-0000-0000BF070000}"/>
    <cellStyle name="20% - Accent1 2 2 2 2 5 2" xfId="2171" xr:uid="{00000000-0005-0000-0000-0000C0070000}"/>
    <cellStyle name="20% - Accent1 2 2 2 2 5 2 2" xfId="2172" xr:uid="{00000000-0005-0000-0000-0000C1070000}"/>
    <cellStyle name="20% - Accent1 2 2 2 2 5 2 2 2" xfId="2173" xr:uid="{00000000-0005-0000-0000-0000C2070000}"/>
    <cellStyle name="20% - Accent1 2 2 2 2 5 2 2 2 2" xfId="2174" xr:uid="{00000000-0005-0000-0000-0000C3070000}"/>
    <cellStyle name="20% - Accent1 2 2 2 2 5 2 2 2 2 2" xfId="2175" xr:uid="{00000000-0005-0000-0000-0000C4070000}"/>
    <cellStyle name="20% - Accent1 2 2 2 2 5 2 2 2 3" xfId="2176" xr:uid="{00000000-0005-0000-0000-0000C5070000}"/>
    <cellStyle name="20% - Accent1 2 2 2 2 5 2 2 3" xfId="2177" xr:uid="{00000000-0005-0000-0000-0000C6070000}"/>
    <cellStyle name="20% - Accent1 2 2 2 2 5 2 2 3 2" xfId="2178" xr:uid="{00000000-0005-0000-0000-0000C7070000}"/>
    <cellStyle name="20% - Accent1 2 2 2 2 5 2 2 4" xfId="2179" xr:uid="{00000000-0005-0000-0000-0000C8070000}"/>
    <cellStyle name="20% - Accent1 2 2 2 2 5 2 3" xfId="2180" xr:uid="{00000000-0005-0000-0000-0000C9070000}"/>
    <cellStyle name="20% - Accent1 2 2 2 2 5 2 3 2" xfId="2181" xr:uid="{00000000-0005-0000-0000-0000CA070000}"/>
    <cellStyle name="20% - Accent1 2 2 2 2 5 2 3 2 2" xfId="2182" xr:uid="{00000000-0005-0000-0000-0000CB070000}"/>
    <cellStyle name="20% - Accent1 2 2 2 2 5 2 3 2 2 2" xfId="2183" xr:uid="{00000000-0005-0000-0000-0000CC070000}"/>
    <cellStyle name="20% - Accent1 2 2 2 2 5 2 3 2 3" xfId="2184" xr:uid="{00000000-0005-0000-0000-0000CD070000}"/>
    <cellStyle name="20% - Accent1 2 2 2 2 5 2 3 3" xfId="2185" xr:uid="{00000000-0005-0000-0000-0000CE070000}"/>
    <cellStyle name="20% - Accent1 2 2 2 2 5 2 3 3 2" xfId="2186" xr:uid="{00000000-0005-0000-0000-0000CF070000}"/>
    <cellStyle name="20% - Accent1 2 2 2 2 5 2 3 4" xfId="2187" xr:uid="{00000000-0005-0000-0000-0000D0070000}"/>
    <cellStyle name="20% - Accent1 2 2 2 2 5 2 4" xfId="2188" xr:uid="{00000000-0005-0000-0000-0000D1070000}"/>
    <cellStyle name="20% - Accent1 2 2 2 2 5 2 4 2" xfId="2189" xr:uid="{00000000-0005-0000-0000-0000D2070000}"/>
    <cellStyle name="20% - Accent1 2 2 2 2 5 2 4 2 2" xfId="2190" xr:uid="{00000000-0005-0000-0000-0000D3070000}"/>
    <cellStyle name="20% - Accent1 2 2 2 2 5 2 4 2 2 2" xfId="2191" xr:uid="{00000000-0005-0000-0000-0000D4070000}"/>
    <cellStyle name="20% - Accent1 2 2 2 2 5 2 4 2 3" xfId="2192" xr:uid="{00000000-0005-0000-0000-0000D5070000}"/>
    <cellStyle name="20% - Accent1 2 2 2 2 5 2 4 3" xfId="2193" xr:uid="{00000000-0005-0000-0000-0000D6070000}"/>
    <cellStyle name="20% - Accent1 2 2 2 2 5 2 4 3 2" xfId="2194" xr:uid="{00000000-0005-0000-0000-0000D7070000}"/>
    <cellStyle name="20% - Accent1 2 2 2 2 5 2 4 4" xfId="2195" xr:uid="{00000000-0005-0000-0000-0000D8070000}"/>
    <cellStyle name="20% - Accent1 2 2 2 2 5 2 5" xfId="2196" xr:uid="{00000000-0005-0000-0000-0000D9070000}"/>
    <cellStyle name="20% - Accent1 2 2 2 2 5 2 5 2" xfId="2197" xr:uid="{00000000-0005-0000-0000-0000DA070000}"/>
    <cellStyle name="20% - Accent1 2 2 2 2 5 2 5 2 2" xfId="2198" xr:uid="{00000000-0005-0000-0000-0000DB070000}"/>
    <cellStyle name="20% - Accent1 2 2 2 2 5 2 5 3" xfId="2199" xr:uid="{00000000-0005-0000-0000-0000DC070000}"/>
    <cellStyle name="20% - Accent1 2 2 2 2 5 2 6" xfId="2200" xr:uid="{00000000-0005-0000-0000-0000DD070000}"/>
    <cellStyle name="20% - Accent1 2 2 2 2 5 2 6 2" xfId="2201" xr:uid="{00000000-0005-0000-0000-0000DE070000}"/>
    <cellStyle name="20% - Accent1 2 2 2 2 5 2 6 2 2" xfId="2202" xr:uid="{00000000-0005-0000-0000-0000DF070000}"/>
    <cellStyle name="20% - Accent1 2 2 2 2 5 2 6 3" xfId="2203" xr:uid="{00000000-0005-0000-0000-0000E0070000}"/>
    <cellStyle name="20% - Accent1 2 2 2 2 5 2 7" xfId="2204" xr:uid="{00000000-0005-0000-0000-0000E1070000}"/>
    <cellStyle name="20% - Accent1 2 2 2 2 5 2 7 2" xfId="2205" xr:uid="{00000000-0005-0000-0000-0000E2070000}"/>
    <cellStyle name="20% - Accent1 2 2 2 2 5 2 8" xfId="2206" xr:uid="{00000000-0005-0000-0000-0000E3070000}"/>
    <cellStyle name="20% - Accent1 2 2 2 2 5 2 8 2" xfId="2207" xr:uid="{00000000-0005-0000-0000-0000E4070000}"/>
    <cellStyle name="20% - Accent1 2 2 2 2 5 2 9" xfId="2208" xr:uid="{00000000-0005-0000-0000-0000E5070000}"/>
    <cellStyle name="20% - Accent1 2 2 2 2 5 3" xfId="2209" xr:uid="{00000000-0005-0000-0000-0000E6070000}"/>
    <cellStyle name="20% - Accent1 2 2 2 2 5 3 2" xfId="2210" xr:uid="{00000000-0005-0000-0000-0000E7070000}"/>
    <cellStyle name="20% - Accent1 2 2 2 2 5 3 2 2" xfId="2211" xr:uid="{00000000-0005-0000-0000-0000E8070000}"/>
    <cellStyle name="20% - Accent1 2 2 2 2 5 3 2 2 2" xfId="2212" xr:uid="{00000000-0005-0000-0000-0000E9070000}"/>
    <cellStyle name="20% - Accent1 2 2 2 2 5 3 2 2 2 2" xfId="2213" xr:uid="{00000000-0005-0000-0000-0000EA070000}"/>
    <cellStyle name="20% - Accent1 2 2 2 2 5 3 2 2 3" xfId="2214" xr:uid="{00000000-0005-0000-0000-0000EB070000}"/>
    <cellStyle name="20% - Accent1 2 2 2 2 5 3 2 3" xfId="2215" xr:uid="{00000000-0005-0000-0000-0000EC070000}"/>
    <cellStyle name="20% - Accent1 2 2 2 2 5 3 2 3 2" xfId="2216" xr:uid="{00000000-0005-0000-0000-0000ED070000}"/>
    <cellStyle name="20% - Accent1 2 2 2 2 5 3 2 4" xfId="2217" xr:uid="{00000000-0005-0000-0000-0000EE070000}"/>
    <cellStyle name="20% - Accent1 2 2 2 2 5 3 3" xfId="2218" xr:uid="{00000000-0005-0000-0000-0000EF070000}"/>
    <cellStyle name="20% - Accent1 2 2 2 2 5 3 3 2" xfId="2219" xr:uid="{00000000-0005-0000-0000-0000F0070000}"/>
    <cellStyle name="20% - Accent1 2 2 2 2 5 3 3 2 2" xfId="2220" xr:uid="{00000000-0005-0000-0000-0000F1070000}"/>
    <cellStyle name="20% - Accent1 2 2 2 2 5 3 3 2 2 2" xfId="2221" xr:uid="{00000000-0005-0000-0000-0000F2070000}"/>
    <cellStyle name="20% - Accent1 2 2 2 2 5 3 3 2 3" xfId="2222" xr:uid="{00000000-0005-0000-0000-0000F3070000}"/>
    <cellStyle name="20% - Accent1 2 2 2 2 5 3 3 3" xfId="2223" xr:uid="{00000000-0005-0000-0000-0000F4070000}"/>
    <cellStyle name="20% - Accent1 2 2 2 2 5 3 3 3 2" xfId="2224" xr:uid="{00000000-0005-0000-0000-0000F5070000}"/>
    <cellStyle name="20% - Accent1 2 2 2 2 5 3 3 4" xfId="2225" xr:uid="{00000000-0005-0000-0000-0000F6070000}"/>
    <cellStyle name="20% - Accent1 2 2 2 2 5 3 4" xfId="2226" xr:uid="{00000000-0005-0000-0000-0000F7070000}"/>
    <cellStyle name="20% - Accent1 2 2 2 2 5 3 4 2" xfId="2227" xr:uid="{00000000-0005-0000-0000-0000F8070000}"/>
    <cellStyle name="20% - Accent1 2 2 2 2 5 3 4 2 2" xfId="2228" xr:uid="{00000000-0005-0000-0000-0000F9070000}"/>
    <cellStyle name="20% - Accent1 2 2 2 2 5 3 4 2 2 2" xfId="2229" xr:uid="{00000000-0005-0000-0000-0000FA070000}"/>
    <cellStyle name="20% - Accent1 2 2 2 2 5 3 4 2 3" xfId="2230" xr:uid="{00000000-0005-0000-0000-0000FB070000}"/>
    <cellStyle name="20% - Accent1 2 2 2 2 5 3 4 3" xfId="2231" xr:uid="{00000000-0005-0000-0000-0000FC070000}"/>
    <cellStyle name="20% - Accent1 2 2 2 2 5 3 4 3 2" xfId="2232" xr:uid="{00000000-0005-0000-0000-0000FD070000}"/>
    <cellStyle name="20% - Accent1 2 2 2 2 5 3 4 4" xfId="2233" xr:uid="{00000000-0005-0000-0000-0000FE070000}"/>
    <cellStyle name="20% - Accent1 2 2 2 2 5 3 5" xfId="2234" xr:uid="{00000000-0005-0000-0000-0000FF070000}"/>
    <cellStyle name="20% - Accent1 2 2 2 2 5 3 5 2" xfId="2235" xr:uid="{00000000-0005-0000-0000-000000080000}"/>
    <cellStyle name="20% - Accent1 2 2 2 2 5 3 5 2 2" xfId="2236" xr:uid="{00000000-0005-0000-0000-000001080000}"/>
    <cellStyle name="20% - Accent1 2 2 2 2 5 3 5 3" xfId="2237" xr:uid="{00000000-0005-0000-0000-000002080000}"/>
    <cellStyle name="20% - Accent1 2 2 2 2 5 3 6" xfId="2238" xr:uid="{00000000-0005-0000-0000-000003080000}"/>
    <cellStyle name="20% - Accent1 2 2 2 2 5 3 6 2" xfId="2239" xr:uid="{00000000-0005-0000-0000-000004080000}"/>
    <cellStyle name="20% - Accent1 2 2 2 2 5 3 6 2 2" xfId="2240" xr:uid="{00000000-0005-0000-0000-000005080000}"/>
    <cellStyle name="20% - Accent1 2 2 2 2 5 3 6 3" xfId="2241" xr:uid="{00000000-0005-0000-0000-000006080000}"/>
    <cellStyle name="20% - Accent1 2 2 2 2 5 3 7" xfId="2242" xr:uid="{00000000-0005-0000-0000-000007080000}"/>
    <cellStyle name="20% - Accent1 2 2 2 2 5 3 7 2" xfId="2243" xr:uid="{00000000-0005-0000-0000-000008080000}"/>
    <cellStyle name="20% - Accent1 2 2 2 2 5 3 8" xfId="2244" xr:uid="{00000000-0005-0000-0000-000009080000}"/>
    <cellStyle name="20% - Accent1 2 2 2 2 5 3 8 2" xfId="2245" xr:uid="{00000000-0005-0000-0000-00000A080000}"/>
    <cellStyle name="20% - Accent1 2 2 2 2 5 3 9" xfId="2246" xr:uid="{00000000-0005-0000-0000-00000B080000}"/>
    <cellStyle name="20% - Accent1 2 2 2 2 5 4" xfId="2247" xr:uid="{00000000-0005-0000-0000-00000C080000}"/>
    <cellStyle name="20% - Accent1 2 2 2 2 5 4 2" xfId="2248" xr:uid="{00000000-0005-0000-0000-00000D080000}"/>
    <cellStyle name="20% - Accent1 2 2 2 2 5 4 2 2" xfId="2249" xr:uid="{00000000-0005-0000-0000-00000E080000}"/>
    <cellStyle name="20% - Accent1 2 2 2 2 5 4 2 2 2" xfId="2250" xr:uid="{00000000-0005-0000-0000-00000F080000}"/>
    <cellStyle name="20% - Accent1 2 2 2 2 5 4 2 3" xfId="2251" xr:uid="{00000000-0005-0000-0000-000010080000}"/>
    <cellStyle name="20% - Accent1 2 2 2 2 5 4 3" xfId="2252" xr:uid="{00000000-0005-0000-0000-000011080000}"/>
    <cellStyle name="20% - Accent1 2 2 2 2 5 4 3 2" xfId="2253" xr:uid="{00000000-0005-0000-0000-000012080000}"/>
    <cellStyle name="20% - Accent1 2 2 2 2 5 4 4" xfId="2254" xr:uid="{00000000-0005-0000-0000-000013080000}"/>
    <cellStyle name="20% - Accent1 2 2 2 2 5 5" xfId="2255" xr:uid="{00000000-0005-0000-0000-000014080000}"/>
    <cellStyle name="20% - Accent1 2 2 2 2 5 5 2" xfId="2256" xr:uid="{00000000-0005-0000-0000-000015080000}"/>
    <cellStyle name="20% - Accent1 2 2 2 2 5 5 2 2" xfId="2257" xr:uid="{00000000-0005-0000-0000-000016080000}"/>
    <cellStyle name="20% - Accent1 2 2 2 2 5 5 2 2 2" xfId="2258" xr:uid="{00000000-0005-0000-0000-000017080000}"/>
    <cellStyle name="20% - Accent1 2 2 2 2 5 5 2 3" xfId="2259" xr:uid="{00000000-0005-0000-0000-000018080000}"/>
    <cellStyle name="20% - Accent1 2 2 2 2 5 5 3" xfId="2260" xr:uid="{00000000-0005-0000-0000-000019080000}"/>
    <cellStyle name="20% - Accent1 2 2 2 2 5 5 3 2" xfId="2261" xr:uid="{00000000-0005-0000-0000-00001A080000}"/>
    <cellStyle name="20% - Accent1 2 2 2 2 5 5 4" xfId="2262" xr:uid="{00000000-0005-0000-0000-00001B080000}"/>
    <cellStyle name="20% - Accent1 2 2 2 2 5 6" xfId="2263" xr:uid="{00000000-0005-0000-0000-00001C080000}"/>
    <cellStyle name="20% - Accent1 2 2 2 2 5 6 2" xfId="2264" xr:uid="{00000000-0005-0000-0000-00001D080000}"/>
    <cellStyle name="20% - Accent1 2 2 2 2 5 6 2 2" xfId="2265" xr:uid="{00000000-0005-0000-0000-00001E080000}"/>
    <cellStyle name="20% - Accent1 2 2 2 2 5 6 2 2 2" xfId="2266" xr:uid="{00000000-0005-0000-0000-00001F080000}"/>
    <cellStyle name="20% - Accent1 2 2 2 2 5 6 2 3" xfId="2267" xr:uid="{00000000-0005-0000-0000-000020080000}"/>
    <cellStyle name="20% - Accent1 2 2 2 2 5 6 3" xfId="2268" xr:uid="{00000000-0005-0000-0000-000021080000}"/>
    <cellStyle name="20% - Accent1 2 2 2 2 5 6 3 2" xfId="2269" xr:uid="{00000000-0005-0000-0000-000022080000}"/>
    <cellStyle name="20% - Accent1 2 2 2 2 5 6 4" xfId="2270" xr:uid="{00000000-0005-0000-0000-000023080000}"/>
    <cellStyle name="20% - Accent1 2 2 2 2 5 7" xfId="2271" xr:uid="{00000000-0005-0000-0000-000024080000}"/>
    <cellStyle name="20% - Accent1 2 2 2 2 5 7 2" xfId="2272" xr:uid="{00000000-0005-0000-0000-000025080000}"/>
    <cellStyle name="20% - Accent1 2 2 2 2 5 7 2 2" xfId="2273" xr:uid="{00000000-0005-0000-0000-000026080000}"/>
    <cellStyle name="20% - Accent1 2 2 2 2 5 7 3" xfId="2274" xr:uid="{00000000-0005-0000-0000-000027080000}"/>
    <cellStyle name="20% - Accent1 2 2 2 2 5 8" xfId="2275" xr:uid="{00000000-0005-0000-0000-000028080000}"/>
    <cellStyle name="20% - Accent1 2 2 2 2 5 8 2" xfId="2276" xr:uid="{00000000-0005-0000-0000-000029080000}"/>
    <cellStyle name="20% - Accent1 2 2 2 2 5 8 2 2" xfId="2277" xr:uid="{00000000-0005-0000-0000-00002A080000}"/>
    <cellStyle name="20% - Accent1 2 2 2 2 5 8 3" xfId="2278" xr:uid="{00000000-0005-0000-0000-00002B080000}"/>
    <cellStyle name="20% - Accent1 2 2 2 2 5 9" xfId="2279" xr:uid="{00000000-0005-0000-0000-00002C080000}"/>
    <cellStyle name="20% - Accent1 2 2 2 2 5 9 2" xfId="2280" xr:uid="{00000000-0005-0000-0000-00002D080000}"/>
    <cellStyle name="20% - Accent1 2 2 2 2 6" xfId="2281" xr:uid="{00000000-0005-0000-0000-00002E080000}"/>
    <cellStyle name="20% - Accent1 2 2 2 2 6 2" xfId="2282" xr:uid="{00000000-0005-0000-0000-00002F080000}"/>
    <cellStyle name="20% - Accent1 2 2 2 2 6 2 2" xfId="2283" xr:uid="{00000000-0005-0000-0000-000030080000}"/>
    <cellStyle name="20% - Accent1 2 2 2 2 6 2 2 2" xfId="2284" xr:uid="{00000000-0005-0000-0000-000031080000}"/>
    <cellStyle name="20% - Accent1 2 2 2 2 6 2 2 2 2" xfId="2285" xr:uid="{00000000-0005-0000-0000-000032080000}"/>
    <cellStyle name="20% - Accent1 2 2 2 2 6 2 2 3" xfId="2286" xr:uid="{00000000-0005-0000-0000-000033080000}"/>
    <cellStyle name="20% - Accent1 2 2 2 2 6 2 3" xfId="2287" xr:uid="{00000000-0005-0000-0000-000034080000}"/>
    <cellStyle name="20% - Accent1 2 2 2 2 6 2 3 2" xfId="2288" xr:uid="{00000000-0005-0000-0000-000035080000}"/>
    <cellStyle name="20% - Accent1 2 2 2 2 6 2 4" xfId="2289" xr:uid="{00000000-0005-0000-0000-000036080000}"/>
    <cellStyle name="20% - Accent1 2 2 2 2 6 3" xfId="2290" xr:uid="{00000000-0005-0000-0000-000037080000}"/>
    <cellStyle name="20% - Accent1 2 2 2 2 6 3 2" xfId="2291" xr:uid="{00000000-0005-0000-0000-000038080000}"/>
    <cellStyle name="20% - Accent1 2 2 2 2 6 3 2 2" xfId="2292" xr:uid="{00000000-0005-0000-0000-000039080000}"/>
    <cellStyle name="20% - Accent1 2 2 2 2 6 3 2 2 2" xfId="2293" xr:uid="{00000000-0005-0000-0000-00003A080000}"/>
    <cellStyle name="20% - Accent1 2 2 2 2 6 3 2 3" xfId="2294" xr:uid="{00000000-0005-0000-0000-00003B080000}"/>
    <cellStyle name="20% - Accent1 2 2 2 2 6 3 3" xfId="2295" xr:uid="{00000000-0005-0000-0000-00003C080000}"/>
    <cellStyle name="20% - Accent1 2 2 2 2 6 3 3 2" xfId="2296" xr:uid="{00000000-0005-0000-0000-00003D080000}"/>
    <cellStyle name="20% - Accent1 2 2 2 2 6 3 4" xfId="2297" xr:uid="{00000000-0005-0000-0000-00003E080000}"/>
    <cellStyle name="20% - Accent1 2 2 2 2 6 4" xfId="2298" xr:uid="{00000000-0005-0000-0000-00003F080000}"/>
    <cellStyle name="20% - Accent1 2 2 2 2 6 4 2" xfId="2299" xr:uid="{00000000-0005-0000-0000-000040080000}"/>
    <cellStyle name="20% - Accent1 2 2 2 2 6 4 2 2" xfId="2300" xr:uid="{00000000-0005-0000-0000-000041080000}"/>
    <cellStyle name="20% - Accent1 2 2 2 2 6 4 2 2 2" xfId="2301" xr:uid="{00000000-0005-0000-0000-000042080000}"/>
    <cellStyle name="20% - Accent1 2 2 2 2 6 4 2 3" xfId="2302" xr:uid="{00000000-0005-0000-0000-000043080000}"/>
    <cellStyle name="20% - Accent1 2 2 2 2 6 4 3" xfId="2303" xr:uid="{00000000-0005-0000-0000-000044080000}"/>
    <cellStyle name="20% - Accent1 2 2 2 2 6 4 3 2" xfId="2304" xr:uid="{00000000-0005-0000-0000-000045080000}"/>
    <cellStyle name="20% - Accent1 2 2 2 2 6 4 4" xfId="2305" xr:uid="{00000000-0005-0000-0000-000046080000}"/>
    <cellStyle name="20% - Accent1 2 2 2 2 6 5" xfId="2306" xr:uid="{00000000-0005-0000-0000-000047080000}"/>
    <cellStyle name="20% - Accent1 2 2 2 2 6 5 2" xfId="2307" xr:uid="{00000000-0005-0000-0000-000048080000}"/>
    <cellStyle name="20% - Accent1 2 2 2 2 6 5 2 2" xfId="2308" xr:uid="{00000000-0005-0000-0000-000049080000}"/>
    <cellStyle name="20% - Accent1 2 2 2 2 6 5 3" xfId="2309" xr:uid="{00000000-0005-0000-0000-00004A080000}"/>
    <cellStyle name="20% - Accent1 2 2 2 2 6 6" xfId="2310" xr:uid="{00000000-0005-0000-0000-00004B080000}"/>
    <cellStyle name="20% - Accent1 2 2 2 2 6 6 2" xfId="2311" xr:uid="{00000000-0005-0000-0000-00004C080000}"/>
    <cellStyle name="20% - Accent1 2 2 2 2 6 6 2 2" xfId="2312" xr:uid="{00000000-0005-0000-0000-00004D080000}"/>
    <cellStyle name="20% - Accent1 2 2 2 2 6 6 3" xfId="2313" xr:uid="{00000000-0005-0000-0000-00004E080000}"/>
    <cellStyle name="20% - Accent1 2 2 2 2 6 7" xfId="2314" xr:uid="{00000000-0005-0000-0000-00004F080000}"/>
    <cellStyle name="20% - Accent1 2 2 2 2 6 7 2" xfId="2315" xr:uid="{00000000-0005-0000-0000-000050080000}"/>
    <cellStyle name="20% - Accent1 2 2 2 2 6 8" xfId="2316" xr:uid="{00000000-0005-0000-0000-000051080000}"/>
    <cellStyle name="20% - Accent1 2 2 2 2 6 8 2" xfId="2317" xr:uid="{00000000-0005-0000-0000-000052080000}"/>
    <cellStyle name="20% - Accent1 2 2 2 2 6 9" xfId="2318" xr:uid="{00000000-0005-0000-0000-000053080000}"/>
    <cellStyle name="20% - Accent1 2 2 2 2 7" xfId="2319" xr:uid="{00000000-0005-0000-0000-000054080000}"/>
    <cellStyle name="20% - Accent1 2 2 2 2 7 2" xfId="2320" xr:uid="{00000000-0005-0000-0000-000055080000}"/>
    <cellStyle name="20% - Accent1 2 2 2 2 7 2 2" xfId="2321" xr:uid="{00000000-0005-0000-0000-000056080000}"/>
    <cellStyle name="20% - Accent1 2 2 2 2 7 2 2 2" xfId="2322" xr:uid="{00000000-0005-0000-0000-000057080000}"/>
    <cellStyle name="20% - Accent1 2 2 2 2 7 2 2 2 2" xfId="2323" xr:uid="{00000000-0005-0000-0000-000058080000}"/>
    <cellStyle name="20% - Accent1 2 2 2 2 7 2 2 3" xfId="2324" xr:uid="{00000000-0005-0000-0000-000059080000}"/>
    <cellStyle name="20% - Accent1 2 2 2 2 7 2 3" xfId="2325" xr:uid="{00000000-0005-0000-0000-00005A080000}"/>
    <cellStyle name="20% - Accent1 2 2 2 2 7 2 3 2" xfId="2326" xr:uid="{00000000-0005-0000-0000-00005B080000}"/>
    <cellStyle name="20% - Accent1 2 2 2 2 7 2 4" xfId="2327" xr:uid="{00000000-0005-0000-0000-00005C080000}"/>
    <cellStyle name="20% - Accent1 2 2 2 2 7 3" xfId="2328" xr:uid="{00000000-0005-0000-0000-00005D080000}"/>
    <cellStyle name="20% - Accent1 2 2 2 2 7 3 2" xfId="2329" xr:uid="{00000000-0005-0000-0000-00005E080000}"/>
    <cellStyle name="20% - Accent1 2 2 2 2 7 3 2 2" xfId="2330" xr:uid="{00000000-0005-0000-0000-00005F080000}"/>
    <cellStyle name="20% - Accent1 2 2 2 2 7 3 2 2 2" xfId="2331" xr:uid="{00000000-0005-0000-0000-000060080000}"/>
    <cellStyle name="20% - Accent1 2 2 2 2 7 3 2 3" xfId="2332" xr:uid="{00000000-0005-0000-0000-000061080000}"/>
    <cellStyle name="20% - Accent1 2 2 2 2 7 3 3" xfId="2333" xr:uid="{00000000-0005-0000-0000-000062080000}"/>
    <cellStyle name="20% - Accent1 2 2 2 2 7 3 3 2" xfId="2334" xr:uid="{00000000-0005-0000-0000-000063080000}"/>
    <cellStyle name="20% - Accent1 2 2 2 2 7 3 4" xfId="2335" xr:uid="{00000000-0005-0000-0000-000064080000}"/>
    <cellStyle name="20% - Accent1 2 2 2 2 7 4" xfId="2336" xr:uid="{00000000-0005-0000-0000-000065080000}"/>
    <cellStyle name="20% - Accent1 2 2 2 2 7 4 2" xfId="2337" xr:uid="{00000000-0005-0000-0000-000066080000}"/>
    <cellStyle name="20% - Accent1 2 2 2 2 7 4 2 2" xfId="2338" xr:uid="{00000000-0005-0000-0000-000067080000}"/>
    <cellStyle name="20% - Accent1 2 2 2 2 7 4 2 2 2" xfId="2339" xr:uid="{00000000-0005-0000-0000-000068080000}"/>
    <cellStyle name="20% - Accent1 2 2 2 2 7 4 2 3" xfId="2340" xr:uid="{00000000-0005-0000-0000-000069080000}"/>
    <cellStyle name="20% - Accent1 2 2 2 2 7 4 3" xfId="2341" xr:uid="{00000000-0005-0000-0000-00006A080000}"/>
    <cellStyle name="20% - Accent1 2 2 2 2 7 4 3 2" xfId="2342" xr:uid="{00000000-0005-0000-0000-00006B080000}"/>
    <cellStyle name="20% - Accent1 2 2 2 2 7 4 4" xfId="2343" xr:uid="{00000000-0005-0000-0000-00006C080000}"/>
    <cellStyle name="20% - Accent1 2 2 2 2 7 5" xfId="2344" xr:uid="{00000000-0005-0000-0000-00006D080000}"/>
    <cellStyle name="20% - Accent1 2 2 2 2 7 5 2" xfId="2345" xr:uid="{00000000-0005-0000-0000-00006E080000}"/>
    <cellStyle name="20% - Accent1 2 2 2 2 7 5 2 2" xfId="2346" xr:uid="{00000000-0005-0000-0000-00006F080000}"/>
    <cellStyle name="20% - Accent1 2 2 2 2 7 5 3" xfId="2347" xr:uid="{00000000-0005-0000-0000-000070080000}"/>
    <cellStyle name="20% - Accent1 2 2 2 2 7 6" xfId="2348" xr:uid="{00000000-0005-0000-0000-000071080000}"/>
    <cellStyle name="20% - Accent1 2 2 2 2 7 6 2" xfId="2349" xr:uid="{00000000-0005-0000-0000-000072080000}"/>
    <cellStyle name="20% - Accent1 2 2 2 2 7 6 2 2" xfId="2350" xr:uid="{00000000-0005-0000-0000-000073080000}"/>
    <cellStyle name="20% - Accent1 2 2 2 2 7 6 3" xfId="2351" xr:uid="{00000000-0005-0000-0000-000074080000}"/>
    <cellStyle name="20% - Accent1 2 2 2 2 7 7" xfId="2352" xr:uid="{00000000-0005-0000-0000-000075080000}"/>
    <cellStyle name="20% - Accent1 2 2 2 2 7 7 2" xfId="2353" xr:uid="{00000000-0005-0000-0000-000076080000}"/>
    <cellStyle name="20% - Accent1 2 2 2 2 7 8" xfId="2354" xr:uid="{00000000-0005-0000-0000-000077080000}"/>
    <cellStyle name="20% - Accent1 2 2 2 2 7 8 2" xfId="2355" xr:uid="{00000000-0005-0000-0000-000078080000}"/>
    <cellStyle name="20% - Accent1 2 2 2 2 7 9" xfId="2356" xr:uid="{00000000-0005-0000-0000-000079080000}"/>
    <cellStyle name="20% - Accent1 2 2 2 2 8" xfId="2357" xr:uid="{00000000-0005-0000-0000-00007A080000}"/>
    <cellStyle name="20% - Accent1 2 2 2 2 8 2" xfId="2358" xr:uid="{00000000-0005-0000-0000-00007B080000}"/>
    <cellStyle name="20% - Accent1 2 2 2 2 8 2 2" xfId="2359" xr:uid="{00000000-0005-0000-0000-00007C080000}"/>
    <cellStyle name="20% - Accent1 2 2 2 2 8 2 2 2" xfId="2360" xr:uid="{00000000-0005-0000-0000-00007D080000}"/>
    <cellStyle name="20% - Accent1 2 2 2 2 8 2 3" xfId="2361" xr:uid="{00000000-0005-0000-0000-00007E080000}"/>
    <cellStyle name="20% - Accent1 2 2 2 2 8 3" xfId="2362" xr:uid="{00000000-0005-0000-0000-00007F080000}"/>
    <cellStyle name="20% - Accent1 2 2 2 2 8 3 2" xfId="2363" xr:uid="{00000000-0005-0000-0000-000080080000}"/>
    <cellStyle name="20% - Accent1 2 2 2 2 8 4" xfId="2364" xr:uid="{00000000-0005-0000-0000-000081080000}"/>
    <cellStyle name="20% - Accent1 2 2 2 2 9" xfId="2365" xr:uid="{00000000-0005-0000-0000-000082080000}"/>
    <cellStyle name="20% - Accent1 2 2 2 2 9 2" xfId="2366" xr:uid="{00000000-0005-0000-0000-000083080000}"/>
    <cellStyle name="20% - Accent1 2 2 2 2 9 2 2" xfId="2367" xr:uid="{00000000-0005-0000-0000-000084080000}"/>
    <cellStyle name="20% - Accent1 2 2 2 2 9 2 2 2" xfId="2368" xr:uid="{00000000-0005-0000-0000-000085080000}"/>
    <cellStyle name="20% - Accent1 2 2 2 2 9 2 3" xfId="2369" xr:uid="{00000000-0005-0000-0000-000086080000}"/>
    <cellStyle name="20% - Accent1 2 2 2 2 9 3" xfId="2370" xr:uid="{00000000-0005-0000-0000-000087080000}"/>
    <cellStyle name="20% - Accent1 2 2 2 2 9 3 2" xfId="2371" xr:uid="{00000000-0005-0000-0000-000088080000}"/>
    <cellStyle name="20% - Accent1 2 2 2 2 9 4" xfId="2372" xr:uid="{00000000-0005-0000-0000-000089080000}"/>
    <cellStyle name="20% - Accent1 2 2 2 3" xfId="2373" xr:uid="{00000000-0005-0000-0000-00008A080000}"/>
    <cellStyle name="20% - Accent1 2 2 2 3 10" xfId="2374" xr:uid="{00000000-0005-0000-0000-00008B080000}"/>
    <cellStyle name="20% - Accent1 2 2 2 3 10 2" xfId="2375" xr:uid="{00000000-0005-0000-0000-00008C080000}"/>
    <cellStyle name="20% - Accent1 2 2 2 3 10 2 2" xfId="2376" xr:uid="{00000000-0005-0000-0000-00008D080000}"/>
    <cellStyle name="20% - Accent1 2 2 2 3 10 3" xfId="2377" xr:uid="{00000000-0005-0000-0000-00008E080000}"/>
    <cellStyle name="20% - Accent1 2 2 2 3 11" xfId="2378" xr:uid="{00000000-0005-0000-0000-00008F080000}"/>
    <cellStyle name="20% - Accent1 2 2 2 3 11 2" xfId="2379" xr:uid="{00000000-0005-0000-0000-000090080000}"/>
    <cellStyle name="20% - Accent1 2 2 2 3 11 2 2" xfId="2380" xr:uid="{00000000-0005-0000-0000-000091080000}"/>
    <cellStyle name="20% - Accent1 2 2 2 3 11 3" xfId="2381" xr:uid="{00000000-0005-0000-0000-000092080000}"/>
    <cellStyle name="20% - Accent1 2 2 2 3 12" xfId="2382" xr:uid="{00000000-0005-0000-0000-000093080000}"/>
    <cellStyle name="20% - Accent1 2 2 2 3 12 2" xfId="2383" xr:uid="{00000000-0005-0000-0000-000094080000}"/>
    <cellStyle name="20% - Accent1 2 2 2 3 13" xfId="2384" xr:uid="{00000000-0005-0000-0000-000095080000}"/>
    <cellStyle name="20% - Accent1 2 2 2 3 13 2" xfId="2385" xr:uid="{00000000-0005-0000-0000-000096080000}"/>
    <cellStyle name="20% - Accent1 2 2 2 3 14" xfId="2386" xr:uid="{00000000-0005-0000-0000-000097080000}"/>
    <cellStyle name="20% - Accent1 2 2 2 3 2" xfId="2387" xr:uid="{00000000-0005-0000-0000-000098080000}"/>
    <cellStyle name="20% - Accent1 2 2 2 3 2 10" xfId="2388" xr:uid="{00000000-0005-0000-0000-000099080000}"/>
    <cellStyle name="20% - Accent1 2 2 2 3 2 10 2" xfId="2389" xr:uid="{00000000-0005-0000-0000-00009A080000}"/>
    <cellStyle name="20% - Accent1 2 2 2 3 2 11" xfId="2390" xr:uid="{00000000-0005-0000-0000-00009B080000}"/>
    <cellStyle name="20% - Accent1 2 2 2 3 2 2" xfId="2391" xr:uid="{00000000-0005-0000-0000-00009C080000}"/>
    <cellStyle name="20% - Accent1 2 2 2 3 2 2 2" xfId="2392" xr:uid="{00000000-0005-0000-0000-00009D080000}"/>
    <cellStyle name="20% - Accent1 2 2 2 3 2 2 2 2" xfId="2393" xr:uid="{00000000-0005-0000-0000-00009E080000}"/>
    <cellStyle name="20% - Accent1 2 2 2 3 2 2 2 2 2" xfId="2394" xr:uid="{00000000-0005-0000-0000-00009F080000}"/>
    <cellStyle name="20% - Accent1 2 2 2 3 2 2 2 2 2 2" xfId="2395" xr:uid="{00000000-0005-0000-0000-0000A0080000}"/>
    <cellStyle name="20% - Accent1 2 2 2 3 2 2 2 2 3" xfId="2396" xr:uid="{00000000-0005-0000-0000-0000A1080000}"/>
    <cellStyle name="20% - Accent1 2 2 2 3 2 2 2 3" xfId="2397" xr:uid="{00000000-0005-0000-0000-0000A2080000}"/>
    <cellStyle name="20% - Accent1 2 2 2 3 2 2 2 3 2" xfId="2398" xr:uid="{00000000-0005-0000-0000-0000A3080000}"/>
    <cellStyle name="20% - Accent1 2 2 2 3 2 2 2 4" xfId="2399" xr:uid="{00000000-0005-0000-0000-0000A4080000}"/>
    <cellStyle name="20% - Accent1 2 2 2 3 2 2 3" xfId="2400" xr:uid="{00000000-0005-0000-0000-0000A5080000}"/>
    <cellStyle name="20% - Accent1 2 2 2 3 2 2 3 2" xfId="2401" xr:uid="{00000000-0005-0000-0000-0000A6080000}"/>
    <cellStyle name="20% - Accent1 2 2 2 3 2 2 3 2 2" xfId="2402" xr:uid="{00000000-0005-0000-0000-0000A7080000}"/>
    <cellStyle name="20% - Accent1 2 2 2 3 2 2 3 2 2 2" xfId="2403" xr:uid="{00000000-0005-0000-0000-0000A8080000}"/>
    <cellStyle name="20% - Accent1 2 2 2 3 2 2 3 2 3" xfId="2404" xr:uid="{00000000-0005-0000-0000-0000A9080000}"/>
    <cellStyle name="20% - Accent1 2 2 2 3 2 2 3 3" xfId="2405" xr:uid="{00000000-0005-0000-0000-0000AA080000}"/>
    <cellStyle name="20% - Accent1 2 2 2 3 2 2 3 3 2" xfId="2406" xr:uid="{00000000-0005-0000-0000-0000AB080000}"/>
    <cellStyle name="20% - Accent1 2 2 2 3 2 2 3 4" xfId="2407" xr:uid="{00000000-0005-0000-0000-0000AC080000}"/>
    <cellStyle name="20% - Accent1 2 2 2 3 2 2 4" xfId="2408" xr:uid="{00000000-0005-0000-0000-0000AD080000}"/>
    <cellStyle name="20% - Accent1 2 2 2 3 2 2 4 2" xfId="2409" xr:uid="{00000000-0005-0000-0000-0000AE080000}"/>
    <cellStyle name="20% - Accent1 2 2 2 3 2 2 4 2 2" xfId="2410" xr:uid="{00000000-0005-0000-0000-0000AF080000}"/>
    <cellStyle name="20% - Accent1 2 2 2 3 2 2 4 2 2 2" xfId="2411" xr:uid="{00000000-0005-0000-0000-0000B0080000}"/>
    <cellStyle name="20% - Accent1 2 2 2 3 2 2 4 2 3" xfId="2412" xr:uid="{00000000-0005-0000-0000-0000B1080000}"/>
    <cellStyle name="20% - Accent1 2 2 2 3 2 2 4 3" xfId="2413" xr:uid="{00000000-0005-0000-0000-0000B2080000}"/>
    <cellStyle name="20% - Accent1 2 2 2 3 2 2 4 3 2" xfId="2414" xr:uid="{00000000-0005-0000-0000-0000B3080000}"/>
    <cellStyle name="20% - Accent1 2 2 2 3 2 2 4 4" xfId="2415" xr:uid="{00000000-0005-0000-0000-0000B4080000}"/>
    <cellStyle name="20% - Accent1 2 2 2 3 2 2 5" xfId="2416" xr:uid="{00000000-0005-0000-0000-0000B5080000}"/>
    <cellStyle name="20% - Accent1 2 2 2 3 2 2 5 2" xfId="2417" xr:uid="{00000000-0005-0000-0000-0000B6080000}"/>
    <cellStyle name="20% - Accent1 2 2 2 3 2 2 5 2 2" xfId="2418" xr:uid="{00000000-0005-0000-0000-0000B7080000}"/>
    <cellStyle name="20% - Accent1 2 2 2 3 2 2 5 3" xfId="2419" xr:uid="{00000000-0005-0000-0000-0000B8080000}"/>
    <cellStyle name="20% - Accent1 2 2 2 3 2 2 6" xfId="2420" xr:uid="{00000000-0005-0000-0000-0000B9080000}"/>
    <cellStyle name="20% - Accent1 2 2 2 3 2 2 6 2" xfId="2421" xr:uid="{00000000-0005-0000-0000-0000BA080000}"/>
    <cellStyle name="20% - Accent1 2 2 2 3 2 2 6 2 2" xfId="2422" xr:uid="{00000000-0005-0000-0000-0000BB080000}"/>
    <cellStyle name="20% - Accent1 2 2 2 3 2 2 6 3" xfId="2423" xr:uid="{00000000-0005-0000-0000-0000BC080000}"/>
    <cellStyle name="20% - Accent1 2 2 2 3 2 2 7" xfId="2424" xr:uid="{00000000-0005-0000-0000-0000BD080000}"/>
    <cellStyle name="20% - Accent1 2 2 2 3 2 2 7 2" xfId="2425" xr:uid="{00000000-0005-0000-0000-0000BE080000}"/>
    <cellStyle name="20% - Accent1 2 2 2 3 2 2 8" xfId="2426" xr:uid="{00000000-0005-0000-0000-0000BF080000}"/>
    <cellStyle name="20% - Accent1 2 2 2 3 2 2 8 2" xfId="2427" xr:uid="{00000000-0005-0000-0000-0000C0080000}"/>
    <cellStyle name="20% - Accent1 2 2 2 3 2 2 9" xfId="2428" xr:uid="{00000000-0005-0000-0000-0000C1080000}"/>
    <cellStyle name="20% - Accent1 2 2 2 3 2 3" xfId="2429" xr:uid="{00000000-0005-0000-0000-0000C2080000}"/>
    <cellStyle name="20% - Accent1 2 2 2 3 2 3 2" xfId="2430" xr:uid="{00000000-0005-0000-0000-0000C3080000}"/>
    <cellStyle name="20% - Accent1 2 2 2 3 2 3 2 2" xfId="2431" xr:uid="{00000000-0005-0000-0000-0000C4080000}"/>
    <cellStyle name="20% - Accent1 2 2 2 3 2 3 2 2 2" xfId="2432" xr:uid="{00000000-0005-0000-0000-0000C5080000}"/>
    <cellStyle name="20% - Accent1 2 2 2 3 2 3 2 2 2 2" xfId="2433" xr:uid="{00000000-0005-0000-0000-0000C6080000}"/>
    <cellStyle name="20% - Accent1 2 2 2 3 2 3 2 2 3" xfId="2434" xr:uid="{00000000-0005-0000-0000-0000C7080000}"/>
    <cellStyle name="20% - Accent1 2 2 2 3 2 3 2 3" xfId="2435" xr:uid="{00000000-0005-0000-0000-0000C8080000}"/>
    <cellStyle name="20% - Accent1 2 2 2 3 2 3 2 3 2" xfId="2436" xr:uid="{00000000-0005-0000-0000-0000C9080000}"/>
    <cellStyle name="20% - Accent1 2 2 2 3 2 3 2 4" xfId="2437" xr:uid="{00000000-0005-0000-0000-0000CA080000}"/>
    <cellStyle name="20% - Accent1 2 2 2 3 2 3 3" xfId="2438" xr:uid="{00000000-0005-0000-0000-0000CB080000}"/>
    <cellStyle name="20% - Accent1 2 2 2 3 2 3 3 2" xfId="2439" xr:uid="{00000000-0005-0000-0000-0000CC080000}"/>
    <cellStyle name="20% - Accent1 2 2 2 3 2 3 3 2 2" xfId="2440" xr:uid="{00000000-0005-0000-0000-0000CD080000}"/>
    <cellStyle name="20% - Accent1 2 2 2 3 2 3 3 2 2 2" xfId="2441" xr:uid="{00000000-0005-0000-0000-0000CE080000}"/>
    <cellStyle name="20% - Accent1 2 2 2 3 2 3 3 2 3" xfId="2442" xr:uid="{00000000-0005-0000-0000-0000CF080000}"/>
    <cellStyle name="20% - Accent1 2 2 2 3 2 3 3 3" xfId="2443" xr:uid="{00000000-0005-0000-0000-0000D0080000}"/>
    <cellStyle name="20% - Accent1 2 2 2 3 2 3 3 3 2" xfId="2444" xr:uid="{00000000-0005-0000-0000-0000D1080000}"/>
    <cellStyle name="20% - Accent1 2 2 2 3 2 3 3 4" xfId="2445" xr:uid="{00000000-0005-0000-0000-0000D2080000}"/>
    <cellStyle name="20% - Accent1 2 2 2 3 2 3 4" xfId="2446" xr:uid="{00000000-0005-0000-0000-0000D3080000}"/>
    <cellStyle name="20% - Accent1 2 2 2 3 2 3 4 2" xfId="2447" xr:uid="{00000000-0005-0000-0000-0000D4080000}"/>
    <cellStyle name="20% - Accent1 2 2 2 3 2 3 4 2 2" xfId="2448" xr:uid="{00000000-0005-0000-0000-0000D5080000}"/>
    <cellStyle name="20% - Accent1 2 2 2 3 2 3 4 2 2 2" xfId="2449" xr:uid="{00000000-0005-0000-0000-0000D6080000}"/>
    <cellStyle name="20% - Accent1 2 2 2 3 2 3 4 2 3" xfId="2450" xr:uid="{00000000-0005-0000-0000-0000D7080000}"/>
    <cellStyle name="20% - Accent1 2 2 2 3 2 3 4 3" xfId="2451" xr:uid="{00000000-0005-0000-0000-0000D8080000}"/>
    <cellStyle name="20% - Accent1 2 2 2 3 2 3 4 3 2" xfId="2452" xr:uid="{00000000-0005-0000-0000-0000D9080000}"/>
    <cellStyle name="20% - Accent1 2 2 2 3 2 3 4 4" xfId="2453" xr:uid="{00000000-0005-0000-0000-0000DA080000}"/>
    <cellStyle name="20% - Accent1 2 2 2 3 2 3 5" xfId="2454" xr:uid="{00000000-0005-0000-0000-0000DB080000}"/>
    <cellStyle name="20% - Accent1 2 2 2 3 2 3 5 2" xfId="2455" xr:uid="{00000000-0005-0000-0000-0000DC080000}"/>
    <cellStyle name="20% - Accent1 2 2 2 3 2 3 5 2 2" xfId="2456" xr:uid="{00000000-0005-0000-0000-0000DD080000}"/>
    <cellStyle name="20% - Accent1 2 2 2 3 2 3 5 3" xfId="2457" xr:uid="{00000000-0005-0000-0000-0000DE080000}"/>
    <cellStyle name="20% - Accent1 2 2 2 3 2 3 6" xfId="2458" xr:uid="{00000000-0005-0000-0000-0000DF080000}"/>
    <cellStyle name="20% - Accent1 2 2 2 3 2 3 6 2" xfId="2459" xr:uid="{00000000-0005-0000-0000-0000E0080000}"/>
    <cellStyle name="20% - Accent1 2 2 2 3 2 3 6 2 2" xfId="2460" xr:uid="{00000000-0005-0000-0000-0000E1080000}"/>
    <cellStyle name="20% - Accent1 2 2 2 3 2 3 6 3" xfId="2461" xr:uid="{00000000-0005-0000-0000-0000E2080000}"/>
    <cellStyle name="20% - Accent1 2 2 2 3 2 3 7" xfId="2462" xr:uid="{00000000-0005-0000-0000-0000E3080000}"/>
    <cellStyle name="20% - Accent1 2 2 2 3 2 3 7 2" xfId="2463" xr:uid="{00000000-0005-0000-0000-0000E4080000}"/>
    <cellStyle name="20% - Accent1 2 2 2 3 2 3 8" xfId="2464" xr:uid="{00000000-0005-0000-0000-0000E5080000}"/>
    <cellStyle name="20% - Accent1 2 2 2 3 2 3 8 2" xfId="2465" xr:uid="{00000000-0005-0000-0000-0000E6080000}"/>
    <cellStyle name="20% - Accent1 2 2 2 3 2 3 9" xfId="2466" xr:uid="{00000000-0005-0000-0000-0000E7080000}"/>
    <cellStyle name="20% - Accent1 2 2 2 3 2 4" xfId="2467" xr:uid="{00000000-0005-0000-0000-0000E8080000}"/>
    <cellStyle name="20% - Accent1 2 2 2 3 2 4 2" xfId="2468" xr:uid="{00000000-0005-0000-0000-0000E9080000}"/>
    <cellStyle name="20% - Accent1 2 2 2 3 2 4 2 2" xfId="2469" xr:uid="{00000000-0005-0000-0000-0000EA080000}"/>
    <cellStyle name="20% - Accent1 2 2 2 3 2 4 2 2 2" xfId="2470" xr:uid="{00000000-0005-0000-0000-0000EB080000}"/>
    <cellStyle name="20% - Accent1 2 2 2 3 2 4 2 3" xfId="2471" xr:uid="{00000000-0005-0000-0000-0000EC080000}"/>
    <cellStyle name="20% - Accent1 2 2 2 3 2 4 3" xfId="2472" xr:uid="{00000000-0005-0000-0000-0000ED080000}"/>
    <cellStyle name="20% - Accent1 2 2 2 3 2 4 3 2" xfId="2473" xr:uid="{00000000-0005-0000-0000-0000EE080000}"/>
    <cellStyle name="20% - Accent1 2 2 2 3 2 4 4" xfId="2474" xr:uid="{00000000-0005-0000-0000-0000EF080000}"/>
    <cellStyle name="20% - Accent1 2 2 2 3 2 5" xfId="2475" xr:uid="{00000000-0005-0000-0000-0000F0080000}"/>
    <cellStyle name="20% - Accent1 2 2 2 3 2 5 2" xfId="2476" xr:uid="{00000000-0005-0000-0000-0000F1080000}"/>
    <cellStyle name="20% - Accent1 2 2 2 3 2 5 2 2" xfId="2477" xr:uid="{00000000-0005-0000-0000-0000F2080000}"/>
    <cellStyle name="20% - Accent1 2 2 2 3 2 5 2 2 2" xfId="2478" xr:uid="{00000000-0005-0000-0000-0000F3080000}"/>
    <cellStyle name="20% - Accent1 2 2 2 3 2 5 2 3" xfId="2479" xr:uid="{00000000-0005-0000-0000-0000F4080000}"/>
    <cellStyle name="20% - Accent1 2 2 2 3 2 5 3" xfId="2480" xr:uid="{00000000-0005-0000-0000-0000F5080000}"/>
    <cellStyle name="20% - Accent1 2 2 2 3 2 5 3 2" xfId="2481" xr:uid="{00000000-0005-0000-0000-0000F6080000}"/>
    <cellStyle name="20% - Accent1 2 2 2 3 2 5 4" xfId="2482" xr:uid="{00000000-0005-0000-0000-0000F7080000}"/>
    <cellStyle name="20% - Accent1 2 2 2 3 2 6" xfId="2483" xr:uid="{00000000-0005-0000-0000-0000F8080000}"/>
    <cellStyle name="20% - Accent1 2 2 2 3 2 6 2" xfId="2484" xr:uid="{00000000-0005-0000-0000-0000F9080000}"/>
    <cellStyle name="20% - Accent1 2 2 2 3 2 6 2 2" xfId="2485" xr:uid="{00000000-0005-0000-0000-0000FA080000}"/>
    <cellStyle name="20% - Accent1 2 2 2 3 2 6 2 2 2" xfId="2486" xr:uid="{00000000-0005-0000-0000-0000FB080000}"/>
    <cellStyle name="20% - Accent1 2 2 2 3 2 6 2 3" xfId="2487" xr:uid="{00000000-0005-0000-0000-0000FC080000}"/>
    <cellStyle name="20% - Accent1 2 2 2 3 2 6 3" xfId="2488" xr:uid="{00000000-0005-0000-0000-0000FD080000}"/>
    <cellStyle name="20% - Accent1 2 2 2 3 2 6 3 2" xfId="2489" xr:uid="{00000000-0005-0000-0000-0000FE080000}"/>
    <cellStyle name="20% - Accent1 2 2 2 3 2 6 4" xfId="2490" xr:uid="{00000000-0005-0000-0000-0000FF080000}"/>
    <cellStyle name="20% - Accent1 2 2 2 3 2 7" xfId="2491" xr:uid="{00000000-0005-0000-0000-000000090000}"/>
    <cellStyle name="20% - Accent1 2 2 2 3 2 7 2" xfId="2492" xr:uid="{00000000-0005-0000-0000-000001090000}"/>
    <cellStyle name="20% - Accent1 2 2 2 3 2 7 2 2" xfId="2493" xr:uid="{00000000-0005-0000-0000-000002090000}"/>
    <cellStyle name="20% - Accent1 2 2 2 3 2 7 3" xfId="2494" xr:uid="{00000000-0005-0000-0000-000003090000}"/>
    <cellStyle name="20% - Accent1 2 2 2 3 2 8" xfId="2495" xr:uid="{00000000-0005-0000-0000-000004090000}"/>
    <cellStyle name="20% - Accent1 2 2 2 3 2 8 2" xfId="2496" xr:uid="{00000000-0005-0000-0000-000005090000}"/>
    <cellStyle name="20% - Accent1 2 2 2 3 2 8 2 2" xfId="2497" xr:uid="{00000000-0005-0000-0000-000006090000}"/>
    <cellStyle name="20% - Accent1 2 2 2 3 2 8 3" xfId="2498" xr:uid="{00000000-0005-0000-0000-000007090000}"/>
    <cellStyle name="20% - Accent1 2 2 2 3 2 9" xfId="2499" xr:uid="{00000000-0005-0000-0000-000008090000}"/>
    <cellStyle name="20% - Accent1 2 2 2 3 2 9 2" xfId="2500" xr:uid="{00000000-0005-0000-0000-000009090000}"/>
    <cellStyle name="20% - Accent1 2 2 2 3 3" xfId="2501" xr:uid="{00000000-0005-0000-0000-00000A090000}"/>
    <cellStyle name="20% - Accent1 2 2 2 3 3 10" xfId="2502" xr:uid="{00000000-0005-0000-0000-00000B090000}"/>
    <cellStyle name="20% - Accent1 2 2 2 3 3 10 2" xfId="2503" xr:uid="{00000000-0005-0000-0000-00000C090000}"/>
    <cellStyle name="20% - Accent1 2 2 2 3 3 11" xfId="2504" xr:uid="{00000000-0005-0000-0000-00000D090000}"/>
    <cellStyle name="20% - Accent1 2 2 2 3 3 2" xfId="2505" xr:uid="{00000000-0005-0000-0000-00000E090000}"/>
    <cellStyle name="20% - Accent1 2 2 2 3 3 2 2" xfId="2506" xr:uid="{00000000-0005-0000-0000-00000F090000}"/>
    <cellStyle name="20% - Accent1 2 2 2 3 3 2 2 2" xfId="2507" xr:uid="{00000000-0005-0000-0000-000010090000}"/>
    <cellStyle name="20% - Accent1 2 2 2 3 3 2 2 2 2" xfId="2508" xr:uid="{00000000-0005-0000-0000-000011090000}"/>
    <cellStyle name="20% - Accent1 2 2 2 3 3 2 2 2 2 2" xfId="2509" xr:uid="{00000000-0005-0000-0000-000012090000}"/>
    <cellStyle name="20% - Accent1 2 2 2 3 3 2 2 2 3" xfId="2510" xr:uid="{00000000-0005-0000-0000-000013090000}"/>
    <cellStyle name="20% - Accent1 2 2 2 3 3 2 2 3" xfId="2511" xr:uid="{00000000-0005-0000-0000-000014090000}"/>
    <cellStyle name="20% - Accent1 2 2 2 3 3 2 2 3 2" xfId="2512" xr:uid="{00000000-0005-0000-0000-000015090000}"/>
    <cellStyle name="20% - Accent1 2 2 2 3 3 2 2 4" xfId="2513" xr:uid="{00000000-0005-0000-0000-000016090000}"/>
    <cellStyle name="20% - Accent1 2 2 2 3 3 2 3" xfId="2514" xr:uid="{00000000-0005-0000-0000-000017090000}"/>
    <cellStyle name="20% - Accent1 2 2 2 3 3 2 3 2" xfId="2515" xr:uid="{00000000-0005-0000-0000-000018090000}"/>
    <cellStyle name="20% - Accent1 2 2 2 3 3 2 3 2 2" xfId="2516" xr:uid="{00000000-0005-0000-0000-000019090000}"/>
    <cellStyle name="20% - Accent1 2 2 2 3 3 2 3 2 2 2" xfId="2517" xr:uid="{00000000-0005-0000-0000-00001A090000}"/>
    <cellStyle name="20% - Accent1 2 2 2 3 3 2 3 2 3" xfId="2518" xr:uid="{00000000-0005-0000-0000-00001B090000}"/>
    <cellStyle name="20% - Accent1 2 2 2 3 3 2 3 3" xfId="2519" xr:uid="{00000000-0005-0000-0000-00001C090000}"/>
    <cellStyle name="20% - Accent1 2 2 2 3 3 2 3 3 2" xfId="2520" xr:uid="{00000000-0005-0000-0000-00001D090000}"/>
    <cellStyle name="20% - Accent1 2 2 2 3 3 2 3 4" xfId="2521" xr:uid="{00000000-0005-0000-0000-00001E090000}"/>
    <cellStyle name="20% - Accent1 2 2 2 3 3 2 4" xfId="2522" xr:uid="{00000000-0005-0000-0000-00001F090000}"/>
    <cellStyle name="20% - Accent1 2 2 2 3 3 2 4 2" xfId="2523" xr:uid="{00000000-0005-0000-0000-000020090000}"/>
    <cellStyle name="20% - Accent1 2 2 2 3 3 2 4 2 2" xfId="2524" xr:uid="{00000000-0005-0000-0000-000021090000}"/>
    <cellStyle name="20% - Accent1 2 2 2 3 3 2 4 2 2 2" xfId="2525" xr:uid="{00000000-0005-0000-0000-000022090000}"/>
    <cellStyle name="20% - Accent1 2 2 2 3 3 2 4 2 3" xfId="2526" xr:uid="{00000000-0005-0000-0000-000023090000}"/>
    <cellStyle name="20% - Accent1 2 2 2 3 3 2 4 3" xfId="2527" xr:uid="{00000000-0005-0000-0000-000024090000}"/>
    <cellStyle name="20% - Accent1 2 2 2 3 3 2 4 3 2" xfId="2528" xr:uid="{00000000-0005-0000-0000-000025090000}"/>
    <cellStyle name="20% - Accent1 2 2 2 3 3 2 4 4" xfId="2529" xr:uid="{00000000-0005-0000-0000-000026090000}"/>
    <cellStyle name="20% - Accent1 2 2 2 3 3 2 5" xfId="2530" xr:uid="{00000000-0005-0000-0000-000027090000}"/>
    <cellStyle name="20% - Accent1 2 2 2 3 3 2 5 2" xfId="2531" xr:uid="{00000000-0005-0000-0000-000028090000}"/>
    <cellStyle name="20% - Accent1 2 2 2 3 3 2 5 2 2" xfId="2532" xr:uid="{00000000-0005-0000-0000-000029090000}"/>
    <cellStyle name="20% - Accent1 2 2 2 3 3 2 5 3" xfId="2533" xr:uid="{00000000-0005-0000-0000-00002A090000}"/>
    <cellStyle name="20% - Accent1 2 2 2 3 3 2 6" xfId="2534" xr:uid="{00000000-0005-0000-0000-00002B090000}"/>
    <cellStyle name="20% - Accent1 2 2 2 3 3 2 6 2" xfId="2535" xr:uid="{00000000-0005-0000-0000-00002C090000}"/>
    <cellStyle name="20% - Accent1 2 2 2 3 3 2 6 2 2" xfId="2536" xr:uid="{00000000-0005-0000-0000-00002D090000}"/>
    <cellStyle name="20% - Accent1 2 2 2 3 3 2 6 3" xfId="2537" xr:uid="{00000000-0005-0000-0000-00002E090000}"/>
    <cellStyle name="20% - Accent1 2 2 2 3 3 2 7" xfId="2538" xr:uid="{00000000-0005-0000-0000-00002F090000}"/>
    <cellStyle name="20% - Accent1 2 2 2 3 3 2 7 2" xfId="2539" xr:uid="{00000000-0005-0000-0000-000030090000}"/>
    <cellStyle name="20% - Accent1 2 2 2 3 3 2 8" xfId="2540" xr:uid="{00000000-0005-0000-0000-000031090000}"/>
    <cellStyle name="20% - Accent1 2 2 2 3 3 2 8 2" xfId="2541" xr:uid="{00000000-0005-0000-0000-000032090000}"/>
    <cellStyle name="20% - Accent1 2 2 2 3 3 2 9" xfId="2542" xr:uid="{00000000-0005-0000-0000-000033090000}"/>
    <cellStyle name="20% - Accent1 2 2 2 3 3 3" xfId="2543" xr:uid="{00000000-0005-0000-0000-000034090000}"/>
    <cellStyle name="20% - Accent1 2 2 2 3 3 3 2" xfId="2544" xr:uid="{00000000-0005-0000-0000-000035090000}"/>
    <cellStyle name="20% - Accent1 2 2 2 3 3 3 2 2" xfId="2545" xr:uid="{00000000-0005-0000-0000-000036090000}"/>
    <cellStyle name="20% - Accent1 2 2 2 3 3 3 2 2 2" xfId="2546" xr:uid="{00000000-0005-0000-0000-000037090000}"/>
    <cellStyle name="20% - Accent1 2 2 2 3 3 3 2 2 2 2" xfId="2547" xr:uid="{00000000-0005-0000-0000-000038090000}"/>
    <cellStyle name="20% - Accent1 2 2 2 3 3 3 2 2 3" xfId="2548" xr:uid="{00000000-0005-0000-0000-000039090000}"/>
    <cellStyle name="20% - Accent1 2 2 2 3 3 3 2 3" xfId="2549" xr:uid="{00000000-0005-0000-0000-00003A090000}"/>
    <cellStyle name="20% - Accent1 2 2 2 3 3 3 2 3 2" xfId="2550" xr:uid="{00000000-0005-0000-0000-00003B090000}"/>
    <cellStyle name="20% - Accent1 2 2 2 3 3 3 2 4" xfId="2551" xr:uid="{00000000-0005-0000-0000-00003C090000}"/>
    <cellStyle name="20% - Accent1 2 2 2 3 3 3 3" xfId="2552" xr:uid="{00000000-0005-0000-0000-00003D090000}"/>
    <cellStyle name="20% - Accent1 2 2 2 3 3 3 3 2" xfId="2553" xr:uid="{00000000-0005-0000-0000-00003E090000}"/>
    <cellStyle name="20% - Accent1 2 2 2 3 3 3 3 2 2" xfId="2554" xr:uid="{00000000-0005-0000-0000-00003F090000}"/>
    <cellStyle name="20% - Accent1 2 2 2 3 3 3 3 2 2 2" xfId="2555" xr:uid="{00000000-0005-0000-0000-000040090000}"/>
    <cellStyle name="20% - Accent1 2 2 2 3 3 3 3 2 3" xfId="2556" xr:uid="{00000000-0005-0000-0000-000041090000}"/>
    <cellStyle name="20% - Accent1 2 2 2 3 3 3 3 3" xfId="2557" xr:uid="{00000000-0005-0000-0000-000042090000}"/>
    <cellStyle name="20% - Accent1 2 2 2 3 3 3 3 3 2" xfId="2558" xr:uid="{00000000-0005-0000-0000-000043090000}"/>
    <cellStyle name="20% - Accent1 2 2 2 3 3 3 3 4" xfId="2559" xr:uid="{00000000-0005-0000-0000-000044090000}"/>
    <cellStyle name="20% - Accent1 2 2 2 3 3 3 4" xfId="2560" xr:uid="{00000000-0005-0000-0000-000045090000}"/>
    <cellStyle name="20% - Accent1 2 2 2 3 3 3 4 2" xfId="2561" xr:uid="{00000000-0005-0000-0000-000046090000}"/>
    <cellStyle name="20% - Accent1 2 2 2 3 3 3 4 2 2" xfId="2562" xr:uid="{00000000-0005-0000-0000-000047090000}"/>
    <cellStyle name="20% - Accent1 2 2 2 3 3 3 4 2 2 2" xfId="2563" xr:uid="{00000000-0005-0000-0000-000048090000}"/>
    <cellStyle name="20% - Accent1 2 2 2 3 3 3 4 2 3" xfId="2564" xr:uid="{00000000-0005-0000-0000-000049090000}"/>
    <cellStyle name="20% - Accent1 2 2 2 3 3 3 4 3" xfId="2565" xr:uid="{00000000-0005-0000-0000-00004A090000}"/>
    <cellStyle name="20% - Accent1 2 2 2 3 3 3 4 3 2" xfId="2566" xr:uid="{00000000-0005-0000-0000-00004B090000}"/>
    <cellStyle name="20% - Accent1 2 2 2 3 3 3 4 4" xfId="2567" xr:uid="{00000000-0005-0000-0000-00004C090000}"/>
    <cellStyle name="20% - Accent1 2 2 2 3 3 3 5" xfId="2568" xr:uid="{00000000-0005-0000-0000-00004D090000}"/>
    <cellStyle name="20% - Accent1 2 2 2 3 3 3 5 2" xfId="2569" xr:uid="{00000000-0005-0000-0000-00004E090000}"/>
    <cellStyle name="20% - Accent1 2 2 2 3 3 3 5 2 2" xfId="2570" xr:uid="{00000000-0005-0000-0000-00004F090000}"/>
    <cellStyle name="20% - Accent1 2 2 2 3 3 3 5 3" xfId="2571" xr:uid="{00000000-0005-0000-0000-000050090000}"/>
    <cellStyle name="20% - Accent1 2 2 2 3 3 3 6" xfId="2572" xr:uid="{00000000-0005-0000-0000-000051090000}"/>
    <cellStyle name="20% - Accent1 2 2 2 3 3 3 6 2" xfId="2573" xr:uid="{00000000-0005-0000-0000-000052090000}"/>
    <cellStyle name="20% - Accent1 2 2 2 3 3 3 6 2 2" xfId="2574" xr:uid="{00000000-0005-0000-0000-000053090000}"/>
    <cellStyle name="20% - Accent1 2 2 2 3 3 3 6 3" xfId="2575" xr:uid="{00000000-0005-0000-0000-000054090000}"/>
    <cellStyle name="20% - Accent1 2 2 2 3 3 3 7" xfId="2576" xr:uid="{00000000-0005-0000-0000-000055090000}"/>
    <cellStyle name="20% - Accent1 2 2 2 3 3 3 7 2" xfId="2577" xr:uid="{00000000-0005-0000-0000-000056090000}"/>
    <cellStyle name="20% - Accent1 2 2 2 3 3 3 8" xfId="2578" xr:uid="{00000000-0005-0000-0000-000057090000}"/>
    <cellStyle name="20% - Accent1 2 2 2 3 3 3 8 2" xfId="2579" xr:uid="{00000000-0005-0000-0000-000058090000}"/>
    <cellStyle name="20% - Accent1 2 2 2 3 3 3 9" xfId="2580" xr:uid="{00000000-0005-0000-0000-000059090000}"/>
    <cellStyle name="20% - Accent1 2 2 2 3 3 4" xfId="2581" xr:uid="{00000000-0005-0000-0000-00005A090000}"/>
    <cellStyle name="20% - Accent1 2 2 2 3 3 4 2" xfId="2582" xr:uid="{00000000-0005-0000-0000-00005B090000}"/>
    <cellStyle name="20% - Accent1 2 2 2 3 3 4 2 2" xfId="2583" xr:uid="{00000000-0005-0000-0000-00005C090000}"/>
    <cellStyle name="20% - Accent1 2 2 2 3 3 4 2 2 2" xfId="2584" xr:uid="{00000000-0005-0000-0000-00005D090000}"/>
    <cellStyle name="20% - Accent1 2 2 2 3 3 4 2 3" xfId="2585" xr:uid="{00000000-0005-0000-0000-00005E090000}"/>
    <cellStyle name="20% - Accent1 2 2 2 3 3 4 3" xfId="2586" xr:uid="{00000000-0005-0000-0000-00005F090000}"/>
    <cellStyle name="20% - Accent1 2 2 2 3 3 4 3 2" xfId="2587" xr:uid="{00000000-0005-0000-0000-000060090000}"/>
    <cellStyle name="20% - Accent1 2 2 2 3 3 4 4" xfId="2588" xr:uid="{00000000-0005-0000-0000-000061090000}"/>
    <cellStyle name="20% - Accent1 2 2 2 3 3 5" xfId="2589" xr:uid="{00000000-0005-0000-0000-000062090000}"/>
    <cellStyle name="20% - Accent1 2 2 2 3 3 5 2" xfId="2590" xr:uid="{00000000-0005-0000-0000-000063090000}"/>
    <cellStyle name="20% - Accent1 2 2 2 3 3 5 2 2" xfId="2591" xr:uid="{00000000-0005-0000-0000-000064090000}"/>
    <cellStyle name="20% - Accent1 2 2 2 3 3 5 2 2 2" xfId="2592" xr:uid="{00000000-0005-0000-0000-000065090000}"/>
    <cellStyle name="20% - Accent1 2 2 2 3 3 5 2 3" xfId="2593" xr:uid="{00000000-0005-0000-0000-000066090000}"/>
    <cellStyle name="20% - Accent1 2 2 2 3 3 5 3" xfId="2594" xr:uid="{00000000-0005-0000-0000-000067090000}"/>
    <cellStyle name="20% - Accent1 2 2 2 3 3 5 3 2" xfId="2595" xr:uid="{00000000-0005-0000-0000-000068090000}"/>
    <cellStyle name="20% - Accent1 2 2 2 3 3 5 4" xfId="2596" xr:uid="{00000000-0005-0000-0000-000069090000}"/>
    <cellStyle name="20% - Accent1 2 2 2 3 3 6" xfId="2597" xr:uid="{00000000-0005-0000-0000-00006A090000}"/>
    <cellStyle name="20% - Accent1 2 2 2 3 3 6 2" xfId="2598" xr:uid="{00000000-0005-0000-0000-00006B090000}"/>
    <cellStyle name="20% - Accent1 2 2 2 3 3 6 2 2" xfId="2599" xr:uid="{00000000-0005-0000-0000-00006C090000}"/>
    <cellStyle name="20% - Accent1 2 2 2 3 3 6 2 2 2" xfId="2600" xr:uid="{00000000-0005-0000-0000-00006D090000}"/>
    <cellStyle name="20% - Accent1 2 2 2 3 3 6 2 3" xfId="2601" xr:uid="{00000000-0005-0000-0000-00006E090000}"/>
    <cellStyle name="20% - Accent1 2 2 2 3 3 6 3" xfId="2602" xr:uid="{00000000-0005-0000-0000-00006F090000}"/>
    <cellStyle name="20% - Accent1 2 2 2 3 3 6 3 2" xfId="2603" xr:uid="{00000000-0005-0000-0000-000070090000}"/>
    <cellStyle name="20% - Accent1 2 2 2 3 3 6 4" xfId="2604" xr:uid="{00000000-0005-0000-0000-000071090000}"/>
    <cellStyle name="20% - Accent1 2 2 2 3 3 7" xfId="2605" xr:uid="{00000000-0005-0000-0000-000072090000}"/>
    <cellStyle name="20% - Accent1 2 2 2 3 3 7 2" xfId="2606" xr:uid="{00000000-0005-0000-0000-000073090000}"/>
    <cellStyle name="20% - Accent1 2 2 2 3 3 7 2 2" xfId="2607" xr:uid="{00000000-0005-0000-0000-000074090000}"/>
    <cellStyle name="20% - Accent1 2 2 2 3 3 7 3" xfId="2608" xr:uid="{00000000-0005-0000-0000-000075090000}"/>
    <cellStyle name="20% - Accent1 2 2 2 3 3 8" xfId="2609" xr:uid="{00000000-0005-0000-0000-000076090000}"/>
    <cellStyle name="20% - Accent1 2 2 2 3 3 8 2" xfId="2610" xr:uid="{00000000-0005-0000-0000-000077090000}"/>
    <cellStyle name="20% - Accent1 2 2 2 3 3 8 2 2" xfId="2611" xr:uid="{00000000-0005-0000-0000-000078090000}"/>
    <cellStyle name="20% - Accent1 2 2 2 3 3 8 3" xfId="2612" xr:uid="{00000000-0005-0000-0000-000079090000}"/>
    <cellStyle name="20% - Accent1 2 2 2 3 3 9" xfId="2613" xr:uid="{00000000-0005-0000-0000-00007A090000}"/>
    <cellStyle name="20% - Accent1 2 2 2 3 3 9 2" xfId="2614" xr:uid="{00000000-0005-0000-0000-00007B090000}"/>
    <cellStyle name="20% - Accent1 2 2 2 3 4" xfId="2615" xr:uid="{00000000-0005-0000-0000-00007C090000}"/>
    <cellStyle name="20% - Accent1 2 2 2 3 4 10" xfId="2616" xr:uid="{00000000-0005-0000-0000-00007D090000}"/>
    <cellStyle name="20% - Accent1 2 2 2 3 4 10 2" xfId="2617" xr:uid="{00000000-0005-0000-0000-00007E090000}"/>
    <cellStyle name="20% - Accent1 2 2 2 3 4 11" xfId="2618" xr:uid="{00000000-0005-0000-0000-00007F090000}"/>
    <cellStyle name="20% - Accent1 2 2 2 3 4 2" xfId="2619" xr:uid="{00000000-0005-0000-0000-000080090000}"/>
    <cellStyle name="20% - Accent1 2 2 2 3 4 2 2" xfId="2620" xr:uid="{00000000-0005-0000-0000-000081090000}"/>
    <cellStyle name="20% - Accent1 2 2 2 3 4 2 2 2" xfId="2621" xr:uid="{00000000-0005-0000-0000-000082090000}"/>
    <cellStyle name="20% - Accent1 2 2 2 3 4 2 2 2 2" xfId="2622" xr:uid="{00000000-0005-0000-0000-000083090000}"/>
    <cellStyle name="20% - Accent1 2 2 2 3 4 2 2 2 2 2" xfId="2623" xr:uid="{00000000-0005-0000-0000-000084090000}"/>
    <cellStyle name="20% - Accent1 2 2 2 3 4 2 2 2 3" xfId="2624" xr:uid="{00000000-0005-0000-0000-000085090000}"/>
    <cellStyle name="20% - Accent1 2 2 2 3 4 2 2 3" xfId="2625" xr:uid="{00000000-0005-0000-0000-000086090000}"/>
    <cellStyle name="20% - Accent1 2 2 2 3 4 2 2 3 2" xfId="2626" xr:uid="{00000000-0005-0000-0000-000087090000}"/>
    <cellStyle name="20% - Accent1 2 2 2 3 4 2 2 4" xfId="2627" xr:uid="{00000000-0005-0000-0000-000088090000}"/>
    <cellStyle name="20% - Accent1 2 2 2 3 4 2 3" xfId="2628" xr:uid="{00000000-0005-0000-0000-000089090000}"/>
    <cellStyle name="20% - Accent1 2 2 2 3 4 2 3 2" xfId="2629" xr:uid="{00000000-0005-0000-0000-00008A090000}"/>
    <cellStyle name="20% - Accent1 2 2 2 3 4 2 3 2 2" xfId="2630" xr:uid="{00000000-0005-0000-0000-00008B090000}"/>
    <cellStyle name="20% - Accent1 2 2 2 3 4 2 3 2 2 2" xfId="2631" xr:uid="{00000000-0005-0000-0000-00008C090000}"/>
    <cellStyle name="20% - Accent1 2 2 2 3 4 2 3 2 3" xfId="2632" xr:uid="{00000000-0005-0000-0000-00008D090000}"/>
    <cellStyle name="20% - Accent1 2 2 2 3 4 2 3 3" xfId="2633" xr:uid="{00000000-0005-0000-0000-00008E090000}"/>
    <cellStyle name="20% - Accent1 2 2 2 3 4 2 3 3 2" xfId="2634" xr:uid="{00000000-0005-0000-0000-00008F090000}"/>
    <cellStyle name="20% - Accent1 2 2 2 3 4 2 3 4" xfId="2635" xr:uid="{00000000-0005-0000-0000-000090090000}"/>
    <cellStyle name="20% - Accent1 2 2 2 3 4 2 4" xfId="2636" xr:uid="{00000000-0005-0000-0000-000091090000}"/>
    <cellStyle name="20% - Accent1 2 2 2 3 4 2 4 2" xfId="2637" xr:uid="{00000000-0005-0000-0000-000092090000}"/>
    <cellStyle name="20% - Accent1 2 2 2 3 4 2 4 2 2" xfId="2638" xr:uid="{00000000-0005-0000-0000-000093090000}"/>
    <cellStyle name="20% - Accent1 2 2 2 3 4 2 4 2 2 2" xfId="2639" xr:uid="{00000000-0005-0000-0000-000094090000}"/>
    <cellStyle name="20% - Accent1 2 2 2 3 4 2 4 2 3" xfId="2640" xr:uid="{00000000-0005-0000-0000-000095090000}"/>
    <cellStyle name="20% - Accent1 2 2 2 3 4 2 4 3" xfId="2641" xr:uid="{00000000-0005-0000-0000-000096090000}"/>
    <cellStyle name="20% - Accent1 2 2 2 3 4 2 4 3 2" xfId="2642" xr:uid="{00000000-0005-0000-0000-000097090000}"/>
    <cellStyle name="20% - Accent1 2 2 2 3 4 2 4 4" xfId="2643" xr:uid="{00000000-0005-0000-0000-000098090000}"/>
    <cellStyle name="20% - Accent1 2 2 2 3 4 2 5" xfId="2644" xr:uid="{00000000-0005-0000-0000-000099090000}"/>
    <cellStyle name="20% - Accent1 2 2 2 3 4 2 5 2" xfId="2645" xr:uid="{00000000-0005-0000-0000-00009A090000}"/>
    <cellStyle name="20% - Accent1 2 2 2 3 4 2 5 2 2" xfId="2646" xr:uid="{00000000-0005-0000-0000-00009B090000}"/>
    <cellStyle name="20% - Accent1 2 2 2 3 4 2 5 3" xfId="2647" xr:uid="{00000000-0005-0000-0000-00009C090000}"/>
    <cellStyle name="20% - Accent1 2 2 2 3 4 2 6" xfId="2648" xr:uid="{00000000-0005-0000-0000-00009D090000}"/>
    <cellStyle name="20% - Accent1 2 2 2 3 4 2 6 2" xfId="2649" xr:uid="{00000000-0005-0000-0000-00009E090000}"/>
    <cellStyle name="20% - Accent1 2 2 2 3 4 2 6 2 2" xfId="2650" xr:uid="{00000000-0005-0000-0000-00009F090000}"/>
    <cellStyle name="20% - Accent1 2 2 2 3 4 2 6 3" xfId="2651" xr:uid="{00000000-0005-0000-0000-0000A0090000}"/>
    <cellStyle name="20% - Accent1 2 2 2 3 4 2 7" xfId="2652" xr:uid="{00000000-0005-0000-0000-0000A1090000}"/>
    <cellStyle name="20% - Accent1 2 2 2 3 4 2 7 2" xfId="2653" xr:uid="{00000000-0005-0000-0000-0000A2090000}"/>
    <cellStyle name="20% - Accent1 2 2 2 3 4 2 8" xfId="2654" xr:uid="{00000000-0005-0000-0000-0000A3090000}"/>
    <cellStyle name="20% - Accent1 2 2 2 3 4 2 8 2" xfId="2655" xr:uid="{00000000-0005-0000-0000-0000A4090000}"/>
    <cellStyle name="20% - Accent1 2 2 2 3 4 2 9" xfId="2656" xr:uid="{00000000-0005-0000-0000-0000A5090000}"/>
    <cellStyle name="20% - Accent1 2 2 2 3 4 3" xfId="2657" xr:uid="{00000000-0005-0000-0000-0000A6090000}"/>
    <cellStyle name="20% - Accent1 2 2 2 3 4 3 2" xfId="2658" xr:uid="{00000000-0005-0000-0000-0000A7090000}"/>
    <cellStyle name="20% - Accent1 2 2 2 3 4 3 2 2" xfId="2659" xr:uid="{00000000-0005-0000-0000-0000A8090000}"/>
    <cellStyle name="20% - Accent1 2 2 2 3 4 3 2 2 2" xfId="2660" xr:uid="{00000000-0005-0000-0000-0000A9090000}"/>
    <cellStyle name="20% - Accent1 2 2 2 3 4 3 2 2 2 2" xfId="2661" xr:uid="{00000000-0005-0000-0000-0000AA090000}"/>
    <cellStyle name="20% - Accent1 2 2 2 3 4 3 2 2 3" xfId="2662" xr:uid="{00000000-0005-0000-0000-0000AB090000}"/>
    <cellStyle name="20% - Accent1 2 2 2 3 4 3 2 3" xfId="2663" xr:uid="{00000000-0005-0000-0000-0000AC090000}"/>
    <cellStyle name="20% - Accent1 2 2 2 3 4 3 2 3 2" xfId="2664" xr:uid="{00000000-0005-0000-0000-0000AD090000}"/>
    <cellStyle name="20% - Accent1 2 2 2 3 4 3 2 4" xfId="2665" xr:uid="{00000000-0005-0000-0000-0000AE090000}"/>
    <cellStyle name="20% - Accent1 2 2 2 3 4 3 3" xfId="2666" xr:uid="{00000000-0005-0000-0000-0000AF090000}"/>
    <cellStyle name="20% - Accent1 2 2 2 3 4 3 3 2" xfId="2667" xr:uid="{00000000-0005-0000-0000-0000B0090000}"/>
    <cellStyle name="20% - Accent1 2 2 2 3 4 3 3 2 2" xfId="2668" xr:uid="{00000000-0005-0000-0000-0000B1090000}"/>
    <cellStyle name="20% - Accent1 2 2 2 3 4 3 3 2 2 2" xfId="2669" xr:uid="{00000000-0005-0000-0000-0000B2090000}"/>
    <cellStyle name="20% - Accent1 2 2 2 3 4 3 3 2 3" xfId="2670" xr:uid="{00000000-0005-0000-0000-0000B3090000}"/>
    <cellStyle name="20% - Accent1 2 2 2 3 4 3 3 3" xfId="2671" xr:uid="{00000000-0005-0000-0000-0000B4090000}"/>
    <cellStyle name="20% - Accent1 2 2 2 3 4 3 3 3 2" xfId="2672" xr:uid="{00000000-0005-0000-0000-0000B5090000}"/>
    <cellStyle name="20% - Accent1 2 2 2 3 4 3 3 4" xfId="2673" xr:uid="{00000000-0005-0000-0000-0000B6090000}"/>
    <cellStyle name="20% - Accent1 2 2 2 3 4 3 4" xfId="2674" xr:uid="{00000000-0005-0000-0000-0000B7090000}"/>
    <cellStyle name="20% - Accent1 2 2 2 3 4 3 4 2" xfId="2675" xr:uid="{00000000-0005-0000-0000-0000B8090000}"/>
    <cellStyle name="20% - Accent1 2 2 2 3 4 3 4 2 2" xfId="2676" xr:uid="{00000000-0005-0000-0000-0000B9090000}"/>
    <cellStyle name="20% - Accent1 2 2 2 3 4 3 4 2 2 2" xfId="2677" xr:uid="{00000000-0005-0000-0000-0000BA090000}"/>
    <cellStyle name="20% - Accent1 2 2 2 3 4 3 4 2 3" xfId="2678" xr:uid="{00000000-0005-0000-0000-0000BB090000}"/>
    <cellStyle name="20% - Accent1 2 2 2 3 4 3 4 3" xfId="2679" xr:uid="{00000000-0005-0000-0000-0000BC090000}"/>
    <cellStyle name="20% - Accent1 2 2 2 3 4 3 4 3 2" xfId="2680" xr:uid="{00000000-0005-0000-0000-0000BD090000}"/>
    <cellStyle name="20% - Accent1 2 2 2 3 4 3 4 4" xfId="2681" xr:uid="{00000000-0005-0000-0000-0000BE090000}"/>
    <cellStyle name="20% - Accent1 2 2 2 3 4 3 5" xfId="2682" xr:uid="{00000000-0005-0000-0000-0000BF090000}"/>
    <cellStyle name="20% - Accent1 2 2 2 3 4 3 5 2" xfId="2683" xr:uid="{00000000-0005-0000-0000-0000C0090000}"/>
    <cellStyle name="20% - Accent1 2 2 2 3 4 3 5 2 2" xfId="2684" xr:uid="{00000000-0005-0000-0000-0000C1090000}"/>
    <cellStyle name="20% - Accent1 2 2 2 3 4 3 5 3" xfId="2685" xr:uid="{00000000-0005-0000-0000-0000C2090000}"/>
    <cellStyle name="20% - Accent1 2 2 2 3 4 3 6" xfId="2686" xr:uid="{00000000-0005-0000-0000-0000C3090000}"/>
    <cellStyle name="20% - Accent1 2 2 2 3 4 3 6 2" xfId="2687" xr:uid="{00000000-0005-0000-0000-0000C4090000}"/>
    <cellStyle name="20% - Accent1 2 2 2 3 4 3 6 2 2" xfId="2688" xr:uid="{00000000-0005-0000-0000-0000C5090000}"/>
    <cellStyle name="20% - Accent1 2 2 2 3 4 3 6 3" xfId="2689" xr:uid="{00000000-0005-0000-0000-0000C6090000}"/>
    <cellStyle name="20% - Accent1 2 2 2 3 4 3 7" xfId="2690" xr:uid="{00000000-0005-0000-0000-0000C7090000}"/>
    <cellStyle name="20% - Accent1 2 2 2 3 4 3 7 2" xfId="2691" xr:uid="{00000000-0005-0000-0000-0000C8090000}"/>
    <cellStyle name="20% - Accent1 2 2 2 3 4 3 8" xfId="2692" xr:uid="{00000000-0005-0000-0000-0000C9090000}"/>
    <cellStyle name="20% - Accent1 2 2 2 3 4 3 8 2" xfId="2693" xr:uid="{00000000-0005-0000-0000-0000CA090000}"/>
    <cellStyle name="20% - Accent1 2 2 2 3 4 3 9" xfId="2694" xr:uid="{00000000-0005-0000-0000-0000CB090000}"/>
    <cellStyle name="20% - Accent1 2 2 2 3 4 4" xfId="2695" xr:uid="{00000000-0005-0000-0000-0000CC090000}"/>
    <cellStyle name="20% - Accent1 2 2 2 3 4 4 2" xfId="2696" xr:uid="{00000000-0005-0000-0000-0000CD090000}"/>
    <cellStyle name="20% - Accent1 2 2 2 3 4 4 2 2" xfId="2697" xr:uid="{00000000-0005-0000-0000-0000CE090000}"/>
    <cellStyle name="20% - Accent1 2 2 2 3 4 4 2 2 2" xfId="2698" xr:uid="{00000000-0005-0000-0000-0000CF090000}"/>
    <cellStyle name="20% - Accent1 2 2 2 3 4 4 2 3" xfId="2699" xr:uid="{00000000-0005-0000-0000-0000D0090000}"/>
    <cellStyle name="20% - Accent1 2 2 2 3 4 4 3" xfId="2700" xr:uid="{00000000-0005-0000-0000-0000D1090000}"/>
    <cellStyle name="20% - Accent1 2 2 2 3 4 4 3 2" xfId="2701" xr:uid="{00000000-0005-0000-0000-0000D2090000}"/>
    <cellStyle name="20% - Accent1 2 2 2 3 4 4 4" xfId="2702" xr:uid="{00000000-0005-0000-0000-0000D3090000}"/>
    <cellStyle name="20% - Accent1 2 2 2 3 4 5" xfId="2703" xr:uid="{00000000-0005-0000-0000-0000D4090000}"/>
    <cellStyle name="20% - Accent1 2 2 2 3 4 5 2" xfId="2704" xr:uid="{00000000-0005-0000-0000-0000D5090000}"/>
    <cellStyle name="20% - Accent1 2 2 2 3 4 5 2 2" xfId="2705" xr:uid="{00000000-0005-0000-0000-0000D6090000}"/>
    <cellStyle name="20% - Accent1 2 2 2 3 4 5 2 2 2" xfId="2706" xr:uid="{00000000-0005-0000-0000-0000D7090000}"/>
    <cellStyle name="20% - Accent1 2 2 2 3 4 5 2 3" xfId="2707" xr:uid="{00000000-0005-0000-0000-0000D8090000}"/>
    <cellStyle name="20% - Accent1 2 2 2 3 4 5 3" xfId="2708" xr:uid="{00000000-0005-0000-0000-0000D9090000}"/>
    <cellStyle name="20% - Accent1 2 2 2 3 4 5 3 2" xfId="2709" xr:uid="{00000000-0005-0000-0000-0000DA090000}"/>
    <cellStyle name="20% - Accent1 2 2 2 3 4 5 4" xfId="2710" xr:uid="{00000000-0005-0000-0000-0000DB090000}"/>
    <cellStyle name="20% - Accent1 2 2 2 3 4 6" xfId="2711" xr:uid="{00000000-0005-0000-0000-0000DC090000}"/>
    <cellStyle name="20% - Accent1 2 2 2 3 4 6 2" xfId="2712" xr:uid="{00000000-0005-0000-0000-0000DD090000}"/>
    <cellStyle name="20% - Accent1 2 2 2 3 4 6 2 2" xfId="2713" xr:uid="{00000000-0005-0000-0000-0000DE090000}"/>
    <cellStyle name="20% - Accent1 2 2 2 3 4 6 2 2 2" xfId="2714" xr:uid="{00000000-0005-0000-0000-0000DF090000}"/>
    <cellStyle name="20% - Accent1 2 2 2 3 4 6 2 3" xfId="2715" xr:uid="{00000000-0005-0000-0000-0000E0090000}"/>
    <cellStyle name="20% - Accent1 2 2 2 3 4 6 3" xfId="2716" xr:uid="{00000000-0005-0000-0000-0000E1090000}"/>
    <cellStyle name="20% - Accent1 2 2 2 3 4 6 3 2" xfId="2717" xr:uid="{00000000-0005-0000-0000-0000E2090000}"/>
    <cellStyle name="20% - Accent1 2 2 2 3 4 6 4" xfId="2718" xr:uid="{00000000-0005-0000-0000-0000E3090000}"/>
    <cellStyle name="20% - Accent1 2 2 2 3 4 7" xfId="2719" xr:uid="{00000000-0005-0000-0000-0000E4090000}"/>
    <cellStyle name="20% - Accent1 2 2 2 3 4 7 2" xfId="2720" xr:uid="{00000000-0005-0000-0000-0000E5090000}"/>
    <cellStyle name="20% - Accent1 2 2 2 3 4 7 2 2" xfId="2721" xr:uid="{00000000-0005-0000-0000-0000E6090000}"/>
    <cellStyle name="20% - Accent1 2 2 2 3 4 7 3" xfId="2722" xr:uid="{00000000-0005-0000-0000-0000E7090000}"/>
    <cellStyle name="20% - Accent1 2 2 2 3 4 8" xfId="2723" xr:uid="{00000000-0005-0000-0000-0000E8090000}"/>
    <cellStyle name="20% - Accent1 2 2 2 3 4 8 2" xfId="2724" xr:uid="{00000000-0005-0000-0000-0000E9090000}"/>
    <cellStyle name="20% - Accent1 2 2 2 3 4 8 2 2" xfId="2725" xr:uid="{00000000-0005-0000-0000-0000EA090000}"/>
    <cellStyle name="20% - Accent1 2 2 2 3 4 8 3" xfId="2726" xr:uid="{00000000-0005-0000-0000-0000EB090000}"/>
    <cellStyle name="20% - Accent1 2 2 2 3 4 9" xfId="2727" xr:uid="{00000000-0005-0000-0000-0000EC090000}"/>
    <cellStyle name="20% - Accent1 2 2 2 3 4 9 2" xfId="2728" xr:uid="{00000000-0005-0000-0000-0000ED090000}"/>
    <cellStyle name="20% - Accent1 2 2 2 3 5" xfId="2729" xr:uid="{00000000-0005-0000-0000-0000EE090000}"/>
    <cellStyle name="20% - Accent1 2 2 2 3 5 2" xfId="2730" xr:uid="{00000000-0005-0000-0000-0000EF090000}"/>
    <cellStyle name="20% - Accent1 2 2 2 3 5 2 2" xfId="2731" xr:uid="{00000000-0005-0000-0000-0000F0090000}"/>
    <cellStyle name="20% - Accent1 2 2 2 3 5 2 2 2" xfId="2732" xr:uid="{00000000-0005-0000-0000-0000F1090000}"/>
    <cellStyle name="20% - Accent1 2 2 2 3 5 2 2 2 2" xfId="2733" xr:uid="{00000000-0005-0000-0000-0000F2090000}"/>
    <cellStyle name="20% - Accent1 2 2 2 3 5 2 2 3" xfId="2734" xr:uid="{00000000-0005-0000-0000-0000F3090000}"/>
    <cellStyle name="20% - Accent1 2 2 2 3 5 2 3" xfId="2735" xr:uid="{00000000-0005-0000-0000-0000F4090000}"/>
    <cellStyle name="20% - Accent1 2 2 2 3 5 2 3 2" xfId="2736" xr:uid="{00000000-0005-0000-0000-0000F5090000}"/>
    <cellStyle name="20% - Accent1 2 2 2 3 5 2 4" xfId="2737" xr:uid="{00000000-0005-0000-0000-0000F6090000}"/>
    <cellStyle name="20% - Accent1 2 2 2 3 5 3" xfId="2738" xr:uid="{00000000-0005-0000-0000-0000F7090000}"/>
    <cellStyle name="20% - Accent1 2 2 2 3 5 3 2" xfId="2739" xr:uid="{00000000-0005-0000-0000-0000F8090000}"/>
    <cellStyle name="20% - Accent1 2 2 2 3 5 3 2 2" xfId="2740" xr:uid="{00000000-0005-0000-0000-0000F9090000}"/>
    <cellStyle name="20% - Accent1 2 2 2 3 5 3 2 2 2" xfId="2741" xr:uid="{00000000-0005-0000-0000-0000FA090000}"/>
    <cellStyle name="20% - Accent1 2 2 2 3 5 3 2 3" xfId="2742" xr:uid="{00000000-0005-0000-0000-0000FB090000}"/>
    <cellStyle name="20% - Accent1 2 2 2 3 5 3 3" xfId="2743" xr:uid="{00000000-0005-0000-0000-0000FC090000}"/>
    <cellStyle name="20% - Accent1 2 2 2 3 5 3 3 2" xfId="2744" xr:uid="{00000000-0005-0000-0000-0000FD090000}"/>
    <cellStyle name="20% - Accent1 2 2 2 3 5 3 4" xfId="2745" xr:uid="{00000000-0005-0000-0000-0000FE090000}"/>
    <cellStyle name="20% - Accent1 2 2 2 3 5 4" xfId="2746" xr:uid="{00000000-0005-0000-0000-0000FF090000}"/>
    <cellStyle name="20% - Accent1 2 2 2 3 5 4 2" xfId="2747" xr:uid="{00000000-0005-0000-0000-0000000A0000}"/>
    <cellStyle name="20% - Accent1 2 2 2 3 5 4 2 2" xfId="2748" xr:uid="{00000000-0005-0000-0000-0000010A0000}"/>
    <cellStyle name="20% - Accent1 2 2 2 3 5 4 2 2 2" xfId="2749" xr:uid="{00000000-0005-0000-0000-0000020A0000}"/>
    <cellStyle name="20% - Accent1 2 2 2 3 5 4 2 3" xfId="2750" xr:uid="{00000000-0005-0000-0000-0000030A0000}"/>
    <cellStyle name="20% - Accent1 2 2 2 3 5 4 3" xfId="2751" xr:uid="{00000000-0005-0000-0000-0000040A0000}"/>
    <cellStyle name="20% - Accent1 2 2 2 3 5 4 3 2" xfId="2752" xr:uid="{00000000-0005-0000-0000-0000050A0000}"/>
    <cellStyle name="20% - Accent1 2 2 2 3 5 4 4" xfId="2753" xr:uid="{00000000-0005-0000-0000-0000060A0000}"/>
    <cellStyle name="20% - Accent1 2 2 2 3 5 5" xfId="2754" xr:uid="{00000000-0005-0000-0000-0000070A0000}"/>
    <cellStyle name="20% - Accent1 2 2 2 3 5 5 2" xfId="2755" xr:uid="{00000000-0005-0000-0000-0000080A0000}"/>
    <cellStyle name="20% - Accent1 2 2 2 3 5 5 2 2" xfId="2756" xr:uid="{00000000-0005-0000-0000-0000090A0000}"/>
    <cellStyle name="20% - Accent1 2 2 2 3 5 5 3" xfId="2757" xr:uid="{00000000-0005-0000-0000-00000A0A0000}"/>
    <cellStyle name="20% - Accent1 2 2 2 3 5 6" xfId="2758" xr:uid="{00000000-0005-0000-0000-00000B0A0000}"/>
    <cellStyle name="20% - Accent1 2 2 2 3 5 6 2" xfId="2759" xr:uid="{00000000-0005-0000-0000-00000C0A0000}"/>
    <cellStyle name="20% - Accent1 2 2 2 3 5 6 2 2" xfId="2760" xr:uid="{00000000-0005-0000-0000-00000D0A0000}"/>
    <cellStyle name="20% - Accent1 2 2 2 3 5 6 3" xfId="2761" xr:uid="{00000000-0005-0000-0000-00000E0A0000}"/>
    <cellStyle name="20% - Accent1 2 2 2 3 5 7" xfId="2762" xr:uid="{00000000-0005-0000-0000-00000F0A0000}"/>
    <cellStyle name="20% - Accent1 2 2 2 3 5 7 2" xfId="2763" xr:uid="{00000000-0005-0000-0000-0000100A0000}"/>
    <cellStyle name="20% - Accent1 2 2 2 3 5 8" xfId="2764" xr:uid="{00000000-0005-0000-0000-0000110A0000}"/>
    <cellStyle name="20% - Accent1 2 2 2 3 5 8 2" xfId="2765" xr:uid="{00000000-0005-0000-0000-0000120A0000}"/>
    <cellStyle name="20% - Accent1 2 2 2 3 5 9" xfId="2766" xr:uid="{00000000-0005-0000-0000-0000130A0000}"/>
    <cellStyle name="20% - Accent1 2 2 2 3 6" xfId="2767" xr:uid="{00000000-0005-0000-0000-0000140A0000}"/>
    <cellStyle name="20% - Accent1 2 2 2 3 6 2" xfId="2768" xr:uid="{00000000-0005-0000-0000-0000150A0000}"/>
    <cellStyle name="20% - Accent1 2 2 2 3 6 2 2" xfId="2769" xr:uid="{00000000-0005-0000-0000-0000160A0000}"/>
    <cellStyle name="20% - Accent1 2 2 2 3 6 2 2 2" xfId="2770" xr:uid="{00000000-0005-0000-0000-0000170A0000}"/>
    <cellStyle name="20% - Accent1 2 2 2 3 6 2 2 2 2" xfId="2771" xr:uid="{00000000-0005-0000-0000-0000180A0000}"/>
    <cellStyle name="20% - Accent1 2 2 2 3 6 2 2 3" xfId="2772" xr:uid="{00000000-0005-0000-0000-0000190A0000}"/>
    <cellStyle name="20% - Accent1 2 2 2 3 6 2 3" xfId="2773" xr:uid="{00000000-0005-0000-0000-00001A0A0000}"/>
    <cellStyle name="20% - Accent1 2 2 2 3 6 2 3 2" xfId="2774" xr:uid="{00000000-0005-0000-0000-00001B0A0000}"/>
    <cellStyle name="20% - Accent1 2 2 2 3 6 2 4" xfId="2775" xr:uid="{00000000-0005-0000-0000-00001C0A0000}"/>
    <cellStyle name="20% - Accent1 2 2 2 3 6 3" xfId="2776" xr:uid="{00000000-0005-0000-0000-00001D0A0000}"/>
    <cellStyle name="20% - Accent1 2 2 2 3 6 3 2" xfId="2777" xr:uid="{00000000-0005-0000-0000-00001E0A0000}"/>
    <cellStyle name="20% - Accent1 2 2 2 3 6 3 2 2" xfId="2778" xr:uid="{00000000-0005-0000-0000-00001F0A0000}"/>
    <cellStyle name="20% - Accent1 2 2 2 3 6 3 2 2 2" xfId="2779" xr:uid="{00000000-0005-0000-0000-0000200A0000}"/>
    <cellStyle name="20% - Accent1 2 2 2 3 6 3 2 3" xfId="2780" xr:uid="{00000000-0005-0000-0000-0000210A0000}"/>
    <cellStyle name="20% - Accent1 2 2 2 3 6 3 3" xfId="2781" xr:uid="{00000000-0005-0000-0000-0000220A0000}"/>
    <cellStyle name="20% - Accent1 2 2 2 3 6 3 3 2" xfId="2782" xr:uid="{00000000-0005-0000-0000-0000230A0000}"/>
    <cellStyle name="20% - Accent1 2 2 2 3 6 3 4" xfId="2783" xr:uid="{00000000-0005-0000-0000-0000240A0000}"/>
    <cellStyle name="20% - Accent1 2 2 2 3 6 4" xfId="2784" xr:uid="{00000000-0005-0000-0000-0000250A0000}"/>
    <cellStyle name="20% - Accent1 2 2 2 3 6 4 2" xfId="2785" xr:uid="{00000000-0005-0000-0000-0000260A0000}"/>
    <cellStyle name="20% - Accent1 2 2 2 3 6 4 2 2" xfId="2786" xr:uid="{00000000-0005-0000-0000-0000270A0000}"/>
    <cellStyle name="20% - Accent1 2 2 2 3 6 4 2 2 2" xfId="2787" xr:uid="{00000000-0005-0000-0000-0000280A0000}"/>
    <cellStyle name="20% - Accent1 2 2 2 3 6 4 2 3" xfId="2788" xr:uid="{00000000-0005-0000-0000-0000290A0000}"/>
    <cellStyle name="20% - Accent1 2 2 2 3 6 4 3" xfId="2789" xr:uid="{00000000-0005-0000-0000-00002A0A0000}"/>
    <cellStyle name="20% - Accent1 2 2 2 3 6 4 3 2" xfId="2790" xr:uid="{00000000-0005-0000-0000-00002B0A0000}"/>
    <cellStyle name="20% - Accent1 2 2 2 3 6 4 4" xfId="2791" xr:uid="{00000000-0005-0000-0000-00002C0A0000}"/>
    <cellStyle name="20% - Accent1 2 2 2 3 6 5" xfId="2792" xr:uid="{00000000-0005-0000-0000-00002D0A0000}"/>
    <cellStyle name="20% - Accent1 2 2 2 3 6 5 2" xfId="2793" xr:uid="{00000000-0005-0000-0000-00002E0A0000}"/>
    <cellStyle name="20% - Accent1 2 2 2 3 6 5 2 2" xfId="2794" xr:uid="{00000000-0005-0000-0000-00002F0A0000}"/>
    <cellStyle name="20% - Accent1 2 2 2 3 6 5 3" xfId="2795" xr:uid="{00000000-0005-0000-0000-0000300A0000}"/>
    <cellStyle name="20% - Accent1 2 2 2 3 6 6" xfId="2796" xr:uid="{00000000-0005-0000-0000-0000310A0000}"/>
    <cellStyle name="20% - Accent1 2 2 2 3 6 6 2" xfId="2797" xr:uid="{00000000-0005-0000-0000-0000320A0000}"/>
    <cellStyle name="20% - Accent1 2 2 2 3 6 6 2 2" xfId="2798" xr:uid="{00000000-0005-0000-0000-0000330A0000}"/>
    <cellStyle name="20% - Accent1 2 2 2 3 6 6 3" xfId="2799" xr:uid="{00000000-0005-0000-0000-0000340A0000}"/>
    <cellStyle name="20% - Accent1 2 2 2 3 6 7" xfId="2800" xr:uid="{00000000-0005-0000-0000-0000350A0000}"/>
    <cellStyle name="20% - Accent1 2 2 2 3 6 7 2" xfId="2801" xr:uid="{00000000-0005-0000-0000-0000360A0000}"/>
    <cellStyle name="20% - Accent1 2 2 2 3 6 8" xfId="2802" xr:uid="{00000000-0005-0000-0000-0000370A0000}"/>
    <cellStyle name="20% - Accent1 2 2 2 3 6 8 2" xfId="2803" xr:uid="{00000000-0005-0000-0000-0000380A0000}"/>
    <cellStyle name="20% - Accent1 2 2 2 3 6 9" xfId="2804" xr:uid="{00000000-0005-0000-0000-0000390A0000}"/>
    <cellStyle name="20% - Accent1 2 2 2 3 7" xfId="2805" xr:uid="{00000000-0005-0000-0000-00003A0A0000}"/>
    <cellStyle name="20% - Accent1 2 2 2 3 7 2" xfId="2806" xr:uid="{00000000-0005-0000-0000-00003B0A0000}"/>
    <cellStyle name="20% - Accent1 2 2 2 3 7 2 2" xfId="2807" xr:uid="{00000000-0005-0000-0000-00003C0A0000}"/>
    <cellStyle name="20% - Accent1 2 2 2 3 7 2 2 2" xfId="2808" xr:uid="{00000000-0005-0000-0000-00003D0A0000}"/>
    <cellStyle name="20% - Accent1 2 2 2 3 7 2 3" xfId="2809" xr:uid="{00000000-0005-0000-0000-00003E0A0000}"/>
    <cellStyle name="20% - Accent1 2 2 2 3 7 3" xfId="2810" xr:uid="{00000000-0005-0000-0000-00003F0A0000}"/>
    <cellStyle name="20% - Accent1 2 2 2 3 7 3 2" xfId="2811" xr:uid="{00000000-0005-0000-0000-0000400A0000}"/>
    <cellStyle name="20% - Accent1 2 2 2 3 7 4" xfId="2812" xr:uid="{00000000-0005-0000-0000-0000410A0000}"/>
    <cellStyle name="20% - Accent1 2 2 2 3 8" xfId="2813" xr:uid="{00000000-0005-0000-0000-0000420A0000}"/>
    <cellStyle name="20% - Accent1 2 2 2 3 8 2" xfId="2814" xr:uid="{00000000-0005-0000-0000-0000430A0000}"/>
    <cellStyle name="20% - Accent1 2 2 2 3 8 2 2" xfId="2815" xr:uid="{00000000-0005-0000-0000-0000440A0000}"/>
    <cellStyle name="20% - Accent1 2 2 2 3 8 2 2 2" xfId="2816" xr:uid="{00000000-0005-0000-0000-0000450A0000}"/>
    <cellStyle name="20% - Accent1 2 2 2 3 8 2 3" xfId="2817" xr:uid="{00000000-0005-0000-0000-0000460A0000}"/>
    <cellStyle name="20% - Accent1 2 2 2 3 8 3" xfId="2818" xr:uid="{00000000-0005-0000-0000-0000470A0000}"/>
    <cellStyle name="20% - Accent1 2 2 2 3 8 3 2" xfId="2819" xr:uid="{00000000-0005-0000-0000-0000480A0000}"/>
    <cellStyle name="20% - Accent1 2 2 2 3 8 4" xfId="2820" xr:uid="{00000000-0005-0000-0000-0000490A0000}"/>
    <cellStyle name="20% - Accent1 2 2 2 3 9" xfId="2821" xr:uid="{00000000-0005-0000-0000-00004A0A0000}"/>
    <cellStyle name="20% - Accent1 2 2 2 3 9 2" xfId="2822" xr:uid="{00000000-0005-0000-0000-00004B0A0000}"/>
    <cellStyle name="20% - Accent1 2 2 2 3 9 2 2" xfId="2823" xr:uid="{00000000-0005-0000-0000-00004C0A0000}"/>
    <cellStyle name="20% - Accent1 2 2 2 3 9 2 2 2" xfId="2824" xr:uid="{00000000-0005-0000-0000-00004D0A0000}"/>
    <cellStyle name="20% - Accent1 2 2 2 3 9 2 3" xfId="2825" xr:uid="{00000000-0005-0000-0000-00004E0A0000}"/>
    <cellStyle name="20% - Accent1 2 2 2 3 9 3" xfId="2826" xr:uid="{00000000-0005-0000-0000-00004F0A0000}"/>
    <cellStyle name="20% - Accent1 2 2 2 3 9 3 2" xfId="2827" xr:uid="{00000000-0005-0000-0000-0000500A0000}"/>
    <cellStyle name="20% - Accent1 2 2 2 3 9 4" xfId="2828" xr:uid="{00000000-0005-0000-0000-0000510A0000}"/>
    <cellStyle name="20% - Accent1 2 2 2 4" xfId="2829" xr:uid="{00000000-0005-0000-0000-0000520A0000}"/>
    <cellStyle name="20% - Accent1 2 2 2 4 10" xfId="2830" xr:uid="{00000000-0005-0000-0000-0000530A0000}"/>
    <cellStyle name="20% - Accent1 2 2 2 4 10 2" xfId="2831" xr:uid="{00000000-0005-0000-0000-0000540A0000}"/>
    <cellStyle name="20% - Accent1 2 2 2 4 11" xfId="2832" xr:uid="{00000000-0005-0000-0000-0000550A0000}"/>
    <cellStyle name="20% - Accent1 2 2 2 4 2" xfId="2833" xr:uid="{00000000-0005-0000-0000-0000560A0000}"/>
    <cellStyle name="20% - Accent1 2 2 2 4 2 2" xfId="2834" xr:uid="{00000000-0005-0000-0000-0000570A0000}"/>
    <cellStyle name="20% - Accent1 2 2 2 4 2 2 2" xfId="2835" xr:uid="{00000000-0005-0000-0000-0000580A0000}"/>
    <cellStyle name="20% - Accent1 2 2 2 4 2 2 2 2" xfId="2836" xr:uid="{00000000-0005-0000-0000-0000590A0000}"/>
    <cellStyle name="20% - Accent1 2 2 2 4 2 2 2 2 2" xfId="2837" xr:uid="{00000000-0005-0000-0000-00005A0A0000}"/>
    <cellStyle name="20% - Accent1 2 2 2 4 2 2 2 3" xfId="2838" xr:uid="{00000000-0005-0000-0000-00005B0A0000}"/>
    <cellStyle name="20% - Accent1 2 2 2 4 2 2 3" xfId="2839" xr:uid="{00000000-0005-0000-0000-00005C0A0000}"/>
    <cellStyle name="20% - Accent1 2 2 2 4 2 2 3 2" xfId="2840" xr:uid="{00000000-0005-0000-0000-00005D0A0000}"/>
    <cellStyle name="20% - Accent1 2 2 2 4 2 2 4" xfId="2841" xr:uid="{00000000-0005-0000-0000-00005E0A0000}"/>
    <cellStyle name="20% - Accent1 2 2 2 4 2 3" xfId="2842" xr:uid="{00000000-0005-0000-0000-00005F0A0000}"/>
    <cellStyle name="20% - Accent1 2 2 2 4 2 3 2" xfId="2843" xr:uid="{00000000-0005-0000-0000-0000600A0000}"/>
    <cellStyle name="20% - Accent1 2 2 2 4 2 3 2 2" xfId="2844" xr:uid="{00000000-0005-0000-0000-0000610A0000}"/>
    <cellStyle name="20% - Accent1 2 2 2 4 2 3 2 2 2" xfId="2845" xr:uid="{00000000-0005-0000-0000-0000620A0000}"/>
    <cellStyle name="20% - Accent1 2 2 2 4 2 3 2 3" xfId="2846" xr:uid="{00000000-0005-0000-0000-0000630A0000}"/>
    <cellStyle name="20% - Accent1 2 2 2 4 2 3 3" xfId="2847" xr:uid="{00000000-0005-0000-0000-0000640A0000}"/>
    <cellStyle name="20% - Accent1 2 2 2 4 2 3 3 2" xfId="2848" xr:uid="{00000000-0005-0000-0000-0000650A0000}"/>
    <cellStyle name="20% - Accent1 2 2 2 4 2 3 4" xfId="2849" xr:uid="{00000000-0005-0000-0000-0000660A0000}"/>
    <cellStyle name="20% - Accent1 2 2 2 4 2 4" xfId="2850" xr:uid="{00000000-0005-0000-0000-0000670A0000}"/>
    <cellStyle name="20% - Accent1 2 2 2 4 2 4 2" xfId="2851" xr:uid="{00000000-0005-0000-0000-0000680A0000}"/>
    <cellStyle name="20% - Accent1 2 2 2 4 2 4 2 2" xfId="2852" xr:uid="{00000000-0005-0000-0000-0000690A0000}"/>
    <cellStyle name="20% - Accent1 2 2 2 4 2 4 2 2 2" xfId="2853" xr:uid="{00000000-0005-0000-0000-00006A0A0000}"/>
    <cellStyle name="20% - Accent1 2 2 2 4 2 4 2 3" xfId="2854" xr:uid="{00000000-0005-0000-0000-00006B0A0000}"/>
    <cellStyle name="20% - Accent1 2 2 2 4 2 4 3" xfId="2855" xr:uid="{00000000-0005-0000-0000-00006C0A0000}"/>
    <cellStyle name="20% - Accent1 2 2 2 4 2 4 3 2" xfId="2856" xr:uid="{00000000-0005-0000-0000-00006D0A0000}"/>
    <cellStyle name="20% - Accent1 2 2 2 4 2 4 4" xfId="2857" xr:uid="{00000000-0005-0000-0000-00006E0A0000}"/>
    <cellStyle name="20% - Accent1 2 2 2 4 2 5" xfId="2858" xr:uid="{00000000-0005-0000-0000-00006F0A0000}"/>
    <cellStyle name="20% - Accent1 2 2 2 4 2 5 2" xfId="2859" xr:uid="{00000000-0005-0000-0000-0000700A0000}"/>
    <cellStyle name="20% - Accent1 2 2 2 4 2 5 2 2" xfId="2860" xr:uid="{00000000-0005-0000-0000-0000710A0000}"/>
    <cellStyle name="20% - Accent1 2 2 2 4 2 5 3" xfId="2861" xr:uid="{00000000-0005-0000-0000-0000720A0000}"/>
    <cellStyle name="20% - Accent1 2 2 2 4 2 6" xfId="2862" xr:uid="{00000000-0005-0000-0000-0000730A0000}"/>
    <cellStyle name="20% - Accent1 2 2 2 4 2 6 2" xfId="2863" xr:uid="{00000000-0005-0000-0000-0000740A0000}"/>
    <cellStyle name="20% - Accent1 2 2 2 4 2 6 2 2" xfId="2864" xr:uid="{00000000-0005-0000-0000-0000750A0000}"/>
    <cellStyle name="20% - Accent1 2 2 2 4 2 6 3" xfId="2865" xr:uid="{00000000-0005-0000-0000-0000760A0000}"/>
    <cellStyle name="20% - Accent1 2 2 2 4 2 7" xfId="2866" xr:uid="{00000000-0005-0000-0000-0000770A0000}"/>
    <cellStyle name="20% - Accent1 2 2 2 4 2 7 2" xfId="2867" xr:uid="{00000000-0005-0000-0000-0000780A0000}"/>
    <cellStyle name="20% - Accent1 2 2 2 4 2 8" xfId="2868" xr:uid="{00000000-0005-0000-0000-0000790A0000}"/>
    <cellStyle name="20% - Accent1 2 2 2 4 2 8 2" xfId="2869" xr:uid="{00000000-0005-0000-0000-00007A0A0000}"/>
    <cellStyle name="20% - Accent1 2 2 2 4 2 9" xfId="2870" xr:uid="{00000000-0005-0000-0000-00007B0A0000}"/>
    <cellStyle name="20% - Accent1 2 2 2 4 3" xfId="2871" xr:uid="{00000000-0005-0000-0000-00007C0A0000}"/>
    <cellStyle name="20% - Accent1 2 2 2 4 3 2" xfId="2872" xr:uid="{00000000-0005-0000-0000-00007D0A0000}"/>
    <cellStyle name="20% - Accent1 2 2 2 4 3 2 2" xfId="2873" xr:uid="{00000000-0005-0000-0000-00007E0A0000}"/>
    <cellStyle name="20% - Accent1 2 2 2 4 3 2 2 2" xfId="2874" xr:uid="{00000000-0005-0000-0000-00007F0A0000}"/>
    <cellStyle name="20% - Accent1 2 2 2 4 3 2 2 2 2" xfId="2875" xr:uid="{00000000-0005-0000-0000-0000800A0000}"/>
    <cellStyle name="20% - Accent1 2 2 2 4 3 2 2 3" xfId="2876" xr:uid="{00000000-0005-0000-0000-0000810A0000}"/>
    <cellStyle name="20% - Accent1 2 2 2 4 3 2 3" xfId="2877" xr:uid="{00000000-0005-0000-0000-0000820A0000}"/>
    <cellStyle name="20% - Accent1 2 2 2 4 3 2 3 2" xfId="2878" xr:uid="{00000000-0005-0000-0000-0000830A0000}"/>
    <cellStyle name="20% - Accent1 2 2 2 4 3 2 4" xfId="2879" xr:uid="{00000000-0005-0000-0000-0000840A0000}"/>
    <cellStyle name="20% - Accent1 2 2 2 4 3 3" xfId="2880" xr:uid="{00000000-0005-0000-0000-0000850A0000}"/>
    <cellStyle name="20% - Accent1 2 2 2 4 3 3 2" xfId="2881" xr:uid="{00000000-0005-0000-0000-0000860A0000}"/>
    <cellStyle name="20% - Accent1 2 2 2 4 3 3 2 2" xfId="2882" xr:uid="{00000000-0005-0000-0000-0000870A0000}"/>
    <cellStyle name="20% - Accent1 2 2 2 4 3 3 2 2 2" xfId="2883" xr:uid="{00000000-0005-0000-0000-0000880A0000}"/>
    <cellStyle name="20% - Accent1 2 2 2 4 3 3 2 3" xfId="2884" xr:uid="{00000000-0005-0000-0000-0000890A0000}"/>
    <cellStyle name="20% - Accent1 2 2 2 4 3 3 3" xfId="2885" xr:uid="{00000000-0005-0000-0000-00008A0A0000}"/>
    <cellStyle name="20% - Accent1 2 2 2 4 3 3 3 2" xfId="2886" xr:uid="{00000000-0005-0000-0000-00008B0A0000}"/>
    <cellStyle name="20% - Accent1 2 2 2 4 3 3 4" xfId="2887" xr:uid="{00000000-0005-0000-0000-00008C0A0000}"/>
    <cellStyle name="20% - Accent1 2 2 2 4 3 4" xfId="2888" xr:uid="{00000000-0005-0000-0000-00008D0A0000}"/>
    <cellStyle name="20% - Accent1 2 2 2 4 3 4 2" xfId="2889" xr:uid="{00000000-0005-0000-0000-00008E0A0000}"/>
    <cellStyle name="20% - Accent1 2 2 2 4 3 4 2 2" xfId="2890" xr:uid="{00000000-0005-0000-0000-00008F0A0000}"/>
    <cellStyle name="20% - Accent1 2 2 2 4 3 4 2 2 2" xfId="2891" xr:uid="{00000000-0005-0000-0000-0000900A0000}"/>
    <cellStyle name="20% - Accent1 2 2 2 4 3 4 2 3" xfId="2892" xr:uid="{00000000-0005-0000-0000-0000910A0000}"/>
    <cellStyle name="20% - Accent1 2 2 2 4 3 4 3" xfId="2893" xr:uid="{00000000-0005-0000-0000-0000920A0000}"/>
    <cellStyle name="20% - Accent1 2 2 2 4 3 4 3 2" xfId="2894" xr:uid="{00000000-0005-0000-0000-0000930A0000}"/>
    <cellStyle name="20% - Accent1 2 2 2 4 3 4 4" xfId="2895" xr:uid="{00000000-0005-0000-0000-0000940A0000}"/>
    <cellStyle name="20% - Accent1 2 2 2 4 3 5" xfId="2896" xr:uid="{00000000-0005-0000-0000-0000950A0000}"/>
    <cellStyle name="20% - Accent1 2 2 2 4 3 5 2" xfId="2897" xr:uid="{00000000-0005-0000-0000-0000960A0000}"/>
    <cellStyle name="20% - Accent1 2 2 2 4 3 5 2 2" xfId="2898" xr:uid="{00000000-0005-0000-0000-0000970A0000}"/>
    <cellStyle name="20% - Accent1 2 2 2 4 3 5 3" xfId="2899" xr:uid="{00000000-0005-0000-0000-0000980A0000}"/>
    <cellStyle name="20% - Accent1 2 2 2 4 3 6" xfId="2900" xr:uid="{00000000-0005-0000-0000-0000990A0000}"/>
    <cellStyle name="20% - Accent1 2 2 2 4 3 6 2" xfId="2901" xr:uid="{00000000-0005-0000-0000-00009A0A0000}"/>
    <cellStyle name="20% - Accent1 2 2 2 4 3 6 2 2" xfId="2902" xr:uid="{00000000-0005-0000-0000-00009B0A0000}"/>
    <cellStyle name="20% - Accent1 2 2 2 4 3 6 3" xfId="2903" xr:uid="{00000000-0005-0000-0000-00009C0A0000}"/>
    <cellStyle name="20% - Accent1 2 2 2 4 3 7" xfId="2904" xr:uid="{00000000-0005-0000-0000-00009D0A0000}"/>
    <cellStyle name="20% - Accent1 2 2 2 4 3 7 2" xfId="2905" xr:uid="{00000000-0005-0000-0000-00009E0A0000}"/>
    <cellStyle name="20% - Accent1 2 2 2 4 3 8" xfId="2906" xr:uid="{00000000-0005-0000-0000-00009F0A0000}"/>
    <cellStyle name="20% - Accent1 2 2 2 4 3 8 2" xfId="2907" xr:uid="{00000000-0005-0000-0000-0000A00A0000}"/>
    <cellStyle name="20% - Accent1 2 2 2 4 3 9" xfId="2908" xr:uid="{00000000-0005-0000-0000-0000A10A0000}"/>
    <cellStyle name="20% - Accent1 2 2 2 4 4" xfId="2909" xr:uid="{00000000-0005-0000-0000-0000A20A0000}"/>
    <cellStyle name="20% - Accent1 2 2 2 4 4 2" xfId="2910" xr:uid="{00000000-0005-0000-0000-0000A30A0000}"/>
    <cellStyle name="20% - Accent1 2 2 2 4 4 2 2" xfId="2911" xr:uid="{00000000-0005-0000-0000-0000A40A0000}"/>
    <cellStyle name="20% - Accent1 2 2 2 4 4 2 2 2" xfId="2912" xr:uid="{00000000-0005-0000-0000-0000A50A0000}"/>
    <cellStyle name="20% - Accent1 2 2 2 4 4 2 3" xfId="2913" xr:uid="{00000000-0005-0000-0000-0000A60A0000}"/>
    <cellStyle name="20% - Accent1 2 2 2 4 4 3" xfId="2914" xr:uid="{00000000-0005-0000-0000-0000A70A0000}"/>
    <cellStyle name="20% - Accent1 2 2 2 4 4 3 2" xfId="2915" xr:uid="{00000000-0005-0000-0000-0000A80A0000}"/>
    <cellStyle name="20% - Accent1 2 2 2 4 4 4" xfId="2916" xr:uid="{00000000-0005-0000-0000-0000A90A0000}"/>
    <cellStyle name="20% - Accent1 2 2 2 4 5" xfId="2917" xr:uid="{00000000-0005-0000-0000-0000AA0A0000}"/>
    <cellStyle name="20% - Accent1 2 2 2 4 5 2" xfId="2918" xr:uid="{00000000-0005-0000-0000-0000AB0A0000}"/>
    <cellStyle name="20% - Accent1 2 2 2 4 5 2 2" xfId="2919" xr:uid="{00000000-0005-0000-0000-0000AC0A0000}"/>
    <cellStyle name="20% - Accent1 2 2 2 4 5 2 2 2" xfId="2920" xr:uid="{00000000-0005-0000-0000-0000AD0A0000}"/>
    <cellStyle name="20% - Accent1 2 2 2 4 5 2 3" xfId="2921" xr:uid="{00000000-0005-0000-0000-0000AE0A0000}"/>
    <cellStyle name="20% - Accent1 2 2 2 4 5 3" xfId="2922" xr:uid="{00000000-0005-0000-0000-0000AF0A0000}"/>
    <cellStyle name="20% - Accent1 2 2 2 4 5 3 2" xfId="2923" xr:uid="{00000000-0005-0000-0000-0000B00A0000}"/>
    <cellStyle name="20% - Accent1 2 2 2 4 5 4" xfId="2924" xr:uid="{00000000-0005-0000-0000-0000B10A0000}"/>
    <cellStyle name="20% - Accent1 2 2 2 4 6" xfId="2925" xr:uid="{00000000-0005-0000-0000-0000B20A0000}"/>
    <cellStyle name="20% - Accent1 2 2 2 4 6 2" xfId="2926" xr:uid="{00000000-0005-0000-0000-0000B30A0000}"/>
    <cellStyle name="20% - Accent1 2 2 2 4 6 2 2" xfId="2927" xr:uid="{00000000-0005-0000-0000-0000B40A0000}"/>
    <cellStyle name="20% - Accent1 2 2 2 4 6 2 2 2" xfId="2928" xr:uid="{00000000-0005-0000-0000-0000B50A0000}"/>
    <cellStyle name="20% - Accent1 2 2 2 4 6 2 3" xfId="2929" xr:uid="{00000000-0005-0000-0000-0000B60A0000}"/>
    <cellStyle name="20% - Accent1 2 2 2 4 6 3" xfId="2930" xr:uid="{00000000-0005-0000-0000-0000B70A0000}"/>
    <cellStyle name="20% - Accent1 2 2 2 4 6 3 2" xfId="2931" xr:uid="{00000000-0005-0000-0000-0000B80A0000}"/>
    <cellStyle name="20% - Accent1 2 2 2 4 6 4" xfId="2932" xr:uid="{00000000-0005-0000-0000-0000B90A0000}"/>
    <cellStyle name="20% - Accent1 2 2 2 4 7" xfId="2933" xr:uid="{00000000-0005-0000-0000-0000BA0A0000}"/>
    <cellStyle name="20% - Accent1 2 2 2 4 7 2" xfId="2934" xr:uid="{00000000-0005-0000-0000-0000BB0A0000}"/>
    <cellStyle name="20% - Accent1 2 2 2 4 7 2 2" xfId="2935" xr:uid="{00000000-0005-0000-0000-0000BC0A0000}"/>
    <cellStyle name="20% - Accent1 2 2 2 4 7 3" xfId="2936" xr:uid="{00000000-0005-0000-0000-0000BD0A0000}"/>
    <cellStyle name="20% - Accent1 2 2 2 4 8" xfId="2937" xr:uid="{00000000-0005-0000-0000-0000BE0A0000}"/>
    <cellStyle name="20% - Accent1 2 2 2 4 8 2" xfId="2938" xr:uid="{00000000-0005-0000-0000-0000BF0A0000}"/>
    <cellStyle name="20% - Accent1 2 2 2 4 8 2 2" xfId="2939" xr:uid="{00000000-0005-0000-0000-0000C00A0000}"/>
    <cellStyle name="20% - Accent1 2 2 2 4 8 3" xfId="2940" xr:uid="{00000000-0005-0000-0000-0000C10A0000}"/>
    <cellStyle name="20% - Accent1 2 2 2 4 9" xfId="2941" xr:uid="{00000000-0005-0000-0000-0000C20A0000}"/>
    <cellStyle name="20% - Accent1 2 2 2 4 9 2" xfId="2942" xr:uid="{00000000-0005-0000-0000-0000C30A0000}"/>
    <cellStyle name="20% - Accent1 2 2 2 5" xfId="2943" xr:uid="{00000000-0005-0000-0000-0000C40A0000}"/>
    <cellStyle name="20% - Accent1 2 2 2 5 10" xfId="2944" xr:uid="{00000000-0005-0000-0000-0000C50A0000}"/>
    <cellStyle name="20% - Accent1 2 2 2 5 10 2" xfId="2945" xr:uid="{00000000-0005-0000-0000-0000C60A0000}"/>
    <cellStyle name="20% - Accent1 2 2 2 5 11" xfId="2946" xr:uid="{00000000-0005-0000-0000-0000C70A0000}"/>
    <cellStyle name="20% - Accent1 2 2 2 5 2" xfId="2947" xr:uid="{00000000-0005-0000-0000-0000C80A0000}"/>
    <cellStyle name="20% - Accent1 2 2 2 5 2 2" xfId="2948" xr:uid="{00000000-0005-0000-0000-0000C90A0000}"/>
    <cellStyle name="20% - Accent1 2 2 2 5 2 2 2" xfId="2949" xr:uid="{00000000-0005-0000-0000-0000CA0A0000}"/>
    <cellStyle name="20% - Accent1 2 2 2 5 2 2 2 2" xfId="2950" xr:uid="{00000000-0005-0000-0000-0000CB0A0000}"/>
    <cellStyle name="20% - Accent1 2 2 2 5 2 2 2 2 2" xfId="2951" xr:uid="{00000000-0005-0000-0000-0000CC0A0000}"/>
    <cellStyle name="20% - Accent1 2 2 2 5 2 2 2 3" xfId="2952" xr:uid="{00000000-0005-0000-0000-0000CD0A0000}"/>
    <cellStyle name="20% - Accent1 2 2 2 5 2 2 3" xfId="2953" xr:uid="{00000000-0005-0000-0000-0000CE0A0000}"/>
    <cellStyle name="20% - Accent1 2 2 2 5 2 2 3 2" xfId="2954" xr:uid="{00000000-0005-0000-0000-0000CF0A0000}"/>
    <cellStyle name="20% - Accent1 2 2 2 5 2 2 4" xfId="2955" xr:uid="{00000000-0005-0000-0000-0000D00A0000}"/>
    <cellStyle name="20% - Accent1 2 2 2 5 2 3" xfId="2956" xr:uid="{00000000-0005-0000-0000-0000D10A0000}"/>
    <cellStyle name="20% - Accent1 2 2 2 5 2 3 2" xfId="2957" xr:uid="{00000000-0005-0000-0000-0000D20A0000}"/>
    <cellStyle name="20% - Accent1 2 2 2 5 2 3 2 2" xfId="2958" xr:uid="{00000000-0005-0000-0000-0000D30A0000}"/>
    <cellStyle name="20% - Accent1 2 2 2 5 2 3 2 2 2" xfId="2959" xr:uid="{00000000-0005-0000-0000-0000D40A0000}"/>
    <cellStyle name="20% - Accent1 2 2 2 5 2 3 2 3" xfId="2960" xr:uid="{00000000-0005-0000-0000-0000D50A0000}"/>
    <cellStyle name="20% - Accent1 2 2 2 5 2 3 3" xfId="2961" xr:uid="{00000000-0005-0000-0000-0000D60A0000}"/>
    <cellStyle name="20% - Accent1 2 2 2 5 2 3 3 2" xfId="2962" xr:uid="{00000000-0005-0000-0000-0000D70A0000}"/>
    <cellStyle name="20% - Accent1 2 2 2 5 2 3 4" xfId="2963" xr:uid="{00000000-0005-0000-0000-0000D80A0000}"/>
    <cellStyle name="20% - Accent1 2 2 2 5 2 4" xfId="2964" xr:uid="{00000000-0005-0000-0000-0000D90A0000}"/>
    <cellStyle name="20% - Accent1 2 2 2 5 2 4 2" xfId="2965" xr:uid="{00000000-0005-0000-0000-0000DA0A0000}"/>
    <cellStyle name="20% - Accent1 2 2 2 5 2 4 2 2" xfId="2966" xr:uid="{00000000-0005-0000-0000-0000DB0A0000}"/>
    <cellStyle name="20% - Accent1 2 2 2 5 2 4 2 2 2" xfId="2967" xr:uid="{00000000-0005-0000-0000-0000DC0A0000}"/>
    <cellStyle name="20% - Accent1 2 2 2 5 2 4 2 3" xfId="2968" xr:uid="{00000000-0005-0000-0000-0000DD0A0000}"/>
    <cellStyle name="20% - Accent1 2 2 2 5 2 4 3" xfId="2969" xr:uid="{00000000-0005-0000-0000-0000DE0A0000}"/>
    <cellStyle name="20% - Accent1 2 2 2 5 2 4 3 2" xfId="2970" xr:uid="{00000000-0005-0000-0000-0000DF0A0000}"/>
    <cellStyle name="20% - Accent1 2 2 2 5 2 4 4" xfId="2971" xr:uid="{00000000-0005-0000-0000-0000E00A0000}"/>
    <cellStyle name="20% - Accent1 2 2 2 5 2 5" xfId="2972" xr:uid="{00000000-0005-0000-0000-0000E10A0000}"/>
    <cellStyle name="20% - Accent1 2 2 2 5 2 5 2" xfId="2973" xr:uid="{00000000-0005-0000-0000-0000E20A0000}"/>
    <cellStyle name="20% - Accent1 2 2 2 5 2 5 2 2" xfId="2974" xr:uid="{00000000-0005-0000-0000-0000E30A0000}"/>
    <cellStyle name="20% - Accent1 2 2 2 5 2 5 3" xfId="2975" xr:uid="{00000000-0005-0000-0000-0000E40A0000}"/>
    <cellStyle name="20% - Accent1 2 2 2 5 2 6" xfId="2976" xr:uid="{00000000-0005-0000-0000-0000E50A0000}"/>
    <cellStyle name="20% - Accent1 2 2 2 5 2 6 2" xfId="2977" xr:uid="{00000000-0005-0000-0000-0000E60A0000}"/>
    <cellStyle name="20% - Accent1 2 2 2 5 2 6 2 2" xfId="2978" xr:uid="{00000000-0005-0000-0000-0000E70A0000}"/>
    <cellStyle name="20% - Accent1 2 2 2 5 2 6 3" xfId="2979" xr:uid="{00000000-0005-0000-0000-0000E80A0000}"/>
    <cellStyle name="20% - Accent1 2 2 2 5 2 7" xfId="2980" xr:uid="{00000000-0005-0000-0000-0000E90A0000}"/>
    <cellStyle name="20% - Accent1 2 2 2 5 2 7 2" xfId="2981" xr:uid="{00000000-0005-0000-0000-0000EA0A0000}"/>
    <cellStyle name="20% - Accent1 2 2 2 5 2 8" xfId="2982" xr:uid="{00000000-0005-0000-0000-0000EB0A0000}"/>
    <cellStyle name="20% - Accent1 2 2 2 5 2 8 2" xfId="2983" xr:uid="{00000000-0005-0000-0000-0000EC0A0000}"/>
    <cellStyle name="20% - Accent1 2 2 2 5 2 9" xfId="2984" xr:uid="{00000000-0005-0000-0000-0000ED0A0000}"/>
    <cellStyle name="20% - Accent1 2 2 2 5 3" xfId="2985" xr:uid="{00000000-0005-0000-0000-0000EE0A0000}"/>
    <cellStyle name="20% - Accent1 2 2 2 5 3 2" xfId="2986" xr:uid="{00000000-0005-0000-0000-0000EF0A0000}"/>
    <cellStyle name="20% - Accent1 2 2 2 5 3 2 2" xfId="2987" xr:uid="{00000000-0005-0000-0000-0000F00A0000}"/>
    <cellStyle name="20% - Accent1 2 2 2 5 3 2 2 2" xfId="2988" xr:uid="{00000000-0005-0000-0000-0000F10A0000}"/>
    <cellStyle name="20% - Accent1 2 2 2 5 3 2 2 2 2" xfId="2989" xr:uid="{00000000-0005-0000-0000-0000F20A0000}"/>
    <cellStyle name="20% - Accent1 2 2 2 5 3 2 2 3" xfId="2990" xr:uid="{00000000-0005-0000-0000-0000F30A0000}"/>
    <cellStyle name="20% - Accent1 2 2 2 5 3 2 3" xfId="2991" xr:uid="{00000000-0005-0000-0000-0000F40A0000}"/>
    <cellStyle name="20% - Accent1 2 2 2 5 3 2 3 2" xfId="2992" xr:uid="{00000000-0005-0000-0000-0000F50A0000}"/>
    <cellStyle name="20% - Accent1 2 2 2 5 3 2 4" xfId="2993" xr:uid="{00000000-0005-0000-0000-0000F60A0000}"/>
    <cellStyle name="20% - Accent1 2 2 2 5 3 3" xfId="2994" xr:uid="{00000000-0005-0000-0000-0000F70A0000}"/>
    <cellStyle name="20% - Accent1 2 2 2 5 3 3 2" xfId="2995" xr:uid="{00000000-0005-0000-0000-0000F80A0000}"/>
    <cellStyle name="20% - Accent1 2 2 2 5 3 3 2 2" xfId="2996" xr:uid="{00000000-0005-0000-0000-0000F90A0000}"/>
    <cellStyle name="20% - Accent1 2 2 2 5 3 3 2 2 2" xfId="2997" xr:uid="{00000000-0005-0000-0000-0000FA0A0000}"/>
    <cellStyle name="20% - Accent1 2 2 2 5 3 3 2 3" xfId="2998" xr:uid="{00000000-0005-0000-0000-0000FB0A0000}"/>
    <cellStyle name="20% - Accent1 2 2 2 5 3 3 3" xfId="2999" xr:uid="{00000000-0005-0000-0000-0000FC0A0000}"/>
    <cellStyle name="20% - Accent1 2 2 2 5 3 3 3 2" xfId="3000" xr:uid="{00000000-0005-0000-0000-0000FD0A0000}"/>
    <cellStyle name="20% - Accent1 2 2 2 5 3 3 4" xfId="3001" xr:uid="{00000000-0005-0000-0000-0000FE0A0000}"/>
    <cellStyle name="20% - Accent1 2 2 2 5 3 4" xfId="3002" xr:uid="{00000000-0005-0000-0000-0000FF0A0000}"/>
    <cellStyle name="20% - Accent1 2 2 2 5 3 4 2" xfId="3003" xr:uid="{00000000-0005-0000-0000-0000000B0000}"/>
    <cellStyle name="20% - Accent1 2 2 2 5 3 4 2 2" xfId="3004" xr:uid="{00000000-0005-0000-0000-0000010B0000}"/>
    <cellStyle name="20% - Accent1 2 2 2 5 3 4 2 2 2" xfId="3005" xr:uid="{00000000-0005-0000-0000-0000020B0000}"/>
    <cellStyle name="20% - Accent1 2 2 2 5 3 4 2 3" xfId="3006" xr:uid="{00000000-0005-0000-0000-0000030B0000}"/>
    <cellStyle name="20% - Accent1 2 2 2 5 3 4 3" xfId="3007" xr:uid="{00000000-0005-0000-0000-0000040B0000}"/>
    <cellStyle name="20% - Accent1 2 2 2 5 3 4 3 2" xfId="3008" xr:uid="{00000000-0005-0000-0000-0000050B0000}"/>
    <cellStyle name="20% - Accent1 2 2 2 5 3 4 4" xfId="3009" xr:uid="{00000000-0005-0000-0000-0000060B0000}"/>
    <cellStyle name="20% - Accent1 2 2 2 5 3 5" xfId="3010" xr:uid="{00000000-0005-0000-0000-0000070B0000}"/>
    <cellStyle name="20% - Accent1 2 2 2 5 3 5 2" xfId="3011" xr:uid="{00000000-0005-0000-0000-0000080B0000}"/>
    <cellStyle name="20% - Accent1 2 2 2 5 3 5 2 2" xfId="3012" xr:uid="{00000000-0005-0000-0000-0000090B0000}"/>
    <cellStyle name="20% - Accent1 2 2 2 5 3 5 3" xfId="3013" xr:uid="{00000000-0005-0000-0000-00000A0B0000}"/>
    <cellStyle name="20% - Accent1 2 2 2 5 3 6" xfId="3014" xr:uid="{00000000-0005-0000-0000-00000B0B0000}"/>
    <cellStyle name="20% - Accent1 2 2 2 5 3 6 2" xfId="3015" xr:uid="{00000000-0005-0000-0000-00000C0B0000}"/>
    <cellStyle name="20% - Accent1 2 2 2 5 3 6 2 2" xfId="3016" xr:uid="{00000000-0005-0000-0000-00000D0B0000}"/>
    <cellStyle name="20% - Accent1 2 2 2 5 3 6 3" xfId="3017" xr:uid="{00000000-0005-0000-0000-00000E0B0000}"/>
    <cellStyle name="20% - Accent1 2 2 2 5 3 7" xfId="3018" xr:uid="{00000000-0005-0000-0000-00000F0B0000}"/>
    <cellStyle name="20% - Accent1 2 2 2 5 3 7 2" xfId="3019" xr:uid="{00000000-0005-0000-0000-0000100B0000}"/>
    <cellStyle name="20% - Accent1 2 2 2 5 3 8" xfId="3020" xr:uid="{00000000-0005-0000-0000-0000110B0000}"/>
    <cellStyle name="20% - Accent1 2 2 2 5 3 8 2" xfId="3021" xr:uid="{00000000-0005-0000-0000-0000120B0000}"/>
    <cellStyle name="20% - Accent1 2 2 2 5 3 9" xfId="3022" xr:uid="{00000000-0005-0000-0000-0000130B0000}"/>
    <cellStyle name="20% - Accent1 2 2 2 5 4" xfId="3023" xr:uid="{00000000-0005-0000-0000-0000140B0000}"/>
    <cellStyle name="20% - Accent1 2 2 2 5 4 2" xfId="3024" xr:uid="{00000000-0005-0000-0000-0000150B0000}"/>
    <cellStyle name="20% - Accent1 2 2 2 5 4 2 2" xfId="3025" xr:uid="{00000000-0005-0000-0000-0000160B0000}"/>
    <cellStyle name="20% - Accent1 2 2 2 5 4 2 2 2" xfId="3026" xr:uid="{00000000-0005-0000-0000-0000170B0000}"/>
    <cellStyle name="20% - Accent1 2 2 2 5 4 2 3" xfId="3027" xr:uid="{00000000-0005-0000-0000-0000180B0000}"/>
    <cellStyle name="20% - Accent1 2 2 2 5 4 3" xfId="3028" xr:uid="{00000000-0005-0000-0000-0000190B0000}"/>
    <cellStyle name="20% - Accent1 2 2 2 5 4 3 2" xfId="3029" xr:uid="{00000000-0005-0000-0000-00001A0B0000}"/>
    <cellStyle name="20% - Accent1 2 2 2 5 4 4" xfId="3030" xr:uid="{00000000-0005-0000-0000-00001B0B0000}"/>
    <cellStyle name="20% - Accent1 2 2 2 5 5" xfId="3031" xr:uid="{00000000-0005-0000-0000-00001C0B0000}"/>
    <cellStyle name="20% - Accent1 2 2 2 5 5 2" xfId="3032" xr:uid="{00000000-0005-0000-0000-00001D0B0000}"/>
    <cellStyle name="20% - Accent1 2 2 2 5 5 2 2" xfId="3033" xr:uid="{00000000-0005-0000-0000-00001E0B0000}"/>
    <cellStyle name="20% - Accent1 2 2 2 5 5 2 2 2" xfId="3034" xr:uid="{00000000-0005-0000-0000-00001F0B0000}"/>
    <cellStyle name="20% - Accent1 2 2 2 5 5 2 3" xfId="3035" xr:uid="{00000000-0005-0000-0000-0000200B0000}"/>
    <cellStyle name="20% - Accent1 2 2 2 5 5 3" xfId="3036" xr:uid="{00000000-0005-0000-0000-0000210B0000}"/>
    <cellStyle name="20% - Accent1 2 2 2 5 5 3 2" xfId="3037" xr:uid="{00000000-0005-0000-0000-0000220B0000}"/>
    <cellStyle name="20% - Accent1 2 2 2 5 5 4" xfId="3038" xr:uid="{00000000-0005-0000-0000-0000230B0000}"/>
    <cellStyle name="20% - Accent1 2 2 2 5 6" xfId="3039" xr:uid="{00000000-0005-0000-0000-0000240B0000}"/>
    <cellStyle name="20% - Accent1 2 2 2 5 6 2" xfId="3040" xr:uid="{00000000-0005-0000-0000-0000250B0000}"/>
    <cellStyle name="20% - Accent1 2 2 2 5 6 2 2" xfId="3041" xr:uid="{00000000-0005-0000-0000-0000260B0000}"/>
    <cellStyle name="20% - Accent1 2 2 2 5 6 2 2 2" xfId="3042" xr:uid="{00000000-0005-0000-0000-0000270B0000}"/>
    <cellStyle name="20% - Accent1 2 2 2 5 6 2 3" xfId="3043" xr:uid="{00000000-0005-0000-0000-0000280B0000}"/>
    <cellStyle name="20% - Accent1 2 2 2 5 6 3" xfId="3044" xr:uid="{00000000-0005-0000-0000-0000290B0000}"/>
    <cellStyle name="20% - Accent1 2 2 2 5 6 3 2" xfId="3045" xr:uid="{00000000-0005-0000-0000-00002A0B0000}"/>
    <cellStyle name="20% - Accent1 2 2 2 5 6 4" xfId="3046" xr:uid="{00000000-0005-0000-0000-00002B0B0000}"/>
    <cellStyle name="20% - Accent1 2 2 2 5 7" xfId="3047" xr:uid="{00000000-0005-0000-0000-00002C0B0000}"/>
    <cellStyle name="20% - Accent1 2 2 2 5 7 2" xfId="3048" xr:uid="{00000000-0005-0000-0000-00002D0B0000}"/>
    <cellStyle name="20% - Accent1 2 2 2 5 7 2 2" xfId="3049" xr:uid="{00000000-0005-0000-0000-00002E0B0000}"/>
    <cellStyle name="20% - Accent1 2 2 2 5 7 3" xfId="3050" xr:uid="{00000000-0005-0000-0000-00002F0B0000}"/>
    <cellStyle name="20% - Accent1 2 2 2 5 8" xfId="3051" xr:uid="{00000000-0005-0000-0000-0000300B0000}"/>
    <cellStyle name="20% - Accent1 2 2 2 5 8 2" xfId="3052" xr:uid="{00000000-0005-0000-0000-0000310B0000}"/>
    <cellStyle name="20% - Accent1 2 2 2 5 8 2 2" xfId="3053" xr:uid="{00000000-0005-0000-0000-0000320B0000}"/>
    <cellStyle name="20% - Accent1 2 2 2 5 8 3" xfId="3054" xr:uid="{00000000-0005-0000-0000-0000330B0000}"/>
    <cellStyle name="20% - Accent1 2 2 2 5 9" xfId="3055" xr:uid="{00000000-0005-0000-0000-0000340B0000}"/>
    <cellStyle name="20% - Accent1 2 2 2 5 9 2" xfId="3056" xr:uid="{00000000-0005-0000-0000-0000350B0000}"/>
    <cellStyle name="20% - Accent1 2 2 2 6" xfId="3057" xr:uid="{00000000-0005-0000-0000-0000360B0000}"/>
    <cellStyle name="20% - Accent1 2 2 2 6 10" xfId="3058" xr:uid="{00000000-0005-0000-0000-0000370B0000}"/>
    <cellStyle name="20% - Accent1 2 2 2 6 10 2" xfId="3059" xr:uid="{00000000-0005-0000-0000-0000380B0000}"/>
    <cellStyle name="20% - Accent1 2 2 2 6 11" xfId="3060" xr:uid="{00000000-0005-0000-0000-0000390B0000}"/>
    <cellStyle name="20% - Accent1 2 2 2 6 2" xfId="3061" xr:uid="{00000000-0005-0000-0000-00003A0B0000}"/>
    <cellStyle name="20% - Accent1 2 2 2 6 2 2" xfId="3062" xr:uid="{00000000-0005-0000-0000-00003B0B0000}"/>
    <cellStyle name="20% - Accent1 2 2 2 6 2 2 2" xfId="3063" xr:uid="{00000000-0005-0000-0000-00003C0B0000}"/>
    <cellStyle name="20% - Accent1 2 2 2 6 2 2 2 2" xfId="3064" xr:uid="{00000000-0005-0000-0000-00003D0B0000}"/>
    <cellStyle name="20% - Accent1 2 2 2 6 2 2 2 2 2" xfId="3065" xr:uid="{00000000-0005-0000-0000-00003E0B0000}"/>
    <cellStyle name="20% - Accent1 2 2 2 6 2 2 2 3" xfId="3066" xr:uid="{00000000-0005-0000-0000-00003F0B0000}"/>
    <cellStyle name="20% - Accent1 2 2 2 6 2 2 3" xfId="3067" xr:uid="{00000000-0005-0000-0000-0000400B0000}"/>
    <cellStyle name="20% - Accent1 2 2 2 6 2 2 3 2" xfId="3068" xr:uid="{00000000-0005-0000-0000-0000410B0000}"/>
    <cellStyle name="20% - Accent1 2 2 2 6 2 2 4" xfId="3069" xr:uid="{00000000-0005-0000-0000-0000420B0000}"/>
    <cellStyle name="20% - Accent1 2 2 2 6 2 3" xfId="3070" xr:uid="{00000000-0005-0000-0000-0000430B0000}"/>
    <cellStyle name="20% - Accent1 2 2 2 6 2 3 2" xfId="3071" xr:uid="{00000000-0005-0000-0000-0000440B0000}"/>
    <cellStyle name="20% - Accent1 2 2 2 6 2 3 2 2" xfId="3072" xr:uid="{00000000-0005-0000-0000-0000450B0000}"/>
    <cellStyle name="20% - Accent1 2 2 2 6 2 3 2 2 2" xfId="3073" xr:uid="{00000000-0005-0000-0000-0000460B0000}"/>
    <cellStyle name="20% - Accent1 2 2 2 6 2 3 2 3" xfId="3074" xr:uid="{00000000-0005-0000-0000-0000470B0000}"/>
    <cellStyle name="20% - Accent1 2 2 2 6 2 3 3" xfId="3075" xr:uid="{00000000-0005-0000-0000-0000480B0000}"/>
    <cellStyle name="20% - Accent1 2 2 2 6 2 3 3 2" xfId="3076" xr:uid="{00000000-0005-0000-0000-0000490B0000}"/>
    <cellStyle name="20% - Accent1 2 2 2 6 2 3 4" xfId="3077" xr:uid="{00000000-0005-0000-0000-00004A0B0000}"/>
    <cellStyle name="20% - Accent1 2 2 2 6 2 4" xfId="3078" xr:uid="{00000000-0005-0000-0000-00004B0B0000}"/>
    <cellStyle name="20% - Accent1 2 2 2 6 2 4 2" xfId="3079" xr:uid="{00000000-0005-0000-0000-00004C0B0000}"/>
    <cellStyle name="20% - Accent1 2 2 2 6 2 4 2 2" xfId="3080" xr:uid="{00000000-0005-0000-0000-00004D0B0000}"/>
    <cellStyle name="20% - Accent1 2 2 2 6 2 4 2 2 2" xfId="3081" xr:uid="{00000000-0005-0000-0000-00004E0B0000}"/>
    <cellStyle name="20% - Accent1 2 2 2 6 2 4 2 3" xfId="3082" xr:uid="{00000000-0005-0000-0000-00004F0B0000}"/>
    <cellStyle name="20% - Accent1 2 2 2 6 2 4 3" xfId="3083" xr:uid="{00000000-0005-0000-0000-0000500B0000}"/>
    <cellStyle name="20% - Accent1 2 2 2 6 2 4 3 2" xfId="3084" xr:uid="{00000000-0005-0000-0000-0000510B0000}"/>
    <cellStyle name="20% - Accent1 2 2 2 6 2 4 4" xfId="3085" xr:uid="{00000000-0005-0000-0000-0000520B0000}"/>
    <cellStyle name="20% - Accent1 2 2 2 6 2 5" xfId="3086" xr:uid="{00000000-0005-0000-0000-0000530B0000}"/>
    <cellStyle name="20% - Accent1 2 2 2 6 2 5 2" xfId="3087" xr:uid="{00000000-0005-0000-0000-0000540B0000}"/>
    <cellStyle name="20% - Accent1 2 2 2 6 2 5 2 2" xfId="3088" xr:uid="{00000000-0005-0000-0000-0000550B0000}"/>
    <cellStyle name="20% - Accent1 2 2 2 6 2 5 3" xfId="3089" xr:uid="{00000000-0005-0000-0000-0000560B0000}"/>
    <cellStyle name="20% - Accent1 2 2 2 6 2 6" xfId="3090" xr:uid="{00000000-0005-0000-0000-0000570B0000}"/>
    <cellStyle name="20% - Accent1 2 2 2 6 2 6 2" xfId="3091" xr:uid="{00000000-0005-0000-0000-0000580B0000}"/>
    <cellStyle name="20% - Accent1 2 2 2 6 2 6 2 2" xfId="3092" xr:uid="{00000000-0005-0000-0000-0000590B0000}"/>
    <cellStyle name="20% - Accent1 2 2 2 6 2 6 3" xfId="3093" xr:uid="{00000000-0005-0000-0000-00005A0B0000}"/>
    <cellStyle name="20% - Accent1 2 2 2 6 2 7" xfId="3094" xr:uid="{00000000-0005-0000-0000-00005B0B0000}"/>
    <cellStyle name="20% - Accent1 2 2 2 6 2 7 2" xfId="3095" xr:uid="{00000000-0005-0000-0000-00005C0B0000}"/>
    <cellStyle name="20% - Accent1 2 2 2 6 2 8" xfId="3096" xr:uid="{00000000-0005-0000-0000-00005D0B0000}"/>
    <cellStyle name="20% - Accent1 2 2 2 6 2 8 2" xfId="3097" xr:uid="{00000000-0005-0000-0000-00005E0B0000}"/>
    <cellStyle name="20% - Accent1 2 2 2 6 2 9" xfId="3098" xr:uid="{00000000-0005-0000-0000-00005F0B0000}"/>
    <cellStyle name="20% - Accent1 2 2 2 6 3" xfId="3099" xr:uid="{00000000-0005-0000-0000-0000600B0000}"/>
    <cellStyle name="20% - Accent1 2 2 2 6 3 2" xfId="3100" xr:uid="{00000000-0005-0000-0000-0000610B0000}"/>
    <cellStyle name="20% - Accent1 2 2 2 6 3 2 2" xfId="3101" xr:uid="{00000000-0005-0000-0000-0000620B0000}"/>
    <cellStyle name="20% - Accent1 2 2 2 6 3 2 2 2" xfId="3102" xr:uid="{00000000-0005-0000-0000-0000630B0000}"/>
    <cellStyle name="20% - Accent1 2 2 2 6 3 2 2 2 2" xfId="3103" xr:uid="{00000000-0005-0000-0000-0000640B0000}"/>
    <cellStyle name="20% - Accent1 2 2 2 6 3 2 2 3" xfId="3104" xr:uid="{00000000-0005-0000-0000-0000650B0000}"/>
    <cellStyle name="20% - Accent1 2 2 2 6 3 2 3" xfId="3105" xr:uid="{00000000-0005-0000-0000-0000660B0000}"/>
    <cellStyle name="20% - Accent1 2 2 2 6 3 2 3 2" xfId="3106" xr:uid="{00000000-0005-0000-0000-0000670B0000}"/>
    <cellStyle name="20% - Accent1 2 2 2 6 3 2 4" xfId="3107" xr:uid="{00000000-0005-0000-0000-0000680B0000}"/>
    <cellStyle name="20% - Accent1 2 2 2 6 3 3" xfId="3108" xr:uid="{00000000-0005-0000-0000-0000690B0000}"/>
    <cellStyle name="20% - Accent1 2 2 2 6 3 3 2" xfId="3109" xr:uid="{00000000-0005-0000-0000-00006A0B0000}"/>
    <cellStyle name="20% - Accent1 2 2 2 6 3 3 2 2" xfId="3110" xr:uid="{00000000-0005-0000-0000-00006B0B0000}"/>
    <cellStyle name="20% - Accent1 2 2 2 6 3 3 2 2 2" xfId="3111" xr:uid="{00000000-0005-0000-0000-00006C0B0000}"/>
    <cellStyle name="20% - Accent1 2 2 2 6 3 3 2 3" xfId="3112" xr:uid="{00000000-0005-0000-0000-00006D0B0000}"/>
    <cellStyle name="20% - Accent1 2 2 2 6 3 3 3" xfId="3113" xr:uid="{00000000-0005-0000-0000-00006E0B0000}"/>
    <cellStyle name="20% - Accent1 2 2 2 6 3 3 3 2" xfId="3114" xr:uid="{00000000-0005-0000-0000-00006F0B0000}"/>
    <cellStyle name="20% - Accent1 2 2 2 6 3 3 4" xfId="3115" xr:uid="{00000000-0005-0000-0000-0000700B0000}"/>
    <cellStyle name="20% - Accent1 2 2 2 6 3 4" xfId="3116" xr:uid="{00000000-0005-0000-0000-0000710B0000}"/>
    <cellStyle name="20% - Accent1 2 2 2 6 3 4 2" xfId="3117" xr:uid="{00000000-0005-0000-0000-0000720B0000}"/>
    <cellStyle name="20% - Accent1 2 2 2 6 3 4 2 2" xfId="3118" xr:uid="{00000000-0005-0000-0000-0000730B0000}"/>
    <cellStyle name="20% - Accent1 2 2 2 6 3 4 2 2 2" xfId="3119" xr:uid="{00000000-0005-0000-0000-0000740B0000}"/>
    <cellStyle name="20% - Accent1 2 2 2 6 3 4 2 3" xfId="3120" xr:uid="{00000000-0005-0000-0000-0000750B0000}"/>
    <cellStyle name="20% - Accent1 2 2 2 6 3 4 3" xfId="3121" xr:uid="{00000000-0005-0000-0000-0000760B0000}"/>
    <cellStyle name="20% - Accent1 2 2 2 6 3 4 3 2" xfId="3122" xr:uid="{00000000-0005-0000-0000-0000770B0000}"/>
    <cellStyle name="20% - Accent1 2 2 2 6 3 4 4" xfId="3123" xr:uid="{00000000-0005-0000-0000-0000780B0000}"/>
    <cellStyle name="20% - Accent1 2 2 2 6 3 5" xfId="3124" xr:uid="{00000000-0005-0000-0000-0000790B0000}"/>
    <cellStyle name="20% - Accent1 2 2 2 6 3 5 2" xfId="3125" xr:uid="{00000000-0005-0000-0000-00007A0B0000}"/>
    <cellStyle name="20% - Accent1 2 2 2 6 3 5 2 2" xfId="3126" xr:uid="{00000000-0005-0000-0000-00007B0B0000}"/>
    <cellStyle name="20% - Accent1 2 2 2 6 3 5 3" xfId="3127" xr:uid="{00000000-0005-0000-0000-00007C0B0000}"/>
    <cellStyle name="20% - Accent1 2 2 2 6 3 6" xfId="3128" xr:uid="{00000000-0005-0000-0000-00007D0B0000}"/>
    <cellStyle name="20% - Accent1 2 2 2 6 3 6 2" xfId="3129" xr:uid="{00000000-0005-0000-0000-00007E0B0000}"/>
    <cellStyle name="20% - Accent1 2 2 2 6 3 6 2 2" xfId="3130" xr:uid="{00000000-0005-0000-0000-00007F0B0000}"/>
    <cellStyle name="20% - Accent1 2 2 2 6 3 6 3" xfId="3131" xr:uid="{00000000-0005-0000-0000-0000800B0000}"/>
    <cellStyle name="20% - Accent1 2 2 2 6 3 7" xfId="3132" xr:uid="{00000000-0005-0000-0000-0000810B0000}"/>
    <cellStyle name="20% - Accent1 2 2 2 6 3 7 2" xfId="3133" xr:uid="{00000000-0005-0000-0000-0000820B0000}"/>
    <cellStyle name="20% - Accent1 2 2 2 6 3 8" xfId="3134" xr:uid="{00000000-0005-0000-0000-0000830B0000}"/>
    <cellStyle name="20% - Accent1 2 2 2 6 3 8 2" xfId="3135" xr:uid="{00000000-0005-0000-0000-0000840B0000}"/>
    <cellStyle name="20% - Accent1 2 2 2 6 3 9" xfId="3136" xr:uid="{00000000-0005-0000-0000-0000850B0000}"/>
    <cellStyle name="20% - Accent1 2 2 2 6 4" xfId="3137" xr:uid="{00000000-0005-0000-0000-0000860B0000}"/>
    <cellStyle name="20% - Accent1 2 2 2 6 4 2" xfId="3138" xr:uid="{00000000-0005-0000-0000-0000870B0000}"/>
    <cellStyle name="20% - Accent1 2 2 2 6 4 2 2" xfId="3139" xr:uid="{00000000-0005-0000-0000-0000880B0000}"/>
    <cellStyle name="20% - Accent1 2 2 2 6 4 2 2 2" xfId="3140" xr:uid="{00000000-0005-0000-0000-0000890B0000}"/>
    <cellStyle name="20% - Accent1 2 2 2 6 4 2 3" xfId="3141" xr:uid="{00000000-0005-0000-0000-00008A0B0000}"/>
    <cellStyle name="20% - Accent1 2 2 2 6 4 3" xfId="3142" xr:uid="{00000000-0005-0000-0000-00008B0B0000}"/>
    <cellStyle name="20% - Accent1 2 2 2 6 4 3 2" xfId="3143" xr:uid="{00000000-0005-0000-0000-00008C0B0000}"/>
    <cellStyle name="20% - Accent1 2 2 2 6 4 4" xfId="3144" xr:uid="{00000000-0005-0000-0000-00008D0B0000}"/>
    <cellStyle name="20% - Accent1 2 2 2 6 5" xfId="3145" xr:uid="{00000000-0005-0000-0000-00008E0B0000}"/>
    <cellStyle name="20% - Accent1 2 2 2 6 5 2" xfId="3146" xr:uid="{00000000-0005-0000-0000-00008F0B0000}"/>
    <cellStyle name="20% - Accent1 2 2 2 6 5 2 2" xfId="3147" xr:uid="{00000000-0005-0000-0000-0000900B0000}"/>
    <cellStyle name="20% - Accent1 2 2 2 6 5 2 2 2" xfId="3148" xr:uid="{00000000-0005-0000-0000-0000910B0000}"/>
    <cellStyle name="20% - Accent1 2 2 2 6 5 2 3" xfId="3149" xr:uid="{00000000-0005-0000-0000-0000920B0000}"/>
    <cellStyle name="20% - Accent1 2 2 2 6 5 3" xfId="3150" xr:uid="{00000000-0005-0000-0000-0000930B0000}"/>
    <cellStyle name="20% - Accent1 2 2 2 6 5 3 2" xfId="3151" xr:uid="{00000000-0005-0000-0000-0000940B0000}"/>
    <cellStyle name="20% - Accent1 2 2 2 6 5 4" xfId="3152" xr:uid="{00000000-0005-0000-0000-0000950B0000}"/>
    <cellStyle name="20% - Accent1 2 2 2 6 6" xfId="3153" xr:uid="{00000000-0005-0000-0000-0000960B0000}"/>
    <cellStyle name="20% - Accent1 2 2 2 6 6 2" xfId="3154" xr:uid="{00000000-0005-0000-0000-0000970B0000}"/>
    <cellStyle name="20% - Accent1 2 2 2 6 6 2 2" xfId="3155" xr:uid="{00000000-0005-0000-0000-0000980B0000}"/>
    <cellStyle name="20% - Accent1 2 2 2 6 6 2 2 2" xfId="3156" xr:uid="{00000000-0005-0000-0000-0000990B0000}"/>
    <cellStyle name="20% - Accent1 2 2 2 6 6 2 3" xfId="3157" xr:uid="{00000000-0005-0000-0000-00009A0B0000}"/>
    <cellStyle name="20% - Accent1 2 2 2 6 6 3" xfId="3158" xr:uid="{00000000-0005-0000-0000-00009B0B0000}"/>
    <cellStyle name="20% - Accent1 2 2 2 6 6 3 2" xfId="3159" xr:uid="{00000000-0005-0000-0000-00009C0B0000}"/>
    <cellStyle name="20% - Accent1 2 2 2 6 6 4" xfId="3160" xr:uid="{00000000-0005-0000-0000-00009D0B0000}"/>
    <cellStyle name="20% - Accent1 2 2 2 6 7" xfId="3161" xr:uid="{00000000-0005-0000-0000-00009E0B0000}"/>
    <cellStyle name="20% - Accent1 2 2 2 6 7 2" xfId="3162" xr:uid="{00000000-0005-0000-0000-00009F0B0000}"/>
    <cellStyle name="20% - Accent1 2 2 2 6 7 2 2" xfId="3163" xr:uid="{00000000-0005-0000-0000-0000A00B0000}"/>
    <cellStyle name="20% - Accent1 2 2 2 6 7 3" xfId="3164" xr:uid="{00000000-0005-0000-0000-0000A10B0000}"/>
    <cellStyle name="20% - Accent1 2 2 2 6 8" xfId="3165" xr:uid="{00000000-0005-0000-0000-0000A20B0000}"/>
    <cellStyle name="20% - Accent1 2 2 2 6 8 2" xfId="3166" xr:uid="{00000000-0005-0000-0000-0000A30B0000}"/>
    <cellStyle name="20% - Accent1 2 2 2 6 8 2 2" xfId="3167" xr:uid="{00000000-0005-0000-0000-0000A40B0000}"/>
    <cellStyle name="20% - Accent1 2 2 2 6 8 3" xfId="3168" xr:uid="{00000000-0005-0000-0000-0000A50B0000}"/>
    <cellStyle name="20% - Accent1 2 2 2 6 9" xfId="3169" xr:uid="{00000000-0005-0000-0000-0000A60B0000}"/>
    <cellStyle name="20% - Accent1 2 2 2 6 9 2" xfId="3170" xr:uid="{00000000-0005-0000-0000-0000A70B0000}"/>
    <cellStyle name="20% - Accent1 2 2 2 7" xfId="3171" xr:uid="{00000000-0005-0000-0000-0000A80B0000}"/>
    <cellStyle name="20% - Accent1 2 2 2 7 2" xfId="3172" xr:uid="{00000000-0005-0000-0000-0000A90B0000}"/>
    <cellStyle name="20% - Accent1 2 2 2 7 2 2" xfId="3173" xr:uid="{00000000-0005-0000-0000-0000AA0B0000}"/>
    <cellStyle name="20% - Accent1 2 2 2 7 2 2 2" xfId="3174" xr:uid="{00000000-0005-0000-0000-0000AB0B0000}"/>
    <cellStyle name="20% - Accent1 2 2 2 7 2 2 2 2" xfId="3175" xr:uid="{00000000-0005-0000-0000-0000AC0B0000}"/>
    <cellStyle name="20% - Accent1 2 2 2 7 2 2 3" xfId="3176" xr:uid="{00000000-0005-0000-0000-0000AD0B0000}"/>
    <cellStyle name="20% - Accent1 2 2 2 7 2 3" xfId="3177" xr:uid="{00000000-0005-0000-0000-0000AE0B0000}"/>
    <cellStyle name="20% - Accent1 2 2 2 7 2 3 2" xfId="3178" xr:uid="{00000000-0005-0000-0000-0000AF0B0000}"/>
    <cellStyle name="20% - Accent1 2 2 2 7 2 4" xfId="3179" xr:uid="{00000000-0005-0000-0000-0000B00B0000}"/>
    <cellStyle name="20% - Accent1 2 2 2 7 3" xfId="3180" xr:uid="{00000000-0005-0000-0000-0000B10B0000}"/>
    <cellStyle name="20% - Accent1 2 2 2 7 3 2" xfId="3181" xr:uid="{00000000-0005-0000-0000-0000B20B0000}"/>
    <cellStyle name="20% - Accent1 2 2 2 7 3 2 2" xfId="3182" xr:uid="{00000000-0005-0000-0000-0000B30B0000}"/>
    <cellStyle name="20% - Accent1 2 2 2 7 3 2 2 2" xfId="3183" xr:uid="{00000000-0005-0000-0000-0000B40B0000}"/>
    <cellStyle name="20% - Accent1 2 2 2 7 3 2 3" xfId="3184" xr:uid="{00000000-0005-0000-0000-0000B50B0000}"/>
    <cellStyle name="20% - Accent1 2 2 2 7 3 3" xfId="3185" xr:uid="{00000000-0005-0000-0000-0000B60B0000}"/>
    <cellStyle name="20% - Accent1 2 2 2 7 3 3 2" xfId="3186" xr:uid="{00000000-0005-0000-0000-0000B70B0000}"/>
    <cellStyle name="20% - Accent1 2 2 2 7 3 4" xfId="3187" xr:uid="{00000000-0005-0000-0000-0000B80B0000}"/>
    <cellStyle name="20% - Accent1 2 2 2 7 4" xfId="3188" xr:uid="{00000000-0005-0000-0000-0000B90B0000}"/>
    <cellStyle name="20% - Accent1 2 2 2 7 4 2" xfId="3189" xr:uid="{00000000-0005-0000-0000-0000BA0B0000}"/>
    <cellStyle name="20% - Accent1 2 2 2 7 4 2 2" xfId="3190" xr:uid="{00000000-0005-0000-0000-0000BB0B0000}"/>
    <cellStyle name="20% - Accent1 2 2 2 7 4 2 2 2" xfId="3191" xr:uid="{00000000-0005-0000-0000-0000BC0B0000}"/>
    <cellStyle name="20% - Accent1 2 2 2 7 4 2 3" xfId="3192" xr:uid="{00000000-0005-0000-0000-0000BD0B0000}"/>
    <cellStyle name="20% - Accent1 2 2 2 7 4 3" xfId="3193" xr:uid="{00000000-0005-0000-0000-0000BE0B0000}"/>
    <cellStyle name="20% - Accent1 2 2 2 7 4 3 2" xfId="3194" xr:uid="{00000000-0005-0000-0000-0000BF0B0000}"/>
    <cellStyle name="20% - Accent1 2 2 2 7 4 4" xfId="3195" xr:uid="{00000000-0005-0000-0000-0000C00B0000}"/>
    <cellStyle name="20% - Accent1 2 2 2 7 5" xfId="3196" xr:uid="{00000000-0005-0000-0000-0000C10B0000}"/>
    <cellStyle name="20% - Accent1 2 2 2 7 5 2" xfId="3197" xr:uid="{00000000-0005-0000-0000-0000C20B0000}"/>
    <cellStyle name="20% - Accent1 2 2 2 7 5 2 2" xfId="3198" xr:uid="{00000000-0005-0000-0000-0000C30B0000}"/>
    <cellStyle name="20% - Accent1 2 2 2 7 5 3" xfId="3199" xr:uid="{00000000-0005-0000-0000-0000C40B0000}"/>
    <cellStyle name="20% - Accent1 2 2 2 7 6" xfId="3200" xr:uid="{00000000-0005-0000-0000-0000C50B0000}"/>
    <cellStyle name="20% - Accent1 2 2 2 7 6 2" xfId="3201" xr:uid="{00000000-0005-0000-0000-0000C60B0000}"/>
    <cellStyle name="20% - Accent1 2 2 2 7 6 2 2" xfId="3202" xr:uid="{00000000-0005-0000-0000-0000C70B0000}"/>
    <cellStyle name="20% - Accent1 2 2 2 7 6 3" xfId="3203" xr:uid="{00000000-0005-0000-0000-0000C80B0000}"/>
    <cellStyle name="20% - Accent1 2 2 2 7 7" xfId="3204" xr:uid="{00000000-0005-0000-0000-0000C90B0000}"/>
    <cellStyle name="20% - Accent1 2 2 2 7 7 2" xfId="3205" xr:uid="{00000000-0005-0000-0000-0000CA0B0000}"/>
    <cellStyle name="20% - Accent1 2 2 2 7 8" xfId="3206" xr:uid="{00000000-0005-0000-0000-0000CB0B0000}"/>
    <cellStyle name="20% - Accent1 2 2 2 7 8 2" xfId="3207" xr:uid="{00000000-0005-0000-0000-0000CC0B0000}"/>
    <cellStyle name="20% - Accent1 2 2 2 7 9" xfId="3208" xr:uid="{00000000-0005-0000-0000-0000CD0B0000}"/>
    <cellStyle name="20% - Accent1 2 2 2 8" xfId="3209" xr:uid="{00000000-0005-0000-0000-0000CE0B0000}"/>
    <cellStyle name="20% - Accent1 2 2 2 8 2" xfId="3210" xr:uid="{00000000-0005-0000-0000-0000CF0B0000}"/>
    <cellStyle name="20% - Accent1 2 2 2 8 2 2" xfId="3211" xr:uid="{00000000-0005-0000-0000-0000D00B0000}"/>
    <cellStyle name="20% - Accent1 2 2 2 8 2 2 2" xfId="3212" xr:uid="{00000000-0005-0000-0000-0000D10B0000}"/>
    <cellStyle name="20% - Accent1 2 2 2 8 2 2 2 2" xfId="3213" xr:uid="{00000000-0005-0000-0000-0000D20B0000}"/>
    <cellStyle name="20% - Accent1 2 2 2 8 2 2 3" xfId="3214" xr:uid="{00000000-0005-0000-0000-0000D30B0000}"/>
    <cellStyle name="20% - Accent1 2 2 2 8 2 3" xfId="3215" xr:uid="{00000000-0005-0000-0000-0000D40B0000}"/>
    <cellStyle name="20% - Accent1 2 2 2 8 2 3 2" xfId="3216" xr:uid="{00000000-0005-0000-0000-0000D50B0000}"/>
    <cellStyle name="20% - Accent1 2 2 2 8 2 4" xfId="3217" xr:uid="{00000000-0005-0000-0000-0000D60B0000}"/>
    <cellStyle name="20% - Accent1 2 2 2 8 3" xfId="3218" xr:uid="{00000000-0005-0000-0000-0000D70B0000}"/>
    <cellStyle name="20% - Accent1 2 2 2 8 3 2" xfId="3219" xr:uid="{00000000-0005-0000-0000-0000D80B0000}"/>
    <cellStyle name="20% - Accent1 2 2 2 8 3 2 2" xfId="3220" xr:uid="{00000000-0005-0000-0000-0000D90B0000}"/>
    <cellStyle name="20% - Accent1 2 2 2 8 3 2 2 2" xfId="3221" xr:uid="{00000000-0005-0000-0000-0000DA0B0000}"/>
    <cellStyle name="20% - Accent1 2 2 2 8 3 2 3" xfId="3222" xr:uid="{00000000-0005-0000-0000-0000DB0B0000}"/>
    <cellStyle name="20% - Accent1 2 2 2 8 3 3" xfId="3223" xr:uid="{00000000-0005-0000-0000-0000DC0B0000}"/>
    <cellStyle name="20% - Accent1 2 2 2 8 3 3 2" xfId="3224" xr:uid="{00000000-0005-0000-0000-0000DD0B0000}"/>
    <cellStyle name="20% - Accent1 2 2 2 8 3 4" xfId="3225" xr:uid="{00000000-0005-0000-0000-0000DE0B0000}"/>
    <cellStyle name="20% - Accent1 2 2 2 8 4" xfId="3226" xr:uid="{00000000-0005-0000-0000-0000DF0B0000}"/>
    <cellStyle name="20% - Accent1 2 2 2 8 4 2" xfId="3227" xr:uid="{00000000-0005-0000-0000-0000E00B0000}"/>
    <cellStyle name="20% - Accent1 2 2 2 8 4 2 2" xfId="3228" xr:uid="{00000000-0005-0000-0000-0000E10B0000}"/>
    <cellStyle name="20% - Accent1 2 2 2 8 4 2 2 2" xfId="3229" xr:uid="{00000000-0005-0000-0000-0000E20B0000}"/>
    <cellStyle name="20% - Accent1 2 2 2 8 4 2 3" xfId="3230" xr:uid="{00000000-0005-0000-0000-0000E30B0000}"/>
    <cellStyle name="20% - Accent1 2 2 2 8 4 3" xfId="3231" xr:uid="{00000000-0005-0000-0000-0000E40B0000}"/>
    <cellStyle name="20% - Accent1 2 2 2 8 4 3 2" xfId="3232" xr:uid="{00000000-0005-0000-0000-0000E50B0000}"/>
    <cellStyle name="20% - Accent1 2 2 2 8 4 4" xfId="3233" xr:uid="{00000000-0005-0000-0000-0000E60B0000}"/>
    <cellStyle name="20% - Accent1 2 2 2 8 5" xfId="3234" xr:uid="{00000000-0005-0000-0000-0000E70B0000}"/>
    <cellStyle name="20% - Accent1 2 2 2 8 5 2" xfId="3235" xr:uid="{00000000-0005-0000-0000-0000E80B0000}"/>
    <cellStyle name="20% - Accent1 2 2 2 8 5 2 2" xfId="3236" xr:uid="{00000000-0005-0000-0000-0000E90B0000}"/>
    <cellStyle name="20% - Accent1 2 2 2 8 5 3" xfId="3237" xr:uid="{00000000-0005-0000-0000-0000EA0B0000}"/>
    <cellStyle name="20% - Accent1 2 2 2 8 6" xfId="3238" xr:uid="{00000000-0005-0000-0000-0000EB0B0000}"/>
    <cellStyle name="20% - Accent1 2 2 2 8 6 2" xfId="3239" xr:uid="{00000000-0005-0000-0000-0000EC0B0000}"/>
    <cellStyle name="20% - Accent1 2 2 2 8 6 2 2" xfId="3240" xr:uid="{00000000-0005-0000-0000-0000ED0B0000}"/>
    <cellStyle name="20% - Accent1 2 2 2 8 6 3" xfId="3241" xr:uid="{00000000-0005-0000-0000-0000EE0B0000}"/>
    <cellStyle name="20% - Accent1 2 2 2 8 7" xfId="3242" xr:uid="{00000000-0005-0000-0000-0000EF0B0000}"/>
    <cellStyle name="20% - Accent1 2 2 2 8 7 2" xfId="3243" xr:uid="{00000000-0005-0000-0000-0000F00B0000}"/>
    <cellStyle name="20% - Accent1 2 2 2 8 8" xfId="3244" xr:uid="{00000000-0005-0000-0000-0000F10B0000}"/>
    <cellStyle name="20% - Accent1 2 2 2 8 8 2" xfId="3245" xr:uid="{00000000-0005-0000-0000-0000F20B0000}"/>
    <cellStyle name="20% - Accent1 2 2 2 8 9" xfId="3246" xr:uid="{00000000-0005-0000-0000-0000F30B0000}"/>
    <cellStyle name="20% - Accent1 2 2 2 9" xfId="3247" xr:uid="{00000000-0005-0000-0000-0000F40B0000}"/>
    <cellStyle name="20% - Accent1 2 2 2 9 2" xfId="3248" xr:uid="{00000000-0005-0000-0000-0000F50B0000}"/>
    <cellStyle name="20% - Accent1 2 2 2 9 2 2" xfId="3249" xr:uid="{00000000-0005-0000-0000-0000F60B0000}"/>
    <cellStyle name="20% - Accent1 2 2 2 9 2 2 2" xfId="3250" xr:uid="{00000000-0005-0000-0000-0000F70B0000}"/>
    <cellStyle name="20% - Accent1 2 2 2 9 2 3" xfId="3251" xr:uid="{00000000-0005-0000-0000-0000F80B0000}"/>
    <cellStyle name="20% - Accent1 2 2 2 9 3" xfId="3252" xr:uid="{00000000-0005-0000-0000-0000F90B0000}"/>
    <cellStyle name="20% - Accent1 2 2 2 9 3 2" xfId="3253" xr:uid="{00000000-0005-0000-0000-0000FA0B0000}"/>
    <cellStyle name="20% - Accent1 2 2 2 9 4" xfId="3254" xr:uid="{00000000-0005-0000-0000-0000FB0B0000}"/>
    <cellStyle name="20% - Accent1 2 2 20" xfId="3255" xr:uid="{00000000-0005-0000-0000-0000FC0B0000}"/>
    <cellStyle name="20% - Accent1 2 2 3" xfId="3256" xr:uid="{00000000-0005-0000-0000-0000FD0B0000}"/>
    <cellStyle name="20% - Accent1 2 2 3 10" xfId="3257" xr:uid="{00000000-0005-0000-0000-0000FE0B0000}"/>
    <cellStyle name="20% - Accent1 2 2 3 10 2" xfId="3258" xr:uid="{00000000-0005-0000-0000-0000FF0B0000}"/>
    <cellStyle name="20% - Accent1 2 2 3 10 2 2" xfId="3259" xr:uid="{00000000-0005-0000-0000-0000000C0000}"/>
    <cellStyle name="20% - Accent1 2 2 3 10 2 2 2" xfId="3260" xr:uid="{00000000-0005-0000-0000-0000010C0000}"/>
    <cellStyle name="20% - Accent1 2 2 3 10 2 3" xfId="3261" xr:uid="{00000000-0005-0000-0000-0000020C0000}"/>
    <cellStyle name="20% - Accent1 2 2 3 10 3" xfId="3262" xr:uid="{00000000-0005-0000-0000-0000030C0000}"/>
    <cellStyle name="20% - Accent1 2 2 3 10 3 2" xfId="3263" xr:uid="{00000000-0005-0000-0000-0000040C0000}"/>
    <cellStyle name="20% - Accent1 2 2 3 10 4" xfId="3264" xr:uid="{00000000-0005-0000-0000-0000050C0000}"/>
    <cellStyle name="20% - Accent1 2 2 3 11" xfId="3265" xr:uid="{00000000-0005-0000-0000-0000060C0000}"/>
    <cellStyle name="20% - Accent1 2 2 3 11 2" xfId="3266" xr:uid="{00000000-0005-0000-0000-0000070C0000}"/>
    <cellStyle name="20% - Accent1 2 2 3 11 2 2" xfId="3267" xr:uid="{00000000-0005-0000-0000-0000080C0000}"/>
    <cellStyle name="20% - Accent1 2 2 3 11 2 2 2" xfId="3268" xr:uid="{00000000-0005-0000-0000-0000090C0000}"/>
    <cellStyle name="20% - Accent1 2 2 3 11 2 3" xfId="3269" xr:uid="{00000000-0005-0000-0000-00000A0C0000}"/>
    <cellStyle name="20% - Accent1 2 2 3 11 3" xfId="3270" xr:uid="{00000000-0005-0000-0000-00000B0C0000}"/>
    <cellStyle name="20% - Accent1 2 2 3 11 3 2" xfId="3271" xr:uid="{00000000-0005-0000-0000-00000C0C0000}"/>
    <cellStyle name="20% - Accent1 2 2 3 11 4" xfId="3272" xr:uid="{00000000-0005-0000-0000-00000D0C0000}"/>
    <cellStyle name="20% - Accent1 2 2 3 12" xfId="3273" xr:uid="{00000000-0005-0000-0000-00000E0C0000}"/>
    <cellStyle name="20% - Accent1 2 2 3 12 2" xfId="3274" xr:uid="{00000000-0005-0000-0000-00000F0C0000}"/>
    <cellStyle name="20% - Accent1 2 2 3 12 2 2" xfId="3275" xr:uid="{00000000-0005-0000-0000-0000100C0000}"/>
    <cellStyle name="20% - Accent1 2 2 3 12 3" xfId="3276" xr:uid="{00000000-0005-0000-0000-0000110C0000}"/>
    <cellStyle name="20% - Accent1 2 2 3 13" xfId="3277" xr:uid="{00000000-0005-0000-0000-0000120C0000}"/>
    <cellStyle name="20% - Accent1 2 2 3 13 2" xfId="3278" xr:uid="{00000000-0005-0000-0000-0000130C0000}"/>
    <cellStyle name="20% - Accent1 2 2 3 13 2 2" xfId="3279" xr:uid="{00000000-0005-0000-0000-0000140C0000}"/>
    <cellStyle name="20% - Accent1 2 2 3 13 3" xfId="3280" xr:uid="{00000000-0005-0000-0000-0000150C0000}"/>
    <cellStyle name="20% - Accent1 2 2 3 14" xfId="3281" xr:uid="{00000000-0005-0000-0000-0000160C0000}"/>
    <cellStyle name="20% - Accent1 2 2 3 14 2" xfId="3282" xr:uid="{00000000-0005-0000-0000-0000170C0000}"/>
    <cellStyle name="20% - Accent1 2 2 3 15" xfId="3283" xr:uid="{00000000-0005-0000-0000-0000180C0000}"/>
    <cellStyle name="20% - Accent1 2 2 3 15 2" xfId="3284" xr:uid="{00000000-0005-0000-0000-0000190C0000}"/>
    <cellStyle name="20% - Accent1 2 2 3 16" xfId="3285" xr:uid="{00000000-0005-0000-0000-00001A0C0000}"/>
    <cellStyle name="20% - Accent1 2 2 3 2" xfId="3286" xr:uid="{00000000-0005-0000-0000-00001B0C0000}"/>
    <cellStyle name="20% - Accent1 2 2 3 2 10" xfId="3287" xr:uid="{00000000-0005-0000-0000-00001C0C0000}"/>
    <cellStyle name="20% - Accent1 2 2 3 2 10 2" xfId="3288" xr:uid="{00000000-0005-0000-0000-00001D0C0000}"/>
    <cellStyle name="20% - Accent1 2 2 3 2 10 2 2" xfId="3289" xr:uid="{00000000-0005-0000-0000-00001E0C0000}"/>
    <cellStyle name="20% - Accent1 2 2 3 2 10 2 2 2" xfId="3290" xr:uid="{00000000-0005-0000-0000-00001F0C0000}"/>
    <cellStyle name="20% - Accent1 2 2 3 2 10 2 3" xfId="3291" xr:uid="{00000000-0005-0000-0000-0000200C0000}"/>
    <cellStyle name="20% - Accent1 2 2 3 2 10 3" xfId="3292" xr:uid="{00000000-0005-0000-0000-0000210C0000}"/>
    <cellStyle name="20% - Accent1 2 2 3 2 10 3 2" xfId="3293" xr:uid="{00000000-0005-0000-0000-0000220C0000}"/>
    <cellStyle name="20% - Accent1 2 2 3 2 10 4" xfId="3294" xr:uid="{00000000-0005-0000-0000-0000230C0000}"/>
    <cellStyle name="20% - Accent1 2 2 3 2 11" xfId="3295" xr:uid="{00000000-0005-0000-0000-0000240C0000}"/>
    <cellStyle name="20% - Accent1 2 2 3 2 11 2" xfId="3296" xr:uid="{00000000-0005-0000-0000-0000250C0000}"/>
    <cellStyle name="20% - Accent1 2 2 3 2 11 2 2" xfId="3297" xr:uid="{00000000-0005-0000-0000-0000260C0000}"/>
    <cellStyle name="20% - Accent1 2 2 3 2 11 3" xfId="3298" xr:uid="{00000000-0005-0000-0000-0000270C0000}"/>
    <cellStyle name="20% - Accent1 2 2 3 2 12" xfId="3299" xr:uid="{00000000-0005-0000-0000-0000280C0000}"/>
    <cellStyle name="20% - Accent1 2 2 3 2 12 2" xfId="3300" xr:uid="{00000000-0005-0000-0000-0000290C0000}"/>
    <cellStyle name="20% - Accent1 2 2 3 2 12 2 2" xfId="3301" xr:uid="{00000000-0005-0000-0000-00002A0C0000}"/>
    <cellStyle name="20% - Accent1 2 2 3 2 12 3" xfId="3302" xr:uid="{00000000-0005-0000-0000-00002B0C0000}"/>
    <cellStyle name="20% - Accent1 2 2 3 2 13" xfId="3303" xr:uid="{00000000-0005-0000-0000-00002C0C0000}"/>
    <cellStyle name="20% - Accent1 2 2 3 2 13 2" xfId="3304" xr:uid="{00000000-0005-0000-0000-00002D0C0000}"/>
    <cellStyle name="20% - Accent1 2 2 3 2 14" xfId="3305" xr:uid="{00000000-0005-0000-0000-00002E0C0000}"/>
    <cellStyle name="20% - Accent1 2 2 3 2 14 2" xfId="3306" xr:uid="{00000000-0005-0000-0000-00002F0C0000}"/>
    <cellStyle name="20% - Accent1 2 2 3 2 15" xfId="3307" xr:uid="{00000000-0005-0000-0000-0000300C0000}"/>
    <cellStyle name="20% - Accent1 2 2 3 2 2" xfId="3308" xr:uid="{00000000-0005-0000-0000-0000310C0000}"/>
    <cellStyle name="20% - Accent1 2 2 3 2 2 10" xfId="3309" xr:uid="{00000000-0005-0000-0000-0000320C0000}"/>
    <cellStyle name="20% - Accent1 2 2 3 2 2 10 2" xfId="3310" xr:uid="{00000000-0005-0000-0000-0000330C0000}"/>
    <cellStyle name="20% - Accent1 2 2 3 2 2 10 2 2" xfId="3311" xr:uid="{00000000-0005-0000-0000-0000340C0000}"/>
    <cellStyle name="20% - Accent1 2 2 3 2 2 10 3" xfId="3312" xr:uid="{00000000-0005-0000-0000-0000350C0000}"/>
    <cellStyle name="20% - Accent1 2 2 3 2 2 11" xfId="3313" xr:uid="{00000000-0005-0000-0000-0000360C0000}"/>
    <cellStyle name="20% - Accent1 2 2 3 2 2 11 2" xfId="3314" xr:uid="{00000000-0005-0000-0000-0000370C0000}"/>
    <cellStyle name="20% - Accent1 2 2 3 2 2 11 2 2" xfId="3315" xr:uid="{00000000-0005-0000-0000-0000380C0000}"/>
    <cellStyle name="20% - Accent1 2 2 3 2 2 11 3" xfId="3316" xr:uid="{00000000-0005-0000-0000-0000390C0000}"/>
    <cellStyle name="20% - Accent1 2 2 3 2 2 12" xfId="3317" xr:uid="{00000000-0005-0000-0000-00003A0C0000}"/>
    <cellStyle name="20% - Accent1 2 2 3 2 2 12 2" xfId="3318" xr:uid="{00000000-0005-0000-0000-00003B0C0000}"/>
    <cellStyle name="20% - Accent1 2 2 3 2 2 13" xfId="3319" xr:uid="{00000000-0005-0000-0000-00003C0C0000}"/>
    <cellStyle name="20% - Accent1 2 2 3 2 2 13 2" xfId="3320" xr:uid="{00000000-0005-0000-0000-00003D0C0000}"/>
    <cellStyle name="20% - Accent1 2 2 3 2 2 14" xfId="3321" xr:uid="{00000000-0005-0000-0000-00003E0C0000}"/>
    <cellStyle name="20% - Accent1 2 2 3 2 2 2" xfId="3322" xr:uid="{00000000-0005-0000-0000-00003F0C0000}"/>
    <cellStyle name="20% - Accent1 2 2 3 2 2 2 10" xfId="3323" xr:uid="{00000000-0005-0000-0000-0000400C0000}"/>
    <cellStyle name="20% - Accent1 2 2 3 2 2 2 10 2" xfId="3324" xr:uid="{00000000-0005-0000-0000-0000410C0000}"/>
    <cellStyle name="20% - Accent1 2 2 3 2 2 2 11" xfId="3325" xr:uid="{00000000-0005-0000-0000-0000420C0000}"/>
    <cellStyle name="20% - Accent1 2 2 3 2 2 2 2" xfId="3326" xr:uid="{00000000-0005-0000-0000-0000430C0000}"/>
    <cellStyle name="20% - Accent1 2 2 3 2 2 2 2 2" xfId="3327" xr:uid="{00000000-0005-0000-0000-0000440C0000}"/>
    <cellStyle name="20% - Accent1 2 2 3 2 2 2 2 2 2" xfId="3328" xr:uid="{00000000-0005-0000-0000-0000450C0000}"/>
    <cellStyle name="20% - Accent1 2 2 3 2 2 2 2 2 2 2" xfId="3329" xr:uid="{00000000-0005-0000-0000-0000460C0000}"/>
    <cellStyle name="20% - Accent1 2 2 3 2 2 2 2 2 2 2 2" xfId="3330" xr:uid="{00000000-0005-0000-0000-0000470C0000}"/>
    <cellStyle name="20% - Accent1 2 2 3 2 2 2 2 2 2 3" xfId="3331" xr:uid="{00000000-0005-0000-0000-0000480C0000}"/>
    <cellStyle name="20% - Accent1 2 2 3 2 2 2 2 2 3" xfId="3332" xr:uid="{00000000-0005-0000-0000-0000490C0000}"/>
    <cellStyle name="20% - Accent1 2 2 3 2 2 2 2 2 3 2" xfId="3333" xr:uid="{00000000-0005-0000-0000-00004A0C0000}"/>
    <cellStyle name="20% - Accent1 2 2 3 2 2 2 2 2 4" xfId="3334" xr:uid="{00000000-0005-0000-0000-00004B0C0000}"/>
    <cellStyle name="20% - Accent1 2 2 3 2 2 2 2 3" xfId="3335" xr:uid="{00000000-0005-0000-0000-00004C0C0000}"/>
    <cellStyle name="20% - Accent1 2 2 3 2 2 2 2 3 2" xfId="3336" xr:uid="{00000000-0005-0000-0000-00004D0C0000}"/>
    <cellStyle name="20% - Accent1 2 2 3 2 2 2 2 3 2 2" xfId="3337" xr:uid="{00000000-0005-0000-0000-00004E0C0000}"/>
    <cellStyle name="20% - Accent1 2 2 3 2 2 2 2 3 2 2 2" xfId="3338" xr:uid="{00000000-0005-0000-0000-00004F0C0000}"/>
    <cellStyle name="20% - Accent1 2 2 3 2 2 2 2 3 2 3" xfId="3339" xr:uid="{00000000-0005-0000-0000-0000500C0000}"/>
    <cellStyle name="20% - Accent1 2 2 3 2 2 2 2 3 3" xfId="3340" xr:uid="{00000000-0005-0000-0000-0000510C0000}"/>
    <cellStyle name="20% - Accent1 2 2 3 2 2 2 2 3 3 2" xfId="3341" xr:uid="{00000000-0005-0000-0000-0000520C0000}"/>
    <cellStyle name="20% - Accent1 2 2 3 2 2 2 2 3 4" xfId="3342" xr:uid="{00000000-0005-0000-0000-0000530C0000}"/>
    <cellStyle name="20% - Accent1 2 2 3 2 2 2 2 4" xfId="3343" xr:uid="{00000000-0005-0000-0000-0000540C0000}"/>
    <cellStyle name="20% - Accent1 2 2 3 2 2 2 2 4 2" xfId="3344" xr:uid="{00000000-0005-0000-0000-0000550C0000}"/>
    <cellStyle name="20% - Accent1 2 2 3 2 2 2 2 4 2 2" xfId="3345" xr:uid="{00000000-0005-0000-0000-0000560C0000}"/>
    <cellStyle name="20% - Accent1 2 2 3 2 2 2 2 4 2 2 2" xfId="3346" xr:uid="{00000000-0005-0000-0000-0000570C0000}"/>
    <cellStyle name="20% - Accent1 2 2 3 2 2 2 2 4 2 3" xfId="3347" xr:uid="{00000000-0005-0000-0000-0000580C0000}"/>
    <cellStyle name="20% - Accent1 2 2 3 2 2 2 2 4 3" xfId="3348" xr:uid="{00000000-0005-0000-0000-0000590C0000}"/>
    <cellStyle name="20% - Accent1 2 2 3 2 2 2 2 4 3 2" xfId="3349" xr:uid="{00000000-0005-0000-0000-00005A0C0000}"/>
    <cellStyle name="20% - Accent1 2 2 3 2 2 2 2 4 4" xfId="3350" xr:uid="{00000000-0005-0000-0000-00005B0C0000}"/>
    <cellStyle name="20% - Accent1 2 2 3 2 2 2 2 5" xfId="3351" xr:uid="{00000000-0005-0000-0000-00005C0C0000}"/>
    <cellStyle name="20% - Accent1 2 2 3 2 2 2 2 5 2" xfId="3352" xr:uid="{00000000-0005-0000-0000-00005D0C0000}"/>
    <cellStyle name="20% - Accent1 2 2 3 2 2 2 2 5 2 2" xfId="3353" xr:uid="{00000000-0005-0000-0000-00005E0C0000}"/>
    <cellStyle name="20% - Accent1 2 2 3 2 2 2 2 5 3" xfId="3354" xr:uid="{00000000-0005-0000-0000-00005F0C0000}"/>
    <cellStyle name="20% - Accent1 2 2 3 2 2 2 2 6" xfId="3355" xr:uid="{00000000-0005-0000-0000-0000600C0000}"/>
    <cellStyle name="20% - Accent1 2 2 3 2 2 2 2 6 2" xfId="3356" xr:uid="{00000000-0005-0000-0000-0000610C0000}"/>
    <cellStyle name="20% - Accent1 2 2 3 2 2 2 2 6 2 2" xfId="3357" xr:uid="{00000000-0005-0000-0000-0000620C0000}"/>
    <cellStyle name="20% - Accent1 2 2 3 2 2 2 2 6 3" xfId="3358" xr:uid="{00000000-0005-0000-0000-0000630C0000}"/>
    <cellStyle name="20% - Accent1 2 2 3 2 2 2 2 7" xfId="3359" xr:uid="{00000000-0005-0000-0000-0000640C0000}"/>
    <cellStyle name="20% - Accent1 2 2 3 2 2 2 2 7 2" xfId="3360" xr:uid="{00000000-0005-0000-0000-0000650C0000}"/>
    <cellStyle name="20% - Accent1 2 2 3 2 2 2 2 8" xfId="3361" xr:uid="{00000000-0005-0000-0000-0000660C0000}"/>
    <cellStyle name="20% - Accent1 2 2 3 2 2 2 2 8 2" xfId="3362" xr:uid="{00000000-0005-0000-0000-0000670C0000}"/>
    <cellStyle name="20% - Accent1 2 2 3 2 2 2 2 9" xfId="3363" xr:uid="{00000000-0005-0000-0000-0000680C0000}"/>
    <cellStyle name="20% - Accent1 2 2 3 2 2 2 3" xfId="3364" xr:uid="{00000000-0005-0000-0000-0000690C0000}"/>
    <cellStyle name="20% - Accent1 2 2 3 2 2 2 3 2" xfId="3365" xr:uid="{00000000-0005-0000-0000-00006A0C0000}"/>
    <cellStyle name="20% - Accent1 2 2 3 2 2 2 3 2 2" xfId="3366" xr:uid="{00000000-0005-0000-0000-00006B0C0000}"/>
    <cellStyle name="20% - Accent1 2 2 3 2 2 2 3 2 2 2" xfId="3367" xr:uid="{00000000-0005-0000-0000-00006C0C0000}"/>
    <cellStyle name="20% - Accent1 2 2 3 2 2 2 3 2 2 2 2" xfId="3368" xr:uid="{00000000-0005-0000-0000-00006D0C0000}"/>
    <cellStyle name="20% - Accent1 2 2 3 2 2 2 3 2 2 3" xfId="3369" xr:uid="{00000000-0005-0000-0000-00006E0C0000}"/>
    <cellStyle name="20% - Accent1 2 2 3 2 2 2 3 2 3" xfId="3370" xr:uid="{00000000-0005-0000-0000-00006F0C0000}"/>
    <cellStyle name="20% - Accent1 2 2 3 2 2 2 3 2 3 2" xfId="3371" xr:uid="{00000000-0005-0000-0000-0000700C0000}"/>
    <cellStyle name="20% - Accent1 2 2 3 2 2 2 3 2 4" xfId="3372" xr:uid="{00000000-0005-0000-0000-0000710C0000}"/>
    <cellStyle name="20% - Accent1 2 2 3 2 2 2 3 3" xfId="3373" xr:uid="{00000000-0005-0000-0000-0000720C0000}"/>
    <cellStyle name="20% - Accent1 2 2 3 2 2 2 3 3 2" xfId="3374" xr:uid="{00000000-0005-0000-0000-0000730C0000}"/>
    <cellStyle name="20% - Accent1 2 2 3 2 2 2 3 3 2 2" xfId="3375" xr:uid="{00000000-0005-0000-0000-0000740C0000}"/>
    <cellStyle name="20% - Accent1 2 2 3 2 2 2 3 3 2 2 2" xfId="3376" xr:uid="{00000000-0005-0000-0000-0000750C0000}"/>
    <cellStyle name="20% - Accent1 2 2 3 2 2 2 3 3 2 3" xfId="3377" xr:uid="{00000000-0005-0000-0000-0000760C0000}"/>
    <cellStyle name="20% - Accent1 2 2 3 2 2 2 3 3 3" xfId="3378" xr:uid="{00000000-0005-0000-0000-0000770C0000}"/>
    <cellStyle name="20% - Accent1 2 2 3 2 2 2 3 3 3 2" xfId="3379" xr:uid="{00000000-0005-0000-0000-0000780C0000}"/>
    <cellStyle name="20% - Accent1 2 2 3 2 2 2 3 3 4" xfId="3380" xr:uid="{00000000-0005-0000-0000-0000790C0000}"/>
    <cellStyle name="20% - Accent1 2 2 3 2 2 2 3 4" xfId="3381" xr:uid="{00000000-0005-0000-0000-00007A0C0000}"/>
    <cellStyle name="20% - Accent1 2 2 3 2 2 2 3 4 2" xfId="3382" xr:uid="{00000000-0005-0000-0000-00007B0C0000}"/>
    <cellStyle name="20% - Accent1 2 2 3 2 2 2 3 4 2 2" xfId="3383" xr:uid="{00000000-0005-0000-0000-00007C0C0000}"/>
    <cellStyle name="20% - Accent1 2 2 3 2 2 2 3 4 2 2 2" xfId="3384" xr:uid="{00000000-0005-0000-0000-00007D0C0000}"/>
    <cellStyle name="20% - Accent1 2 2 3 2 2 2 3 4 2 3" xfId="3385" xr:uid="{00000000-0005-0000-0000-00007E0C0000}"/>
    <cellStyle name="20% - Accent1 2 2 3 2 2 2 3 4 3" xfId="3386" xr:uid="{00000000-0005-0000-0000-00007F0C0000}"/>
    <cellStyle name="20% - Accent1 2 2 3 2 2 2 3 4 3 2" xfId="3387" xr:uid="{00000000-0005-0000-0000-0000800C0000}"/>
    <cellStyle name="20% - Accent1 2 2 3 2 2 2 3 4 4" xfId="3388" xr:uid="{00000000-0005-0000-0000-0000810C0000}"/>
    <cellStyle name="20% - Accent1 2 2 3 2 2 2 3 5" xfId="3389" xr:uid="{00000000-0005-0000-0000-0000820C0000}"/>
    <cellStyle name="20% - Accent1 2 2 3 2 2 2 3 5 2" xfId="3390" xr:uid="{00000000-0005-0000-0000-0000830C0000}"/>
    <cellStyle name="20% - Accent1 2 2 3 2 2 2 3 5 2 2" xfId="3391" xr:uid="{00000000-0005-0000-0000-0000840C0000}"/>
    <cellStyle name="20% - Accent1 2 2 3 2 2 2 3 5 3" xfId="3392" xr:uid="{00000000-0005-0000-0000-0000850C0000}"/>
    <cellStyle name="20% - Accent1 2 2 3 2 2 2 3 6" xfId="3393" xr:uid="{00000000-0005-0000-0000-0000860C0000}"/>
    <cellStyle name="20% - Accent1 2 2 3 2 2 2 3 6 2" xfId="3394" xr:uid="{00000000-0005-0000-0000-0000870C0000}"/>
    <cellStyle name="20% - Accent1 2 2 3 2 2 2 3 6 2 2" xfId="3395" xr:uid="{00000000-0005-0000-0000-0000880C0000}"/>
    <cellStyle name="20% - Accent1 2 2 3 2 2 2 3 6 3" xfId="3396" xr:uid="{00000000-0005-0000-0000-0000890C0000}"/>
    <cellStyle name="20% - Accent1 2 2 3 2 2 2 3 7" xfId="3397" xr:uid="{00000000-0005-0000-0000-00008A0C0000}"/>
    <cellStyle name="20% - Accent1 2 2 3 2 2 2 3 7 2" xfId="3398" xr:uid="{00000000-0005-0000-0000-00008B0C0000}"/>
    <cellStyle name="20% - Accent1 2 2 3 2 2 2 3 8" xfId="3399" xr:uid="{00000000-0005-0000-0000-00008C0C0000}"/>
    <cellStyle name="20% - Accent1 2 2 3 2 2 2 3 8 2" xfId="3400" xr:uid="{00000000-0005-0000-0000-00008D0C0000}"/>
    <cellStyle name="20% - Accent1 2 2 3 2 2 2 3 9" xfId="3401" xr:uid="{00000000-0005-0000-0000-00008E0C0000}"/>
    <cellStyle name="20% - Accent1 2 2 3 2 2 2 4" xfId="3402" xr:uid="{00000000-0005-0000-0000-00008F0C0000}"/>
    <cellStyle name="20% - Accent1 2 2 3 2 2 2 4 2" xfId="3403" xr:uid="{00000000-0005-0000-0000-0000900C0000}"/>
    <cellStyle name="20% - Accent1 2 2 3 2 2 2 4 2 2" xfId="3404" xr:uid="{00000000-0005-0000-0000-0000910C0000}"/>
    <cellStyle name="20% - Accent1 2 2 3 2 2 2 4 2 2 2" xfId="3405" xr:uid="{00000000-0005-0000-0000-0000920C0000}"/>
    <cellStyle name="20% - Accent1 2 2 3 2 2 2 4 2 3" xfId="3406" xr:uid="{00000000-0005-0000-0000-0000930C0000}"/>
    <cellStyle name="20% - Accent1 2 2 3 2 2 2 4 3" xfId="3407" xr:uid="{00000000-0005-0000-0000-0000940C0000}"/>
    <cellStyle name="20% - Accent1 2 2 3 2 2 2 4 3 2" xfId="3408" xr:uid="{00000000-0005-0000-0000-0000950C0000}"/>
    <cellStyle name="20% - Accent1 2 2 3 2 2 2 4 4" xfId="3409" xr:uid="{00000000-0005-0000-0000-0000960C0000}"/>
    <cellStyle name="20% - Accent1 2 2 3 2 2 2 5" xfId="3410" xr:uid="{00000000-0005-0000-0000-0000970C0000}"/>
    <cellStyle name="20% - Accent1 2 2 3 2 2 2 5 2" xfId="3411" xr:uid="{00000000-0005-0000-0000-0000980C0000}"/>
    <cellStyle name="20% - Accent1 2 2 3 2 2 2 5 2 2" xfId="3412" xr:uid="{00000000-0005-0000-0000-0000990C0000}"/>
    <cellStyle name="20% - Accent1 2 2 3 2 2 2 5 2 2 2" xfId="3413" xr:uid="{00000000-0005-0000-0000-00009A0C0000}"/>
    <cellStyle name="20% - Accent1 2 2 3 2 2 2 5 2 3" xfId="3414" xr:uid="{00000000-0005-0000-0000-00009B0C0000}"/>
    <cellStyle name="20% - Accent1 2 2 3 2 2 2 5 3" xfId="3415" xr:uid="{00000000-0005-0000-0000-00009C0C0000}"/>
    <cellStyle name="20% - Accent1 2 2 3 2 2 2 5 3 2" xfId="3416" xr:uid="{00000000-0005-0000-0000-00009D0C0000}"/>
    <cellStyle name="20% - Accent1 2 2 3 2 2 2 5 4" xfId="3417" xr:uid="{00000000-0005-0000-0000-00009E0C0000}"/>
    <cellStyle name="20% - Accent1 2 2 3 2 2 2 6" xfId="3418" xr:uid="{00000000-0005-0000-0000-00009F0C0000}"/>
    <cellStyle name="20% - Accent1 2 2 3 2 2 2 6 2" xfId="3419" xr:uid="{00000000-0005-0000-0000-0000A00C0000}"/>
    <cellStyle name="20% - Accent1 2 2 3 2 2 2 6 2 2" xfId="3420" xr:uid="{00000000-0005-0000-0000-0000A10C0000}"/>
    <cellStyle name="20% - Accent1 2 2 3 2 2 2 6 2 2 2" xfId="3421" xr:uid="{00000000-0005-0000-0000-0000A20C0000}"/>
    <cellStyle name="20% - Accent1 2 2 3 2 2 2 6 2 3" xfId="3422" xr:uid="{00000000-0005-0000-0000-0000A30C0000}"/>
    <cellStyle name="20% - Accent1 2 2 3 2 2 2 6 3" xfId="3423" xr:uid="{00000000-0005-0000-0000-0000A40C0000}"/>
    <cellStyle name="20% - Accent1 2 2 3 2 2 2 6 3 2" xfId="3424" xr:uid="{00000000-0005-0000-0000-0000A50C0000}"/>
    <cellStyle name="20% - Accent1 2 2 3 2 2 2 6 4" xfId="3425" xr:uid="{00000000-0005-0000-0000-0000A60C0000}"/>
    <cellStyle name="20% - Accent1 2 2 3 2 2 2 7" xfId="3426" xr:uid="{00000000-0005-0000-0000-0000A70C0000}"/>
    <cellStyle name="20% - Accent1 2 2 3 2 2 2 7 2" xfId="3427" xr:uid="{00000000-0005-0000-0000-0000A80C0000}"/>
    <cellStyle name="20% - Accent1 2 2 3 2 2 2 7 2 2" xfId="3428" xr:uid="{00000000-0005-0000-0000-0000A90C0000}"/>
    <cellStyle name="20% - Accent1 2 2 3 2 2 2 7 3" xfId="3429" xr:uid="{00000000-0005-0000-0000-0000AA0C0000}"/>
    <cellStyle name="20% - Accent1 2 2 3 2 2 2 8" xfId="3430" xr:uid="{00000000-0005-0000-0000-0000AB0C0000}"/>
    <cellStyle name="20% - Accent1 2 2 3 2 2 2 8 2" xfId="3431" xr:uid="{00000000-0005-0000-0000-0000AC0C0000}"/>
    <cellStyle name="20% - Accent1 2 2 3 2 2 2 8 2 2" xfId="3432" xr:uid="{00000000-0005-0000-0000-0000AD0C0000}"/>
    <cellStyle name="20% - Accent1 2 2 3 2 2 2 8 3" xfId="3433" xr:uid="{00000000-0005-0000-0000-0000AE0C0000}"/>
    <cellStyle name="20% - Accent1 2 2 3 2 2 2 9" xfId="3434" xr:uid="{00000000-0005-0000-0000-0000AF0C0000}"/>
    <cellStyle name="20% - Accent1 2 2 3 2 2 2 9 2" xfId="3435" xr:uid="{00000000-0005-0000-0000-0000B00C0000}"/>
    <cellStyle name="20% - Accent1 2 2 3 2 2 3" xfId="3436" xr:uid="{00000000-0005-0000-0000-0000B10C0000}"/>
    <cellStyle name="20% - Accent1 2 2 3 2 2 3 10" xfId="3437" xr:uid="{00000000-0005-0000-0000-0000B20C0000}"/>
    <cellStyle name="20% - Accent1 2 2 3 2 2 3 10 2" xfId="3438" xr:uid="{00000000-0005-0000-0000-0000B30C0000}"/>
    <cellStyle name="20% - Accent1 2 2 3 2 2 3 11" xfId="3439" xr:uid="{00000000-0005-0000-0000-0000B40C0000}"/>
    <cellStyle name="20% - Accent1 2 2 3 2 2 3 2" xfId="3440" xr:uid="{00000000-0005-0000-0000-0000B50C0000}"/>
    <cellStyle name="20% - Accent1 2 2 3 2 2 3 2 2" xfId="3441" xr:uid="{00000000-0005-0000-0000-0000B60C0000}"/>
    <cellStyle name="20% - Accent1 2 2 3 2 2 3 2 2 2" xfId="3442" xr:uid="{00000000-0005-0000-0000-0000B70C0000}"/>
    <cellStyle name="20% - Accent1 2 2 3 2 2 3 2 2 2 2" xfId="3443" xr:uid="{00000000-0005-0000-0000-0000B80C0000}"/>
    <cellStyle name="20% - Accent1 2 2 3 2 2 3 2 2 2 2 2" xfId="3444" xr:uid="{00000000-0005-0000-0000-0000B90C0000}"/>
    <cellStyle name="20% - Accent1 2 2 3 2 2 3 2 2 2 3" xfId="3445" xr:uid="{00000000-0005-0000-0000-0000BA0C0000}"/>
    <cellStyle name="20% - Accent1 2 2 3 2 2 3 2 2 3" xfId="3446" xr:uid="{00000000-0005-0000-0000-0000BB0C0000}"/>
    <cellStyle name="20% - Accent1 2 2 3 2 2 3 2 2 3 2" xfId="3447" xr:uid="{00000000-0005-0000-0000-0000BC0C0000}"/>
    <cellStyle name="20% - Accent1 2 2 3 2 2 3 2 2 4" xfId="3448" xr:uid="{00000000-0005-0000-0000-0000BD0C0000}"/>
    <cellStyle name="20% - Accent1 2 2 3 2 2 3 2 3" xfId="3449" xr:uid="{00000000-0005-0000-0000-0000BE0C0000}"/>
    <cellStyle name="20% - Accent1 2 2 3 2 2 3 2 3 2" xfId="3450" xr:uid="{00000000-0005-0000-0000-0000BF0C0000}"/>
    <cellStyle name="20% - Accent1 2 2 3 2 2 3 2 3 2 2" xfId="3451" xr:uid="{00000000-0005-0000-0000-0000C00C0000}"/>
    <cellStyle name="20% - Accent1 2 2 3 2 2 3 2 3 2 2 2" xfId="3452" xr:uid="{00000000-0005-0000-0000-0000C10C0000}"/>
    <cellStyle name="20% - Accent1 2 2 3 2 2 3 2 3 2 3" xfId="3453" xr:uid="{00000000-0005-0000-0000-0000C20C0000}"/>
    <cellStyle name="20% - Accent1 2 2 3 2 2 3 2 3 3" xfId="3454" xr:uid="{00000000-0005-0000-0000-0000C30C0000}"/>
    <cellStyle name="20% - Accent1 2 2 3 2 2 3 2 3 3 2" xfId="3455" xr:uid="{00000000-0005-0000-0000-0000C40C0000}"/>
    <cellStyle name="20% - Accent1 2 2 3 2 2 3 2 3 4" xfId="3456" xr:uid="{00000000-0005-0000-0000-0000C50C0000}"/>
    <cellStyle name="20% - Accent1 2 2 3 2 2 3 2 4" xfId="3457" xr:uid="{00000000-0005-0000-0000-0000C60C0000}"/>
    <cellStyle name="20% - Accent1 2 2 3 2 2 3 2 4 2" xfId="3458" xr:uid="{00000000-0005-0000-0000-0000C70C0000}"/>
    <cellStyle name="20% - Accent1 2 2 3 2 2 3 2 4 2 2" xfId="3459" xr:uid="{00000000-0005-0000-0000-0000C80C0000}"/>
    <cellStyle name="20% - Accent1 2 2 3 2 2 3 2 4 2 2 2" xfId="3460" xr:uid="{00000000-0005-0000-0000-0000C90C0000}"/>
    <cellStyle name="20% - Accent1 2 2 3 2 2 3 2 4 2 3" xfId="3461" xr:uid="{00000000-0005-0000-0000-0000CA0C0000}"/>
    <cellStyle name="20% - Accent1 2 2 3 2 2 3 2 4 3" xfId="3462" xr:uid="{00000000-0005-0000-0000-0000CB0C0000}"/>
    <cellStyle name="20% - Accent1 2 2 3 2 2 3 2 4 3 2" xfId="3463" xr:uid="{00000000-0005-0000-0000-0000CC0C0000}"/>
    <cellStyle name="20% - Accent1 2 2 3 2 2 3 2 4 4" xfId="3464" xr:uid="{00000000-0005-0000-0000-0000CD0C0000}"/>
    <cellStyle name="20% - Accent1 2 2 3 2 2 3 2 5" xfId="3465" xr:uid="{00000000-0005-0000-0000-0000CE0C0000}"/>
    <cellStyle name="20% - Accent1 2 2 3 2 2 3 2 5 2" xfId="3466" xr:uid="{00000000-0005-0000-0000-0000CF0C0000}"/>
    <cellStyle name="20% - Accent1 2 2 3 2 2 3 2 5 2 2" xfId="3467" xr:uid="{00000000-0005-0000-0000-0000D00C0000}"/>
    <cellStyle name="20% - Accent1 2 2 3 2 2 3 2 5 3" xfId="3468" xr:uid="{00000000-0005-0000-0000-0000D10C0000}"/>
    <cellStyle name="20% - Accent1 2 2 3 2 2 3 2 6" xfId="3469" xr:uid="{00000000-0005-0000-0000-0000D20C0000}"/>
    <cellStyle name="20% - Accent1 2 2 3 2 2 3 2 6 2" xfId="3470" xr:uid="{00000000-0005-0000-0000-0000D30C0000}"/>
    <cellStyle name="20% - Accent1 2 2 3 2 2 3 2 6 2 2" xfId="3471" xr:uid="{00000000-0005-0000-0000-0000D40C0000}"/>
    <cellStyle name="20% - Accent1 2 2 3 2 2 3 2 6 3" xfId="3472" xr:uid="{00000000-0005-0000-0000-0000D50C0000}"/>
    <cellStyle name="20% - Accent1 2 2 3 2 2 3 2 7" xfId="3473" xr:uid="{00000000-0005-0000-0000-0000D60C0000}"/>
    <cellStyle name="20% - Accent1 2 2 3 2 2 3 2 7 2" xfId="3474" xr:uid="{00000000-0005-0000-0000-0000D70C0000}"/>
    <cellStyle name="20% - Accent1 2 2 3 2 2 3 2 8" xfId="3475" xr:uid="{00000000-0005-0000-0000-0000D80C0000}"/>
    <cellStyle name="20% - Accent1 2 2 3 2 2 3 2 8 2" xfId="3476" xr:uid="{00000000-0005-0000-0000-0000D90C0000}"/>
    <cellStyle name="20% - Accent1 2 2 3 2 2 3 2 9" xfId="3477" xr:uid="{00000000-0005-0000-0000-0000DA0C0000}"/>
    <cellStyle name="20% - Accent1 2 2 3 2 2 3 3" xfId="3478" xr:uid="{00000000-0005-0000-0000-0000DB0C0000}"/>
    <cellStyle name="20% - Accent1 2 2 3 2 2 3 3 2" xfId="3479" xr:uid="{00000000-0005-0000-0000-0000DC0C0000}"/>
    <cellStyle name="20% - Accent1 2 2 3 2 2 3 3 2 2" xfId="3480" xr:uid="{00000000-0005-0000-0000-0000DD0C0000}"/>
    <cellStyle name="20% - Accent1 2 2 3 2 2 3 3 2 2 2" xfId="3481" xr:uid="{00000000-0005-0000-0000-0000DE0C0000}"/>
    <cellStyle name="20% - Accent1 2 2 3 2 2 3 3 2 2 2 2" xfId="3482" xr:uid="{00000000-0005-0000-0000-0000DF0C0000}"/>
    <cellStyle name="20% - Accent1 2 2 3 2 2 3 3 2 2 3" xfId="3483" xr:uid="{00000000-0005-0000-0000-0000E00C0000}"/>
    <cellStyle name="20% - Accent1 2 2 3 2 2 3 3 2 3" xfId="3484" xr:uid="{00000000-0005-0000-0000-0000E10C0000}"/>
    <cellStyle name="20% - Accent1 2 2 3 2 2 3 3 2 3 2" xfId="3485" xr:uid="{00000000-0005-0000-0000-0000E20C0000}"/>
    <cellStyle name="20% - Accent1 2 2 3 2 2 3 3 2 4" xfId="3486" xr:uid="{00000000-0005-0000-0000-0000E30C0000}"/>
    <cellStyle name="20% - Accent1 2 2 3 2 2 3 3 3" xfId="3487" xr:uid="{00000000-0005-0000-0000-0000E40C0000}"/>
    <cellStyle name="20% - Accent1 2 2 3 2 2 3 3 3 2" xfId="3488" xr:uid="{00000000-0005-0000-0000-0000E50C0000}"/>
    <cellStyle name="20% - Accent1 2 2 3 2 2 3 3 3 2 2" xfId="3489" xr:uid="{00000000-0005-0000-0000-0000E60C0000}"/>
    <cellStyle name="20% - Accent1 2 2 3 2 2 3 3 3 2 2 2" xfId="3490" xr:uid="{00000000-0005-0000-0000-0000E70C0000}"/>
    <cellStyle name="20% - Accent1 2 2 3 2 2 3 3 3 2 3" xfId="3491" xr:uid="{00000000-0005-0000-0000-0000E80C0000}"/>
    <cellStyle name="20% - Accent1 2 2 3 2 2 3 3 3 3" xfId="3492" xr:uid="{00000000-0005-0000-0000-0000E90C0000}"/>
    <cellStyle name="20% - Accent1 2 2 3 2 2 3 3 3 3 2" xfId="3493" xr:uid="{00000000-0005-0000-0000-0000EA0C0000}"/>
    <cellStyle name="20% - Accent1 2 2 3 2 2 3 3 3 4" xfId="3494" xr:uid="{00000000-0005-0000-0000-0000EB0C0000}"/>
    <cellStyle name="20% - Accent1 2 2 3 2 2 3 3 4" xfId="3495" xr:uid="{00000000-0005-0000-0000-0000EC0C0000}"/>
    <cellStyle name="20% - Accent1 2 2 3 2 2 3 3 4 2" xfId="3496" xr:uid="{00000000-0005-0000-0000-0000ED0C0000}"/>
    <cellStyle name="20% - Accent1 2 2 3 2 2 3 3 4 2 2" xfId="3497" xr:uid="{00000000-0005-0000-0000-0000EE0C0000}"/>
    <cellStyle name="20% - Accent1 2 2 3 2 2 3 3 4 2 2 2" xfId="3498" xr:uid="{00000000-0005-0000-0000-0000EF0C0000}"/>
    <cellStyle name="20% - Accent1 2 2 3 2 2 3 3 4 2 3" xfId="3499" xr:uid="{00000000-0005-0000-0000-0000F00C0000}"/>
    <cellStyle name="20% - Accent1 2 2 3 2 2 3 3 4 3" xfId="3500" xr:uid="{00000000-0005-0000-0000-0000F10C0000}"/>
    <cellStyle name="20% - Accent1 2 2 3 2 2 3 3 4 3 2" xfId="3501" xr:uid="{00000000-0005-0000-0000-0000F20C0000}"/>
    <cellStyle name="20% - Accent1 2 2 3 2 2 3 3 4 4" xfId="3502" xr:uid="{00000000-0005-0000-0000-0000F30C0000}"/>
    <cellStyle name="20% - Accent1 2 2 3 2 2 3 3 5" xfId="3503" xr:uid="{00000000-0005-0000-0000-0000F40C0000}"/>
    <cellStyle name="20% - Accent1 2 2 3 2 2 3 3 5 2" xfId="3504" xr:uid="{00000000-0005-0000-0000-0000F50C0000}"/>
    <cellStyle name="20% - Accent1 2 2 3 2 2 3 3 5 2 2" xfId="3505" xr:uid="{00000000-0005-0000-0000-0000F60C0000}"/>
    <cellStyle name="20% - Accent1 2 2 3 2 2 3 3 5 3" xfId="3506" xr:uid="{00000000-0005-0000-0000-0000F70C0000}"/>
    <cellStyle name="20% - Accent1 2 2 3 2 2 3 3 6" xfId="3507" xr:uid="{00000000-0005-0000-0000-0000F80C0000}"/>
    <cellStyle name="20% - Accent1 2 2 3 2 2 3 3 6 2" xfId="3508" xr:uid="{00000000-0005-0000-0000-0000F90C0000}"/>
    <cellStyle name="20% - Accent1 2 2 3 2 2 3 3 6 2 2" xfId="3509" xr:uid="{00000000-0005-0000-0000-0000FA0C0000}"/>
    <cellStyle name="20% - Accent1 2 2 3 2 2 3 3 6 3" xfId="3510" xr:uid="{00000000-0005-0000-0000-0000FB0C0000}"/>
    <cellStyle name="20% - Accent1 2 2 3 2 2 3 3 7" xfId="3511" xr:uid="{00000000-0005-0000-0000-0000FC0C0000}"/>
    <cellStyle name="20% - Accent1 2 2 3 2 2 3 3 7 2" xfId="3512" xr:uid="{00000000-0005-0000-0000-0000FD0C0000}"/>
    <cellStyle name="20% - Accent1 2 2 3 2 2 3 3 8" xfId="3513" xr:uid="{00000000-0005-0000-0000-0000FE0C0000}"/>
    <cellStyle name="20% - Accent1 2 2 3 2 2 3 3 8 2" xfId="3514" xr:uid="{00000000-0005-0000-0000-0000FF0C0000}"/>
    <cellStyle name="20% - Accent1 2 2 3 2 2 3 3 9" xfId="3515" xr:uid="{00000000-0005-0000-0000-0000000D0000}"/>
    <cellStyle name="20% - Accent1 2 2 3 2 2 3 4" xfId="3516" xr:uid="{00000000-0005-0000-0000-0000010D0000}"/>
    <cellStyle name="20% - Accent1 2 2 3 2 2 3 4 2" xfId="3517" xr:uid="{00000000-0005-0000-0000-0000020D0000}"/>
    <cellStyle name="20% - Accent1 2 2 3 2 2 3 4 2 2" xfId="3518" xr:uid="{00000000-0005-0000-0000-0000030D0000}"/>
    <cellStyle name="20% - Accent1 2 2 3 2 2 3 4 2 2 2" xfId="3519" xr:uid="{00000000-0005-0000-0000-0000040D0000}"/>
    <cellStyle name="20% - Accent1 2 2 3 2 2 3 4 2 3" xfId="3520" xr:uid="{00000000-0005-0000-0000-0000050D0000}"/>
    <cellStyle name="20% - Accent1 2 2 3 2 2 3 4 3" xfId="3521" xr:uid="{00000000-0005-0000-0000-0000060D0000}"/>
    <cellStyle name="20% - Accent1 2 2 3 2 2 3 4 3 2" xfId="3522" xr:uid="{00000000-0005-0000-0000-0000070D0000}"/>
    <cellStyle name="20% - Accent1 2 2 3 2 2 3 4 4" xfId="3523" xr:uid="{00000000-0005-0000-0000-0000080D0000}"/>
    <cellStyle name="20% - Accent1 2 2 3 2 2 3 5" xfId="3524" xr:uid="{00000000-0005-0000-0000-0000090D0000}"/>
    <cellStyle name="20% - Accent1 2 2 3 2 2 3 5 2" xfId="3525" xr:uid="{00000000-0005-0000-0000-00000A0D0000}"/>
    <cellStyle name="20% - Accent1 2 2 3 2 2 3 5 2 2" xfId="3526" xr:uid="{00000000-0005-0000-0000-00000B0D0000}"/>
    <cellStyle name="20% - Accent1 2 2 3 2 2 3 5 2 2 2" xfId="3527" xr:uid="{00000000-0005-0000-0000-00000C0D0000}"/>
    <cellStyle name="20% - Accent1 2 2 3 2 2 3 5 2 3" xfId="3528" xr:uid="{00000000-0005-0000-0000-00000D0D0000}"/>
    <cellStyle name="20% - Accent1 2 2 3 2 2 3 5 3" xfId="3529" xr:uid="{00000000-0005-0000-0000-00000E0D0000}"/>
    <cellStyle name="20% - Accent1 2 2 3 2 2 3 5 3 2" xfId="3530" xr:uid="{00000000-0005-0000-0000-00000F0D0000}"/>
    <cellStyle name="20% - Accent1 2 2 3 2 2 3 5 4" xfId="3531" xr:uid="{00000000-0005-0000-0000-0000100D0000}"/>
    <cellStyle name="20% - Accent1 2 2 3 2 2 3 6" xfId="3532" xr:uid="{00000000-0005-0000-0000-0000110D0000}"/>
    <cellStyle name="20% - Accent1 2 2 3 2 2 3 6 2" xfId="3533" xr:uid="{00000000-0005-0000-0000-0000120D0000}"/>
    <cellStyle name="20% - Accent1 2 2 3 2 2 3 6 2 2" xfId="3534" xr:uid="{00000000-0005-0000-0000-0000130D0000}"/>
    <cellStyle name="20% - Accent1 2 2 3 2 2 3 6 2 2 2" xfId="3535" xr:uid="{00000000-0005-0000-0000-0000140D0000}"/>
    <cellStyle name="20% - Accent1 2 2 3 2 2 3 6 2 3" xfId="3536" xr:uid="{00000000-0005-0000-0000-0000150D0000}"/>
    <cellStyle name="20% - Accent1 2 2 3 2 2 3 6 3" xfId="3537" xr:uid="{00000000-0005-0000-0000-0000160D0000}"/>
    <cellStyle name="20% - Accent1 2 2 3 2 2 3 6 3 2" xfId="3538" xr:uid="{00000000-0005-0000-0000-0000170D0000}"/>
    <cellStyle name="20% - Accent1 2 2 3 2 2 3 6 4" xfId="3539" xr:uid="{00000000-0005-0000-0000-0000180D0000}"/>
    <cellStyle name="20% - Accent1 2 2 3 2 2 3 7" xfId="3540" xr:uid="{00000000-0005-0000-0000-0000190D0000}"/>
    <cellStyle name="20% - Accent1 2 2 3 2 2 3 7 2" xfId="3541" xr:uid="{00000000-0005-0000-0000-00001A0D0000}"/>
    <cellStyle name="20% - Accent1 2 2 3 2 2 3 7 2 2" xfId="3542" xr:uid="{00000000-0005-0000-0000-00001B0D0000}"/>
    <cellStyle name="20% - Accent1 2 2 3 2 2 3 7 3" xfId="3543" xr:uid="{00000000-0005-0000-0000-00001C0D0000}"/>
    <cellStyle name="20% - Accent1 2 2 3 2 2 3 8" xfId="3544" xr:uid="{00000000-0005-0000-0000-00001D0D0000}"/>
    <cellStyle name="20% - Accent1 2 2 3 2 2 3 8 2" xfId="3545" xr:uid="{00000000-0005-0000-0000-00001E0D0000}"/>
    <cellStyle name="20% - Accent1 2 2 3 2 2 3 8 2 2" xfId="3546" xr:uid="{00000000-0005-0000-0000-00001F0D0000}"/>
    <cellStyle name="20% - Accent1 2 2 3 2 2 3 8 3" xfId="3547" xr:uid="{00000000-0005-0000-0000-0000200D0000}"/>
    <cellStyle name="20% - Accent1 2 2 3 2 2 3 9" xfId="3548" xr:uid="{00000000-0005-0000-0000-0000210D0000}"/>
    <cellStyle name="20% - Accent1 2 2 3 2 2 3 9 2" xfId="3549" xr:uid="{00000000-0005-0000-0000-0000220D0000}"/>
    <cellStyle name="20% - Accent1 2 2 3 2 2 4" xfId="3550" xr:uid="{00000000-0005-0000-0000-0000230D0000}"/>
    <cellStyle name="20% - Accent1 2 2 3 2 2 4 10" xfId="3551" xr:uid="{00000000-0005-0000-0000-0000240D0000}"/>
    <cellStyle name="20% - Accent1 2 2 3 2 2 4 10 2" xfId="3552" xr:uid="{00000000-0005-0000-0000-0000250D0000}"/>
    <cellStyle name="20% - Accent1 2 2 3 2 2 4 11" xfId="3553" xr:uid="{00000000-0005-0000-0000-0000260D0000}"/>
    <cellStyle name="20% - Accent1 2 2 3 2 2 4 2" xfId="3554" xr:uid="{00000000-0005-0000-0000-0000270D0000}"/>
    <cellStyle name="20% - Accent1 2 2 3 2 2 4 2 2" xfId="3555" xr:uid="{00000000-0005-0000-0000-0000280D0000}"/>
    <cellStyle name="20% - Accent1 2 2 3 2 2 4 2 2 2" xfId="3556" xr:uid="{00000000-0005-0000-0000-0000290D0000}"/>
    <cellStyle name="20% - Accent1 2 2 3 2 2 4 2 2 2 2" xfId="3557" xr:uid="{00000000-0005-0000-0000-00002A0D0000}"/>
    <cellStyle name="20% - Accent1 2 2 3 2 2 4 2 2 2 2 2" xfId="3558" xr:uid="{00000000-0005-0000-0000-00002B0D0000}"/>
    <cellStyle name="20% - Accent1 2 2 3 2 2 4 2 2 2 3" xfId="3559" xr:uid="{00000000-0005-0000-0000-00002C0D0000}"/>
    <cellStyle name="20% - Accent1 2 2 3 2 2 4 2 2 3" xfId="3560" xr:uid="{00000000-0005-0000-0000-00002D0D0000}"/>
    <cellStyle name="20% - Accent1 2 2 3 2 2 4 2 2 3 2" xfId="3561" xr:uid="{00000000-0005-0000-0000-00002E0D0000}"/>
    <cellStyle name="20% - Accent1 2 2 3 2 2 4 2 2 4" xfId="3562" xr:uid="{00000000-0005-0000-0000-00002F0D0000}"/>
    <cellStyle name="20% - Accent1 2 2 3 2 2 4 2 3" xfId="3563" xr:uid="{00000000-0005-0000-0000-0000300D0000}"/>
    <cellStyle name="20% - Accent1 2 2 3 2 2 4 2 3 2" xfId="3564" xr:uid="{00000000-0005-0000-0000-0000310D0000}"/>
    <cellStyle name="20% - Accent1 2 2 3 2 2 4 2 3 2 2" xfId="3565" xr:uid="{00000000-0005-0000-0000-0000320D0000}"/>
    <cellStyle name="20% - Accent1 2 2 3 2 2 4 2 3 2 2 2" xfId="3566" xr:uid="{00000000-0005-0000-0000-0000330D0000}"/>
    <cellStyle name="20% - Accent1 2 2 3 2 2 4 2 3 2 3" xfId="3567" xr:uid="{00000000-0005-0000-0000-0000340D0000}"/>
    <cellStyle name="20% - Accent1 2 2 3 2 2 4 2 3 3" xfId="3568" xr:uid="{00000000-0005-0000-0000-0000350D0000}"/>
    <cellStyle name="20% - Accent1 2 2 3 2 2 4 2 3 3 2" xfId="3569" xr:uid="{00000000-0005-0000-0000-0000360D0000}"/>
    <cellStyle name="20% - Accent1 2 2 3 2 2 4 2 3 4" xfId="3570" xr:uid="{00000000-0005-0000-0000-0000370D0000}"/>
    <cellStyle name="20% - Accent1 2 2 3 2 2 4 2 4" xfId="3571" xr:uid="{00000000-0005-0000-0000-0000380D0000}"/>
    <cellStyle name="20% - Accent1 2 2 3 2 2 4 2 4 2" xfId="3572" xr:uid="{00000000-0005-0000-0000-0000390D0000}"/>
    <cellStyle name="20% - Accent1 2 2 3 2 2 4 2 4 2 2" xfId="3573" xr:uid="{00000000-0005-0000-0000-00003A0D0000}"/>
    <cellStyle name="20% - Accent1 2 2 3 2 2 4 2 4 2 2 2" xfId="3574" xr:uid="{00000000-0005-0000-0000-00003B0D0000}"/>
    <cellStyle name="20% - Accent1 2 2 3 2 2 4 2 4 2 3" xfId="3575" xr:uid="{00000000-0005-0000-0000-00003C0D0000}"/>
    <cellStyle name="20% - Accent1 2 2 3 2 2 4 2 4 3" xfId="3576" xr:uid="{00000000-0005-0000-0000-00003D0D0000}"/>
    <cellStyle name="20% - Accent1 2 2 3 2 2 4 2 4 3 2" xfId="3577" xr:uid="{00000000-0005-0000-0000-00003E0D0000}"/>
    <cellStyle name="20% - Accent1 2 2 3 2 2 4 2 4 4" xfId="3578" xr:uid="{00000000-0005-0000-0000-00003F0D0000}"/>
    <cellStyle name="20% - Accent1 2 2 3 2 2 4 2 5" xfId="3579" xr:uid="{00000000-0005-0000-0000-0000400D0000}"/>
    <cellStyle name="20% - Accent1 2 2 3 2 2 4 2 5 2" xfId="3580" xr:uid="{00000000-0005-0000-0000-0000410D0000}"/>
    <cellStyle name="20% - Accent1 2 2 3 2 2 4 2 5 2 2" xfId="3581" xr:uid="{00000000-0005-0000-0000-0000420D0000}"/>
    <cellStyle name="20% - Accent1 2 2 3 2 2 4 2 5 3" xfId="3582" xr:uid="{00000000-0005-0000-0000-0000430D0000}"/>
    <cellStyle name="20% - Accent1 2 2 3 2 2 4 2 6" xfId="3583" xr:uid="{00000000-0005-0000-0000-0000440D0000}"/>
    <cellStyle name="20% - Accent1 2 2 3 2 2 4 2 6 2" xfId="3584" xr:uid="{00000000-0005-0000-0000-0000450D0000}"/>
    <cellStyle name="20% - Accent1 2 2 3 2 2 4 2 6 2 2" xfId="3585" xr:uid="{00000000-0005-0000-0000-0000460D0000}"/>
    <cellStyle name="20% - Accent1 2 2 3 2 2 4 2 6 3" xfId="3586" xr:uid="{00000000-0005-0000-0000-0000470D0000}"/>
    <cellStyle name="20% - Accent1 2 2 3 2 2 4 2 7" xfId="3587" xr:uid="{00000000-0005-0000-0000-0000480D0000}"/>
    <cellStyle name="20% - Accent1 2 2 3 2 2 4 2 7 2" xfId="3588" xr:uid="{00000000-0005-0000-0000-0000490D0000}"/>
    <cellStyle name="20% - Accent1 2 2 3 2 2 4 2 8" xfId="3589" xr:uid="{00000000-0005-0000-0000-00004A0D0000}"/>
    <cellStyle name="20% - Accent1 2 2 3 2 2 4 2 8 2" xfId="3590" xr:uid="{00000000-0005-0000-0000-00004B0D0000}"/>
    <cellStyle name="20% - Accent1 2 2 3 2 2 4 2 9" xfId="3591" xr:uid="{00000000-0005-0000-0000-00004C0D0000}"/>
    <cellStyle name="20% - Accent1 2 2 3 2 2 4 3" xfId="3592" xr:uid="{00000000-0005-0000-0000-00004D0D0000}"/>
    <cellStyle name="20% - Accent1 2 2 3 2 2 4 3 2" xfId="3593" xr:uid="{00000000-0005-0000-0000-00004E0D0000}"/>
    <cellStyle name="20% - Accent1 2 2 3 2 2 4 3 2 2" xfId="3594" xr:uid="{00000000-0005-0000-0000-00004F0D0000}"/>
    <cellStyle name="20% - Accent1 2 2 3 2 2 4 3 2 2 2" xfId="3595" xr:uid="{00000000-0005-0000-0000-0000500D0000}"/>
    <cellStyle name="20% - Accent1 2 2 3 2 2 4 3 2 2 2 2" xfId="3596" xr:uid="{00000000-0005-0000-0000-0000510D0000}"/>
    <cellStyle name="20% - Accent1 2 2 3 2 2 4 3 2 2 3" xfId="3597" xr:uid="{00000000-0005-0000-0000-0000520D0000}"/>
    <cellStyle name="20% - Accent1 2 2 3 2 2 4 3 2 3" xfId="3598" xr:uid="{00000000-0005-0000-0000-0000530D0000}"/>
    <cellStyle name="20% - Accent1 2 2 3 2 2 4 3 2 3 2" xfId="3599" xr:uid="{00000000-0005-0000-0000-0000540D0000}"/>
    <cellStyle name="20% - Accent1 2 2 3 2 2 4 3 2 4" xfId="3600" xr:uid="{00000000-0005-0000-0000-0000550D0000}"/>
    <cellStyle name="20% - Accent1 2 2 3 2 2 4 3 3" xfId="3601" xr:uid="{00000000-0005-0000-0000-0000560D0000}"/>
    <cellStyle name="20% - Accent1 2 2 3 2 2 4 3 3 2" xfId="3602" xr:uid="{00000000-0005-0000-0000-0000570D0000}"/>
    <cellStyle name="20% - Accent1 2 2 3 2 2 4 3 3 2 2" xfId="3603" xr:uid="{00000000-0005-0000-0000-0000580D0000}"/>
    <cellStyle name="20% - Accent1 2 2 3 2 2 4 3 3 2 2 2" xfId="3604" xr:uid="{00000000-0005-0000-0000-0000590D0000}"/>
    <cellStyle name="20% - Accent1 2 2 3 2 2 4 3 3 2 3" xfId="3605" xr:uid="{00000000-0005-0000-0000-00005A0D0000}"/>
    <cellStyle name="20% - Accent1 2 2 3 2 2 4 3 3 3" xfId="3606" xr:uid="{00000000-0005-0000-0000-00005B0D0000}"/>
    <cellStyle name="20% - Accent1 2 2 3 2 2 4 3 3 3 2" xfId="3607" xr:uid="{00000000-0005-0000-0000-00005C0D0000}"/>
    <cellStyle name="20% - Accent1 2 2 3 2 2 4 3 3 4" xfId="3608" xr:uid="{00000000-0005-0000-0000-00005D0D0000}"/>
    <cellStyle name="20% - Accent1 2 2 3 2 2 4 3 4" xfId="3609" xr:uid="{00000000-0005-0000-0000-00005E0D0000}"/>
    <cellStyle name="20% - Accent1 2 2 3 2 2 4 3 4 2" xfId="3610" xr:uid="{00000000-0005-0000-0000-00005F0D0000}"/>
    <cellStyle name="20% - Accent1 2 2 3 2 2 4 3 4 2 2" xfId="3611" xr:uid="{00000000-0005-0000-0000-0000600D0000}"/>
    <cellStyle name="20% - Accent1 2 2 3 2 2 4 3 4 2 2 2" xfId="3612" xr:uid="{00000000-0005-0000-0000-0000610D0000}"/>
    <cellStyle name="20% - Accent1 2 2 3 2 2 4 3 4 2 3" xfId="3613" xr:uid="{00000000-0005-0000-0000-0000620D0000}"/>
    <cellStyle name="20% - Accent1 2 2 3 2 2 4 3 4 3" xfId="3614" xr:uid="{00000000-0005-0000-0000-0000630D0000}"/>
    <cellStyle name="20% - Accent1 2 2 3 2 2 4 3 4 3 2" xfId="3615" xr:uid="{00000000-0005-0000-0000-0000640D0000}"/>
    <cellStyle name="20% - Accent1 2 2 3 2 2 4 3 4 4" xfId="3616" xr:uid="{00000000-0005-0000-0000-0000650D0000}"/>
    <cellStyle name="20% - Accent1 2 2 3 2 2 4 3 5" xfId="3617" xr:uid="{00000000-0005-0000-0000-0000660D0000}"/>
    <cellStyle name="20% - Accent1 2 2 3 2 2 4 3 5 2" xfId="3618" xr:uid="{00000000-0005-0000-0000-0000670D0000}"/>
    <cellStyle name="20% - Accent1 2 2 3 2 2 4 3 5 2 2" xfId="3619" xr:uid="{00000000-0005-0000-0000-0000680D0000}"/>
    <cellStyle name="20% - Accent1 2 2 3 2 2 4 3 5 3" xfId="3620" xr:uid="{00000000-0005-0000-0000-0000690D0000}"/>
    <cellStyle name="20% - Accent1 2 2 3 2 2 4 3 6" xfId="3621" xr:uid="{00000000-0005-0000-0000-00006A0D0000}"/>
    <cellStyle name="20% - Accent1 2 2 3 2 2 4 3 6 2" xfId="3622" xr:uid="{00000000-0005-0000-0000-00006B0D0000}"/>
    <cellStyle name="20% - Accent1 2 2 3 2 2 4 3 6 2 2" xfId="3623" xr:uid="{00000000-0005-0000-0000-00006C0D0000}"/>
    <cellStyle name="20% - Accent1 2 2 3 2 2 4 3 6 3" xfId="3624" xr:uid="{00000000-0005-0000-0000-00006D0D0000}"/>
    <cellStyle name="20% - Accent1 2 2 3 2 2 4 3 7" xfId="3625" xr:uid="{00000000-0005-0000-0000-00006E0D0000}"/>
    <cellStyle name="20% - Accent1 2 2 3 2 2 4 3 7 2" xfId="3626" xr:uid="{00000000-0005-0000-0000-00006F0D0000}"/>
    <cellStyle name="20% - Accent1 2 2 3 2 2 4 3 8" xfId="3627" xr:uid="{00000000-0005-0000-0000-0000700D0000}"/>
    <cellStyle name="20% - Accent1 2 2 3 2 2 4 3 8 2" xfId="3628" xr:uid="{00000000-0005-0000-0000-0000710D0000}"/>
    <cellStyle name="20% - Accent1 2 2 3 2 2 4 3 9" xfId="3629" xr:uid="{00000000-0005-0000-0000-0000720D0000}"/>
    <cellStyle name="20% - Accent1 2 2 3 2 2 4 4" xfId="3630" xr:uid="{00000000-0005-0000-0000-0000730D0000}"/>
    <cellStyle name="20% - Accent1 2 2 3 2 2 4 4 2" xfId="3631" xr:uid="{00000000-0005-0000-0000-0000740D0000}"/>
    <cellStyle name="20% - Accent1 2 2 3 2 2 4 4 2 2" xfId="3632" xr:uid="{00000000-0005-0000-0000-0000750D0000}"/>
    <cellStyle name="20% - Accent1 2 2 3 2 2 4 4 2 2 2" xfId="3633" xr:uid="{00000000-0005-0000-0000-0000760D0000}"/>
    <cellStyle name="20% - Accent1 2 2 3 2 2 4 4 2 3" xfId="3634" xr:uid="{00000000-0005-0000-0000-0000770D0000}"/>
    <cellStyle name="20% - Accent1 2 2 3 2 2 4 4 3" xfId="3635" xr:uid="{00000000-0005-0000-0000-0000780D0000}"/>
    <cellStyle name="20% - Accent1 2 2 3 2 2 4 4 3 2" xfId="3636" xr:uid="{00000000-0005-0000-0000-0000790D0000}"/>
    <cellStyle name="20% - Accent1 2 2 3 2 2 4 4 4" xfId="3637" xr:uid="{00000000-0005-0000-0000-00007A0D0000}"/>
    <cellStyle name="20% - Accent1 2 2 3 2 2 4 5" xfId="3638" xr:uid="{00000000-0005-0000-0000-00007B0D0000}"/>
    <cellStyle name="20% - Accent1 2 2 3 2 2 4 5 2" xfId="3639" xr:uid="{00000000-0005-0000-0000-00007C0D0000}"/>
    <cellStyle name="20% - Accent1 2 2 3 2 2 4 5 2 2" xfId="3640" xr:uid="{00000000-0005-0000-0000-00007D0D0000}"/>
    <cellStyle name="20% - Accent1 2 2 3 2 2 4 5 2 2 2" xfId="3641" xr:uid="{00000000-0005-0000-0000-00007E0D0000}"/>
    <cellStyle name="20% - Accent1 2 2 3 2 2 4 5 2 3" xfId="3642" xr:uid="{00000000-0005-0000-0000-00007F0D0000}"/>
    <cellStyle name="20% - Accent1 2 2 3 2 2 4 5 3" xfId="3643" xr:uid="{00000000-0005-0000-0000-0000800D0000}"/>
    <cellStyle name="20% - Accent1 2 2 3 2 2 4 5 3 2" xfId="3644" xr:uid="{00000000-0005-0000-0000-0000810D0000}"/>
    <cellStyle name="20% - Accent1 2 2 3 2 2 4 5 4" xfId="3645" xr:uid="{00000000-0005-0000-0000-0000820D0000}"/>
    <cellStyle name="20% - Accent1 2 2 3 2 2 4 6" xfId="3646" xr:uid="{00000000-0005-0000-0000-0000830D0000}"/>
    <cellStyle name="20% - Accent1 2 2 3 2 2 4 6 2" xfId="3647" xr:uid="{00000000-0005-0000-0000-0000840D0000}"/>
    <cellStyle name="20% - Accent1 2 2 3 2 2 4 6 2 2" xfId="3648" xr:uid="{00000000-0005-0000-0000-0000850D0000}"/>
    <cellStyle name="20% - Accent1 2 2 3 2 2 4 6 2 2 2" xfId="3649" xr:uid="{00000000-0005-0000-0000-0000860D0000}"/>
    <cellStyle name="20% - Accent1 2 2 3 2 2 4 6 2 3" xfId="3650" xr:uid="{00000000-0005-0000-0000-0000870D0000}"/>
    <cellStyle name="20% - Accent1 2 2 3 2 2 4 6 3" xfId="3651" xr:uid="{00000000-0005-0000-0000-0000880D0000}"/>
    <cellStyle name="20% - Accent1 2 2 3 2 2 4 6 3 2" xfId="3652" xr:uid="{00000000-0005-0000-0000-0000890D0000}"/>
    <cellStyle name="20% - Accent1 2 2 3 2 2 4 6 4" xfId="3653" xr:uid="{00000000-0005-0000-0000-00008A0D0000}"/>
    <cellStyle name="20% - Accent1 2 2 3 2 2 4 7" xfId="3654" xr:uid="{00000000-0005-0000-0000-00008B0D0000}"/>
    <cellStyle name="20% - Accent1 2 2 3 2 2 4 7 2" xfId="3655" xr:uid="{00000000-0005-0000-0000-00008C0D0000}"/>
    <cellStyle name="20% - Accent1 2 2 3 2 2 4 7 2 2" xfId="3656" xr:uid="{00000000-0005-0000-0000-00008D0D0000}"/>
    <cellStyle name="20% - Accent1 2 2 3 2 2 4 7 3" xfId="3657" xr:uid="{00000000-0005-0000-0000-00008E0D0000}"/>
    <cellStyle name="20% - Accent1 2 2 3 2 2 4 8" xfId="3658" xr:uid="{00000000-0005-0000-0000-00008F0D0000}"/>
    <cellStyle name="20% - Accent1 2 2 3 2 2 4 8 2" xfId="3659" xr:uid="{00000000-0005-0000-0000-0000900D0000}"/>
    <cellStyle name="20% - Accent1 2 2 3 2 2 4 8 2 2" xfId="3660" xr:uid="{00000000-0005-0000-0000-0000910D0000}"/>
    <cellStyle name="20% - Accent1 2 2 3 2 2 4 8 3" xfId="3661" xr:uid="{00000000-0005-0000-0000-0000920D0000}"/>
    <cellStyle name="20% - Accent1 2 2 3 2 2 4 9" xfId="3662" xr:uid="{00000000-0005-0000-0000-0000930D0000}"/>
    <cellStyle name="20% - Accent1 2 2 3 2 2 4 9 2" xfId="3663" xr:uid="{00000000-0005-0000-0000-0000940D0000}"/>
    <cellStyle name="20% - Accent1 2 2 3 2 2 5" xfId="3664" xr:uid="{00000000-0005-0000-0000-0000950D0000}"/>
    <cellStyle name="20% - Accent1 2 2 3 2 2 5 2" xfId="3665" xr:uid="{00000000-0005-0000-0000-0000960D0000}"/>
    <cellStyle name="20% - Accent1 2 2 3 2 2 5 2 2" xfId="3666" xr:uid="{00000000-0005-0000-0000-0000970D0000}"/>
    <cellStyle name="20% - Accent1 2 2 3 2 2 5 2 2 2" xfId="3667" xr:uid="{00000000-0005-0000-0000-0000980D0000}"/>
    <cellStyle name="20% - Accent1 2 2 3 2 2 5 2 2 2 2" xfId="3668" xr:uid="{00000000-0005-0000-0000-0000990D0000}"/>
    <cellStyle name="20% - Accent1 2 2 3 2 2 5 2 2 3" xfId="3669" xr:uid="{00000000-0005-0000-0000-00009A0D0000}"/>
    <cellStyle name="20% - Accent1 2 2 3 2 2 5 2 3" xfId="3670" xr:uid="{00000000-0005-0000-0000-00009B0D0000}"/>
    <cellStyle name="20% - Accent1 2 2 3 2 2 5 2 3 2" xfId="3671" xr:uid="{00000000-0005-0000-0000-00009C0D0000}"/>
    <cellStyle name="20% - Accent1 2 2 3 2 2 5 2 4" xfId="3672" xr:uid="{00000000-0005-0000-0000-00009D0D0000}"/>
    <cellStyle name="20% - Accent1 2 2 3 2 2 5 3" xfId="3673" xr:uid="{00000000-0005-0000-0000-00009E0D0000}"/>
    <cellStyle name="20% - Accent1 2 2 3 2 2 5 3 2" xfId="3674" xr:uid="{00000000-0005-0000-0000-00009F0D0000}"/>
    <cellStyle name="20% - Accent1 2 2 3 2 2 5 3 2 2" xfId="3675" xr:uid="{00000000-0005-0000-0000-0000A00D0000}"/>
    <cellStyle name="20% - Accent1 2 2 3 2 2 5 3 2 2 2" xfId="3676" xr:uid="{00000000-0005-0000-0000-0000A10D0000}"/>
    <cellStyle name="20% - Accent1 2 2 3 2 2 5 3 2 3" xfId="3677" xr:uid="{00000000-0005-0000-0000-0000A20D0000}"/>
    <cellStyle name="20% - Accent1 2 2 3 2 2 5 3 3" xfId="3678" xr:uid="{00000000-0005-0000-0000-0000A30D0000}"/>
    <cellStyle name="20% - Accent1 2 2 3 2 2 5 3 3 2" xfId="3679" xr:uid="{00000000-0005-0000-0000-0000A40D0000}"/>
    <cellStyle name="20% - Accent1 2 2 3 2 2 5 3 4" xfId="3680" xr:uid="{00000000-0005-0000-0000-0000A50D0000}"/>
    <cellStyle name="20% - Accent1 2 2 3 2 2 5 4" xfId="3681" xr:uid="{00000000-0005-0000-0000-0000A60D0000}"/>
    <cellStyle name="20% - Accent1 2 2 3 2 2 5 4 2" xfId="3682" xr:uid="{00000000-0005-0000-0000-0000A70D0000}"/>
    <cellStyle name="20% - Accent1 2 2 3 2 2 5 4 2 2" xfId="3683" xr:uid="{00000000-0005-0000-0000-0000A80D0000}"/>
    <cellStyle name="20% - Accent1 2 2 3 2 2 5 4 2 2 2" xfId="3684" xr:uid="{00000000-0005-0000-0000-0000A90D0000}"/>
    <cellStyle name="20% - Accent1 2 2 3 2 2 5 4 2 3" xfId="3685" xr:uid="{00000000-0005-0000-0000-0000AA0D0000}"/>
    <cellStyle name="20% - Accent1 2 2 3 2 2 5 4 3" xfId="3686" xr:uid="{00000000-0005-0000-0000-0000AB0D0000}"/>
    <cellStyle name="20% - Accent1 2 2 3 2 2 5 4 3 2" xfId="3687" xr:uid="{00000000-0005-0000-0000-0000AC0D0000}"/>
    <cellStyle name="20% - Accent1 2 2 3 2 2 5 4 4" xfId="3688" xr:uid="{00000000-0005-0000-0000-0000AD0D0000}"/>
    <cellStyle name="20% - Accent1 2 2 3 2 2 5 5" xfId="3689" xr:uid="{00000000-0005-0000-0000-0000AE0D0000}"/>
    <cellStyle name="20% - Accent1 2 2 3 2 2 5 5 2" xfId="3690" xr:uid="{00000000-0005-0000-0000-0000AF0D0000}"/>
    <cellStyle name="20% - Accent1 2 2 3 2 2 5 5 2 2" xfId="3691" xr:uid="{00000000-0005-0000-0000-0000B00D0000}"/>
    <cellStyle name="20% - Accent1 2 2 3 2 2 5 5 3" xfId="3692" xr:uid="{00000000-0005-0000-0000-0000B10D0000}"/>
    <cellStyle name="20% - Accent1 2 2 3 2 2 5 6" xfId="3693" xr:uid="{00000000-0005-0000-0000-0000B20D0000}"/>
    <cellStyle name="20% - Accent1 2 2 3 2 2 5 6 2" xfId="3694" xr:uid="{00000000-0005-0000-0000-0000B30D0000}"/>
    <cellStyle name="20% - Accent1 2 2 3 2 2 5 6 2 2" xfId="3695" xr:uid="{00000000-0005-0000-0000-0000B40D0000}"/>
    <cellStyle name="20% - Accent1 2 2 3 2 2 5 6 3" xfId="3696" xr:uid="{00000000-0005-0000-0000-0000B50D0000}"/>
    <cellStyle name="20% - Accent1 2 2 3 2 2 5 7" xfId="3697" xr:uid="{00000000-0005-0000-0000-0000B60D0000}"/>
    <cellStyle name="20% - Accent1 2 2 3 2 2 5 7 2" xfId="3698" xr:uid="{00000000-0005-0000-0000-0000B70D0000}"/>
    <cellStyle name="20% - Accent1 2 2 3 2 2 5 8" xfId="3699" xr:uid="{00000000-0005-0000-0000-0000B80D0000}"/>
    <cellStyle name="20% - Accent1 2 2 3 2 2 5 8 2" xfId="3700" xr:uid="{00000000-0005-0000-0000-0000B90D0000}"/>
    <cellStyle name="20% - Accent1 2 2 3 2 2 5 9" xfId="3701" xr:uid="{00000000-0005-0000-0000-0000BA0D0000}"/>
    <cellStyle name="20% - Accent1 2 2 3 2 2 6" xfId="3702" xr:uid="{00000000-0005-0000-0000-0000BB0D0000}"/>
    <cellStyle name="20% - Accent1 2 2 3 2 2 6 2" xfId="3703" xr:uid="{00000000-0005-0000-0000-0000BC0D0000}"/>
    <cellStyle name="20% - Accent1 2 2 3 2 2 6 2 2" xfId="3704" xr:uid="{00000000-0005-0000-0000-0000BD0D0000}"/>
    <cellStyle name="20% - Accent1 2 2 3 2 2 6 2 2 2" xfId="3705" xr:uid="{00000000-0005-0000-0000-0000BE0D0000}"/>
    <cellStyle name="20% - Accent1 2 2 3 2 2 6 2 2 2 2" xfId="3706" xr:uid="{00000000-0005-0000-0000-0000BF0D0000}"/>
    <cellStyle name="20% - Accent1 2 2 3 2 2 6 2 2 3" xfId="3707" xr:uid="{00000000-0005-0000-0000-0000C00D0000}"/>
    <cellStyle name="20% - Accent1 2 2 3 2 2 6 2 3" xfId="3708" xr:uid="{00000000-0005-0000-0000-0000C10D0000}"/>
    <cellStyle name="20% - Accent1 2 2 3 2 2 6 2 3 2" xfId="3709" xr:uid="{00000000-0005-0000-0000-0000C20D0000}"/>
    <cellStyle name="20% - Accent1 2 2 3 2 2 6 2 4" xfId="3710" xr:uid="{00000000-0005-0000-0000-0000C30D0000}"/>
    <cellStyle name="20% - Accent1 2 2 3 2 2 6 3" xfId="3711" xr:uid="{00000000-0005-0000-0000-0000C40D0000}"/>
    <cellStyle name="20% - Accent1 2 2 3 2 2 6 3 2" xfId="3712" xr:uid="{00000000-0005-0000-0000-0000C50D0000}"/>
    <cellStyle name="20% - Accent1 2 2 3 2 2 6 3 2 2" xfId="3713" xr:uid="{00000000-0005-0000-0000-0000C60D0000}"/>
    <cellStyle name="20% - Accent1 2 2 3 2 2 6 3 2 2 2" xfId="3714" xr:uid="{00000000-0005-0000-0000-0000C70D0000}"/>
    <cellStyle name="20% - Accent1 2 2 3 2 2 6 3 2 3" xfId="3715" xr:uid="{00000000-0005-0000-0000-0000C80D0000}"/>
    <cellStyle name="20% - Accent1 2 2 3 2 2 6 3 3" xfId="3716" xr:uid="{00000000-0005-0000-0000-0000C90D0000}"/>
    <cellStyle name="20% - Accent1 2 2 3 2 2 6 3 3 2" xfId="3717" xr:uid="{00000000-0005-0000-0000-0000CA0D0000}"/>
    <cellStyle name="20% - Accent1 2 2 3 2 2 6 3 4" xfId="3718" xr:uid="{00000000-0005-0000-0000-0000CB0D0000}"/>
    <cellStyle name="20% - Accent1 2 2 3 2 2 6 4" xfId="3719" xr:uid="{00000000-0005-0000-0000-0000CC0D0000}"/>
    <cellStyle name="20% - Accent1 2 2 3 2 2 6 4 2" xfId="3720" xr:uid="{00000000-0005-0000-0000-0000CD0D0000}"/>
    <cellStyle name="20% - Accent1 2 2 3 2 2 6 4 2 2" xfId="3721" xr:uid="{00000000-0005-0000-0000-0000CE0D0000}"/>
    <cellStyle name="20% - Accent1 2 2 3 2 2 6 4 2 2 2" xfId="3722" xr:uid="{00000000-0005-0000-0000-0000CF0D0000}"/>
    <cellStyle name="20% - Accent1 2 2 3 2 2 6 4 2 3" xfId="3723" xr:uid="{00000000-0005-0000-0000-0000D00D0000}"/>
    <cellStyle name="20% - Accent1 2 2 3 2 2 6 4 3" xfId="3724" xr:uid="{00000000-0005-0000-0000-0000D10D0000}"/>
    <cellStyle name="20% - Accent1 2 2 3 2 2 6 4 3 2" xfId="3725" xr:uid="{00000000-0005-0000-0000-0000D20D0000}"/>
    <cellStyle name="20% - Accent1 2 2 3 2 2 6 4 4" xfId="3726" xr:uid="{00000000-0005-0000-0000-0000D30D0000}"/>
    <cellStyle name="20% - Accent1 2 2 3 2 2 6 5" xfId="3727" xr:uid="{00000000-0005-0000-0000-0000D40D0000}"/>
    <cellStyle name="20% - Accent1 2 2 3 2 2 6 5 2" xfId="3728" xr:uid="{00000000-0005-0000-0000-0000D50D0000}"/>
    <cellStyle name="20% - Accent1 2 2 3 2 2 6 5 2 2" xfId="3729" xr:uid="{00000000-0005-0000-0000-0000D60D0000}"/>
    <cellStyle name="20% - Accent1 2 2 3 2 2 6 5 3" xfId="3730" xr:uid="{00000000-0005-0000-0000-0000D70D0000}"/>
    <cellStyle name="20% - Accent1 2 2 3 2 2 6 6" xfId="3731" xr:uid="{00000000-0005-0000-0000-0000D80D0000}"/>
    <cellStyle name="20% - Accent1 2 2 3 2 2 6 6 2" xfId="3732" xr:uid="{00000000-0005-0000-0000-0000D90D0000}"/>
    <cellStyle name="20% - Accent1 2 2 3 2 2 6 6 2 2" xfId="3733" xr:uid="{00000000-0005-0000-0000-0000DA0D0000}"/>
    <cellStyle name="20% - Accent1 2 2 3 2 2 6 6 3" xfId="3734" xr:uid="{00000000-0005-0000-0000-0000DB0D0000}"/>
    <cellStyle name="20% - Accent1 2 2 3 2 2 6 7" xfId="3735" xr:uid="{00000000-0005-0000-0000-0000DC0D0000}"/>
    <cellStyle name="20% - Accent1 2 2 3 2 2 6 7 2" xfId="3736" xr:uid="{00000000-0005-0000-0000-0000DD0D0000}"/>
    <cellStyle name="20% - Accent1 2 2 3 2 2 6 8" xfId="3737" xr:uid="{00000000-0005-0000-0000-0000DE0D0000}"/>
    <cellStyle name="20% - Accent1 2 2 3 2 2 6 8 2" xfId="3738" xr:uid="{00000000-0005-0000-0000-0000DF0D0000}"/>
    <cellStyle name="20% - Accent1 2 2 3 2 2 6 9" xfId="3739" xr:uid="{00000000-0005-0000-0000-0000E00D0000}"/>
    <cellStyle name="20% - Accent1 2 2 3 2 2 7" xfId="3740" xr:uid="{00000000-0005-0000-0000-0000E10D0000}"/>
    <cellStyle name="20% - Accent1 2 2 3 2 2 7 2" xfId="3741" xr:uid="{00000000-0005-0000-0000-0000E20D0000}"/>
    <cellStyle name="20% - Accent1 2 2 3 2 2 7 2 2" xfId="3742" xr:uid="{00000000-0005-0000-0000-0000E30D0000}"/>
    <cellStyle name="20% - Accent1 2 2 3 2 2 7 2 2 2" xfId="3743" xr:uid="{00000000-0005-0000-0000-0000E40D0000}"/>
    <cellStyle name="20% - Accent1 2 2 3 2 2 7 2 3" xfId="3744" xr:uid="{00000000-0005-0000-0000-0000E50D0000}"/>
    <cellStyle name="20% - Accent1 2 2 3 2 2 7 3" xfId="3745" xr:uid="{00000000-0005-0000-0000-0000E60D0000}"/>
    <cellStyle name="20% - Accent1 2 2 3 2 2 7 3 2" xfId="3746" xr:uid="{00000000-0005-0000-0000-0000E70D0000}"/>
    <cellStyle name="20% - Accent1 2 2 3 2 2 7 4" xfId="3747" xr:uid="{00000000-0005-0000-0000-0000E80D0000}"/>
    <cellStyle name="20% - Accent1 2 2 3 2 2 8" xfId="3748" xr:uid="{00000000-0005-0000-0000-0000E90D0000}"/>
    <cellStyle name="20% - Accent1 2 2 3 2 2 8 2" xfId="3749" xr:uid="{00000000-0005-0000-0000-0000EA0D0000}"/>
    <cellStyle name="20% - Accent1 2 2 3 2 2 8 2 2" xfId="3750" xr:uid="{00000000-0005-0000-0000-0000EB0D0000}"/>
    <cellStyle name="20% - Accent1 2 2 3 2 2 8 2 2 2" xfId="3751" xr:uid="{00000000-0005-0000-0000-0000EC0D0000}"/>
    <cellStyle name="20% - Accent1 2 2 3 2 2 8 2 3" xfId="3752" xr:uid="{00000000-0005-0000-0000-0000ED0D0000}"/>
    <cellStyle name="20% - Accent1 2 2 3 2 2 8 3" xfId="3753" xr:uid="{00000000-0005-0000-0000-0000EE0D0000}"/>
    <cellStyle name="20% - Accent1 2 2 3 2 2 8 3 2" xfId="3754" xr:uid="{00000000-0005-0000-0000-0000EF0D0000}"/>
    <cellStyle name="20% - Accent1 2 2 3 2 2 8 4" xfId="3755" xr:uid="{00000000-0005-0000-0000-0000F00D0000}"/>
    <cellStyle name="20% - Accent1 2 2 3 2 2 9" xfId="3756" xr:uid="{00000000-0005-0000-0000-0000F10D0000}"/>
    <cellStyle name="20% - Accent1 2 2 3 2 2 9 2" xfId="3757" xr:uid="{00000000-0005-0000-0000-0000F20D0000}"/>
    <cellStyle name="20% - Accent1 2 2 3 2 2 9 2 2" xfId="3758" xr:uid="{00000000-0005-0000-0000-0000F30D0000}"/>
    <cellStyle name="20% - Accent1 2 2 3 2 2 9 2 2 2" xfId="3759" xr:uid="{00000000-0005-0000-0000-0000F40D0000}"/>
    <cellStyle name="20% - Accent1 2 2 3 2 2 9 2 3" xfId="3760" xr:uid="{00000000-0005-0000-0000-0000F50D0000}"/>
    <cellStyle name="20% - Accent1 2 2 3 2 2 9 3" xfId="3761" xr:uid="{00000000-0005-0000-0000-0000F60D0000}"/>
    <cellStyle name="20% - Accent1 2 2 3 2 2 9 3 2" xfId="3762" xr:uid="{00000000-0005-0000-0000-0000F70D0000}"/>
    <cellStyle name="20% - Accent1 2 2 3 2 2 9 4" xfId="3763" xr:uid="{00000000-0005-0000-0000-0000F80D0000}"/>
    <cellStyle name="20% - Accent1 2 2 3 2 3" xfId="3764" xr:uid="{00000000-0005-0000-0000-0000F90D0000}"/>
    <cellStyle name="20% - Accent1 2 2 3 2 3 10" xfId="3765" xr:uid="{00000000-0005-0000-0000-0000FA0D0000}"/>
    <cellStyle name="20% - Accent1 2 2 3 2 3 10 2" xfId="3766" xr:uid="{00000000-0005-0000-0000-0000FB0D0000}"/>
    <cellStyle name="20% - Accent1 2 2 3 2 3 11" xfId="3767" xr:uid="{00000000-0005-0000-0000-0000FC0D0000}"/>
    <cellStyle name="20% - Accent1 2 2 3 2 3 2" xfId="3768" xr:uid="{00000000-0005-0000-0000-0000FD0D0000}"/>
    <cellStyle name="20% - Accent1 2 2 3 2 3 2 2" xfId="3769" xr:uid="{00000000-0005-0000-0000-0000FE0D0000}"/>
    <cellStyle name="20% - Accent1 2 2 3 2 3 2 2 2" xfId="3770" xr:uid="{00000000-0005-0000-0000-0000FF0D0000}"/>
    <cellStyle name="20% - Accent1 2 2 3 2 3 2 2 2 2" xfId="3771" xr:uid="{00000000-0005-0000-0000-0000000E0000}"/>
    <cellStyle name="20% - Accent1 2 2 3 2 3 2 2 2 2 2" xfId="3772" xr:uid="{00000000-0005-0000-0000-0000010E0000}"/>
    <cellStyle name="20% - Accent1 2 2 3 2 3 2 2 2 3" xfId="3773" xr:uid="{00000000-0005-0000-0000-0000020E0000}"/>
    <cellStyle name="20% - Accent1 2 2 3 2 3 2 2 3" xfId="3774" xr:uid="{00000000-0005-0000-0000-0000030E0000}"/>
    <cellStyle name="20% - Accent1 2 2 3 2 3 2 2 3 2" xfId="3775" xr:uid="{00000000-0005-0000-0000-0000040E0000}"/>
    <cellStyle name="20% - Accent1 2 2 3 2 3 2 2 4" xfId="3776" xr:uid="{00000000-0005-0000-0000-0000050E0000}"/>
    <cellStyle name="20% - Accent1 2 2 3 2 3 2 3" xfId="3777" xr:uid="{00000000-0005-0000-0000-0000060E0000}"/>
    <cellStyle name="20% - Accent1 2 2 3 2 3 2 3 2" xfId="3778" xr:uid="{00000000-0005-0000-0000-0000070E0000}"/>
    <cellStyle name="20% - Accent1 2 2 3 2 3 2 3 2 2" xfId="3779" xr:uid="{00000000-0005-0000-0000-0000080E0000}"/>
    <cellStyle name="20% - Accent1 2 2 3 2 3 2 3 2 2 2" xfId="3780" xr:uid="{00000000-0005-0000-0000-0000090E0000}"/>
    <cellStyle name="20% - Accent1 2 2 3 2 3 2 3 2 3" xfId="3781" xr:uid="{00000000-0005-0000-0000-00000A0E0000}"/>
    <cellStyle name="20% - Accent1 2 2 3 2 3 2 3 3" xfId="3782" xr:uid="{00000000-0005-0000-0000-00000B0E0000}"/>
    <cellStyle name="20% - Accent1 2 2 3 2 3 2 3 3 2" xfId="3783" xr:uid="{00000000-0005-0000-0000-00000C0E0000}"/>
    <cellStyle name="20% - Accent1 2 2 3 2 3 2 3 4" xfId="3784" xr:uid="{00000000-0005-0000-0000-00000D0E0000}"/>
    <cellStyle name="20% - Accent1 2 2 3 2 3 2 4" xfId="3785" xr:uid="{00000000-0005-0000-0000-00000E0E0000}"/>
    <cellStyle name="20% - Accent1 2 2 3 2 3 2 4 2" xfId="3786" xr:uid="{00000000-0005-0000-0000-00000F0E0000}"/>
    <cellStyle name="20% - Accent1 2 2 3 2 3 2 4 2 2" xfId="3787" xr:uid="{00000000-0005-0000-0000-0000100E0000}"/>
    <cellStyle name="20% - Accent1 2 2 3 2 3 2 4 2 2 2" xfId="3788" xr:uid="{00000000-0005-0000-0000-0000110E0000}"/>
    <cellStyle name="20% - Accent1 2 2 3 2 3 2 4 2 3" xfId="3789" xr:uid="{00000000-0005-0000-0000-0000120E0000}"/>
    <cellStyle name="20% - Accent1 2 2 3 2 3 2 4 3" xfId="3790" xr:uid="{00000000-0005-0000-0000-0000130E0000}"/>
    <cellStyle name="20% - Accent1 2 2 3 2 3 2 4 3 2" xfId="3791" xr:uid="{00000000-0005-0000-0000-0000140E0000}"/>
    <cellStyle name="20% - Accent1 2 2 3 2 3 2 4 4" xfId="3792" xr:uid="{00000000-0005-0000-0000-0000150E0000}"/>
    <cellStyle name="20% - Accent1 2 2 3 2 3 2 5" xfId="3793" xr:uid="{00000000-0005-0000-0000-0000160E0000}"/>
    <cellStyle name="20% - Accent1 2 2 3 2 3 2 5 2" xfId="3794" xr:uid="{00000000-0005-0000-0000-0000170E0000}"/>
    <cellStyle name="20% - Accent1 2 2 3 2 3 2 5 2 2" xfId="3795" xr:uid="{00000000-0005-0000-0000-0000180E0000}"/>
    <cellStyle name="20% - Accent1 2 2 3 2 3 2 5 3" xfId="3796" xr:uid="{00000000-0005-0000-0000-0000190E0000}"/>
    <cellStyle name="20% - Accent1 2 2 3 2 3 2 6" xfId="3797" xr:uid="{00000000-0005-0000-0000-00001A0E0000}"/>
    <cellStyle name="20% - Accent1 2 2 3 2 3 2 6 2" xfId="3798" xr:uid="{00000000-0005-0000-0000-00001B0E0000}"/>
    <cellStyle name="20% - Accent1 2 2 3 2 3 2 6 2 2" xfId="3799" xr:uid="{00000000-0005-0000-0000-00001C0E0000}"/>
    <cellStyle name="20% - Accent1 2 2 3 2 3 2 6 3" xfId="3800" xr:uid="{00000000-0005-0000-0000-00001D0E0000}"/>
    <cellStyle name="20% - Accent1 2 2 3 2 3 2 7" xfId="3801" xr:uid="{00000000-0005-0000-0000-00001E0E0000}"/>
    <cellStyle name="20% - Accent1 2 2 3 2 3 2 7 2" xfId="3802" xr:uid="{00000000-0005-0000-0000-00001F0E0000}"/>
    <cellStyle name="20% - Accent1 2 2 3 2 3 2 8" xfId="3803" xr:uid="{00000000-0005-0000-0000-0000200E0000}"/>
    <cellStyle name="20% - Accent1 2 2 3 2 3 2 8 2" xfId="3804" xr:uid="{00000000-0005-0000-0000-0000210E0000}"/>
    <cellStyle name="20% - Accent1 2 2 3 2 3 2 9" xfId="3805" xr:uid="{00000000-0005-0000-0000-0000220E0000}"/>
    <cellStyle name="20% - Accent1 2 2 3 2 3 3" xfId="3806" xr:uid="{00000000-0005-0000-0000-0000230E0000}"/>
    <cellStyle name="20% - Accent1 2 2 3 2 3 3 2" xfId="3807" xr:uid="{00000000-0005-0000-0000-0000240E0000}"/>
    <cellStyle name="20% - Accent1 2 2 3 2 3 3 2 2" xfId="3808" xr:uid="{00000000-0005-0000-0000-0000250E0000}"/>
    <cellStyle name="20% - Accent1 2 2 3 2 3 3 2 2 2" xfId="3809" xr:uid="{00000000-0005-0000-0000-0000260E0000}"/>
    <cellStyle name="20% - Accent1 2 2 3 2 3 3 2 2 2 2" xfId="3810" xr:uid="{00000000-0005-0000-0000-0000270E0000}"/>
    <cellStyle name="20% - Accent1 2 2 3 2 3 3 2 2 3" xfId="3811" xr:uid="{00000000-0005-0000-0000-0000280E0000}"/>
    <cellStyle name="20% - Accent1 2 2 3 2 3 3 2 3" xfId="3812" xr:uid="{00000000-0005-0000-0000-0000290E0000}"/>
    <cellStyle name="20% - Accent1 2 2 3 2 3 3 2 3 2" xfId="3813" xr:uid="{00000000-0005-0000-0000-00002A0E0000}"/>
    <cellStyle name="20% - Accent1 2 2 3 2 3 3 2 4" xfId="3814" xr:uid="{00000000-0005-0000-0000-00002B0E0000}"/>
    <cellStyle name="20% - Accent1 2 2 3 2 3 3 3" xfId="3815" xr:uid="{00000000-0005-0000-0000-00002C0E0000}"/>
    <cellStyle name="20% - Accent1 2 2 3 2 3 3 3 2" xfId="3816" xr:uid="{00000000-0005-0000-0000-00002D0E0000}"/>
    <cellStyle name="20% - Accent1 2 2 3 2 3 3 3 2 2" xfId="3817" xr:uid="{00000000-0005-0000-0000-00002E0E0000}"/>
    <cellStyle name="20% - Accent1 2 2 3 2 3 3 3 2 2 2" xfId="3818" xr:uid="{00000000-0005-0000-0000-00002F0E0000}"/>
    <cellStyle name="20% - Accent1 2 2 3 2 3 3 3 2 3" xfId="3819" xr:uid="{00000000-0005-0000-0000-0000300E0000}"/>
    <cellStyle name="20% - Accent1 2 2 3 2 3 3 3 3" xfId="3820" xr:uid="{00000000-0005-0000-0000-0000310E0000}"/>
    <cellStyle name="20% - Accent1 2 2 3 2 3 3 3 3 2" xfId="3821" xr:uid="{00000000-0005-0000-0000-0000320E0000}"/>
    <cellStyle name="20% - Accent1 2 2 3 2 3 3 3 4" xfId="3822" xr:uid="{00000000-0005-0000-0000-0000330E0000}"/>
    <cellStyle name="20% - Accent1 2 2 3 2 3 3 4" xfId="3823" xr:uid="{00000000-0005-0000-0000-0000340E0000}"/>
    <cellStyle name="20% - Accent1 2 2 3 2 3 3 4 2" xfId="3824" xr:uid="{00000000-0005-0000-0000-0000350E0000}"/>
    <cellStyle name="20% - Accent1 2 2 3 2 3 3 4 2 2" xfId="3825" xr:uid="{00000000-0005-0000-0000-0000360E0000}"/>
    <cellStyle name="20% - Accent1 2 2 3 2 3 3 4 2 2 2" xfId="3826" xr:uid="{00000000-0005-0000-0000-0000370E0000}"/>
    <cellStyle name="20% - Accent1 2 2 3 2 3 3 4 2 3" xfId="3827" xr:uid="{00000000-0005-0000-0000-0000380E0000}"/>
    <cellStyle name="20% - Accent1 2 2 3 2 3 3 4 3" xfId="3828" xr:uid="{00000000-0005-0000-0000-0000390E0000}"/>
    <cellStyle name="20% - Accent1 2 2 3 2 3 3 4 3 2" xfId="3829" xr:uid="{00000000-0005-0000-0000-00003A0E0000}"/>
    <cellStyle name="20% - Accent1 2 2 3 2 3 3 4 4" xfId="3830" xr:uid="{00000000-0005-0000-0000-00003B0E0000}"/>
    <cellStyle name="20% - Accent1 2 2 3 2 3 3 5" xfId="3831" xr:uid="{00000000-0005-0000-0000-00003C0E0000}"/>
    <cellStyle name="20% - Accent1 2 2 3 2 3 3 5 2" xfId="3832" xr:uid="{00000000-0005-0000-0000-00003D0E0000}"/>
    <cellStyle name="20% - Accent1 2 2 3 2 3 3 5 2 2" xfId="3833" xr:uid="{00000000-0005-0000-0000-00003E0E0000}"/>
    <cellStyle name="20% - Accent1 2 2 3 2 3 3 5 3" xfId="3834" xr:uid="{00000000-0005-0000-0000-00003F0E0000}"/>
    <cellStyle name="20% - Accent1 2 2 3 2 3 3 6" xfId="3835" xr:uid="{00000000-0005-0000-0000-0000400E0000}"/>
    <cellStyle name="20% - Accent1 2 2 3 2 3 3 6 2" xfId="3836" xr:uid="{00000000-0005-0000-0000-0000410E0000}"/>
    <cellStyle name="20% - Accent1 2 2 3 2 3 3 6 2 2" xfId="3837" xr:uid="{00000000-0005-0000-0000-0000420E0000}"/>
    <cellStyle name="20% - Accent1 2 2 3 2 3 3 6 3" xfId="3838" xr:uid="{00000000-0005-0000-0000-0000430E0000}"/>
    <cellStyle name="20% - Accent1 2 2 3 2 3 3 7" xfId="3839" xr:uid="{00000000-0005-0000-0000-0000440E0000}"/>
    <cellStyle name="20% - Accent1 2 2 3 2 3 3 7 2" xfId="3840" xr:uid="{00000000-0005-0000-0000-0000450E0000}"/>
    <cellStyle name="20% - Accent1 2 2 3 2 3 3 8" xfId="3841" xr:uid="{00000000-0005-0000-0000-0000460E0000}"/>
    <cellStyle name="20% - Accent1 2 2 3 2 3 3 8 2" xfId="3842" xr:uid="{00000000-0005-0000-0000-0000470E0000}"/>
    <cellStyle name="20% - Accent1 2 2 3 2 3 3 9" xfId="3843" xr:uid="{00000000-0005-0000-0000-0000480E0000}"/>
    <cellStyle name="20% - Accent1 2 2 3 2 3 4" xfId="3844" xr:uid="{00000000-0005-0000-0000-0000490E0000}"/>
    <cellStyle name="20% - Accent1 2 2 3 2 3 4 2" xfId="3845" xr:uid="{00000000-0005-0000-0000-00004A0E0000}"/>
    <cellStyle name="20% - Accent1 2 2 3 2 3 4 2 2" xfId="3846" xr:uid="{00000000-0005-0000-0000-00004B0E0000}"/>
    <cellStyle name="20% - Accent1 2 2 3 2 3 4 2 2 2" xfId="3847" xr:uid="{00000000-0005-0000-0000-00004C0E0000}"/>
    <cellStyle name="20% - Accent1 2 2 3 2 3 4 2 3" xfId="3848" xr:uid="{00000000-0005-0000-0000-00004D0E0000}"/>
    <cellStyle name="20% - Accent1 2 2 3 2 3 4 3" xfId="3849" xr:uid="{00000000-0005-0000-0000-00004E0E0000}"/>
    <cellStyle name="20% - Accent1 2 2 3 2 3 4 3 2" xfId="3850" xr:uid="{00000000-0005-0000-0000-00004F0E0000}"/>
    <cellStyle name="20% - Accent1 2 2 3 2 3 4 4" xfId="3851" xr:uid="{00000000-0005-0000-0000-0000500E0000}"/>
    <cellStyle name="20% - Accent1 2 2 3 2 3 5" xfId="3852" xr:uid="{00000000-0005-0000-0000-0000510E0000}"/>
    <cellStyle name="20% - Accent1 2 2 3 2 3 5 2" xfId="3853" xr:uid="{00000000-0005-0000-0000-0000520E0000}"/>
    <cellStyle name="20% - Accent1 2 2 3 2 3 5 2 2" xfId="3854" xr:uid="{00000000-0005-0000-0000-0000530E0000}"/>
    <cellStyle name="20% - Accent1 2 2 3 2 3 5 2 2 2" xfId="3855" xr:uid="{00000000-0005-0000-0000-0000540E0000}"/>
    <cellStyle name="20% - Accent1 2 2 3 2 3 5 2 3" xfId="3856" xr:uid="{00000000-0005-0000-0000-0000550E0000}"/>
    <cellStyle name="20% - Accent1 2 2 3 2 3 5 3" xfId="3857" xr:uid="{00000000-0005-0000-0000-0000560E0000}"/>
    <cellStyle name="20% - Accent1 2 2 3 2 3 5 3 2" xfId="3858" xr:uid="{00000000-0005-0000-0000-0000570E0000}"/>
    <cellStyle name="20% - Accent1 2 2 3 2 3 5 4" xfId="3859" xr:uid="{00000000-0005-0000-0000-0000580E0000}"/>
    <cellStyle name="20% - Accent1 2 2 3 2 3 6" xfId="3860" xr:uid="{00000000-0005-0000-0000-0000590E0000}"/>
    <cellStyle name="20% - Accent1 2 2 3 2 3 6 2" xfId="3861" xr:uid="{00000000-0005-0000-0000-00005A0E0000}"/>
    <cellStyle name="20% - Accent1 2 2 3 2 3 6 2 2" xfId="3862" xr:uid="{00000000-0005-0000-0000-00005B0E0000}"/>
    <cellStyle name="20% - Accent1 2 2 3 2 3 6 2 2 2" xfId="3863" xr:uid="{00000000-0005-0000-0000-00005C0E0000}"/>
    <cellStyle name="20% - Accent1 2 2 3 2 3 6 2 3" xfId="3864" xr:uid="{00000000-0005-0000-0000-00005D0E0000}"/>
    <cellStyle name="20% - Accent1 2 2 3 2 3 6 3" xfId="3865" xr:uid="{00000000-0005-0000-0000-00005E0E0000}"/>
    <cellStyle name="20% - Accent1 2 2 3 2 3 6 3 2" xfId="3866" xr:uid="{00000000-0005-0000-0000-00005F0E0000}"/>
    <cellStyle name="20% - Accent1 2 2 3 2 3 6 4" xfId="3867" xr:uid="{00000000-0005-0000-0000-0000600E0000}"/>
    <cellStyle name="20% - Accent1 2 2 3 2 3 7" xfId="3868" xr:uid="{00000000-0005-0000-0000-0000610E0000}"/>
    <cellStyle name="20% - Accent1 2 2 3 2 3 7 2" xfId="3869" xr:uid="{00000000-0005-0000-0000-0000620E0000}"/>
    <cellStyle name="20% - Accent1 2 2 3 2 3 7 2 2" xfId="3870" xr:uid="{00000000-0005-0000-0000-0000630E0000}"/>
    <cellStyle name="20% - Accent1 2 2 3 2 3 7 3" xfId="3871" xr:uid="{00000000-0005-0000-0000-0000640E0000}"/>
    <cellStyle name="20% - Accent1 2 2 3 2 3 8" xfId="3872" xr:uid="{00000000-0005-0000-0000-0000650E0000}"/>
    <cellStyle name="20% - Accent1 2 2 3 2 3 8 2" xfId="3873" xr:uid="{00000000-0005-0000-0000-0000660E0000}"/>
    <cellStyle name="20% - Accent1 2 2 3 2 3 8 2 2" xfId="3874" xr:uid="{00000000-0005-0000-0000-0000670E0000}"/>
    <cellStyle name="20% - Accent1 2 2 3 2 3 8 3" xfId="3875" xr:uid="{00000000-0005-0000-0000-0000680E0000}"/>
    <cellStyle name="20% - Accent1 2 2 3 2 3 9" xfId="3876" xr:uid="{00000000-0005-0000-0000-0000690E0000}"/>
    <cellStyle name="20% - Accent1 2 2 3 2 3 9 2" xfId="3877" xr:uid="{00000000-0005-0000-0000-00006A0E0000}"/>
    <cellStyle name="20% - Accent1 2 2 3 2 4" xfId="3878" xr:uid="{00000000-0005-0000-0000-00006B0E0000}"/>
    <cellStyle name="20% - Accent1 2 2 3 2 4 10" xfId="3879" xr:uid="{00000000-0005-0000-0000-00006C0E0000}"/>
    <cellStyle name="20% - Accent1 2 2 3 2 4 10 2" xfId="3880" xr:uid="{00000000-0005-0000-0000-00006D0E0000}"/>
    <cellStyle name="20% - Accent1 2 2 3 2 4 11" xfId="3881" xr:uid="{00000000-0005-0000-0000-00006E0E0000}"/>
    <cellStyle name="20% - Accent1 2 2 3 2 4 2" xfId="3882" xr:uid="{00000000-0005-0000-0000-00006F0E0000}"/>
    <cellStyle name="20% - Accent1 2 2 3 2 4 2 2" xfId="3883" xr:uid="{00000000-0005-0000-0000-0000700E0000}"/>
    <cellStyle name="20% - Accent1 2 2 3 2 4 2 2 2" xfId="3884" xr:uid="{00000000-0005-0000-0000-0000710E0000}"/>
    <cellStyle name="20% - Accent1 2 2 3 2 4 2 2 2 2" xfId="3885" xr:uid="{00000000-0005-0000-0000-0000720E0000}"/>
    <cellStyle name="20% - Accent1 2 2 3 2 4 2 2 2 2 2" xfId="3886" xr:uid="{00000000-0005-0000-0000-0000730E0000}"/>
    <cellStyle name="20% - Accent1 2 2 3 2 4 2 2 2 3" xfId="3887" xr:uid="{00000000-0005-0000-0000-0000740E0000}"/>
    <cellStyle name="20% - Accent1 2 2 3 2 4 2 2 3" xfId="3888" xr:uid="{00000000-0005-0000-0000-0000750E0000}"/>
    <cellStyle name="20% - Accent1 2 2 3 2 4 2 2 3 2" xfId="3889" xr:uid="{00000000-0005-0000-0000-0000760E0000}"/>
    <cellStyle name="20% - Accent1 2 2 3 2 4 2 2 4" xfId="3890" xr:uid="{00000000-0005-0000-0000-0000770E0000}"/>
    <cellStyle name="20% - Accent1 2 2 3 2 4 2 3" xfId="3891" xr:uid="{00000000-0005-0000-0000-0000780E0000}"/>
    <cellStyle name="20% - Accent1 2 2 3 2 4 2 3 2" xfId="3892" xr:uid="{00000000-0005-0000-0000-0000790E0000}"/>
    <cellStyle name="20% - Accent1 2 2 3 2 4 2 3 2 2" xfId="3893" xr:uid="{00000000-0005-0000-0000-00007A0E0000}"/>
    <cellStyle name="20% - Accent1 2 2 3 2 4 2 3 2 2 2" xfId="3894" xr:uid="{00000000-0005-0000-0000-00007B0E0000}"/>
    <cellStyle name="20% - Accent1 2 2 3 2 4 2 3 2 3" xfId="3895" xr:uid="{00000000-0005-0000-0000-00007C0E0000}"/>
    <cellStyle name="20% - Accent1 2 2 3 2 4 2 3 3" xfId="3896" xr:uid="{00000000-0005-0000-0000-00007D0E0000}"/>
    <cellStyle name="20% - Accent1 2 2 3 2 4 2 3 3 2" xfId="3897" xr:uid="{00000000-0005-0000-0000-00007E0E0000}"/>
    <cellStyle name="20% - Accent1 2 2 3 2 4 2 3 4" xfId="3898" xr:uid="{00000000-0005-0000-0000-00007F0E0000}"/>
    <cellStyle name="20% - Accent1 2 2 3 2 4 2 4" xfId="3899" xr:uid="{00000000-0005-0000-0000-0000800E0000}"/>
    <cellStyle name="20% - Accent1 2 2 3 2 4 2 4 2" xfId="3900" xr:uid="{00000000-0005-0000-0000-0000810E0000}"/>
    <cellStyle name="20% - Accent1 2 2 3 2 4 2 4 2 2" xfId="3901" xr:uid="{00000000-0005-0000-0000-0000820E0000}"/>
    <cellStyle name="20% - Accent1 2 2 3 2 4 2 4 2 2 2" xfId="3902" xr:uid="{00000000-0005-0000-0000-0000830E0000}"/>
    <cellStyle name="20% - Accent1 2 2 3 2 4 2 4 2 3" xfId="3903" xr:uid="{00000000-0005-0000-0000-0000840E0000}"/>
    <cellStyle name="20% - Accent1 2 2 3 2 4 2 4 3" xfId="3904" xr:uid="{00000000-0005-0000-0000-0000850E0000}"/>
    <cellStyle name="20% - Accent1 2 2 3 2 4 2 4 3 2" xfId="3905" xr:uid="{00000000-0005-0000-0000-0000860E0000}"/>
    <cellStyle name="20% - Accent1 2 2 3 2 4 2 4 4" xfId="3906" xr:uid="{00000000-0005-0000-0000-0000870E0000}"/>
    <cellStyle name="20% - Accent1 2 2 3 2 4 2 5" xfId="3907" xr:uid="{00000000-0005-0000-0000-0000880E0000}"/>
    <cellStyle name="20% - Accent1 2 2 3 2 4 2 5 2" xfId="3908" xr:uid="{00000000-0005-0000-0000-0000890E0000}"/>
    <cellStyle name="20% - Accent1 2 2 3 2 4 2 5 2 2" xfId="3909" xr:uid="{00000000-0005-0000-0000-00008A0E0000}"/>
    <cellStyle name="20% - Accent1 2 2 3 2 4 2 5 3" xfId="3910" xr:uid="{00000000-0005-0000-0000-00008B0E0000}"/>
    <cellStyle name="20% - Accent1 2 2 3 2 4 2 6" xfId="3911" xr:uid="{00000000-0005-0000-0000-00008C0E0000}"/>
    <cellStyle name="20% - Accent1 2 2 3 2 4 2 6 2" xfId="3912" xr:uid="{00000000-0005-0000-0000-00008D0E0000}"/>
    <cellStyle name="20% - Accent1 2 2 3 2 4 2 6 2 2" xfId="3913" xr:uid="{00000000-0005-0000-0000-00008E0E0000}"/>
    <cellStyle name="20% - Accent1 2 2 3 2 4 2 6 3" xfId="3914" xr:uid="{00000000-0005-0000-0000-00008F0E0000}"/>
    <cellStyle name="20% - Accent1 2 2 3 2 4 2 7" xfId="3915" xr:uid="{00000000-0005-0000-0000-0000900E0000}"/>
    <cellStyle name="20% - Accent1 2 2 3 2 4 2 7 2" xfId="3916" xr:uid="{00000000-0005-0000-0000-0000910E0000}"/>
    <cellStyle name="20% - Accent1 2 2 3 2 4 2 8" xfId="3917" xr:uid="{00000000-0005-0000-0000-0000920E0000}"/>
    <cellStyle name="20% - Accent1 2 2 3 2 4 2 8 2" xfId="3918" xr:uid="{00000000-0005-0000-0000-0000930E0000}"/>
    <cellStyle name="20% - Accent1 2 2 3 2 4 2 9" xfId="3919" xr:uid="{00000000-0005-0000-0000-0000940E0000}"/>
    <cellStyle name="20% - Accent1 2 2 3 2 4 3" xfId="3920" xr:uid="{00000000-0005-0000-0000-0000950E0000}"/>
    <cellStyle name="20% - Accent1 2 2 3 2 4 3 2" xfId="3921" xr:uid="{00000000-0005-0000-0000-0000960E0000}"/>
    <cellStyle name="20% - Accent1 2 2 3 2 4 3 2 2" xfId="3922" xr:uid="{00000000-0005-0000-0000-0000970E0000}"/>
    <cellStyle name="20% - Accent1 2 2 3 2 4 3 2 2 2" xfId="3923" xr:uid="{00000000-0005-0000-0000-0000980E0000}"/>
    <cellStyle name="20% - Accent1 2 2 3 2 4 3 2 2 2 2" xfId="3924" xr:uid="{00000000-0005-0000-0000-0000990E0000}"/>
    <cellStyle name="20% - Accent1 2 2 3 2 4 3 2 2 3" xfId="3925" xr:uid="{00000000-0005-0000-0000-00009A0E0000}"/>
    <cellStyle name="20% - Accent1 2 2 3 2 4 3 2 3" xfId="3926" xr:uid="{00000000-0005-0000-0000-00009B0E0000}"/>
    <cellStyle name="20% - Accent1 2 2 3 2 4 3 2 3 2" xfId="3927" xr:uid="{00000000-0005-0000-0000-00009C0E0000}"/>
    <cellStyle name="20% - Accent1 2 2 3 2 4 3 2 4" xfId="3928" xr:uid="{00000000-0005-0000-0000-00009D0E0000}"/>
    <cellStyle name="20% - Accent1 2 2 3 2 4 3 3" xfId="3929" xr:uid="{00000000-0005-0000-0000-00009E0E0000}"/>
    <cellStyle name="20% - Accent1 2 2 3 2 4 3 3 2" xfId="3930" xr:uid="{00000000-0005-0000-0000-00009F0E0000}"/>
    <cellStyle name="20% - Accent1 2 2 3 2 4 3 3 2 2" xfId="3931" xr:uid="{00000000-0005-0000-0000-0000A00E0000}"/>
    <cellStyle name="20% - Accent1 2 2 3 2 4 3 3 2 2 2" xfId="3932" xr:uid="{00000000-0005-0000-0000-0000A10E0000}"/>
    <cellStyle name="20% - Accent1 2 2 3 2 4 3 3 2 3" xfId="3933" xr:uid="{00000000-0005-0000-0000-0000A20E0000}"/>
    <cellStyle name="20% - Accent1 2 2 3 2 4 3 3 3" xfId="3934" xr:uid="{00000000-0005-0000-0000-0000A30E0000}"/>
    <cellStyle name="20% - Accent1 2 2 3 2 4 3 3 3 2" xfId="3935" xr:uid="{00000000-0005-0000-0000-0000A40E0000}"/>
    <cellStyle name="20% - Accent1 2 2 3 2 4 3 3 4" xfId="3936" xr:uid="{00000000-0005-0000-0000-0000A50E0000}"/>
    <cellStyle name="20% - Accent1 2 2 3 2 4 3 4" xfId="3937" xr:uid="{00000000-0005-0000-0000-0000A60E0000}"/>
    <cellStyle name="20% - Accent1 2 2 3 2 4 3 4 2" xfId="3938" xr:uid="{00000000-0005-0000-0000-0000A70E0000}"/>
    <cellStyle name="20% - Accent1 2 2 3 2 4 3 4 2 2" xfId="3939" xr:uid="{00000000-0005-0000-0000-0000A80E0000}"/>
    <cellStyle name="20% - Accent1 2 2 3 2 4 3 4 2 2 2" xfId="3940" xr:uid="{00000000-0005-0000-0000-0000A90E0000}"/>
    <cellStyle name="20% - Accent1 2 2 3 2 4 3 4 2 3" xfId="3941" xr:uid="{00000000-0005-0000-0000-0000AA0E0000}"/>
    <cellStyle name="20% - Accent1 2 2 3 2 4 3 4 3" xfId="3942" xr:uid="{00000000-0005-0000-0000-0000AB0E0000}"/>
    <cellStyle name="20% - Accent1 2 2 3 2 4 3 4 3 2" xfId="3943" xr:uid="{00000000-0005-0000-0000-0000AC0E0000}"/>
    <cellStyle name="20% - Accent1 2 2 3 2 4 3 4 4" xfId="3944" xr:uid="{00000000-0005-0000-0000-0000AD0E0000}"/>
    <cellStyle name="20% - Accent1 2 2 3 2 4 3 5" xfId="3945" xr:uid="{00000000-0005-0000-0000-0000AE0E0000}"/>
    <cellStyle name="20% - Accent1 2 2 3 2 4 3 5 2" xfId="3946" xr:uid="{00000000-0005-0000-0000-0000AF0E0000}"/>
    <cellStyle name="20% - Accent1 2 2 3 2 4 3 5 2 2" xfId="3947" xr:uid="{00000000-0005-0000-0000-0000B00E0000}"/>
    <cellStyle name="20% - Accent1 2 2 3 2 4 3 5 3" xfId="3948" xr:uid="{00000000-0005-0000-0000-0000B10E0000}"/>
    <cellStyle name="20% - Accent1 2 2 3 2 4 3 6" xfId="3949" xr:uid="{00000000-0005-0000-0000-0000B20E0000}"/>
    <cellStyle name="20% - Accent1 2 2 3 2 4 3 6 2" xfId="3950" xr:uid="{00000000-0005-0000-0000-0000B30E0000}"/>
    <cellStyle name="20% - Accent1 2 2 3 2 4 3 6 2 2" xfId="3951" xr:uid="{00000000-0005-0000-0000-0000B40E0000}"/>
    <cellStyle name="20% - Accent1 2 2 3 2 4 3 6 3" xfId="3952" xr:uid="{00000000-0005-0000-0000-0000B50E0000}"/>
    <cellStyle name="20% - Accent1 2 2 3 2 4 3 7" xfId="3953" xr:uid="{00000000-0005-0000-0000-0000B60E0000}"/>
    <cellStyle name="20% - Accent1 2 2 3 2 4 3 7 2" xfId="3954" xr:uid="{00000000-0005-0000-0000-0000B70E0000}"/>
    <cellStyle name="20% - Accent1 2 2 3 2 4 3 8" xfId="3955" xr:uid="{00000000-0005-0000-0000-0000B80E0000}"/>
    <cellStyle name="20% - Accent1 2 2 3 2 4 3 8 2" xfId="3956" xr:uid="{00000000-0005-0000-0000-0000B90E0000}"/>
    <cellStyle name="20% - Accent1 2 2 3 2 4 3 9" xfId="3957" xr:uid="{00000000-0005-0000-0000-0000BA0E0000}"/>
    <cellStyle name="20% - Accent1 2 2 3 2 4 4" xfId="3958" xr:uid="{00000000-0005-0000-0000-0000BB0E0000}"/>
    <cellStyle name="20% - Accent1 2 2 3 2 4 4 2" xfId="3959" xr:uid="{00000000-0005-0000-0000-0000BC0E0000}"/>
    <cellStyle name="20% - Accent1 2 2 3 2 4 4 2 2" xfId="3960" xr:uid="{00000000-0005-0000-0000-0000BD0E0000}"/>
    <cellStyle name="20% - Accent1 2 2 3 2 4 4 2 2 2" xfId="3961" xr:uid="{00000000-0005-0000-0000-0000BE0E0000}"/>
    <cellStyle name="20% - Accent1 2 2 3 2 4 4 2 3" xfId="3962" xr:uid="{00000000-0005-0000-0000-0000BF0E0000}"/>
    <cellStyle name="20% - Accent1 2 2 3 2 4 4 3" xfId="3963" xr:uid="{00000000-0005-0000-0000-0000C00E0000}"/>
    <cellStyle name="20% - Accent1 2 2 3 2 4 4 3 2" xfId="3964" xr:uid="{00000000-0005-0000-0000-0000C10E0000}"/>
    <cellStyle name="20% - Accent1 2 2 3 2 4 4 4" xfId="3965" xr:uid="{00000000-0005-0000-0000-0000C20E0000}"/>
    <cellStyle name="20% - Accent1 2 2 3 2 4 5" xfId="3966" xr:uid="{00000000-0005-0000-0000-0000C30E0000}"/>
    <cellStyle name="20% - Accent1 2 2 3 2 4 5 2" xfId="3967" xr:uid="{00000000-0005-0000-0000-0000C40E0000}"/>
    <cellStyle name="20% - Accent1 2 2 3 2 4 5 2 2" xfId="3968" xr:uid="{00000000-0005-0000-0000-0000C50E0000}"/>
    <cellStyle name="20% - Accent1 2 2 3 2 4 5 2 2 2" xfId="3969" xr:uid="{00000000-0005-0000-0000-0000C60E0000}"/>
    <cellStyle name="20% - Accent1 2 2 3 2 4 5 2 3" xfId="3970" xr:uid="{00000000-0005-0000-0000-0000C70E0000}"/>
    <cellStyle name="20% - Accent1 2 2 3 2 4 5 3" xfId="3971" xr:uid="{00000000-0005-0000-0000-0000C80E0000}"/>
    <cellStyle name="20% - Accent1 2 2 3 2 4 5 3 2" xfId="3972" xr:uid="{00000000-0005-0000-0000-0000C90E0000}"/>
    <cellStyle name="20% - Accent1 2 2 3 2 4 5 4" xfId="3973" xr:uid="{00000000-0005-0000-0000-0000CA0E0000}"/>
    <cellStyle name="20% - Accent1 2 2 3 2 4 6" xfId="3974" xr:uid="{00000000-0005-0000-0000-0000CB0E0000}"/>
    <cellStyle name="20% - Accent1 2 2 3 2 4 6 2" xfId="3975" xr:uid="{00000000-0005-0000-0000-0000CC0E0000}"/>
    <cellStyle name="20% - Accent1 2 2 3 2 4 6 2 2" xfId="3976" xr:uid="{00000000-0005-0000-0000-0000CD0E0000}"/>
    <cellStyle name="20% - Accent1 2 2 3 2 4 6 2 2 2" xfId="3977" xr:uid="{00000000-0005-0000-0000-0000CE0E0000}"/>
    <cellStyle name="20% - Accent1 2 2 3 2 4 6 2 3" xfId="3978" xr:uid="{00000000-0005-0000-0000-0000CF0E0000}"/>
    <cellStyle name="20% - Accent1 2 2 3 2 4 6 3" xfId="3979" xr:uid="{00000000-0005-0000-0000-0000D00E0000}"/>
    <cellStyle name="20% - Accent1 2 2 3 2 4 6 3 2" xfId="3980" xr:uid="{00000000-0005-0000-0000-0000D10E0000}"/>
    <cellStyle name="20% - Accent1 2 2 3 2 4 6 4" xfId="3981" xr:uid="{00000000-0005-0000-0000-0000D20E0000}"/>
    <cellStyle name="20% - Accent1 2 2 3 2 4 7" xfId="3982" xr:uid="{00000000-0005-0000-0000-0000D30E0000}"/>
    <cellStyle name="20% - Accent1 2 2 3 2 4 7 2" xfId="3983" xr:uid="{00000000-0005-0000-0000-0000D40E0000}"/>
    <cellStyle name="20% - Accent1 2 2 3 2 4 7 2 2" xfId="3984" xr:uid="{00000000-0005-0000-0000-0000D50E0000}"/>
    <cellStyle name="20% - Accent1 2 2 3 2 4 7 3" xfId="3985" xr:uid="{00000000-0005-0000-0000-0000D60E0000}"/>
    <cellStyle name="20% - Accent1 2 2 3 2 4 8" xfId="3986" xr:uid="{00000000-0005-0000-0000-0000D70E0000}"/>
    <cellStyle name="20% - Accent1 2 2 3 2 4 8 2" xfId="3987" xr:uid="{00000000-0005-0000-0000-0000D80E0000}"/>
    <cellStyle name="20% - Accent1 2 2 3 2 4 8 2 2" xfId="3988" xr:uid="{00000000-0005-0000-0000-0000D90E0000}"/>
    <cellStyle name="20% - Accent1 2 2 3 2 4 8 3" xfId="3989" xr:uid="{00000000-0005-0000-0000-0000DA0E0000}"/>
    <cellStyle name="20% - Accent1 2 2 3 2 4 9" xfId="3990" xr:uid="{00000000-0005-0000-0000-0000DB0E0000}"/>
    <cellStyle name="20% - Accent1 2 2 3 2 4 9 2" xfId="3991" xr:uid="{00000000-0005-0000-0000-0000DC0E0000}"/>
    <cellStyle name="20% - Accent1 2 2 3 2 5" xfId="3992" xr:uid="{00000000-0005-0000-0000-0000DD0E0000}"/>
    <cellStyle name="20% - Accent1 2 2 3 2 5 10" xfId="3993" xr:uid="{00000000-0005-0000-0000-0000DE0E0000}"/>
    <cellStyle name="20% - Accent1 2 2 3 2 5 10 2" xfId="3994" xr:uid="{00000000-0005-0000-0000-0000DF0E0000}"/>
    <cellStyle name="20% - Accent1 2 2 3 2 5 11" xfId="3995" xr:uid="{00000000-0005-0000-0000-0000E00E0000}"/>
    <cellStyle name="20% - Accent1 2 2 3 2 5 2" xfId="3996" xr:uid="{00000000-0005-0000-0000-0000E10E0000}"/>
    <cellStyle name="20% - Accent1 2 2 3 2 5 2 2" xfId="3997" xr:uid="{00000000-0005-0000-0000-0000E20E0000}"/>
    <cellStyle name="20% - Accent1 2 2 3 2 5 2 2 2" xfId="3998" xr:uid="{00000000-0005-0000-0000-0000E30E0000}"/>
    <cellStyle name="20% - Accent1 2 2 3 2 5 2 2 2 2" xfId="3999" xr:uid="{00000000-0005-0000-0000-0000E40E0000}"/>
    <cellStyle name="20% - Accent1 2 2 3 2 5 2 2 2 2 2" xfId="4000" xr:uid="{00000000-0005-0000-0000-0000E50E0000}"/>
    <cellStyle name="20% - Accent1 2 2 3 2 5 2 2 2 3" xfId="4001" xr:uid="{00000000-0005-0000-0000-0000E60E0000}"/>
    <cellStyle name="20% - Accent1 2 2 3 2 5 2 2 3" xfId="4002" xr:uid="{00000000-0005-0000-0000-0000E70E0000}"/>
    <cellStyle name="20% - Accent1 2 2 3 2 5 2 2 3 2" xfId="4003" xr:uid="{00000000-0005-0000-0000-0000E80E0000}"/>
    <cellStyle name="20% - Accent1 2 2 3 2 5 2 2 4" xfId="4004" xr:uid="{00000000-0005-0000-0000-0000E90E0000}"/>
    <cellStyle name="20% - Accent1 2 2 3 2 5 2 3" xfId="4005" xr:uid="{00000000-0005-0000-0000-0000EA0E0000}"/>
    <cellStyle name="20% - Accent1 2 2 3 2 5 2 3 2" xfId="4006" xr:uid="{00000000-0005-0000-0000-0000EB0E0000}"/>
    <cellStyle name="20% - Accent1 2 2 3 2 5 2 3 2 2" xfId="4007" xr:uid="{00000000-0005-0000-0000-0000EC0E0000}"/>
    <cellStyle name="20% - Accent1 2 2 3 2 5 2 3 2 2 2" xfId="4008" xr:uid="{00000000-0005-0000-0000-0000ED0E0000}"/>
    <cellStyle name="20% - Accent1 2 2 3 2 5 2 3 2 3" xfId="4009" xr:uid="{00000000-0005-0000-0000-0000EE0E0000}"/>
    <cellStyle name="20% - Accent1 2 2 3 2 5 2 3 3" xfId="4010" xr:uid="{00000000-0005-0000-0000-0000EF0E0000}"/>
    <cellStyle name="20% - Accent1 2 2 3 2 5 2 3 3 2" xfId="4011" xr:uid="{00000000-0005-0000-0000-0000F00E0000}"/>
    <cellStyle name="20% - Accent1 2 2 3 2 5 2 3 4" xfId="4012" xr:uid="{00000000-0005-0000-0000-0000F10E0000}"/>
    <cellStyle name="20% - Accent1 2 2 3 2 5 2 4" xfId="4013" xr:uid="{00000000-0005-0000-0000-0000F20E0000}"/>
    <cellStyle name="20% - Accent1 2 2 3 2 5 2 4 2" xfId="4014" xr:uid="{00000000-0005-0000-0000-0000F30E0000}"/>
    <cellStyle name="20% - Accent1 2 2 3 2 5 2 4 2 2" xfId="4015" xr:uid="{00000000-0005-0000-0000-0000F40E0000}"/>
    <cellStyle name="20% - Accent1 2 2 3 2 5 2 4 2 2 2" xfId="4016" xr:uid="{00000000-0005-0000-0000-0000F50E0000}"/>
    <cellStyle name="20% - Accent1 2 2 3 2 5 2 4 2 3" xfId="4017" xr:uid="{00000000-0005-0000-0000-0000F60E0000}"/>
    <cellStyle name="20% - Accent1 2 2 3 2 5 2 4 3" xfId="4018" xr:uid="{00000000-0005-0000-0000-0000F70E0000}"/>
    <cellStyle name="20% - Accent1 2 2 3 2 5 2 4 3 2" xfId="4019" xr:uid="{00000000-0005-0000-0000-0000F80E0000}"/>
    <cellStyle name="20% - Accent1 2 2 3 2 5 2 4 4" xfId="4020" xr:uid="{00000000-0005-0000-0000-0000F90E0000}"/>
    <cellStyle name="20% - Accent1 2 2 3 2 5 2 5" xfId="4021" xr:uid="{00000000-0005-0000-0000-0000FA0E0000}"/>
    <cellStyle name="20% - Accent1 2 2 3 2 5 2 5 2" xfId="4022" xr:uid="{00000000-0005-0000-0000-0000FB0E0000}"/>
    <cellStyle name="20% - Accent1 2 2 3 2 5 2 5 2 2" xfId="4023" xr:uid="{00000000-0005-0000-0000-0000FC0E0000}"/>
    <cellStyle name="20% - Accent1 2 2 3 2 5 2 5 3" xfId="4024" xr:uid="{00000000-0005-0000-0000-0000FD0E0000}"/>
    <cellStyle name="20% - Accent1 2 2 3 2 5 2 6" xfId="4025" xr:uid="{00000000-0005-0000-0000-0000FE0E0000}"/>
    <cellStyle name="20% - Accent1 2 2 3 2 5 2 6 2" xfId="4026" xr:uid="{00000000-0005-0000-0000-0000FF0E0000}"/>
    <cellStyle name="20% - Accent1 2 2 3 2 5 2 6 2 2" xfId="4027" xr:uid="{00000000-0005-0000-0000-0000000F0000}"/>
    <cellStyle name="20% - Accent1 2 2 3 2 5 2 6 3" xfId="4028" xr:uid="{00000000-0005-0000-0000-0000010F0000}"/>
    <cellStyle name="20% - Accent1 2 2 3 2 5 2 7" xfId="4029" xr:uid="{00000000-0005-0000-0000-0000020F0000}"/>
    <cellStyle name="20% - Accent1 2 2 3 2 5 2 7 2" xfId="4030" xr:uid="{00000000-0005-0000-0000-0000030F0000}"/>
    <cellStyle name="20% - Accent1 2 2 3 2 5 2 8" xfId="4031" xr:uid="{00000000-0005-0000-0000-0000040F0000}"/>
    <cellStyle name="20% - Accent1 2 2 3 2 5 2 8 2" xfId="4032" xr:uid="{00000000-0005-0000-0000-0000050F0000}"/>
    <cellStyle name="20% - Accent1 2 2 3 2 5 2 9" xfId="4033" xr:uid="{00000000-0005-0000-0000-0000060F0000}"/>
    <cellStyle name="20% - Accent1 2 2 3 2 5 3" xfId="4034" xr:uid="{00000000-0005-0000-0000-0000070F0000}"/>
    <cellStyle name="20% - Accent1 2 2 3 2 5 3 2" xfId="4035" xr:uid="{00000000-0005-0000-0000-0000080F0000}"/>
    <cellStyle name="20% - Accent1 2 2 3 2 5 3 2 2" xfId="4036" xr:uid="{00000000-0005-0000-0000-0000090F0000}"/>
    <cellStyle name="20% - Accent1 2 2 3 2 5 3 2 2 2" xfId="4037" xr:uid="{00000000-0005-0000-0000-00000A0F0000}"/>
    <cellStyle name="20% - Accent1 2 2 3 2 5 3 2 2 2 2" xfId="4038" xr:uid="{00000000-0005-0000-0000-00000B0F0000}"/>
    <cellStyle name="20% - Accent1 2 2 3 2 5 3 2 2 3" xfId="4039" xr:uid="{00000000-0005-0000-0000-00000C0F0000}"/>
    <cellStyle name="20% - Accent1 2 2 3 2 5 3 2 3" xfId="4040" xr:uid="{00000000-0005-0000-0000-00000D0F0000}"/>
    <cellStyle name="20% - Accent1 2 2 3 2 5 3 2 3 2" xfId="4041" xr:uid="{00000000-0005-0000-0000-00000E0F0000}"/>
    <cellStyle name="20% - Accent1 2 2 3 2 5 3 2 4" xfId="4042" xr:uid="{00000000-0005-0000-0000-00000F0F0000}"/>
    <cellStyle name="20% - Accent1 2 2 3 2 5 3 3" xfId="4043" xr:uid="{00000000-0005-0000-0000-0000100F0000}"/>
    <cellStyle name="20% - Accent1 2 2 3 2 5 3 3 2" xfId="4044" xr:uid="{00000000-0005-0000-0000-0000110F0000}"/>
    <cellStyle name="20% - Accent1 2 2 3 2 5 3 3 2 2" xfId="4045" xr:uid="{00000000-0005-0000-0000-0000120F0000}"/>
    <cellStyle name="20% - Accent1 2 2 3 2 5 3 3 2 2 2" xfId="4046" xr:uid="{00000000-0005-0000-0000-0000130F0000}"/>
    <cellStyle name="20% - Accent1 2 2 3 2 5 3 3 2 3" xfId="4047" xr:uid="{00000000-0005-0000-0000-0000140F0000}"/>
    <cellStyle name="20% - Accent1 2 2 3 2 5 3 3 3" xfId="4048" xr:uid="{00000000-0005-0000-0000-0000150F0000}"/>
    <cellStyle name="20% - Accent1 2 2 3 2 5 3 3 3 2" xfId="4049" xr:uid="{00000000-0005-0000-0000-0000160F0000}"/>
    <cellStyle name="20% - Accent1 2 2 3 2 5 3 3 4" xfId="4050" xr:uid="{00000000-0005-0000-0000-0000170F0000}"/>
    <cellStyle name="20% - Accent1 2 2 3 2 5 3 4" xfId="4051" xr:uid="{00000000-0005-0000-0000-0000180F0000}"/>
    <cellStyle name="20% - Accent1 2 2 3 2 5 3 4 2" xfId="4052" xr:uid="{00000000-0005-0000-0000-0000190F0000}"/>
    <cellStyle name="20% - Accent1 2 2 3 2 5 3 4 2 2" xfId="4053" xr:uid="{00000000-0005-0000-0000-00001A0F0000}"/>
    <cellStyle name="20% - Accent1 2 2 3 2 5 3 4 2 2 2" xfId="4054" xr:uid="{00000000-0005-0000-0000-00001B0F0000}"/>
    <cellStyle name="20% - Accent1 2 2 3 2 5 3 4 2 3" xfId="4055" xr:uid="{00000000-0005-0000-0000-00001C0F0000}"/>
    <cellStyle name="20% - Accent1 2 2 3 2 5 3 4 3" xfId="4056" xr:uid="{00000000-0005-0000-0000-00001D0F0000}"/>
    <cellStyle name="20% - Accent1 2 2 3 2 5 3 4 3 2" xfId="4057" xr:uid="{00000000-0005-0000-0000-00001E0F0000}"/>
    <cellStyle name="20% - Accent1 2 2 3 2 5 3 4 4" xfId="4058" xr:uid="{00000000-0005-0000-0000-00001F0F0000}"/>
    <cellStyle name="20% - Accent1 2 2 3 2 5 3 5" xfId="4059" xr:uid="{00000000-0005-0000-0000-0000200F0000}"/>
    <cellStyle name="20% - Accent1 2 2 3 2 5 3 5 2" xfId="4060" xr:uid="{00000000-0005-0000-0000-0000210F0000}"/>
    <cellStyle name="20% - Accent1 2 2 3 2 5 3 5 2 2" xfId="4061" xr:uid="{00000000-0005-0000-0000-0000220F0000}"/>
    <cellStyle name="20% - Accent1 2 2 3 2 5 3 5 3" xfId="4062" xr:uid="{00000000-0005-0000-0000-0000230F0000}"/>
    <cellStyle name="20% - Accent1 2 2 3 2 5 3 6" xfId="4063" xr:uid="{00000000-0005-0000-0000-0000240F0000}"/>
    <cellStyle name="20% - Accent1 2 2 3 2 5 3 6 2" xfId="4064" xr:uid="{00000000-0005-0000-0000-0000250F0000}"/>
    <cellStyle name="20% - Accent1 2 2 3 2 5 3 6 2 2" xfId="4065" xr:uid="{00000000-0005-0000-0000-0000260F0000}"/>
    <cellStyle name="20% - Accent1 2 2 3 2 5 3 6 3" xfId="4066" xr:uid="{00000000-0005-0000-0000-0000270F0000}"/>
    <cellStyle name="20% - Accent1 2 2 3 2 5 3 7" xfId="4067" xr:uid="{00000000-0005-0000-0000-0000280F0000}"/>
    <cellStyle name="20% - Accent1 2 2 3 2 5 3 7 2" xfId="4068" xr:uid="{00000000-0005-0000-0000-0000290F0000}"/>
    <cellStyle name="20% - Accent1 2 2 3 2 5 3 8" xfId="4069" xr:uid="{00000000-0005-0000-0000-00002A0F0000}"/>
    <cellStyle name="20% - Accent1 2 2 3 2 5 3 8 2" xfId="4070" xr:uid="{00000000-0005-0000-0000-00002B0F0000}"/>
    <cellStyle name="20% - Accent1 2 2 3 2 5 3 9" xfId="4071" xr:uid="{00000000-0005-0000-0000-00002C0F0000}"/>
    <cellStyle name="20% - Accent1 2 2 3 2 5 4" xfId="4072" xr:uid="{00000000-0005-0000-0000-00002D0F0000}"/>
    <cellStyle name="20% - Accent1 2 2 3 2 5 4 2" xfId="4073" xr:uid="{00000000-0005-0000-0000-00002E0F0000}"/>
    <cellStyle name="20% - Accent1 2 2 3 2 5 4 2 2" xfId="4074" xr:uid="{00000000-0005-0000-0000-00002F0F0000}"/>
    <cellStyle name="20% - Accent1 2 2 3 2 5 4 2 2 2" xfId="4075" xr:uid="{00000000-0005-0000-0000-0000300F0000}"/>
    <cellStyle name="20% - Accent1 2 2 3 2 5 4 2 3" xfId="4076" xr:uid="{00000000-0005-0000-0000-0000310F0000}"/>
    <cellStyle name="20% - Accent1 2 2 3 2 5 4 3" xfId="4077" xr:uid="{00000000-0005-0000-0000-0000320F0000}"/>
    <cellStyle name="20% - Accent1 2 2 3 2 5 4 3 2" xfId="4078" xr:uid="{00000000-0005-0000-0000-0000330F0000}"/>
    <cellStyle name="20% - Accent1 2 2 3 2 5 4 4" xfId="4079" xr:uid="{00000000-0005-0000-0000-0000340F0000}"/>
    <cellStyle name="20% - Accent1 2 2 3 2 5 5" xfId="4080" xr:uid="{00000000-0005-0000-0000-0000350F0000}"/>
    <cellStyle name="20% - Accent1 2 2 3 2 5 5 2" xfId="4081" xr:uid="{00000000-0005-0000-0000-0000360F0000}"/>
    <cellStyle name="20% - Accent1 2 2 3 2 5 5 2 2" xfId="4082" xr:uid="{00000000-0005-0000-0000-0000370F0000}"/>
    <cellStyle name="20% - Accent1 2 2 3 2 5 5 2 2 2" xfId="4083" xr:uid="{00000000-0005-0000-0000-0000380F0000}"/>
    <cellStyle name="20% - Accent1 2 2 3 2 5 5 2 3" xfId="4084" xr:uid="{00000000-0005-0000-0000-0000390F0000}"/>
    <cellStyle name="20% - Accent1 2 2 3 2 5 5 3" xfId="4085" xr:uid="{00000000-0005-0000-0000-00003A0F0000}"/>
    <cellStyle name="20% - Accent1 2 2 3 2 5 5 3 2" xfId="4086" xr:uid="{00000000-0005-0000-0000-00003B0F0000}"/>
    <cellStyle name="20% - Accent1 2 2 3 2 5 5 4" xfId="4087" xr:uid="{00000000-0005-0000-0000-00003C0F0000}"/>
    <cellStyle name="20% - Accent1 2 2 3 2 5 6" xfId="4088" xr:uid="{00000000-0005-0000-0000-00003D0F0000}"/>
    <cellStyle name="20% - Accent1 2 2 3 2 5 6 2" xfId="4089" xr:uid="{00000000-0005-0000-0000-00003E0F0000}"/>
    <cellStyle name="20% - Accent1 2 2 3 2 5 6 2 2" xfId="4090" xr:uid="{00000000-0005-0000-0000-00003F0F0000}"/>
    <cellStyle name="20% - Accent1 2 2 3 2 5 6 2 2 2" xfId="4091" xr:uid="{00000000-0005-0000-0000-0000400F0000}"/>
    <cellStyle name="20% - Accent1 2 2 3 2 5 6 2 3" xfId="4092" xr:uid="{00000000-0005-0000-0000-0000410F0000}"/>
    <cellStyle name="20% - Accent1 2 2 3 2 5 6 3" xfId="4093" xr:uid="{00000000-0005-0000-0000-0000420F0000}"/>
    <cellStyle name="20% - Accent1 2 2 3 2 5 6 3 2" xfId="4094" xr:uid="{00000000-0005-0000-0000-0000430F0000}"/>
    <cellStyle name="20% - Accent1 2 2 3 2 5 6 4" xfId="4095" xr:uid="{00000000-0005-0000-0000-0000440F0000}"/>
    <cellStyle name="20% - Accent1 2 2 3 2 5 7" xfId="4096" xr:uid="{00000000-0005-0000-0000-0000450F0000}"/>
    <cellStyle name="20% - Accent1 2 2 3 2 5 7 2" xfId="4097" xr:uid="{00000000-0005-0000-0000-0000460F0000}"/>
    <cellStyle name="20% - Accent1 2 2 3 2 5 7 2 2" xfId="4098" xr:uid="{00000000-0005-0000-0000-0000470F0000}"/>
    <cellStyle name="20% - Accent1 2 2 3 2 5 7 3" xfId="4099" xr:uid="{00000000-0005-0000-0000-0000480F0000}"/>
    <cellStyle name="20% - Accent1 2 2 3 2 5 8" xfId="4100" xr:uid="{00000000-0005-0000-0000-0000490F0000}"/>
    <cellStyle name="20% - Accent1 2 2 3 2 5 8 2" xfId="4101" xr:uid="{00000000-0005-0000-0000-00004A0F0000}"/>
    <cellStyle name="20% - Accent1 2 2 3 2 5 8 2 2" xfId="4102" xr:uid="{00000000-0005-0000-0000-00004B0F0000}"/>
    <cellStyle name="20% - Accent1 2 2 3 2 5 8 3" xfId="4103" xr:uid="{00000000-0005-0000-0000-00004C0F0000}"/>
    <cellStyle name="20% - Accent1 2 2 3 2 5 9" xfId="4104" xr:uid="{00000000-0005-0000-0000-00004D0F0000}"/>
    <cellStyle name="20% - Accent1 2 2 3 2 5 9 2" xfId="4105" xr:uid="{00000000-0005-0000-0000-00004E0F0000}"/>
    <cellStyle name="20% - Accent1 2 2 3 2 6" xfId="4106" xr:uid="{00000000-0005-0000-0000-00004F0F0000}"/>
    <cellStyle name="20% - Accent1 2 2 3 2 6 2" xfId="4107" xr:uid="{00000000-0005-0000-0000-0000500F0000}"/>
    <cellStyle name="20% - Accent1 2 2 3 2 6 2 2" xfId="4108" xr:uid="{00000000-0005-0000-0000-0000510F0000}"/>
    <cellStyle name="20% - Accent1 2 2 3 2 6 2 2 2" xfId="4109" xr:uid="{00000000-0005-0000-0000-0000520F0000}"/>
    <cellStyle name="20% - Accent1 2 2 3 2 6 2 2 2 2" xfId="4110" xr:uid="{00000000-0005-0000-0000-0000530F0000}"/>
    <cellStyle name="20% - Accent1 2 2 3 2 6 2 2 3" xfId="4111" xr:uid="{00000000-0005-0000-0000-0000540F0000}"/>
    <cellStyle name="20% - Accent1 2 2 3 2 6 2 3" xfId="4112" xr:uid="{00000000-0005-0000-0000-0000550F0000}"/>
    <cellStyle name="20% - Accent1 2 2 3 2 6 2 3 2" xfId="4113" xr:uid="{00000000-0005-0000-0000-0000560F0000}"/>
    <cellStyle name="20% - Accent1 2 2 3 2 6 2 4" xfId="4114" xr:uid="{00000000-0005-0000-0000-0000570F0000}"/>
    <cellStyle name="20% - Accent1 2 2 3 2 6 3" xfId="4115" xr:uid="{00000000-0005-0000-0000-0000580F0000}"/>
    <cellStyle name="20% - Accent1 2 2 3 2 6 3 2" xfId="4116" xr:uid="{00000000-0005-0000-0000-0000590F0000}"/>
    <cellStyle name="20% - Accent1 2 2 3 2 6 3 2 2" xfId="4117" xr:uid="{00000000-0005-0000-0000-00005A0F0000}"/>
    <cellStyle name="20% - Accent1 2 2 3 2 6 3 2 2 2" xfId="4118" xr:uid="{00000000-0005-0000-0000-00005B0F0000}"/>
    <cellStyle name="20% - Accent1 2 2 3 2 6 3 2 3" xfId="4119" xr:uid="{00000000-0005-0000-0000-00005C0F0000}"/>
    <cellStyle name="20% - Accent1 2 2 3 2 6 3 3" xfId="4120" xr:uid="{00000000-0005-0000-0000-00005D0F0000}"/>
    <cellStyle name="20% - Accent1 2 2 3 2 6 3 3 2" xfId="4121" xr:uid="{00000000-0005-0000-0000-00005E0F0000}"/>
    <cellStyle name="20% - Accent1 2 2 3 2 6 3 4" xfId="4122" xr:uid="{00000000-0005-0000-0000-00005F0F0000}"/>
    <cellStyle name="20% - Accent1 2 2 3 2 6 4" xfId="4123" xr:uid="{00000000-0005-0000-0000-0000600F0000}"/>
    <cellStyle name="20% - Accent1 2 2 3 2 6 4 2" xfId="4124" xr:uid="{00000000-0005-0000-0000-0000610F0000}"/>
    <cellStyle name="20% - Accent1 2 2 3 2 6 4 2 2" xfId="4125" xr:uid="{00000000-0005-0000-0000-0000620F0000}"/>
    <cellStyle name="20% - Accent1 2 2 3 2 6 4 2 2 2" xfId="4126" xr:uid="{00000000-0005-0000-0000-0000630F0000}"/>
    <cellStyle name="20% - Accent1 2 2 3 2 6 4 2 3" xfId="4127" xr:uid="{00000000-0005-0000-0000-0000640F0000}"/>
    <cellStyle name="20% - Accent1 2 2 3 2 6 4 3" xfId="4128" xr:uid="{00000000-0005-0000-0000-0000650F0000}"/>
    <cellStyle name="20% - Accent1 2 2 3 2 6 4 3 2" xfId="4129" xr:uid="{00000000-0005-0000-0000-0000660F0000}"/>
    <cellStyle name="20% - Accent1 2 2 3 2 6 4 4" xfId="4130" xr:uid="{00000000-0005-0000-0000-0000670F0000}"/>
    <cellStyle name="20% - Accent1 2 2 3 2 6 5" xfId="4131" xr:uid="{00000000-0005-0000-0000-0000680F0000}"/>
    <cellStyle name="20% - Accent1 2 2 3 2 6 5 2" xfId="4132" xr:uid="{00000000-0005-0000-0000-0000690F0000}"/>
    <cellStyle name="20% - Accent1 2 2 3 2 6 5 2 2" xfId="4133" xr:uid="{00000000-0005-0000-0000-00006A0F0000}"/>
    <cellStyle name="20% - Accent1 2 2 3 2 6 5 3" xfId="4134" xr:uid="{00000000-0005-0000-0000-00006B0F0000}"/>
    <cellStyle name="20% - Accent1 2 2 3 2 6 6" xfId="4135" xr:uid="{00000000-0005-0000-0000-00006C0F0000}"/>
    <cellStyle name="20% - Accent1 2 2 3 2 6 6 2" xfId="4136" xr:uid="{00000000-0005-0000-0000-00006D0F0000}"/>
    <cellStyle name="20% - Accent1 2 2 3 2 6 6 2 2" xfId="4137" xr:uid="{00000000-0005-0000-0000-00006E0F0000}"/>
    <cellStyle name="20% - Accent1 2 2 3 2 6 6 3" xfId="4138" xr:uid="{00000000-0005-0000-0000-00006F0F0000}"/>
    <cellStyle name="20% - Accent1 2 2 3 2 6 7" xfId="4139" xr:uid="{00000000-0005-0000-0000-0000700F0000}"/>
    <cellStyle name="20% - Accent1 2 2 3 2 6 7 2" xfId="4140" xr:uid="{00000000-0005-0000-0000-0000710F0000}"/>
    <cellStyle name="20% - Accent1 2 2 3 2 6 8" xfId="4141" xr:uid="{00000000-0005-0000-0000-0000720F0000}"/>
    <cellStyle name="20% - Accent1 2 2 3 2 6 8 2" xfId="4142" xr:uid="{00000000-0005-0000-0000-0000730F0000}"/>
    <cellStyle name="20% - Accent1 2 2 3 2 6 9" xfId="4143" xr:uid="{00000000-0005-0000-0000-0000740F0000}"/>
    <cellStyle name="20% - Accent1 2 2 3 2 7" xfId="4144" xr:uid="{00000000-0005-0000-0000-0000750F0000}"/>
    <cellStyle name="20% - Accent1 2 2 3 2 7 2" xfId="4145" xr:uid="{00000000-0005-0000-0000-0000760F0000}"/>
    <cellStyle name="20% - Accent1 2 2 3 2 7 2 2" xfId="4146" xr:uid="{00000000-0005-0000-0000-0000770F0000}"/>
    <cellStyle name="20% - Accent1 2 2 3 2 7 2 2 2" xfId="4147" xr:uid="{00000000-0005-0000-0000-0000780F0000}"/>
    <cellStyle name="20% - Accent1 2 2 3 2 7 2 2 2 2" xfId="4148" xr:uid="{00000000-0005-0000-0000-0000790F0000}"/>
    <cellStyle name="20% - Accent1 2 2 3 2 7 2 2 3" xfId="4149" xr:uid="{00000000-0005-0000-0000-00007A0F0000}"/>
    <cellStyle name="20% - Accent1 2 2 3 2 7 2 3" xfId="4150" xr:uid="{00000000-0005-0000-0000-00007B0F0000}"/>
    <cellStyle name="20% - Accent1 2 2 3 2 7 2 3 2" xfId="4151" xr:uid="{00000000-0005-0000-0000-00007C0F0000}"/>
    <cellStyle name="20% - Accent1 2 2 3 2 7 2 4" xfId="4152" xr:uid="{00000000-0005-0000-0000-00007D0F0000}"/>
    <cellStyle name="20% - Accent1 2 2 3 2 7 3" xfId="4153" xr:uid="{00000000-0005-0000-0000-00007E0F0000}"/>
    <cellStyle name="20% - Accent1 2 2 3 2 7 3 2" xfId="4154" xr:uid="{00000000-0005-0000-0000-00007F0F0000}"/>
    <cellStyle name="20% - Accent1 2 2 3 2 7 3 2 2" xfId="4155" xr:uid="{00000000-0005-0000-0000-0000800F0000}"/>
    <cellStyle name="20% - Accent1 2 2 3 2 7 3 2 2 2" xfId="4156" xr:uid="{00000000-0005-0000-0000-0000810F0000}"/>
    <cellStyle name="20% - Accent1 2 2 3 2 7 3 2 3" xfId="4157" xr:uid="{00000000-0005-0000-0000-0000820F0000}"/>
    <cellStyle name="20% - Accent1 2 2 3 2 7 3 3" xfId="4158" xr:uid="{00000000-0005-0000-0000-0000830F0000}"/>
    <cellStyle name="20% - Accent1 2 2 3 2 7 3 3 2" xfId="4159" xr:uid="{00000000-0005-0000-0000-0000840F0000}"/>
    <cellStyle name="20% - Accent1 2 2 3 2 7 3 4" xfId="4160" xr:uid="{00000000-0005-0000-0000-0000850F0000}"/>
    <cellStyle name="20% - Accent1 2 2 3 2 7 4" xfId="4161" xr:uid="{00000000-0005-0000-0000-0000860F0000}"/>
    <cellStyle name="20% - Accent1 2 2 3 2 7 4 2" xfId="4162" xr:uid="{00000000-0005-0000-0000-0000870F0000}"/>
    <cellStyle name="20% - Accent1 2 2 3 2 7 4 2 2" xfId="4163" xr:uid="{00000000-0005-0000-0000-0000880F0000}"/>
    <cellStyle name="20% - Accent1 2 2 3 2 7 4 2 2 2" xfId="4164" xr:uid="{00000000-0005-0000-0000-0000890F0000}"/>
    <cellStyle name="20% - Accent1 2 2 3 2 7 4 2 3" xfId="4165" xr:uid="{00000000-0005-0000-0000-00008A0F0000}"/>
    <cellStyle name="20% - Accent1 2 2 3 2 7 4 3" xfId="4166" xr:uid="{00000000-0005-0000-0000-00008B0F0000}"/>
    <cellStyle name="20% - Accent1 2 2 3 2 7 4 3 2" xfId="4167" xr:uid="{00000000-0005-0000-0000-00008C0F0000}"/>
    <cellStyle name="20% - Accent1 2 2 3 2 7 4 4" xfId="4168" xr:uid="{00000000-0005-0000-0000-00008D0F0000}"/>
    <cellStyle name="20% - Accent1 2 2 3 2 7 5" xfId="4169" xr:uid="{00000000-0005-0000-0000-00008E0F0000}"/>
    <cellStyle name="20% - Accent1 2 2 3 2 7 5 2" xfId="4170" xr:uid="{00000000-0005-0000-0000-00008F0F0000}"/>
    <cellStyle name="20% - Accent1 2 2 3 2 7 5 2 2" xfId="4171" xr:uid="{00000000-0005-0000-0000-0000900F0000}"/>
    <cellStyle name="20% - Accent1 2 2 3 2 7 5 3" xfId="4172" xr:uid="{00000000-0005-0000-0000-0000910F0000}"/>
    <cellStyle name="20% - Accent1 2 2 3 2 7 6" xfId="4173" xr:uid="{00000000-0005-0000-0000-0000920F0000}"/>
    <cellStyle name="20% - Accent1 2 2 3 2 7 6 2" xfId="4174" xr:uid="{00000000-0005-0000-0000-0000930F0000}"/>
    <cellStyle name="20% - Accent1 2 2 3 2 7 6 2 2" xfId="4175" xr:uid="{00000000-0005-0000-0000-0000940F0000}"/>
    <cellStyle name="20% - Accent1 2 2 3 2 7 6 3" xfId="4176" xr:uid="{00000000-0005-0000-0000-0000950F0000}"/>
    <cellStyle name="20% - Accent1 2 2 3 2 7 7" xfId="4177" xr:uid="{00000000-0005-0000-0000-0000960F0000}"/>
    <cellStyle name="20% - Accent1 2 2 3 2 7 7 2" xfId="4178" xr:uid="{00000000-0005-0000-0000-0000970F0000}"/>
    <cellStyle name="20% - Accent1 2 2 3 2 7 8" xfId="4179" xr:uid="{00000000-0005-0000-0000-0000980F0000}"/>
    <cellStyle name="20% - Accent1 2 2 3 2 7 8 2" xfId="4180" xr:uid="{00000000-0005-0000-0000-0000990F0000}"/>
    <cellStyle name="20% - Accent1 2 2 3 2 7 9" xfId="4181" xr:uid="{00000000-0005-0000-0000-00009A0F0000}"/>
    <cellStyle name="20% - Accent1 2 2 3 2 8" xfId="4182" xr:uid="{00000000-0005-0000-0000-00009B0F0000}"/>
    <cellStyle name="20% - Accent1 2 2 3 2 8 2" xfId="4183" xr:uid="{00000000-0005-0000-0000-00009C0F0000}"/>
    <cellStyle name="20% - Accent1 2 2 3 2 8 2 2" xfId="4184" xr:uid="{00000000-0005-0000-0000-00009D0F0000}"/>
    <cellStyle name="20% - Accent1 2 2 3 2 8 2 2 2" xfId="4185" xr:uid="{00000000-0005-0000-0000-00009E0F0000}"/>
    <cellStyle name="20% - Accent1 2 2 3 2 8 2 3" xfId="4186" xr:uid="{00000000-0005-0000-0000-00009F0F0000}"/>
    <cellStyle name="20% - Accent1 2 2 3 2 8 3" xfId="4187" xr:uid="{00000000-0005-0000-0000-0000A00F0000}"/>
    <cellStyle name="20% - Accent1 2 2 3 2 8 3 2" xfId="4188" xr:uid="{00000000-0005-0000-0000-0000A10F0000}"/>
    <cellStyle name="20% - Accent1 2 2 3 2 8 4" xfId="4189" xr:uid="{00000000-0005-0000-0000-0000A20F0000}"/>
    <cellStyle name="20% - Accent1 2 2 3 2 9" xfId="4190" xr:uid="{00000000-0005-0000-0000-0000A30F0000}"/>
    <cellStyle name="20% - Accent1 2 2 3 2 9 2" xfId="4191" xr:uid="{00000000-0005-0000-0000-0000A40F0000}"/>
    <cellStyle name="20% - Accent1 2 2 3 2 9 2 2" xfId="4192" xr:uid="{00000000-0005-0000-0000-0000A50F0000}"/>
    <cellStyle name="20% - Accent1 2 2 3 2 9 2 2 2" xfId="4193" xr:uid="{00000000-0005-0000-0000-0000A60F0000}"/>
    <cellStyle name="20% - Accent1 2 2 3 2 9 2 3" xfId="4194" xr:uid="{00000000-0005-0000-0000-0000A70F0000}"/>
    <cellStyle name="20% - Accent1 2 2 3 2 9 3" xfId="4195" xr:uid="{00000000-0005-0000-0000-0000A80F0000}"/>
    <cellStyle name="20% - Accent1 2 2 3 2 9 3 2" xfId="4196" xr:uid="{00000000-0005-0000-0000-0000A90F0000}"/>
    <cellStyle name="20% - Accent1 2 2 3 2 9 4" xfId="4197" xr:uid="{00000000-0005-0000-0000-0000AA0F0000}"/>
    <cellStyle name="20% - Accent1 2 2 3 3" xfId="4198" xr:uid="{00000000-0005-0000-0000-0000AB0F0000}"/>
    <cellStyle name="20% - Accent1 2 2 3 3 10" xfId="4199" xr:uid="{00000000-0005-0000-0000-0000AC0F0000}"/>
    <cellStyle name="20% - Accent1 2 2 3 3 10 2" xfId="4200" xr:uid="{00000000-0005-0000-0000-0000AD0F0000}"/>
    <cellStyle name="20% - Accent1 2 2 3 3 10 2 2" xfId="4201" xr:uid="{00000000-0005-0000-0000-0000AE0F0000}"/>
    <cellStyle name="20% - Accent1 2 2 3 3 10 3" xfId="4202" xr:uid="{00000000-0005-0000-0000-0000AF0F0000}"/>
    <cellStyle name="20% - Accent1 2 2 3 3 11" xfId="4203" xr:uid="{00000000-0005-0000-0000-0000B00F0000}"/>
    <cellStyle name="20% - Accent1 2 2 3 3 11 2" xfId="4204" xr:uid="{00000000-0005-0000-0000-0000B10F0000}"/>
    <cellStyle name="20% - Accent1 2 2 3 3 11 2 2" xfId="4205" xr:uid="{00000000-0005-0000-0000-0000B20F0000}"/>
    <cellStyle name="20% - Accent1 2 2 3 3 11 3" xfId="4206" xr:uid="{00000000-0005-0000-0000-0000B30F0000}"/>
    <cellStyle name="20% - Accent1 2 2 3 3 12" xfId="4207" xr:uid="{00000000-0005-0000-0000-0000B40F0000}"/>
    <cellStyle name="20% - Accent1 2 2 3 3 12 2" xfId="4208" xr:uid="{00000000-0005-0000-0000-0000B50F0000}"/>
    <cellStyle name="20% - Accent1 2 2 3 3 13" xfId="4209" xr:uid="{00000000-0005-0000-0000-0000B60F0000}"/>
    <cellStyle name="20% - Accent1 2 2 3 3 13 2" xfId="4210" xr:uid="{00000000-0005-0000-0000-0000B70F0000}"/>
    <cellStyle name="20% - Accent1 2 2 3 3 14" xfId="4211" xr:uid="{00000000-0005-0000-0000-0000B80F0000}"/>
    <cellStyle name="20% - Accent1 2 2 3 3 2" xfId="4212" xr:uid="{00000000-0005-0000-0000-0000B90F0000}"/>
    <cellStyle name="20% - Accent1 2 2 3 3 2 10" xfId="4213" xr:uid="{00000000-0005-0000-0000-0000BA0F0000}"/>
    <cellStyle name="20% - Accent1 2 2 3 3 2 10 2" xfId="4214" xr:uid="{00000000-0005-0000-0000-0000BB0F0000}"/>
    <cellStyle name="20% - Accent1 2 2 3 3 2 11" xfId="4215" xr:uid="{00000000-0005-0000-0000-0000BC0F0000}"/>
    <cellStyle name="20% - Accent1 2 2 3 3 2 2" xfId="4216" xr:uid="{00000000-0005-0000-0000-0000BD0F0000}"/>
    <cellStyle name="20% - Accent1 2 2 3 3 2 2 2" xfId="4217" xr:uid="{00000000-0005-0000-0000-0000BE0F0000}"/>
    <cellStyle name="20% - Accent1 2 2 3 3 2 2 2 2" xfId="4218" xr:uid="{00000000-0005-0000-0000-0000BF0F0000}"/>
    <cellStyle name="20% - Accent1 2 2 3 3 2 2 2 2 2" xfId="4219" xr:uid="{00000000-0005-0000-0000-0000C00F0000}"/>
    <cellStyle name="20% - Accent1 2 2 3 3 2 2 2 2 2 2" xfId="4220" xr:uid="{00000000-0005-0000-0000-0000C10F0000}"/>
    <cellStyle name="20% - Accent1 2 2 3 3 2 2 2 2 3" xfId="4221" xr:uid="{00000000-0005-0000-0000-0000C20F0000}"/>
    <cellStyle name="20% - Accent1 2 2 3 3 2 2 2 3" xfId="4222" xr:uid="{00000000-0005-0000-0000-0000C30F0000}"/>
    <cellStyle name="20% - Accent1 2 2 3 3 2 2 2 3 2" xfId="4223" xr:uid="{00000000-0005-0000-0000-0000C40F0000}"/>
    <cellStyle name="20% - Accent1 2 2 3 3 2 2 2 4" xfId="4224" xr:uid="{00000000-0005-0000-0000-0000C50F0000}"/>
    <cellStyle name="20% - Accent1 2 2 3 3 2 2 3" xfId="4225" xr:uid="{00000000-0005-0000-0000-0000C60F0000}"/>
    <cellStyle name="20% - Accent1 2 2 3 3 2 2 3 2" xfId="4226" xr:uid="{00000000-0005-0000-0000-0000C70F0000}"/>
    <cellStyle name="20% - Accent1 2 2 3 3 2 2 3 2 2" xfId="4227" xr:uid="{00000000-0005-0000-0000-0000C80F0000}"/>
    <cellStyle name="20% - Accent1 2 2 3 3 2 2 3 2 2 2" xfId="4228" xr:uid="{00000000-0005-0000-0000-0000C90F0000}"/>
    <cellStyle name="20% - Accent1 2 2 3 3 2 2 3 2 3" xfId="4229" xr:uid="{00000000-0005-0000-0000-0000CA0F0000}"/>
    <cellStyle name="20% - Accent1 2 2 3 3 2 2 3 3" xfId="4230" xr:uid="{00000000-0005-0000-0000-0000CB0F0000}"/>
    <cellStyle name="20% - Accent1 2 2 3 3 2 2 3 3 2" xfId="4231" xr:uid="{00000000-0005-0000-0000-0000CC0F0000}"/>
    <cellStyle name="20% - Accent1 2 2 3 3 2 2 3 4" xfId="4232" xr:uid="{00000000-0005-0000-0000-0000CD0F0000}"/>
    <cellStyle name="20% - Accent1 2 2 3 3 2 2 4" xfId="4233" xr:uid="{00000000-0005-0000-0000-0000CE0F0000}"/>
    <cellStyle name="20% - Accent1 2 2 3 3 2 2 4 2" xfId="4234" xr:uid="{00000000-0005-0000-0000-0000CF0F0000}"/>
    <cellStyle name="20% - Accent1 2 2 3 3 2 2 4 2 2" xfId="4235" xr:uid="{00000000-0005-0000-0000-0000D00F0000}"/>
    <cellStyle name="20% - Accent1 2 2 3 3 2 2 4 2 2 2" xfId="4236" xr:uid="{00000000-0005-0000-0000-0000D10F0000}"/>
    <cellStyle name="20% - Accent1 2 2 3 3 2 2 4 2 3" xfId="4237" xr:uid="{00000000-0005-0000-0000-0000D20F0000}"/>
    <cellStyle name="20% - Accent1 2 2 3 3 2 2 4 3" xfId="4238" xr:uid="{00000000-0005-0000-0000-0000D30F0000}"/>
    <cellStyle name="20% - Accent1 2 2 3 3 2 2 4 3 2" xfId="4239" xr:uid="{00000000-0005-0000-0000-0000D40F0000}"/>
    <cellStyle name="20% - Accent1 2 2 3 3 2 2 4 4" xfId="4240" xr:uid="{00000000-0005-0000-0000-0000D50F0000}"/>
    <cellStyle name="20% - Accent1 2 2 3 3 2 2 5" xfId="4241" xr:uid="{00000000-0005-0000-0000-0000D60F0000}"/>
    <cellStyle name="20% - Accent1 2 2 3 3 2 2 5 2" xfId="4242" xr:uid="{00000000-0005-0000-0000-0000D70F0000}"/>
    <cellStyle name="20% - Accent1 2 2 3 3 2 2 5 2 2" xfId="4243" xr:uid="{00000000-0005-0000-0000-0000D80F0000}"/>
    <cellStyle name="20% - Accent1 2 2 3 3 2 2 5 3" xfId="4244" xr:uid="{00000000-0005-0000-0000-0000D90F0000}"/>
    <cellStyle name="20% - Accent1 2 2 3 3 2 2 6" xfId="4245" xr:uid="{00000000-0005-0000-0000-0000DA0F0000}"/>
    <cellStyle name="20% - Accent1 2 2 3 3 2 2 6 2" xfId="4246" xr:uid="{00000000-0005-0000-0000-0000DB0F0000}"/>
    <cellStyle name="20% - Accent1 2 2 3 3 2 2 6 2 2" xfId="4247" xr:uid="{00000000-0005-0000-0000-0000DC0F0000}"/>
    <cellStyle name="20% - Accent1 2 2 3 3 2 2 6 3" xfId="4248" xr:uid="{00000000-0005-0000-0000-0000DD0F0000}"/>
    <cellStyle name="20% - Accent1 2 2 3 3 2 2 7" xfId="4249" xr:uid="{00000000-0005-0000-0000-0000DE0F0000}"/>
    <cellStyle name="20% - Accent1 2 2 3 3 2 2 7 2" xfId="4250" xr:uid="{00000000-0005-0000-0000-0000DF0F0000}"/>
    <cellStyle name="20% - Accent1 2 2 3 3 2 2 8" xfId="4251" xr:uid="{00000000-0005-0000-0000-0000E00F0000}"/>
    <cellStyle name="20% - Accent1 2 2 3 3 2 2 8 2" xfId="4252" xr:uid="{00000000-0005-0000-0000-0000E10F0000}"/>
    <cellStyle name="20% - Accent1 2 2 3 3 2 2 9" xfId="4253" xr:uid="{00000000-0005-0000-0000-0000E20F0000}"/>
    <cellStyle name="20% - Accent1 2 2 3 3 2 3" xfId="4254" xr:uid="{00000000-0005-0000-0000-0000E30F0000}"/>
    <cellStyle name="20% - Accent1 2 2 3 3 2 3 2" xfId="4255" xr:uid="{00000000-0005-0000-0000-0000E40F0000}"/>
    <cellStyle name="20% - Accent1 2 2 3 3 2 3 2 2" xfId="4256" xr:uid="{00000000-0005-0000-0000-0000E50F0000}"/>
    <cellStyle name="20% - Accent1 2 2 3 3 2 3 2 2 2" xfId="4257" xr:uid="{00000000-0005-0000-0000-0000E60F0000}"/>
    <cellStyle name="20% - Accent1 2 2 3 3 2 3 2 2 2 2" xfId="4258" xr:uid="{00000000-0005-0000-0000-0000E70F0000}"/>
    <cellStyle name="20% - Accent1 2 2 3 3 2 3 2 2 3" xfId="4259" xr:uid="{00000000-0005-0000-0000-0000E80F0000}"/>
    <cellStyle name="20% - Accent1 2 2 3 3 2 3 2 3" xfId="4260" xr:uid="{00000000-0005-0000-0000-0000E90F0000}"/>
    <cellStyle name="20% - Accent1 2 2 3 3 2 3 2 3 2" xfId="4261" xr:uid="{00000000-0005-0000-0000-0000EA0F0000}"/>
    <cellStyle name="20% - Accent1 2 2 3 3 2 3 2 4" xfId="4262" xr:uid="{00000000-0005-0000-0000-0000EB0F0000}"/>
    <cellStyle name="20% - Accent1 2 2 3 3 2 3 3" xfId="4263" xr:uid="{00000000-0005-0000-0000-0000EC0F0000}"/>
    <cellStyle name="20% - Accent1 2 2 3 3 2 3 3 2" xfId="4264" xr:uid="{00000000-0005-0000-0000-0000ED0F0000}"/>
    <cellStyle name="20% - Accent1 2 2 3 3 2 3 3 2 2" xfId="4265" xr:uid="{00000000-0005-0000-0000-0000EE0F0000}"/>
    <cellStyle name="20% - Accent1 2 2 3 3 2 3 3 2 2 2" xfId="4266" xr:uid="{00000000-0005-0000-0000-0000EF0F0000}"/>
    <cellStyle name="20% - Accent1 2 2 3 3 2 3 3 2 3" xfId="4267" xr:uid="{00000000-0005-0000-0000-0000F00F0000}"/>
    <cellStyle name="20% - Accent1 2 2 3 3 2 3 3 3" xfId="4268" xr:uid="{00000000-0005-0000-0000-0000F10F0000}"/>
    <cellStyle name="20% - Accent1 2 2 3 3 2 3 3 3 2" xfId="4269" xr:uid="{00000000-0005-0000-0000-0000F20F0000}"/>
    <cellStyle name="20% - Accent1 2 2 3 3 2 3 3 4" xfId="4270" xr:uid="{00000000-0005-0000-0000-0000F30F0000}"/>
    <cellStyle name="20% - Accent1 2 2 3 3 2 3 4" xfId="4271" xr:uid="{00000000-0005-0000-0000-0000F40F0000}"/>
    <cellStyle name="20% - Accent1 2 2 3 3 2 3 4 2" xfId="4272" xr:uid="{00000000-0005-0000-0000-0000F50F0000}"/>
    <cellStyle name="20% - Accent1 2 2 3 3 2 3 4 2 2" xfId="4273" xr:uid="{00000000-0005-0000-0000-0000F60F0000}"/>
    <cellStyle name="20% - Accent1 2 2 3 3 2 3 4 2 2 2" xfId="4274" xr:uid="{00000000-0005-0000-0000-0000F70F0000}"/>
    <cellStyle name="20% - Accent1 2 2 3 3 2 3 4 2 3" xfId="4275" xr:uid="{00000000-0005-0000-0000-0000F80F0000}"/>
    <cellStyle name="20% - Accent1 2 2 3 3 2 3 4 3" xfId="4276" xr:uid="{00000000-0005-0000-0000-0000F90F0000}"/>
    <cellStyle name="20% - Accent1 2 2 3 3 2 3 4 3 2" xfId="4277" xr:uid="{00000000-0005-0000-0000-0000FA0F0000}"/>
    <cellStyle name="20% - Accent1 2 2 3 3 2 3 4 4" xfId="4278" xr:uid="{00000000-0005-0000-0000-0000FB0F0000}"/>
    <cellStyle name="20% - Accent1 2 2 3 3 2 3 5" xfId="4279" xr:uid="{00000000-0005-0000-0000-0000FC0F0000}"/>
    <cellStyle name="20% - Accent1 2 2 3 3 2 3 5 2" xfId="4280" xr:uid="{00000000-0005-0000-0000-0000FD0F0000}"/>
    <cellStyle name="20% - Accent1 2 2 3 3 2 3 5 2 2" xfId="4281" xr:uid="{00000000-0005-0000-0000-0000FE0F0000}"/>
    <cellStyle name="20% - Accent1 2 2 3 3 2 3 5 3" xfId="4282" xr:uid="{00000000-0005-0000-0000-0000FF0F0000}"/>
    <cellStyle name="20% - Accent1 2 2 3 3 2 3 6" xfId="4283" xr:uid="{00000000-0005-0000-0000-000000100000}"/>
    <cellStyle name="20% - Accent1 2 2 3 3 2 3 6 2" xfId="4284" xr:uid="{00000000-0005-0000-0000-000001100000}"/>
    <cellStyle name="20% - Accent1 2 2 3 3 2 3 6 2 2" xfId="4285" xr:uid="{00000000-0005-0000-0000-000002100000}"/>
    <cellStyle name="20% - Accent1 2 2 3 3 2 3 6 3" xfId="4286" xr:uid="{00000000-0005-0000-0000-000003100000}"/>
    <cellStyle name="20% - Accent1 2 2 3 3 2 3 7" xfId="4287" xr:uid="{00000000-0005-0000-0000-000004100000}"/>
    <cellStyle name="20% - Accent1 2 2 3 3 2 3 7 2" xfId="4288" xr:uid="{00000000-0005-0000-0000-000005100000}"/>
    <cellStyle name="20% - Accent1 2 2 3 3 2 3 8" xfId="4289" xr:uid="{00000000-0005-0000-0000-000006100000}"/>
    <cellStyle name="20% - Accent1 2 2 3 3 2 3 8 2" xfId="4290" xr:uid="{00000000-0005-0000-0000-000007100000}"/>
    <cellStyle name="20% - Accent1 2 2 3 3 2 3 9" xfId="4291" xr:uid="{00000000-0005-0000-0000-000008100000}"/>
    <cellStyle name="20% - Accent1 2 2 3 3 2 4" xfId="4292" xr:uid="{00000000-0005-0000-0000-000009100000}"/>
    <cellStyle name="20% - Accent1 2 2 3 3 2 4 2" xfId="4293" xr:uid="{00000000-0005-0000-0000-00000A100000}"/>
    <cellStyle name="20% - Accent1 2 2 3 3 2 4 2 2" xfId="4294" xr:uid="{00000000-0005-0000-0000-00000B100000}"/>
    <cellStyle name="20% - Accent1 2 2 3 3 2 4 2 2 2" xfId="4295" xr:uid="{00000000-0005-0000-0000-00000C100000}"/>
    <cellStyle name="20% - Accent1 2 2 3 3 2 4 2 3" xfId="4296" xr:uid="{00000000-0005-0000-0000-00000D100000}"/>
    <cellStyle name="20% - Accent1 2 2 3 3 2 4 3" xfId="4297" xr:uid="{00000000-0005-0000-0000-00000E100000}"/>
    <cellStyle name="20% - Accent1 2 2 3 3 2 4 3 2" xfId="4298" xr:uid="{00000000-0005-0000-0000-00000F100000}"/>
    <cellStyle name="20% - Accent1 2 2 3 3 2 4 4" xfId="4299" xr:uid="{00000000-0005-0000-0000-000010100000}"/>
    <cellStyle name="20% - Accent1 2 2 3 3 2 5" xfId="4300" xr:uid="{00000000-0005-0000-0000-000011100000}"/>
    <cellStyle name="20% - Accent1 2 2 3 3 2 5 2" xfId="4301" xr:uid="{00000000-0005-0000-0000-000012100000}"/>
    <cellStyle name="20% - Accent1 2 2 3 3 2 5 2 2" xfId="4302" xr:uid="{00000000-0005-0000-0000-000013100000}"/>
    <cellStyle name="20% - Accent1 2 2 3 3 2 5 2 2 2" xfId="4303" xr:uid="{00000000-0005-0000-0000-000014100000}"/>
    <cellStyle name="20% - Accent1 2 2 3 3 2 5 2 3" xfId="4304" xr:uid="{00000000-0005-0000-0000-000015100000}"/>
    <cellStyle name="20% - Accent1 2 2 3 3 2 5 3" xfId="4305" xr:uid="{00000000-0005-0000-0000-000016100000}"/>
    <cellStyle name="20% - Accent1 2 2 3 3 2 5 3 2" xfId="4306" xr:uid="{00000000-0005-0000-0000-000017100000}"/>
    <cellStyle name="20% - Accent1 2 2 3 3 2 5 4" xfId="4307" xr:uid="{00000000-0005-0000-0000-000018100000}"/>
    <cellStyle name="20% - Accent1 2 2 3 3 2 6" xfId="4308" xr:uid="{00000000-0005-0000-0000-000019100000}"/>
    <cellStyle name="20% - Accent1 2 2 3 3 2 6 2" xfId="4309" xr:uid="{00000000-0005-0000-0000-00001A100000}"/>
    <cellStyle name="20% - Accent1 2 2 3 3 2 6 2 2" xfId="4310" xr:uid="{00000000-0005-0000-0000-00001B100000}"/>
    <cellStyle name="20% - Accent1 2 2 3 3 2 6 2 2 2" xfId="4311" xr:uid="{00000000-0005-0000-0000-00001C100000}"/>
    <cellStyle name="20% - Accent1 2 2 3 3 2 6 2 3" xfId="4312" xr:uid="{00000000-0005-0000-0000-00001D100000}"/>
    <cellStyle name="20% - Accent1 2 2 3 3 2 6 3" xfId="4313" xr:uid="{00000000-0005-0000-0000-00001E100000}"/>
    <cellStyle name="20% - Accent1 2 2 3 3 2 6 3 2" xfId="4314" xr:uid="{00000000-0005-0000-0000-00001F100000}"/>
    <cellStyle name="20% - Accent1 2 2 3 3 2 6 4" xfId="4315" xr:uid="{00000000-0005-0000-0000-000020100000}"/>
    <cellStyle name="20% - Accent1 2 2 3 3 2 7" xfId="4316" xr:uid="{00000000-0005-0000-0000-000021100000}"/>
    <cellStyle name="20% - Accent1 2 2 3 3 2 7 2" xfId="4317" xr:uid="{00000000-0005-0000-0000-000022100000}"/>
    <cellStyle name="20% - Accent1 2 2 3 3 2 7 2 2" xfId="4318" xr:uid="{00000000-0005-0000-0000-000023100000}"/>
    <cellStyle name="20% - Accent1 2 2 3 3 2 7 3" xfId="4319" xr:uid="{00000000-0005-0000-0000-000024100000}"/>
    <cellStyle name="20% - Accent1 2 2 3 3 2 8" xfId="4320" xr:uid="{00000000-0005-0000-0000-000025100000}"/>
    <cellStyle name="20% - Accent1 2 2 3 3 2 8 2" xfId="4321" xr:uid="{00000000-0005-0000-0000-000026100000}"/>
    <cellStyle name="20% - Accent1 2 2 3 3 2 8 2 2" xfId="4322" xr:uid="{00000000-0005-0000-0000-000027100000}"/>
    <cellStyle name="20% - Accent1 2 2 3 3 2 8 3" xfId="4323" xr:uid="{00000000-0005-0000-0000-000028100000}"/>
    <cellStyle name="20% - Accent1 2 2 3 3 2 9" xfId="4324" xr:uid="{00000000-0005-0000-0000-000029100000}"/>
    <cellStyle name="20% - Accent1 2 2 3 3 2 9 2" xfId="4325" xr:uid="{00000000-0005-0000-0000-00002A100000}"/>
    <cellStyle name="20% - Accent1 2 2 3 3 3" xfId="4326" xr:uid="{00000000-0005-0000-0000-00002B100000}"/>
    <cellStyle name="20% - Accent1 2 2 3 3 3 10" xfId="4327" xr:uid="{00000000-0005-0000-0000-00002C100000}"/>
    <cellStyle name="20% - Accent1 2 2 3 3 3 10 2" xfId="4328" xr:uid="{00000000-0005-0000-0000-00002D100000}"/>
    <cellStyle name="20% - Accent1 2 2 3 3 3 11" xfId="4329" xr:uid="{00000000-0005-0000-0000-00002E100000}"/>
    <cellStyle name="20% - Accent1 2 2 3 3 3 2" xfId="4330" xr:uid="{00000000-0005-0000-0000-00002F100000}"/>
    <cellStyle name="20% - Accent1 2 2 3 3 3 2 2" xfId="4331" xr:uid="{00000000-0005-0000-0000-000030100000}"/>
    <cellStyle name="20% - Accent1 2 2 3 3 3 2 2 2" xfId="4332" xr:uid="{00000000-0005-0000-0000-000031100000}"/>
    <cellStyle name="20% - Accent1 2 2 3 3 3 2 2 2 2" xfId="4333" xr:uid="{00000000-0005-0000-0000-000032100000}"/>
    <cellStyle name="20% - Accent1 2 2 3 3 3 2 2 2 2 2" xfId="4334" xr:uid="{00000000-0005-0000-0000-000033100000}"/>
    <cellStyle name="20% - Accent1 2 2 3 3 3 2 2 2 3" xfId="4335" xr:uid="{00000000-0005-0000-0000-000034100000}"/>
    <cellStyle name="20% - Accent1 2 2 3 3 3 2 2 3" xfId="4336" xr:uid="{00000000-0005-0000-0000-000035100000}"/>
    <cellStyle name="20% - Accent1 2 2 3 3 3 2 2 3 2" xfId="4337" xr:uid="{00000000-0005-0000-0000-000036100000}"/>
    <cellStyle name="20% - Accent1 2 2 3 3 3 2 2 4" xfId="4338" xr:uid="{00000000-0005-0000-0000-000037100000}"/>
    <cellStyle name="20% - Accent1 2 2 3 3 3 2 3" xfId="4339" xr:uid="{00000000-0005-0000-0000-000038100000}"/>
    <cellStyle name="20% - Accent1 2 2 3 3 3 2 3 2" xfId="4340" xr:uid="{00000000-0005-0000-0000-000039100000}"/>
    <cellStyle name="20% - Accent1 2 2 3 3 3 2 3 2 2" xfId="4341" xr:uid="{00000000-0005-0000-0000-00003A100000}"/>
    <cellStyle name="20% - Accent1 2 2 3 3 3 2 3 2 2 2" xfId="4342" xr:uid="{00000000-0005-0000-0000-00003B100000}"/>
    <cellStyle name="20% - Accent1 2 2 3 3 3 2 3 2 3" xfId="4343" xr:uid="{00000000-0005-0000-0000-00003C100000}"/>
    <cellStyle name="20% - Accent1 2 2 3 3 3 2 3 3" xfId="4344" xr:uid="{00000000-0005-0000-0000-00003D100000}"/>
    <cellStyle name="20% - Accent1 2 2 3 3 3 2 3 3 2" xfId="4345" xr:uid="{00000000-0005-0000-0000-00003E100000}"/>
    <cellStyle name="20% - Accent1 2 2 3 3 3 2 3 4" xfId="4346" xr:uid="{00000000-0005-0000-0000-00003F100000}"/>
    <cellStyle name="20% - Accent1 2 2 3 3 3 2 4" xfId="4347" xr:uid="{00000000-0005-0000-0000-000040100000}"/>
    <cellStyle name="20% - Accent1 2 2 3 3 3 2 4 2" xfId="4348" xr:uid="{00000000-0005-0000-0000-000041100000}"/>
    <cellStyle name="20% - Accent1 2 2 3 3 3 2 4 2 2" xfId="4349" xr:uid="{00000000-0005-0000-0000-000042100000}"/>
    <cellStyle name="20% - Accent1 2 2 3 3 3 2 4 2 2 2" xfId="4350" xr:uid="{00000000-0005-0000-0000-000043100000}"/>
    <cellStyle name="20% - Accent1 2 2 3 3 3 2 4 2 3" xfId="4351" xr:uid="{00000000-0005-0000-0000-000044100000}"/>
    <cellStyle name="20% - Accent1 2 2 3 3 3 2 4 3" xfId="4352" xr:uid="{00000000-0005-0000-0000-000045100000}"/>
    <cellStyle name="20% - Accent1 2 2 3 3 3 2 4 3 2" xfId="4353" xr:uid="{00000000-0005-0000-0000-000046100000}"/>
    <cellStyle name="20% - Accent1 2 2 3 3 3 2 4 4" xfId="4354" xr:uid="{00000000-0005-0000-0000-000047100000}"/>
    <cellStyle name="20% - Accent1 2 2 3 3 3 2 5" xfId="4355" xr:uid="{00000000-0005-0000-0000-000048100000}"/>
    <cellStyle name="20% - Accent1 2 2 3 3 3 2 5 2" xfId="4356" xr:uid="{00000000-0005-0000-0000-000049100000}"/>
    <cellStyle name="20% - Accent1 2 2 3 3 3 2 5 2 2" xfId="4357" xr:uid="{00000000-0005-0000-0000-00004A100000}"/>
    <cellStyle name="20% - Accent1 2 2 3 3 3 2 5 3" xfId="4358" xr:uid="{00000000-0005-0000-0000-00004B100000}"/>
    <cellStyle name="20% - Accent1 2 2 3 3 3 2 6" xfId="4359" xr:uid="{00000000-0005-0000-0000-00004C100000}"/>
    <cellStyle name="20% - Accent1 2 2 3 3 3 2 6 2" xfId="4360" xr:uid="{00000000-0005-0000-0000-00004D100000}"/>
    <cellStyle name="20% - Accent1 2 2 3 3 3 2 6 2 2" xfId="4361" xr:uid="{00000000-0005-0000-0000-00004E100000}"/>
    <cellStyle name="20% - Accent1 2 2 3 3 3 2 6 3" xfId="4362" xr:uid="{00000000-0005-0000-0000-00004F100000}"/>
    <cellStyle name="20% - Accent1 2 2 3 3 3 2 7" xfId="4363" xr:uid="{00000000-0005-0000-0000-000050100000}"/>
    <cellStyle name="20% - Accent1 2 2 3 3 3 2 7 2" xfId="4364" xr:uid="{00000000-0005-0000-0000-000051100000}"/>
    <cellStyle name="20% - Accent1 2 2 3 3 3 2 8" xfId="4365" xr:uid="{00000000-0005-0000-0000-000052100000}"/>
    <cellStyle name="20% - Accent1 2 2 3 3 3 2 8 2" xfId="4366" xr:uid="{00000000-0005-0000-0000-000053100000}"/>
    <cellStyle name="20% - Accent1 2 2 3 3 3 2 9" xfId="4367" xr:uid="{00000000-0005-0000-0000-000054100000}"/>
    <cellStyle name="20% - Accent1 2 2 3 3 3 3" xfId="4368" xr:uid="{00000000-0005-0000-0000-000055100000}"/>
    <cellStyle name="20% - Accent1 2 2 3 3 3 3 2" xfId="4369" xr:uid="{00000000-0005-0000-0000-000056100000}"/>
    <cellStyle name="20% - Accent1 2 2 3 3 3 3 2 2" xfId="4370" xr:uid="{00000000-0005-0000-0000-000057100000}"/>
    <cellStyle name="20% - Accent1 2 2 3 3 3 3 2 2 2" xfId="4371" xr:uid="{00000000-0005-0000-0000-000058100000}"/>
    <cellStyle name="20% - Accent1 2 2 3 3 3 3 2 2 2 2" xfId="4372" xr:uid="{00000000-0005-0000-0000-000059100000}"/>
    <cellStyle name="20% - Accent1 2 2 3 3 3 3 2 2 3" xfId="4373" xr:uid="{00000000-0005-0000-0000-00005A100000}"/>
    <cellStyle name="20% - Accent1 2 2 3 3 3 3 2 3" xfId="4374" xr:uid="{00000000-0005-0000-0000-00005B100000}"/>
    <cellStyle name="20% - Accent1 2 2 3 3 3 3 2 3 2" xfId="4375" xr:uid="{00000000-0005-0000-0000-00005C100000}"/>
    <cellStyle name="20% - Accent1 2 2 3 3 3 3 2 4" xfId="4376" xr:uid="{00000000-0005-0000-0000-00005D100000}"/>
    <cellStyle name="20% - Accent1 2 2 3 3 3 3 3" xfId="4377" xr:uid="{00000000-0005-0000-0000-00005E100000}"/>
    <cellStyle name="20% - Accent1 2 2 3 3 3 3 3 2" xfId="4378" xr:uid="{00000000-0005-0000-0000-00005F100000}"/>
    <cellStyle name="20% - Accent1 2 2 3 3 3 3 3 2 2" xfId="4379" xr:uid="{00000000-0005-0000-0000-000060100000}"/>
    <cellStyle name="20% - Accent1 2 2 3 3 3 3 3 2 2 2" xfId="4380" xr:uid="{00000000-0005-0000-0000-000061100000}"/>
    <cellStyle name="20% - Accent1 2 2 3 3 3 3 3 2 3" xfId="4381" xr:uid="{00000000-0005-0000-0000-000062100000}"/>
    <cellStyle name="20% - Accent1 2 2 3 3 3 3 3 3" xfId="4382" xr:uid="{00000000-0005-0000-0000-000063100000}"/>
    <cellStyle name="20% - Accent1 2 2 3 3 3 3 3 3 2" xfId="4383" xr:uid="{00000000-0005-0000-0000-000064100000}"/>
    <cellStyle name="20% - Accent1 2 2 3 3 3 3 3 4" xfId="4384" xr:uid="{00000000-0005-0000-0000-000065100000}"/>
    <cellStyle name="20% - Accent1 2 2 3 3 3 3 4" xfId="4385" xr:uid="{00000000-0005-0000-0000-000066100000}"/>
    <cellStyle name="20% - Accent1 2 2 3 3 3 3 4 2" xfId="4386" xr:uid="{00000000-0005-0000-0000-000067100000}"/>
    <cellStyle name="20% - Accent1 2 2 3 3 3 3 4 2 2" xfId="4387" xr:uid="{00000000-0005-0000-0000-000068100000}"/>
    <cellStyle name="20% - Accent1 2 2 3 3 3 3 4 2 2 2" xfId="4388" xr:uid="{00000000-0005-0000-0000-000069100000}"/>
    <cellStyle name="20% - Accent1 2 2 3 3 3 3 4 2 3" xfId="4389" xr:uid="{00000000-0005-0000-0000-00006A100000}"/>
    <cellStyle name="20% - Accent1 2 2 3 3 3 3 4 3" xfId="4390" xr:uid="{00000000-0005-0000-0000-00006B100000}"/>
    <cellStyle name="20% - Accent1 2 2 3 3 3 3 4 3 2" xfId="4391" xr:uid="{00000000-0005-0000-0000-00006C100000}"/>
    <cellStyle name="20% - Accent1 2 2 3 3 3 3 4 4" xfId="4392" xr:uid="{00000000-0005-0000-0000-00006D100000}"/>
    <cellStyle name="20% - Accent1 2 2 3 3 3 3 5" xfId="4393" xr:uid="{00000000-0005-0000-0000-00006E100000}"/>
    <cellStyle name="20% - Accent1 2 2 3 3 3 3 5 2" xfId="4394" xr:uid="{00000000-0005-0000-0000-00006F100000}"/>
    <cellStyle name="20% - Accent1 2 2 3 3 3 3 5 2 2" xfId="4395" xr:uid="{00000000-0005-0000-0000-000070100000}"/>
    <cellStyle name="20% - Accent1 2 2 3 3 3 3 5 3" xfId="4396" xr:uid="{00000000-0005-0000-0000-000071100000}"/>
    <cellStyle name="20% - Accent1 2 2 3 3 3 3 6" xfId="4397" xr:uid="{00000000-0005-0000-0000-000072100000}"/>
    <cellStyle name="20% - Accent1 2 2 3 3 3 3 6 2" xfId="4398" xr:uid="{00000000-0005-0000-0000-000073100000}"/>
    <cellStyle name="20% - Accent1 2 2 3 3 3 3 6 2 2" xfId="4399" xr:uid="{00000000-0005-0000-0000-000074100000}"/>
    <cellStyle name="20% - Accent1 2 2 3 3 3 3 6 3" xfId="4400" xr:uid="{00000000-0005-0000-0000-000075100000}"/>
    <cellStyle name="20% - Accent1 2 2 3 3 3 3 7" xfId="4401" xr:uid="{00000000-0005-0000-0000-000076100000}"/>
    <cellStyle name="20% - Accent1 2 2 3 3 3 3 7 2" xfId="4402" xr:uid="{00000000-0005-0000-0000-000077100000}"/>
    <cellStyle name="20% - Accent1 2 2 3 3 3 3 8" xfId="4403" xr:uid="{00000000-0005-0000-0000-000078100000}"/>
    <cellStyle name="20% - Accent1 2 2 3 3 3 3 8 2" xfId="4404" xr:uid="{00000000-0005-0000-0000-000079100000}"/>
    <cellStyle name="20% - Accent1 2 2 3 3 3 3 9" xfId="4405" xr:uid="{00000000-0005-0000-0000-00007A100000}"/>
    <cellStyle name="20% - Accent1 2 2 3 3 3 4" xfId="4406" xr:uid="{00000000-0005-0000-0000-00007B100000}"/>
    <cellStyle name="20% - Accent1 2 2 3 3 3 4 2" xfId="4407" xr:uid="{00000000-0005-0000-0000-00007C100000}"/>
    <cellStyle name="20% - Accent1 2 2 3 3 3 4 2 2" xfId="4408" xr:uid="{00000000-0005-0000-0000-00007D100000}"/>
    <cellStyle name="20% - Accent1 2 2 3 3 3 4 2 2 2" xfId="4409" xr:uid="{00000000-0005-0000-0000-00007E100000}"/>
    <cellStyle name="20% - Accent1 2 2 3 3 3 4 2 3" xfId="4410" xr:uid="{00000000-0005-0000-0000-00007F100000}"/>
    <cellStyle name="20% - Accent1 2 2 3 3 3 4 3" xfId="4411" xr:uid="{00000000-0005-0000-0000-000080100000}"/>
    <cellStyle name="20% - Accent1 2 2 3 3 3 4 3 2" xfId="4412" xr:uid="{00000000-0005-0000-0000-000081100000}"/>
    <cellStyle name="20% - Accent1 2 2 3 3 3 4 4" xfId="4413" xr:uid="{00000000-0005-0000-0000-000082100000}"/>
    <cellStyle name="20% - Accent1 2 2 3 3 3 5" xfId="4414" xr:uid="{00000000-0005-0000-0000-000083100000}"/>
    <cellStyle name="20% - Accent1 2 2 3 3 3 5 2" xfId="4415" xr:uid="{00000000-0005-0000-0000-000084100000}"/>
    <cellStyle name="20% - Accent1 2 2 3 3 3 5 2 2" xfId="4416" xr:uid="{00000000-0005-0000-0000-000085100000}"/>
    <cellStyle name="20% - Accent1 2 2 3 3 3 5 2 2 2" xfId="4417" xr:uid="{00000000-0005-0000-0000-000086100000}"/>
    <cellStyle name="20% - Accent1 2 2 3 3 3 5 2 3" xfId="4418" xr:uid="{00000000-0005-0000-0000-000087100000}"/>
    <cellStyle name="20% - Accent1 2 2 3 3 3 5 3" xfId="4419" xr:uid="{00000000-0005-0000-0000-000088100000}"/>
    <cellStyle name="20% - Accent1 2 2 3 3 3 5 3 2" xfId="4420" xr:uid="{00000000-0005-0000-0000-000089100000}"/>
    <cellStyle name="20% - Accent1 2 2 3 3 3 5 4" xfId="4421" xr:uid="{00000000-0005-0000-0000-00008A100000}"/>
    <cellStyle name="20% - Accent1 2 2 3 3 3 6" xfId="4422" xr:uid="{00000000-0005-0000-0000-00008B100000}"/>
    <cellStyle name="20% - Accent1 2 2 3 3 3 6 2" xfId="4423" xr:uid="{00000000-0005-0000-0000-00008C100000}"/>
    <cellStyle name="20% - Accent1 2 2 3 3 3 6 2 2" xfId="4424" xr:uid="{00000000-0005-0000-0000-00008D100000}"/>
    <cellStyle name="20% - Accent1 2 2 3 3 3 6 2 2 2" xfId="4425" xr:uid="{00000000-0005-0000-0000-00008E100000}"/>
    <cellStyle name="20% - Accent1 2 2 3 3 3 6 2 3" xfId="4426" xr:uid="{00000000-0005-0000-0000-00008F100000}"/>
    <cellStyle name="20% - Accent1 2 2 3 3 3 6 3" xfId="4427" xr:uid="{00000000-0005-0000-0000-000090100000}"/>
    <cellStyle name="20% - Accent1 2 2 3 3 3 6 3 2" xfId="4428" xr:uid="{00000000-0005-0000-0000-000091100000}"/>
    <cellStyle name="20% - Accent1 2 2 3 3 3 6 4" xfId="4429" xr:uid="{00000000-0005-0000-0000-000092100000}"/>
    <cellStyle name="20% - Accent1 2 2 3 3 3 7" xfId="4430" xr:uid="{00000000-0005-0000-0000-000093100000}"/>
    <cellStyle name="20% - Accent1 2 2 3 3 3 7 2" xfId="4431" xr:uid="{00000000-0005-0000-0000-000094100000}"/>
    <cellStyle name="20% - Accent1 2 2 3 3 3 7 2 2" xfId="4432" xr:uid="{00000000-0005-0000-0000-000095100000}"/>
    <cellStyle name="20% - Accent1 2 2 3 3 3 7 3" xfId="4433" xr:uid="{00000000-0005-0000-0000-000096100000}"/>
    <cellStyle name="20% - Accent1 2 2 3 3 3 8" xfId="4434" xr:uid="{00000000-0005-0000-0000-000097100000}"/>
    <cellStyle name="20% - Accent1 2 2 3 3 3 8 2" xfId="4435" xr:uid="{00000000-0005-0000-0000-000098100000}"/>
    <cellStyle name="20% - Accent1 2 2 3 3 3 8 2 2" xfId="4436" xr:uid="{00000000-0005-0000-0000-000099100000}"/>
    <cellStyle name="20% - Accent1 2 2 3 3 3 8 3" xfId="4437" xr:uid="{00000000-0005-0000-0000-00009A100000}"/>
    <cellStyle name="20% - Accent1 2 2 3 3 3 9" xfId="4438" xr:uid="{00000000-0005-0000-0000-00009B100000}"/>
    <cellStyle name="20% - Accent1 2 2 3 3 3 9 2" xfId="4439" xr:uid="{00000000-0005-0000-0000-00009C100000}"/>
    <cellStyle name="20% - Accent1 2 2 3 3 4" xfId="4440" xr:uid="{00000000-0005-0000-0000-00009D100000}"/>
    <cellStyle name="20% - Accent1 2 2 3 3 4 10" xfId="4441" xr:uid="{00000000-0005-0000-0000-00009E100000}"/>
    <cellStyle name="20% - Accent1 2 2 3 3 4 10 2" xfId="4442" xr:uid="{00000000-0005-0000-0000-00009F100000}"/>
    <cellStyle name="20% - Accent1 2 2 3 3 4 11" xfId="4443" xr:uid="{00000000-0005-0000-0000-0000A0100000}"/>
    <cellStyle name="20% - Accent1 2 2 3 3 4 2" xfId="4444" xr:uid="{00000000-0005-0000-0000-0000A1100000}"/>
    <cellStyle name="20% - Accent1 2 2 3 3 4 2 2" xfId="4445" xr:uid="{00000000-0005-0000-0000-0000A2100000}"/>
    <cellStyle name="20% - Accent1 2 2 3 3 4 2 2 2" xfId="4446" xr:uid="{00000000-0005-0000-0000-0000A3100000}"/>
    <cellStyle name="20% - Accent1 2 2 3 3 4 2 2 2 2" xfId="4447" xr:uid="{00000000-0005-0000-0000-0000A4100000}"/>
    <cellStyle name="20% - Accent1 2 2 3 3 4 2 2 2 2 2" xfId="4448" xr:uid="{00000000-0005-0000-0000-0000A5100000}"/>
    <cellStyle name="20% - Accent1 2 2 3 3 4 2 2 2 3" xfId="4449" xr:uid="{00000000-0005-0000-0000-0000A6100000}"/>
    <cellStyle name="20% - Accent1 2 2 3 3 4 2 2 3" xfId="4450" xr:uid="{00000000-0005-0000-0000-0000A7100000}"/>
    <cellStyle name="20% - Accent1 2 2 3 3 4 2 2 3 2" xfId="4451" xr:uid="{00000000-0005-0000-0000-0000A8100000}"/>
    <cellStyle name="20% - Accent1 2 2 3 3 4 2 2 4" xfId="4452" xr:uid="{00000000-0005-0000-0000-0000A9100000}"/>
    <cellStyle name="20% - Accent1 2 2 3 3 4 2 3" xfId="4453" xr:uid="{00000000-0005-0000-0000-0000AA100000}"/>
    <cellStyle name="20% - Accent1 2 2 3 3 4 2 3 2" xfId="4454" xr:uid="{00000000-0005-0000-0000-0000AB100000}"/>
    <cellStyle name="20% - Accent1 2 2 3 3 4 2 3 2 2" xfId="4455" xr:uid="{00000000-0005-0000-0000-0000AC100000}"/>
    <cellStyle name="20% - Accent1 2 2 3 3 4 2 3 2 2 2" xfId="4456" xr:uid="{00000000-0005-0000-0000-0000AD100000}"/>
    <cellStyle name="20% - Accent1 2 2 3 3 4 2 3 2 3" xfId="4457" xr:uid="{00000000-0005-0000-0000-0000AE100000}"/>
    <cellStyle name="20% - Accent1 2 2 3 3 4 2 3 3" xfId="4458" xr:uid="{00000000-0005-0000-0000-0000AF100000}"/>
    <cellStyle name="20% - Accent1 2 2 3 3 4 2 3 3 2" xfId="4459" xr:uid="{00000000-0005-0000-0000-0000B0100000}"/>
    <cellStyle name="20% - Accent1 2 2 3 3 4 2 3 4" xfId="4460" xr:uid="{00000000-0005-0000-0000-0000B1100000}"/>
    <cellStyle name="20% - Accent1 2 2 3 3 4 2 4" xfId="4461" xr:uid="{00000000-0005-0000-0000-0000B2100000}"/>
    <cellStyle name="20% - Accent1 2 2 3 3 4 2 4 2" xfId="4462" xr:uid="{00000000-0005-0000-0000-0000B3100000}"/>
    <cellStyle name="20% - Accent1 2 2 3 3 4 2 4 2 2" xfId="4463" xr:uid="{00000000-0005-0000-0000-0000B4100000}"/>
    <cellStyle name="20% - Accent1 2 2 3 3 4 2 4 2 2 2" xfId="4464" xr:uid="{00000000-0005-0000-0000-0000B5100000}"/>
    <cellStyle name="20% - Accent1 2 2 3 3 4 2 4 2 3" xfId="4465" xr:uid="{00000000-0005-0000-0000-0000B6100000}"/>
    <cellStyle name="20% - Accent1 2 2 3 3 4 2 4 3" xfId="4466" xr:uid="{00000000-0005-0000-0000-0000B7100000}"/>
    <cellStyle name="20% - Accent1 2 2 3 3 4 2 4 3 2" xfId="4467" xr:uid="{00000000-0005-0000-0000-0000B8100000}"/>
    <cellStyle name="20% - Accent1 2 2 3 3 4 2 4 4" xfId="4468" xr:uid="{00000000-0005-0000-0000-0000B9100000}"/>
    <cellStyle name="20% - Accent1 2 2 3 3 4 2 5" xfId="4469" xr:uid="{00000000-0005-0000-0000-0000BA100000}"/>
    <cellStyle name="20% - Accent1 2 2 3 3 4 2 5 2" xfId="4470" xr:uid="{00000000-0005-0000-0000-0000BB100000}"/>
    <cellStyle name="20% - Accent1 2 2 3 3 4 2 5 2 2" xfId="4471" xr:uid="{00000000-0005-0000-0000-0000BC100000}"/>
    <cellStyle name="20% - Accent1 2 2 3 3 4 2 5 3" xfId="4472" xr:uid="{00000000-0005-0000-0000-0000BD100000}"/>
    <cellStyle name="20% - Accent1 2 2 3 3 4 2 6" xfId="4473" xr:uid="{00000000-0005-0000-0000-0000BE100000}"/>
    <cellStyle name="20% - Accent1 2 2 3 3 4 2 6 2" xfId="4474" xr:uid="{00000000-0005-0000-0000-0000BF100000}"/>
    <cellStyle name="20% - Accent1 2 2 3 3 4 2 6 2 2" xfId="4475" xr:uid="{00000000-0005-0000-0000-0000C0100000}"/>
    <cellStyle name="20% - Accent1 2 2 3 3 4 2 6 3" xfId="4476" xr:uid="{00000000-0005-0000-0000-0000C1100000}"/>
    <cellStyle name="20% - Accent1 2 2 3 3 4 2 7" xfId="4477" xr:uid="{00000000-0005-0000-0000-0000C2100000}"/>
    <cellStyle name="20% - Accent1 2 2 3 3 4 2 7 2" xfId="4478" xr:uid="{00000000-0005-0000-0000-0000C3100000}"/>
    <cellStyle name="20% - Accent1 2 2 3 3 4 2 8" xfId="4479" xr:uid="{00000000-0005-0000-0000-0000C4100000}"/>
    <cellStyle name="20% - Accent1 2 2 3 3 4 2 8 2" xfId="4480" xr:uid="{00000000-0005-0000-0000-0000C5100000}"/>
    <cellStyle name="20% - Accent1 2 2 3 3 4 2 9" xfId="4481" xr:uid="{00000000-0005-0000-0000-0000C6100000}"/>
    <cellStyle name="20% - Accent1 2 2 3 3 4 3" xfId="4482" xr:uid="{00000000-0005-0000-0000-0000C7100000}"/>
    <cellStyle name="20% - Accent1 2 2 3 3 4 3 2" xfId="4483" xr:uid="{00000000-0005-0000-0000-0000C8100000}"/>
    <cellStyle name="20% - Accent1 2 2 3 3 4 3 2 2" xfId="4484" xr:uid="{00000000-0005-0000-0000-0000C9100000}"/>
    <cellStyle name="20% - Accent1 2 2 3 3 4 3 2 2 2" xfId="4485" xr:uid="{00000000-0005-0000-0000-0000CA100000}"/>
    <cellStyle name="20% - Accent1 2 2 3 3 4 3 2 2 2 2" xfId="4486" xr:uid="{00000000-0005-0000-0000-0000CB100000}"/>
    <cellStyle name="20% - Accent1 2 2 3 3 4 3 2 2 3" xfId="4487" xr:uid="{00000000-0005-0000-0000-0000CC100000}"/>
    <cellStyle name="20% - Accent1 2 2 3 3 4 3 2 3" xfId="4488" xr:uid="{00000000-0005-0000-0000-0000CD100000}"/>
    <cellStyle name="20% - Accent1 2 2 3 3 4 3 2 3 2" xfId="4489" xr:uid="{00000000-0005-0000-0000-0000CE100000}"/>
    <cellStyle name="20% - Accent1 2 2 3 3 4 3 2 4" xfId="4490" xr:uid="{00000000-0005-0000-0000-0000CF100000}"/>
    <cellStyle name="20% - Accent1 2 2 3 3 4 3 3" xfId="4491" xr:uid="{00000000-0005-0000-0000-0000D0100000}"/>
    <cellStyle name="20% - Accent1 2 2 3 3 4 3 3 2" xfId="4492" xr:uid="{00000000-0005-0000-0000-0000D1100000}"/>
    <cellStyle name="20% - Accent1 2 2 3 3 4 3 3 2 2" xfId="4493" xr:uid="{00000000-0005-0000-0000-0000D2100000}"/>
    <cellStyle name="20% - Accent1 2 2 3 3 4 3 3 2 2 2" xfId="4494" xr:uid="{00000000-0005-0000-0000-0000D3100000}"/>
    <cellStyle name="20% - Accent1 2 2 3 3 4 3 3 2 3" xfId="4495" xr:uid="{00000000-0005-0000-0000-0000D4100000}"/>
    <cellStyle name="20% - Accent1 2 2 3 3 4 3 3 3" xfId="4496" xr:uid="{00000000-0005-0000-0000-0000D5100000}"/>
    <cellStyle name="20% - Accent1 2 2 3 3 4 3 3 3 2" xfId="4497" xr:uid="{00000000-0005-0000-0000-0000D6100000}"/>
    <cellStyle name="20% - Accent1 2 2 3 3 4 3 3 4" xfId="4498" xr:uid="{00000000-0005-0000-0000-0000D7100000}"/>
    <cellStyle name="20% - Accent1 2 2 3 3 4 3 4" xfId="4499" xr:uid="{00000000-0005-0000-0000-0000D8100000}"/>
    <cellStyle name="20% - Accent1 2 2 3 3 4 3 4 2" xfId="4500" xr:uid="{00000000-0005-0000-0000-0000D9100000}"/>
    <cellStyle name="20% - Accent1 2 2 3 3 4 3 4 2 2" xfId="4501" xr:uid="{00000000-0005-0000-0000-0000DA100000}"/>
    <cellStyle name="20% - Accent1 2 2 3 3 4 3 4 2 2 2" xfId="4502" xr:uid="{00000000-0005-0000-0000-0000DB100000}"/>
    <cellStyle name="20% - Accent1 2 2 3 3 4 3 4 2 3" xfId="4503" xr:uid="{00000000-0005-0000-0000-0000DC100000}"/>
    <cellStyle name="20% - Accent1 2 2 3 3 4 3 4 3" xfId="4504" xr:uid="{00000000-0005-0000-0000-0000DD100000}"/>
    <cellStyle name="20% - Accent1 2 2 3 3 4 3 4 3 2" xfId="4505" xr:uid="{00000000-0005-0000-0000-0000DE100000}"/>
    <cellStyle name="20% - Accent1 2 2 3 3 4 3 4 4" xfId="4506" xr:uid="{00000000-0005-0000-0000-0000DF100000}"/>
    <cellStyle name="20% - Accent1 2 2 3 3 4 3 5" xfId="4507" xr:uid="{00000000-0005-0000-0000-0000E0100000}"/>
    <cellStyle name="20% - Accent1 2 2 3 3 4 3 5 2" xfId="4508" xr:uid="{00000000-0005-0000-0000-0000E1100000}"/>
    <cellStyle name="20% - Accent1 2 2 3 3 4 3 5 2 2" xfId="4509" xr:uid="{00000000-0005-0000-0000-0000E2100000}"/>
    <cellStyle name="20% - Accent1 2 2 3 3 4 3 5 3" xfId="4510" xr:uid="{00000000-0005-0000-0000-0000E3100000}"/>
    <cellStyle name="20% - Accent1 2 2 3 3 4 3 6" xfId="4511" xr:uid="{00000000-0005-0000-0000-0000E4100000}"/>
    <cellStyle name="20% - Accent1 2 2 3 3 4 3 6 2" xfId="4512" xr:uid="{00000000-0005-0000-0000-0000E5100000}"/>
    <cellStyle name="20% - Accent1 2 2 3 3 4 3 6 2 2" xfId="4513" xr:uid="{00000000-0005-0000-0000-0000E6100000}"/>
    <cellStyle name="20% - Accent1 2 2 3 3 4 3 6 3" xfId="4514" xr:uid="{00000000-0005-0000-0000-0000E7100000}"/>
    <cellStyle name="20% - Accent1 2 2 3 3 4 3 7" xfId="4515" xr:uid="{00000000-0005-0000-0000-0000E8100000}"/>
    <cellStyle name="20% - Accent1 2 2 3 3 4 3 7 2" xfId="4516" xr:uid="{00000000-0005-0000-0000-0000E9100000}"/>
    <cellStyle name="20% - Accent1 2 2 3 3 4 3 8" xfId="4517" xr:uid="{00000000-0005-0000-0000-0000EA100000}"/>
    <cellStyle name="20% - Accent1 2 2 3 3 4 3 8 2" xfId="4518" xr:uid="{00000000-0005-0000-0000-0000EB100000}"/>
    <cellStyle name="20% - Accent1 2 2 3 3 4 3 9" xfId="4519" xr:uid="{00000000-0005-0000-0000-0000EC100000}"/>
    <cellStyle name="20% - Accent1 2 2 3 3 4 4" xfId="4520" xr:uid="{00000000-0005-0000-0000-0000ED100000}"/>
    <cellStyle name="20% - Accent1 2 2 3 3 4 4 2" xfId="4521" xr:uid="{00000000-0005-0000-0000-0000EE100000}"/>
    <cellStyle name="20% - Accent1 2 2 3 3 4 4 2 2" xfId="4522" xr:uid="{00000000-0005-0000-0000-0000EF100000}"/>
    <cellStyle name="20% - Accent1 2 2 3 3 4 4 2 2 2" xfId="4523" xr:uid="{00000000-0005-0000-0000-0000F0100000}"/>
    <cellStyle name="20% - Accent1 2 2 3 3 4 4 2 3" xfId="4524" xr:uid="{00000000-0005-0000-0000-0000F1100000}"/>
    <cellStyle name="20% - Accent1 2 2 3 3 4 4 3" xfId="4525" xr:uid="{00000000-0005-0000-0000-0000F2100000}"/>
    <cellStyle name="20% - Accent1 2 2 3 3 4 4 3 2" xfId="4526" xr:uid="{00000000-0005-0000-0000-0000F3100000}"/>
    <cellStyle name="20% - Accent1 2 2 3 3 4 4 4" xfId="4527" xr:uid="{00000000-0005-0000-0000-0000F4100000}"/>
    <cellStyle name="20% - Accent1 2 2 3 3 4 5" xfId="4528" xr:uid="{00000000-0005-0000-0000-0000F5100000}"/>
    <cellStyle name="20% - Accent1 2 2 3 3 4 5 2" xfId="4529" xr:uid="{00000000-0005-0000-0000-0000F6100000}"/>
    <cellStyle name="20% - Accent1 2 2 3 3 4 5 2 2" xfId="4530" xr:uid="{00000000-0005-0000-0000-0000F7100000}"/>
    <cellStyle name="20% - Accent1 2 2 3 3 4 5 2 2 2" xfId="4531" xr:uid="{00000000-0005-0000-0000-0000F8100000}"/>
    <cellStyle name="20% - Accent1 2 2 3 3 4 5 2 3" xfId="4532" xr:uid="{00000000-0005-0000-0000-0000F9100000}"/>
    <cellStyle name="20% - Accent1 2 2 3 3 4 5 3" xfId="4533" xr:uid="{00000000-0005-0000-0000-0000FA100000}"/>
    <cellStyle name="20% - Accent1 2 2 3 3 4 5 3 2" xfId="4534" xr:uid="{00000000-0005-0000-0000-0000FB100000}"/>
    <cellStyle name="20% - Accent1 2 2 3 3 4 5 4" xfId="4535" xr:uid="{00000000-0005-0000-0000-0000FC100000}"/>
    <cellStyle name="20% - Accent1 2 2 3 3 4 6" xfId="4536" xr:uid="{00000000-0005-0000-0000-0000FD100000}"/>
    <cellStyle name="20% - Accent1 2 2 3 3 4 6 2" xfId="4537" xr:uid="{00000000-0005-0000-0000-0000FE100000}"/>
    <cellStyle name="20% - Accent1 2 2 3 3 4 6 2 2" xfId="4538" xr:uid="{00000000-0005-0000-0000-0000FF100000}"/>
    <cellStyle name="20% - Accent1 2 2 3 3 4 6 2 2 2" xfId="4539" xr:uid="{00000000-0005-0000-0000-000000110000}"/>
    <cellStyle name="20% - Accent1 2 2 3 3 4 6 2 3" xfId="4540" xr:uid="{00000000-0005-0000-0000-000001110000}"/>
    <cellStyle name="20% - Accent1 2 2 3 3 4 6 3" xfId="4541" xr:uid="{00000000-0005-0000-0000-000002110000}"/>
    <cellStyle name="20% - Accent1 2 2 3 3 4 6 3 2" xfId="4542" xr:uid="{00000000-0005-0000-0000-000003110000}"/>
    <cellStyle name="20% - Accent1 2 2 3 3 4 6 4" xfId="4543" xr:uid="{00000000-0005-0000-0000-000004110000}"/>
    <cellStyle name="20% - Accent1 2 2 3 3 4 7" xfId="4544" xr:uid="{00000000-0005-0000-0000-000005110000}"/>
    <cellStyle name="20% - Accent1 2 2 3 3 4 7 2" xfId="4545" xr:uid="{00000000-0005-0000-0000-000006110000}"/>
    <cellStyle name="20% - Accent1 2 2 3 3 4 7 2 2" xfId="4546" xr:uid="{00000000-0005-0000-0000-000007110000}"/>
    <cellStyle name="20% - Accent1 2 2 3 3 4 7 3" xfId="4547" xr:uid="{00000000-0005-0000-0000-000008110000}"/>
    <cellStyle name="20% - Accent1 2 2 3 3 4 8" xfId="4548" xr:uid="{00000000-0005-0000-0000-000009110000}"/>
    <cellStyle name="20% - Accent1 2 2 3 3 4 8 2" xfId="4549" xr:uid="{00000000-0005-0000-0000-00000A110000}"/>
    <cellStyle name="20% - Accent1 2 2 3 3 4 8 2 2" xfId="4550" xr:uid="{00000000-0005-0000-0000-00000B110000}"/>
    <cellStyle name="20% - Accent1 2 2 3 3 4 8 3" xfId="4551" xr:uid="{00000000-0005-0000-0000-00000C110000}"/>
    <cellStyle name="20% - Accent1 2 2 3 3 4 9" xfId="4552" xr:uid="{00000000-0005-0000-0000-00000D110000}"/>
    <cellStyle name="20% - Accent1 2 2 3 3 4 9 2" xfId="4553" xr:uid="{00000000-0005-0000-0000-00000E110000}"/>
    <cellStyle name="20% - Accent1 2 2 3 3 5" xfId="4554" xr:uid="{00000000-0005-0000-0000-00000F110000}"/>
    <cellStyle name="20% - Accent1 2 2 3 3 5 2" xfId="4555" xr:uid="{00000000-0005-0000-0000-000010110000}"/>
    <cellStyle name="20% - Accent1 2 2 3 3 5 2 2" xfId="4556" xr:uid="{00000000-0005-0000-0000-000011110000}"/>
    <cellStyle name="20% - Accent1 2 2 3 3 5 2 2 2" xfId="4557" xr:uid="{00000000-0005-0000-0000-000012110000}"/>
    <cellStyle name="20% - Accent1 2 2 3 3 5 2 2 2 2" xfId="4558" xr:uid="{00000000-0005-0000-0000-000013110000}"/>
    <cellStyle name="20% - Accent1 2 2 3 3 5 2 2 3" xfId="4559" xr:uid="{00000000-0005-0000-0000-000014110000}"/>
    <cellStyle name="20% - Accent1 2 2 3 3 5 2 3" xfId="4560" xr:uid="{00000000-0005-0000-0000-000015110000}"/>
    <cellStyle name="20% - Accent1 2 2 3 3 5 2 3 2" xfId="4561" xr:uid="{00000000-0005-0000-0000-000016110000}"/>
    <cellStyle name="20% - Accent1 2 2 3 3 5 2 4" xfId="4562" xr:uid="{00000000-0005-0000-0000-000017110000}"/>
    <cellStyle name="20% - Accent1 2 2 3 3 5 3" xfId="4563" xr:uid="{00000000-0005-0000-0000-000018110000}"/>
    <cellStyle name="20% - Accent1 2 2 3 3 5 3 2" xfId="4564" xr:uid="{00000000-0005-0000-0000-000019110000}"/>
    <cellStyle name="20% - Accent1 2 2 3 3 5 3 2 2" xfId="4565" xr:uid="{00000000-0005-0000-0000-00001A110000}"/>
    <cellStyle name="20% - Accent1 2 2 3 3 5 3 2 2 2" xfId="4566" xr:uid="{00000000-0005-0000-0000-00001B110000}"/>
    <cellStyle name="20% - Accent1 2 2 3 3 5 3 2 3" xfId="4567" xr:uid="{00000000-0005-0000-0000-00001C110000}"/>
    <cellStyle name="20% - Accent1 2 2 3 3 5 3 3" xfId="4568" xr:uid="{00000000-0005-0000-0000-00001D110000}"/>
    <cellStyle name="20% - Accent1 2 2 3 3 5 3 3 2" xfId="4569" xr:uid="{00000000-0005-0000-0000-00001E110000}"/>
    <cellStyle name="20% - Accent1 2 2 3 3 5 3 4" xfId="4570" xr:uid="{00000000-0005-0000-0000-00001F110000}"/>
    <cellStyle name="20% - Accent1 2 2 3 3 5 4" xfId="4571" xr:uid="{00000000-0005-0000-0000-000020110000}"/>
    <cellStyle name="20% - Accent1 2 2 3 3 5 4 2" xfId="4572" xr:uid="{00000000-0005-0000-0000-000021110000}"/>
    <cellStyle name="20% - Accent1 2 2 3 3 5 4 2 2" xfId="4573" xr:uid="{00000000-0005-0000-0000-000022110000}"/>
    <cellStyle name="20% - Accent1 2 2 3 3 5 4 2 2 2" xfId="4574" xr:uid="{00000000-0005-0000-0000-000023110000}"/>
    <cellStyle name="20% - Accent1 2 2 3 3 5 4 2 3" xfId="4575" xr:uid="{00000000-0005-0000-0000-000024110000}"/>
    <cellStyle name="20% - Accent1 2 2 3 3 5 4 3" xfId="4576" xr:uid="{00000000-0005-0000-0000-000025110000}"/>
    <cellStyle name="20% - Accent1 2 2 3 3 5 4 3 2" xfId="4577" xr:uid="{00000000-0005-0000-0000-000026110000}"/>
    <cellStyle name="20% - Accent1 2 2 3 3 5 4 4" xfId="4578" xr:uid="{00000000-0005-0000-0000-000027110000}"/>
    <cellStyle name="20% - Accent1 2 2 3 3 5 5" xfId="4579" xr:uid="{00000000-0005-0000-0000-000028110000}"/>
    <cellStyle name="20% - Accent1 2 2 3 3 5 5 2" xfId="4580" xr:uid="{00000000-0005-0000-0000-000029110000}"/>
    <cellStyle name="20% - Accent1 2 2 3 3 5 5 2 2" xfId="4581" xr:uid="{00000000-0005-0000-0000-00002A110000}"/>
    <cellStyle name="20% - Accent1 2 2 3 3 5 5 3" xfId="4582" xr:uid="{00000000-0005-0000-0000-00002B110000}"/>
    <cellStyle name="20% - Accent1 2 2 3 3 5 6" xfId="4583" xr:uid="{00000000-0005-0000-0000-00002C110000}"/>
    <cellStyle name="20% - Accent1 2 2 3 3 5 6 2" xfId="4584" xr:uid="{00000000-0005-0000-0000-00002D110000}"/>
    <cellStyle name="20% - Accent1 2 2 3 3 5 6 2 2" xfId="4585" xr:uid="{00000000-0005-0000-0000-00002E110000}"/>
    <cellStyle name="20% - Accent1 2 2 3 3 5 6 3" xfId="4586" xr:uid="{00000000-0005-0000-0000-00002F110000}"/>
    <cellStyle name="20% - Accent1 2 2 3 3 5 7" xfId="4587" xr:uid="{00000000-0005-0000-0000-000030110000}"/>
    <cellStyle name="20% - Accent1 2 2 3 3 5 7 2" xfId="4588" xr:uid="{00000000-0005-0000-0000-000031110000}"/>
    <cellStyle name="20% - Accent1 2 2 3 3 5 8" xfId="4589" xr:uid="{00000000-0005-0000-0000-000032110000}"/>
    <cellStyle name="20% - Accent1 2 2 3 3 5 8 2" xfId="4590" xr:uid="{00000000-0005-0000-0000-000033110000}"/>
    <cellStyle name="20% - Accent1 2 2 3 3 5 9" xfId="4591" xr:uid="{00000000-0005-0000-0000-000034110000}"/>
    <cellStyle name="20% - Accent1 2 2 3 3 6" xfId="4592" xr:uid="{00000000-0005-0000-0000-000035110000}"/>
    <cellStyle name="20% - Accent1 2 2 3 3 6 2" xfId="4593" xr:uid="{00000000-0005-0000-0000-000036110000}"/>
    <cellStyle name="20% - Accent1 2 2 3 3 6 2 2" xfId="4594" xr:uid="{00000000-0005-0000-0000-000037110000}"/>
    <cellStyle name="20% - Accent1 2 2 3 3 6 2 2 2" xfId="4595" xr:uid="{00000000-0005-0000-0000-000038110000}"/>
    <cellStyle name="20% - Accent1 2 2 3 3 6 2 2 2 2" xfId="4596" xr:uid="{00000000-0005-0000-0000-000039110000}"/>
    <cellStyle name="20% - Accent1 2 2 3 3 6 2 2 3" xfId="4597" xr:uid="{00000000-0005-0000-0000-00003A110000}"/>
    <cellStyle name="20% - Accent1 2 2 3 3 6 2 3" xfId="4598" xr:uid="{00000000-0005-0000-0000-00003B110000}"/>
    <cellStyle name="20% - Accent1 2 2 3 3 6 2 3 2" xfId="4599" xr:uid="{00000000-0005-0000-0000-00003C110000}"/>
    <cellStyle name="20% - Accent1 2 2 3 3 6 2 4" xfId="4600" xr:uid="{00000000-0005-0000-0000-00003D110000}"/>
    <cellStyle name="20% - Accent1 2 2 3 3 6 3" xfId="4601" xr:uid="{00000000-0005-0000-0000-00003E110000}"/>
    <cellStyle name="20% - Accent1 2 2 3 3 6 3 2" xfId="4602" xr:uid="{00000000-0005-0000-0000-00003F110000}"/>
    <cellStyle name="20% - Accent1 2 2 3 3 6 3 2 2" xfId="4603" xr:uid="{00000000-0005-0000-0000-000040110000}"/>
    <cellStyle name="20% - Accent1 2 2 3 3 6 3 2 2 2" xfId="4604" xr:uid="{00000000-0005-0000-0000-000041110000}"/>
    <cellStyle name="20% - Accent1 2 2 3 3 6 3 2 3" xfId="4605" xr:uid="{00000000-0005-0000-0000-000042110000}"/>
    <cellStyle name="20% - Accent1 2 2 3 3 6 3 3" xfId="4606" xr:uid="{00000000-0005-0000-0000-000043110000}"/>
    <cellStyle name="20% - Accent1 2 2 3 3 6 3 3 2" xfId="4607" xr:uid="{00000000-0005-0000-0000-000044110000}"/>
    <cellStyle name="20% - Accent1 2 2 3 3 6 3 4" xfId="4608" xr:uid="{00000000-0005-0000-0000-000045110000}"/>
    <cellStyle name="20% - Accent1 2 2 3 3 6 4" xfId="4609" xr:uid="{00000000-0005-0000-0000-000046110000}"/>
    <cellStyle name="20% - Accent1 2 2 3 3 6 4 2" xfId="4610" xr:uid="{00000000-0005-0000-0000-000047110000}"/>
    <cellStyle name="20% - Accent1 2 2 3 3 6 4 2 2" xfId="4611" xr:uid="{00000000-0005-0000-0000-000048110000}"/>
    <cellStyle name="20% - Accent1 2 2 3 3 6 4 2 2 2" xfId="4612" xr:uid="{00000000-0005-0000-0000-000049110000}"/>
    <cellStyle name="20% - Accent1 2 2 3 3 6 4 2 3" xfId="4613" xr:uid="{00000000-0005-0000-0000-00004A110000}"/>
    <cellStyle name="20% - Accent1 2 2 3 3 6 4 3" xfId="4614" xr:uid="{00000000-0005-0000-0000-00004B110000}"/>
    <cellStyle name="20% - Accent1 2 2 3 3 6 4 3 2" xfId="4615" xr:uid="{00000000-0005-0000-0000-00004C110000}"/>
    <cellStyle name="20% - Accent1 2 2 3 3 6 4 4" xfId="4616" xr:uid="{00000000-0005-0000-0000-00004D110000}"/>
    <cellStyle name="20% - Accent1 2 2 3 3 6 5" xfId="4617" xr:uid="{00000000-0005-0000-0000-00004E110000}"/>
    <cellStyle name="20% - Accent1 2 2 3 3 6 5 2" xfId="4618" xr:uid="{00000000-0005-0000-0000-00004F110000}"/>
    <cellStyle name="20% - Accent1 2 2 3 3 6 5 2 2" xfId="4619" xr:uid="{00000000-0005-0000-0000-000050110000}"/>
    <cellStyle name="20% - Accent1 2 2 3 3 6 5 3" xfId="4620" xr:uid="{00000000-0005-0000-0000-000051110000}"/>
    <cellStyle name="20% - Accent1 2 2 3 3 6 6" xfId="4621" xr:uid="{00000000-0005-0000-0000-000052110000}"/>
    <cellStyle name="20% - Accent1 2 2 3 3 6 6 2" xfId="4622" xr:uid="{00000000-0005-0000-0000-000053110000}"/>
    <cellStyle name="20% - Accent1 2 2 3 3 6 6 2 2" xfId="4623" xr:uid="{00000000-0005-0000-0000-000054110000}"/>
    <cellStyle name="20% - Accent1 2 2 3 3 6 6 3" xfId="4624" xr:uid="{00000000-0005-0000-0000-000055110000}"/>
    <cellStyle name="20% - Accent1 2 2 3 3 6 7" xfId="4625" xr:uid="{00000000-0005-0000-0000-000056110000}"/>
    <cellStyle name="20% - Accent1 2 2 3 3 6 7 2" xfId="4626" xr:uid="{00000000-0005-0000-0000-000057110000}"/>
    <cellStyle name="20% - Accent1 2 2 3 3 6 8" xfId="4627" xr:uid="{00000000-0005-0000-0000-000058110000}"/>
    <cellStyle name="20% - Accent1 2 2 3 3 6 8 2" xfId="4628" xr:uid="{00000000-0005-0000-0000-000059110000}"/>
    <cellStyle name="20% - Accent1 2 2 3 3 6 9" xfId="4629" xr:uid="{00000000-0005-0000-0000-00005A110000}"/>
    <cellStyle name="20% - Accent1 2 2 3 3 7" xfId="4630" xr:uid="{00000000-0005-0000-0000-00005B110000}"/>
    <cellStyle name="20% - Accent1 2 2 3 3 7 2" xfId="4631" xr:uid="{00000000-0005-0000-0000-00005C110000}"/>
    <cellStyle name="20% - Accent1 2 2 3 3 7 2 2" xfId="4632" xr:uid="{00000000-0005-0000-0000-00005D110000}"/>
    <cellStyle name="20% - Accent1 2 2 3 3 7 2 2 2" xfId="4633" xr:uid="{00000000-0005-0000-0000-00005E110000}"/>
    <cellStyle name="20% - Accent1 2 2 3 3 7 2 3" xfId="4634" xr:uid="{00000000-0005-0000-0000-00005F110000}"/>
    <cellStyle name="20% - Accent1 2 2 3 3 7 3" xfId="4635" xr:uid="{00000000-0005-0000-0000-000060110000}"/>
    <cellStyle name="20% - Accent1 2 2 3 3 7 3 2" xfId="4636" xr:uid="{00000000-0005-0000-0000-000061110000}"/>
    <cellStyle name="20% - Accent1 2 2 3 3 7 4" xfId="4637" xr:uid="{00000000-0005-0000-0000-000062110000}"/>
    <cellStyle name="20% - Accent1 2 2 3 3 8" xfId="4638" xr:uid="{00000000-0005-0000-0000-000063110000}"/>
    <cellStyle name="20% - Accent1 2 2 3 3 8 2" xfId="4639" xr:uid="{00000000-0005-0000-0000-000064110000}"/>
    <cellStyle name="20% - Accent1 2 2 3 3 8 2 2" xfId="4640" xr:uid="{00000000-0005-0000-0000-000065110000}"/>
    <cellStyle name="20% - Accent1 2 2 3 3 8 2 2 2" xfId="4641" xr:uid="{00000000-0005-0000-0000-000066110000}"/>
    <cellStyle name="20% - Accent1 2 2 3 3 8 2 3" xfId="4642" xr:uid="{00000000-0005-0000-0000-000067110000}"/>
    <cellStyle name="20% - Accent1 2 2 3 3 8 3" xfId="4643" xr:uid="{00000000-0005-0000-0000-000068110000}"/>
    <cellStyle name="20% - Accent1 2 2 3 3 8 3 2" xfId="4644" xr:uid="{00000000-0005-0000-0000-000069110000}"/>
    <cellStyle name="20% - Accent1 2 2 3 3 8 4" xfId="4645" xr:uid="{00000000-0005-0000-0000-00006A110000}"/>
    <cellStyle name="20% - Accent1 2 2 3 3 9" xfId="4646" xr:uid="{00000000-0005-0000-0000-00006B110000}"/>
    <cellStyle name="20% - Accent1 2 2 3 3 9 2" xfId="4647" xr:uid="{00000000-0005-0000-0000-00006C110000}"/>
    <cellStyle name="20% - Accent1 2 2 3 3 9 2 2" xfId="4648" xr:uid="{00000000-0005-0000-0000-00006D110000}"/>
    <cellStyle name="20% - Accent1 2 2 3 3 9 2 2 2" xfId="4649" xr:uid="{00000000-0005-0000-0000-00006E110000}"/>
    <cellStyle name="20% - Accent1 2 2 3 3 9 2 3" xfId="4650" xr:uid="{00000000-0005-0000-0000-00006F110000}"/>
    <cellStyle name="20% - Accent1 2 2 3 3 9 3" xfId="4651" xr:uid="{00000000-0005-0000-0000-000070110000}"/>
    <cellStyle name="20% - Accent1 2 2 3 3 9 3 2" xfId="4652" xr:uid="{00000000-0005-0000-0000-000071110000}"/>
    <cellStyle name="20% - Accent1 2 2 3 3 9 4" xfId="4653" xr:uid="{00000000-0005-0000-0000-000072110000}"/>
    <cellStyle name="20% - Accent1 2 2 3 4" xfId="4654" xr:uid="{00000000-0005-0000-0000-000073110000}"/>
    <cellStyle name="20% - Accent1 2 2 3 4 10" xfId="4655" xr:uid="{00000000-0005-0000-0000-000074110000}"/>
    <cellStyle name="20% - Accent1 2 2 3 4 10 2" xfId="4656" xr:uid="{00000000-0005-0000-0000-000075110000}"/>
    <cellStyle name="20% - Accent1 2 2 3 4 11" xfId="4657" xr:uid="{00000000-0005-0000-0000-000076110000}"/>
    <cellStyle name="20% - Accent1 2 2 3 4 2" xfId="4658" xr:uid="{00000000-0005-0000-0000-000077110000}"/>
    <cellStyle name="20% - Accent1 2 2 3 4 2 2" xfId="4659" xr:uid="{00000000-0005-0000-0000-000078110000}"/>
    <cellStyle name="20% - Accent1 2 2 3 4 2 2 2" xfId="4660" xr:uid="{00000000-0005-0000-0000-000079110000}"/>
    <cellStyle name="20% - Accent1 2 2 3 4 2 2 2 2" xfId="4661" xr:uid="{00000000-0005-0000-0000-00007A110000}"/>
    <cellStyle name="20% - Accent1 2 2 3 4 2 2 2 2 2" xfId="4662" xr:uid="{00000000-0005-0000-0000-00007B110000}"/>
    <cellStyle name="20% - Accent1 2 2 3 4 2 2 2 3" xfId="4663" xr:uid="{00000000-0005-0000-0000-00007C110000}"/>
    <cellStyle name="20% - Accent1 2 2 3 4 2 2 3" xfId="4664" xr:uid="{00000000-0005-0000-0000-00007D110000}"/>
    <cellStyle name="20% - Accent1 2 2 3 4 2 2 3 2" xfId="4665" xr:uid="{00000000-0005-0000-0000-00007E110000}"/>
    <cellStyle name="20% - Accent1 2 2 3 4 2 2 4" xfId="4666" xr:uid="{00000000-0005-0000-0000-00007F110000}"/>
    <cellStyle name="20% - Accent1 2 2 3 4 2 3" xfId="4667" xr:uid="{00000000-0005-0000-0000-000080110000}"/>
    <cellStyle name="20% - Accent1 2 2 3 4 2 3 2" xfId="4668" xr:uid="{00000000-0005-0000-0000-000081110000}"/>
    <cellStyle name="20% - Accent1 2 2 3 4 2 3 2 2" xfId="4669" xr:uid="{00000000-0005-0000-0000-000082110000}"/>
    <cellStyle name="20% - Accent1 2 2 3 4 2 3 2 2 2" xfId="4670" xr:uid="{00000000-0005-0000-0000-000083110000}"/>
    <cellStyle name="20% - Accent1 2 2 3 4 2 3 2 3" xfId="4671" xr:uid="{00000000-0005-0000-0000-000084110000}"/>
    <cellStyle name="20% - Accent1 2 2 3 4 2 3 3" xfId="4672" xr:uid="{00000000-0005-0000-0000-000085110000}"/>
    <cellStyle name="20% - Accent1 2 2 3 4 2 3 3 2" xfId="4673" xr:uid="{00000000-0005-0000-0000-000086110000}"/>
    <cellStyle name="20% - Accent1 2 2 3 4 2 3 4" xfId="4674" xr:uid="{00000000-0005-0000-0000-000087110000}"/>
    <cellStyle name="20% - Accent1 2 2 3 4 2 4" xfId="4675" xr:uid="{00000000-0005-0000-0000-000088110000}"/>
    <cellStyle name="20% - Accent1 2 2 3 4 2 4 2" xfId="4676" xr:uid="{00000000-0005-0000-0000-000089110000}"/>
    <cellStyle name="20% - Accent1 2 2 3 4 2 4 2 2" xfId="4677" xr:uid="{00000000-0005-0000-0000-00008A110000}"/>
    <cellStyle name="20% - Accent1 2 2 3 4 2 4 2 2 2" xfId="4678" xr:uid="{00000000-0005-0000-0000-00008B110000}"/>
    <cellStyle name="20% - Accent1 2 2 3 4 2 4 2 3" xfId="4679" xr:uid="{00000000-0005-0000-0000-00008C110000}"/>
    <cellStyle name="20% - Accent1 2 2 3 4 2 4 3" xfId="4680" xr:uid="{00000000-0005-0000-0000-00008D110000}"/>
    <cellStyle name="20% - Accent1 2 2 3 4 2 4 3 2" xfId="4681" xr:uid="{00000000-0005-0000-0000-00008E110000}"/>
    <cellStyle name="20% - Accent1 2 2 3 4 2 4 4" xfId="4682" xr:uid="{00000000-0005-0000-0000-00008F110000}"/>
    <cellStyle name="20% - Accent1 2 2 3 4 2 5" xfId="4683" xr:uid="{00000000-0005-0000-0000-000090110000}"/>
    <cellStyle name="20% - Accent1 2 2 3 4 2 5 2" xfId="4684" xr:uid="{00000000-0005-0000-0000-000091110000}"/>
    <cellStyle name="20% - Accent1 2 2 3 4 2 5 2 2" xfId="4685" xr:uid="{00000000-0005-0000-0000-000092110000}"/>
    <cellStyle name="20% - Accent1 2 2 3 4 2 5 3" xfId="4686" xr:uid="{00000000-0005-0000-0000-000093110000}"/>
    <cellStyle name="20% - Accent1 2 2 3 4 2 6" xfId="4687" xr:uid="{00000000-0005-0000-0000-000094110000}"/>
    <cellStyle name="20% - Accent1 2 2 3 4 2 6 2" xfId="4688" xr:uid="{00000000-0005-0000-0000-000095110000}"/>
    <cellStyle name="20% - Accent1 2 2 3 4 2 6 2 2" xfId="4689" xr:uid="{00000000-0005-0000-0000-000096110000}"/>
    <cellStyle name="20% - Accent1 2 2 3 4 2 6 3" xfId="4690" xr:uid="{00000000-0005-0000-0000-000097110000}"/>
    <cellStyle name="20% - Accent1 2 2 3 4 2 7" xfId="4691" xr:uid="{00000000-0005-0000-0000-000098110000}"/>
    <cellStyle name="20% - Accent1 2 2 3 4 2 7 2" xfId="4692" xr:uid="{00000000-0005-0000-0000-000099110000}"/>
    <cellStyle name="20% - Accent1 2 2 3 4 2 8" xfId="4693" xr:uid="{00000000-0005-0000-0000-00009A110000}"/>
    <cellStyle name="20% - Accent1 2 2 3 4 2 8 2" xfId="4694" xr:uid="{00000000-0005-0000-0000-00009B110000}"/>
    <cellStyle name="20% - Accent1 2 2 3 4 2 9" xfId="4695" xr:uid="{00000000-0005-0000-0000-00009C110000}"/>
    <cellStyle name="20% - Accent1 2 2 3 4 3" xfId="4696" xr:uid="{00000000-0005-0000-0000-00009D110000}"/>
    <cellStyle name="20% - Accent1 2 2 3 4 3 2" xfId="4697" xr:uid="{00000000-0005-0000-0000-00009E110000}"/>
    <cellStyle name="20% - Accent1 2 2 3 4 3 2 2" xfId="4698" xr:uid="{00000000-0005-0000-0000-00009F110000}"/>
    <cellStyle name="20% - Accent1 2 2 3 4 3 2 2 2" xfId="4699" xr:uid="{00000000-0005-0000-0000-0000A0110000}"/>
    <cellStyle name="20% - Accent1 2 2 3 4 3 2 2 2 2" xfId="4700" xr:uid="{00000000-0005-0000-0000-0000A1110000}"/>
    <cellStyle name="20% - Accent1 2 2 3 4 3 2 2 3" xfId="4701" xr:uid="{00000000-0005-0000-0000-0000A2110000}"/>
    <cellStyle name="20% - Accent1 2 2 3 4 3 2 3" xfId="4702" xr:uid="{00000000-0005-0000-0000-0000A3110000}"/>
    <cellStyle name="20% - Accent1 2 2 3 4 3 2 3 2" xfId="4703" xr:uid="{00000000-0005-0000-0000-0000A4110000}"/>
    <cellStyle name="20% - Accent1 2 2 3 4 3 2 4" xfId="4704" xr:uid="{00000000-0005-0000-0000-0000A5110000}"/>
    <cellStyle name="20% - Accent1 2 2 3 4 3 3" xfId="4705" xr:uid="{00000000-0005-0000-0000-0000A6110000}"/>
    <cellStyle name="20% - Accent1 2 2 3 4 3 3 2" xfId="4706" xr:uid="{00000000-0005-0000-0000-0000A7110000}"/>
    <cellStyle name="20% - Accent1 2 2 3 4 3 3 2 2" xfId="4707" xr:uid="{00000000-0005-0000-0000-0000A8110000}"/>
    <cellStyle name="20% - Accent1 2 2 3 4 3 3 2 2 2" xfId="4708" xr:uid="{00000000-0005-0000-0000-0000A9110000}"/>
    <cellStyle name="20% - Accent1 2 2 3 4 3 3 2 3" xfId="4709" xr:uid="{00000000-0005-0000-0000-0000AA110000}"/>
    <cellStyle name="20% - Accent1 2 2 3 4 3 3 3" xfId="4710" xr:uid="{00000000-0005-0000-0000-0000AB110000}"/>
    <cellStyle name="20% - Accent1 2 2 3 4 3 3 3 2" xfId="4711" xr:uid="{00000000-0005-0000-0000-0000AC110000}"/>
    <cellStyle name="20% - Accent1 2 2 3 4 3 3 4" xfId="4712" xr:uid="{00000000-0005-0000-0000-0000AD110000}"/>
    <cellStyle name="20% - Accent1 2 2 3 4 3 4" xfId="4713" xr:uid="{00000000-0005-0000-0000-0000AE110000}"/>
    <cellStyle name="20% - Accent1 2 2 3 4 3 4 2" xfId="4714" xr:uid="{00000000-0005-0000-0000-0000AF110000}"/>
    <cellStyle name="20% - Accent1 2 2 3 4 3 4 2 2" xfId="4715" xr:uid="{00000000-0005-0000-0000-0000B0110000}"/>
    <cellStyle name="20% - Accent1 2 2 3 4 3 4 2 2 2" xfId="4716" xr:uid="{00000000-0005-0000-0000-0000B1110000}"/>
    <cellStyle name="20% - Accent1 2 2 3 4 3 4 2 3" xfId="4717" xr:uid="{00000000-0005-0000-0000-0000B2110000}"/>
    <cellStyle name="20% - Accent1 2 2 3 4 3 4 3" xfId="4718" xr:uid="{00000000-0005-0000-0000-0000B3110000}"/>
    <cellStyle name="20% - Accent1 2 2 3 4 3 4 3 2" xfId="4719" xr:uid="{00000000-0005-0000-0000-0000B4110000}"/>
    <cellStyle name="20% - Accent1 2 2 3 4 3 4 4" xfId="4720" xr:uid="{00000000-0005-0000-0000-0000B5110000}"/>
    <cellStyle name="20% - Accent1 2 2 3 4 3 5" xfId="4721" xr:uid="{00000000-0005-0000-0000-0000B6110000}"/>
    <cellStyle name="20% - Accent1 2 2 3 4 3 5 2" xfId="4722" xr:uid="{00000000-0005-0000-0000-0000B7110000}"/>
    <cellStyle name="20% - Accent1 2 2 3 4 3 5 2 2" xfId="4723" xr:uid="{00000000-0005-0000-0000-0000B8110000}"/>
    <cellStyle name="20% - Accent1 2 2 3 4 3 5 3" xfId="4724" xr:uid="{00000000-0005-0000-0000-0000B9110000}"/>
    <cellStyle name="20% - Accent1 2 2 3 4 3 6" xfId="4725" xr:uid="{00000000-0005-0000-0000-0000BA110000}"/>
    <cellStyle name="20% - Accent1 2 2 3 4 3 6 2" xfId="4726" xr:uid="{00000000-0005-0000-0000-0000BB110000}"/>
    <cellStyle name="20% - Accent1 2 2 3 4 3 6 2 2" xfId="4727" xr:uid="{00000000-0005-0000-0000-0000BC110000}"/>
    <cellStyle name="20% - Accent1 2 2 3 4 3 6 3" xfId="4728" xr:uid="{00000000-0005-0000-0000-0000BD110000}"/>
    <cellStyle name="20% - Accent1 2 2 3 4 3 7" xfId="4729" xr:uid="{00000000-0005-0000-0000-0000BE110000}"/>
    <cellStyle name="20% - Accent1 2 2 3 4 3 7 2" xfId="4730" xr:uid="{00000000-0005-0000-0000-0000BF110000}"/>
    <cellStyle name="20% - Accent1 2 2 3 4 3 8" xfId="4731" xr:uid="{00000000-0005-0000-0000-0000C0110000}"/>
    <cellStyle name="20% - Accent1 2 2 3 4 3 8 2" xfId="4732" xr:uid="{00000000-0005-0000-0000-0000C1110000}"/>
    <cellStyle name="20% - Accent1 2 2 3 4 3 9" xfId="4733" xr:uid="{00000000-0005-0000-0000-0000C2110000}"/>
    <cellStyle name="20% - Accent1 2 2 3 4 4" xfId="4734" xr:uid="{00000000-0005-0000-0000-0000C3110000}"/>
    <cellStyle name="20% - Accent1 2 2 3 4 4 2" xfId="4735" xr:uid="{00000000-0005-0000-0000-0000C4110000}"/>
    <cellStyle name="20% - Accent1 2 2 3 4 4 2 2" xfId="4736" xr:uid="{00000000-0005-0000-0000-0000C5110000}"/>
    <cellStyle name="20% - Accent1 2 2 3 4 4 2 2 2" xfId="4737" xr:uid="{00000000-0005-0000-0000-0000C6110000}"/>
    <cellStyle name="20% - Accent1 2 2 3 4 4 2 3" xfId="4738" xr:uid="{00000000-0005-0000-0000-0000C7110000}"/>
    <cellStyle name="20% - Accent1 2 2 3 4 4 3" xfId="4739" xr:uid="{00000000-0005-0000-0000-0000C8110000}"/>
    <cellStyle name="20% - Accent1 2 2 3 4 4 3 2" xfId="4740" xr:uid="{00000000-0005-0000-0000-0000C9110000}"/>
    <cellStyle name="20% - Accent1 2 2 3 4 4 4" xfId="4741" xr:uid="{00000000-0005-0000-0000-0000CA110000}"/>
    <cellStyle name="20% - Accent1 2 2 3 4 5" xfId="4742" xr:uid="{00000000-0005-0000-0000-0000CB110000}"/>
    <cellStyle name="20% - Accent1 2 2 3 4 5 2" xfId="4743" xr:uid="{00000000-0005-0000-0000-0000CC110000}"/>
    <cellStyle name="20% - Accent1 2 2 3 4 5 2 2" xfId="4744" xr:uid="{00000000-0005-0000-0000-0000CD110000}"/>
    <cellStyle name="20% - Accent1 2 2 3 4 5 2 2 2" xfId="4745" xr:uid="{00000000-0005-0000-0000-0000CE110000}"/>
    <cellStyle name="20% - Accent1 2 2 3 4 5 2 3" xfId="4746" xr:uid="{00000000-0005-0000-0000-0000CF110000}"/>
    <cellStyle name="20% - Accent1 2 2 3 4 5 3" xfId="4747" xr:uid="{00000000-0005-0000-0000-0000D0110000}"/>
    <cellStyle name="20% - Accent1 2 2 3 4 5 3 2" xfId="4748" xr:uid="{00000000-0005-0000-0000-0000D1110000}"/>
    <cellStyle name="20% - Accent1 2 2 3 4 5 4" xfId="4749" xr:uid="{00000000-0005-0000-0000-0000D2110000}"/>
    <cellStyle name="20% - Accent1 2 2 3 4 6" xfId="4750" xr:uid="{00000000-0005-0000-0000-0000D3110000}"/>
    <cellStyle name="20% - Accent1 2 2 3 4 6 2" xfId="4751" xr:uid="{00000000-0005-0000-0000-0000D4110000}"/>
    <cellStyle name="20% - Accent1 2 2 3 4 6 2 2" xfId="4752" xr:uid="{00000000-0005-0000-0000-0000D5110000}"/>
    <cellStyle name="20% - Accent1 2 2 3 4 6 2 2 2" xfId="4753" xr:uid="{00000000-0005-0000-0000-0000D6110000}"/>
    <cellStyle name="20% - Accent1 2 2 3 4 6 2 3" xfId="4754" xr:uid="{00000000-0005-0000-0000-0000D7110000}"/>
    <cellStyle name="20% - Accent1 2 2 3 4 6 3" xfId="4755" xr:uid="{00000000-0005-0000-0000-0000D8110000}"/>
    <cellStyle name="20% - Accent1 2 2 3 4 6 3 2" xfId="4756" xr:uid="{00000000-0005-0000-0000-0000D9110000}"/>
    <cellStyle name="20% - Accent1 2 2 3 4 6 4" xfId="4757" xr:uid="{00000000-0005-0000-0000-0000DA110000}"/>
    <cellStyle name="20% - Accent1 2 2 3 4 7" xfId="4758" xr:uid="{00000000-0005-0000-0000-0000DB110000}"/>
    <cellStyle name="20% - Accent1 2 2 3 4 7 2" xfId="4759" xr:uid="{00000000-0005-0000-0000-0000DC110000}"/>
    <cellStyle name="20% - Accent1 2 2 3 4 7 2 2" xfId="4760" xr:uid="{00000000-0005-0000-0000-0000DD110000}"/>
    <cellStyle name="20% - Accent1 2 2 3 4 7 3" xfId="4761" xr:uid="{00000000-0005-0000-0000-0000DE110000}"/>
    <cellStyle name="20% - Accent1 2 2 3 4 8" xfId="4762" xr:uid="{00000000-0005-0000-0000-0000DF110000}"/>
    <cellStyle name="20% - Accent1 2 2 3 4 8 2" xfId="4763" xr:uid="{00000000-0005-0000-0000-0000E0110000}"/>
    <cellStyle name="20% - Accent1 2 2 3 4 8 2 2" xfId="4764" xr:uid="{00000000-0005-0000-0000-0000E1110000}"/>
    <cellStyle name="20% - Accent1 2 2 3 4 8 3" xfId="4765" xr:uid="{00000000-0005-0000-0000-0000E2110000}"/>
    <cellStyle name="20% - Accent1 2 2 3 4 9" xfId="4766" xr:uid="{00000000-0005-0000-0000-0000E3110000}"/>
    <cellStyle name="20% - Accent1 2 2 3 4 9 2" xfId="4767" xr:uid="{00000000-0005-0000-0000-0000E4110000}"/>
    <cellStyle name="20% - Accent1 2 2 3 5" xfId="4768" xr:uid="{00000000-0005-0000-0000-0000E5110000}"/>
    <cellStyle name="20% - Accent1 2 2 3 5 10" xfId="4769" xr:uid="{00000000-0005-0000-0000-0000E6110000}"/>
    <cellStyle name="20% - Accent1 2 2 3 5 10 2" xfId="4770" xr:uid="{00000000-0005-0000-0000-0000E7110000}"/>
    <cellStyle name="20% - Accent1 2 2 3 5 11" xfId="4771" xr:uid="{00000000-0005-0000-0000-0000E8110000}"/>
    <cellStyle name="20% - Accent1 2 2 3 5 2" xfId="4772" xr:uid="{00000000-0005-0000-0000-0000E9110000}"/>
    <cellStyle name="20% - Accent1 2 2 3 5 2 2" xfId="4773" xr:uid="{00000000-0005-0000-0000-0000EA110000}"/>
    <cellStyle name="20% - Accent1 2 2 3 5 2 2 2" xfId="4774" xr:uid="{00000000-0005-0000-0000-0000EB110000}"/>
    <cellStyle name="20% - Accent1 2 2 3 5 2 2 2 2" xfId="4775" xr:uid="{00000000-0005-0000-0000-0000EC110000}"/>
    <cellStyle name="20% - Accent1 2 2 3 5 2 2 2 2 2" xfId="4776" xr:uid="{00000000-0005-0000-0000-0000ED110000}"/>
    <cellStyle name="20% - Accent1 2 2 3 5 2 2 2 3" xfId="4777" xr:uid="{00000000-0005-0000-0000-0000EE110000}"/>
    <cellStyle name="20% - Accent1 2 2 3 5 2 2 3" xfId="4778" xr:uid="{00000000-0005-0000-0000-0000EF110000}"/>
    <cellStyle name="20% - Accent1 2 2 3 5 2 2 3 2" xfId="4779" xr:uid="{00000000-0005-0000-0000-0000F0110000}"/>
    <cellStyle name="20% - Accent1 2 2 3 5 2 2 4" xfId="4780" xr:uid="{00000000-0005-0000-0000-0000F1110000}"/>
    <cellStyle name="20% - Accent1 2 2 3 5 2 3" xfId="4781" xr:uid="{00000000-0005-0000-0000-0000F2110000}"/>
    <cellStyle name="20% - Accent1 2 2 3 5 2 3 2" xfId="4782" xr:uid="{00000000-0005-0000-0000-0000F3110000}"/>
    <cellStyle name="20% - Accent1 2 2 3 5 2 3 2 2" xfId="4783" xr:uid="{00000000-0005-0000-0000-0000F4110000}"/>
    <cellStyle name="20% - Accent1 2 2 3 5 2 3 2 2 2" xfId="4784" xr:uid="{00000000-0005-0000-0000-0000F5110000}"/>
    <cellStyle name="20% - Accent1 2 2 3 5 2 3 2 3" xfId="4785" xr:uid="{00000000-0005-0000-0000-0000F6110000}"/>
    <cellStyle name="20% - Accent1 2 2 3 5 2 3 3" xfId="4786" xr:uid="{00000000-0005-0000-0000-0000F7110000}"/>
    <cellStyle name="20% - Accent1 2 2 3 5 2 3 3 2" xfId="4787" xr:uid="{00000000-0005-0000-0000-0000F8110000}"/>
    <cellStyle name="20% - Accent1 2 2 3 5 2 3 4" xfId="4788" xr:uid="{00000000-0005-0000-0000-0000F9110000}"/>
    <cellStyle name="20% - Accent1 2 2 3 5 2 4" xfId="4789" xr:uid="{00000000-0005-0000-0000-0000FA110000}"/>
    <cellStyle name="20% - Accent1 2 2 3 5 2 4 2" xfId="4790" xr:uid="{00000000-0005-0000-0000-0000FB110000}"/>
    <cellStyle name="20% - Accent1 2 2 3 5 2 4 2 2" xfId="4791" xr:uid="{00000000-0005-0000-0000-0000FC110000}"/>
    <cellStyle name="20% - Accent1 2 2 3 5 2 4 2 2 2" xfId="4792" xr:uid="{00000000-0005-0000-0000-0000FD110000}"/>
    <cellStyle name="20% - Accent1 2 2 3 5 2 4 2 3" xfId="4793" xr:uid="{00000000-0005-0000-0000-0000FE110000}"/>
    <cellStyle name="20% - Accent1 2 2 3 5 2 4 3" xfId="4794" xr:uid="{00000000-0005-0000-0000-0000FF110000}"/>
    <cellStyle name="20% - Accent1 2 2 3 5 2 4 3 2" xfId="4795" xr:uid="{00000000-0005-0000-0000-000000120000}"/>
    <cellStyle name="20% - Accent1 2 2 3 5 2 4 4" xfId="4796" xr:uid="{00000000-0005-0000-0000-000001120000}"/>
    <cellStyle name="20% - Accent1 2 2 3 5 2 5" xfId="4797" xr:uid="{00000000-0005-0000-0000-000002120000}"/>
    <cellStyle name="20% - Accent1 2 2 3 5 2 5 2" xfId="4798" xr:uid="{00000000-0005-0000-0000-000003120000}"/>
    <cellStyle name="20% - Accent1 2 2 3 5 2 5 2 2" xfId="4799" xr:uid="{00000000-0005-0000-0000-000004120000}"/>
    <cellStyle name="20% - Accent1 2 2 3 5 2 5 3" xfId="4800" xr:uid="{00000000-0005-0000-0000-000005120000}"/>
    <cellStyle name="20% - Accent1 2 2 3 5 2 6" xfId="4801" xr:uid="{00000000-0005-0000-0000-000006120000}"/>
    <cellStyle name="20% - Accent1 2 2 3 5 2 6 2" xfId="4802" xr:uid="{00000000-0005-0000-0000-000007120000}"/>
    <cellStyle name="20% - Accent1 2 2 3 5 2 6 2 2" xfId="4803" xr:uid="{00000000-0005-0000-0000-000008120000}"/>
    <cellStyle name="20% - Accent1 2 2 3 5 2 6 3" xfId="4804" xr:uid="{00000000-0005-0000-0000-000009120000}"/>
    <cellStyle name="20% - Accent1 2 2 3 5 2 7" xfId="4805" xr:uid="{00000000-0005-0000-0000-00000A120000}"/>
    <cellStyle name="20% - Accent1 2 2 3 5 2 7 2" xfId="4806" xr:uid="{00000000-0005-0000-0000-00000B120000}"/>
    <cellStyle name="20% - Accent1 2 2 3 5 2 8" xfId="4807" xr:uid="{00000000-0005-0000-0000-00000C120000}"/>
    <cellStyle name="20% - Accent1 2 2 3 5 2 8 2" xfId="4808" xr:uid="{00000000-0005-0000-0000-00000D120000}"/>
    <cellStyle name="20% - Accent1 2 2 3 5 2 9" xfId="4809" xr:uid="{00000000-0005-0000-0000-00000E120000}"/>
    <cellStyle name="20% - Accent1 2 2 3 5 3" xfId="4810" xr:uid="{00000000-0005-0000-0000-00000F120000}"/>
    <cellStyle name="20% - Accent1 2 2 3 5 3 2" xfId="4811" xr:uid="{00000000-0005-0000-0000-000010120000}"/>
    <cellStyle name="20% - Accent1 2 2 3 5 3 2 2" xfId="4812" xr:uid="{00000000-0005-0000-0000-000011120000}"/>
    <cellStyle name="20% - Accent1 2 2 3 5 3 2 2 2" xfId="4813" xr:uid="{00000000-0005-0000-0000-000012120000}"/>
    <cellStyle name="20% - Accent1 2 2 3 5 3 2 2 2 2" xfId="4814" xr:uid="{00000000-0005-0000-0000-000013120000}"/>
    <cellStyle name="20% - Accent1 2 2 3 5 3 2 2 3" xfId="4815" xr:uid="{00000000-0005-0000-0000-000014120000}"/>
    <cellStyle name="20% - Accent1 2 2 3 5 3 2 3" xfId="4816" xr:uid="{00000000-0005-0000-0000-000015120000}"/>
    <cellStyle name="20% - Accent1 2 2 3 5 3 2 3 2" xfId="4817" xr:uid="{00000000-0005-0000-0000-000016120000}"/>
    <cellStyle name="20% - Accent1 2 2 3 5 3 2 4" xfId="4818" xr:uid="{00000000-0005-0000-0000-000017120000}"/>
    <cellStyle name="20% - Accent1 2 2 3 5 3 3" xfId="4819" xr:uid="{00000000-0005-0000-0000-000018120000}"/>
    <cellStyle name="20% - Accent1 2 2 3 5 3 3 2" xfId="4820" xr:uid="{00000000-0005-0000-0000-000019120000}"/>
    <cellStyle name="20% - Accent1 2 2 3 5 3 3 2 2" xfId="4821" xr:uid="{00000000-0005-0000-0000-00001A120000}"/>
    <cellStyle name="20% - Accent1 2 2 3 5 3 3 2 2 2" xfId="4822" xr:uid="{00000000-0005-0000-0000-00001B120000}"/>
    <cellStyle name="20% - Accent1 2 2 3 5 3 3 2 3" xfId="4823" xr:uid="{00000000-0005-0000-0000-00001C120000}"/>
    <cellStyle name="20% - Accent1 2 2 3 5 3 3 3" xfId="4824" xr:uid="{00000000-0005-0000-0000-00001D120000}"/>
    <cellStyle name="20% - Accent1 2 2 3 5 3 3 3 2" xfId="4825" xr:uid="{00000000-0005-0000-0000-00001E120000}"/>
    <cellStyle name="20% - Accent1 2 2 3 5 3 3 4" xfId="4826" xr:uid="{00000000-0005-0000-0000-00001F120000}"/>
    <cellStyle name="20% - Accent1 2 2 3 5 3 4" xfId="4827" xr:uid="{00000000-0005-0000-0000-000020120000}"/>
    <cellStyle name="20% - Accent1 2 2 3 5 3 4 2" xfId="4828" xr:uid="{00000000-0005-0000-0000-000021120000}"/>
    <cellStyle name="20% - Accent1 2 2 3 5 3 4 2 2" xfId="4829" xr:uid="{00000000-0005-0000-0000-000022120000}"/>
    <cellStyle name="20% - Accent1 2 2 3 5 3 4 2 2 2" xfId="4830" xr:uid="{00000000-0005-0000-0000-000023120000}"/>
    <cellStyle name="20% - Accent1 2 2 3 5 3 4 2 3" xfId="4831" xr:uid="{00000000-0005-0000-0000-000024120000}"/>
    <cellStyle name="20% - Accent1 2 2 3 5 3 4 3" xfId="4832" xr:uid="{00000000-0005-0000-0000-000025120000}"/>
    <cellStyle name="20% - Accent1 2 2 3 5 3 4 3 2" xfId="4833" xr:uid="{00000000-0005-0000-0000-000026120000}"/>
    <cellStyle name="20% - Accent1 2 2 3 5 3 4 4" xfId="4834" xr:uid="{00000000-0005-0000-0000-000027120000}"/>
    <cellStyle name="20% - Accent1 2 2 3 5 3 5" xfId="4835" xr:uid="{00000000-0005-0000-0000-000028120000}"/>
    <cellStyle name="20% - Accent1 2 2 3 5 3 5 2" xfId="4836" xr:uid="{00000000-0005-0000-0000-000029120000}"/>
    <cellStyle name="20% - Accent1 2 2 3 5 3 5 2 2" xfId="4837" xr:uid="{00000000-0005-0000-0000-00002A120000}"/>
    <cellStyle name="20% - Accent1 2 2 3 5 3 5 3" xfId="4838" xr:uid="{00000000-0005-0000-0000-00002B120000}"/>
    <cellStyle name="20% - Accent1 2 2 3 5 3 6" xfId="4839" xr:uid="{00000000-0005-0000-0000-00002C120000}"/>
    <cellStyle name="20% - Accent1 2 2 3 5 3 6 2" xfId="4840" xr:uid="{00000000-0005-0000-0000-00002D120000}"/>
    <cellStyle name="20% - Accent1 2 2 3 5 3 6 2 2" xfId="4841" xr:uid="{00000000-0005-0000-0000-00002E120000}"/>
    <cellStyle name="20% - Accent1 2 2 3 5 3 6 3" xfId="4842" xr:uid="{00000000-0005-0000-0000-00002F120000}"/>
    <cellStyle name="20% - Accent1 2 2 3 5 3 7" xfId="4843" xr:uid="{00000000-0005-0000-0000-000030120000}"/>
    <cellStyle name="20% - Accent1 2 2 3 5 3 7 2" xfId="4844" xr:uid="{00000000-0005-0000-0000-000031120000}"/>
    <cellStyle name="20% - Accent1 2 2 3 5 3 8" xfId="4845" xr:uid="{00000000-0005-0000-0000-000032120000}"/>
    <cellStyle name="20% - Accent1 2 2 3 5 3 8 2" xfId="4846" xr:uid="{00000000-0005-0000-0000-000033120000}"/>
    <cellStyle name="20% - Accent1 2 2 3 5 3 9" xfId="4847" xr:uid="{00000000-0005-0000-0000-000034120000}"/>
    <cellStyle name="20% - Accent1 2 2 3 5 4" xfId="4848" xr:uid="{00000000-0005-0000-0000-000035120000}"/>
    <cellStyle name="20% - Accent1 2 2 3 5 4 2" xfId="4849" xr:uid="{00000000-0005-0000-0000-000036120000}"/>
    <cellStyle name="20% - Accent1 2 2 3 5 4 2 2" xfId="4850" xr:uid="{00000000-0005-0000-0000-000037120000}"/>
    <cellStyle name="20% - Accent1 2 2 3 5 4 2 2 2" xfId="4851" xr:uid="{00000000-0005-0000-0000-000038120000}"/>
    <cellStyle name="20% - Accent1 2 2 3 5 4 2 3" xfId="4852" xr:uid="{00000000-0005-0000-0000-000039120000}"/>
    <cellStyle name="20% - Accent1 2 2 3 5 4 3" xfId="4853" xr:uid="{00000000-0005-0000-0000-00003A120000}"/>
    <cellStyle name="20% - Accent1 2 2 3 5 4 3 2" xfId="4854" xr:uid="{00000000-0005-0000-0000-00003B120000}"/>
    <cellStyle name="20% - Accent1 2 2 3 5 4 4" xfId="4855" xr:uid="{00000000-0005-0000-0000-00003C120000}"/>
    <cellStyle name="20% - Accent1 2 2 3 5 5" xfId="4856" xr:uid="{00000000-0005-0000-0000-00003D120000}"/>
    <cellStyle name="20% - Accent1 2 2 3 5 5 2" xfId="4857" xr:uid="{00000000-0005-0000-0000-00003E120000}"/>
    <cellStyle name="20% - Accent1 2 2 3 5 5 2 2" xfId="4858" xr:uid="{00000000-0005-0000-0000-00003F120000}"/>
    <cellStyle name="20% - Accent1 2 2 3 5 5 2 2 2" xfId="4859" xr:uid="{00000000-0005-0000-0000-000040120000}"/>
    <cellStyle name="20% - Accent1 2 2 3 5 5 2 3" xfId="4860" xr:uid="{00000000-0005-0000-0000-000041120000}"/>
    <cellStyle name="20% - Accent1 2 2 3 5 5 3" xfId="4861" xr:uid="{00000000-0005-0000-0000-000042120000}"/>
    <cellStyle name="20% - Accent1 2 2 3 5 5 3 2" xfId="4862" xr:uid="{00000000-0005-0000-0000-000043120000}"/>
    <cellStyle name="20% - Accent1 2 2 3 5 5 4" xfId="4863" xr:uid="{00000000-0005-0000-0000-000044120000}"/>
    <cellStyle name="20% - Accent1 2 2 3 5 6" xfId="4864" xr:uid="{00000000-0005-0000-0000-000045120000}"/>
    <cellStyle name="20% - Accent1 2 2 3 5 6 2" xfId="4865" xr:uid="{00000000-0005-0000-0000-000046120000}"/>
    <cellStyle name="20% - Accent1 2 2 3 5 6 2 2" xfId="4866" xr:uid="{00000000-0005-0000-0000-000047120000}"/>
    <cellStyle name="20% - Accent1 2 2 3 5 6 2 2 2" xfId="4867" xr:uid="{00000000-0005-0000-0000-000048120000}"/>
    <cellStyle name="20% - Accent1 2 2 3 5 6 2 3" xfId="4868" xr:uid="{00000000-0005-0000-0000-000049120000}"/>
    <cellStyle name="20% - Accent1 2 2 3 5 6 3" xfId="4869" xr:uid="{00000000-0005-0000-0000-00004A120000}"/>
    <cellStyle name="20% - Accent1 2 2 3 5 6 3 2" xfId="4870" xr:uid="{00000000-0005-0000-0000-00004B120000}"/>
    <cellStyle name="20% - Accent1 2 2 3 5 6 4" xfId="4871" xr:uid="{00000000-0005-0000-0000-00004C120000}"/>
    <cellStyle name="20% - Accent1 2 2 3 5 7" xfId="4872" xr:uid="{00000000-0005-0000-0000-00004D120000}"/>
    <cellStyle name="20% - Accent1 2 2 3 5 7 2" xfId="4873" xr:uid="{00000000-0005-0000-0000-00004E120000}"/>
    <cellStyle name="20% - Accent1 2 2 3 5 7 2 2" xfId="4874" xr:uid="{00000000-0005-0000-0000-00004F120000}"/>
    <cellStyle name="20% - Accent1 2 2 3 5 7 3" xfId="4875" xr:uid="{00000000-0005-0000-0000-000050120000}"/>
    <cellStyle name="20% - Accent1 2 2 3 5 8" xfId="4876" xr:uid="{00000000-0005-0000-0000-000051120000}"/>
    <cellStyle name="20% - Accent1 2 2 3 5 8 2" xfId="4877" xr:uid="{00000000-0005-0000-0000-000052120000}"/>
    <cellStyle name="20% - Accent1 2 2 3 5 8 2 2" xfId="4878" xr:uid="{00000000-0005-0000-0000-000053120000}"/>
    <cellStyle name="20% - Accent1 2 2 3 5 8 3" xfId="4879" xr:uid="{00000000-0005-0000-0000-000054120000}"/>
    <cellStyle name="20% - Accent1 2 2 3 5 9" xfId="4880" xr:uid="{00000000-0005-0000-0000-000055120000}"/>
    <cellStyle name="20% - Accent1 2 2 3 5 9 2" xfId="4881" xr:uid="{00000000-0005-0000-0000-000056120000}"/>
    <cellStyle name="20% - Accent1 2 2 3 6" xfId="4882" xr:uid="{00000000-0005-0000-0000-000057120000}"/>
    <cellStyle name="20% - Accent1 2 2 3 6 10" xfId="4883" xr:uid="{00000000-0005-0000-0000-000058120000}"/>
    <cellStyle name="20% - Accent1 2 2 3 6 10 2" xfId="4884" xr:uid="{00000000-0005-0000-0000-000059120000}"/>
    <cellStyle name="20% - Accent1 2 2 3 6 11" xfId="4885" xr:uid="{00000000-0005-0000-0000-00005A120000}"/>
    <cellStyle name="20% - Accent1 2 2 3 6 2" xfId="4886" xr:uid="{00000000-0005-0000-0000-00005B120000}"/>
    <cellStyle name="20% - Accent1 2 2 3 6 2 2" xfId="4887" xr:uid="{00000000-0005-0000-0000-00005C120000}"/>
    <cellStyle name="20% - Accent1 2 2 3 6 2 2 2" xfId="4888" xr:uid="{00000000-0005-0000-0000-00005D120000}"/>
    <cellStyle name="20% - Accent1 2 2 3 6 2 2 2 2" xfId="4889" xr:uid="{00000000-0005-0000-0000-00005E120000}"/>
    <cellStyle name="20% - Accent1 2 2 3 6 2 2 2 2 2" xfId="4890" xr:uid="{00000000-0005-0000-0000-00005F120000}"/>
    <cellStyle name="20% - Accent1 2 2 3 6 2 2 2 3" xfId="4891" xr:uid="{00000000-0005-0000-0000-000060120000}"/>
    <cellStyle name="20% - Accent1 2 2 3 6 2 2 3" xfId="4892" xr:uid="{00000000-0005-0000-0000-000061120000}"/>
    <cellStyle name="20% - Accent1 2 2 3 6 2 2 3 2" xfId="4893" xr:uid="{00000000-0005-0000-0000-000062120000}"/>
    <cellStyle name="20% - Accent1 2 2 3 6 2 2 4" xfId="4894" xr:uid="{00000000-0005-0000-0000-000063120000}"/>
    <cellStyle name="20% - Accent1 2 2 3 6 2 3" xfId="4895" xr:uid="{00000000-0005-0000-0000-000064120000}"/>
    <cellStyle name="20% - Accent1 2 2 3 6 2 3 2" xfId="4896" xr:uid="{00000000-0005-0000-0000-000065120000}"/>
    <cellStyle name="20% - Accent1 2 2 3 6 2 3 2 2" xfId="4897" xr:uid="{00000000-0005-0000-0000-000066120000}"/>
    <cellStyle name="20% - Accent1 2 2 3 6 2 3 2 2 2" xfId="4898" xr:uid="{00000000-0005-0000-0000-000067120000}"/>
    <cellStyle name="20% - Accent1 2 2 3 6 2 3 2 3" xfId="4899" xr:uid="{00000000-0005-0000-0000-000068120000}"/>
    <cellStyle name="20% - Accent1 2 2 3 6 2 3 3" xfId="4900" xr:uid="{00000000-0005-0000-0000-000069120000}"/>
    <cellStyle name="20% - Accent1 2 2 3 6 2 3 3 2" xfId="4901" xr:uid="{00000000-0005-0000-0000-00006A120000}"/>
    <cellStyle name="20% - Accent1 2 2 3 6 2 3 4" xfId="4902" xr:uid="{00000000-0005-0000-0000-00006B120000}"/>
    <cellStyle name="20% - Accent1 2 2 3 6 2 4" xfId="4903" xr:uid="{00000000-0005-0000-0000-00006C120000}"/>
    <cellStyle name="20% - Accent1 2 2 3 6 2 4 2" xfId="4904" xr:uid="{00000000-0005-0000-0000-00006D120000}"/>
    <cellStyle name="20% - Accent1 2 2 3 6 2 4 2 2" xfId="4905" xr:uid="{00000000-0005-0000-0000-00006E120000}"/>
    <cellStyle name="20% - Accent1 2 2 3 6 2 4 2 2 2" xfId="4906" xr:uid="{00000000-0005-0000-0000-00006F120000}"/>
    <cellStyle name="20% - Accent1 2 2 3 6 2 4 2 3" xfId="4907" xr:uid="{00000000-0005-0000-0000-000070120000}"/>
    <cellStyle name="20% - Accent1 2 2 3 6 2 4 3" xfId="4908" xr:uid="{00000000-0005-0000-0000-000071120000}"/>
    <cellStyle name="20% - Accent1 2 2 3 6 2 4 3 2" xfId="4909" xr:uid="{00000000-0005-0000-0000-000072120000}"/>
    <cellStyle name="20% - Accent1 2 2 3 6 2 4 4" xfId="4910" xr:uid="{00000000-0005-0000-0000-000073120000}"/>
    <cellStyle name="20% - Accent1 2 2 3 6 2 5" xfId="4911" xr:uid="{00000000-0005-0000-0000-000074120000}"/>
    <cellStyle name="20% - Accent1 2 2 3 6 2 5 2" xfId="4912" xr:uid="{00000000-0005-0000-0000-000075120000}"/>
    <cellStyle name="20% - Accent1 2 2 3 6 2 5 2 2" xfId="4913" xr:uid="{00000000-0005-0000-0000-000076120000}"/>
    <cellStyle name="20% - Accent1 2 2 3 6 2 5 3" xfId="4914" xr:uid="{00000000-0005-0000-0000-000077120000}"/>
    <cellStyle name="20% - Accent1 2 2 3 6 2 6" xfId="4915" xr:uid="{00000000-0005-0000-0000-000078120000}"/>
    <cellStyle name="20% - Accent1 2 2 3 6 2 6 2" xfId="4916" xr:uid="{00000000-0005-0000-0000-000079120000}"/>
    <cellStyle name="20% - Accent1 2 2 3 6 2 6 2 2" xfId="4917" xr:uid="{00000000-0005-0000-0000-00007A120000}"/>
    <cellStyle name="20% - Accent1 2 2 3 6 2 6 3" xfId="4918" xr:uid="{00000000-0005-0000-0000-00007B120000}"/>
    <cellStyle name="20% - Accent1 2 2 3 6 2 7" xfId="4919" xr:uid="{00000000-0005-0000-0000-00007C120000}"/>
    <cellStyle name="20% - Accent1 2 2 3 6 2 7 2" xfId="4920" xr:uid="{00000000-0005-0000-0000-00007D120000}"/>
    <cellStyle name="20% - Accent1 2 2 3 6 2 8" xfId="4921" xr:uid="{00000000-0005-0000-0000-00007E120000}"/>
    <cellStyle name="20% - Accent1 2 2 3 6 2 8 2" xfId="4922" xr:uid="{00000000-0005-0000-0000-00007F120000}"/>
    <cellStyle name="20% - Accent1 2 2 3 6 2 9" xfId="4923" xr:uid="{00000000-0005-0000-0000-000080120000}"/>
    <cellStyle name="20% - Accent1 2 2 3 6 3" xfId="4924" xr:uid="{00000000-0005-0000-0000-000081120000}"/>
    <cellStyle name="20% - Accent1 2 2 3 6 3 2" xfId="4925" xr:uid="{00000000-0005-0000-0000-000082120000}"/>
    <cellStyle name="20% - Accent1 2 2 3 6 3 2 2" xfId="4926" xr:uid="{00000000-0005-0000-0000-000083120000}"/>
    <cellStyle name="20% - Accent1 2 2 3 6 3 2 2 2" xfId="4927" xr:uid="{00000000-0005-0000-0000-000084120000}"/>
    <cellStyle name="20% - Accent1 2 2 3 6 3 2 2 2 2" xfId="4928" xr:uid="{00000000-0005-0000-0000-000085120000}"/>
    <cellStyle name="20% - Accent1 2 2 3 6 3 2 2 3" xfId="4929" xr:uid="{00000000-0005-0000-0000-000086120000}"/>
    <cellStyle name="20% - Accent1 2 2 3 6 3 2 3" xfId="4930" xr:uid="{00000000-0005-0000-0000-000087120000}"/>
    <cellStyle name="20% - Accent1 2 2 3 6 3 2 3 2" xfId="4931" xr:uid="{00000000-0005-0000-0000-000088120000}"/>
    <cellStyle name="20% - Accent1 2 2 3 6 3 2 4" xfId="4932" xr:uid="{00000000-0005-0000-0000-000089120000}"/>
    <cellStyle name="20% - Accent1 2 2 3 6 3 3" xfId="4933" xr:uid="{00000000-0005-0000-0000-00008A120000}"/>
    <cellStyle name="20% - Accent1 2 2 3 6 3 3 2" xfId="4934" xr:uid="{00000000-0005-0000-0000-00008B120000}"/>
    <cellStyle name="20% - Accent1 2 2 3 6 3 3 2 2" xfId="4935" xr:uid="{00000000-0005-0000-0000-00008C120000}"/>
    <cellStyle name="20% - Accent1 2 2 3 6 3 3 2 2 2" xfId="4936" xr:uid="{00000000-0005-0000-0000-00008D120000}"/>
    <cellStyle name="20% - Accent1 2 2 3 6 3 3 2 3" xfId="4937" xr:uid="{00000000-0005-0000-0000-00008E120000}"/>
    <cellStyle name="20% - Accent1 2 2 3 6 3 3 3" xfId="4938" xr:uid="{00000000-0005-0000-0000-00008F120000}"/>
    <cellStyle name="20% - Accent1 2 2 3 6 3 3 3 2" xfId="4939" xr:uid="{00000000-0005-0000-0000-000090120000}"/>
    <cellStyle name="20% - Accent1 2 2 3 6 3 3 4" xfId="4940" xr:uid="{00000000-0005-0000-0000-000091120000}"/>
    <cellStyle name="20% - Accent1 2 2 3 6 3 4" xfId="4941" xr:uid="{00000000-0005-0000-0000-000092120000}"/>
    <cellStyle name="20% - Accent1 2 2 3 6 3 4 2" xfId="4942" xr:uid="{00000000-0005-0000-0000-000093120000}"/>
    <cellStyle name="20% - Accent1 2 2 3 6 3 4 2 2" xfId="4943" xr:uid="{00000000-0005-0000-0000-000094120000}"/>
    <cellStyle name="20% - Accent1 2 2 3 6 3 4 2 2 2" xfId="4944" xr:uid="{00000000-0005-0000-0000-000095120000}"/>
    <cellStyle name="20% - Accent1 2 2 3 6 3 4 2 3" xfId="4945" xr:uid="{00000000-0005-0000-0000-000096120000}"/>
    <cellStyle name="20% - Accent1 2 2 3 6 3 4 3" xfId="4946" xr:uid="{00000000-0005-0000-0000-000097120000}"/>
    <cellStyle name="20% - Accent1 2 2 3 6 3 4 3 2" xfId="4947" xr:uid="{00000000-0005-0000-0000-000098120000}"/>
    <cellStyle name="20% - Accent1 2 2 3 6 3 4 4" xfId="4948" xr:uid="{00000000-0005-0000-0000-000099120000}"/>
    <cellStyle name="20% - Accent1 2 2 3 6 3 5" xfId="4949" xr:uid="{00000000-0005-0000-0000-00009A120000}"/>
    <cellStyle name="20% - Accent1 2 2 3 6 3 5 2" xfId="4950" xr:uid="{00000000-0005-0000-0000-00009B120000}"/>
    <cellStyle name="20% - Accent1 2 2 3 6 3 5 2 2" xfId="4951" xr:uid="{00000000-0005-0000-0000-00009C120000}"/>
    <cellStyle name="20% - Accent1 2 2 3 6 3 5 3" xfId="4952" xr:uid="{00000000-0005-0000-0000-00009D120000}"/>
    <cellStyle name="20% - Accent1 2 2 3 6 3 6" xfId="4953" xr:uid="{00000000-0005-0000-0000-00009E120000}"/>
    <cellStyle name="20% - Accent1 2 2 3 6 3 6 2" xfId="4954" xr:uid="{00000000-0005-0000-0000-00009F120000}"/>
    <cellStyle name="20% - Accent1 2 2 3 6 3 6 2 2" xfId="4955" xr:uid="{00000000-0005-0000-0000-0000A0120000}"/>
    <cellStyle name="20% - Accent1 2 2 3 6 3 6 3" xfId="4956" xr:uid="{00000000-0005-0000-0000-0000A1120000}"/>
    <cellStyle name="20% - Accent1 2 2 3 6 3 7" xfId="4957" xr:uid="{00000000-0005-0000-0000-0000A2120000}"/>
    <cellStyle name="20% - Accent1 2 2 3 6 3 7 2" xfId="4958" xr:uid="{00000000-0005-0000-0000-0000A3120000}"/>
    <cellStyle name="20% - Accent1 2 2 3 6 3 8" xfId="4959" xr:uid="{00000000-0005-0000-0000-0000A4120000}"/>
    <cellStyle name="20% - Accent1 2 2 3 6 3 8 2" xfId="4960" xr:uid="{00000000-0005-0000-0000-0000A5120000}"/>
    <cellStyle name="20% - Accent1 2 2 3 6 3 9" xfId="4961" xr:uid="{00000000-0005-0000-0000-0000A6120000}"/>
    <cellStyle name="20% - Accent1 2 2 3 6 4" xfId="4962" xr:uid="{00000000-0005-0000-0000-0000A7120000}"/>
    <cellStyle name="20% - Accent1 2 2 3 6 4 2" xfId="4963" xr:uid="{00000000-0005-0000-0000-0000A8120000}"/>
    <cellStyle name="20% - Accent1 2 2 3 6 4 2 2" xfId="4964" xr:uid="{00000000-0005-0000-0000-0000A9120000}"/>
    <cellStyle name="20% - Accent1 2 2 3 6 4 2 2 2" xfId="4965" xr:uid="{00000000-0005-0000-0000-0000AA120000}"/>
    <cellStyle name="20% - Accent1 2 2 3 6 4 2 3" xfId="4966" xr:uid="{00000000-0005-0000-0000-0000AB120000}"/>
    <cellStyle name="20% - Accent1 2 2 3 6 4 3" xfId="4967" xr:uid="{00000000-0005-0000-0000-0000AC120000}"/>
    <cellStyle name="20% - Accent1 2 2 3 6 4 3 2" xfId="4968" xr:uid="{00000000-0005-0000-0000-0000AD120000}"/>
    <cellStyle name="20% - Accent1 2 2 3 6 4 4" xfId="4969" xr:uid="{00000000-0005-0000-0000-0000AE120000}"/>
    <cellStyle name="20% - Accent1 2 2 3 6 5" xfId="4970" xr:uid="{00000000-0005-0000-0000-0000AF120000}"/>
    <cellStyle name="20% - Accent1 2 2 3 6 5 2" xfId="4971" xr:uid="{00000000-0005-0000-0000-0000B0120000}"/>
    <cellStyle name="20% - Accent1 2 2 3 6 5 2 2" xfId="4972" xr:uid="{00000000-0005-0000-0000-0000B1120000}"/>
    <cellStyle name="20% - Accent1 2 2 3 6 5 2 2 2" xfId="4973" xr:uid="{00000000-0005-0000-0000-0000B2120000}"/>
    <cellStyle name="20% - Accent1 2 2 3 6 5 2 3" xfId="4974" xr:uid="{00000000-0005-0000-0000-0000B3120000}"/>
    <cellStyle name="20% - Accent1 2 2 3 6 5 3" xfId="4975" xr:uid="{00000000-0005-0000-0000-0000B4120000}"/>
    <cellStyle name="20% - Accent1 2 2 3 6 5 3 2" xfId="4976" xr:uid="{00000000-0005-0000-0000-0000B5120000}"/>
    <cellStyle name="20% - Accent1 2 2 3 6 5 4" xfId="4977" xr:uid="{00000000-0005-0000-0000-0000B6120000}"/>
    <cellStyle name="20% - Accent1 2 2 3 6 6" xfId="4978" xr:uid="{00000000-0005-0000-0000-0000B7120000}"/>
    <cellStyle name="20% - Accent1 2 2 3 6 6 2" xfId="4979" xr:uid="{00000000-0005-0000-0000-0000B8120000}"/>
    <cellStyle name="20% - Accent1 2 2 3 6 6 2 2" xfId="4980" xr:uid="{00000000-0005-0000-0000-0000B9120000}"/>
    <cellStyle name="20% - Accent1 2 2 3 6 6 2 2 2" xfId="4981" xr:uid="{00000000-0005-0000-0000-0000BA120000}"/>
    <cellStyle name="20% - Accent1 2 2 3 6 6 2 3" xfId="4982" xr:uid="{00000000-0005-0000-0000-0000BB120000}"/>
    <cellStyle name="20% - Accent1 2 2 3 6 6 3" xfId="4983" xr:uid="{00000000-0005-0000-0000-0000BC120000}"/>
    <cellStyle name="20% - Accent1 2 2 3 6 6 3 2" xfId="4984" xr:uid="{00000000-0005-0000-0000-0000BD120000}"/>
    <cellStyle name="20% - Accent1 2 2 3 6 6 4" xfId="4985" xr:uid="{00000000-0005-0000-0000-0000BE120000}"/>
    <cellStyle name="20% - Accent1 2 2 3 6 7" xfId="4986" xr:uid="{00000000-0005-0000-0000-0000BF120000}"/>
    <cellStyle name="20% - Accent1 2 2 3 6 7 2" xfId="4987" xr:uid="{00000000-0005-0000-0000-0000C0120000}"/>
    <cellStyle name="20% - Accent1 2 2 3 6 7 2 2" xfId="4988" xr:uid="{00000000-0005-0000-0000-0000C1120000}"/>
    <cellStyle name="20% - Accent1 2 2 3 6 7 3" xfId="4989" xr:uid="{00000000-0005-0000-0000-0000C2120000}"/>
    <cellStyle name="20% - Accent1 2 2 3 6 8" xfId="4990" xr:uid="{00000000-0005-0000-0000-0000C3120000}"/>
    <cellStyle name="20% - Accent1 2 2 3 6 8 2" xfId="4991" xr:uid="{00000000-0005-0000-0000-0000C4120000}"/>
    <cellStyle name="20% - Accent1 2 2 3 6 8 2 2" xfId="4992" xr:uid="{00000000-0005-0000-0000-0000C5120000}"/>
    <cellStyle name="20% - Accent1 2 2 3 6 8 3" xfId="4993" xr:uid="{00000000-0005-0000-0000-0000C6120000}"/>
    <cellStyle name="20% - Accent1 2 2 3 6 9" xfId="4994" xr:uid="{00000000-0005-0000-0000-0000C7120000}"/>
    <cellStyle name="20% - Accent1 2 2 3 6 9 2" xfId="4995" xr:uid="{00000000-0005-0000-0000-0000C8120000}"/>
    <cellStyle name="20% - Accent1 2 2 3 7" xfId="4996" xr:uid="{00000000-0005-0000-0000-0000C9120000}"/>
    <cellStyle name="20% - Accent1 2 2 3 7 2" xfId="4997" xr:uid="{00000000-0005-0000-0000-0000CA120000}"/>
    <cellStyle name="20% - Accent1 2 2 3 7 2 2" xfId="4998" xr:uid="{00000000-0005-0000-0000-0000CB120000}"/>
    <cellStyle name="20% - Accent1 2 2 3 7 2 2 2" xfId="4999" xr:uid="{00000000-0005-0000-0000-0000CC120000}"/>
    <cellStyle name="20% - Accent1 2 2 3 7 2 2 2 2" xfId="5000" xr:uid="{00000000-0005-0000-0000-0000CD120000}"/>
    <cellStyle name="20% - Accent1 2 2 3 7 2 2 3" xfId="5001" xr:uid="{00000000-0005-0000-0000-0000CE120000}"/>
    <cellStyle name="20% - Accent1 2 2 3 7 2 3" xfId="5002" xr:uid="{00000000-0005-0000-0000-0000CF120000}"/>
    <cellStyle name="20% - Accent1 2 2 3 7 2 3 2" xfId="5003" xr:uid="{00000000-0005-0000-0000-0000D0120000}"/>
    <cellStyle name="20% - Accent1 2 2 3 7 2 4" xfId="5004" xr:uid="{00000000-0005-0000-0000-0000D1120000}"/>
    <cellStyle name="20% - Accent1 2 2 3 7 3" xfId="5005" xr:uid="{00000000-0005-0000-0000-0000D2120000}"/>
    <cellStyle name="20% - Accent1 2 2 3 7 3 2" xfId="5006" xr:uid="{00000000-0005-0000-0000-0000D3120000}"/>
    <cellStyle name="20% - Accent1 2 2 3 7 3 2 2" xfId="5007" xr:uid="{00000000-0005-0000-0000-0000D4120000}"/>
    <cellStyle name="20% - Accent1 2 2 3 7 3 2 2 2" xfId="5008" xr:uid="{00000000-0005-0000-0000-0000D5120000}"/>
    <cellStyle name="20% - Accent1 2 2 3 7 3 2 3" xfId="5009" xr:uid="{00000000-0005-0000-0000-0000D6120000}"/>
    <cellStyle name="20% - Accent1 2 2 3 7 3 3" xfId="5010" xr:uid="{00000000-0005-0000-0000-0000D7120000}"/>
    <cellStyle name="20% - Accent1 2 2 3 7 3 3 2" xfId="5011" xr:uid="{00000000-0005-0000-0000-0000D8120000}"/>
    <cellStyle name="20% - Accent1 2 2 3 7 3 4" xfId="5012" xr:uid="{00000000-0005-0000-0000-0000D9120000}"/>
    <cellStyle name="20% - Accent1 2 2 3 7 4" xfId="5013" xr:uid="{00000000-0005-0000-0000-0000DA120000}"/>
    <cellStyle name="20% - Accent1 2 2 3 7 4 2" xfId="5014" xr:uid="{00000000-0005-0000-0000-0000DB120000}"/>
    <cellStyle name="20% - Accent1 2 2 3 7 4 2 2" xfId="5015" xr:uid="{00000000-0005-0000-0000-0000DC120000}"/>
    <cellStyle name="20% - Accent1 2 2 3 7 4 2 2 2" xfId="5016" xr:uid="{00000000-0005-0000-0000-0000DD120000}"/>
    <cellStyle name="20% - Accent1 2 2 3 7 4 2 3" xfId="5017" xr:uid="{00000000-0005-0000-0000-0000DE120000}"/>
    <cellStyle name="20% - Accent1 2 2 3 7 4 3" xfId="5018" xr:uid="{00000000-0005-0000-0000-0000DF120000}"/>
    <cellStyle name="20% - Accent1 2 2 3 7 4 3 2" xfId="5019" xr:uid="{00000000-0005-0000-0000-0000E0120000}"/>
    <cellStyle name="20% - Accent1 2 2 3 7 4 4" xfId="5020" xr:uid="{00000000-0005-0000-0000-0000E1120000}"/>
    <cellStyle name="20% - Accent1 2 2 3 7 5" xfId="5021" xr:uid="{00000000-0005-0000-0000-0000E2120000}"/>
    <cellStyle name="20% - Accent1 2 2 3 7 5 2" xfId="5022" xr:uid="{00000000-0005-0000-0000-0000E3120000}"/>
    <cellStyle name="20% - Accent1 2 2 3 7 5 2 2" xfId="5023" xr:uid="{00000000-0005-0000-0000-0000E4120000}"/>
    <cellStyle name="20% - Accent1 2 2 3 7 5 3" xfId="5024" xr:uid="{00000000-0005-0000-0000-0000E5120000}"/>
    <cellStyle name="20% - Accent1 2 2 3 7 6" xfId="5025" xr:uid="{00000000-0005-0000-0000-0000E6120000}"/>
    <cellStyle name="20% - Accent1 2 2 3 7 6 2" xfId="5026" xr:uid="{00000000-0005-0000-0000-0000E7120000}"/>
    <cellStyle name="20% - Accent1 2 2 3 7 6 2 2" xfId="5027" xr:uid="{00000000-0005-0000-0000-0000E8120000}"/>
    <cellStyle name="20% - Accent1 2 2 3 7 6 3" xfId="5028" xr:uid="{00000000-0005-0000-0000-0000E9120000}"/>
    <cellStyle name="20% - Accent1 2 2 3 7 7" xfId="5029" xr:uid="{00000000-0005-0000-0000-0000EA120000}"/>
    <cellStyle name="20% - Accent1 2 2 3 7 7 2" xfId="5030" xr:uid="{00000000-0005-0000-0000-0000EB120000}"/>
    <cellStyle name="20% - Accent1 2 2 3 7 8" xfId="5031" xr:uid="{00000000-0005-0000-0000-0000EC120000}"/>
    <cellStyle name="20% - Accent1 2 2 3 7 8 2" xfId="5032" xr:uid="{00000000-0005-0000-0000-0000ED120000}"/>
    <cellStyle name="20% - Accent1 2 2 3 7 9" xfId="5033" xr:uid="{00000000-0005-0000-0000-0000EE120000}"/>
    <cellStyle name="20% - Accent1 2 2 3 8" xfId="5034" xr:uid="{00000000-0005-0000-0000-0000EF120000}"/>
    <cellStyle name="20% - Accent1 2 2 3 8 2" xfId="5035" xr:uid="{00000000-0005-0000-0000-0000F0120000}"/>
    <cellStyle name="20% - Accent1 2 2 3 8 2 2" xfId="5036" xr:uid="{00000000-0005-0000-0000-0000F1120000}"/>
    <cellStyle name="20% - Accent1 2 2 3 8 2 2 2" xfId="5037" xr:uid="{00000000-0005-0000-0000-0000F2120000}"/>
    <cellStyle name="20% - Accent1 2 2 3 8 2 2 2 2" xfId="5038" xr:uid="{00000000-0005-0000-0000-0000F3120000}"/>
    <cellStyle name="20% - Accent1 2 2 3 8 2 2 3" xfId="5039" xr:uid="{00000000-0005-0000-0000-0000F4120000}"/>
    <cellStyle name="20% - Accent1 2 2 3 8 2 3" xfId="5040" xr:uid="{00000000-0005-0000-0000-0000F5120000}"/>
    <cellStyle name="20% - Accent1 2 2 3 8 2 3 2" xfId="5041" xr:uid="{00000000-0005-0000-0000-0000F6120000}"/>
    <cellStyle name="20% - Accent1 2 2 3 8 2 4" xfId="5042" xr:uid="{00000000-0005-0000-0000-0000F7120000}"/>
    <cellStyle name="20% - Accent1 2 2 3 8 3" xfId="5043" xr:uid="{00000000-0005-0000-0000-0000F8120000}"/>
    <cellStyle name="20% - Accent1 2 2 3 8 3 2" xfId="5044" xr:uid="{00000000-0005-0000-0000-0000F9120000}"/>
    <cellStyle name="20% - Accent1 2 2 3 8 3 2 2" xfId="5045" xr:uid="{00000000-0005-0000-0000-0000FA120000}"/>
    <cellStyle name="20% - Accent1 2 2 3 8 3 2 2 2" xfId="5046" xr:uid="{00000000-0005-0000-0000-0000FB120000}"/>
    <cellStyle name="20% - Accent1 2 2 3 8 3 2 3" xfId="5047" xr:uid="{00000000-0005-0000-0000-0000FC120000}"/>
    <cellStyle name="20% - Accent1 2 2 3 8 3 3" xfId="5048" xr:uid="{00000000-0005-0000-0000-0000FD120000}"/>
    <cellStyle name="20% - Accent1 2 2 3 8 3 3 2" xfId="5049" xr:uid="{00000000-0005-0000-0000-0000FE120000}"/>
    <cellStyle name="20% - Accent1 2 2 3 8 3 4" xfId="5050" xr:uid="{00000000-0005-0000-0000-0000FF120000}"/>
    <cellStyle name="20% - Accent1 2 2 3 8 4" xfId="5051" xr:uid="{00000000-0005-0000-0000-000000130000}"/>
    <cellStyle name="20% - Accent1 2 2 3 8 4 2" xfId="5052" xr:uid="{00000000-0005-0000-0000-000001130000}"/>
    <cellStyle name="20% - Accent1 2 2 3 8 4 2 2" xfId="5053" xr:uid="{00000000-0005-0000-0000-000002130000}"/>
    <cellStyle name="20% - Accent1 2 2 3 8 4 2 2 2" xfId="5054" xr:uid="{00000000-0005-0000-0000-000003130000}"/>
    <cellStyle name="20% - Accent1 2 2 3 8 4 2 3" xfId="5055" xr:uid="{00000000-0005-0000-0000-000004130000}"/>
    <cellStyle name="20% - Accent1 2 2 3 8 4 3" xfId="5056" xr:uid="{00000000-0005-0000-0000-000005130000}"/>
    <cellStyle name="20% - Accent1 2 2 3 8 4 3 2" xfId="5057" xr:uid="{00000000-0005-0000-0000-000006130000}"/>
    <cellStyle name="20% - Accent1 2 2 3 8 4 4" xfId="5058" xr:uid="{00000000-0005-0000-0000-000007130000}"/>
    <cellStyle name="20% - Accent1 2 2 3 8 5" xfId="5059" xr:uid="{00000000-0005-0000-0000-000008130000}"/>
    <cellStyle name="20% - Accent1 2 2 3 8 5 2" xfId="5060" xr:uid="{00000000-0005-0000-0000-000009130000}"/>
    <cellStyle name="20% - Accent1 2 2 3 8 5 2 2" xfId="5061" xr:uid="{00000000-0005-0000-0000-00000A130000}"/>
    <cellStyle name="20% - Accent1 2 2 3 8 5 3" xfId="5062" xr:uid="{00000000-0005-0000-0000-00000B130000}"/>
    <cellStyle name="20% - Accent1 2 2 3 8 6" xfId="5063" xr:uid="{00000000-0005-0000-0000-00000C130000}"/>
    <cellStyle name="20% - Accent1 2 2 3 8 6 2" xfId="5064" xr:uid="{00000000-0005-0000-0000-00000D130000}"/>
    <cellStyle name="20% - Accent1 2 2 3 8 6 2 2" xfId="5065" xr:uid="{00000000-0005-0000-0000-00000E130000}"/>
    <cellStyle name="20% - Accent1 2 2 3 8 6 3" xfId="5066" xr:uid="{00000000-0005-0000-0000-00000F130000}"/>
    <cellStyle name="20% - Accent1 2 2 3 8 7" xfId="5067" xr:uid="{00000000-0005-0000-0000-000010130000}"/>
    <cellStyle name="20% - Accent1 2 2 3 8 7 2" xfId="5068" xr:uid="{00000000-0005-0000-0000-000011130000}"/>
    <cellStyle name="20% - Accent1 2 2 3 8 8" xfId="5069" xr:uid="{00000000-0005-0000-0000-000012130000}"/>
    <cellStyle name="20% - Accent1 2 2 3 8 8 2" xfId="5070" xr:uid="{00000000-0005-0000-0000-000013130000}"/>
    <cellStyle name="20% - Accent1 2 2 3 8 9" xfId="5071" xr:uid="{00000000-0005-0000-0000-000014130000}"/>
    <cellStyle name="20% - Accent1 2 2 3 9" xfId="5072" xr:uid="{00000000-0005-0000-0000-000015130000}"/>
    <cellStyle name="20% - Accent1 2 2 3 9 2" xfId="5073" xr:uid="{00000000-0005-0000-0000-000016130000}"/>
    <cellStyle name="20% - Accent1 2 2 3 9 2 2" xfId="5074" xr:uid="{00000000-0005-0000-0000-000017130000}"/>
    <cellStyle name="20% - Accent1 2 2 3 9 2 2 2" xfId="5075" xr:uid="{00000000-0005-0000-0000-000018130000}"/>
    <cellStyle name="20% - Accent1 2 2 3 9 2 3" xfId="5076" xr:uid="{00000000-0005-0000-0000-000019130000}"/>
    <cellStyle name="20% - Accent1 2 2 3 9 3" xfId="5077" xr:uid="{00000000-0005-0000-0000-00001A130000}"/>
    <cellStyle name="20% - Accent1 2 2 3 9 3 2" xfId="5078" xr:uid="{00000000-0005-0000-0000-00001B130000}"/>
    <cellStyle name="20% - Accent1 2 2 3 9 4" xfId="5079" xr:uid="{00000000-0005-0000-0000-00001C130000}"/>
    <cellStyle name="20% - Accent1 2 2 4" xfId="5080" xr:uid="{00000000-0005-0000-0000-00001D130000}"/>
    <cellStyle name="20% - Accent1 2 2 4 10" xfId="5081" xr:uid="{00000000-0005-0000-0000-00001E130000}"/>
    <cellStyle name="20% - Accent1 2 2 4 10 2" xfId="5082" xr:uid="{00000000-0005-0000-0000-00001F130000}"/>
    <cellStyle name="20% - Accent1 2 2 4 10 2 2" xfId="5083" xr:uid="{00000000-0005-0000-0000-000020130000}"/>
    <cellStyle name="20% - Accent1 2 2 4 10 2 2 2" xfId="5084" xr:uid="{00000000-0005-0000-0000-000021130000}"/>
    <cellStyle name="20% - Accent1 2 2 4 10 2 3" xfId="5085" xr:uid="{00000000-0005-0000-0000-000022130000}"/>
    <cellStyle name="20% - Accent1 2 2 4 10 3" xfId="5086" xr:uid="{00000000-0005-0000-0000-000023130000}"/>
    <cellStyle name="20% - Accent1 2 2 4 10 3 2" xfId="5087" xr:uid="{00000000-0005-0000-0000-000024130000}"/>
    <cellStyle name="20% - Accent1 2 2 4 10 4" xfId="5088" xr:uid="{00000000-0005-0000-0000-000025130000}"/>
    <cellStyle name="20% - Accent1 2 2 4 11" xfId="5089" xr:uid="{00000000-0005-0000-0000-000026130000}"/>
    <cellStyle name="20% - Accent1 2 2 4 11 2" xfId="5090" xr:uid="{00000000-0005-0000-0000-000027130000}"/>
    <cellStyle name="20% - Accent1 2 2 4 11 2 2" xfId="5091" xr:uid="{00000000-0005-0000-0000-000028130000}"/>
    <cellStyle name="20% - Accent1 2 2 4 11 2 2 2" xfId="5092" xr:uid="{00000000-0005-0000-0000-000029130000}"/>
    <cellStyle name="20% - Accent1 2 2 4 11 2 3" xfId="5093" xr:uid="{00000000-0005-0000-0000-00002A130000}"/>
    <cellStyle name="20% - Accent1 2 2 4 11 3" xfId="5094" xr:uid="{00000000-0005-0000-0000-00002B130000}"/>
    <cellStyle name="20% - Accent1 2 2 4 11 3 2" xfId="5095" xr:uid="{00000000-0005-0000-0000-00002C130000}"/>
    <cellStyle name="20% - Accent1 2 2 4 11 4" xfId="5096" xr:uid="{00000000-0005-0000-0000-00002D130000}"/>
    <cellStyle name="20% - Accent1 2 2 4 12" xfId="5097" xr:uid="{00000000-0005-0000-0000-00002E130000}"/>
    <cellStyle name="20% - Accent1 2 2 4 12 2" xfId="5098" xr:uid="{00000000-0005-0000-0000-00002F130000}"/>
    <cellStyle name="20% - Accent1 2 2 4 12 2 2" xfId="5099" xr:uid="{00000000-0005-0000-0000-000030130000}"/>
    <cellStyle name="20% - Accent1 2 2 4 12 3" xfId="5100" xr:uid="{00000000-0005-0000-0000-000031130000}"/>
    <cellStyle name="20% - Accent1 2 2 4 13" xfId="5101" xr:uid="{00000000-0005-0000-0000-000032130000}"/>
    <cellStyle name="20% - Accent1 2 2 4 13 2" xfId="5102" xr:uid="{00000000-0005-0000-0000-000033130000}"/>
    <cellStyle name="20% - Accent1 2 2 4 13 2 2" xfId="5103" xr:uid="{00000000-0005-0000-0000-000034130000}"/>
    <cellStyle name="20% - Accent1 2 2 4 13 3" xfId="5104" xr:uid="{00000000-0005-0000-0000-000035130000}"/>
    <cellStyle name="20% - Accent1 2 2 4 14" xfId="5105" xr:uid="{00000000-0005-0000-0000-000036130000}"/>
    <cellStyle name="20% - Accent1 2 2 4 14 2" xfId="5106" xr:uid="{00000000-0005-0000-0000-000037130000}"/>
    <cellStyle name="20% - Accent1 2 2 4 15" xfId="5107" xr:uid="{00000000-0005-0000-0000-000038130000}"/>
    <cellStyle name="20% - Accent1 2 2 4 15 2" xfId="5108" xr:uid="{00000000-0005-0000-0000-000039130000}"/>
    <cellStyle name="20% - Accent1 2 2 4 16" xfId="5109" xr:uid="{00000000-0005-0000-0000-00003A130000}"/>
    <cellStyle name="20% - Accent1 2 2 4 2" xfId="5110" xr:uid="{00000000-0005-0000-0000-00003B130000}"/>
    <cellStyle name="20% - Accent1 2 2 4 2 10" xfId="5111" xr:uid="{00000000-0005-0000-0000-00003C130000}"/>
    <cellStyle name="20% - Accent1 2 2 4 2 10 2" xfId="5112" xr:uid="{00000000-0005-0000-0000-00003D130000}"/>
    <cellStyle name="20% - Accent1 2 2 4 2 10 2 2" xfId="5113" xr:uid="{00000000-0005-0000-0000-00003E130000}"/>
    <cellStyle name="20% - Accent1 2 2 4 2 10 2 2 2" xfId="5114" xr:uid="{00000000-0005-0000-0000-00003F130000}"/>
    <cellStyle name="20% - Accent1 2 2 4 2 10 2 3" xfId="5115" xr:uid="{00000000-0005-0000-0000-000040130000}"/>
    <cellStyle name="20% - Accent1 2 2 4 2 10 3" xfId="5116" xr:uid="{00000000-0005-0000-0000-000041130000}"/>
    <cellStyle name="20% - Accent1 2 2 4 2 10 3 2" xfId="5117" xr:uid="{00000000-0005-0000-0000-000042130000}"/>
    <cellStyle name="20% - Accent1 2 2 4 2 10 4" xfId="5118" xr:uid="{00000000-0005-0000-0000-000043130000}"/>
    <cellStyle name="20% - Accent1 2 2 4 2 11" xfId="5119" xr:uid="{00000000-0005-0000-0000-000044130000}"/>
    <cellStyle name="20% - Accent1 2 2 4 2 11 2" xfId="5120" xr:uid="{00000000-0005-0000-0000-000045130000}"/>
    <cellStyle name="20% - Accent1 2 2 4 2 11 2 2" xfId="5121" xr:uid="{00000000-0005-0000-0000-000046130000}"/>
    <cellStyle name="20% - Accent1 2 2 4 2 11 3" xfId="5122" xr:uid="{00000000-0005-0000-0000-000047130000}"/>
    <cellStyle name="20% - Accent1 2 2 4 2 12" xfId="5123" xr:uid="{00000000-0005-0000-0000-000048130000}"/>
    <cellStyle name="20% - Accent1 2 2 4 2 12 2" xfId="5124" xr:uid="{00000000-0005-0000-0000-000049130000}"/>
    <cellStyle name="20% - Accent1 2 2 4 2 12 2 2" xfId="5125" xr:uid="{00000000-0005-0000-0000-00004A130000}"/>
    <cellStyle name="20% - Accent1 2 2 4 2 12 3" xfId="5126" xr:uid="{00000000-0005-0000-0000-00004B130000}"/>
    <cellStyle name="20% - Accent1 2 2 4 2 13" xfId="5127" xr:uid="{00000000-0005-0000-0000-00004C130000}"/>
    <cellStyle name="20% - Accent1 2 2 4 2 13 2" xfId="5128" xr:uid="{00000000-0005-0000-0000-00004D130000}"/>
    <cellStyle name="20% - Accent1 2 2 4 2 14" xfId="5129" xr:uid="{00000000-0005-0000-0000-00004E130000}"/>
    <cellStyle name="20% - Accent1 2 2 4 2 14 2" xfId="5130" xr:uid="{00000000-0005-0000-0000-00004F130000}"/>
    <cellStyle name="20% - Accent1 2 2 4 2 15" xfId="5131" xr:uid="{00000000-0005-0000-0000-000050130000}"/>
    <cellStyle name="20% - Accent1 2 2 4 2 2" xfId="5132" xr:uid="{00000000-0005-0000-0000-000051130000}"/>
    <cellStyle name="20% - Accent1 2 2 4 2 2 10" xfId="5133" xr:uid="{00000000-0005-0000-0000-000052130000}"/>
    <cellStyle name="20% - Accent1 2 2 4 2 2 10 2" xfId="5134" xr:uid="{00000000-0005-0000-0000-000053130000}"/>
    <cellStyle name="20% - Accent1 2 2 4 2 2 10 2 2" xfId="5135" xr:uid="{00000000-0005-0000-0000-000054130000}"/>
    <cellStyle name="20% - Accent1 2 2 4 2 2 10 3" xfId="5136" xr:uid="{00000000-0005-0000-0000-000055130000}"/>
    <cellStyle name="20% - Accent1 2 2 4 2 2 11" xfId="5137" xr:uid="{00000000-0005-0000-0000-000056130000}"/>
    <cellStyle name="20% - Accent1 2 2 4 2 2 11 2" xfId="5138" xr:uid="{00000000-0005-0000-0000-000057130000}"/>
    <cellStyle name="20% - Accent1 2 2 4 2 2 11 2 2" xfId="5139" xr:uid="{00000000-0005-0000-0000-000058130000}"/>
    <cellStyle name="20% - Accent1 2 2 4 2 2 11 3" xfId="5140" xr:uid="{00000000-0005-0000-0000-000059130000}"/>
    <cellStyle name="20% - Accent1 2 2 4 2 2 12" xfId="5141" xr:uid="{00000000-0005-0000-0000-00005A130000}"/>
    <cellStyle name="20% - Accent1 2 2 4 2 2 12 2" xfId="5142" xr:uid="{00000000-0005-0000-0000-00005B130000}"/>
    <cellStyle name="20% - Accent1 2 2 4 2 2 13" xfId="5143" xr:uid="{00000000-0005-0000-0000-00005C130000}"/>
    <cellStyle name="20% - Accent1 2 2 4 2 2 13 2" xfId="5144" xr:uid="{00000000-0005-0000-0000-00005D130000}"/>
    <cellStyle name="20% - Accent1 2 2 4 2 2 14" xfId="5145" xr:uid="{00000000-0005-0000-0000-00005E130000}"/>
    <cellStyle name="20% - Accent1 2 2 4 2 2 2" xfId="5146" xr:uid="{00000000-0005-0000-0000-00005F130000}"/>
    <cellStyle name="20% - Accent1 2 2 4 2 2 2 10" xfId="5147" xr:uid="{00000000-0005-0000-0000-000060130000}"/>
    <cellStyle name="20% - Accent1 2 2 4 2 2 2 10 2" xfId="5148" xr:uid="{00000000-0005-0000-0000-000061130000}"/>
    <cellStyle name="20% - Accent1 2 2 4 2 2 2 11" xfId="5149" xr:uid="{00000000-0005-0000-0000-000062130000}"/>
    <cellStyle name="20% - Accent1 2 2 4 2 2 2 2" xfId="5150" xr:uid="{00000000-0005-0000-0000-000063130000}"/>
    <cellStyle name="20% - Accent1 2 2 4 2 2 2 2 2" xfId="5151" xr:uid="{00000000-0005-0000-0000-000064130000}"/>
    <cellStyle name="20% - Accent1 2 2 4 2 2 2 2 2 2" xfId="5152" xr:uid="{00000000-0005-0000-0000-000065130000}"/>
    <cellStyle name="20% - Accent1 2 2 4 2 2 2 2 2 2 2" xfId="5153" xr:uid="{00000000-0005-0000-0000-000066130000}"/>
    <cellStyle name="20% - Accent1 2 2 4 2 2 2 2 2 2 2 2" xfId="5154" xr:uid="{00000000-0005-0000-0000-000067130000}"/>
    <cellStyle name="20% - Accent1 2 2 4 2 2 2 2 2 2 3" xfId="5155" xr:uid="{00000000-0005-0000-0000-000068130000}"/>
    <cellStyle name="20% - Accent1 2 2 4 2 2 2 2 2 3" xfId="5156" xr:uid="{00000000-0005-0000-0000-000069130000}"/>
    <cellStyle name="20% - Accent1 2 2 4 2 2 2 2 2 3 2" xfId="5157" xr:uid="{00000000-0005-0000-0000-00006A130000}"/>
    <cellStyle name="20% - Accent1 2 2 4 2 2 2 2 2 4" xfId="5158" xr:uid="{00000000-0005-0000-0000-00006B130000}"/>
    <cellStyle name="20% - Accent1 2 2 4 2 2 2 2 3" xfId="5159" xr:uid="{00000000-0005-0000-0000-00006C130000}"/>
    <cellStyle name="20% - Accent1 2 2 4 2 2 2 2 3 2" xfId="5160" xr:uid="{00000000-0005-0000-0000-00006D130000}"/>
    <cellStyle name="20% - Accent1 2 2 4 2 2 2 2 3 2 2" xfId="5161" xr:uid="{00000000-0005-0000-0000-00006E130000}"/>
    <cellStyle name="20% - Accent1 2 2 4 2 2 2 2 3 2 2 2" xfId="5162" xr:uid="{00000000-0005-0000-0000-00006F130000}"/>
    <cellStyle name="20% - Accent1 2 2 4 2 2 2 2 3 2 3" xfId="5163" xr:uid="{00000000-0005-0000-0000-000070130000}"/>
    <cellStyle name="20% - Accent1 2 2 4 2 2 2 2 3 3" xfId="5164" xr:uid="{00000000-0005-0000-0000-000071130000}"/>
    <cellStyle name="20% - Accent1 2 2 4 2 2 2 2 3 3 2" xfId="5165" xr:uid="{00000000-0005-0000-0000-000072130000}"/>
    <cellStyle name="20% - Accent1 2 2 4 2 2 2 2 3 4" xfId="5166" xr:uid="{00000000-0005-0000-0000-000073130000}"/>
    <cellStyle name="20% - Accent1 2 2 4 2 2 2 2 4" xfId="5167" xr:uid="{00000000-0005-0000-0000-000074130000}"/>
    <cellStyle name="20% - Accent1 2 2 4 2 2 2 2 4 2" xfId="5168" xr:uid="{00000000-0005-0000-0000-000075130000}"/>
    <cellStyle name="20% - Accent1 2 2 4 2 2 2 2 4 2 2" xfId="5169" xr:uid="{00000000-0005-0000-0000-000076130000}"/>
    <cellStyle name="20% - Accent1 2 2 4 2 2 2 2 4 2 2 2" xfId="5170" xr:uid="{00000000-0005-0000-0000-000077130000}"/>
    <cellStyle name="20% - Accent1 2 2 4 2 2 2 2 4 2 3" xfId="5171" xr:uid="{00000000-0005-0000-0000-000078130000}"/>
    <cellStyle name="20% - Accent1 2 2 4 2 2 2 2 4 3" xfId="5172" xr:uid="{00000000-0005-0000-0000-000079130000}"/>
    <cellStyle name="20% - Accent1 2 2 4 2 2 2 2 4 3 2" xfId="5173" xr:uid="{00000000-0005-0000-0000-00007A130000}"/>
    <cellStyle name="20% - Accent1 2 2 4 2 2 2 2 4 4" xfId="5174" xr:uid="{00000000-0005-0000-0000-00007B130000}"/>
    <cellStyle name="20% - Accent1 2 2 4 2 2 2 2 5" xfId="5175" xr:uid="{00000000-0005-0000-0000-00007C130000}"/>
    <cellStyle name="20% - Accent1 2 2 4 2 2 2 2 5 2" xfId="5176" xr:uid="{00000000-0005-0000-0000-00007D130000}"/>
    <cellStyle name="20% - Accent1 2 2 4 2 2 2 2 5 2 2" xfId="5177" xr:uid="{00000000-0005-0000-0000-00007E130000}"/>
    <cellStyle name="20% - Accent1 2 2 4 2 2 2 2 5 3" xfId="5178" xr:uid="{00000000-0005-0000-0000-00007F130000}"/>
    <cellStyle name="20% - Accent1 2 2 4 2 2 2 2 6" xfId="5179" xr:uid="{00000000-0005-0000-0000-000080130000}"/>
    <cellStyle name="20% - Accent1 2 2 4 2 2 2 2 6 2" xfId="5180" xr:uid="{00000000-0005-0000-0000-000081130000}"/>
    <cellStyle name="20% - Accent1 2 2 4 2 2 2 2 6 2 2" xfId="5181" xr:uid="{00000000-0005-0000-0000-000082130000}"/>
    <cellStyle name="20% - Accent1 2 2 4 2 2 2 2 6 3" xfId="5182" xr:uid="{00000000-0005-0000-0000-000083130000}"/>
    <cellStyle name="20% - Accent1 2 2 4 2 2 2 2 7" xfId="5183" xr:uid="{00000000-0005-0000-0000-000084130000}"/>
    <cellStyle name="20% - Accent1 2 2 4 2 2 2 2 7 2" xfId="5184" xr:uid="{00000000-0005-0000-0000-000085130000}"/>
    <cellStyle name="20% - Accent1 2 2 4 2 2 2 2 8" xfId="5185" xr:uid="{00000000-0005-0000-0000-000086130000}"/>
    <cellStyle name="20% - Accent1 2 2 4 2 2 2 2 8 2" xfId="5186" xr:uid="{00000000-0005-0000-0000-000087130000}"/>
    <cellStyle name="20% - Accent1 2 2 4 2 2 2 2 9" xfId="5187" xr:uid="{00000000-0005-0000-0000-000088130000}"/>
    <cellStyle name="20% - Accent1 2 2 4 2 2 2 3" xfId="5188" xr:uid="{00000000-0005-0000-0000-000089130000}"/>
    <cellStyle name="20% - Accent1 2 2 4 2 2 2 3 2" xfId="5189" xr:uid="{00000000-0005-0000-0000-00008A130000}"/>
    <cellStyle name="20% - Accent1 2 2 4 2 2 2 3 2 2" xfId="5190" xr:uid="{00000000-0005-0000-0000-00008B130000}"/>
    <cellStyle name="20% - Accent1 2 2 4 2 2 2 3 2 2 2" xfId="5191" xr:uid="{00000000-0005-0000-0000-00008C130000}"/>
    <cellStyle name="20% - Accent1 2 2 4 2 2 2 3 2 2 2 2" xfId="5192" xr:uid="{00000000-0005-0000-0000-00008D130000}"/>
    <cellStyle name="20% - Accent1 2 2 4 2 2 2 3 2 2 3" xfId="5193" xr:uid="{00000000-0005-0000-0000-00008E130000}"/>
    <cellStyle name="20% - Accent1 2 2 4 2 2 2 3 2 3" xfId="5194" xr:uid="{00000000-0005-0000-0000-00008F130000}"/>
    <cellStyle name="20% - Accent1 2 2 4 2 2 2 3 2 3 2" xfId="5195" xr:uid="{00000000-0005-0000-0000-000090130000}"/>
    <cellStyle name="20% - Accent1 2 2 4 2 2 2 3 2 4" xfId="5196" xr:uid="{00000000-0005-0000-0000-000091130000}"/>
    <cellStyle name="20% - Accent1 2 2 4 2 2 2 3 3" xfId="5197" xr:uid="{00000000-0005-0000-0000-000092130000}"/>
    <cellStyle name="20% - Accent1 2 2 4 2 2 2 3 3 2" xfId="5198" xr:uid="{00000000-0005-0000-0000-000093130000}"/>
    <cellStyle name="20% - Accent1 2 2 4 2 2 2 3 3 2 2" xfId="5199" xr:uid="{00000000-0005-0000-0000-000094130000}"/>
    <cellStyle name="20% - Accent1 2 2 4 2 2 2 3 3 2 2 2" xfId="5200" xr:uid="{00000000-0005-0000-0000-000095130000}"/>
    <cellStyle name="20% - Accent1 2 2 4 2 2 2 3 3 2 3" xfId="5201" xr:uid="{00000000-0005-0000-0000-000096130000}"/>
    <cellStyle name="20% - Accent1 2 2 4 2 2 2 3 3 3" xfId="5202" xr:uid="{00000000-0005-0000-0000-000097130000}"/>
    <cellStyle name="20% - Accent1 2 2 4 2 2 2 3 3 3 2" xfId="5203" xr:uid="{00000000-0005-0000-0000-000098130000}"/>
    <cellStyle name="20% - Accent1 2 2 4 2 2 2 3 3 4" xfId="5204" xr:uid="{00000000-0005-0000-0000-000099130000}"/>
    <cellStyle name="20% - Accent1 2 2 4 2 2 2 3 4" xfId="5205" xr:uid="{00000000-0005-0000-0000-00009A130000}"/>
    <cellStyle name="20% - Accent1 2 2 4 2 2 2 3 4 2" xfId="5206" xr:uid="{00000000-0005-0000-0000-00009B130000}"/>
    <cellStyle name="20% - Accent1 2 2 4 2 2 2 3 4 2 2" xfId="5207" xr:uid="{00000000-0005-0000-0000-00009C130000}"/>
    <cellStyle name="20% - Accent1 2 2 4 2 2 2 3 4 2 2 2" xfId="5208" xr:uid="{00000000-0005-0000-0000-00009D130000}"/>
    <cellStyle name="20% - Accent1 2 2 4 2 2 2 3 4 2 3" xfId="5209" xr:uid="{00000000-0005-0000-0000-00009E130000}"/>
    <cellStyle name="20% - Accent1 2 2 4 2 2 2 3 4 3" xfId="5210" xr:uid="{00000000-0005-0000-0000-00009F130000}"/>
    <cellStyle name="20% - Accent1 2 2 4 2 2 2 3 4 3 2" xfId="5211" xr:uid="{00000000-0005-0000-0000-0000A0130000}"/>
    <cellStyle name="20% - Accent1 2 2 4 2 2 2 3 4 4" xfId="5212" xr:uid="{00000000-0005-0000-0000-0000A1130000}"/>
    <cellStyle name="20% - Accent1 2 2 4 2 2 2 3 5" xfId="5213" xr:uid="{00000000-0005-0000-0000-0000A2130000}"/>
    <cellStyle name="20% - Accent1 2 2 4 2 2 2 3 5 2" xfId="5214" xr:uid="{00000000-0005-0000-0000-0000A3130000}"/>
    <cellStyle name="20% - Accent1 2 2 4 2 2 2 3 5 2 2" xfId="5215" xr:uid="{00000000-0005-0000-0000-0000A4130000}"/>
    <cellStyle name="20% - Accent1 2 2 4 2 2 2 3 5 3" xfId="5216" xr:uid="{00000000-0005-0000-0000-0000A5130000}"/>
    <cellStyle name="20% - Accent1 2 2 4 2 2 2 3 6" xfId="5217" xr:uid="{00000000-0005-0000-0000-0000A6130000}"/>
    <cellStyle name="20% - Accent1 2 2 4 2 2 2 3 6 2" xfId="5218" xr:uid="{00000000-0005-0000-0000-0000A7130000}"/>
    <cellStyle name="20% - Accent1 2 2 4 2 2 2 3 6 2 2" xfId="5219" xr:uid="{00000000-0005-0000-0000-0000A8130000}"/>
    <cellStyle name="20% - Accent1 2 2 4 2 2 2 3 6 3" xfId="5220" xr:uid="{00000000-0005-0000-0000-0000A9130000}"/>
    <cellStyle name="20% - Accent1 2 2 4 2 2 2 3 7" xfId="5221" xr:uid="{00000000-0005-0000-0000-0000AA130000}"/>
    <cellStyle name="20% - Accent1 2 2 4 2 2 2 3 7 2" xfId="5222" xr:uid="{00000000-0005-0000-0000-0000AB130000}"/>
    <cellStyle name="20% - Accent1 2 2 4 2 2 2 3 8" xfId="5223" xr:uid="{00000000-0005-0000-0000-0000AC130000}"/>
    <cellStyle name="20% - Accent1 2 2 4 2 2 2 3 8 2" xfId="5224" xr:uid="{00000000-0005-0000-0000-0000AD130000}"/>
    <cellStyle name="20% - Accent1 2 2 4 2 2 2 3 9" xfId="5225" xr:uid="{00000000-0005-0000-0000-0000AE130000}"/>
    <cellStyle name="20% - Accent1 2 2 4 2 2 2 4" xfId="5226" xr:uid="{00000000-0005-0000-0000-0000AF130000}"/>
    <cellStyle name="20% - Accent1 2 2 4 2 2 2 4 2" xfId="5227" xr:uid="{00000000-0005-0000-0000-0000B0130000}"/>
    <cellStyle name="20% - Accent1 2 2 4 2 2 2 4 2 2" xfId="5228" xr:uid="{00000000-0005-0000-0000-0000B1130000}"/>
    <cellStyle name="20% - Accent1 2 2 4 2 2 2 4 2 2 2" xfId="5229" xr:uid="{00000000-0005-0000-0000-0000B2130000}"/>
    <cellStyle name="20% - Accent1 2 2 4 2 2 2 4 2 3" xfId="5230" xr:uid="{00000000-0005-0000-0000-0000B3130000}"/>
    <cellStyle name="20% - Accent1 2 2 4 2 2 2 4 3" xfId="5231" xr:uid="{00000000-0005-0000-0000-0000B4130000}"/>
    <cellStyle name="20% - Accent1 2 2 4 2 2 2 4 3 2" xfId="5232" xr:uid="{00000000-0005-0000-0000-0000B5130000}"/>
    <cellStyle name="20% - Accent1 2 2 4 2 2 2 4 4" xfId="5233" xr:uid="{00000000-0005-0000-0000-0000B6130000}"/>
    <cellStyle name="20% - Accent1 2 2 4 2 2 2 5" xfId="5234" xr:uid="{00000000-0005-0000-0000-0000B7130000}"/>
    <cellStyle name="20% - Accent1 2 2 4 2 2 2 5 2" xfId="5235" xr:uid="{00000000-0005-0000-0000-0000B8130000}"/>
    <cellStyle name="20% - Accent1 2 2 4 2 2 2 5 2 2" xfId="5236" xr:uid="{00000000-0005-0000-0000-0000B9130000}"/>
    <cellStyle name="20% - Accent1 2 2 4 2 2 2 5 2 2 2" xfId="5237" xr:uid="{00000000-0005-0000-0000-0000BA130000}"/>
    <cellStyle name="20% - Accent1 2 2 4 2 2 2 5 2 3" xfId="5238" xr:uid="{00000000-0005-0000-0000-0000BB130000}"/>
    <cellStyle name="20% - Accent1 2 2 4 2 2 2 5 3" xfId="5239" xr:uid="{00000000-0005-0000-0000-0000BC130000}"/>
    <cellStyle name="20% - Accent1 2 2 4 2 2 2 5 3 2" xfId="5240" xr:uid="{00000000-0005-0000-0000-0000BD130000}"/>
    <cellStyle name="20% - Accent1 2 2 4 2 2 2 5 4" xfId="5241" xr:uid="{00000000-0005-0000-0000-0000BE130000}"/>
    <cellStyle name="20% - Accent1 2 2 4 2 2 2 6" xfId="5242" xr:uid="{00000000-0005-0000-0000-0000BF130000}"/>
    <cellStyle name="20% - Accent1 2 2 4 2 2 2 6 2" xfId="5243" xr:uid="{00000000-0005-0000-0000-0000C0130000}"/>
    <cellStyle name="20% - Accent1 2 2 4 2 2 2 6 2 2" xfId="5244" xr:uid="{00000000-0005-0000-0000-0000C1130000}"/>
    <cellStyle name="20% - Accent1 2 2 4 2 2 2 6 2 2 2" xfId="5245" xr:uid="{00000000-0005-0000-0000-0000C2130000}"/>
    <cellStyle name="20% - Accent1 2 2 4 2 2 2 6 2 3" xfId="5246" xr:uid="{00000000-0005-0000-0000-0000C3130000}"/>
    <cellStyle name="20% - Accent1 2 2 4 2 2 2 6 3" xfId="5247" xr:uid="{00000000-0005-0000-0000-0000C4130000}"/>
    <cellStyle name="20% - Accent1 2 2 4 2 2 2 6 3 2" xfId="5248" xr:uid="{00000000-0005-0000-0000-0000C5130000}"/>
    <cellStyle name="20% - Accent1 2 2 4 2 2 2 6 4" xfId="5249" xr:uid="{00000000-0005-0000-0000-0000C6130000}"/>
    <cellStyle name="20% - Accent1 2 2 4 2 2 2 7" xfId="5250" xr:uid="{00000000-0005-0000-0000-0000C7130000}"/>
    <cellStyle name="20% - Accent1 2 2 4 2 2 2 7 2" xfId="5251" xr:uid="{00000000-0005-0000-0000-0000C8130000}"/>
    <cellStyle name="20% - Accent1 2 2 4 2 2 2 7 2 2" xfId="5252" xr:uid="{00000000-0005-0000-0000-0000C9130000}"/>
    <cellStyle name="20% - Accent1 2 2 4 2 2 2 7 3" xfId="5253" xr:uid="{00000000-0005-0000-0000-0000CA130000}"/>
    <cellStyle name="20% - Accent1 2 2 4 2 2 2 8" xfId="5254" xr:uid="{00000000-0005-0000-0000-0000CB130000}"/>
    <cellStyle name="20% - Accent1 2 2 4 2 2 2 8 2" xfId="5255" xr:uid="{00000000-0005-0000-0000-0000CC130000}"/>
    <cellStyle name="20% - Accent1 2 2 4 2 2 2 8 2 2" xfId="5256" xr:uid="{00000000-0005-0000-0000-0000CD130000}"/>
    <cellStyle name="20% - Accent1 2 2 4 2 2 2 8 3" xfId="5257" xr:uid="{00000000-0005-0000-0000-0000CE130000}"/>
    <cellStyle name="20% - Accent1 2 2 4 2 2 2 9" xfId="5258" xr:uid="{00000000-0005-0000-0000-0000CF130000}"/>
    <cellStyle name="20% - Accent1 2 2 4 2 2 2 9 2" xfId="5259" xr:uid="{00000000-0005-0000-0000-0000D0130000}"/>
    <cellStyle name="20% - Accent1 2 2 4 2 2 3" xfId="5260" xr:uid="{00000000-0005-0000-0000-0000D1130000}"/>
    <cellStyle name="20% - Accent1 2 2 4 2 2 3 10" xfId="5261" xr:uid="{00000000-0005-0000-0000-0000D2130000}"/>
    <cellStyle name="20% - Accent1 2 2 4 2 2 3 10 2" xfId="5262" xr:uid="{00000000-0005-0000-0000-0000D3130000}"/>
    <cellStyle name="20% - Accent1 2 2 4 2 2 3 11" xfId="5263" xr:uid="{00000000-0005-0000-0000-0000D4130000}"/>
    <cellStyle name="20% - Accent1 2 2 4 2 2 3 2" xfId="5264" xr:uid="{00000000-0005-0000-0000-0000D5130000}"/>
    <cellStyle name="20% - Accent1 2 2 4 2 2 3 2 2" xfId="5265" xr:uid="{00000000-0005-0000-0000-0000D6130000}"/>
    <cellStyle name="20% - Accent1 2 2 4 2 2 3 2 2 2" xfId="5266" xr:uid="{00000000-0005-0000-0000-0000D7130000}"/>
    <cellStyle name="20% - Accent1 2 2 4 2 2 3 2 2 2 2" xfId="5267" xr:uid="{00000000-0005-0000-0000-0000D8130000}"/>
    <cellStyle name="20% - Accent1 2 2 4 2 2 3 2 2 2 2 2" xfId="5268" xr:uid="{00000000-0005-0000-0000-0000D9130000}"/>
    <cellStyle name="20% - Accent1 2 2 4 2 2 3 2 2 2 3" xfId="5269" xr:uid="{00000000-0005-0000-0000-0000DA130000}"/>
    <cellStyle name="20% - Accent1 2 2 4 2 2 3 2 2 3" xfId="5270" xr:uid="{00000000-0005-0000-0000-0000DB130000}"/>
    <cellStyle name="20% - Accent1 2 2 4 2 2 3 2 2 3 2" xfId="5271" xr:uid="{00000000-0005-0000-0000-0000DC130000}"/>
    <cellStyle name="20% - Accent1 2 2 4 2 2 3 2 2 4" xfId="5272" xr:uid="{00000000-0005-0000-0000-0000DD130000}"/>
    <cellStyle name="20% - Accent1 2 2 4 2 2 3 2 3" xfId="5273" xr:uid="{00000000-0005-0000-0000-0000DE130000}"/>
    <cellStyle name="20% - Accent1 2 2 4 2 2 3 2 3 2" xfId="5274" xr:uid="{00000000-0005-0000-0000-0000DF130000}"/>
    <cellStyle name="20% - Accent1 2 2 4 2 2 3 2 3 2 2" xfId="5275" xr:uid="{00000000-0005-0000-0000-0000E0130000}"/>
    <cellStyle name="20% - Accent1 2 2 4 2 2 3 2 3 2 2 2" xfId="5276" xr:uid="{00000000-0005-0000-0000-0000E1130000}"/>
    <cellStyle name="20% - Accent1 2 2 4 2 2 3 2 3 2 3" xfId="5277" xr:uid="{00000000-0005-0000-0000-0000E2130000}"/>
    <cellStyle name="20% - Accent1 2 2 4 2 2 3 2 3 3" xfId="5278" xr:uid="{00000000-0005-0000-0000-0000E3130000}"/>
    <cellStyle name="20% - Accent1 2 2 4 2 2 3 2 3 3 2" xfId="5279" xr:uid="{00000000-0005-0000-0000-0000E4130000}"/>
    <cellStyle name="20% - Accent1 2 2 4 2 2 3 2 3 4" xfId="5280" xr:uid="{00000000-0005-0000-0000-0000E5130000}"/>
    <cellStyle name="20% - Accent1 2 2 4 2 2 3 2 4" xfId="5281" xr:uid="{00000000-0005-0000-0000-0000E6130000}"/>
    <cellStyle name="20% - Accent1 2 2 4 2 2 3 2 4 2" xfId="5282" xr:uid="{00000000-0005-0000-0000-0000E7130000}"/>
    <cellStyle name="20% - Accent1 2 2 4 2 2 3 2 4 2 2" xfId="5283" xr:uid="{00000000-0005-0000-0000-0000E8130000}"/>
    <cellStyle name="20% - Accent1 2 2 4 2 2 3 2 4 2 2 2" xfId="5284" xr:uid="{00000000-0005-0000-0000-0000E9130000}"/>
    <cellStyle name="20% - Accent1 2 2 4 2 2 3 2 4 2 3" xfId="5285" xr:uid="{00000000-0005-0000-0000-0000EA130000}"/>
    <cellStyle name="20% - Accent1 2 2 4 2 2 3 2 4 3" xfId="5286" xr:uid="{00000000-0005-0000-0000-0000EB130000}"/>
    <cellStyle name="20% - Accent1 2 2 4 2 2 3 2 4 3 2" xfId="5287" xr:uid="{00000000-0005-0000-0000-0000EC130000}"/>
    <cellStyle name="20% - Accent1 2 2 4 2 2 3 2 4 4" xfId="5288" xr:uid="{00000000-0005-0000-0000-0000ED130000}"/>
    <cellStyle name="20% - Accent1 2 2 4 2 2 3 2 5" xfId="5289" xr:uid="{00000000-0005-0000-0000-0000EE130000}"/>
    <cellStyle name="20% - Accent1 2 2 4 2 2 3 2 5 2" xfId="5290" xr:uid="{00000000-0005-0000-0000-0000EF130000}"/>
    <cellStyle name="20% - Accent1 2 2 4 2 2 3 2 5 2 2" xfId="5291" xr:uid="{00000000-0005-0000-0000-0000F0130000}"/>
    <cellStyle name="20% - Accent1 2 2 4 2 2 3 2 5 3" xfId="5292" xr:uid="{00000000-0005-0000-0000-0000F1130000}"/>
    <cellStyle name="20% - Accent1 2 2 4 2 2 3 2 6" xfId="5293" xr:uid="{00000000-0005-0000-0000-0000F2130000}"/>
    <cellStyle name="20% - Accent1 2 2 4 2 2 3 2 6 2" xfId="5294" xr:uid="{00000000-0005-0000-0000-0000F3130000}"/>
    <cellStyle name="20% - Accent1 2 2 4 2 2 3 2 6 2 2" xfId="5295" xr:uid="{00000000-0005-0000-0000-0000F4130000}"/>
    <cellStyle name="20% - Accent1 2 2 4 2 2 3 2 6 3" xfId="5296" xr:uid="{00000000-0005-0000-0000-0000F5130000}"/>
    <cellStyle name="20% - Accent1 2 2 4 2 2 3 2 7" xfId="5297" xr:uid="{00000000-0005-0000-0000-0000F6130000}"/>
    <cellStyle name="20% - Accent1 2 2 4 2 2 3 2 7 2" xfId="5298" xr:uid="{00000000-0005-0000-0000-0000F7130000}"/>
    <cellStyle name="20% - Accent1 2 2 4 2 2 3 2 8" xfId="5299" xr:uid="{00000000-0005-0000-0000-0000F8130000}"/>
    <cellStyle name="20% - Accent1 2 2 4 2 2 3 2 8 2" xfId="5300" xr:uid="{00000000-0005-0000-0000-0000F9130000}"/>
    <cellStyle name="20% - Accent1 2 2 4 2 2 3 2 9" xfId="5301" xr:uid="{00000000-0005-0000-0000-0000FA130000}"/>
    <cellStyle name="20% - Accent1 2 2 4 2 2 3 3" xfId="5302" xr:uid="{00000000-0005-0000-0000-0000FB130000}"/>
    <cellStyle name="20% - Accent1 2 2 4 2 2 3 3 2" xfId="5303" xr:uid="{00000000-0005-0000-0000-0000FC130000}"/>
    <cellStyle name="20% - Accent1 2 2 4 2 2 3 3 2 2" xfId="5304" xr:uid="{00000000-0005-0000-0000-0000FD130000}"/>
    <cellStyle name="20% - Accent1 2 2 4 2 2 3 3 2 2 2" xfId="5305" xr:uid="{00000000-0005-0000-0000-0000FE130000}"/>
    <cellStyle name="20% - Accent1 2 2 4 2 2 3 3 2 2 2 2" xfId="5306" xr:uid="{00000000-0005-0000-0000-0000FF130000}"/>
    <cellStyle name="20% - Accent1 2 2 4 2 2 3 3 2 2 3" xfId="5307" xr:uid="{00000000-0005-0000-0000-000000140000}"/>
    <cellStyle name="20% - Accent1 2 2 4 2 2 3 3 2 3" xfId="5308" xr:uid="{00000000-0005-0000-0000-000001140000}"/>
    <cellStyle name="20% - Accent1 2 2 4 2 2 3 3 2 3 2" xfId="5309" xr:uid="{00000000-0005-0000-0000-000002140000}"/>
    <cellStyle name="20% - Accent1 2 2 4 2 2 3 3 2 4" xfId="5310" xr:uid="{00000000-0005-0000-0000-000003140000}"/>
    <cellStyle name="20% - Accent1 2 2 4 2 2 3 3 3" xfId="5311" xr:uid="{00000000-0005-0000-0000-000004140000}"/>
    <cellStyle name="20% - Accent1 2 2 4 2 2 3 3 3 2" xfId="5312" xr:uid="{00000000-0005-0000-0000-000005140000}"/>
    <cellStyle name="20% - Accent1 2 2 4 2 2 3 3 3 2 2" xfId="5313" xr:uid="{00000000-0005-0000-0000-000006140000}"/>
    <cellStyle name="20% - Accent1 2 2 4 2 2 3 3 3 2 2 2" xfId="5314" xr:uid="{00000000-0005-0000-0000-000007140000}"/>
    <cellStyle name="20% - Accent1 2 2 4 2 2 3 3 3 2 3" xfId="5315" xr:uid="{00000000-0005-0000-0000-000008140000}"/>
    <cellStyle name="20% - Accent1 2 2 4 2 2 3 3 3 3" xfId="5316" xr:uid="{00000000-0005-0000-0000-000009140000}"/>
    <cellStyle name="20% - Accent1 2 2 4 2 2 3 3 3 3 2" xfId="5317" xr:uid="{00000000-0005-0000-0000-00000A140000}"/>
    <cellStyle name="20% - Accent1 2 2 4 2 2 3 3 3 4" xfId="5318" xr:uid="{00000000-0005-0000-0000-00000B140000}"/>
    <cellStyle name="20% - Accent1 2 2 4 2 2 3 3 4" xfId="5319" xr:uid="{00000000-0005-0000-0000-00000C140000}"/>
    <cellStyle name="20% - Accent1 2 2 4 2 2 3 3 4 2" xfId="5320" xr:uid="{00000000-0005-0000-0000-00000D140000}"/>
    <cellStyle name="20% - Accent1 2 2 4 2 2 3 3 4 2 2" xfId="5321" xr:uid="{00000000-0005-0000-0000-00000E140000}"/>
    <cellStyle name="20% - Accent1 2 2 4 2 2 3 3 4 2 2 2" xfId="5322" xr:uid="{00000000-0005-0000-0000-00000F140000}"/>
    <cellStyle name="20% - Accent1 2 2 4 2 2 3 3 4 2 3" xfId="5323" xr:uid="{00000000-0005-0000-0000-000010140000}"/>
    <cellStyle name="20% - Accent1 2 2 4 2 2 3 3 4 3" xfId="5324" xr:uid="{00000000-0005-0000-0000-000011140000}"/>
    <cellStyle name="20% - Accent1 2 2 4 2 2 3 3 4 3 2" xfId="5325" xr:uid="{00000000-0005-0000-0000-000012140000}"/>
    <cellStyle name="20% - Accent1 2 2 4 2 2 3 3 4 4" xfId="5326" xr:uid="{00000000-0005-0000-0000-000013140000}"/>
    <cellStyle name="20% - Accent1 2 2 4 2 2 3 3 5" xfId="5327" xr:uid="{00000000-0005-0000-0000-000014140000}"/>
    <cellStyle name="20% - Accent1 2 2 4 2 2 3 3 5 2" xfId="5328" xr:uid="{00000000-0005-0000-0000-000015140000}"/>
    <cellStyle name="20% - Accent1 2 2 4 2 2 3 3 5 2 2" xfId="5329" xr:uid="{00000000-0005-0000-0000-000016140000}"/>
    <cellStyle name="20% - Accent1 2 2 4 2 2 3 3 5 3" xfId="5330" xr:uid="{00000000-0005-0000-0000-000017140000}"/>
    <cellStyle name="20% - Accent1 2 2 4 2 2 3 3 6" xfId="5331" xr:uid="{00000000-0005-0000-0000-000018140000}"/>
    <cellStyle name="20% - Accent1 2 2 4 2 2 3 3 6 2" xfId="5332" xr:uid="{00000000-0005-0000-0000-000019140000}"/>
    <cellStyle name="20% - Accent1 2 2 4 2 2 3 3 6 2 2" xfId="5333" xr:uid="{00000000-0005-0000-0000-00001A140000}"/>
    <cellStyle name="20% - Accent1 2 2 4 2 2 3 3 6 3" xfId="5334" xr:uid="{00000000-0005-0000-0000-00001B140000}"/>
    <cellStyle name="20% - Accent1 2 2 4 2 2 3 3 7" xfId="5335" xr:uid="{00000000-0005-0000-0000-00001C140000}"/>
    <cellStyle name="20% - Accent1 2 2 4 2 2 3 3 7 2" xfId="5336" xr:uid="{00000000-0005-0000-0000-00001D140000}"/>
    <cellStyle name="20% - Accent1 2 2 4 2 2 3 3 8" xfId="5337" xr:uid="{00000000-0005-0000-0000-00001E140000}"/>
    <cellStyle name="20% - Accent1 2 2 4 2 2 3 3 8 2" xfId="5338" xr:uid="{00000000-0005-0000-0000-00001F140000}"/>
    <cellStyle name="20% - Accent1 2 2 4 2 2 3 3 9" xfId="5339" xr:uid="{00000000-0005-0000-0000-000020140000}"/>
    <cellStyle name="20% - Accent1 2 2 4 2 2 3 4" xfId="5340" xr:uid="{00000000-0005-0000-0000-000021140000}"/>
    <cellStyle name="20% - Accent1 2 2 4 2 2 3 4 2" xfId="5341" xr:uid="{00000000-0005-0000-0000-000022140000}"/>
    <cellStyle name="20% - Accent1 2 2 4 2 2 3 4 2 2" xfId="5342" xr:uid="{00000000-0005-0000-0000-000023140000}"/>
    <cellStyle name="20% - Accent1 2 2 4 2 2 3 4 2 2 2" xfId="5343" xr:uid="{00000000-0005-0000-0000-000024140000}"/>
    <cellStyle name="20% - Accent1 2 2 4 2 2 3 4 2 3" xfId="5344" xr:uid="{00000000-0005-0000-0000-000025140000}"/>
    <cellStyle name="20% - Accent1 2 2 4 2 2 3 4 3" xfId="5345" xr:uid="{00000000-0005-0000-0000-000026140000}"/>
    <cellStyle name="20% - Accent1 2 2 4 2 2 3 4 3 2" xfId="5346" xr:uid="{00000000-0005-0000-0000-000027140000}"/>
    <cellStyle name="20% - Accent1 2 2 4 2 2 3 4 4" xfId="5347" xr:uid="{00000000-0005-0000-0000-000028140000}"/>
    <cellStyle name="20% - Accent1 2 2 4 2 2 3 5" xfId="5348" xr:uid="{00000000-0005-0000-0000-000029140000}"/>
    <cellStyle name="20% - Accent1 2 2 4 2 2 3 5 2" xfId="5349" xr:uid="{00000000-0005-0000-0000-00002A140000}"/>
    <cellStyle name="20% - Accent1 2 2 4 2 2 3 5 2 2" xfId="5350" xr:uid="{00000000-0005-0000-0000-00002B140000}"/>
    <cellStyle name="20% - Accent1 2 2 4 2 2 3 5 2 2 2" xfId="5351" xr:uid="{00000000-0005-0000-0000-00002C140000}"/>
    <cellStyle name="20% - Accent1 2 2 4 2 2 3 5 2 3" xfId="5352" xr:uid="{00000000-0005-0000-0000-00002D140000}"/>
    <cellStyle name="20% - Accent1 2 2 4 2 2 3 5 3" xfId="5353" xr:uid="{00000000-0005-0000-0000-00002E140000}"/>
    <cellStyle name="20% - Accent1 2 2 4 2 2 3 5 3 2" xfId="5354" xr:uid="{00000000-0005-0000-0000-00002F140000}"/>
    <cellStyle name="20% - Accent1 2 2 4 2 2 3 5 4" xfId="5355" xr:uid="{00000000-0005-0000-0000-000030140000}"/>
    <cellStyle name="20% - Accent1 2 2 4 2 2 3 6" xfId="5356" xr:uid="{00000000-0005-0000-0000-000031140000}"/>
    <cellStyle name="20% - Accent1 2 2 4 2 2 3 6 2" xfId="5357" xr:uid="{00000000-0005-0000-0000-000032140000}"/>
    <cellStyle name="20% - Accent1 2 2 4 2 2 3 6 2 2" xfId="5358" xr:uid="{00000000-0005-0000-0000-000033140000}"/>
    <cellStyle name="20% - Accent1 2 2 4 2 2 3 6 2 2 2" xfId="5359" xr:uid="{00000000-0005-0000-0000-000034140000}"/>
    <cellStyle name="20% - Accent1 2 2 4 2 2 3 6 2 3" xfId="5360" xr:uid="{00000000-0005-0000-0000-000035140000}"/>
    <cellStyle name="20% - Accent1 2 2 4 2 2 3 6 3" xfId="5361" xr:uid="{00000000-0005-0000-0000-000036140000}"/>
    <cellStyle name="20% - Accent1 2 2 4 2 2 3 6 3 2" xfId="5362" xr:uid="{00000000-0005-0000-0000-000037140000}"/>
    <cellStyle name="20% - Accent1 2 2 4 2 2 3 6 4" xfId="5363" xr:uid="{00000000-0005-0000-0000-000038140000}"/>
    <cellStyle name="20% - Accent1 2 2 4 2 2 3 7" xfId="5364" xr:uid="{00000000-0005-0000-0000-000039140000}"/>
    <cellStyle name="20% - Accent1 2 2 4 2 2 3 7 2" xfId="5365" xr:uid="{00000000-0005-0000-0000-00003A140000}"/>
    <cellStyle name="20% - Accent1 2 2 4 2 2 3 7 2 2" xfId="5366" xr:uid="{00000000-0005-0000-0000-00003B140000}"/>
    <cellStyle name="20% - Accent1 2 2 4 2 2 3 7 3" xfId="5367" xr:uid="{00000000-0005-0000-0000-00003C140000}"/>
    <cellStyle name="20% - Accent1 2 2 4 2 2 3 8" xfId="5368" xr:uid="{00000000-0005-0000-0000-00003D140000}"/>
    <cellStyle name="20% - Accent1 2 2 4 2 2 3 8 2" xfId="5369" xr:uid="{00000000-0005-0000-0000-00003E140000}"/>
    <cellStyle name="20% - Accent1 2 2 4 2 2 3 8 2 2" xfId="5370" xr:uid="{00000000-0005-0000-0000-00003F140000}"/>
    <cellStyle name="20% - Accent1 2 2 4 2 2 3 8 3" xfId="5371" xr:uid="{00000000-0005-0000-0000-000040140000}"/>
    <cellStyle name="20% - Accent1 2 2 4 2 2 3 9" xfId="5372" xr:uid="{00000000-0005-0000-0000-000041140000}"/>
    <cellStyle name="20% - Accent1 2 2 4 2 2 3 9 2" xfId="5373" xr:uid="{00000000-0005-0000-0000-000042140000}"/>
    <cellStyle name="20% - Accent1 2 2 4 2 2 4" xfId="5374" xr:uid="{00000000-0005-0000-0000-000043140000}"/>
    <cellStyle name="20% - Accent1 2 2 4 2 2 4 10" xfId="5375" xr:uid="{00000000-0005-0000-0000-000044140000}"/>
    <cellStyle name="20% - Accent1 2 2 4 2 2 4 10 2" xfId="5376" xr:uid="{00000000-0005-0000-0000-000045140000}"/>
    <cellStyle name="20% - Accent1 2 2 4 2 2 4 11" xfId="5377" xr:uid="{00000000-0005-0000-0000-000046140000}"/>
    <cellStyle name="20% - Accent1 2 2 4 2 2 4 2" xfId="5378" xr:uid="{00000000-0005-0000-0000-000047140000}"/>
    <cellStyle name="20% - Accent1 2 2 4 2 2 4 2 2" xfId="5379" xr:uid="{00000000-0005-0000-0000-000048140000}"/>
    <cellStyle name="20% - Accent1 2 2 4 2 2 4 2 2 2" xfId="5380" xr:uid="{00000000-0005-0000-0000-000049140000}"/>
    <cellStyle name="20% - Accent1 2 2 4 2 2 4 2 2 2 2" xfId="5381" xr:uid="{00000000-0005-0000-0000-00004A140000}"/>
    <cellStyle name="20% - Accent1 2 2 4 2 2 4 2 2 2 2 2" xfId="5382" xr:uid="{00000000-0005-0000-0000-00004B140000}"/>
    <cellStyle name="20% - Accent1 2 2 4 2 2 4 2 2 2 3" xfId="5383" xr:uid="{00000000-0005-0000-0000-00004C140000}"/>
    <cellStyle name="20% - Accent1 2 2 4 2 2 4 2 2 3" xfId="5384" xr:uid="{00000000-0005-0000-0000-00004D140000}"/>
    <cellStyle name="20% - Accent1 2 2 4 2 2 4 2 2 3 2" xfId="5385" xr:uid="{00000000-0005-0000-0000-00004E140000}"/>
    <cellStyle name="20% - Accent1 2 2 4 2 2 4 2 2 4" xfId="5386" xr:uid="{00000000-0005-0000-0000-00004F140000}"/>
    <cellStyle name="20% - Accent1 2 2 4 2 2 4 2 3" xfId="5387" xr:uid="{00000000-0005-0000-0000-000050140000}"/>
    <cellStyle name="20% - Accent1 2 2 4 2 2 4 2 3 2" xfId="5388" xr:uid="{00000000-0005-0000-0000-000051140000}"/>
    <cellStyle name="20% - Accent1 2 2 4 2 2 4 2 3 2 2" xfId="5389" xr:uid="{00000000-0005-0000-0000-000052140000}"/>
    <cellStyle name="20% - Accent1 2 2 4 2 2 4 2 3 2 2 2" xfId="5390" xr:uid="{00000000-0005-0000-0000-000053140000}"/>
    <cellStyle name="20% - Accent1 2 2 4 2 2 4 2 3 2 3" xfId="5391" xr:uid="{00000000-0005-0000-0000-000054140000}"/>
    <cellStyle name="20% - Accent1 2 2 4 2 2 4 2 3 3" xfId="5392" xr:uid="{00000000-0005-0000-0000-000055140000}"/>
    <cellStyle name="20% - Accent1 2 2 4 2 2 4 2 3 3 2" xfId="5393" xr:uid="{00000000-0005-0000-0000-000056140000}"/>
    <cellStyle name="20% - Accent1 2 2 4 2 2 4 2 3 4" xfId="5394" xr:uid="{00000000-0005-0000-0000-000057140000}"/>
    <cellStyle name="20% - Accent1 2 2 4 2 2 4 2 4" xfId="5395" xr:uid="{00000000-0005-0000-0000-000058140000}"/>
    <cellStyle name="20% - Accent1 2 2 4 2 2 4 2 4 2" xfId="5396" xr:uid="{00000000-0005-0000-0000-000059140000}"/>
    <cellStyle name="20% - Accent1 2 2 4 2 2 4 2 4 2 2" xfId="5397" xr:uid="{00000000-0005-0000-0000-00005A140000}"/>
    <cellStyle name="20% - Accent1 2 2 4 2 2 4 2 4 2 2 2" xfId="5398" xr:uid="{00000000-0005-0000-0000-00005B140000}"/>
    <cellStyle name="20% - Accent1 2 2 4 2 2 4 2 4 2 3" xfId="5399" xr:uid="{00000000-0005-0000-0000-00005C140000}"/>
    <cellStyle name="20% - Accent1 2 2 4 2 2 4 2 4 3" xfId="5400" xr:uid="{00000000-0005-0000-0000-00005D140000}"/>
    <cellStyle name="20% - Accent1 2 2 4 2 2 4 2 4 3 2" xfId="5401" xr:uid="{00000000-0005-0000-0000-00005E140000}"/>
    <cellStyle name="20% - Accent1 2 2 4 2 2 4 2 4 4" xfId="5402" xr:uid="{00000000-0005-0000-0000-00005F140000}"/>
    <cellStyle name="20% - Accent1 2 2 4 2 2 4 2 5" xfId="5403" xr:uid="{00000000-0005-0000-0000-000060140000}"/>
    <cellStyle name="20% - Accent1 2 2 4 2 2 4 2 5 2" xfId="5404" xr:uid="{00000000-0005-0000-0000-000061140000}"/>
    <cellStyle name="20% - Accent1 2 2 4 2 2 4 2 5 2 2" xfId="5405" xr:uid="{00000000-0005-0000-0000-000062140000}"/>
    <cellStyle name="20% - Accent1 2 2 4 2 2 4 2 5 3" xfId="5406" xr:uid="{00000000-0005-0000-0000-000063140000}"/>
    <cellStyle name="20% - Accent1 2 2 4 2 2 4 2 6" xfId="5407" xr:uid="{00000000-0005-0000-0000-000064140000}"/>
    <cellStyle name="20% - Accent1 2 2 4 2 2 4 2 6 2" xfId="5408" xr:uid="{00000000-0005-0000-0000-000065140000}"/>
    <cellStyle name="20% - Accent1 2 2 4 2 2 4 2 6 2 2" xfId="5409" xr:uid="{00000000-0005-0000-0000-000066140000}"/>
    <cellStyle name="20% - Accent1 2 2 4 2 2 4 2 6 3" xfId="5410" xr:uid="{00000000-0005-0000-0000-000067140000}"/>
    <cellStyle name="20% - Accent1 2 2 4 2 2 4 2 7" xfId="5411" xr:uid="{00000000-0005-0000-0000-000068140000}"/>
    <cellStyle name="20% - Accent1 2 2 4 2 2 4 2 7 2" xfId="5412" xr:uid="{00000000-0005-0000-0000-000069140000}"/>
    <cellStyle name="20% - Accent1 2 2 4 2 2 4 2 8" xfId="5413" xr:uid="{00000000-0005-0000-0000-00006A140000}"/>
    <cellStyle name="20% - Accent1 2 2 4 2 2 4 2 8 2" xfId="5414" xr:uid="{00000000-0005-0000-0000-00006B140000}"/>
    <cellStyle name="20% - Accent1 2 2 4 2 2 4 2 9" xfId="5415" xr:uid="{00000000-0005-0000-0000-00006C140000}"/>
    <cellStyle name="20% - Accent1 2 2 4 2 2 4 3" xfId="5416" xr:uid="{00000000-0005-0000-0000-00006D140000}"/>
    <cellStyle name="20% - Accent1 2 2 4 2 2 4 3 2" xfId="5417" xr:uid="{00000000-0005-0000-0000-00006E140000}"/>
    <cellStyle name="20% - Accent1 2 2 4 2 2 4 3 2 2" xfId="5418" xr:uid="{00000000-0005-0000-0000-00006F140000}"/>
    <cellStyle name="20% - Accent1 2 2 4 2 2 4 3 2 2 2" xfId="5419" xr:uid="{00000000-0005-0000-0000-000070140000}"/>
    <cellStyle name="20% - Accent1 2 2 4 2 2 4 3 2 2 2 2" xfId="5420" xr:uid="{00000000-0005-0000-0000-000071140000}"/>
    <cellStyle name="20% - Accent1 2 2 4 2 2 4 3 2 2 3" xfId="5421" xr:uid="{00000000-0005-0000-0000-000072140000}"/>
    <cellStyle name="20% - Accent1 2 2 4 2 2 4 3 2 3" xfId="5422" xr:uid="{00000000-0005-0000-0000-000073140000}"/>
    <cellStyle name="20% - Accent1 2 2 4 2 2 4 3 2 3 2" xfId="5423" xr:uid="{00000000-0005-0000-0000-000074140000}"/>
    <cellStyle name="20% - Accent1 2 2 4 2 2 4 3 2 4" xfId="5424" xr:uid="{00000000-0005-0000-0000-000075140000}"/>
    <cellStyle name="20% - Accent1 2 2 4 2 2 4 3 3" xfId="5425" xr:uid="{00000000-0005-0000-0000-000076140000}"/>
    <cellStyle name="20% - Accent1 2 2 4 2 2 4 3 3 2" xfId="5426" xr:uid="{00000000-0005-0000-0000-000077140000}"/>
    <cellStyle name="20% - Accent1 2 2 4 2 2 4 3 3 2 2" xfId="5427" xr:uid="{00000000-0005-0000-0000-000078140000}"/>
    <cellStyle name="20% - Accent1 2 2 4 2 2 4 3 3 2 2 2" xfId="5428" xr:uid="{00000000-0005-0000-0000-000079140000}"/>
    <cellStyle name="20% - Accent1 2 2 4 2 2 4 3 3 2 3" xfId="5429" xr:uid="{00000000-0005-0000-0000-00007A140000}"/>
    <cellStyle name="20% - Accent1 2 2 4 2 2 4 3 3 3" xfId="5430" xr:uid="{00000000-0005-0000-0000-00007B140000}"/>
    <cellStyle name="20% - Accent1 2 2 4 2 2 4 3 3 3 2" xfId="5431" xr:uid="{00000000-0005-0000-0000-00007C140000}"/>
    <cellStyle name="20% - Accent1 2 2 4 2 2 4 3 3 4" xfId="5432" xr:uid="{00000000-0005-0000-0000-00007D140000}"/>
    <cellStyle name="20% - Accent1 2 2 4 2 2 4 3 4" xfId="5433" xr:uid="{00000000-0005-0000-0000-00007E140000}"/>
    <cellStyle name="20% - Accent1 2 2 4 2 2 4 3 4 2" xfId="5434" xr:uid="{00000000-0005-0000-0000-00007F140000}"/>
    <cellStyle name="20% - Accent1 2 2 4 2 2 4 3 4 2 2" xfId="5435" xr:uid="{00000000-0005-0000-0000-000080140000}"/>
    <cellStyle name="20% - Accent1 2 2 4 2 2 4 3 4 2 2 2" xfId="5436" xr:uid="{00000000-0005-0000-0000-000081140000}"/>
    <cellStyle name="20% - Accent1 2 2 4 2 2 4 3 4 2 3" xfId="5437" xr:uid="{00000000-0005-0000-0000-000082140000}"/>
    <cellStyle name="20% - Accent1 2 2 4 2 2 4 3 4 3" xfId="5438" xr:uid="{00000000-0005-0000-0000-000083140000}"/>
    <cellStyle name="20% - Accent1 2 2 4 2 2 4 3 4 3 2" xfId="5439" xr:uid="{00000000-0005-0000-0000-000084140000}"/>
    <cellStyle name="20% - Accent1 2 2 4 2 2 4 3 4 4" xfId="5440" xr:uid="{00000000-0005-0000-0000-000085140000}"/>
    <cellStyle name="20% - Accent1 2 2 4 2 2 4 3 5" xfId="5441" xr:uid="{00000000-0005-0000-0000-000086140000}"/>
    <cellStyle name="20% - Accent1 2 2 4 2 2 4 3 5 2" xfId="5442" xr:uid="{00000000-0005-0000-0000-000087140000}"/>
    <cellStyle name="20% - Accent1 2 2 4 2 2 4 3 5 2 2" xfId="5443" xr:uid="{00000000-0005-0000-0000-000088140000}"/>
    <cellStyle name="20% - Accent1 2 2 4 2 2 4 3 5 3" xfId="5444" xr:uid="{00000000-0005-0000-0000-000089140000}"/>
    <cellStyle name="20% - Accent1 2 2 4 2 2 4 3 6" xfId="5445" xr:uid="{00000000-0005-0000-0000-00008A140000}"/>
    <cellStyle name="20% - Accent1 2 2 4 2 2 4 3 6 2" xfId="5446" xr:uid="{00000000-0005-0000-0000-00008B140000}"/>
    <cellStyle name="20% - Accent1 2 2 4 2 2 4 3 6 2 2" xfId="5447" xr:uid="{00000000-0005-0000-0000-00008C140000}"/>
    <cellStyle name="20% - Accent1 2 2 4 2 2 4 3 6 3" xfId="5448" xr:uid="{00000000-0005-0000-0000-00008D140000}"/>
    <cellStyle name="20% - Accent1 2 2 4 2 2 4 3 7" xfId="5449" xr:uid="{00000000-0005-0000-0000-00008E140000}"/>
    <cellStyle name="20% - Accent1 2 2 4 2 2 4 3 7 2" xfId="5450" xr:uid="{00000000-0005-0000-0000-00008F140000}"/>
    <cellStyle name="20% - Accent1 2 2 4 2 2 4 3 8" xfId="5451" xr:uid="{00000000-0005-0000-0000-000090140000}"/>
    <cellStyle name="20% - Accent1 2 2 4 2 2 4 3 8 2" xfId="5452" xr:uid="{00000000-0005-0000-0000-000091140000}"/>
    <cellStyle name="20% - Accent1 2 2 4 2 2 4 3 9" xfId="5453" xr:uid="{00000000-0005-0000-0000-000092140000}"/>
    <cellStyle name="20% - Accent1 2 2 4 2 2 4 4" xfId="5454" xr:uid="{00000000-0005-0000-0000-000093140000}"/>
    <cellStyle name="20% - Accent1 2 2 4 2 2 4 4 2" xfId="5455" xr:uid="{00000000-0005-0000-0000-000094140000}"/>
    <cellStyle name="20% - Accent1 2 2 4 2 2 4 4 2 2" xfId="5456" xr:uid="{00000000-0005-0000-0000-000095140000}"/>
    <cellStyle name="20% - Accent1 2 2 4 2 2 4 4 2 2 2" xfId="5457" xr:uid="{00000000-0005-0000-0000-000096140000}"/>
    <cellStyle name="20% - Accent1 2 2 4 2 2 4 4 2 3" xfId="5458" xr:uid="{00000000-0005-0000-0000-000097140000}"/>
    <cellStyle name="20% - Accent1 2 2 4 2 2 4 4 3" xfId="5459" xr:uid="{00000000-0005-0000-0000-000098140000}"/>
    <cellStyle name="20% - Accent1 2 2 4 2 2 4 4 3 2" xfId="5460" xr:uid="{00000000-0005-0000-0000-000099140000}"/>
    <cellStyle name="20% - Accent1 2 2 4 2 2 4 4 4" xfId="5461" xr:uid="{00000000-0005-0000-0000-00009A140000}"/>
    <cellStyle name="20% - Accent1 2 2 4 2 2 4 5" xfId="5462" xr:uid="{00000000-0005-0000-0000-00009B140000}"/>
    <cellStyle name="20% - Accent1 2 2 4 2 2 4 5 2" xfId="5463" xr:uid="{00000000-0005-0000-0000-00009C140000}"/>
    <cellStyle name="20% - Accent1 2 2 4 2 2 4 5 2 2" xfId="5464" xr:uid="{00000000-0005-0000-0000-00009D140000}"/>
    <cellStyle name="20% - Accent1 2 2 4 2 2 4 5 2 2 2" xfId="5465" xr:uid="{00000000-0005-0000-0000-00009E140000}"/>
    <cellStyle name="20% - Accent1 2 2 4 2 2 4 5 2 3" xfId="5466" xr:uid="{00000000-0005-0000-0000-00009F140000}"/>
    <cellStyle name="20% - Accent1 2 2 4 2 2 4 5 3" xfId="5467" xr:uid="{00000000-0005-0000-0000-0000A0140000}"/>
    <cellStyle name="20% - Accent1 2 2 4 2 2 4 5 3 2" xfId="5468" xr:uid="{00000000-0005-0000-0000-0000A1140000}"/>
    <cellStyle name="20% - Accent1 2 2 4 2 2 4 5 4" xfId="5469" xr:uid="{00000000-0005-0000-0000-0000A2140000}"/>
    <cellStyle name="20% - Accent1 2 2 4 2 2 4 6" xfId="5470" xr:uid="{00000000-0005-0000-0000-0000A3140000}"/>
    <cellStyle name="20% - Accent1 2 2 4 2 2 4 6 2" xfId="5471" xr:uid="{00000000-0005-0000-0000-0000A4140000}"/>
    <cellStyle name="20% - Accent1 2 2 4 2 2 4 6 2 2" xfId="5472" xr:uid="{00000000-0005-0000-0000-0000A5140000}"/>
    <cellStyle name="20% - Accent1 2 2 4 2 2 4 6 2 2 2" xfId="5473" xr:uid="{00000000-0005-0000-0000-0000A6140000}"/>
    <cellStyle name="20% - Accent1 2 2 4 2 2 4 6 2 3" xfId="5474" xr:uid="{00000000-0005-0000-0000-0000A7140000}"/>
    <cellStyle name="20% - Accent1 2 2 4 2 2 4 6 3" xfId="5475" xr:uid="{00000000-0005-0000-0000-0000A8140000}"/>
    <cellStyle name="20% - Accent1 2 2 4 2 2 4 6 3 2" xfId="5476" xr:uid="{00000000-0005-0000-0000-0000A9140000}"/>
    <cellStyle name="20% - Accent1 2 2 4 2 2 4 6 4" xfId="5477" xr:uid="{00000000-0005-0000-0000-0000AA140000}"/>
    <cellStyle name="20% - Accent1 2 2 4 2 2 4 7" xfId="5478" xr:uid="{00000000-0005-0000-0000-0000AB140000}"/>
    <cellStyle name="20% - Accent1 2 2 4 2 2 4 7 2" xfId="5479" xr:uid="{00000000-0005-0000-0000-0000AC140000}"/>
    <cellStyle name="20% - Accent1 2 2 4 2 2 4 7 2 2" xfId="5480" xr:uid="{00000000-0005-0000-0000-0000AD140000}"/>
    <cellStyle name="20% - Accent1 2 2 4 2 2 4 7 3" xfId="5481" xr:uid="{00000000-0005-0000-0000-0000AE140000}"/>
    <cellStyle name="20% - Accent1 2 2 4 2 2 4 8" xfId="5482" xr:uid="{00000000-0005-0000-0000-0000AF140000}"/>
    <cellStyle name="20% - Accent1 2 2 4 2 2 4 8 2" xfId="5483" xr:uid="{00000000-0005-0000-0000-0000B0140000}"/>
    <cellStyle name="20% - Accent1 2 2 4 2 2 4 8 2 2" xfId="5484" xr:uid="{00000000-0005-0000-0000-0000B1140000}"/>
    <cellStyle name="20% - Accent1 2 2 4 2 2 4 8 3" xfId="5485" xr:uid="{00000000-0005-0000-0000-0000B2140000}"/>
    <cellStyle name="20% - Accent1 2 2 4 2 2 4 9" xfId="5486" xr:uid="{00000000-0005-0000-0000-0000B3140000}"/>
    <cellStyle name="20% - Accent1 2 2 4 2 2 4 9 2" xfId="5487" xr:uid="{00000000-0005-0000-0000-0000B4140000}"/>
    <cellStyle name="20% - Accent1 2 2 4 2 2 5" xfId="5488" xr:uid="{00000000-0005-0000-0000-0000B5140000}"/>
    <cellStyle name="20% - Accent1 2 2 4 2 2 5 2" xfId="5489" xr:uid="{00000000-0005-0000-0000-0000B6140000}"/>
    <cellStyle name="20% - Accent1 2 2 4 2 2 5 2 2" xfId="5490" xr:uid="{00000000-0005-0000-0000-0000B7140000}"/>
    <cellStyle name="20% - Accent1 2 2 4 2 2 5 2 2 2" xfId="5491" xr:uid="{00000000-0005-0000-0000-0000B8140000}"/>
    <cellStyle name="20% - Accent1 2 2 4 2 2 5 2 2 2 2" xfId="5492" xr:uid="{00000000-0005-0000-0000-0000B9140000}"/>
    <cellStyle name="20% - Accent1 2 2 4 2 2 5 2 2 3" xfId="5493" xr:uid="{00000000-0005-0000-0000-0000BA140000}"/>
    <cellStyle name="20% - Accent1 2 2 4 2 2 5 2 3" xfId="5494" xr:uid="{00000000-0005-0000-0000-0000BB140000}"/>
    <cellStyle name="20% - Accent1 2 2 4 2 2 5 2 3 2" xfId="5495" xr:uid="{00000000-0005-0000-0000-0000BC140000}"/>
    <cellStyle name="20% - Accent1 2 2 4 2 2 5 2 4" xfId="5496" xr:uid="{00000000-0005-0000-0000-0000BD140000}"/>
    <cellStyle name="20% - Accent1 2 2 4 2 2 5 3" xfId="5497" xr:uid="{00000000-0005-0000-0000-0000BE140000}"/>
    <cellStyle name="20% - Accent1 2 2 4 2 2 5 3 2" xfId="5498" xr:uid="{00000000-0005-0000-0000-0000BF140000}"/>
    <cellStyle name="20% - Accent1 2 2 4 2 2 5 3 2 2" xfId="5499" xr:uid="{00000000-0005-0000-0000-0000C0140000}"/>
    <cellStyle name="20% - Accent1 2 2 4 2 2 5 3 2 2 2" xfId="5500" xr:uid="{00000000-0005-0000-0000-0000C1140000}"/>
    <cellStyle name="20% - Accent1 2 2 4 2 2 5 3 2 3" xfId="5501" xr:uid="{00000000-0005-0000-0000-0000C2140000}"/>
    <cellStyle name="20% - Accent1 2 2 4 2 2 5 3 3" xfId="5502" xr:uid="{00000000-0005-0000-0000-0000C3140000}"/>
    <cellStyle name="20% - Accent1 2 2 4 2 2 5 3 3 2" xfId="5503" xr:uid="{00000000-0005-0000-0000-0000C4140000}"/>
    <cellStyle name="20% - Accent1 2 2 4 2 2 5 3 4" xfId="5504" xr:uid="{00000000-0005-0000-0000-0000C5140000}"/>
    <cellStyle name="20% - Accent1 2 2 4 2 2 5 4" xfId="5505" xr:uid="{00000000-0005-0000-0000-0000C6140000}"/>
    <cellStyle name="20% - Accent1 2 2 4 2 2 5 4 2" xfId="5506" xr:uid="{00000000-0005-0000-0000-0000C7140000}"/>
    <cellStyle name="20% - Accent1 2 2 4 2 2 5 4 2 2" xfId="5507" xr:uid="{00000000-0005-0000-0000-0000C8140000}"/>
    <cellStyle name="20% - Accent1 2 2 4 2 2 5 4 2 2 2" xfId="5508" xr:uid="{00000000-0005-0000-0000-0000C9140000}"/>
    <cellStyle name="20% - Accent1 2 2 4 2 2 5 4 2 3" xfId="5509" xr:uid="{00000000-0005-0000-0000-0000CA140000}"/>
    <cellStyle name="20% - Accent1 2 2 4 2 2 5 4 3" xfId="5510" xr:uid="{00000000-0005-0000-0000-0000CB140000}"/>
    <cellStyle name="20% - Accent1 2 2 4 2 2 5 4 3 2" xfId="5511" xr:uid="{00000000-0005-0000-0000-0000CC140000}"/>
    <cellStyle name="20% - Accent1 2 2 4 2 2 5 4 4" xfId="5512" xr:uid="{00000000-0005-0000-0000-0000CD140000}"/>
    <cellStyle name="20% - Accent1 2 2 4 2 2 5 5" xfId="5513" xr:uid="{00000000-0005-0000-0000-0000CE140000}"/>
    <cellStyle name="20% - Accent1 2 2 4 2 2 5 5 2" xfId="5514" xr:uid="{00000000-0005-0000-0000-0000CF140000}"/>
    <cellStyle name="20% - Accent1 2 2 4 2 2 5 5 2 2" xfId="5515" xr:uid="{00000000-0005-0000-0000-0000D0140000}"/>
    <cellStyle name="20% - Accent1 2 2 4 2 2 5 5 3" xfId="5516" xr:uid="{00000000-0005-0000-0000-0000D1140000}"/>
    <cellStyle name="20% - Accent1 2 2 4 2 2 5 6" xfId="5517" xr:uid="{00000000-0005-0000-0000-0000D2140000}"/>
    <cellStyle name="20% - Accent1 2 2 4 2 2 5 6 2" xfId="5518" xr:uid="{00000000-0005-0000-0000-0000D3140000}"/>
    <cellStyle name="20% - Accent1 2 2 4 2 2 5 6 2 2" xfId="5519" xr:uid="{00000000-0005-0000-0000-0000D4140000}"/>
    <cellStyle name="20% - Accent1 2 2 4 2 2 5 6 3" xfId="5520" xr:uid="{00000000-0005-0000-0000-0000D5140000}"/>
    <cellStyle name="20% - Accent1 2 2 4 2 2 5 7" xfId="5521" xr:uid="{00000000-0005-0000-0000-0000D6140000}"/>
    <cellStyle name="20% - Accent1 2 2 4 2 2 5 7 2" xfId="5522" xr:uid="{00000000-0005-0000-0000-0000D7140000}"/>
    <cellStyle name="20% - Accent1 2 2 4 2 2 5 8" xfId="5523" xr:uid="{00000000-0005-0000-0000-0000D8140000}"/>
    <cellStyle name="20% - Accent1 2 2 4 2 2 5 8 2" xfId="5524" xr:uid="{00000000-0005-0000-0000-0000D9140000}"/>
    <cellStyle name="20% - Accent1 2 2 4 2 2 5 9" xfId="5525" xr:uid="{00000000-0005-0000-0000-0000DA140000}"/>
    <cellStyle name="20% - Accent1 2 2 4 2 2 6" xfId="5526" xr:uid="{00000000-0005-0000-0000-0000DB140000}"/>
    <cellStyle name="20% - Accent1 2 2 4 2 2 6 2" xfId="5527" xr:uid="{00000000-0005-0000-0000-0000DC140000}"/>
    <cellStyle name="20% - Accent1 2 2 4 2 2 6 2 2" xfId="5528" xr:uid="{00000000-0005-0000-0000-0000DD140000}"/>
    <cellStyle name="20% - Accent1 2 2 4 2 2 6 2 2 2" xfId="5529" xr:uid="{00000000-0005-0000-0000-0000DE140000}"/>
    <cellStyle name="20% - Accent1 2 2 4 2 2 6 2 2 2 2" xfId="5530" xr:uid="{00000000-0005-0000-0000-0000DF140000}"/>
    <cellStyle name="20% - Accent1 2 2 4 2 2 6 2 2 3" xfId="5531" xr:uid="{00000000-0005-0000-0000-0000E0140000}"/>
    <cellStyle name="20% - Accent1 2 2 4 2 2 6 2 3" xfId="5532" xr:uid="{00000000-0005-0000-0000-0000E1140000}"/>
    <cellStyle name="20% - Accent1 2 2 4 2 2 6 2 3 2" xfId="5533" xr:uid="{00000000-0005-0000-0000-0000E2140000}"/>
    <cellStyle name="20% - Accent1 2 2 4 2 2 6 2 4" xfId="5534" xr:uid="{00000000-0005-0000-0000-0000E3140000}"/>
    <cellStyle name="20% - Accent1 2 2 4 2 2 6 3" xfId="5535" xr:uid="{00000000-0005-0000-0000-0000E4140000}"/>
    <cellStyle name="20% - Accent1 2 2 4 2 2 6 3 2" xfId="5536" xr:uid="{00000000-0005-0000-0000-0000E5140000}"/>
    <cellStyle name="20% - Accent1 2 2 4 2 2 6 3 2 2" xfId="5537" xr:uid="{00000000-0005-0000-0000-0000E6140000}"/>
    <cellStyle name="20% - Accent1 2 2 4 2 2 6 3 2 2 2" xfId="5538" xr:uid="{00000000-0005-0000-0000-0000E7140000}"/>
    <cellStyle name="20% - Accent1 2 2 4 2 2 6 3 2 3" xfId="5539" xr:uid="{00000000-0005-0000-0000-0000E8140000}"/>
    <cellStyle name="20% - Accent1 2 2 4 2 2 6 3 3" xfId="5540" xr:uid="{00000000-0005-0000-0000-0000E9140000}"/>
    <cellStyle name="20% - Accent1 2 2 4 2 2 6 3 3 2" xfId="5541" xr:uid="{00000000-0005-0000-0000-0000EA140000}"/>
    <cellStyle name="20% - Accent1 2 2 4 2 2 6 3 4" xfId="5542" xr:uid="{00000000-0005-0000-0000-0000EB140000}"/>
    <cellStyle name="20% - Accent1 2 2 4 2 2 6 4" xfId="5543" xr:uid="{00000000-0005-0000-0000-0000EC140000}"/>
    <cellStyle name="20% - Accent1 2 2 4 2 2 6 4 2" xfId="5544" xr:uid="{00000000-0005-0000-0000-0000ED140000}"/>
    <cellStyle name="20% - Accent1 2 2 4 2 2 6 4 2 2" xfId="5545" xr:uid="{00000000-0005-0000-0000-0000EE140000}"/>
    <cellStyle name="20% - Accent1 2 2 4 2 2 6 4 2 2 2" xfId="5546" xr:uid="{00000000-0005-0000-0000-0000EF140000}"/>
    <cellStyle name="20% - Accent1 2 2 4 2 2 6 4 2 3" xfId="5547" xr:uid="{00000000-0005-0000-0000-0000F0140000}"/>
    <cellStyle name="20% - Accent1 2 2 4 2 2 6 4 3" xfId="5548" xr:uid="{00000000-0005-0000-0000-0000F1140000}"/>
    <cellStyle name="20% - Accent1 2 2 4 2 2 6 4 3 2" xfId="5549" xr:uid="{00000000-0005-0000-0000-0000F2140000}"/>
    <cellStyle name="20% - Accent1 2 2 4 2 2 6 4 4" xfId="5550" xr:uid="{00000000-0005-0000-0000-0000F3140000}"/>
    <cellStyle name="20% - Accent1 2 2 4 2 2 6 5" xfId="5551" xr:uid="{00000000-0005-0000-0000-0000F4140000}"/>
    <cellStyle name="20% - Accent1 2 2 4 2 2 6 5 2" xfId="5552" xr:uid="{00000000-0005-0000-0000-0000F5140000}"/>
    <cellStyle name="20% - Accent1 2 2 4 2 2 6 5 2 2" xfId="5553" xr:uid="{00000000-0005-0000-0000-0000F6140000}"/>
    <cellStyle name="20% - Accent1 2 2 4 2 2 6 5 3" xfId="5554" xr:uid="{00000000-0005-0000-0000-0000F7140000}"/>
    <cellStyle name="20% - Accent1 2 2 4 2 2 6 6" xfId="5555" xr:uid="{00000000-0005-0000-0000-0000F8140000}"/>
    <cellStyle name="20% - Accent1 2 2 4 2 2 6 6 2" xfId="5556" xr:uid="{00000000-0005-0000-0000-0000F9140000}"/>
    <cellStyle name="20% - Accent1 2 2 4 2 2 6 6 2 2" xfId="5557" xr:uid="{00000000-0005-0000-0000-0000FA140000}"/>
    <cellStyle name="20% - Accent1 2 2 4 2 2 6 6 3" xfId="5558" xr:uid="{00000000-0005-0000-0000-0000FB140000}"/>
    <cellStyle name="20% - Accent1 2 2 4 2 2 6 7" xfId="5559" xr:uid="{00000000-0005-0000-0000-0000FC140000}"/>
    <cellStyle name="20% - Accent1 2 2 4 2 2 6 7 2" xfId="5560" xr:uid="{00000000-0005-0000-0000-0000FD140000}"/>
    <cellStyle name="20% - Accent1 2 2 4 2 2 6 8" xfId="5561" xr:uid="{00000000-0005-0000-0000-0000FE140000}"/>
    <cellStyle name="20% - Accent1 2 2 4 2 2 6 8 2" xfId="5562" xr:uid="{00000000-0005-0000-0000-0000FF140000}"/>
    <cellStyle name="20% - Accent1 2 2 4 2 2 6 9" xfId="5563" xr:uid="{00000000-0005-0000-0000-000000150000}"/>
    <cellStyle name="20% - Accent1 2 2 4 2 2 7" xfId="5564" xr:uid="{00000000-0005-0000-0000-000001150000}"/>
    <cellStyle name="20% - Accent1 2 2 4 2 2 7 2" xfId="5565" xr:uid="{00000000-0005-0000-0000-000002150000}"/>
    <cellStyle name="20% - Accent1 2 2 4 2 2 7 2 2" xfId="5566" xr:uid="{00000000-0005-0000-0000-000003150000}"/>
    <cellStyle name="20% - Accent1 2 2 4 2 2 7 2 2 2" xfId="5567" xr:uid="{00000000-0005-0000-0000-000004150000}"/>
    <cellStyle name="20% - Accent1 2 2 4 2 2 7 2 3" xfId="5568" xr:uid="{00000000-0005-0000-0000-000005150000}"/>
    <cellStyle name="20% - Accent1 2 2 4 2 2 7 3" xfId="5569" xr:uid="{00000000-0005-0000-0000-000006150000}"/>
    <cellStyle name="20% - Accent1 2 2 4 2 2 7 3 2" xfId="5570" xr:uid="{00000000-0005-0000-0000-000007150000}"/>
    <cellStyle name="20% - Accent1 2 2 4 2 2 7 4" xfId="5571" xr:uid="{00000000-0005-0000-0000-000008150000}"/>
    <cellStyle name="20% - Accent1 2 2 4 2 2 8" xfId="5572" xr:uid="{00000000-0005-0000-0000-000009150000}"/>
    <cellStyle name="20% - Accent1 2 2 4 2 2 8 2" xfId="5573" xr:uid="{00000000-0005-0000-0000-00000A150000}"/>
    <cellStyle name="20% - Accent1 2 2 4 2 2 8 2 2" xfId="5574" xr:uid="{00000000-0005-0000-0000-00000B150000}"/>
    <cellStyle name="20% - Accent1 2 2 4 2 2 8 2 2 2" xfId="5575" xr:uid="{00000000-0005-0000-0000-00000C150000}"/>
    <cellStyle name="20% - Accent1 2 2 4 2 2 8 2 3" xfId="5576" xr:uid="{00000000-0005-0000-0000-00000D150000}"/>
    <cellStyle name="20% - Accent1 2 2 4 2 2 8 3" xfId="5577" xr:uid="{00000000-0005-0000-0000-00000E150000}"/>
    <cellStyle name="20% - Accent1 2 2 4 2 2 8 3 2" xfId="5578" xr:uid="{00000000-0005-0000-0000-00000F150000}"/>
    <cellStyle name="20% - Accent1 2 2 4 2 2 8 4" xfId="5579" xr:uid="{00000000-0005-0000-0000-000010150000}"/>
    <cellStyle name="20% - Accent1 2 2 4 2 2 9" xfId="5580" xr:uid="{00000000-0005-0000-0000-000011150000}"/>
    <cellStyle name="20% - Accent1 2 2 4 2 2 9 2" xfId="5581" xr:uid="{00000000-0005-0000-0000-000012150000}"/>
    <cellStyle name="20% - Accent1 2 2 4 2 2 9 2 2" xfId="5582" xr:uid="{00000000-0005-0000-0000-000013150000}"/>
    <cellStyle name="20% - Accent1 2 2 4 2 2 9 2 2 2" xfId="5583" xr:uid="{00000000-0005-0000-0000-000014150000}"/>
    <cellStyle name="20% - Accent1 2 2 4 2 2 9 2 3" xfId="5584" xr:uid="{00000000-0005-0000-0000-000015150000}"/>
    <cellStyle name="20% - Accent1 2 2 4 2 2 9 3" xfId="5585" xr:uid="{00000000-0005-0000-0000-000016150000}"/>
    <cellStyle name="20% - Accent1 2 2 4 2 2 9 3 2" xfId="5586" xr:uid="{00000000-0005-0000-0000-000017150000}"/>
    <cellStyle name="20% - Accent1 2 2 4 2 2 9 4" xfId="5587" xr:uid="{00000000-0005-0000-0000-000018150000}"/>
    <cellStyle name="20% - Accent1 2 2 4 2 3" xfId="5588" xr:uid="{00000000-0005-0000-0000-000019150000}"/>
    <cellStyle name="20% - Accent1 2 2 4 2 3 10" xfId="5589" xr:uid="{00000000-0005-0000-0000-00001A150000}"/>
    <cellStyle name="20% - Accent1 2 2 4 2 3 10 2" xfId="5590" xr:uid="{00000000-0005-0000-0000-00001B150000}"/>
    <cellStyle name="20% - Accent1 2 2 4 2 3 11" xfId="5591" xr:uid="{00000000-0005-0000-0000-00001C150000}"/>
    <cellStyle name="20% - Accent1 2 2 4 2 3 2" xfId="5592" xr:uid="{00000000-0005-0000-0000-00001D150000}"/>
    <cellStyle name="20% - Accent1 2 2 4 2 3 2 2" xfId="5593" xr:uid="{00000000-0005-0000-0000-00001E150000}"/>
    <cellStyle name="20% - Accent1 2 2 4 2 3 2 2 2" xfId="5594" xr:uid="{00000000-0005-0000-0000-00001F150000}"/>
    <cellStyle name="20% - Accent1 2 2 4 2 3 2 2 2 2" xfId="5595" xr:uid="{00000000-0005-0000-0000-000020150000}"/>
    <cellStyle name="20% - Accent1 2 2 4 2 3 2 2 2 2 2" xfId="5596" xr:uid="{00000000-0005-0000-0000-000021150000}"/>
    <cellStyle name="20% - Accent1 2 2 4 2 3 2 2 2 3" xfId="5597" xr:uid="{00000000-0005-0000-0000-000022150000}"/>
    <cellStyle name="20% - Accent1 2 2 4 2 3 2 2 3" xfId="5598" xr:uid="{00000000-0005-0000-0000-000023150000}"/>
    <cellStyle name="20% - Accent1 2 2 4 2 3 2 2 3 2" xfId="5599" xr:uid="{00000000-0005-0000-0000-000024150000}"/>
    <cellStyle name="20% - Accent1 2 2 4 2 3 2 2 4" xfId="5600" xr:uid="{00000000-0005-0000-0000-000025150000}"/>
    <cellStyle name="20% - Accent1 2 2 4 2 3 2 3" xfId="5601" xr:uid="{00000000-0005-0000-0000-000026150000}"/>
    <cellStyle name="20% - Accent1 2 2 4 2 3 2 3 2" xfId="5602" xr:uid="{00000000-0005-0000-0000-000027150000}"/>
    <cellStyle name="20% - Accent1 2 2 4 2 3 2 3 2 2" xfId="5603" xr:uid="{00000000-0005-0000-0000-000028150000}"/>
    <cellStyle name="20% - Accent1 2 2 4 2 3 2 3 2 2 2" xfId="5604" xr:uid="{00000000-0005-0000-0000-000029150000}"/>
    <cellStyle name="20% - Accent1 2 2 4 2 3 2 3 2 3" xfId="5605" xr:uid="{00000000-0005-0000-0000-00002A150000}"/>
    <cellStyle name="20% - Accent1 2 2 4 2 3 2 3 3" xfId="5606" xr:uid="{00000000-0005-0000-0000-00002B150000}"/>
    <cellStyle name="20% - Accent1 2 2 4 2 3 2 3 3 2" xfId="5607" xr:uid="{00000000-0005-0000-0000-00002C150000}"/>
    <cellStyle name="20% - Accent1 2 2 4 2 3 2 3 4" xfId="5608" xr:uid="{00000000-0005-0000-0000-00002D150000}"/>
    <cellStyle name="20% - Accent1 2 2 4 2 3 2 4" xfId="5609" xr:uid="{00000000-0005-0000-0000-00002E150000}"/>
    <cellStyle name="20% - Accent1 2 2 4 2 3 2 4 2" xfId="5610" xr:uid="{00000000-0005-0000-0000-00002F150000}"/>
    <cellStyle name="20% - Accent1 2 2 4 2 3 2 4 2 2" xfId="5611" xr:uid="{00000000-0005-0000-0000-000030150000}"/>
    <cellStyle name="20% - Accent1 2 2 4 2 3 2 4 2 2 2" xfId="5612" xr:uid="{00000000-0005-0000-0000-000031150000}"/>
    <cellStyle name="20% - Accent1 2 2 4 2 3 2 4 2 3" xfId="5613" xr:uid="{00000000-0005-0000-0000-000032150000}"/>
    <cellStyle name="20% - Accent1 2 2 4 2 3 2 4 3" xfId="5614" xr:uid="{00000000-0005-0000-0000-000033150000}"/>
    <cellStyle name="20% - Accent1 2 2 4 2 3 2 4 3 2" xfId="5615" xr:uid="{00000000-0005-0000-0000-000034150000}"/>
    <cellStyle name="20% - Accent1 2 2 4 2 3 2 4 4" xfId="5616" xr:uid="{00000000-0005-0000-0000-000035150000}"/>
    <cellStyle name="20% - Accent1 2 2 4 2 3 2 5" xfId="5617" xr:uid="{00000000-0005-0000-0000-000036150000}"/>
    <cellStyle name="20% - Accent1 2 2 4 2 3 2 5 2" xfId="5618" xr:uid="{00000000-0005-0000-0000-000037150000}"/>
    <cellStyle name="20% - Accent1 2 2 4 2 3 2 5 2 2" xfId="5619" xr:uid="{00000000-0005-0000-0000-000038150000}"/>
    <cellStyle name="20% - Accent1 2 2 4 2 3 2 5 3" xfId="5620" xr:uid="{00000000-0005-0000-0000-000039150000}"/>
    <cellStyle name="20% - Accent1 2 2 4 2 3 2 6" xfId="5621" xr:uid="{00000000-0005-0000-0000-00003A150000}"/>
    <cellStyle name="20% - Accent1 2 2 4 2 3 2 6 2" xfId="5622" xr:uid="{00000000-0005-0000-0000-00003B150000}"/>
    <cellStyle name="20% - Accent1 2 2 4 2 3 2 6 2 2" xfId="5623" xr:uid="{00000000-0005-0000-0000-00003C150000}"/>
    <cellStyle name="20% - Accent1 2 2 4 2 3 2 6 3" xfId="5624" xr:uid="{00000000-0005-0000-0000-00003D150000}"/>
    <cellStyle name="20% - Accent1 2 2 4 2 3 2 7" xfId="5625" xr:uid="{00000000-0005-0000-0000-00003E150000}"/>
    <cellStyle name="20% - Accent1 2 2 4 2 3 2 7 2" xfId="5626" xr:uid="{00000000-0005-0000-0000-00003F150000}"/>
    <cellStyle name="20% - Accent1 2 2 4 2 3 2 8" xfId="5627" xr:uid="{00000000-0005-0000-0000-000040150000}"/>
    <cellStyle name="20% - Accent1 2 2 4 2 3 2 8 2" xfId="5628" xr:uid="{00000000-0005-0000-0000-000041150000}"/>
    <cellStyle name="20% - Accent1 2 2 4 2 3 2 9" xfId="5629" xr:uid="{00000000-0005-0000-0000-000042150000}"/>
    <cellStyle name="20% - Accent1 2 2 4 2 3 3" xfId="5630" xr:uid="{00000000-0005-0000-0000-000043150000}"/>
    <cellStyle name="20% - Accent1 2 2 4 2 3 3 2" xfId="5631" xr:uid="{00000000-0005-0000-0000-000044150000}"/>
    <cellStyle name="20% - Accent1 2 2 4 2 3 3 2 2" xfId="5632" xr:uid="{00000000-0005-0000-0000-000045150000}"/>
    <cellStyle name="20% - Accent1 2 2 4 2 3 3 2 2 2" xfId="5633" xr:uid="{00000000-0005-0000-0000-000046150000}"/>
    <cellStyle name="20% - Accent1 2 2 4 2 3 3 2 2 2 2" xfId="5634" xr:uid="{00000000-0005-0000-0000-000047150000}"/>
    <cellStyle name="20% - Accent1 2 2 4 2 3 3 2 2 3" xfId="5635" xr:uid="{00000000-0005-0000-0000-000048150000}"/>
    <cellStyle name="20% - Accent1 2 2 4 2 3 3 2 3" xfId="5636" xr:uid="{00000000-0005-0000-0000-000049150000}"/>
    <cellStyle name="20% - Accent1 2 2 4 2 3 3 2 3 2" xfId="5637" xr:uid="{00000000-0005-0000-0000-00004A150000}"/>
    <cellStyle name="20% - Accent1 2 2 4 2 3 3 2 4" xfId="5638" xr:uid="{00000000-0005-0000-0000-00004B150000}"/>
    <cellStyle name="20% - Accent1 2 2 4 2 3 3 3" xfId="5639" xr:uid="{00000000-0005-0000-0000-00004C150000}"/>
    <cellStyle name="20% - Accent1 2 2 4 2 3 3 3 2" xfId="5640" xr:uid="{00000000-0005-0000-0000-00004D150000}"/>
    <cellStyle name="20% - Accent1 2 2 4 2 3 3 3 2 2" xfId="5641" xr:uid="{00000000-0005-0000-0000-00004E150000}"/>
    <cellStyle name="20% - Accent1 2 2 4 2 3 3 3 2 2 2" xfId="5642" xr:uid="{00000000-0005-0000-0000-00004F150000}"/>
    <cellStyle name="20% - Accent1 2 2 4 2 3 3 3 2 3" xfId="5643" xr:uid="{00000000-0005-0000-0000-000050150000}"/>
    <cellStyle name="20% - Accent1 2 2 4 2 3 3 3 3" xfId="5644" xr:uid="{00000000-0005-0000-0000-000051150000}"/>
    <cellStyle name="20% - Accent1 2 2 4 2 3 3 3 3 2" xfId="5645" xr:uid="{00000000-0005-0000-0000-000052150000}"/>
    <cellStyle name="20% - Accent1 2 2 4 2 3 3 3 4" xfId="5646" xr:uid="{00000000-0005-0000-0000-000053150000}"/>
    <cellStyle name="20% - Accent1 2 2 4 2 3 3 4" xfId="5647" xr:uid="{00000000-0005-0000-0000-000054150000}"/>
    <cellStyle name="20% - Accent1 2 2 4 2 3 3 4 2" xfId="5648" xr:uid="{00000000-0005-0000-0000-000055150000}"/>
    <cellStyle name="20% - Accent1 2 2 4 2 3 3 4 2 2" xfId="5649" xr:uid="{00000000-0005-0000-0000-000056150000}"/>
    <cellStyle name="20% - Accent1 2 2 4 2 3 3 4 2 2 2" xfId="5650" xr:uid="{00000000-0005-0000-0000-000057150000}"/>
    <cellStyle name="20% - Accent1 2 2 4 2 3 3 4 2 3" xfId="5651" xr:uid="{00000000-0005-0000-0000-000058150000}"/>
    <cellStyle name="20% - Accent1 2 2 4 2 3 3 4 3" xfId="5652" xr:uid="{00000000-0005-0000-0000-000059150000}"/>
    <cellStyle name="20% - Accent1 2 2 4 2 3 3 4 3 2" xfId="5653" xr:uid="{00000000-0005-0000-0000-00005A150000}"/>
    <cellStyle name="20% - Accent1 2 2 4 2 3 3 4 4" xfId="5654" xr:uid="{00000000-0005-0000-0000-00005B150000}"/>
    <cellStyle name="20% - Accent1 2 2 4 2 3 3 5" xfId="5655" xr:uid="{00000000-0005-0000-0000-00005C150000}"/>
    <cellStyle name="20% - Accent1 2 2 4 2 3 3 5 2" xfId="5656" xr:uid="{00000000-0005-0000-0000-00005D150000}"/>
    <cellStyle name="20% - Accent1 2 2 4 2 3 3 5 2 2" xfId="5657" xr:uid="{00000000-0005-0000-0000-00005E150000}"/>
    <cellStyle name="20% - Accent1 2 2 4 2 3 3 5 3" xfId="5658" xr:uid="{00000000-0005-0000-0000-00005F150000}"/>
    <cellStyle name="20% - Accent1 2 2 4 2 3 3 6" xfId="5659" xr:uid="{00000000-0005-0000-0000-000060150000}"/>
    <cellStyle name="20% - Accent1 2 2 4 2 3 3 6 2" xfId="5660" xr:uid="{00000000-0005-0000-0000-000061150000}"/>
    <cellStyle name="20% - Accent1 2 2 4 2 3 3 6 2 2" xfId="5661" xr:uid="{00000000-0005-0000-0000-000062150000}"/>
    <cellStyle name="20% - Accent1 2 2 4 2 3 3 6 3" xfId="5662" xr:uid="{00000000-0005-0000-0000-000063150000}"/>
    <cellStyle name="20% - Accent1 2 2 4 2 3 3 7" xfId="5663" xr:uid="{00000000-0005-0000-0000-000064150000}"/>
    <cellStyle name="20% - Accent1 2 2 4 2 3 3 7 2" xfId="5664" xr:uid="{00000000-0005-0000-0000-000065150000}"/>
    <cellStyle name="20% - Accent1 2 2 4 2 3 3 8" xfId="5665" xr:uid="{00000000-0005-0000-0000-000066150000}"/>
    <cellStyle name="20% - Accent1 2 2 4 2 3 3 8 2" xfId="5666" xr:uid="{00000000-0005-0000-0000-000067150000}"/>
    <cellStyle name="20% - Accent1 2 2 4 2 3 3 9" xfId="5667" xr:uid="{00000000-0005-0000-0000-000068150000}"/>
    <cellStyle name="20% - Accent1 2 2 4 2 3 4" xfId="5668" xr:uid="{00000000-0005-0000-0000-000069150000}"/>
    <cellStyle name="20% - Accent1 2 2 4 2 3 4 2" xfId="5669" xr:uid="{00000000-0005-0000-0000-00006A150000}"/>
    <cellStyle name="20% - Accent1 2 2 4 2 3 4 2 2" xfId="5670" xr:uid="{00000000-0005-0000-0000-00006B150000}"/>
    <cellStyle name="20% - Accent1 2 2 4 2 3 4 2 2 2" xfId="5671" xr:uid="{00000000-0005-0000-0000-00006C150000}"/>
    <cellStyle name="20% - Accent1 2 2 4 2 3 4 2 3" xfId="5672" xr:uid="{00000000-0005-0000-0000-00006D150000}"/>
    <cellStyle name="20% - Accent1 2 2 4 2 3 4 3" xfId="5673" xr:uid="{00000000-0005-0000-0000-00006E150000}"/>
    <cellStyle name="20% - Accent1 2 2 4 2 3 4 3 2" xfId="5674" xr:uid="{00000000-0005-0000-0000-00006F150000}"/>
    <cellStyle name="20% - Accent1 2 2 4 2 3 4 4" xfId="5675" xr:uid="{00000000-0005-0000-0000-000070150000}"/>
    <cellStyle name="20% - Accent1 2 2 4 2 3 5" xfId="5676" xr:uid="{00000000-0005-0000-0000-000071150000}"/>
    <cellStyle name="20% - Accent1 2 2 4 2 3 5 2" xfId="5677" xr:uid="{00000000-0005-0000-0000-000072150000}"/>
    <cellStyle name="20% - Accent1 2 2 4 2 3 5 2 2" xfId="5678" xr:uid="{00000000-0005-0000-0000-000073150000}"/>
    <cellStyle name="20% - Accent1 2 2 4 2 3 5 2 2 2" xfId="5679" xr:uid="{00000000-0005-0000-0000-000074150000}"/>
    <cellStyle name="20% - Accent1 2 2 4 2 3 5 2 3" xfId="5680" xr:uid="{00000000-0005-0000-0000-000075150000}"/>
    <cellStyle name="20% - Accent1 2 2 4 2 3 5 3" xfId="5681" xr:uid="{00000000-0005-0000-0000-000076150000}"/>
    <cellStyle name="20% - Accent1 2 2 4 2 3 5 3 2" xfId="5682" xr:uid="{00000000-0005-0000-0000-000077150000}"/>
    <cellStyle name="20% - Accent1 2 2 4 2 3 5 4" xfId="5683" xr:uid="{00000000-0005-0000-0000-000078150000}"/>
    <cellStyle name="20% - Accent1 2 2 4 2 3 6" xfId="5684" xr:uid="{00000000-0005-0000-0000-000079150000}"/>
    <cellStyle name="20% - Accent1 2 2 4 2 3 6 2" xfId="5685" xr:uid="{00000000-0005-0000-0000-00007A150000}"/>
    <cellStyle name="20% - Accent1 2 2 4 2 3 6 2 2" xfId="5686" xr:uid="{00000000-0005-0000-0000-00007B150000}"/>
    <cellStyle name="20% - Accent1 2 2 4 2 3 6 2 2 2" xfId="5687" xr:uid="{00000000-0005-0000-0000-00007C150000}"/>
    <cellStyle name="20% - Accent1 2 2 4 2 3 6 2 3" xfId="5688" xr:uid="{00000000-0005-0000-0000-00007D150000}"/>
    <cellStyle name="20% - Accent1 2 2 4 2 3 6 3" xfId="5689" xr:uid="{00000000-0005-0000-0000-00007E150000}"/>
    <cellStyle name="20% - Accent1 2 2 4 2 3 6 3 2" xfId="5690" xr:uid="{00000000-0005-0000-0000-00007F150000}"/>
    <cellStyle name="20% - Accent1 2 2 4 2 3 6 4" xfId="5691" xr:uid="{00000000-0005-0000-0000-000080150000}"/>
    <cellStyle name="20% - Accent1 2 2 4 2 3 7" xfId="5692" xr:uid="{00000000-0005-0000-0000-000081150000}"/>
    <cellStyle name="20% - Accent1 2 2 4 2 3 7 2" xfId="5693" xr:uid="{00000000-0005-0000-0000-000082150000}"/>
    <cellStyle name="20% - Accent1 2 2 4 2 3 7 2 2" xfId="5694" xr:uid="{00000000-0005-0000-0000-000083150000}"/>
    <cellStyle name="20% - Accent1 2 2 4 2 3 7 3" xfId="5695" xr:uid="{00000000-0005-0000-0000-000084150000}"/>
    <cellStyle name="20% - Accent1 2 2 4 2 3 8" xfId="5696" xr:uid="{00000000-0005-0000-0000-000085150000}"/>
    <cellStyle name="20% - Accent1 2 2 4 2 3 8 2" xfId="5697" xr:uid="{00000000-0005-0000-0000-000086150000}"/>
    <cellStyle name="20% - Accent1 2 2 4 2 3 8 2 2" xfId="5698" xr:uid="{00000000-0005-0000-0000-000087150000}"/>
    <cellStyle name="20% - Accent1 2 2 4 2 3 8 3" xfId="5699" xr:uid="{00000000-0005-0000-0000-000088150000}"/>
    <cellStyle name="20% - Accent1 2 2 4 2 3 9" xfId="5700" xr:uid="{00000000-0005-0000-0000-000089150000}"/>
    <cellStyle name="20% - Accent1 2 2 4 2 3 9 2" xfId="5701" xr:uid="{00000000-0005-0000-0000-00008A150000}"/>
    <cellStyle name="20% - Accent1 2 2 4 2 4" xfId="5702" xr:uid="{00000000-0005-0000-0000-00008B150000}"/>
    <cellStyle name="20% - Accent1 2 2 4 2 4 10" xfId="5703" xr:uid="{00000000-0005-0000-0000-00008C150000}"/>
    <cellStyle name="20% - Accent1 2 2 4 2 4 10 2" xfId="5704" xr:uid="{00000000-0005-0000-0000-00008D150000}"/>
    <cellStyle name="20% - Accent1 2 2 4 2 4 11" xfId="5705" xr:uid="{00000000-0005-0000-0000-00008E150000}"/>
    <cellStyle name="20% - Accent1 2 2 4 2 4 2" xfId="5706" xr:uid="{00000000-0005-0000-0000-00008F150000}"/>
    <cellStyle name="20% - Accent1 2 2 4 2 4 2 2" xfId="5707" xr:uid="{00000000-0005-0000-0000-000090150000}"/>
    <cellStyle name="20% - Accent1 2 2 4 2 4 2 2 2" xfId="5708" xr:uid="{00000000-0005-0000-0000-000091150000}"/>
    <cellStyle name="20% - Accent1 2 2 4 2 4 2 2 2 2" xfId="5709" xr:uid="{00000000-0005-0000-0000-000092150000}"/>
    <cellStyle name="20% - Accent1 2 2 4 2 4 2 2 2 2 2" xfId="5710" xr:uid="{00000000-0005-0000-0000-000093150000}"/>
    <cellStyle name="20% - Accent1 2 2 4 2 4 2 2 2 3" xfId="5711" xr:uid="{00000000-0005-0000-0000-000094150000}"/>
    <cellStyle name="20% - Accent1 2 2 4 2 4 2 2 3" xfId="5712" xr:uid="{00000000-0005-0000-0000-000095150000}"/>
    <cellStyle name="20% - Accent1 2 2 4 2 4 2 2 3 2" xfId="5713" xr:uid="{00000000-0005-0000-0000-000096150000}"/>
    <cellStyle name="20% - Accent1 2 2 4 2 4 2 2 4" xfId="5714" xr:uid="{00000000-0005-0000-0000-000097150000}"/>
    <cellStyle name="20% - Accent1 2 2 4 2 4 2 3" xfId="5715" xr:uid="{00000000-0005-0000-0000-000098150000}"/>
    <cellStyle name="20% - Accent1 2 2 4 2 4 2 3 2" xfId="5716" xr:uid="{00000000-0005-0000-0000-000099150000}"/>
    <cellStyle name="20% - Accent1 2 2 4 2 4 2 3 2 2" xfId="5717" xr:uid="{00000000-0005-0000-0000-00009A150000}"/>
    <cellStyle name="20% - Accent1 2 2 4 2 4 2 3 2 2 2" xfId="5718" xr:uid="{00000000-0005-0000-0000-00009B150000}"/>
    <cellStyle name="20% - Accent1 2 2 4 2 4 2 3 2 3" xfId="5719" xr:uid="{00000000-0005-0000-0000-00009C150000}"/>
    <cellStyle name="20% - Accent1 2 2 4 2 4 2 3 3" xfId="5720" xr:uid="{00000000-0005-0000-0000-00009D150000}"/>
    <cellStyle name="20% - Accent1 2 2 4 2 4 2 3 3 2" xfId="5721" xr:uid="{00000000-0005-0000-0000-00009E150000}"/>
    <cellStyle name="20% - Accent1 2 2 4 2 4 2 3 4" xfId="5722" xr:uid="{00000000-0005-0000-0000-00009F150000}"/>
    <cellStyle name="20% - Accent1 2 2 4 2 4 2 4" xfId="5723" xr:uid="{00000000-0005-0000-0000-0000A0150000}"/>
    <cellStyle name="20% - Accent1 2 2 4 2 4 2 4 2" xfId="5724" xr:uid="{00000000-0005-0000-0000-0000A1150000}"/>
    <cellStyle name="20% - Accent1 2 2 4 2 4 2 4 2 2" xfId="5725" xr:uid="{00000000-0005-0000-0000-0000A2150000}"/>
    <cellStyle name="20% - Accent1 2 2 4 2 4 2 4 2 2 2" xfId="5726" xr:uid="{00000000-0005-0000-0000-0000A3150000}"/>
    <cellStyle name="20% - Accent1 2 2 4 2 4 2 4 2 3" xfId="5727" xr:uid="{00000000-0005-0000-0000-0000A4150000}"/>
    <cellStyle name="20% - Accent1 2 2 4 2 4 2 4 3" xfId="5728" xr:uid="{00000000-0005-0000-0000-0000A5150000}"/>
    <cellStyle name="20% - Accent1 2 2 4 2 4 2 4 3 2" xfId="5729" xr:uid="{00000000-0005-0000-0000-0000A6150000}"/>
    <cellStyle name="20% - Accent1 2 2 4 2 4 2 4 4" xfId="5730" xr:uid="{00000000-0005-0000-0000-0000A7150000}"/>
    <cellStyle name="20% - Accent1 2 2 4 2 4 2 5" xfId="5731" xr:uid="{00000000-0005-0000-0000-0000A8150000}"/>
    <cellStyle name="20% - Accent1 2 2 4 2 4 2 5 2" xfId="5732" xr:uid="{00000000-0005-0000-0000-0000A9150000}"/>
    <cellStyle name="20% - Accent1 2 2 4 2 4 2 5 2 2" xfId="5733" xr:uid="{00000000-0005-0000-0000-0000AA150000}"/>
    <cellStyle name="20% - Accent1 2 2 4 2 4 2 5 3" xfId="5734" xr:uid="{00000000-0005-0000-0000-0000AB150000}"/>
    <cellStyle name="20% - Accent1 2 2 4 2 4 2 6" xfId="5735" xr:uid="{00000000-0005-0000-0000-0000AC150000}"/>
    <cellStyle name="20% - Accent1 2 2 4 2 4 2 6 2" xfId="5736" xr:uid="{00000000-0005-0000-0000-0000AD150000}"/>
    <cellStyle name="20% - Accent1 2 2 4 2 4 2 6 2 2" xfId="5737" xr:uid="{00000000-0005-0000-0000-0000AE150000}"/>
    <cellStyle name="20% - Accent1 2 2 4 2 4 2 6 3" xfId="5738" xr:uid="{00000000-0005-0000-0000-0000AF150000}"/>
    <cellStyle name="20% - Accent1 2 2 4 2 4 2 7" xfId="5739" xr:uid="{00000000-0005-0000-0000-0000B0150000}"/>
    <cellStyle name="20% - Accent1 2 2 4 2 4 2 7 2" xfId="5740" xr:uid="{00000000-0005-0000-0000-0000B1150000}"/>
    <cellStyle name="20% - Accent1 2 2 4 2 4 2 8" xfId="5741" xr:uid="{00000000-0005-0000-0000-0000B2150000}"/>
    <cellStyle name="20% - Accent1 2 2 4 2 4 2 8 2" xfId="5742" xr:uid="{00000000-0005-0000-0000-0000B3150000}"/>
    <cellStyle name="20% - Accent1 2 2 4 2 4 2 9" xfId="5743" xr:uid="{00000000-0005-0000-0000-0000B4150000}"/>
    <cellStyle name="20% - Accent1 2 2 4 2 4 3" xfId="5744" xr:uid="{00000000-0005-0000-0000-0000B5150000}"/>
    <cellStyle name="20% - Accent1 2 2 4 2 4 3 2" xfId="5745" xr:uid="{00000000-0005-0000-0000-0000B6150000}"/>
    <cellStyle name="20% - Accent1 2 2 4 2 4 3 2 2" xfId="5746" xr:uid="{00000000-0005-0000-0000-0000B7150000}"/>
    <cellStyle name="20% - Accent1 2 2 4 2 4 3 2 2 2" xfId="5747" xr:uid="{00000000-0005-0000-0000-0000B8150000}"/>
    <cellStyle name="20% - Accent1 2 2 4 2 4 3 2 2 2 2" xfId="5748" xr:uid="{00000000-0005-0000-0000-0000B9150000}"/>
    <cellStyle name="20% - Accent1 2 2 4 2 4 3 2 2 3" xfId="5749" xr:uid="{00000000-0005-0000-0000-0000BA150000}"/>
    <cellStyle name="20% - Accent1 2 2 4 2 4 3 2 3" xfId="5750" xr:uid="{00000000-0005-0000-0000-0000BB150000}"/>
    <cellStyle name="20% - Accent1 2 2 4 2 4 3 2 3 2" xfId="5751" xr:uid="{00000000-0005-0000-0000-0000BC150000}"/>
    <cellStyle name="20% - Accent1 2 2 4 2 4 3 2 4" xfId="5752" xr:uid="{00000000-0005-0000-0000-0000BD150000}"/>
    <cellStyle name="20% - Accent1 2 2 4 2 4 3 3" xfId="5753" xr:uid="{00000000-0005-0000-0000-0000BE150000}"/>
    <cellStyle name="20% - Accent1 2 2 4 2 4 3 3 2" xfId="5754" xr:uid="{00000000-0005-0000-0000-0000BF150000}"/>
    <cellStyle name="20% - Accent1 2 2 4 2 4 3 3 2 2" xfId="5755" xr:uid="{00000000-0005-0000-0000-0000C0150000}"/>
    <cellStyle name="20% - Accent1 2 2 4 2 4 3 3 2 2 2" xfId="5756" xr:uid="{00000000-0005-0000-0000-0000C1150000}"/>
    <cellStyle name="20% - Accent1 2 2 4 2 4 3 3 2 3" xfId="5757" xr:uid="{00000000-0005-0000-0000-0000C2150000}"/>
    <cellStyle name="20% - Accent1 2 2 4 2 4 3 3 3" xfId="5758" xr:uid="{00000000-0005-0000-0000-0000C3150000}"/>
    <cellStyle name="20% - Accent1 2 2 4 2 4 3 3 3 2" xfId="5759" xr:uid="{00000000-0005-0000-0000-0000C4150000}"/>
    <cellStyle name="20% - Accent1 2 2 4 2 4 3 3 4" xfId="5760" xr:uid="{00000000-0005-0000-0000-0000C5150000}"/>
    <cellStyle name="20% - Accent1 2 2 4 2 4 3 4" xfId="5761" xr:uid="{00000000-0005-0000-0000-0000C6150000}"/>
    <cellStyle name="20% - Accent1 2 2 4 2 4 3 4 2" xfId="5762" xr:uid="{00000000-0005-0000-0000-0000C7150000}"/>
    <cellStyle name="20% - Accent1 2 2 4 2 4 3 4 2 2" xfId="5763" xr:uid="{00000000-0005-0000-0000-0000C8150000}"/>
    <cellStyle name="20% - Accent1 2 2 4 2 4 3 4 2 2 2" xfId="5764" xr:uid="{00000000-0005-0000-0000-0000C9150000}"/>
    <cellStyle name="20% - Accent1 2 2 4 2 4 3 4 2 3" xfId="5765" xr:uid="{00000000-0005-0000-0000-0000CA150000}"/>
    <cellStyle name="20% - Accent1 2 2 4 2 4 3 4 3" xfId="5766" xr:uid="{00000000-0005-0000-0000-0000CB150000}"/>
    <cellStyle name="20% - Accent1 2 2 4 2 4 3 4 3 2" xfId="5767" xr:uid="{00000000-0005-0000-0000-0000CC150000}"/>
    <cellStyle name="20% - Accent1 2 2 4 2 4 3 4 4" xfId="5768" xr:uid="{00000000-0005-0000-0000-0000CD150000}"/>
    <cellStyle name="20% - Accent1 2 2 4 2 4 3 5" xfId="5769" xr:uid="{00000000-0005-0000-0000-0000CE150000}"/>
    <cellStyle name="20% - Accent1 2 2 4 2 4 3 5 2" xfId="5770" xr:uid="{00000000-0005-0000-0000-0000CF150000}"/>
    <cellStyle name="20% - Accent1 2 2 4 2 4 3 5 2 2" xfId="5771" xr:uid="{00000000-0005-0000-0000-0000D0150000}"/>
    <cellStyle name="20% - Accent1 2 2 4 2 4 3 5 3" xfId="5772" xr:uid="{00000000-0005-0000-0000-0000D1150000}"/>
    <cellStyle name="20% - Accent1 2 2 4 2 4 3 6" xfId="5773" xr:uid="{00000000-0005-0000-0000-0000D2150000}"/>
    <cellStyle name="20% - Accent1 2 2 4 2 4 3 6 2" xfId="5774" xr:uid="{00000000-0005-0000-0000-0000D3150000}"/>
    <cellStyle name="20% - Accent1 2 2 4 2 4 3 6 2 2" xfId="5775" xr:uid="{00000000-0005-0000-0000-0000D4150000}"/>
    <cellStyle name="20% - Accent1 2 2 4 2 4 3 6 3" xfId="5776" xr:uid="{00000000-0005-0000-0000-0000D5150000}"/>
    <cellStyle name="20% - Accent1 2 2 4 2 4 3 7" xfId="5777" xr:uid="{00000000-0005-0000-0000-0000D6150000}"/>
    <cellStyle name="20% - Accent1 2 2 4 2 4 3 7 2" xfId="5778" xr:uid="{00000000-0005-0000-0000-0000D7150000}"/>
    <cellStyle name="20% - Accent1 2 2 4 2 4 3 8" xfId="5779" xr:uid="{00000000-0005-0000-0000-0000D8150000}"/>
    <cellStyle name="20% - Accent1 2 2 4 2 4 3 8 2" xfId="5780" xr:uid="{00000000-0005-0000-0000-0000D9150000}"/>
    <cellStyle name="20% - Accent1 2 2 4 2 4 3 9" xfId="5781" xr:uid="{00000000-0005-0000-0000-0000DA150000}"/>
    <cellStyle name="20% - Accent1 2 2 4 2 4 4" xfId="5782" xr:uid="{00000000-0005-0000-0000-0000DB150000}"/>
    <cellStyle name="20% - Accent1 2 2 4 2 4 4 2" xfId="5783" xr:uid="{00000000-0005-0000-0000-0000DC150000}"/>
    <cellStyle name="20% - Accent1 2 2 4 2 4 4 2 2" xfId="5784" xr:uid="{00000000-0005-0000-0000-0000DD150000}"/>
    <cellStyle name="20% - Accent1 2 2 4 2 4 4 2 2 2" xfId="5785" xr:uid="{00000000-0005-0000-0000-0000DE150000}"/>
    <cellStyle name="20% - Accent1 2 2 4 2 4 4 2 3" xfId="5786" xr:uid="{00000000-0005-0000-0000-0000DF150000}"/>
    <cellStyle name="20% - Accent1 2 2 4 2 4 4 3" xfId="5787" xr:uid="{00000000-0005-0000-0000-0000E0150000}"/>
    <cellStyle name="20% - Accent1 2 2 4 2 4 4 3 2" xfId="5788" xr:uid="{00000000-0005-0000-0000-0000E1150000}"/>
    <cellStyle name="20% - Accent1 2 2 4 2 4 4 4" xfId="5789" xr:uid="{00000000-0005-0000-0000-0000E2150000}"/>
    <cellStyle name="20% - Accent1 2 2 4 2 4 5" xfId="5790" xr:uid="{00000000-0005-0000-0000-0000E3150000}"/>
    <cellStyle name="20% - Accent1 2 2 4 2 4 5 2" xfId="5791" xr:uid="{00000000-0005-0000-0000-0000E4150000}"/>
    <cellStyle name="20% - Accent1 2 2 4 2 4 5 2 2" xfId="5792" xr:uid="{00000000-0005-0000-0000-0000E5150000}"/>
    <cellStyle name="20% - Accent1 2 2 4 2 4 5 2 2 2" xfId="5793" xr:uid="{00000000-0005-0000-0000-0000E6150000}"/>
    <cellStyle name="20% - Accent1 2 2 4 2 4 5 2 3" xfId="5794" xr:uid="{00000000-0005-0000-0000-0000E7150000}"/>
    <cellStyle name="20% - Accent1 2 2 4 2 4 5 3" xfId="5795" xr:uid="{00000000-0005-0000-0000-0000E8150000}"/>
    <cellStyle name="20% - Accent1 2 2 4 2 4 5 3 2" xfId="5796" xr:uid="{00000000-0005-0000-0000-0000E9150000}"/>
    <cellStyle name="20% - Accent1 2 2 4 2 4 5 4" xfId="5797" xr:uid="{00000000-0005-0000-0000-0000EA150000}"/>
    <cellStyle name="20% - Accent1 2 2 4 2 4 6" xfId="5798" xr:uid="{00000000-0005-0000-0000-0000EB150000}"/>
    <cellStyle name="20% - Accent1 2 2 4 2 4 6 2" xfId="5799" xr:uid="{00000000-0005-0000-0000-0000EC150000}"/>
    <cellStyle name="20% - Accent1 2 2 4 2 4 6 2 2" xfId="5800" xr:uid="{00000000-0005-0000-0000-0000ED150000}"/>
    <cellStyle name="20% - Accent1 2 2 4 2 4 6 2 2 2" xfId="5801" xr:uid="{00000000-0005-0000-0000-0000EE150000}"/>
    <cellStyle name="20% - Accent1 2 2 4 2 4 6 2 3" xfId="5802" xr:uid="{00000000-0005-0000-0000-0000EF150000}"/>
    <cellStyle name="20% - Accent1 2 2 4 2 4 6 3" xfId="5803" xr:uid="{00000000-0005-0000-0000-0000F0150000}"/>
    <cellStyle name="20% - Accent1 2 2 4 2 4 6 3 2" xfId="5804" xr:uid="{00000000-0005-0000-0000-0000F1150000}"/>
    <cellStyle name="20% - Accent1 2 2 4 2 4 6 4" xfId="5805" xr:uid="{00000000-0005-0000-0000-0000F2150000}"/>
    <cellStyle name="20% - Accent1 2 2 4 2 4 7" xfId="5806" xr:uid="{00000000-0005-0000-0000-0000F3150000}"/>
    <cellStyle name="20% - Accent1 2 2 4 2 4 7 2" xfId="5807" xr:uid="{00000000-0005-0000-0000-0000F4150000}"/>
    <cellStyle name="20% - Accent1 2 2 4 2 4 7 2 2" xfId="5808" xr:uid="{00000000-0005-0000-0000-0000F5150000}"/>
    <cellStyle name="20% - Accent1 2 2 4 2 4 7 3" xfId="5809" xr:uid="{00000000-0005-0000-0000-0000F6150000}"/>
    <cellStyle name="20% - Accent1 2 2 4 2 4 8" xfId="5810" xr:uid="{00000000-0005-0000-0000-0000F7150000}"/>
    <cellStyle name="20% - Accent1 2 2 4 2 4 8 2" xfId="5811" xr:uid="{00000000-0005-0000-0000-0000F8150000}"/>
    <cellStyle name="20% - Accent1 2 2 4 2 4 8 2 2" xfId="5812" xr:uid="{00000000-0005-0000-0000-0000F9150000}"/>
    <cellStyle name="20% - Accent1 2 2 4 2 4 8 3" xfId="5813" xr:uid="{00000000-0005-0000-0000-0000FA150000}"/>
    <cellStyle name="20% - Accent1 2 2 4 2 4 9" xfId="5814" xr:uid="{00000000-0005-0000-0000-0000FB150000}"/>
    <cellStyle name="20% - Accent1 2 2 4 2 4 9 2" xfId="5815" xr:uid="{00000000-0005-0000-0000-0000FC150000}"/>
    <cellStyle name="20% - Accent1 2 2 4 2 5" xfId="5816" xr:uid="{00000000-0005-0000-0000-0000FD150000}"/>
    <cellStyle name="20% - Accent1 2 2 4 2 5 10" xfId="5817" xr:uid="{00000000-0005-0000-0000-0000FE150000}"/>
    <cellStyle name="20% - Accent1 2 2 4 2 5 10 2" xfId="5818" xr:uid="{00000000-0005-0000-0000-0000FF150000}"/>
    <cellStyle name="20% - Accent1 2 2 4 2 5 11" xfId="5819" xr:uid="{00000000-0005-0000-0000-000000160000}"/>
    <cellStyle name="20% - Accent1 2 2 4 2 5 2" xfId="5820" xr:uid="{00000000-0005-0000-0000-000001160000}"/>
    <cellStyle name="20% - Accent1 2 2 4 2 5 2 2" xfId="5821" xr:uid="{00000000-0005-0000-0000-000002160000}"/>
    <cellStyle name="20% - Accent1 2 2 4 2 5 2 2 2" xfId="5822" xr:uid="{00000000-0005-0000-0000-000003160000}"/>
    <cellStyle name="20% - Accent1 2 2 4 2 5 2 2 2 2" xfId="5823" xr:uid="{00000000-0005-0000-0000-000004160000}"/>
    <cellStyle name="20% - Accent1 2 2 4 2 5 2 2 2 2 2" xfId="5824" xr:uid="{00000000-0005-0000-0000-000005160000}"/>
    <cellStyle name="20% - Accent1 2 2 4 2 5 2 2 2 3" xfId="5825" xr:uid="{00000000-0005-0000-0000-000006160000}"/>
    <cellStyle name="20% - Accent1 2 2 4 2 5 2 2 3" xfId="5826" xr:uid="{00000000-0005-0000-0000-000007160000}"/>
    <cellStyle name="20% - Accent1 2 2 4 2 5 2 2 3 2" xfId="5827" xr:uid="{00000000-0005-0000-0000-000008160000}"/>
    <cellStyle name="20% - Accent1 2 2 4 2 5 2 2 4" xfId="5828" xr:uid="{00000000-0005-0000-0000-000009160000}"/>
    <cellStyle name="20% - Accent1 2 2 4 2 5 2 3" xfId="5829" xr:uid="{00000000-0005-0000-0000-00000A160000}"/>
    <cellStyle name="20% - Accent1 2 2 4 2 5 2 3 2" xfId="5830" xr:uid="{00000000-0005-0000-0000-00000B160000}"/>
    <cellStyle name="20% - Accent1 2 2 4 2 5 2 3 2 2" xfId="5831" xr:uid="{00000000-0005-0000-0000-00000C160000}"/>
    <cellStyle name="20% - Accent1 2 2 4 2 5 2 3 2 2 2" xfId="5832" xr:uid="{00000000-0005-0000-0000-00000D160000}"/>
    <cellStyle name="20% - Accent1 2 2 4 2 5 2 3 2 3" xfId="5833" xr:uid="{00000000-0005-0000-0000-00000E160000}"/>
    <cellStyle name="20% - Accent1 2 2 4 2 5 2 3 3" xfId="5834" xr:uid="{00000000-0005-0000-0000-00000F160000}"/>
    <cellStyle name="20% - Accent1 2 2 4 2 5 2 3 3 2" xfId="5835" xr:uid="{00000000-0005-0000-0000-000010160000}"/>
    <cellStyle name="20% - Accent1 2 2 4 2 5 2 3 4" xfId="5836" xr:uid="{00000000-0005-0000-0000-000011160000}"/>
    <cellStyle name="20% - Accent1 2 2 4 2 5 2 4" xfId="5837" xr:uid="{00000000-0005-0000-0000-000012160000}"/>
    <cellStyle name="20% - Accent1 2 2 4 2 5 2 4 2" xfId="5838" xr:uid="{00000000-0005-0000-0000-000013160000}"/>
    <cellStyle name="20% - Accent1 2 2 4 2 5 2 4 2 2" xfId="5839" xr:uid="{00000000-0005-0000-0000-000014160000}"/>
    <cellStyle name="20% - Accent1 2 2 4 2 5 2 4 2 2 2" xfId="5840" xr:uid="{00000000-0005-0000-0000-000015160000}"/>
    <cellStyle name="20% - Accent1 2 2 4 2 5 2 4 2 3" xfId="5841" xr:uid="{00000000-0005-0000-0000-000016160000}"/>
    <cellStyle name="20% - Accent1 2 2 4 2 5 2 4 3" xfId="5842" xr:uid="{00000000-0005-0000-0000-000017160000}"/>
    <cellStyle name="20% - Accent1 2 2 4 2 5 2 4 3 2" xfId="5843" xr:uid="{00000000-0005-0000-0000-000018160000}"/>
    <cellStyle name="20% - Accent1 2 2 4 2 5 2 4 4" xfId="5844" xr:uid="{00000000-0005-0000-0000-000019160000}"/>
    <cellStyle name="20% - Accent1 2 2 4 2 5 2 5" xfId="5845" xr:uid="{00000000-0005-0000-0000-00001A160000}"/>
    <cellStyle name="20% - Accent1 2 2 4 2 5 2 5 2" xfId="5846" xr:uid="{00000000-0005-0000-0000-00001B160000}"/>
    <cellStyle name="20% - Accent1 2 2 4 2 5 2 5 2 2" xfId="5847" xr:uid="{00000000-0005-0000-0000-00001C160000}"/>
    <cellStyle name="20% - Accent1 2 2 4 2 5 2 5 3" xfId="5848" xr:uid="{00000000-0005-0000-0000-00001D160000}"/>
    <cellStyle name="20% - Accent1 2 2 4 2 5 2 6" xfId="5849" xr:uid="{00000000-0005-0000-0000-00001E160000}"/>
    <cellStyle name="20% - Accent1 2 2 4 2 5 2 6 2" xfId="5850" xr:uid="{00000000-0005-0000-0000-00001F160000}"/>
    <cellStyle name="20% - Accent1 2 2 4 2 5 2 6 2 2" xfId="5851" xr:uid="{00000000-0005-0000-0000-000020160000}"/>
    <cellStyle name="20% - Accent1 2 2 4 2 5 2 6 3" xfId="5852" xr:uid="{00000000-0005-0000-0000-000021160000}"/>
    <cellStyle name="20% - Accent1 2 2 4 2 5 2 7" xfId="5853" xr:uid="{00000000-0005-0000-0000-000022160000}"/>
    <cellStyle name="20% - Accent1 2 2 4 2 5 2 7 2" xfId="5854" xr:uid="{00000000-0005-0000-0000-000023160000}"/>
    <cellStyle name="20% - Accent1 2 2 4 2 5 2 8" xfId="5855" xr:uid="{00000000-0005-0000-0000-000024160000}"/>
    <cellStyle name="20% - Accent1 2 2 4 2 5 2 8 2" xfId="5856" xr:uid="{00000000-0005-0000-0000-000025160000}"/>
    <cellStyle name="20% - Accent1 2 2 4 2 5 2 9" xfId="5857" xr:uid="{00000000-0005-0000-0000-000026160000}"/>
    <cellStyle name="20% - Accent1 2 2 4 2 5 3" xfId="5858" xr:uid="{00000000-0005-0000-0000-000027160000}"/>
    <cellStyle name="20% - Accent1 2 2 4 2 5 3 2" xfId="5859" xr:uid="{00000000-0005-0000-0000-000028160000}"/>
    <cellStyle name="20% - Accent1 2 2 4 2 5 3 2 2" xfId="5860" xr:uid="{00000000-0005-0000-0000-000029160000}"/>
    <cellStyle name="20% - Accent1 2 2 4 2 5 3 2 2 2" xfId="5861" xr:uid="{00000000-0005-0000-0000-00002A160000}"/>
    <cellStyle name="20% - Accent1 2 2 4 2 5 3 2 2 2 2" xfId="5862" xr:uid="{00000000-0005-0000-0000-00002B160000}"/>
    <cellStyle name="20% - Accent1 2 2 4 2 5 3 2 2 3" xfId="5863" xr:uid="{00000000-0005-0000-0000-00002C160000}"/>
    <cellStyle name="20% - Accent1 2 2 4 2 5 3 2 3" xfId="5864" xr:uid="{00000000-0005-0000-0000-00002D160000}"/>
    <cellStyle name="20% - Accent1 2 2 4 2 5 3 2 3 2" xfId="5865" xr:uid="{00000000-0005-0000-0000-00002E160000}"/>
    <cellStyle name="20% - Accent1 2 2 4 2 5 3 2 4" xfId="5866" xr:uid="{00000000-0005-0000-0000-00002F160000}"/>
    <cellStyle name="20% - Accent1 2 2 4 2 5 3 3" xfId="5867" xr:uid="{00000000-0005-0000-0000-000030160000}"/>
    <cellStyle name="20% - Accent1 2 2 4 2 5 3 3 2" xfId="5868" xr:uid="{00000000-0005-0000-0000-000031160000}"/>
    <cellStyle name="20% - Accent1 2 2 4 2 5 3 3 2 2" xfId="5869" xr:uid="{00000000-0005-0000-0000-000032160000}"/>
    <cellStyle name="20% - Accent1 2 2 4 2 5 3 3 2 2 2" xfId="5870" xr:uid="{00000000-0005-0000-0000-000033160000}"/>
    <cellStyle name="20% - Accent1 2 2 4 2 5 3 3 2 3" xfId="5871" xr:uid="{00000000-0005-0000-0000-000034160000}"/>
    <cellStyle name="20% - Accent1 2 2 4 2 5 3 3 3" xfId="5872" xr:uid="{00000000-0005-0000-0000-000035160000}"/>
    <cellStyle name="20% - Accent1 2 2 4 2 5 3 3 3 2" xfId="5873" xr:uid="{00000000-0005-0000-0000-000036160000}"/>
    <cellStyle name="20% - Accent1 2 2 4 2 5 3 3 4" xfId="5874" xr:uid="{00000000-0005-0000-0000-000037160000}"/>
    <cellStyle name="20% - Accent1 2 2 4 2 5 3 4" xfId="5875" xr:uid="{00000000-0005-0000-0000-000038160000}"/>
    <cellStyle name="20% - Accent1 2 2 4 2 5 3 4 2" xfId="5876" xr:uid="{00000000-0005-0000-0000-000039160000}"/>
    <cellStyle name="20% - Accent1 2 2 4 2 5 3 4 2 2" xfId="5877" xr:uid="{00000000-0005-0000-0000-00003A160000}"/>
    <cellStyle name="20% - Accent1 2 2 4 2 5 3 4 2 2 2" xfId="5878" xr:uid="{00000000-0005-0000-0000-00003B160000}"/>
    <cellStyle name="20% - Accent1 2 2 4 2 5 3 4 2 3" xfId="5879" xr:uid="{00000000-0005-0000-0000-00003C160000}"/>
    <cellStyle name="20% - Accent1 2 2 4 2 5 3 4 3" xfId="5880" xr:uid="{00000000-0005-0000-0000-00003D160000}"/>
    <cellStyle name="20% - Accent1 2 2 4 2 5 3 4 3 2" xfId="5881" xr:uid="{00000000-0005-0000-0000-00003E160000}"/>
    <cellStyle name="20% - Accent1 2 2 4 2 5 3 4 4" xfId="5882" xr:uid="{00000000-0005-0000-0000-00003F160000}"/>
    <cellStyle name="20% - Accent1 2 2 4 2 5 3 5" xfId="5883" xr:uid="{00000000-0005-0000-0000-000040160000}"/>
    <cellStyle name="20% - Accent1 2 2 4 2 5 3 5 2" xfId="5884" xr:uid="{00000000-0005-0000-0000-000041160000}"/>
    <cellStyle name="20% - Accent1 2 2 4 2 5 3 5 2 2" xfId="5885" xr:uid="{00000000-0005-0000-0000-000042160000}"/>
    <cellStyle name="20% - Accent1 2 2 4 2 5 3 5 3" xfId="5886" xr:uid="{00000000-0005-0000-0000-000043160000}"/>
    <cellStyle name="20% - Accent1 2 2 4 2 5 3 6" xfId="5887" xr:uid="{00000000-0005-0000-0000-000044160000}"/>
    <cellStyle name="20% - Accent1 2 2 4 2 5 3 6 2" xfId="5888" xr:uid="{00000000-0005-0000-0000-000045160000}"/>
    <cellStyle name="20% - Accent1 2 2 4 2 5 3 6 2 2" xfId="5889" xr:uid="{00000000-0005-0000-0000-000046160000}"/>
    <cellStyle name="20% - Accent1 2 2 4 2 5 3 6 3" xfId="5890" xr:uid="{00000000-0005-0000-0000-000047160000}"/>
    <cellStyle name="20% - Accent1 2 2 4 2 5 3 7" xfId="5891" xr:uid="{00000000-0005-0000-0000-000048160000}"/>
    <cellStyle name="20% - Accent1 2 2 4 2 5 3 7 2" xfId="5892" xr:uid="{00000000-0005-0000-0000-000049160000}"/>
    <cellStyle name="20% - Accent1 2 2 4 2 5 3 8" xfId="5893" xr:uid="{00000000-0005-0000-0000-00004A160000}"/>
    <cellStyle name="20% - Accent1 2 2 4 2 5 3 8 2" xfId="5894" xr:uid="{00000000-0005-0000-0000-00004B160000}"/>
    <cellStyle name="20% - Accent1 2 2 4 2 5 3 9" xfId="5895" xr:uid="{00000000-0005-0000-0000-00004C160000}"/>
    <cellStyle name="20% - Accent1 2 2 4 2 5 4" xfId="5896" xr:uid="{00000000-0005-0000-0000-00004D160000}"/>
    <cellStyle name="20% - Accent1 2 2 4 2 5 4 2" xfId="5897" xr:uid="{00000000-0005-0000-0000-00004E160000}"/>
    <cellStyle name="20% - Accent1 2 2 4 2 5 4 2 2" xfId="5898" xr:uid="{00000000-0005-0000-0000-00004F160000}"/>
    <cellStyle name="20% - Accent1 2 2 4 2 5 4 2 2 2" xfId="5899" xr:uid="{00000000-0005-0000-0000-000050160000}"/>
    <cellStyle name="20% - Accent1 2 2 4 2 5 4 2 3" xfId="5900" xr:uid="{00000000-0005-0000-0000-000051160000}"/>
    <cellStyle name="20% - Accent1 2 2 4 2 5 4 3" xfId="5901" xr:uid="{00000000-0005-0000-0000-000052160000}"/>
    <cellStyle name="20% - Accent1 2 2 4 2 5 4 3 2" xfId="5902" xr:uid="{00000000-0005-0000-0000-000053160000}"/>
    <cellStyle name="20% - Accent1 2 2 4 2 5 4 4" xfId="5903" xr:uid="{00000000-0005-0000-0000-000054160000}"/>
    <cellStyle name="20% - Accent1 2 2 4 2 5 5" xfId="5904" xr:uid="{00000000-0005-0000-0000-000055160000}"/>
    <cellStyle name="20% - Accent1 2 2 4 2 5 5 2" xfId="5905" xr:uid="{00000000-0005-0000-0000-000056160000}"/>
    <cellStyle name="20% - Accent1 2 2 4 2 5 5 2 2" xfId="5906" xr:uid="{00000000-0005-0000-0000-000057160000}"/>
    <cellStyle name="20% - Accent1 2 2 4 2 5 5 2 2 2" xfId="5907" xr:uid="{00000000-0005-0000-0000-000058160000}"/>
    <cellStyle name="20% - Accent1 2 2 4 2 5 5 2 3" xfId="5908" xr:uid="{00000000-0005-0000-0000-000059160000}"/>
    <cellStyle name="20% - Accent1 2 2 4 2 5 5 3" xfId="5909" xr:uid="{00000000-0005-0000-0000-00005A160000}"/>
    <cellStyle name="20% - Accent1 2 2 4 2 5 5 3 2" xfId="5910" xr:uid="{00000000-0005-0000-0000-00005B160000}"/>
    <cellStyle name="20% - Accent1 2 2 4 2 5 5 4" xfId="5911" xr:uid="{00000000-0005-0000-0000-00005C160000}"/>
    <cellStyle name="20% - Accent1 2 2 4 2 5 6" xfId="5912" xr:uid="{00000000-0005-0000-0000-00005D160000}"/>
    <cellStyle name="20% - Accent1 2 2 4 2 5 6 2" xfId="5913" xr:uid="{00000000-0005-0000-0000-00005E160000}"/>
    <cellStyle name="20% - Accent1 2 2 4 2 5 6 2 2" xfId="5914" xr:uid="{00000000-0005-0000-0000-00005F160000}"/>
    <cellStyle name="20% - Accent1 2 2 4 2 5 6 2 2 2" xfId="5915" xr:uid="{00000000-0005-0000-0000-000060160000}"/>
    <cellStyle name="20% - Accent1 2 2 4 2 5 6 2 3" xfId="5916" xr:uid="{00000000-0005-0000-0000-000061160000}"/>
    <cellStyle name="20% - Accent1 2 2 4 2 5 6 3" xfId="5917" xr:uid="{00000000-0005-0000-0000-000062160000}"/>
    <cellStyle name="20% - Accent1 2 2 4 2 5 6 3 2" xfId="5918" xr:uid="{00000000-0005-0000-0000-000063160000}"/>
    <cellStyle name="20% - Accent1 2 2 4 2 5 6 4" xfId="5919" xr:uid="{00000000-0005-0000-0000-000064160000}"/>
    <cellStyle name="20% - Accent1 2 2 4 2 5 7" xfId="5920" xr:uid="{00000000-0005-0000-0000-000065160000}"/>
    <cellStyle name="20% - Accent1 2 2 4 2 5 7 2" xfId="5921" xr:uid="{00000000-0005-0000-0000-000066160000}"/>
    <cellStyle name="20% - Accent1 2 2 4 2 5 7 2 2" xfId="5922" xr:uid="{00000000-0005-0000-0000-000067160000}"/>
    <cellStyle name="20% - Accent1 2 2 4 2 5 7 3" xfId="5923" xr:uid="{00000000-0005-0000-0000-000068160000}"/>
    <cellStyle name="20% - Accent1 2 2 4 2 5 8" xfId="5924" xr:uid="{00000000-0005-0000-0000-000069160000}"/>
    <cellStyle name="20% - Accent1 2 2 4 2 5 8 2" xfId="5925" xr:uid="{00000000-0005-0000-0000-00006A160000}"/>
    <cellStyle name="20% - Accent1 2 2 4 2 5 8 2 2" xfId="5926" xr:uid="{00000000-0005-0000-0000-00006B160000}"/>
    <cellStyle name="20% - Accent1 2 2 4 2 5 8 3" xfId="5927" xr:uid="{00000000-0005-0000-0000-00006C160000}"/>
    <cellStyle name="20% - Accent1 2 2 4 2 5 9" xfId="5928" xr:uid="{00000000-0005-0000-0000-00006D160000}"/>
    <cellStyle name="20% - Accent1 2 2 4 2 5 9 2" xfId="5929" xr:uid="{00000000-0005-0000-0000-00006E160000}"/>
    <cellStyle name="20% - Accent1 2 2 4 2 6" xfId="5930" xr:uid="{00000000-0005-0000-0000-00006F160000}"/>
    <cellStyle name="20% - Accent1 2 2 4 2 6 2" xfId="5931" xr:uid="{00000000-0005-0000-0000-000070160000}"/>
    <cellStyle name="20% - Accent1 2 2 4 2 6 2 2" xfId="5932" xr:uid="{00000000-0005-0000-0000-000071160000}"/>
    <cellStyle name="20% - Accent1 2 2 4 2 6 2 2 2" xfId="5933" xr:uid="{00000000-0005-0000-0000-000072160000}"/>
    <cellStyle name="20% - Accent1 2 2 4 2 6 2 2 2 2" xfId="5934" xr:uid="{00000000-0005-0000-0000-000073160000}"/>
    <cellStyle name="20% - Accent1 2 2 4 2 6 2 2 3" xfId="5935" xr:uid="{00000000-0005-0000-0000-000074160000}"/>
    <cellStyle name="20% - Accent1 2 2 4 2 6 2 3" xfId="5936" xr:uid="{00000000-0005-0000-0000-000075160000}"/>
    <cellStyle name="20% - Accent1 2 2 4 2 6 2 3 2" xfId="5937" xr:uid="{00000000-0005-0000-0000-000076160000}"/>
    <cellStyle name="20% - Accent1 2 2 4 2 6 2 4" xfId="5938" xr:uid="{00000000-0005-0000-0000-000077160000}"/>
    <cellStyle name="20% - Accent1 2 2 4 2 6 3" xfId="5939" xr:uid="{00000000-0005-0000-0000-000078160000}"/>
    <cellStyle name="20% - Accent1 2 2 4 2 6 3 2" xfId="5940" xr:uid="{00000000-0005-0000-0000-000079160000}"/>
    <cellStyle name="20% - Accent1 2 2 4 2 6 3 2 2" xfId="5941" xr:uid="{00000000-0005-0000-0000-00007A160000}"/>
    <cellStyle name="20% - Accent1 2 2 4 2 6 3 2 2 2" xfId="5942" xr:uid="{00000000-0005-0000-0000-00007B160000}"/>
    <cellStyle name="20% - Accent1 2 2 4 2 6 3 2 3" xfId="5943" xr:uid="{00000000-0005-0000-0000-00007C160000}"/>
    <cellStyle name="20% - Accent1 2 2 4 2 6 3 3" xfId="5944" xr:uid="{00000000-0005-0000-0000-00007D160000}"/>
    <cellStyle name="20% - Accent1 2 2 4 2 6 3 3 2" xfId="5945" xr:uid="{00000000-0005-0000-0000-00007E160000}"/>
    <cellStyle name="20% - Accent1 2 2 4 2 6 3 4" xfId="5946" xr:uid="{00000000-0005-0000-0000-00007F160000}"/>
    <cellStyle name="20% - Accent1 2 2 4 2 6 4" xfId="5947" xr:uid="{00000000-0005-0000-0000-000080160000}"/>
    <cellStyle name="20% - Accent1 2 2 4 2 6 4 2" xfId="5948" xr:uid="{00000000-0005-0000-0000-000081160000}"/>
    <cellStyle name="20% - Accent1 2 2 4 2 6 4 2 2" xfId="5949" xr:uid="{00000000-0005-0000-0000-000082160000}"/>
    <cellStyle name="20% - Accent1 2 2 4 2 6 4 2 2 2" xfId="5950" xr:uid="{00000000-0005-0000-0000-000083160000}"/>
    <cellStyle name="20% - Accent1 2 2 4 2 6 4 2 3" xfId="5951" xr:uid="{00000000-0005-0000-0000-000084160000}"/>
    <cellStyle name="20% - Accent1 2 2 4 2 6 4 3" xfId="5952" xr:uid="{00000000-0005-0000-0000-000085160000}"/>
    <cellStyle name="20% - Accent1 2 2 4 2 6 4 3 2" xfId="5953" xr:uid="{00000000-0005-0000-0000-000086160000}"/>
    <cellStyle name="20% - Accent1 2 2 4 2 6 4 4" xfId="5954" xr:uid="{00000000-0005-0000-0000-000087160000}"/>
    <cellStyle name="20% - Accent1 2 2 4 2 6 5" xfId="5955" xr:uid="{00000000-0005-0000-0000-000088160000}"/>
    <cellStyle name="20% - Accent1 2 2 4 2 6 5 2" xfId="5956" xr:uid="{00000000-0005-0000-0000-000089160000}"/>
    <cellStyle name="20% - Accent1 2 2 4 2 6 5 2 2" xfId="5957" xr:uid="{00000000-0005-0000-0000-00008A160000}"/>
    <cellStyle name="20% - Accent1 2 2 4 2 6 5 3" xfId="5958" xr:uid="{00000000-0005-0000-0000-00008B160000}"/>
    <cellStyle name="20% - Accent1 2 2 4 2 6 6" xfId="5959" xr:uid="{00000000-0005-0000-0000-00008C160000}"/>
    <cellStyle name="20% - Accent1 2 2 4 2 6 6 2" xfId="5960" xr:uid="{00000000-0005-0000-0000-00008D160000}"/>
    <cellStyle name="20% - Accent1 2 2 4 2 6 6 2 2" xfId="5961" xr:uid="{00000000-0005-0000-0000-00008E160000}"/>
    <cellStyle name="20% - Accent1 2 2 4 2 6 6 3" xfId="5962" xr:uid="{00000000-0005-0000-0000-00008F160000}"/>
    <cellStyle name="20% - Accent1 2 2 4 2 6 7" xfId="5963" xr:uid="{00000000-0005-0000-0000-000090160000}"/>
    <cellStyle name="20% - Accent1 2 2 4 2 6 7 2" xfId="5964" xr:uid="{00000000-0005-0000-0000-000091160000}"/>
    <cellStyle name="20% - Accent1 2 2 4 2 6 8" xfId="5965" xr:uid="{00000000-0005-0000-0000-000092160000}"/>
    <cellStyle name="20% - Accent1 2 2 4 2 6 8 2" xfId="5966" xr:uid="{00000000-0005-0000-0000-000093160000}"/>
    <cellStyle name="20% - Accent1 2 2 4 2 6 9" xfId="5967" xr:uid="{00000000-0005-0000-0000-000094160000}"/>
    <cellStyle name="20% - Accent1 2 2 4 2 7" xfId="5968" xr:uid="{00000000-0005-0000-0000-000095160000}"/>
    <cellStyle name="20% - Accent1 2 2 4 2 7 2" xfId="5969" xr:uid="{00000000-0005-0000-0000-000096160000}"/>
    <cellStyle name="20% - Accent1 2 2 4 2 7 2 2" xfId="5970" xr:uid="{00000000-0005-0000-0000-000097160000}"/>
    <cellStyle name="20% - Accent1 2 2 4 2 7 2 2 2" xfId="5971" xr:uid="{00000000-0005-0000-0000-000098160000}"/>
    <cellStyle name="20% - Accent1 2 2 4 2 7 2 2 2 2" xfId="5972" xr:uid="{00000000-0005-0000-0000-000099160000}"/>
    <cellStyle name="20% - Accent1 2 2 4 2 7 2 2 3" xfId="5973" xr:uid="{00000000-0005-0000-0000-00009A160000}"/>
    <cellStyle name="20% - Accent1 2 2 4 2 7 2 3" xfId="5974" xr:uid="{00000000-0005-0000-0000-00009B160000}"/>
    <cellStyle name="20% - Accent1 2 2 4 2 7 2 3 2" xfId="5975" xr:uid="{00000000-0005-0000-0000-00009C160000}"/>
    <cellStyle name="20% - Accent1 2 2 4 2 7 2 4" xfId="5976" xr:uid="{00000000-0005-0000-0000-00009D160000}"/>
    <cellStyle name="20% - Accent1 2 2 4 2 7 3" xfId="5977" xr:uid="{00000000-0005-0000-0000-00009E160000}"/>
    <cellStyle name="20% - Accent1 2 2 4 2 7 3 2" xfId="5978" xr:uid="{00000000-0005-0000-0000-00009F160000}"/>
    <cellStyle name="20% - Accent1 2 2 4 2 7 3 2 2" xfId="5979" xr:uid="{00000000-0005-0000-0000-0000A0160000}"/>
    <cellStyle name="20% - Accent1 2 2 4 2 7 3 2 2 2" xfId="5980" xr:uid="{00000000-0005-0000-0000-0000A1160000}"/>
    <cellStyle name="20% - Accent1 2 2 4 2 7 3 2 3" xfId="5981" xr:uid="{00000000-0005-0000-0000-0000A2160000}"/>
    <cellStyle name="20% - Accent1 2 2 4 2 7 3 3" xfId="5982" xr:uid="{00000000-0005-0000-0000-0000A3160000}"/>
    <cellStyle name="20% - Accent1 2 2 4 2 7 3 3 2" xfId="5983" xr:uid="{00000000-0005-0000-0000-0000A4160000}"/>
    <cellStyle name="20% - Accent1 2 2 4 2 7 3 4" xfId="5984" xr:uid="{00000000-0005-0000-0000-0000A5160000}"/>
    <cellStyle name="20% - Accent1 2 2 4 2 7 4" xfId="5985" xr:uid="{00000000-0005-0000-0000-0000A6160000}"/>
    <cellStyle name="20% - Accent1 2 2 4 2 7 4 2" xfId="5986" xr:uid="{00000000-0005-0000-0000-0000A7160000}"/>
    <cellStyle name="20% - Accent1 2 2 4 2 7 4 2 2" xfId="5987" xr:uid="{00000000-0005-0000-0000-0000A8160000}"/>
    <cellStyle name="20% - Accent1 2 2 4 2 7 4 2 2 2" xfId="5988" xr:uid="{00000000-0005-0000-0000-0000A9160000}"/>
    <cellStyle name="20% - Accent1 2 2 4 2 7 4 2 3" xfId="5989" xr:uid="{00000000-0005-0000-0000-0000AA160000}"/>
    <cellStyle name="20% - Accent1 2 2 4 2 7 4 3" xfId="5990" xr:uid="{00000000-0005-0000-0000-0000AB160000}"/>
    <cellStyle name="20% - Accent1 2 2 4 2 7 4 3 2" xfId="5991" xr:uid="{00000000-0005-0000-0000-0000AC160000}"/>
    <cellStyle name="20% - Accent1 2 2 4 2 7 4 4" xfId="5992" xr:uid="{00000000-0005-0000-0000-0000AD160000}"/>
    <cellStyle name="20% - Accent1 2 2 4 2 7 5" xfId="5993" xr:uid="{00000000-0005-0000-0000-0000AE160000}"/>
    <cellStyle name="20% - Accent1 2 2 4 2 7 5 2" xfId="5994" xr:uid="{00000000-0005-0000-0000-0000AF160000}"/>
    <cellStyle name="20% - Accent1 2 2 4 2 7 5 2 2" xfId="5995" xr:uid="{00000000-0005-0000-0000-0000B0160000}"/>
    <cellStyle name="20% - Accent1 2 2 4 2 7 5 3" xfId="5996" xr:uid="{00000000-0005-0000-0000-0000B1160000}"/>
    <cellStyle name="20% - Accent1 2 2 4 2 7 6" xfId="5997" xr:uid="{00000000-0005-0000-0000-0000B2160000}"/>
    <cellStyle name="20% - Accent1 2 2 4 2 7 6 2" xfId="5998" xr:uid="{00000000-0005-0000-0000-0000B3160000}"/>
    <cellStyle name="20% - Accent1 2 2 4 2 7 6 2 2" xfId="5999" xr:uid="{00000000-0005-0000-0000-0000B4160000}"/>
    <cellStyle name="20% - Accent1 2 2 4 2 7 6 3" xfId="6000" xr:uid="{00000000-0005-0000-0000-0000B5160000}"/>
    <cellStyle name="20% - Accent1 2 2 4 2 7 7" xfId="6001" xr:uid="{00000000-0005-0000-0000-0000B6160000}"/>
    <cellStyle name="20% - Accent1 2 2 4 2 7 7 2" xfId="6002" xr:uid="{00000000-0005-0000-0000-0000B7160000}"/>
    <cellStyle name="20% - Accent1 2 2 4 2 7 8" xfId="6003" xr:uid="{00000000-0005-0000-0000-0000B8160000}"/>
    <cellStyle name="20% - Accent1 2 2 4 2 7 8 2" xfId="6004" xr:uid="{00000000-0005-0000-0000-0000B9160000}"/>
    <cellStyle name="20% - Accent1 2 2 4 2 7 9" xfId="6005" xr:uid="{00000000-0005-0000-0000-0000BA160000}"/>
    <cellStyle name="20% - Accent1 2 2 4 2 8" xfId="6006" xr:uid="{00000000-0005-0000-0000-0000BB160000}"/>
    <cellStyle name="20% - Accent1 2 2 4 2 8 2" xfId="6007" xr:uid="{00000000-0005-0000-0000-0000BC160000}"/>
    <cellStyle name="20% - Accent1 2 2 4 2 8 2 2" xfId="6008" xr:uid="{00000000-0005-0000-0000-0000BD160000}"/>
    <cellStyle name="20% - Accent1 2 2 4 2 8 2 2 2" xfId="6009" xr:uid="{00000000-0005-0000-0000-0000BE160000}"/>
    <cellStyle name="20% - Accent1 2 2 4 2 8 2 3" xfId="6010" xr:uid="{00000000-0005-0000-0000-0000BF160000}"/>
    <cellStyle name="20% - Accent1 2 2 4 2 8 3" xfId="6011" xr:uid="{00000000-0005-0000-0000-0000C0160000}"/>
    <cellStyle name="20% - Accent1 2 2 4 2 8 3 2" xfId="6012" xr:uid="{00000000-0005-0000-0000-0000C1160000}"/>
    <cellStyle name="20% - Accent1 2 2 4 2 8 4" xfId="6013" xr:uid="{00000000-0005-0000-0000-0000C2160000}"/>
    <cellStyle name="20% - Accent1 2 2 4 2 9" xfId="6014" xr:uid="{00000000-0005-0000-0000-0000C3160000}"/>
    <cellStyle name="20% - Accent1 2 2 4 2 9 2" xfId="6015" xr:uid="{00000000-0005-0000-0000-0000C4160000}"/>
    <cellStyle name="20% - Accent1 2 2 4 2 9 2 2" xfId="6016" xr:uid="{00000000-0005-0000-0000-0000C5160000}"/>
    <cellStyle name="20% - Accent1 2 2 4 2 9 2 2 2" xfId="6017" xr:uid="{00000000-0005-0000-0000-0000C6160000}"/>
    <cellStyle name="20% - Accent1 2 2 4 2 9 2 3" xfId="6018" xr:uid="{00000000-0005-0000-0000-0000C7160000}"/>
    <cellStyle name="20% - Accent1 2 2 4 2 9 3" xfId="6019" xr:uid="{00000000-0005-0000-0000-0000C8160000}"/>
    <cellStyle name="20% - Accent1 2 2 4 2 9 3 2" xfId="6020" xr:uid="{00000000-0005-0000-0000-0000C9160000}"/>
    <cellStyle name="20% - Accent1 2 2 4 2 9 4" xfId="6021" xr:uid="{00000000-0005-0000-0000-0000CA160000}"/>
    <cellStyle name="20% - Accent1 2 2 4 3" xfId="6022" xr:uid="{00000000-0005-0000-0000-0000CB160000}"/>
    <cellStyle name="20% - Accent1 2 2 4 3 10" xfId="6023" xr:uid="{00000000-0005-0000-0000-0000CC160000}"/>
    <cellStyle name="20% - Accent1 2 2 4 3 10 2" xfId="6024" xr:uid="{00000000-0005-0000-0000-0000CD160000}"/>
    <cellStyle name="20% - Accent1 2 2 4 3 10 2 2" xfId="6025" xr:uid="{00000000-0005-0000-0000-0000CE160000}"/>
    <cellStyle name="20% - Accent1 2 2 4 3 10 3" xfId="6026" xr:uid="{00000000-0005-0000-0000-0000CF160000}"/>
    <cellStyle name="20% - Accent1 2 2 4 3 11" xfId="6027" xr:uid="{00000000-0005-0000-0000-0000D0160000}"/>
    <cellStyle name="20% - Accent1 2 2 4 3 11 2" xfId="6028" xr:uid="{00000000-0005-0000-0000-0000D1160000}"/>
    <cellStyle name="20% - Accent1 2 2 4 3 11 2 2" xfId="6029" xr:uid="{00000000-0005-0000-0000-0000D2160000}"/>
    <cellStyle name="20% - Accent1 2 2 4 3 11 3" xfId="6030" xr:uid="{00000000-0005-0000-0000-0000D3160000}"/>
    <cellStyle name="20% - Accent1 2 2 4 3 12" xfId="6031" xr:uid="{00000000-0005-0000-0000-0000D4160000}"/>
    <cellStyle name="20% - Accent1 2 2 4 3 12 2" xfId="6032" xr:uid="{00000000-0005-0000-0000-0000D5160000}"/>
    <cellStyle name="20% - Accent1 2 2 4 3 13" xfId="6033" xr:uid="{00000000-0005-0000-0000-0000D6160000}"/>
    <cellStyle name="20% - Accent1 2 2 4 3 13 2" xfId="6034" xr:uid="{00000000-0005-0000-0000-0000D7160000}"/>
    <cellStyle name="20% - Accent1 2 2 4 3 14" xfId="6035" xr:uid="{00000000-0005-0000-0000-0000D8160000}"/>
    <cellStyle name="20% - Accent1 2 2 4 3 2" xfId="6036" xr:uid="{00000000-0005-0000-0000-0000D9160000}"/>
    <cellStyle name="20% - Accent1 2 2 4 3 2 10" xfId="6037" xr:uid="{00000000-0005-0000-0000-0000DA160000}"/>
    <cellStyle name="20% - Accent1 2 2 4 3 2 10 2" xfId="6038" xr:uid="{00000000-0005-0000-0000-0000DB160000}"/>
    <cellStyle name="20% - Accent1 2 2 4 3 2 11" xfId="6039" xr:uid="{00000000-0005-0000-0000-0000DC160000}"/>
    <cellStyle name="20% - Accent1 2 2 4 3 2 2" xfId="6040" xr:uid="{00000000-0005-0000-0000-0000DD160000}"/>
    <cellStyle name="20% - Accent1 2 2 4 3 2 2 2" xfId="6041" xr:uid="{00000000-0005-0000-0000-0000DE160000}"/>
    <cellStyle name="20% - Accent1 2 2 4 3 2 2 2 2" xfId="6042" xr:uid="{00000000-0005-0000-0000-0000DF160000}"/>
    <cellStyle name="20% - Accent1 2 2 4 3 2 2 2 2 2" xfId="6043" xr:uid="{00000000-0005-0000-0000-0000E0160000}"/>
    <cellStyle name="20% - Accent1 2 2 4 3 2 2 2 2 2 2" xfId="6044" xr:uid="{00000000-0005-0000-0000-0000E1160000}"/>
    <cellStyle name="20% - Accent1 2 2 4 3 2 2 2 2 3" xfId="6045" xr:uid="{00000000-0005-0000-0000-0000E2160000}"/>
    <cellStyle name="20% - Accent1 2 2 4 3 2 2 2 3" xfId="6046" xr:uid="{00000000-0005-0000-0000-0000E3160000}"/>
    <cellStyle name="20% - Accent1 2 2 4 3 2 2 2 3 2" xfId="6047" xr:uid="{00000000-0005-0000-0000-0000E4160000}"/>
    <cellStyle name="20% - Accent1 2 2 4 3 2 2 2 4" xfId="6048" xr:uid="{00000000-0005-0000-0000-0000E5160000}"/>
    <cellStyle name="20% - Accent1 2 2 4 3 2 2 3" xfId="6049" xr:uid="{00000000-0005-0000-0000-0000E6160000}"/>
    <cellStyle name="20% - Accent1 2 2 4 3 2 2 3 2" xfId="6050" xr:uid="{00000000-0005-0000-0000-0000E7160000}"/>
    <cellStyle name="20% - Accent1 2 2 4 3 2 2 3 2 2" xfId="6051" xr:uid="{00000000-0005-0000-0000-0000E8160000}"/>
    <cellStyle name="20% - Accent1 2 2 4 3 2 2 3 2 2 2" xfId="6052" xr:uid="{00000000-0005-0000-0000-0000E9160000}"/>
    <cellStyle name="20% - Accent1 2 2 4 3 2 2 3 2 3" xfId="6053" xr:uid="{00000000-0005-0000-0000-0000EA160000}"/>
    <cellStyle name="20% - Accent1 2 2 4 3 2 2 3 3" xfId="6054" xr:uid="{00000000-0005-0000-0000-0000EB160000}"/>
    <cellStyle name="20% - Accent1 2 2 4 3 2 2 3 3 2" xfId="6055" xr:uid="{00000000-0005-0000-0000-0000EC160000}"/>
    <cellStyle name="20% - Accent1 2 2 4 3 2 2 3 4" xfId="6056" xr:uid="{00000000-0005-0000-0000-0000ED160000}"/>
    <cellStyle name="20% - Accent1 2 2 4 3 2 2 4" xfId="6057" xr:uid="{00000000-0005-0000-0000-0000EE160000}"/>
    <cellStyle name="20% - Accent1 2 2 4 3 2 2 4 2" xfId="6058" xr:uid="{00000000-0005-0000-0000-0000EF160000}"/>
    <cellStyle name="20% - Accent1 2 2 4 3 2 2 4 2 2" xfId="6059" xr:uid="{00000000-0005-0000-0000-0000F0160000}"/>
    <cellStyle name="20% - Accent1 2 2 4 3 2 2 4 2 2 2" xfId="6060" xr:uid="{00000000-0005-0000-0000-0000F1160000}"/>
    <cellStyle name="20% - Accent1 2 2 4 3 2 2 4 2 3" xfId="6061" xr:uid="{00000000-0005-0000-0000-0000F2160000}"/>
    <cellStyle name="20% - Accent1 2 2 4 3 2 2 4 3" xfId="6062" xr:uid="{00000000-0005-0000-0000-0000F3160000}"/>
    <cellStyle name="20% - Accent1 2 2 4 3 2 2 4 3 2" xfId="6063" xr:uid="{00000000-0005-0000-0000-0000F4160000}"/>
    <cellStyle name="20% - Accent1 2 2 4 3 2 2 4 4" xfId="6064" xr:uid="{00000000-0005-0000-0000-0000F5160000}"/>
    <cellStyle name="20% - Accent1 2 2 4 3 2 2 5" xfId="6065" xr:uid="{00000000-0005-0000-0000-0000F6160000}"/>
    <cellStyle name="20% - Accent1 2 2 4 3 2 2 5 2" xfId="6066" xr:uid="{00000000-0005-0000-0000-0000F7160000}"/>
    <cellStyle name="20% - Accent1 2 2 4 3 2 2 5 2 2" xfId="6067" xr:uid="{00000000-0005-0000-0000-0000F8160000}"/>
    <cellStyle name="20% - Accent1 2 2 4 3 2 2 5 3" xfId="6068" xr:uid="{00000000-0005-0000-0000-0000F9160000}"/>
    <cellStyle name="20% - Accent1 2 2 4 3 2 2 6" xfId="6069" xr:uid="{00000000-0005-0000-0000-0000FA160000}"/>
    <cellStyle name="20% - Accent1 2 2 4 3 2 2 6 2" xfId="6070" xr:uid="{00000000-0005-0000-0000-0000FB160000}"/>
    <cellStyle name="20% - Accent1 2 2 4 3 2 2 6 2 2" xfId="6071" xr:uid="{00000000-0005-0000-0000-0000FC160000}"/>
    <cellStyle name="20% - Accent1 2 2 4 3 2 2 6 3" xfId="6072" xr:uid="{00000000-0005-0000-0000-0000FD160000}"/>
    <cellStyle name="20% - Accent1 2 2 4 3 2 2 7" xfId="6073" xr:uid="{00000000-0005-0000-0000-0000FE160000}"/>
    <cellStyle name="20% - Accent1 2 2 4 3 2 2 7 2" xfId="6074" xr:uid="{00000000-0005-0000-0000-0000FF160000}"/>
    <cellStyle name="20% - Accent1 2 2 4 3 2 2 8" xfId="6075" xr:uid="{00000000-0005-0000-0000-000000170000}"/>
    <cellStyle name="20% - Accent1 2 2 4 3 2 2 8 2" xfId="6076" xr:uid="{00000000-0005-0000-0000-000001170000}"/>
    <cellStyle name="20% - Accent1 2 2 4 3 2 2 9" xfId="6077" xr:uid="{00000000-0005-0000-0000-000002170000}"/>
    <cellStyle name="20% - Accent1 2 2 4 3 2 3" xfId="6078" xr:uid="{00000000-0005-0000-0000-000003170000}"/>
    <cellStyle name="20% - Accent1 2 2 4 3 2 3 2" xfId="6079" xr:uid="{00000000-0005-0000-0000-000004170000}"/>
    <cellStyle name="20% - Accent1 2 2 4 3 2 3 2 2" xfId="6080" xr:uid="{00000000-0005-0000-0000-000005170000}"/>
    <cellStyle name="20% - Accent1 2 2 4 3 2 3 2 2 2" xfId="6081" xr:uid="{00000000-0005-0000-0000-000006170000}"/>
    <cellStyle name="20% - Accent1 2 2 4 3 2 3 2 2 2 2" xfId="6082" xr:uid="{00000000-0005-0000-0000-000007170000}"/>
    <cellStyle name="20% - Accent1 2 2 4 3 2 3 2 2 3" xfId="6083" xr:uid="{00000000-0005-0000-0000-000008170000}"/>
    <cellStyle name="20% - Accent1 2 2 4 3 2 3 2 3" xfId="6084" xr:uid="{00000000-0005-0000-0000-000009170000}"/>
    <cellStyle name="20% - Accent1 2 2 4 3 2 3 2 3 2" xfId="6085" xr:uid="{00000000-0005-0000-0000-00000A170000}"/>
    <cellStyle name="20% - Accent1 2 2 4 3 2 3 2 4" xfId="6086" xr:uid="{00000000-0005-0000-0000-00000B170000}"/>
    <cellStyle name="20% - Accent1 2 2 4 3 2 3 3" xfId="6087" xr:uid="{00000000-0005-0000-0000-00000C170000}"/>
    <cellStyle name="20% - Accent1 2 2 4 3 2 3 3 2" xfId="6088" xr:uid="{00000000-0005-0000-0000-00000D170000}"/>
    <cellStyle name="20% - Accent1 2 2 4 3 2 3 3 2 2" xfId="6089" xr:uid="{00000000-0005-0000-0000-00000E170000}"/>
    <cellStyle name="20% - Accent1 2 2 4 3 2 3 3 2 2 2" xfId="6090" xr:uid="{00000000-0005-0000-0000-00000F170000}"/>
    <cellStyle name="20% - Accent1 2 2 4 3 2 3 3 2 3" xfId="6091" xr:uid="{00000000-0005-0000-0000-000010170000}"/>
    <cellStyle name="20% - Accent1 2 2 4 3 2 3 3 3" xfId="6092" xr:uid="{00000000-0005-0000-0000-000011170000}"/>
    <cellStyle name="20% - Accent1 2 2 4 3 2 3 3 3 2" xfId="6093" xr:uid="{00000000-0005-0000-0000-000012170000}"/>
    <cellStyle name="20% - Accent1 2 2 4 3 2 3 3 4" xfId="6094" xr:uid="{00000000-0005-0000-0000-000013170000}"/>
    <cellStyle name="20% - Accent1 2 2 4 3 2 3 4" xfId="6095" xr:uid="{00000000-0005-0000-0000-000014170000}"/>
    <cellStyle name="20% - Accent1 2 2 4 3 2 3 4 2" xfId="6096" xr:uid="{00000000-0005-0000-0000-000015170000}"/>
    <cellStyle name="20% - Accent1 2 2 4 3 2 3 4 2 2" xfId="6097" xr:uid="{00000000-0005-0000-0000-000016170000}"/>
    <cellStyle name="20% - Accent1 2 2 4 3 2 3 4 2 2 2" xfId="6098" xr:uid="{00000000-0005-0000-0000-000017170000}"/>
    <cellStyle name="20% - Accent1 2 2 4 3 2 3 4 2 3" xfId="6099" xr:uid="{00000000-0005-0000-0000-000018170000}"/>
    <cellStyle name="20% - Accent1 2 2 4 3 2 3 4 3" xfId="6100" xr:uid="{00000000-0005-0000-0000-000019170000}"/>
    <cellStyle name="20% - Accent1 2 2 4 3 2 3 4 3 2" xfId="6101" xr:uid="{00000000-0005-0000-0000-00001A170000}"/>
    <cellStyle name="20% - Accent1 2 2 4 3 2 3 4 4" xfId="6102" xr:uid="{00000000-0005-0000-0000-00001B170000}"/>
    <cellStyle name="20% - Accent1 2 2 4 3 2 3 5" xfId="6103" xr:uid="{00000000-0005-0000-0000-00001C170000}"/>
    <cellStyle name="20% - Accent1 2 2 4 3 2 3 5 2" xfId="6104" xr:uid="{00000000-0005-0000-0000-00001D170000}"/>
    <cellStyle name="20% - Accent1 2 2 4 3 2 3 5 2 2" xfId="6105" xr:uid="{00000000-0005-0000-0000-00001E170000}"/>
    <cellStyle name="20% - Accent1 2 2 4 3 2 3 5 3" xfId="6106" xr:uid="{00000000-0005-0000-0000-00001F170000}"/>
    <cellStyle name="20% - Accent1 2 2 4 3 2 3 6" xfId="6107" xr:uid="{00000000-0005-0000-0000-000020170000}"/>
    <cellStyle name="20% - Accent1 2 2 4 3 2 3 6 2" xfId="6108" xr:uid="{00000000-0005-0000-0000-000021170000}"/>
    <cellStyle name="20% - Accent1 2 2 4 3 2 3 6 2 2" xfId="6109" xr:uid="{00000000-0005-0000-0000-000022170000}"/>
    <cellStyle name="20% - Accent1 2 2 4 3 2 3 6 3" xfId="6110" xr:uid="{00000000-0005-0000-0000-000023170000}"/>
    <cellStyle name="20% - Accent1 2 2 4 3 2 3 7" xfId="6111" xr:uid="{00000000-0005-0000-0000-000024170000}"/>
    <cellStyle name="20% - Accent1 2 2 4 3 2 3 7 2" xfId="6112" xr:uid="{00000000-0005-0000-0000-000025170000}"/>
    <cellStyle name="20% - Accent1 2 2 4 3 2 3 8" xfId="6113" xr:uid="{00000000-0005-0000-0000-000026170000}"/>
    <cellStyle name="20% - Accent1 2 2 4 3 2 3 8 2" xfId="6114" xr:uid="{00000000-0005-0000-0000-000027170000}"/>
    <cellStyle name="20% - Accent1 2 2 4 3 2 3 9" xfId="6115" xr:uid="{00000000-0005-0000-0000-000028170000}"/>
    <cellStyle name="20% - Accent1 2 2 4 3 2 4" xfId="6116" xr:uid="{00000000-0005-0000-0000-000029170000}"/>
    <cellStyle name="20% - Accent1 2 2 4 3 2 4 2" xfId="6117" xr:uid="{00000000-0005-0000-0000-00002A170000}"/>
    <cellStyle name="20% - Accent1 2 2 4 3 2 4 2 2" xfId="6118" xr:uid="{00000000-0005-0000-0000-00002B170000}"/>
    <cellStyle name="20% - Accent1 2 2 4 3 2 4 2 2 2" xfId="6119" xr:uid="{00000000-0005-0000-0000-00002C170000}"/>
    <cellStyle name="20% - Accent1 2 2 4 3 2 4 2 3" xfId="6120" xr:uid="{00000000-0005-0000-0000-00002D170000}"/>
    <cellStyle name="20% - Accent1 2 2 4 3 2 4 3" xfId="6121" xr:uid="{00000000-0005-0000-0000-00002E170000}"/>
    <cellStyle name="20% - Accent1 2 2 4 3 2 4 3 2" xfId="6122" xr:uid="{00000000-0005-0000-0000-00002F170000}"/>
    <cellStyle name="20% - Accent1 2 2 4 3 2 4 4" xfId="6123" xr:uid="{00000000-0005-0000-0000-000030170000}"/>
    <cellStyle name="20% - Accent1 2 2 4 3 2 5" xfId="6124" xr:uid="{00000000-0005-0000-0000-000031170000}"/>
    <cellStyle name="20% - Accent1 2 2 4 3 2 5 2" xfId="6125" xr:uid="{00000000-0005-0000-0000-000032170000}"/>
    <cellStyle name="20% - Accent1 2 2 4 3 2 5 2 2" xfId="6126" xr:uid="{00000000-0005-0000-0000-000033170000}"/>
    <cellStyle name="20% - Accent1 2 2 4 3 2 5 2 2 2" xfId="6127" xr:uid="{00000000-0005-0000-0000-000034170000}"/>
    <cellStyle name="20% - Accent1 2 2 4 3 2 5 2 3" xfId="6128" xr:uid="{00000000-0005-0000-0000-000035170000}"/>
    <cellStyle name="20% - Accent1 2 2 4 3 2 5 3" xfId="6129" xr:uid="{00000000-0005-0000-0000-000036170000}"/>
    <cellStyle name="20% - Accent1 2 2 4 3 2 5 3 2" xfId="6130" xr:uid="{00000000-0005-0000-0000-000037170000}"/>
    <cellStyle name="20% - Accent1 2 2 4 3 2 5 4" xfId="6131" xr:uid="{00000000-0005-0000-0000-000038170000}"/>
    <cellStyle name="20% - Accent1 2 2 4 3 2 6" xfId="6132" xr:uid="{00000000-0005-0000-0000-000039170000}"/>
    <cellStyle name="20% - Accent1 2 2 4 3 2 6 2" xfId="6133" xr:uid="{00000000-0005-0000-0000-00003A170000}"/>
    <cellStyle name="20% - Accent1 2 2 4 3 2 6 2 2" xfId="6134" xr:uid="{00000000-0005-0000-0000-00003B170000}"/>
    <cellStyle name="20% - Accent1 2 2 4 3 2 6 2 2 2" xfId="6135" xr:uid="{00000000-0005-0000-0000-00003C170000}"/>
    <cellStyle name="20% - Accent1 2 2 4 3 2 6 2 3" xfId="6136" xr:uid="{00000000-0005-0000-0000-00003D170000}"/>
    <cellStyle name="20% - Accent1 2 2 4 3 2 6 3" xfId="6137" xr:uid="{00000000-0005-0000-0000-00003E170000}"/>
    <cellStyle name="20% - Accent1 2 2 4 3 2 6 3 2" xfId="6138" xr:uid="{00000000-0005-0000-0000-00003F170000}"/>
    <cellStyle name="20% - Accent1 2 2 4 3 2 6 4" xfId="6139" xr:uid="{00000000-0005-0000-0000-000040170000}"/>
    <cellStyle name="20% - Accent1 2 2 4 3 2 7" xfId="6140" xr:uid="{00000000-0005-0000-0000-000041170000}"/>
    <cellStyle name="20% - Accent1 2 2 4 3 2 7 2" xfId="6141" xr:uid="{00000000-0005-0000-0000-000042170000}"/>
    <cellStyle name="20% - Accent1 2 2 4 3 2 7 2 2" xfId="6142" xr:uid="{00000000-0005-0000-0000-000043170000}"/>
    <cellStyle name="20% - Accent1 2 2 4 3 2 7 3" xfId="6143" xr:uid="{00000000-0005-0000-0000-000044170000}"/>
    <cellStyle name="20% - Accent1 2 2 4 3 2 8" xfId="6144" xr:uid="{00000000-0005-0000-0000-000045170000}"/>
    <cellStyle name="20% - Accent1 2 2 4 3 2 8 2" xfId="6145" xr:uid="{00000000-0005-0000-0000-000046170000}"/>
    <cellStyle name="20% - Accent1 2 2 4 3 2 8 2 2" xfId="6146" xr:uid="{00000000-0005-0000-0000-000047170000}"/>
    <cellStyle name="20% - Accent1 2 2 4 3 2 8 3" xfId="6147" xr:uid="{00000000-0005-0000-0000-000048170000}"/>
    <cellStyle name="20% - Accent1 2 2 4 3 2 9" xfId="6148" xr:uid="{00000000-0005-0000-0000-000049170000}"/>
    <cellStyle name="20% - Accent1 2 2 4 3 2 9 2" xfId="6149" xr:uid="{00000000-0005-0000-0000-00004A170000}"/>
    <cellStyle name="20% - Accent1 2 2 4 3 3" xfId="6150" xr:uid="{00000000-0005-0000-0000-00004B170000}"/>
    <cellStyle name="20% - Accent1 2 2 4 3 3 10" xfId="6151" xr:uid="{00000000-0005-0000-0000-00004C170000}"/>
    <cellStyle name="20% - Accent1 2 2 4 3 3 10 2" xfId="6152" xr:uid="{00000000-0005-0000-0000-00004D170000}"/>
    <cellStyle name="20% - Accent1 2 2 4 3 3 11" xfId="6153" xr:uid="{00000000-0005-0000-0000-00004E170000}"/>
    <cellStyle name="20% - Accent1 2 2 4 3 3 2" xfId="6154" xr:uid="{00000000-0005-0000-0000-00004F170000}"/>
    <cellStyle name="20% - Accent1 2 2 4 3 3 2 2" xfId="6155" xr:uid="{00000000-0005-0000-0000-000050170000}"/>
    <cellStyle name="20% - Accent1 2 2 4 3 3 2 2 2" xfId="6156" xr:uid="{00000000-0005-0000-0000-000051170000}"/>
    <cellStyle name="20% - Accent1 2 2 4 3 3 2 2 2 2" xfId="6157" xr:uid="{00000000-0005-0000-0000-000052170000}"/>
    <cellStyle name="20% - Accent1 2 2 4 3 3 2 2 2 2 2" xfId="6158" xr:uid="{00000000-0005-0000-0000-000053170000}"/>
    <cellStyle name="20% - Accent1 2 2 4 3 3 2 2 2 3" xfId="6159" xr:uid="{00000000-0005-0000-0000-000054170000}"/>
    <cellStyle name="20% - Accent1 2 2 4 3 3 2 2 3" xfId="6160" xr:uid="{00000000-0005-0000-0000-000055170000}"/>
    <cellStyle name="20% - Accent1 2 2 4 3 3 2 2 3 2" xfId="6161" xr:uid="{00000000-0005-0000-0000-000056170000}"/>
    <cellStyle name="20% - Accent1 2 2 4 3 3 2 2 4" xfId="6162" xr:uid="{00000000-0005-0000-0000-000057170000}"/>
    <cellStyle name="20% - Accent1 2 2 4 3 3 2 3" xfId="6163" xr:uid="{00000000-0005-0000-0000-000058170000}"/>
    <cellStyle name="20% - Accent1 2 2 4 3 3 2 3 2" xfId="6164" xr:uid="{00000000-0005-0000-0000-000059170000}"/>
    <cellStyle name="20% - Accent1 2 2 4 3 3 2 3 2 2" xfId="6165" xr:uid="{00000000-0005-0000-0000-00005A170000}"/>
    <cellStyle name="20% - Accent1 2 2 4 3 3 2 3 2 2 2" xfId="6166" xr:uid="{00000000-0005-0000-0000-00005B170000}"/>
    <cellStyle name="20% - Accent1 2 2 4 3 3 2 3 2 3" xfId="6167" xr:uid="{00000000-0005-0000-0000-00005C170000}"/>
    <cellStyle name="20% - Accent1 2 2 4 3 3 2 3 3" xfId="6168" xr:uid="{00000000-0005-0000-0000-00005D170000}"/>
    <cellStyle name="20% - Accent1 2 2 4 3 3 2 3 3 2" xfId="6169" xr:uid="{00000000-0005-0000-0000-00005E170000}"/>
    <cellStyle name="20% - Accent1 2 2 4 3 3 2 3 4" xfId="6170" xr:uid="{00000000-0005-0000-0000-00005F170000}"/>
    <cellStyle name="20% - Accent1 2 2 4 3 3 2 4" xfId="6171" xr:uid="{00000000-0005-0000-0000-000060170000}"/>
    <cellStyle name="20% - Accent1 2 2 4 3 3 2 4 2" xfId="6172" xr:uid="{00000000-0005-0000-0000-000061170000}"/>
    <cellStyle name="20% - Accent1 2 2 4 3 3 2 4 2 2" xfId="6173" xr:uid="{00000000-0005-0000-0000-000062170000}"/>
    <cellStyle name="20% - Accent1 2 2 4 3 3 2 4 2 2 2" xfId="6174" xr:uid="{00000000-0005-0000-0000-000063170000}"/>
    <cellStyle name="20% - Accent1 2 2 4 3 3 2 4 2 3" xfId="6175" xr:uid="{00000000-0005-0000-0000-000064170000}"/>
    <cellStyle name="20% - Accent1 2 2 4 3 3 2 4 3" xfId="6176" xr:uid="{00000000-0005-0000-0000-000065170000}"/>
    <cellStyle name="20% - Accent1 2 2 4 3 3 2 4 3 2" xfId="6177" xr:uid="{00000000-0005-0000-0000-000066170000}"/>
    <cellStyle name="20% - Accent1 2 2 4 3 3 2 4 4" xfId="6178" xr:uid="{00000000-0005-0000-0000-000067170000}"/>
    <cellStyle name="20% - Accent1 2 2 4 3 3 2 5" xfId="6179" xr:uid="{00000000-0005-0000-0000-000068170000}"/>
    <cellStyle name="20% - Accent1 2 2 4 3 3 2 5 2" xfId="6180" xr:uid="{00000000-0005-0000-0000-000069170000}"/>
    <cellStyle name="20% - Accent1 2 2 4 3 3 2 5 2 2" xfId="6181" xr:uid="{00000000-0005-0000-0000-00006A170000}"/>
    <cellStyle name="20% - Accent1 2 2 4 3 3 2 5 3" xfId="6182" xr:uid="{00000000-0005-0000-0000-00006B170000}"/>
    <cellStyle name="20% - Accent1 2 2 4 3 3 2 6" xfId="6183" xr:uid="{00000000-0005-0000-0000-00006C170000}"/>
    <cellStyle name="20% - Accent1 2 2 4 3 3 2 6 2" xfId="6184" xr:uid="{00000000-0005-0000-0000-00006D170000}"/>
    <cellStyle name="20% - Accent1 2 2 4 3 3 2 6 2 2" xfId="6185" xr:uid="{00000000-0005-0000-0000-00006E170000}"/>
    <cellStyle name="20% - Accent1 2 2 4 3 3 2 6 3" xfId="6186" xr:uid="{00000000-0005-0000-0000-00006F170000}"/>
    <cellStyle name="20% - Accent1 2 2 4 3 3 2 7" xfId="6187" xr:uid="{00000000-0005-0000-0000-000070170000}"/>
    <cellStyle name="20% - Accent1 2 2 4 3 3 2 7 2" xfId="6188" xr:uid="{00000000-0005-0000-0000-000071170000}"/>
    <cellStyle name="20% - Accent1 2 2 4 3 3 2 8" xfId="6189" xr:uid="{00000000-0005-0000-0000-000072170000}"/>
    <cellStyle name="20% - Accent1 2 2 4 3 3 2 8 2" xfId="6190" xr:uid="{00000000-0005-0000-0000-000073170000}"/>
    <cellStyle name="20% - Accent1 2 2 4 3 3 2 9" xfId="6191" xr:uid="{00000000-0005-0000-0000-000074170000}"/>
    <cellStyle name="20% - Accent1 2 2 4 3 3 3" xfId="6192" xr:uid="{00000000-0005-0000-0000-000075170000}"/>
    <cellStyle name="20% - Accent1 2 2 4 3 3 3 2" xfId="6193" xr:uid="{00000000-0005-0000-0000-000076170000}"/>
    <cellStyle name="20% - Accent1 2 2 4 3 3 3 2 2" xfId="6194" xr:uid="{00000000-0005-0000-0000-000077170000}"/>
    <cellStyle name="20% - Accent1 2 2 4 3 3 3 2 2 2" xfId="6195" xr:uid="{00000000-0005-0000-0000-000078170000}"/>
    <cellStyle name="20% - Accent1 2 2 4 3 3 3 2 2 2 2" xfId="6196" xr:uid="{00000000-0005-0000-0000-000079170000}"/>
    <cellStyle name="20% - Accent1 2 2 4 3 3 3 2 2 3" xfId="6197" xr:uid="{00000000-0005-0000-0000-00007A170000}"/>
    <cellStyle name="20% - Accent1 2 2 4 3 3 3 2 3" xfId="6198" xr:uid="{00000000-0005-0000-0000-00007B170000}"/>
    <cellStyle name="20% - Accent1 2 2 4 3 3 3 2 3 2" xfId="6199" xr:uid="{00000000-0005-0000-0000-00007C170000}"/>
    <cellStyle name="20% - Accent1 2 2 4 3 3 3 2 4" xfId="6200" xr:uid="{00000000-0005-0000-0000-00007D170000}"/>
    <cellStyle name="20% - Accent1 2 2 4 3 3 3 3" xfId="6201" xr:uid="{00000000-0005-0000-0000-00007E170000}"/>
    <cellStyle name="20% - Accent1 2 2 4 3 3 3 3 2" xfId="6202" xr:uid="{00000000-0005-0000-0000-00007F170000}"/>
    <cellStyle name="20% - Accent1 2 2 4 3 3 3 3 2 2" xfId="6203" xr:uid="{00000000-0005-0000-0000-000080170000}"/>
    <cellStyle name="20% - Accent1 2 2 4 3 3 3 3 2 2 2" xfId="6204" xr:uid="{00000000-0005-0000-0000-000081170000}"/>
    <cellStyle name="20% - Accent1 2 2 4 3 3 3 3 2 3" xfId="6205" xr:uid="{00000000-0005-0000-0000-000082170000}"/>
    <cellStyle name="20% - Accent1 2 2 4 3 3 3 3 3" xfId="6206" xr:uid="{00000000-0005-0000-0000-000083170000}"/>
    <cellStyle name="20% - Accent1 2 2 4 3 3 3 3 3 2" xfId="6207" xr:uid="{00000000-0005-0000-0000-000084170000}"/>
    <cellStyle name="20% - Accent1 2 2 4 3 3 3 3 4" xfId="6208" xr:uid="{00000000-0005-0000-0000-000085170000}"/>
    <cellStyle name="20% - Accent1 2 2 4 3 3 3 4" xfId="6209" xr:uid="{00000000-0005-0000-0000-000086170000}"/>
    <cellStyle name="20% - Accent1 2 2 4 3 3 3 4 2" xfId="6210" xr:uid="{00000000-0005-0000-0000-000087170000}"/>
    <cellStyle name="20% - Accent1 2 2 4 3 3 3 4 2 2" xfId="6211" xr:uid="{00000000-0005-0000-0000-000088170000}"/>
    <cellStyle name="20% - Accent1 2 2 4 3 3 3 4 2 2 2" xfId="6212" xr:uid="{00000000-0005-0000-0000-000089170000}"/>
    <cellStyle name="20% - Accent1 2 2 4 3 3 3 4 2 3" xfId="6213" xr:uid="{00000000-0005-0000-0000-00008A170000}"/>
    <cellStyle name="20% - Accent1 2 2 4 3 3 3 4 3" xfId="6214" xr:uid="{00000000-0005-0000-0000-00008B170000}"/>
    <cellStyle name="20% - Accent1 2 2 4 3 3 3 4 3 2" xfId="6215" xr:uid="{00000000-0005-0000-0000-00008C170000}"/>
    <cellStyle name="20% - Accent1 2 2 4 3 3 3 4 4" xfId="6216" xr:uid="{00000000-0005-0000-0000-00008D170000}"/>
    <cellStyle name="20% - Accent1 2 2 4 3 3 3 5" xfId="6217" xr:uid="{00000000-0005-0000-0000-00008E170000}"/>
    <cellStyle name="20% - Accent1 2 2 4 3 3 3 5 2" xfId="6218" xr:uid="{00000000-0005-0000-0000-00008F170000}"/>
    <cellStyle name="20% - Accent1 2 2 4 3 3 3 5 2 2" xfId="6219" xr:uid="{00000000-0005-0000-0000-000090170000}"/>
    <cellStyle name="20% - Accent1 2 2 4 3 3 3 5 3" xfId="6220" xr:uid="{00000000-0005-0000-0000-000091170000}"/>
    <cellStyle name="20% - Accent1 2 2 4 3 3 3 6" xfId="6221" xr:uid="{00000000-0005-0000-0000-000092170000}"/>
    <cellStyle name="20% - Accent1 2 2 4 3 3 3 6 2" xfId="6222" xr:uid="{00000000-0005-0000-0000-000093170000}"/>
    <cellStyle name="20% - Accent1 2 2 4 3 3 3 6 2 2" xfId="6223" xr:uid="{00000000-0005-0000-0000-000094170000}"/>
    <cellStyle name="20% - Accent1 2 2 4 3 3 3 6 3" xfId="6224" xr:uid="{00000000-0005-0000-0000-000095170000}"/>
    <cellStyle name="20% - Accent1 2 2 4 3 3 3 7" xfId="6225" xr:uid="{00000000-0005-0000-0000-000096170000}"/>
    <cellStyle name="20% - Accent1 2 2 4 3 3 3 7 2" xfId="6226" xr:uid="{00000000-0005-0000-0000-000097170000}"/>
    <cellStyle name="20% - Accent1 2 2 4 3 3 3 8" xfId="6227" xr:uid="{00000000-0005-0000-0000-000098170000}"/>
    <cellStyle name="20% - Accent1 2 2 4 3 3 3 8 2" xfId="6228" xr:uid="{00000000-0005-0000-0000-000099170000}"/>
    <cellStyle name="20% - Accent1 2 2 4 3 3 3 9" xfId="6229" xr:uid="{00000000-0005-0000-0000-00009A170000}"/>
    <cellStyle name="20% - Accent1 2 2 4 3 3 4" xfId="6230" xr:uid="{00000000-0005-0000-0000-00009B170000}"/>
    <cellStyle name="20% - Accent1 2 2 4 3 3 4 2" xfId="6231" xr:uid="{00000000-0005-0000-0000-00009C170000}"/>
    <cellStyle name="20% - Accent1 2 2 4 3 3 4 2 2" xfId="6232" xr:uid="{00000000-0005-0000-0000-00009D170000}"/>
    <cellStyle name="20% - Accent1 2 2 4 3 3 4 2 2 2" xfId="6233" xr:uid="{00000000-0005-0000-0000-00009E170000}"/>
    <cellStyle name="20% - Accent1 2 2 4 3 3 4 2 3" xfId="6234" xr:uid="{00000000-0005-0000-0000-00009F170000}"/>
    <cellStyle name="20% - Accent1 2 2 4 3 3 4 3" xfId="6235" xr:uid="{00000000-0005-0000-0000-0000A0170000}"/>
    <cellStyle name="20% - Accent1 2 2 4 3 3 4 3 2" xfId="6236" xr:uid="{00000000-0005-0000-0000-0000A1170000}"/>
    <cellStyle name="20% - Accent1 2 2 4 3 3 4 4" xfId="6237" xr:uid="{00000000-0005-0000-0000-0000A2170000}"/>
    <cellStyle name="20% - Accent1 2 2 4 3 3 5" xfId="6238" xr:uid="{00000000-0005-0000-0000-0000A3170000}"/>
    <cellStyle name="20% - Accent1 2 2 4 3 3 5 2" xfId="6239" xr:uid="{00000000-0005-0000-0000-0000A4170000}"/>
    <cellStyle name="20% - Accent1 2 2 4 3 3 5 2 2" xfId="6240" xr:uid="{00000000-0005-0000-0000-0000A5170000}"/>
    <cellStyle name="20% - Accent1 2 2 4 3 3 5 2 2 2" xfId="6241" xr:uid="{00000000-0005-0000-0000-0000A6170000}"/>
    <cellStyle name="20% - Accent1 2 2 4 3 3 5 2 3" xfId="6242" xr:uid="{00000000-0005-0000-0000-0000A7170000}"/>
    <cellStyle name="20% - Accent1 2 2 4 3 3 5 3" xfId="6243" xr:uid="{00000000-0005-0000-0000-0000A8170000}"/>
    <cellStyle name="20% - Accent1 2 2 4 3 3 5 3 2" xfId="6244" xr:uid="{00000000-0005-0000-0000-0000A9170000}"/>
    <cellStyle name="20% - Accent1 2 2 4 3 3 5 4" xfId="6245" xr:uid="{00000000-0005-0000-0000-0000AA170000}"/>
    <cellStyle name="20% - Accent1 2 2 4 3 3 6" xfId="6246" xr:uid="{00000000-0005-0000-0000-0000AB170000}"/>
    <cellStyle name="20% - Accent1 2 2 4 3 3 6 2" xfId="6247" xr:uid="{00000000-0005-0000-0000-0000AC170000}"/>
    <cellStyle name="20% - Accent1 2 2 4 3 3 6 2 2" xfId="6248" xr:uid="{00000000-0005-0000-0000-0000AD170000}"/>
    <cellStyle name="20% - Accent1 2 2 4 3 3 6 2 2 2" xfId="6249" xr:uid="{00000000-0005-0000-0000-0000AE170000}"/>
    <cellStyle name="20% - Accent1 2 2 4 3 3 6 2 3" xfId="6250" xr:uid="{00000000-0005-0000-0000-0000AF170000}"/>
    <cellStyle name="20% - Accent1 2 2 4 3 3 6 3" xfId="6251" xr:uid="{00000000-0005-0000-0000-0000B0170000}"/>
    <cellStyle name="20% - Accent1 2 2 4 3 3 6 3 2" xfId="6252" xr:uid="{00000000-0005-0000-0000-0000B1170000}"/>
    <cellStyle name="20% - Accent1 2 2 4 3 3 6 4" xfId="6253" xr:uid="{00000000-0005-0000-0000-0000B2170000}"/>
    <cellStyle name="20% - Accent1 2 2 4 3 3 7" xfId="6254" xr:uid="{00000000-0005-0000-0000-0000B3170000}"/>
    <cellStyle name="20% - Accent1 2 2 4 3 3 7 2" xfId="6255" xr:uid="{00000000-0005-0000-0000-0000B4170000}"/>
    <cellStyle name="20% - Accent1 2 2 4 3 3 7 2 2" xfId="6256" xr:uid="{00000000-0005-0000-0000-0000B5170000}"/>
    <cellStyle name="20% - Accent1 2 2 4 3 3 7 3" xfId="6257" xr:uid="{00000000-0005-0000-0000-0000B6170000}"/>
    <cellStyle name="20% - Accent1 2 2 4 3 3 8" xfId="6258" xr:uid="{00000000-0005-0000-0000-0000B7170000}"/>
    <cellStyle name="20% - Accent1 2 2 4 3 3 8 2" xfId="6259" xr:uid="{00000000-0005-0000-0000-0000B8170000}"/>
    <cellStyle name="20% - Accent1 2 2 4 3 3 8 2 2" xfId="6260" xr:uid="{00000000-0005-0000-0000-0000B9170000}"/>
    <cellStyle name="20% - Accent1 2 2 4 3 3 8 3" xfId="6261" xr:uid="{00000000-0005-0000-0000-0000BA170000}"/>
    <cellStyle name="20% - Accent1 2 2 4 3 3 9" xfId="6262" xr:uid="{00000000-0005-0000-0000-0000BB170000}"/>
    <cellStyle name="20% - Accent1 2 2 4 3 3 9 2" xfId="6263" xr:uid="{00000000-0005-0000-0000-0000BC170000}"/>
    <cellStyle name="20% - Accent1 2 2 4 3 4" xfId="6264" xr:uid="{00000000-0005-0000-0000-0000BD170000}"/>
    <cellStyle name="20% - Accent1 2 2 4 3 4 10" xfId="6265" xr:uid="{00000000-0005-0000-0000-0000BE170000}"/>
    <cellStyle name="20% - Accent1 2 2 4 3 4 10 2" xfId="6266" xr:uid="{00000000-0005-0000-0000-0000BF170000}"/>
    <cellStyle name="20% - Accent1 2 2 4 3 4 11" xfId="6267" xr:uid="{00000000-0005-0000-0000-0000C0170000}"/>
    <cellStyle name="20% - Accent1 2 2 4 3 4 2" xfId="6268" xr:uid="{00000000-0005-0000-0000-0000C1170000}"/>
    <cellStyle name="20% - Accent1 2 2 4 3 4 2 2" xfId="6269" xr:uid="{00000000-0005-0000-0000-0000C2170000}"/>
    <cellStyle name="20% - Accent1 2 2 4 3 4 2 2 2" xfId="6270" xr:uid="{00000000-0005-0000-0000-0000C3170000}"/>
    <cellStyle name="20% - Accent1 2 2 4 3 4 2 2 2 2" xfId="6271" xr:uid="{00000000-0005-0000-0000-0000C4170000}"/>
    <cellStyle name="20% - Accent1 2 2 4 3 4 2 2 2 2 2" xfId="6272" xr:uid="{00000000-0005-0000-0000-0000C5170000}"/>
    <cellStyle name="20% - Accent1 2 2 4 3 4 2 2 2 3" xfId="6273" xr:uid="{00000000-0005-0000-0000-0000C6170000}"/>
    <cellStyle name="20% - Accent1 2 2 4 3 4 2 2 3" xfId="6274" xr:uid="{00000000-0005-0000-0000-0000C7170000}"/>
    <cellStyle name="20% - Accent1 2 2 4 3 4 2 2 3 2" xfId="6275" xr:uid="{00000000-0005-0000-0000-0000C8170000}"/>
    <cellStyle name="20% - Accent1 2 2 4 3 4 2 2 4" xfId="6276" xr:uid="{00000000-0005-0000-0000-0000C9170000}"/>
    <cellStyle name="20% - Accent1 2 2 4 3 4 2 3" xfId="6277" xr:uid="{00000000-0005-0000-0000-0000CA170000}"/>
    <cellStyle name="20% - Accent1 2 2 4 3 4 2 3 2" xfId="6278" xr:uid="{00000000-0005-0000-0000-0000CB170000}"/>
    <cellStyle name="20% - Accent1 2 2 4 3 4 2 3 2 2" xfId="6279" xr:uid="{00000000-0005-0000-0000-0000CC170000}"/>
    <cellStyle name="20% - Accent1 2 2 4 3 4 2 3 2 2 2" xfId="6280" xr:uid="{00000000-0005-0000-0000-0000CD170000}"/>
    <cellStyle name="20% - Accent1 2 2 4 3 4 2 3 2 3" xfId="6281" xr:uid="{00000000-0005-0000-0000-0000CE170000}"/>
    <cellStyle name="20% - Accent1 2 2 4 3 4 2 3 3" xfId="6282" xr:uid="{00000000-0005-0000-0000-0000CF170000}"/>
    <cellStyle name="20% - Accent1 2 2 4 3 4 2 3 3 2" xfId="6283" xr:uid="{00000000-0005-0000-0000-0000D0170000}"/>
    <cellStyle name="20% - Accent1 2 2 4 3 4 2 3 4" xfId="6284" xr:uid="{00000000-0005-0000-0000-0000D1170000}"/>
    <cellStyle name="20% - Accent1 2 2 4 3 4 2 4" xfId="6285" xr:uid="{00000000-0005-0000-0000-0000D2170000}"/>
    <cellStyle name="20% - Accent1 2 2 4 3 4 2 4 2" xfId="6286" xr:uid="{00000000-0005-0000-0000-0000D3170000}"/>
    <cellStyle name="20% - Accent1 2 2 4 3 4 2 4 2 2" xfId="6287" xr:uid="{00000000-0005-0000-0000-0000D4170000}"/>
    <cellStyle name="20% - Accent1 2 2 4 3 4 2 4 2 2 2" xfId="6288" xr:uid="{00000000-0005-0000-0000-0000D5170000}"/>
    <cellStyle name="20% - Accent1 2 2 4 3 4 2 4 2 3" xfId="6289" xr:uid="{00000000-0005-0000-0000-0000D6170000}"/>
    <cellStyle name="20% - Accent1 2 2 4 3 4 2 4 3" xfId="6290" xr:uid="{00000000-0005-0000-0000-0000D7170000}"/>
    <cellStyle name="20% - Accent1 2 2 4 3 4 2 4 3 2" xfId="6291" xr:uid="{00000000-0005-0000-0000-0000D8170000}"/>
    <cellStyle name="20% - Accent1 2 2 4 3 4 2 4 4" xfId="6292" xr:uid="{00000000-0005-0000-0000-0000D9170000}"/>
    <cellStyle name="20% - Accent1 2 2 4 3 4 2 5" xfId="6293" xr:uid="{00000000-0005-0000-0000-0000DA170000}"/>
    <cellStyle name="20% - Accent1 2 2 4 3 4 2 5 2" xfId="6294" xr:uid="{00000000-0005-0000-0000-0000DB170000}"/>
    <cellStyle name="20% - Accent1 2 2 4 3 4 2 5 2 2" xfId="6295" xr:uid="{00000000-0005-0000-0000-0000DC170000}"/>
    <cellStyle name="20% - Accent1 2 2 4 3 4 2 5 3" xfId="6296" xr:uid="{00000000-0005-0000-0000-0000DD170000}"/>
    <cellStyle name="20% - Accent1 2 2 4 3 4 2 6" xfId="6297" xr:uid="{00000000-0005-0000-0000-0000DE170000}"/>
    <cellStyle name="20% - Accent1 2 2 4 3 4 2 6 2" xfId="6298" xr:uid="{00000000-0005-0000-0000-0000DF170000}"/>
    <cellStyle name="20% - Accent1 2 2 4 3 4 2 6 2 2" xfId="6299" xr:uid="{00000000-0005-0000-0000-0000E0170000}"/>
    <cellStyle name="20% - Accent1 2 2 4 3 4 2 6 3" xfId="6300" xr:uid="{00000000-0005-0000-0000-0000E1170000}"/>
    <cellStyle name="20% - Accent1 2 2 4 3 4 2 7" xfId="6301" xr:uid="{00000000-0005-0000-0000-0000E2170000}"/>
    <cellStyle name="20% - Accent1 2 2 4 3 4 2 7 2" xfId="6302" xr:uid="{00000000-0005-0000-0000-0000E3170000}"/>
    <cellStyle name="20% - Accent1 2 2 4 3 4 2 8" xfId="6303" xr:uid="{00000000-0005-0000-0000-0000E4170000}"/>
    <cellStyle name="20% - Accent1 2 2 4 3 4 2 8 2" xfId="6304" xr:uid="{00000000-0005-0000-0000-0000E5170000}"/>
    <cellStyle name="20% - Accent1 2 2 4 3 4 2 9" xfId="6305" xr:uid="{00000000-0005-0000-0000-0000E6170000}"/>
    <cellStyle name="20% - Accent1 2 2 4 3 4 3" xfId="6306" xr:uid="{00000000-0005-0000-0000-0000E7170000}"/>
    <cellStyle name="20% - Accent1 2 2 4 3 4 3 2" xfId="6307" xr:uid="{00000000-0005-0000-0000-0000E8170000}"/>
    <cellStyle name="20% - Accent1 2 2 4 3 4 3 2 2" xfId="6308" xr:uid="{00000000-0005-0000-0000-0000E9170000}"/>
    <cellStyle name="20% - Accent1 2 2 4 3 4 3 2 2 2" xfId="6309" xr:uid="{00000000-0005-0000-0000-0000EA170000}"/>
    <cellStyle name="20% - Accent1 2 2 4 3 4 3 2 2 2 2" xfId="6310" xr:uid="{00000000-0005-0000-0000-0000EB170000}"/>
    <cellStyle name="20% - Accent1 2 2 4 3 4 3 2 2 3" xfId="6311" xr:uid="{00000000-0005-0000-0000-0000EC170000}"/>
    <cellStyle name="20% - Accent1 2 2 4 3 4 3 2 3" xfId="6312" xr:uid="{00000000-0005-0000-0000-0000ED170000}"/>
    <cellStyle name="20% - Accent1 2 2 4 3 4 3 2 3 2" xfId="6313" xr:uid="{00000000-0005-0000-0000-0000EE170000}"/>
    <cellStyle name="20% - Accent1 2 2 4 3 4 3 2 4" xfId="6314" xr:uid="{00000000-0005-0000-0000-0000EF170000}"/>
    <cellStyle name="20% - Accent1 2 2 4 3 4 3 3" xfId="6315" xr:uid="{00000000-0005-0000-0000-0000F0170000}"/>
    <cellStyle name="20% - Accent1 2 2 4 3 4 3 3 2" xfId="6316" xr:uid="{00000000-0005-0000-0000-0000F1170000}"/>
    <cellStyle name="20% - Accent1 2 2 4 3 4 3 3 2 2" xfId="6317" xr:uid="{00000000-0005-0000-0000-0000F2170000}"/>
    <cellStyle name="20% - Accent1 2 2 4 3 4 3 3 2 2 2" xfId="6318" xr:uid="{00000000-0005-0000-0000-0000F3170000}"/>
    <cellStyle name="20% - Accent1 2 2 4 3 4 3 3 2 3" xfId="6319" xr:uid="{00000000-0005-0000-0000-0000F4170000}"/>
    <cellStyle name="20% - Accent1 2 2 4 3 4 3 3 3" xfId="6320" xr:uid="{00000000-0005-0000-0000-0000F5170000}"/>
    <cellStyle name="20% - Accent1 2 2 4 3 4 3 3 3 2" xfId="6321" xr:uid="{00000000-0005-0000-0000-0000F6170000}"/>
    <cellStyle name="20% - Accent1 2 2 4 3 4 3 3 4" xfId="6322" xr:uid="{00000000-0005-0000-0000-0000F7170000}"/>
    <cellStyle name="20% - Accent1 2 2 4 3 4 3 4" xfId="6323" xr:uid="{00000000-0005-0000-0000-0000F8170000}"/>
    <cellStyle name="20% - Accent1 2 2 4 3 4 3 4 2" xfId="6324" xr:uid="{00000000-0005-0000-0000-0000F9170000}"/>
    <cellStyle name="20% - Accent1 2 2 4 3 4 3 4 2 2" xfId="6325" xr:uid="{00000000-0005-0000-0000-0000FA170000}"/>
    <cellStyle name="20% - Accent1 2 2 4 3 4 3 4 2 2 2" xfId="6326" xr:uid="{00000000-0005-0000-0000-0000FB170000}"/>
    <cellStyle name="20% - Accent1 2 2 4 3 4 3 4 2 3" xfId="6327" xr:uid="{00000000-0005-0000-0000-0000FC170000}"/>
    <cellStyle name="20% - Accent1 2 2 4 3 4 3 4 3" xfId="6328" xr:uid="{00000000-0005-0000-0000-0000FD170000}"/>
    <cellStyle name="20% - Accent1 2 2 4 3 4 3 4 3 2" xfId="6329" xr:uid="{00000000-0005-0000-0000-0000FE170000}"/>
    <cellStyle name="20% - Accent1 2 2 4 3 4 3 4 4" xfId="6330" xr:uid="{00000000-0005-0000-0000-0000FF170000}"/>
    <cellStyle name="20% - Accent1 2 2 4 3 4 3 5" xfId="6331" xr:uid="{00000000-0005-0000-0000-000000180000}"/>
    <cellStyle name="20% - Accent1 2 2 4 3 4 3 5 2" xfId="6332" xr:uid="{00000000-0005-0000-0000-000001180000}"/>
    <cellStyle name="20% - Accent1 2 2 4 3 4 3 5 2 2" xfId="6333" xr:uid="{00000000-0005-0000-0000-000002180000}"/>
    <cellStyle name="20% - Accent1 2 2 4 3 4 3 5 3" xfId="6334" xr:uid="{00000000-0005-0000-0000-000003180000}"/>
    <cellStyle name="20% - Accent1 2 2 4 3 4 3 6" xfId="6335" xr:uid="{00000000-0005-0000-0000-000004180000}"/>
    <cellStyle name="20% - Accent1 2 2 4 3 4 3 6 2" xfId="6336" xr:uid="{00000000-0005-0000-0000-000005180000}"/>
    <cellStyle name="20% - Accent1 2 2 4 3 4 3 6 2 2" xfId="6337" xr:uid="{00000000-0005-0000-0000-000006180000}"/>
    <cellStyle name="20% - Accent1 2 2 4 3 4 3 6 3" xfId="6338" xr:uid="{00000000-0005-0000-0000-000007180000}"/>
    <cellStyle name="20% - Accent1 2 2 4 3 4 3 7" xfId="6339" xr:uid="{00000000-0005-0000-0000-000008180000}"/>
    <cellStyle name="20% - Accent1 2 2 4 3 4 3 7 2" xfId="6340" xr:uid="{00000000-0005-0000-0000-000009180000}"/>
    <cellStyle name="20% - Accent1 2 2 4 3 4 3 8" xfId="6341" xr:uid="{00000000-0005-0000-0000-00000A180000}"/>
    <cellStyle name="20% - Accent1 2 2 4 3 4 3 8 2" xfId="6342" xr:uid="{00000000-0005-0000-0000-00000B180000}"/>
    <cellStyle name="20% - Accent1 2 2 4 3 4 3 9" xfId="6343" xr:uid="{00000000-0005-0000-0000-00000C180000}"/>
    <cellStyle name="20% - Accent1 2 2 4 3 4 4" xfId="6344" xr:uid="{00000000-0005-0000-0000-00000D180000}"/>
    <cellStyle name="20% - Accent1 2 2 4 3 4 4 2" xfId="6345" xr:uid="{00000000-0005-0000-0000-00000E180000}"/>
    <cellStyle name="20% - Accent1 2 2 4 3 4 4 2 2" xfId="6346" xr:uid="{00000000-0005-0000-0000-00000F180000}"/>
    <cellStyle name="20% - Accent1 2 2 4 3 4 4 2 2 2" xfId="6347" xr:uid="{00000000-0005-0000-0000-000010180000}"/>
    <cellStyle name="20% - Accent1 2 2 4 3 4 4 2 3" xfId="6348" xr:uid="{00000000-0005-0000-0000-000011180000}"/>
    <cellStyle name="20% - Accent1 2 2 4 3 4 4 3" xfId="6349" xr:uid="{00000000-0005-0000-0000-000012180000}"/>
    <cellStyle name="20% - Accent1 2 2 4 3 4 4 3 2" xfId="6350" xr:uid="{00000000-0005-0000-0000-000013180000}"/>
    <cellStyle name="20% - Accent1 2 2 4 3 4 4 4" xfId="6351" xr:uid="{00000000-0005-0000-0000-000014180000}"/>
    <cellStyle name="20% - Accent1 2 2 4 3 4 5" xfId="6352" xr:uid="{00000000-0005-0000-0000-000015180000}"/>
    <cellStyle name="20% - Accent1 2 2 4 3 4 5 2" xfId="6353" xr:uid="{00000000-0005-0000-0000-000016180000}"/>
    <cellStyle name="20% - Accent1 2 2 4 3 4 5 2 2" xfId="6354" xr:uid="{00000000-0005-0000-0000-000017180000}"/>
    <cellStyle name="20% - Accent1 2 2 4 3 4 5 2 2 2" xfId="6355" xr:uid="{00000000-0005-0000-0000-000018180000}"/>
    <cellStyle name="20% - Accent1 2 2 4 3 4 5 2 3" xfId="6356" xr:uid="{00000000-0005-0000-0000-000019180000}"/>
    <cellStyle name="20% - Accent1 2 2 4 3 4 5 3" xfId="6357" xr:uid="{00000000-0005-0000-0000-00001A180000}"/>
    <cellStyle name="20% - Accent1 2 2 4 3 4 5 3 2" xfId="6358" xr:uid="{00000000-0005-0000-0000-00001B180000}"/>
    <cellStyle name="20% - Accent1 2 2 4 3 4 5 4" xfId="6359" xr:uid="{00000000-0005-0000-0000-00001C180000}"/>
    <cellStyle name="20% - Accent1 2 2 4 3 4 6" xfId="6360" xr:uid="{00000000-0005-0000-0000-00001D180000}"/>
    <cellStyle name="20% - Accent1 2 2 4 3 4 6 2" xfId="6361" xr:uid="{00000000-0005-0000-0000-00001E180000}"/>
    <cellStyle name="20% - Accent1 2 2 4 3 4 6 2 2" xfId="6362" xr:uid="{00000000-0005-0000-0000-00001F180000}"/>
    <cellStyle name="20% - Accent1 2 2 4 3 4 6 2 2 2" xfId="6363" xr:uid="{00000000-0005-0000-0000-000020180000}"/>
    <cellStyle name="20% - Accent1 2 2 4 3 4 6 2 3" xfId="6364" xr:uid="{00000000-0005-0000-0000-000021180000}"/>
    <cellStyle name="20% - Accent1 2 2 4 3 4 6 3" xfId="6365" xr:uid="{00000000-0005-0000-0000-000022180000}"/>
    <cellStyle name="20% - Accent1 2 2 4 3 4 6 3 2" xfId="6366" xr:uid="{00000000-0005-0000-0000-000023180000}"/>
    <cellStyle name="20% - Accent1 2 2 4 3 4 6 4" xfId="6367" xr:uid="{00000000-0005-0000-0000-000024180000}"/>
    <cellStyle name="20% - Accent1 2 2 4 3 4 7" xfId="6368" xr:uid="{00000000-0005-0000-0000-000025180000}"/>
    <cellStyle name="20% - Accent1 2 2 4 3 4 7 2" xfId="6369" xr:uid="{00000000-0005-0000-0000-000026180000}"/>
    <cellStyle name="20% - Accent1 2 2 4 3 4 7 2 2" xfId="6370" xr:uid="{00000000-0005-0000-0000-000027180000}"/>
    <cellStyle name="20% - Accent1 2 2 4 3 4 7 3" xfId="6371" xr:uid="{00000000-0005-0000-0000-000028180000}"/>
    <cellStyle name="20% - Accent1 2 2 4 3 4 8" xfId="6372" xr:uid="{00000000-0005-0000-0000-000029180000}"/>
    <cellStyle name="20% - Accent1 2 2 4 3 4 8 2" xfId="6373" xr:uid="{00000000-0005-0000-0000-00002A180000}"/>
    <cellStyle name="20% - Accent1 2 2 4 3 4 8 2 2" xfId="6374" xr:uid="{00000000-0005-0000-0000-00002B180000}"/>
    <cellStyle name="20% - Accent1 2 2 4 3 4 8 3" xfId="6375" xr:uid="{00000000-0005-0000-0000-00002C180000}"/>
    <cellStyle name="20% - Accent1 2 2 4 3 4 9" xfId="6376" xr:uid="{00000000-0005-0000-0000-00002D180000}"/>
    <cellStyle name="20% - Accent1 2 2 4 3 4 9 2" xfId="6377" xr:uid="{00000000-0005-0000-0000-00002E180000}"/>
    <cellStyle name="20% - Accent1 2 2 4 3 5" xfId="6378" xr:uid="{00000000-0005-0000-0000-00002F180000}"/>
    <cellStyle name="20% - Accent1 2 2 4 3 5 2" xfId="6379" xr:uid="{00000000-0005-0000-0000-000030180000}"/>
    <cellStyle name="20% - Accent1 2 2 4 3 5 2 2" xfId="6380" xr:uid="{00000000-0005-0000-0000-000031180000}"/>
    <cellStyle name="20% - Accent1 2 2 4 3 5 2 2 2" xfId="6381" xr:uid="{00000000-0005-0000-0000-000032180000}"/>
    <cellStyle name="20% - Accent1 2 2 4 3 5 2 2 2 2" xfId="6382" xr:uid="{00000000-0005-0000-0000-000033180000}"/>
    <cellStyle name="20% - Accent1 2 2 4 3 5 2 2 3" xfId="6383" xr:uid="{00000000-0005-0000-0000-000034180000}"/>
    <cellStyle name="20% - Accent1 2 2 4 3 5 2 3" xfId="6384" xr:uid="{00000000-0005-0000-0000-000035180000}"/>
    <cellStyle name="20% - Accent1 2 2 4 3 5 2 3 2" xfId="6385" xr:uid="{00000000-0005-0000-0000-000036180000}"/>
    <cellStyle name="20% - Accent1 2 2 4 3 5 2 4" xfId="6386" xr:uid="{00000000-0005-0000-0000-000037180000}"/>
    <cellStyle name="20% - Accent1 2 2 4 3 5 3" xfId="6387" xr:uid="{00000000-0005-0000-0000-000038180000}"/>
    <cellStyle name="20% - Accent1 2 2 4 3 5 3 2" xfId="6388" xr:uid="{00000000-0005-0000-0000-000039180000}"/>
    <cellStyle name="20% - Accent1 2 2 4 3 5 3 2 2" xfId="6389" xr:uid="{00000000-0005-0000-0000-00003A180000}"/>
    <cellStyle name="20% - Accent1 2 2 4 3 5 3 2 2 2" xfId="6390" xr:uid="{00000000-0005-0000-0000-00003B180000}"/>
    <cellStyle name="20% - Accent1 2 2 4 3 5 3 2 3" xfId="6391" xr:uid="{00000000-0005-0000-0000-00003C180000}"/>
    <cellStyle name="20% - Accent1 2 2 4 3 5 3 3" xfId="6392" xr:uid="{00000000-0005-0000-0000-00003D180000}"/>
    <cellStyle name="20% - Accent1 2 2 4 3 5 3 3 2" xfId="6393" xr:uid="{00000000-0005-0000-0000-00003E180000}"/>
    <cellStyle name="20% - Accent1 2 2 4 3 5 3 4" xfId="6394" xr:uid="{00000000-0005-0000-0000-00003F180000}"/>
    <cellStyle name="20% - Accent1 2 2 4 3 5 4" xfId="6395" xr:uid="{00000000-0005-0000-0000-000040180000}"/>
    <cellStyle name="20% - Accent1 2 2 4 3 5 4 2" xfId="6396" xr:uid="{00000000-0005-0000-0000-000041180000}"/>
    <cellStyle name="20% - Accent1 2 2 4 3 5 4 2 2" xfId="6397" xr:uid="{00000000-0005-0000-0000-000042180000}"/>
    <cellStyle name="20% - Accent1 2 2 4 3 5 4 2 2 2" xfId="6398" xr:uid="{00000000-0005-0000-0000-000043180000}"/>
    <cellStyle name="20% - Accent1 2 2 4 3 5 4 2 3" xfId="6399" xr:uid="{00000000-0005-0000-0000-000044180000}"/>
    <cellStyle name="20% - Accent1 2 2 4 3 5 4 3" xfId="6400" xr:uid="{00000000-0005-0000-0000-000045180000}"/>
    <cellStyle name="20% - Accent1 2 2 4 3 5 4 3 2" xfId="6401" xr:uid="{00000000-0005-0000-0000-000046180000}"/>
    <cellStyle name="20% - Accent1 2 2 4 3 5 4 4" xfId="6402" xr:uid="{00000000-0005-0000-0000-000047180000}"/>
    <cellStyle name="20% - Accent1 2 2 4 3 5 5" xfId="6403" xr:uid="{00000000-0005-0000-0000-000048180000}"/>
    <cellStyle name="20% - Accent1 2 2 4 3 5 5 2" xfId="6404" xr:uid="{00000000-0005-0000-0000-000049180000}"/>
    <cellStyle name="20% - Accent1 2 2 4 3 5 5 2 2" xfId="6405" xr:uid="{00000000-0005-0000-0000-00004A180000}"/>
    <cellStyle name="20% - Accent1 2 2 4 3 5 5 3" xfId="6406" xr:uid="{00000000-0005-0000-0000-00004B180000}"/>
    <cellStyle name="20% - Accent1 2 2 4 3 5 6" xfId="6407" xr:uid="{00000000-0005-0000-0000-00004C180000}"/>
    <cellStyle name="20% - Accent1 2 2 4 3 5 6 2" xfId="6408" xr:uid="{00000000-0005-0000-0000-00004D180000}"/>
    <cellStyle name="20% - Accent1 2 2 4 3 5 6 2 2" xfId="6409" xr:uid="{00000000-0005-0000-0000-00004E180000}"/>
    <cellStyle name="20% - Accent1 2 2 4 3 5 6 3" xfId="6410" xr:uid="{00000000-0005-0000-0000-00004F180000}"/>
    <cellStyle name="20% - Accent1 2 2 4 3 5 7" xfId="6411" xr:uid="{00000000-0005-0000-0000-000050180000}"/>
    <cellStyle name="20% - Accent1 2 2 4 3 5 7 2" xfId="6412" xr:uid="{00000000-0005-0000-0000-000051180000}"/>
    <cellStyle name="20% - Accent1 2 2 4 3 5 8" xfId="6413" xr:uid="{00000000-0005-0000-0000-000052180000}"/>
    <cellStyle name="20% - Accent1 2 2 4 3 5 8 2" xfId="6414" xr:uid="{00000000-0005-0000-0000-000053180000}"/>
    <cellStyle name="20% - Accent1 2 2 4 3 5 9" xfId="6415" xr:uid="{00000000-0005-0000-0000-000054180000}"/>
    <cellStyle name="20% - Accent1 2 2 4 3 6" xfId="6416" xr:uid="{00000000-0005-0000-0000-000055180000}"/>
    <cellStyle name="20% - Accent1 2 2 4 3 6 2" xfId="6417" xr:uid="{00000000-0005-0000-0000-000056180000}"/>
    <cellStyle name="20% - Accent1 2 2 4 3 6 2 2" xfId="6418" xr:uid="{00000000-0005-0000-0000-000057180000}"/>
    <cellStyle name="20% - Accent1 2 2 4 3 6 2 2 2" xfId="6419" xr:uid="{00000000-0005-0000-0000-000058180000}"/>
    <cellStyle name="20% - Accent1 2 2 4 3 6 2 2 2 2" xfId="6420" xr:uid="{00000000-0005-0000-0000-000059180000}"/>
    <cellStyle name="20% - Accent1 2 2 4 3 6 2 2 3" xfId="6421" xr:uid="{00000000-0005-0000-0000-00005A180000}"/>
    <cellStyle name="20% - Accent1 2 2 4 3 6 2 3" xfId="6422" xr:uid="{00000000-0005-0000-0000-00005B180000}"/>
    <cellStyle name="20% - Accent1 2 2 4 3 6 2 3 2" xfId="6423" xr:uid="{00000000-0005-0000-0000-00005C180000}"/>
    <cellStyle name="20% - Accent1 2 2 4 3 6 2 4" xfId="6424" xr:uid="{00000000-0005-0000-0000-00005D180000}"/>
    <cellStyle name="20% - Accent1 2 2 4 3 6 3" xfId="6425" xr:uid="{00000000-0005-0000-0000-00005E180000}"/>
    <cellStyle name="20% - Accent1 2 2 4 3 6 3 2" xfId="6426" xr:uid="{00000000-0005-0000-0000-00005F180000}"/>
    <cellStyle name="20% - Accent1 2 2 4 3 6 3 2 2" xfId="6427" xr:uid="{00000000-0005-0000-0000-000060180000}"/>
    <cellStyle name="20% - Accent1 2 2 4 3 6 3 2 2 2" xfId="6428" xr:uid="{00000000-0005-0000-0000-000061180000}"/>
    <cellStyle name="20% - Accent1 2 2 4 3 6 3 2 3" xfId="6429" xr:uid="{00000000-0005-0000-0000-000062180000}"/>
    <cellStyle name="20% - Accent1 2 2 4 3 6 3 3" xfId="6430" xr:uid="{00000000-0005-0000-0000-000063180000}"/>
    <cellStyle name="20% - Accent1 2 2 4 3 6 3 3 2" xfId="6431" xr:uid="{00000000-0005-0000-0000-000064180000}"/>
    <cellStyle name="20% - Accent1 2 2 4 3 6 3 4" xfId="6432" xr:uid="{00000000-0005-0000-0000-000065180000}"/>
    <cellStyle name="20% - Accent1 2 2 4 3 6 4" xfId="6433" xr:uid="{00000000-0005-0000-0000-000066180000}"/>
    <cellStyle name="20% - Accent1 2 2 4 3 6 4 2" xfId="6434" xr:uid="{00000000-0005-0000-0000-000067180000}"/>
    <cellStyle name="20% - Accent1 2 2 4 3 6 4 2 2" xfId="6435" xr:uid="{00000000-0005-0000-0000-000068180000}"/>
    <cellStyle name="20% - Accent1 2 2 4 3 6 4 2 2 2" xfId="6436" xr:uid="{00000000-0005-0000-0000-000069180000}"/>
    <cellStyle name="20% - Accent1 2 2 4 3 6 4 2 3" xfId="6437" xr:uid="{00000000-0005-0000-0000-00006A180000}"/>
    <cellStyle name="20% - Accent1 2 2 4 3 6 4 3" xfId="6438" xr:uid="{00000000-0005-0000-0000-00006B180000}"/>
    <cellStyle name="20% - Accent1 2 2 4 3 6 4 3 2" xfId="6439" xr:uid="{00000000-0005-0000-0000-00006C180000}"/>
    <cellStyle name="20% - Accent1 2 2 4 3 6 4 4" xfId="6440" xr:uid="{00000000-0005-0000-0000-00006D180000}"/>
    <cellStyle name="20% - Accent1 2 2 4 3 6 5" xfId="6441" xr:uid="{00000000-0005-0000-0000-00006E180000}"/>
    <cellStyle name="20% - Accent1 2 2 4 3 6 5 2" xfId="6442" xr:uid="{00000000-0005-0000-0000-00006F180000}"/>
    <cellStyle name="20% - Accent1 2 2 4 3 6 5 2 2" xfId="6443" xr:uid="{00000000-0005-0000-0000-000070180000}"/>
    <cellStyle name="20% - Accent1 2 2 4 3 6 5 3" xfId="6444" xr:uid="{00000000-0005-0000-0000-000071180000}"/>
    <cellStyle name="20% - Accent1 2 2 4 3 6 6" xfId="6445" xr:uid="{00000000-0005-0000-0000-000072180000}"/>
    <cellStyle name="20% - Accent1 2 2 4 3 6 6 2" xfId="6446" xr:uid="{00000000-0005-0000-0000-000073180000}"/>
    <cellStyle name="20% - Accent1 2 2 4 3 6 6 2 2" xfId="6447" xr:uid="{00000000-0005-0000-0000-000074180000}"/>
    <cellStyle name="20% - Accent1 2 2 4 3 6 6 3" xfId="6448" xr:uid="{00000000-0005-0000-0000-000075180000}"/>
    <cellStyle name="20% - Accent1 2 2 4 3 6 7" xfId="6449" xr:uid="{00000000-0005-0000-0000-000076180000}"/>
    <cellStyle name="20% - Accent1 2 2 4 3 6 7 2" xfId="6450" xr:uid="{00000000-0005-0000-0000-000077180000}"/>
    <cellStyle name="20% - Accent1 2 2 4 3 6 8" xfId="6451" xr:uid="{00000000-0005-0000-0000-000078180000}"/>
    <cellStyle name="20% - Accent1 2 2 4 3 6 8 2" xfId="6452" xr:uid="{00000000-0005-0000-0000-000079180000}"/>
    <cellStyle name="20% - Accent1 2 2 4 3 6 9" xfId="6453" xr:uid="{00000000-0005-0000-0000-00007A180000}"/>
    <cellStyle name="20% - Accent1 2 2 4 3 7" xfId="6454" xr:uid="{00000000-0005-0000-0000-00007B180000}"/>
    <cellStyle name="20% - Accent1 2 2 4 3 7 2" xfId="6455" xr:uid="{00000000-0005-0000-0000-00007C180000}"/>
    <cellStyle name="20% - Accent1 2 2 4 3 7 2 2" xfId="6456" xr:uid="{00000000-0005-0000-0000-00007D180000}"/>
    <cellStyle name="20% - Accent1 2 2 4 3 7 2 2 2" xfId="6457" xr:uid="{00000000-0005-0000-0000-00007E180000}"/>
    <cellStyle name="20% - Accent1 2 2 4 3 7 2 3" xfId="6458" xr:uid="{00000000-0005-0000-0000-00007F180000}"/>
    <cellStyle name="20% - Accent1 2 2 4 3 7 3" xfId="6459" xr:uid="{00000000-0005-0000-0000-000080180000}"/>
    <cellStyle name="20% - Accent1 2 2 4 3 7 3 2" xfId="6460" xr:uid="{00000000-0005-0000-0000-000081180000}"/>
    <cellStyle name="20% - Accent1 2 2 4 3 7 4" xfId="6461" xr:uid="{00000000-0005-0000-0000-000082180000}"/>
    <cellStyle name="20% - Accent1 2 2 4 3 8" xfId="6462" xr:uid="{00000000-0005-0000-0000-000083180000}"/>
    <cellStyle name="20% - Accent1 2 2 4 3 8 2" xfId="6463" xr:uid="{00000000-0005-0000-0000-000084180000}"/>
    <cellStyle name="20% - Accent1 2 2 4 3 8 2 2" xfId="6464" xr:uid="{00000000-0005-0000-0000-000085180000}"/>
    <cellStyle name="20% - Accent1 2 2 4 3 8 2 2 2" xfId="6465" xr:uid="{00000000-0005-0000-0000-000086180000}"/>
    <cellStyle name="20% - Accent1 2 2 4 3 8 2 3" xfId="6466" xr:uid="{00000000-0005-0000-0000-000087180000}"/>
    <cellStyle name="20% - Accent1 2 2 4 3 8 3" xfId="6467" xr:uid="{00000000-0005-0000-0000-000088180000}"/>
    <cellStyle name="20% - Accent1 2 2 4 3 8 3 2" xfId="6468" xr:uid="{00000000-0005-0000-0000-000089180000}"/>
    <cellStyle name="20% - Accent1 2 2 4 3 8 4" xfId="6469" xr:uid="{00000000-0005-0000-0000-00008A180000}"/>
    <cellStyle name="20% - Accent1 2 2 4 3 9" xfId="6470" xr:uid="{00000000-0005-0000-0000-00008B180000}"/>
    <cellStyle name="20% - Accent1 2 2 4 3 9 2" xfId="6471" xr:uid="{00000000-0005-0000-0000-00008C180000}"/>
    <cellStyle name="20% - Accent1 2 2 4 3 9 2 2" xfId="6472" xr:uid="{00000000-0005-0000-0000-00008D180000}"/>
    <cellStyle name="20% - Accent1 2 2 4 3 9 2 2 2" xfId="6473" xr:uid="{00000000-0005-0000-0000-00008E180000}"/>
    <cellStyle name="20% - Accent1 2 2 4 3 9 2 3" xfId="6474" xr:uid="{00000000-0005-0000-0000-00008F180000}"/>
    <cellStyle name="20% - Accent1 2 2 4 3 9 3" xfId="6475" xr:uid="{00000000-0005-0000-0000-000090180000}"/>
    <cellStyle name="20% - Accent1 2 2 4 3 9 3 2" xfId="6476" xr:uid="{00000000-0005-0000-0000-000091180000}"/>
    <cellStyle name="20% - Accent1 2 2 4 3 9 4" xfId="6477" xr:uid="{00000000-0005-0000-0000-000092180000}"/>
    <cellStyle name="20% - Accent1 2 2 4 4" xfId="6478" xr:uid="{00000000-0005-0000-0000-000093180000}"/>
    <cellStyle name="20% - Accent1 2 2 4 4 10" xfId="6479" xr:uid="{00000000-0005-0000-0000-000094180000}"/>
    <cellStyle name="20% - Accent1 2 2 4 4 10 2" xfId="6480" xr:uid="{00000000-0005-0000-0000-000095180000}"/>
    <cellStyle name="20% - Accent1 2 2 4 4 11" xfId="6481" xr:uid="{00000000-0005-0000-0000-000096180000}"/>
    <cellStyle name="20% - Accent1 2 2 4 4 2" xfId="6482" xr:uid="{00000000-0005-0000-0000-000097180000}"/>
    <cellStyle name="20% - Accent1 2 2 4 4 2 2" xfId="6483" xr:uid="{00000000-0005-0000-0000-000098180000}"/>
    <cellStyle name="20% - Accent1 2 2 4 4 2 2 2" xfId="6484" xr:uid="{00000000-0005-0000-0000-000099180000}"/>
    <cellStyle name="20% - Accent1 2 2 4 4 2 2 2 2" xfId="6485" xr:uid="{00000000-0005-0000-0000-00009A180000}"/>
    <cellStyle name="20% - Accent1 2 2 4 4 2 2 2 2 2" xfId="6486" xr:uid="{00000000-0005-0000-0000-00009B180000}"/>
    <cellStyle name="20% - Accent1 2 2 4 4 2 2 2 3" xfId="6487" xr:uid="{00000000-0005-0000-0000-00009C180000}"/>
    <cellStyle name="20% - Accent1 2 2 4 4 2 2 3" xfId="6488" xr:uid="{00000000-0005-0000-0000-00009D180000}"/>
    <cellStyle name="20% - Accent1 2 2 4 4 2 2 3 2" xfId="6489" xr:uid="{00000000-0005-0000-0000-00009E180000}"/>
    <cellStyle name="20% - Accent1 2 2 4 4 2 2 4" xfId="6490" xr:uid="{00000000-0005-0000-0000-00009F180000}"/>
    <cellStyle name="20% - Accent1 2 2 4 4 2 3" xfId="6491" xr:uid="{00000000-0005-0000-0000-0000A0180000}"/>
    <cellStyle name="20% - Accent1 2 2 4 4 2 3 2" xfId="6492" xr:uid="{00000000-0005-0000-0000-0000A1180000}"/>
    <cellStyle name="20% - Accent1 2 2 4 4 2 3 2 2" xfId="6493" xr:uid="{00000000-0005-0000-0000-0000A2180000}"/>
    <cellStyle name="20% - Accent1 2 2 4 4 2 3 2 2 2" xfId="6494" xr:uid="{00000000-0005-0000-0000-0000A3180000}"/>
    <cellStyle name="20% - Accent1 2 2 4 4 2 3 2 3" xfId="6495" xr:uid="{00000000-0005-0000-0000-0000A4180000}"/>
    <cellStyle name="20% - Accent1 2 2 4 4 2 3 3" xfId="6496" xr:uid="{00000000-0005-0000-0000-0000A5180000}"/>
    <cellStyle name="20% - Accent1 2 2 4 4 2 3 3 2" xfId="6497" xr:uid="{00000000-0005-0000-0000-0000A6180000}"/>
    <cellStyle name="20% - Accent1 2 2 4 4 2 3 4" xfId="6498" xr:uid="{00000000-0005-0000-0000-0000A7180000}"/>
    <cellStyle name="20% - Accent1 2 2 4 4 2 4" xfId="6499" xr:uid="{00000000-0005-0000-0000-0000A8180000}"/>
    <cellStyle name="20% - Accent1 2 2 4 4 2 4 2" xfId="6500" xr:uid="{00000000-0005-0000-0000-0000A9180000}"/>
    <cellStyle name="20% - Accent1 2 2 4 4 2 4 2 2" xfId="6501" xr:uid="{00000000-0005-0000-0000-0000AA180000}"/>
    <cellStyle name="20% - Accent1 2 2 4 4 2 4 2 2 2" xfId="6502" xr:uid="{00000000-0005-0000-0000-0000AB180000}"/>
    <cellStyle name="20% - Accent1 2 2 4 4 2 4 2 3" xfId="6503" xr:uid="{00000000-0005-0000-0000-0000AC180000}"/>
    <cellStyle name="20% - Accent1 2 2 4 4 2 4 3" xfId="6504" xr:uid="{00000000-0005-0000-0000-0000AD180000}"/>
    <cellStyle name="20% - Accent1 2 2 4 4 2 4 3 2" xfId="6505" xr:uid="{00000000-0005-0000-0000-0000AE180000}"/>
    <cellStyle name="20% - Accent1 2 2 4 4 2 4 4" xfId="6506" xr:uid="{00000000-0005-0000-0000-0000AF180000}"/>
    <cellStyle name="20% - Accent1 2 2 4 4 2 5" xfId="6507" xr:uid="{00000000-0005-0000-0000-0000B0180000}"/>
    <cellStyle name="20% - Accent1 2 2 4 4 2 5 2" xfId="6508" xr:uid="{00000000-0005-0000-0000-0000B1180000}"/>
    <cellStyle name="20% - Accent1 2 2 4 4 2 5 2 2" xfId="6509" xr:uid="{00000000-0005-0000-0000-0000B2180000}"/>
    <cellStyle name="20% - Accent1 2 2 4 4 2 5 3" xfId="6510" xr:uid="{00000000-0005-0000-0000-0000B3180000}"/>
    <cellStyle name="20% - Accent1 2 2 4 4 2 6" xfId="6511" xr:uid="{00000000-0005-0000-0000-0000B4180000}"/>
    <cellStyle name="20% - Accent1 2 2 4 4 2 6 2" xfId="6512" xr:uid="{00000000-0005-0000-0000-0000B5180000}"/>
    <cellStyle name="20% - Accent1 2 2 4 4 2 6 2 2" xfId="6513" xr:uid="{00000000-0005-0000-0000-0000B6180000}"/>
    <cellStyle name="20% - Accent1 2 2 4 4 2 6 3" xfId="6514" xr:uid="{00000000-0005-0000-0000-0000B7180000}"/>
    <cellStyle name="20% - Accent1 2 2 4 4 2 7" xfId="6515" xr:uid="{00000000-0005-0000-0000-0000B8180000}"/>
    <cellStyle name="20% - Accent1 2 2 4 4 2 7 2" xfId="6516" xr:uid="{00000000-0005-0000-0000-0000B9180000}"/>
    <cellStyle name="20% - Accent1 2 2 4 4 2 8" xfId="6517" xr:uid="{00000000-0005-0000-0000-0000BA180000}"/>
    <cellStyle name="20% - Accent1 2 2 4 4 2 8 2" xfId="6518" xr:uid="{00000000-0005-0000-0000-0000BB180000}"/>
    <cellStyle name="20% - Accent1 2 2 4 4 2 9" xfId="6519" xr:uid="{00000000-0005-0000-0000-0000BC180000}"/>
    <cellStyle name="20% - Accent1 2 2 4 4 3" xfId="6520" xr:uid="{00000000-0005-0000-0000-0000BD180000}"/>
    <cellStyle name="20% - Accent1 2 2 4 4 3 2" xfId="6521" xr:uid="{00000000-0005-0000-0000-0000BE180000}"/>
    <cellStyle name="20% - Accent1 2 2 4 4 3 2 2" xfId="6522" xr:uid="{00000000-0005-0000-0000-0000BF180000}"/>
    <cellStyle name="20% - Accent1 2 2 4 4 3 2 2 2" xfId="6523" xr:uid="{00000000-0005-0000-0000-0000C0180000}"/>
    <cellStyle name="20% - Accent1 2 2 4 4 3 2 2 2 2" xfId="6524" xr:uid="{00000000-0005-0000-0000-0000C1180000}"/>
    <cellStyle name="20% - Accent1 2 2 4 4 3 2 2 3" xfId="6525" xr:uid="{00000000-0005-0000-0000-0000C2180000}"/>
    <cellStyle name="20% - Accent1 2 2 4 4 3 2 3" xfId="6526" xr:uid="{00000000-0005-0000-0000-0000C3180000}"/>
    <cellStyle name="20% - Accent1 2 2 4 4 3 2 3 2" xfId="6527" xr:uid="{00000000-0005-0000-0000-0000C4180000}"/>
    <cellStyle name="20% - Accent1 2 2 4 4 3 2 4" xfId="6528" xr:uid="{00000000-0005-0000-0000-0000C5180000}"/>
    <cellStyle name="20% - Accent1 2 2 4 4 3 3" xfId="6529" xr:uid="{00000000-0005-0000-0000-0000C6180000}"/>
    <cellStyle name="20% - Accent1 2 2 4 4 3 3 2" xfId="6530" xr:uid="{00000000-0005-0000-0000-0000C7180000}"/>
    <cellStyle name="20% - Accent1 2 2 4 4 3 3 2 2" xfId="6531" xr:uid="{00000000-0005-0000-0000-0000C8180000}"/>
    <cellStyle name="20% - Accent1 2 2 4 4 3 3 2 2 2" xfId="6532" xr:uid="{00000000-0005-0000-0000-0000C9180000}"/>
    <cellStyle name="20% - Accent1 2 2 4 4 3 3 2 3" xfId="6533" xr:uid="{00000000-0005-0000-0000-0000CA180000}"/>
    <cellStyle name="20% - Accent1 2 2 4 4 3 3 3" xfId="6534" xr:uid="{00000000-0005-0000-0000-0000CB180000}"/>
    <cellStyle name="20% - Accent1 2 2 4 4 3 3 3 2" xfId="6535" xr:uid="{00000000-0005-0000-0000-0000CC180000}"/>
    <cellStyle name="20% - Accent1 2 2 4 4 3 3 4" xfId="6536" xr:uid="{00000000-0005-0000-0000-0000CD180000}"/>
    <cellStyle name="20% - Accent1 2 2 4 4 3 4" xfId="6537" xr:uid="{00000000-0005-0000-0000-0000CE180000}"/>
    <cellStyle name="20% - Accent1 2 2 4 4 3 4 2" xfId="6538" xr:uid="{00000000-0005-0000-0000-0000CF180000}"/>
    <cellStyle name="20% - Accent1 2 2 4 4 3 4 2 2" xfId="6539" xr:uid="{00000000-0005-0000-0000-0000D0180000}"/>
    <cellStyle name="20% - Accent1 2 2 4 4 3 4 2 2 2" xfId="6540" xr:uid="{00000000-0005-0000-0000-0000D1180000}"/>
    <cellStyle name="20% - Accent1 2 2 4 4 3 4 2 3" xfId="6541" xr:uid="{00000000-0005-0000-0000-0000D2180000}"/>
    <cellStyle name="20% - Accent1 2 2 4 4 3 4 3" xfId="6542" xr:uid="{00000000-0005-0000-0000-0000D3180000}"/>
    <cellStyle name="20% - Accent1 2 2 4 4 3 4 3 2" xfId="6543" xr:uid="{00000000-0005-0000-0000-0000D4180000}"/>
    <cellStyle name="20% - Accent1 2 2 4 4 3 4 4" xfId="6544" xr:uid="{00000000-0005-0000-0000-0000D5180000}"/>
    <cellStyle name="20% - Accent1 2 2 4 4 3 5" xfId="6545" xr:uid="{00000000-0005-0000-0000-0000D6180000}"/>
    <cellStyle name="20% - Accent1 2 2 4 4 3 5 2" xfId="6546" xr:uid="{00000000-0005-0000-0000-0000D7180000}"/>
    <cellStyle name="20% - Accent1 2 2 4 4 3 5 2 2" xfId="6547" xr:uid="{00000000-0005-0000-0000-0000D8180000}"/>
    <cellStyle name="20% - Accent1 2 2 4 4 3 5 3" xfId="6548" xr:uid="{00000000-0005-0000-0000-0000D9180000}"/>
    <cellStyle name="20% - Accent1 2 2 4 4 3 6" xfId="6549" xr:uid="{00000000-0005-0000-0000-0000DA180000}"/>
    <cellStyle name="20% - Accent1 2 2 4 4 3 6 2" xfId="6550" xr:uid="{00000000-0005-0000-0000-0000DB180000}"/>
    <cellStyle name="20% - Accent1 2 2 4 4 3 6 2 2" xfId="6551" xr:uid="{00000000-0005-0000-0000-0000DC180000}"/>
    <cellStyle name="20% - Accent1 2 2 4 4 3 6 3" xfId="6552" xr:uid="{00000000-0005-0000-0000-0000DD180000}"/>
    <cellStyle name="20% - Accent1 2 2 4 4 3 7" xfId="6553" xr:uid="{00000000-0005-0000-0000-0000DE180000}"/>
    <cellStyle name="20% - Accent1 2 2 4 4 3 7 2" xfId="6554" xr:uid="{00000000-0005-0000-0000-0000DF180000}"/>
    <cellStyle name="20% - Accent1 2 2 4 4 3 8" xfId="6555" xr:uid="{00000000-0005-0000-0000-0000E0180000}"/>
    <cellStyle name="20% - Accent1 2 2 4 4 3 8 2" xfId="6556" xr:uid="{00000000-0005-0000-0000-0000E1180000}"/>
    <cellStyle name="20% - Accent1 2 2 4 4 3 9" xfId="6557" xr:uid="{00000000-0005-0000-0000-0000E2180000}"/>
    <cellStyle name="20% - Accent1 2 2 4 4 4" xfId="6558" xr:uid="{00000000-0005-0000-0000-0000E3180000}"/>
    <cellStyle name="20% - Accent1 2 2 4 4 4 2" xfId="6559" xr:uid="{00000000-0005-0000-0000-0000E4180000}"/>
    <cellStyle name="20% - Accent1 2 2 4 4 4 2 2" xfId="6560" xr:uid="{00000000-0005-0000-0000-0000E5180000}"/>
    <cellStyle name="20% - Accent1 2 2 4 4 4 2 2 2" xfId="6561" xr:uid="{00000000-0005-0000-0000-0000E6180000}"/>
    <cellStyle name="20% - Accent1 2 2 4 4 4 2 3" xfId="6562" xr:uid="{00000000-0005-0000-0000-0000E7180000}"/>
    <cellStyle name="20% - Accent1 2 2 4 4 4 3" xfId="6563" xr:uid="{00000000-0005-0000-0000-0000E8180000}"/>
    <cellStyle name="20% - Accent1 2 2 4 4 4 3 2" xfId="6564" xr:uid="{00000000-0005-0000-0000-0000E9180000}"/>
    <cellStyle name="20% - Accent1 2 2 4 4 4 4" xfId="6565" xr:uid="{00000000-0005-0000-0000-0000EA180000}"/>
    <cellStyle name="20% - Accent1 2 2 4 4 5" xfId="6566" xr:uid="{00000000-0005-0000-0000-0000EB180000}"/>
    <cellStyle name="20% - Accent1 2 2 4 4 5 2" xfId="6567" xr:uid="{00000000-0005-0000-0000-0000EC180000}"/>
    <cellStyle name="20% - Accent1 2 2 4 4 5 2 2" xfId="6568" xr:uid="{00000000-0005-0000-0000-0000ED180000}"/>
    <cellStyle name="20% - Accent1 2 2 4 4 5 2 2 2" xfId="6569" xr:uid="{00000000-0005-0000-0000-0000EE180000}"/>
    <cellStyle name="20% - Accent1 2 2 4 4 5 2 3" xfId="6570" xr:uid="{00000000-0005-0000-0000-0000EF180000}"/>
    <cellStyle name="20% - Accent1 2 2 4 4 5 3" xfId="6571" xr:uid="{00000000-0005-0000-0000-0000F0180000}"/>
    <cellStyle name="20% - Accent1 2 2 4 4 5 3 2" xfId="6572" xr:uid="{00000000-0005-0000-0000-0000F1180000}"/>
    <cellStyle name="20% - Accent1 2 2 4 4 5 4" xfId="6573" xr:uid="{00000000-0005-0000-0000-0000F2180000}"/>
    <cellStyle name="20% - Accent1 2 2 4 4 6" xfId="6574" xr:uid="{00000000-0005-0000-0000-0000F3180000}"/>
    <cellStyle name="20% - Accent1 2 2 4 4 6 2" xfId="6575" xr:uid="{00000000-0005-0000-0000-0000F4180000}"/>
    <cellStyle name="20% - Accent1 2 2 4 4 6 2 2" xfId="6576" xr:uid="{00000000-0005-0000-0000-0000F5180000}"/>
    <cellStyle name="20% - Accent1 2 2 4 4 6 2 2 2" xfId="6577" xr:uid="{00000000-0005-0000-0000-0000F6180000}"/>
    <cellStyle name="20% - Accent1 2 2 4 4 6 2 3" xfId="6578" xr:uid="{00000000-0005-0000-0000-0000F7180000}"/>
    <cellStyle name="20% - Accent1 2 2 4 4 6 3" xfId="6579" xr:uid="{00000000-0005-0000-0000-0000F8180000}"/>
    <cellStyle name="20% - Accent1 2 2 4 4 6 3 2" xfId="6580" xr:uid="{00000000-0005-0000-0000-0000F9180000}"/>
    <cellStyle name="20% - Accent1 2 2 4 4 6 4" xfId="6581" xr:uid="{00000000-0005-0000-0000-0000FA180000}"/>
    <cellStyle name="20% - Accent1 2 2 4 4 7" xfId="6582" xr:uid="{00000000-0005-0000-0000-0000FB180000}"/>
    <cellStyle name="20% - Accent1 2 2 4 4 7 2" xfId="6583" xr:uid="{00000000-0005-0000-0000-0000FC180000}"/>
    <cellStyle name="20% - Accent1 2 2 4 4 7 2 2" xfId="6584" xr:uid="{00000000-0005-0000-0000-0000FD180000}"/>
    <cellStyle name="20% - Accent1 2 2 4 4 7 3" xfId="6585" xr:uid="{00000000-0005-0000-0000-0000FE180000}"/>
    <cellStyle name="20% - Accent1 2 2 4 4 8" xfId="6586" xr:uid="{00000000-0005-0000-0000-0000FF180000}"/>
    <cellStyle name="20% - Accent1 2 2 4 4 8 2" xfId="6587" xr:uid="{00000000-0005-0000-0000-000000190000}"/>
    <cellStyle name="20% - Accent1 2 2 4 4 8 2 2" xfId="6588" xr:uid="{00000000-0005-0000-0000-000001190000}"/>
    <cellStyle name="20% - Accent1 2 2 4 4 8 3" xfId="6589" xr:uid="{00000000-0005-0000-0000-000002190000}"/>
    <cellStyle name="20% - Accent1 2 2 4 4 9" xfId="6590" xr:uid="{00000000-0005-0000-0000-000003190000}"/>
    <cellStyle name="20% - Accent1 2 2 4 4 9 2" xfId="6591" xr:uid="{00000000-0005-0000-0000-000004190000}"/>
    <cellStyle name="20% - Accent1 2 2 4 5" xfId="6592" xr:uid="{00000000-0005-0000-0000-000005190000}"/>
    <cellStyle name="20% - Accent1 2 2 4 5 10" xfId="6593" xr:uid="{00000000-0005-0000-0000-000006190000}"/>
    <cellStyle name="20% - Accent1 2 2 4 5 10 2" xfId="6594" xr:uid="{00000000-0005-0000-0000-000007190000}"/>
    <cellStyle name="20% - Accent1 2 2 4 5 11" xfId="6595" xr:uid="{00000000-0005-0000-0000-000008190000}"/>
    <cellStyle name="20% - Accent1 2 2 4 5 2" xfId="6596" xr:uid="{00000000-0005-0000-0000-000009190000}"/>
    <cellStyle name="20% - Accent1 2 2 4 5 2 2" xfId="6597" xr:uid="{00000000-0005-0000-0000-00000A190000}"/>
    <cellStyle name="20% - Accent1 2 2 4 5 2 2 2" xfId="6598" xr:uid="{00000000-0005-0000-0000-00000B190000}"/>
    <cellStyle name="20% - Accent1 2 2 4 5 2 2 2 2" xfId="6599" xr:uid="{00000000-0005-0000-0000-00000C190000}"/>
    <cellStyle name="20% - Accent1 2 2 4 5 2 2 2 2 2" xfId="6600" xr:uid="{00000000-0005-0000-0000-00000D190000}"/>
    <cellStyle name="20% - Accent1 2 2 4 5 2 2 2 3" xfId="6601" xr:uid="{00000000-0005-0000-0000-00000E190000}"/>
    <cellStyle name="20% - Accent1 2 2 4 5 2 2 3" xfId="6602" xr:uid="{00000000-0005-0000-0000-00000F190000}"/>
    <cellStyle name="20% - Accent1 2 2 4 5 2 2 3 2" xfId="6603" xr:uid="{00000000-0005-0000-0000-000010190000}"/>
    <cellStyle name="20% - Accent1 2 2 4 5 2 2 4" xfId="6604" xr:uid="{00000000-0005-0000-0000-000011190000}"/>
    <cellStyle name="20% - Accent1 2 2 4 5 2 3" xfId="6605" xr:uid="{00000000-0005-0000-0000-000012190000}"/>
    <cellStyle name="20% - Accent1 2 2 4 5 2 3 2" xfId="6606" xr:uid="{00000000-0005-0000-0000-000013190000}"/>
    <cellStyle name="20% - Accent1 2 2 4 5 2 3 2 2" xfId="6607" xr:uid="{00000000-0005-0000-0000-000014190000}"/>
    <cellStyle name="20% - Accent1 2 2 4 5 2 3 2 2 2" xfId="6608" xr:uid="{00000000-0005-0000-0000-000015190000}"/>
    <cellStyle name="20% - Accent1 2 2 4 5 2 3 2 3" xfId="6609" xr:uid="{00000000-0005-0000-0000-000016190000}"/>
    <cellStyle name="20% - Accent1 2 2 4 5 2 3 3" xfId="6610" xr:uid="{00000000-0005-0000-0000-000017190000}"/>
    <cellStyle name="20% - Accent1 2 2 4 5 2 3 3 2" xfId="6611" xr:uid="{00000000-0005-0000-0000-000018190000}"/>
    <cellStyle name="20% - Accent1 2 2 4 5 2 3 4" xfId="6612" xr:uid="{00000000-0005-0000-0000-000019190000}"/>
    <cellStyle name="20% - Accent1 2 2 4 5 2 4" xfId="6613" xr:uid="{00000000-0005-0000-0000-00001A190000}"/>
    <cellStyle name="20% - Accent1 2 2 4 5 2 4 2" xfId="6614" xr:uid="{00000000-0005-0000-0000-00001B190000}"/>
    <cellStyle name="20% - Accent1 2 2 4 5 2 4 2 2" xfId="6615" xr:uid="{00000000-0005-0000-0000-00001C190000}"/>
    <cellStyle name="20% - Accent1 2 2 4 5 2 4 2 2 2" xfId="6616" xr:uid="{00000000-0005-0000-0000-00001D190000}"/>
    <cellStyle name="20% - Accent1 2 2 4 5 2 4 2 3" xfId="6617" xr:uid="{00000000-0005-0000-0000-00001E190000}"/>
    <cellStyle name="20% - Accent1 2 2 4 5 2 4 3" xfId="6618" xr:uid="{00000000-0005-0000-0000-00001F190000}"/>
    <cellStyle name="20% - Accent1 2 2 4 5 2 4 3 2" xfId="6619" xr:uid="{00000000-0005-0000-0000-000020190000}"/>
    <cellStyle name="20% - Accent1 2 2 4 5 2 4 4" xfId="6620" xr:uid="{00000000-0005-0000-0000-000021190000}"/>
    <cellStyle name="20% - Accent1 2 2 4 5 2 5" xfId="6621" xr:uid="{00000000-0005-0000-0000-000022190000}"/>
    <cellStyle name="20% - Accent1 2 2 4 5 2 5 2" xfId="6622" xr:uid="{00000000-0005-0000-0000-000023190000}"/>
    <cellStyle name="20% - Accent1 2 2 4 5 2 5 2 2" xfId="6623" xr:uid="{00000000-0005-0000-0000-000024190000}"/>
    <cellStyle name="20% - Accent1 2 2 4 5 2 5 3" xfId="6624" xr:uid="{00000000-0005-0000-0000-000025190000}"/>
    <cellStyle name="20% - Accent1 2 2 4 5 2 6" xfId="6625" xr:uid="{00000000-0005-0000-0000-000026190000}"/>
    <cellStyle name="20% - Accent1 2 2 4 5 2 6 2" xfId="6626" xr:uid="{00000000-0005-0000-0000-000027190000}"/>
    <cellStyle name="20% - Accent1 2 2 4 5 2 6 2 2" xfId="6627" xr:uid="{00000000-0005-0000-0000-000028190000}"/>
    <cellStyle name="20% - Accent1 2 2 4 5 2 6 3" xfId="6628" xr:uid="{00000000-0005-0000-0000-000029190000}"/>
    <cellStyle name="20% - Accent1 2 2 4 5 2 7" xfId="6629" xr:uid="{00000000-0005-0000-0000-00002A190000}"/>
    <cellStyle name="20% - Accent1 2 2 4 5 2 7 2" xfId="6630" xr:uid="{00000000-0005-0000-0000-00002B190000}"/>
    <cellStyle name="20% - Accent1 2 2 4 5 2 8" xfId="6631" xr:uid="{00000000-0005-0000-0000-00002C190000}"/>
    <cellStyle name="20% - Accent1 2 2 4 5 2 8 2" xfId="6632" xr:uid="{00000000-0005-0000-0000-00002D190000}"/>
    <cellStyle name="20% - Accent1 2 2 4 5 2 9" xfId="6633" xr:uid="{00000000-0005-0000-0000-00002E190000}"/>
    <cellStyle name="20% - Accent1 2 2 4 5 3" xfId="6634" xr:uid="{00000000-0005-0000-0000-00002F190000}"/>
    <cellStyle name="20% - Accent1 2 2 4 5 3 2" xfId="6635" xr:uid="{00000000-0005-0000-0000-000030190000}"/>
    <cellStyle name="20% - Accent1 2 2 4 5 3 2 2" xfId="6636" xr:uid="{00000000-0005-0000-0000-000031190000}"/>
    <cellStyle name="20% - Accent1 2 2 4 5 3 2 2 2" xfId="6637" xr:uid="{00000000-0005-0000-0000-000032190000}"/>
    <cellStyle name="20% - Accent1 2 2 4 5 3 2 2 2 2" xfId="6638" xr:uid="{00000000-0005-0000-0000-000033190000}"/>
    <cellStyle name="20% - Accent1 2 2 4 5 3 2 2 3" xfId="6639" xr:uid="{00000000-0005-0000-0000-000034190000}"/>
    <cellStyle name="20% - Accent1 2 2 4 5 3 2 3" xfId="6640" xr:uid="{00000000-0005-0000-0000-000035190000}"/>
    <cellStyle name="20% - Accent1 2 2 4 5 3 2 3 2" xfId="6641" xr:uid="{00000000-0005-0000-0000-000036190000}"/>
    <cellStyle name="20% - Accent1 2 2 4 5 3 2 4" xfId="6642" xr:uid="{00000000-0005-0000-0000-000037190000}"/>
    <cellStyle name="20% - Accent1 2 2 4 5 3 3" xfId="6643" xr:uid="{00000000-0005-0000-0000-000038190000}"/>
    <cellStyle name="20% - Accent1 2 2 4 5 3 3 2" xfId="6644" xr:uid="{00000000-0005-0000-0000-000039190000}"/>
    <cellStyle name="20% - Accent1 2 2 4 5 3 3 2 2" xfId="6645" xr:uid="{00000000-0005-0000-0000-00003A190000}"/>
    <cellStyle name="20% - Accent1 2 2 4 5 3 3 2 2 2" xfId="6646" xr:uid="{00000000-0005-0000-0000-00003B190000}"/>
    <cellStyle name="20% - Accent1 2 2 4 5 3 3 2 3" xfId="6647" xr:uid="{00000000-0005-0000-0000-00003C190000}"/>
    <cellStyle name="20% - Accent1 2 2 4 5 3 3 3" xfId="6648" xr:uid="{00000000-0005-0000-0000-00003D190000}"/>
    <cellStyle name="20% - Accent1 2 2 4 5 3 3 3 2" xfId="6649" xr:uid="{00000000-0005-0000-0000-00003E190000}"/>
    <cellStyle name="20% - Accent1 2 2 4 5 3 3 4" xfId="6650" xr:uid="{00000000-0005-0000-0000-00003F190000}"/>
    <cellStyle name="20% - Accent1 2 2 4 5 3 4" xfId="6651" xr:uid="{00000000-0005-0000-0000-000040190000}"/>
    <cellStyle name="20% - Accent1 2 2 4 5 3 4 2" xfId="6652" xr:uid="{00000000-0005-0000-0000-000041190000}"/>
    <cellStyle name="20% - Accent1 2 2 4 5 3 4 2 2" xfId="6653" xr:uid="{00000000-0005-0000-0000-000042190000}"/>
    <cellStyle name="20% - Accent1 2 2 4 5 3 4 2 2 2" xfId="6654" xr:uid="{00000000-0005-0000-0000-000043190000}"/>
    <cellStyle name="20% - Accent1 2 2 4 5 3 4 2 3" xfId="6655" xr:uid="{00000000-0005-0000-0000-000044190000}"/>
    <cellStyle name="20% - Accent1 2 2 4 5 3 4 3" xfId="6656" xr:uid="{00000000-0005-0000-0000-000045190000}"/>
    <cellStyle name="20% - Accent1 2 2 4 5 3 4 3 2" xfId="6657" xr:uid="{00000000-0005-0000-0000-000046190000}"/>
    <cellStyle name="20% - Accent1 2 2 4 5 3 4 4" xfId="6658" xr:uid="{00000000-0005-0000-0000-000047190000}"/>
    <cellStyle name="20% - Accent1 2 2 4 5 3 5" xfId="6659" xr:uid="{00000000-0005-0000-0000-000048190000}"/>
    <cellStyle name="20% - Accent1 2 2 4 5 3 5 2" xfId="6660" xr:uid="{00000000-0005-0000-0000-000049190000}"/>
    <cellStyle name="20% - Accent1 2 2 4 5 3 5 2 2" xfId="6661" xr:uid="{00000000-0005-0000-0000-00004A190000}"/>
    <cellStyle name="20% - Accent1 2 2 4 5 3 5 3" xfId="6662" xr:uid="{00000000-0005-0000-0000-00004B190000}"/>
    <cellStyle name="20% - Accent1 2 2 4 5 3 6" xfId="6663" xr:uid="{00000000-0005-0000-0000-00004C190000}"/>
    <cellStyle name="20% - Accent1 2 2 4 5 3 6 2" xfId="6664" xr:uid="{00000000-0005-0000-0000-00004D190000}"/>
    <cellStyle name="20% - Accent1 2 2 4 5 3 6 2 2" xfId="6665" xr:uid="{00000000-0005-0000-0000-00004E190000}"/>
    <cellStyle name="20% - Accent1 2 2 4 5 3 6 3" xfId="6666" xr:uid="{00000000-0005-0000-0000-00004F190000}"/>
    <cellStyle name="20% - Accent1 2 2 4 5 3 7" xfId="6667" xr:uid="{00000000-0005-0000-0000-000050190000}"/>
    <cellStyle name="20% - Accent1 2 2 4 5 3 7 2" xfId="6668" xr:uid="{00000000-0005-0000-0000-000051190000}"/>
    <cellStyle name="20% - Accent1 2 2 4 5 3 8" xfId="6669" xr:uid="{00000000-0005-0000-0000-000052190000}"/>
    <cellStyle name="20% - Accent1 2 2 4 5 3 8 2" xfId="6670" xr:uid="{00000000-0005-0000-0000-000053190000}"/>
    <cellStyle name="20% - Accent1 2 2 4 5 3 9" xfId="6671" xr:uid="{00000000-0005-0000-0000-000054190000}"/>
    <cellStyle name="20% - Accent1 2 2 4 5 4" xfId="6672" xr:uid="{00000000-0005-0000-0000-000055190000}"/>
    <cellStyle name="20% - Accent1 2 2 4 5 4 2" xfId="6673" xr:uid="{00000000-0005-0000-0000-000056190000}"/>
    <cellStyle name="20% - Accent1 2 2 4 5 4 2 2" xfId="6674" xr:uid="{00000000-0005-0000-0000-000057190000}"/>
    <cellStyle name="20% - Accent1 2 2 4 5 4 2 2 2" xfId="6675" xr:uid="{00000000-0005-0000-0000-000058190000}"/>
    <cellStyle name="20% - Accent1 2 2 4 5 4 2 3" xfId="6676" xr:uid="{00000000-0005-0000-0000-000059190000}"/>
    <cellStyle name="20% - Accent1 2 2 4 5 4 3" xfId="6677" xr:uid="{00000000-0005-0000-0000-00005A190000}"/>
    <cellStyle name="20% - Accent1 2 2 4 5 4 3 2" xfId="6678" xr:uid="{00000000-0005-0000-0000-00005B190000}"/>
    <cellStyle name="20% - Accent1 2 2 4 5 4 4" xfId="6679" xr:uid="{00000000-0005-0000-0000-00005C190000}"/>
    <cellStyle name="20% - Accent1 2 2 4 5 5" xfId="6680" xr:uid="{00000000-0005-0000-0000-00005D190000}"/>
    <cellStyle name="20% - Accent1 2 2 4 5 5 2" xfId="6681" xr:uid="{00000000-0005-0000-0000-00005E190000}"/>
    <cellStyle name="20% - Accent1 2 2 4 5 5 2 2" xfId="6682" xr:uid="{00000000-0005-0000-0000-00005F190000}"/>
    <cellStyle name="20% - Accent1 2 2 4 5 5 2 2 2" xfId="6683" xr:uid="{00000000-0005-0000-0000-000060190000}"/>
    <cellStyle name="20% - Accent1 2 2 4 5 5 2 3" xfId="6684" xr:uid="{00000000-0005-0000-0000-000061190000}"/>
    <cellStyle name="20% - Accent1 2 2 4 5 5 3" xfId="6685" xr:uid="{00000000-0005-0000-0000-000062190000}"/>
    <cellStyle name="20% - Accent1 2 2 4 5 5 3 2" xfId="6686" xr:uid="{00000000-0005-0000-0000-000063190000}"/>
    <cellStyle name="20% - Accent1 2 2 4 5 5 4" xfId="6687" xr:uid="{00000000-0005-0000-0000-000064190000}"/>
    <cellStyle name="20% - Accent1 2 2 4 5 6" xfId="6688" xr:uid="{00000000-0005-0000-0000-000065190000}"/>
    <cellStyle name="20% - Accent1 2 2 4 5 6 2" xfId="6689" xr:uid="{00000000-0005-0000-0000-000066190000}"/>
    <cellStyle name="20% - Accent1 2 2 4 5 6 2 2" xfId="6690" xr:uid="{00000000-0005-0000-0000-000067190000}"/>
    <cellStyle name="20% - Accent1 2 2 4 5 6 2 2 2" xfId="6691" xr:uid="{00000000-0005-0000-0000-000068190000}"/>
    <cellStyle name="20% - Accent1 2 2 4 5 6 2 3" xfId="6692" xr:uid="{00000000-0005-0000-0000-000069190000}"/>
    <cellStyle name="20% - Accent1 2 2 4 5 6 3" xfId="6693" xr:uid="{00000000-0005-0000-0000-00006A190000}"/>
    <cellStyle name="20% - Accent1 2 2 4 5 6 3 2" xfId="6694" xr:uid="{00000000-0005-0000-0000-00006B190000}"/>
    <cellStyle name="20% - Accent1 2 2 4 5 6 4" xfId="6695" xr:uid="{00000000-0005-0000-0000-00006C190000}"/>
    <cellStyle name="20% - Accent1 2 2 4 5 7" xfId="6696" xr:uid="{00000000-0005-0000-0000-00006D190000}"/>
    <cellStyle name="20% - Accent1 2 2 4 5 7 2" xfId="6697" xr:uid="{00000000-0005-0000-0000-00006E190000}"/>
    <cellStyle name="20% - Accent1 2 2 4 5 7 2 2" xfId="6698" xr:uid="{00000000-0005-0000-0000-00006F190000}"/>
    <cellStyle name="20% - Accent1 2 2 4 5 7 3" xfId="6699" xr:uid="{00000000-0005-0000-0000-000070190000}"/>
    <cellStyle name="20% - Accent1 2 2 4 5 8" xfId="6700" xr:uid="{00000000-0005-0000-0000-000071190000}"/>
    <cellStyle name="20% - Accent1 2 2 4 5 8 2" xfId="6701" xr:uid="{00000000-0005-0000-0000-000072190000}"/>
    <cellStyle name="20% - Accent1 2 2 4 5 8 2 2" xfId="6702" xr:uid="{00000000-0005-0000-0000-000073190000}"/>
    <cellStyle name="20% - Accent1 2 2 4 5 8 3" xfId="6703" xr:uid="{00000000-0005-0000-0000-000074190000}"/>
    <cellStyle name="20% - Accent1 2 2 4 5 9" xfId="6704" xr:uid="{00000000-0005-0000-0000-000075190000}"/>
    <cellStyle name="20% - Accent1 2 2 4 5 9 2" xfId="6705" xr:uid="{00000000-0005-0000-0000-000076190000}"/>
    <cellStyle name="20% - Accent1 2 2 4 6" xfId="6706" xr:uid="{00000000-0005-0000-0000-000077190000}"/>
    <cellStyle name="20% - Accent1 2 2 4 6 10" xfId="6707" xr:uid="{00000000-0005-0000-0000-000078190000}"/>
    <cellStyle name="20% - Accent1 2 2 4 6 10 2" xfId="6708" xr:uid="{00000000-0005-0000-0000-000079190000}"/>
    <cellStyle name="20% - Accent1 2 2 4 6 11" xfId="6709" xr:uid="{00000000-0005-0000-0000-00007A190000}"/>
    <cellStyle name="20% - Accent1 2 2 4 6 2" xfId="6710" xr:uid="{00000000-0005-0000-0000-00007B190000}"/>
    <cellStyle name="20% - Accent1 2 2 4 6 2 2" xfId="6711" xr:uid="{00000000-0005-0000-0000-00007C190000}"/>
    <cellStyle name="20% - Accent1 2 2 4 6 2 2 2" xfId="6712" xr:uid="{00000000-0005-0000-0000-00007D190000}"/>
    <cellStyle name="20% - Accent1 2 2 4 6 2 2 2 2" xfId="6713" xr:uid="{00000000-0005-0000-0000-00007E190000}"/>
    <cellStyle name="20% - Accent1 2 2 4 6 2 2 2 2 2" xfId="6714" xr:uid="{00000000-0005-0000-0000-00007F190000}"/>
    <cellStyle name="20% - Accent1 2 2 4 6 2 2 2 3" xfId="6715" xr:uid="{00000000-0005-0000-0000-000080190000}"/>
    <cellStyle name="20% - Accent1 2 2 4 6 2 2 3" xfId="6716" xr:uid="{00000000-0005-0000-0000-000081190000}"/>
    <cellStyle name="20% - Accent1 2 2 4 6 2 2 3 2" xfId="6717" xr:uid="{00000000-0005-0000-0000-000082190000}"/>
    <cellStyle name="20% - Accent1 2 2 4 6 2 2 4" xfId="6718" xr:uid="{00000000-0005-0000-0000-000083190000}"/>
    <cellStyle name="20% - Accent1 2 2 4 6 2 3" xfId="6719" xr:uid="{00000000-0005-0000-0000-000084190000}"/>
    <cellStyle name="20% - Accent1 2 2 4 6 2 3 2" xfId="6720" xr:uid="{00000000-0005-0000-0000-000085190000}"/>
    <cellStyle name="20% - Accent1 2 2 4 6 2 3 2 2" xfId="6721" xr:uid="{00000000-0005-0000-0000-000086190000}"/>
    <cellStyle name="20% - Accent1 2 2 4 6 2 3 2 2 2" xfId="6722" xr:uid="{00000000-0005-0000-0000-000087190000}"/>
    <cellStyle name="20% - Accent1 2 2 4 6 2 3 2 3" xfId="6723" xr:uid="{00000000-0005-0000-0000-000088190000}"/>
    <cellStyle name="20% - Accent1 2 2 4 6 2 3 3" xfId="6724" xr:uid="{00000000-0005-0000-0000-000089190000}"/>
    <cellStyle name="20% - Accent1 2 2 4 6 2 3 3 2" xfId="6725" xr:uid="{00000000-0005-0000-0000-00008A190000}"/>
    <cellStyle name="20% - Accent1 2 2 4 6 2 3 4" xfId="6726" xr:uid="{00000000-0005-0000-0000-00008B190000}"/>
    <cellStyle name="20% - Accent1 2 2 4 6 2 4" xfId="6727" xr:uid="{00000000-0005-0000-0000-00008C190000}"/>
    <cellStyle name="20% - Accent1 2 2 4 6 2 4 2" xfId="6728" xr:uid="{00000000-0005-0000-0000-00008D190000}"/>
    <cellStyle name="20% - Accent1 2 2 4 6 2 4 2 2" xfId="6729" xr:uid="{00000000-0005-0000-0000-00008E190000}"/>
    <cellStyle name="20% - Accent1 2 2 4 6 2 4 2 2 2" xfId="6730" xr:uid="{00000000-0005-0000-0000-00008F190000}"/>
    <cellStyle name="20% - Accent1 2 2 4 6 2 4 2 3" xfId="6731" xr:uid="{00000000-0005-0000-0000-000090190000}"/>
    <cellStyle name="20% - Accent1 2 2 4 6 2 4 3" xfId="6732" xr:uid="{00000000-0005-0000-0000-000091190000}"/>
    <cellStyle name="20% - Accent1 2 2 4 6 2 4 3 2" xfId="6733" xr:uid="{00000000-0005-0000-0000-000092190000}"/>
    <cellStyle name="20% - Accent1 2 2 4 6 2 4 4" xfId="6734" xr:uid="{00000000-0005-0000-0000-000093190000}"/>
    <cellStyle name="20% - Accent1 2 2 4 6 2 5" xfId="6735" xr:uid="{00000000-0005-0000-0000-000094190000}"/>
    <cellStyle name="20% - Accent1 2 2 4 6 2 5 2" xfId="6736" xr:uid="{00000000-0005-0000-0000-000095190000}"/>
    <cellStyle name="20% - Accent1 2 2 4 6 2 5 2 2" xfId="6737" xr:uid="{00000000-0005-0000-0000-000096190000}"/>
    <cellStyle name="20% - Accent1 2 2 4 6 2 5 3" xfId="6738" xr:uid="{00000000-0005-0000-0000-000097190000}"/>
    <cellStyle name="20% - Accent1 2 2 4 6 2 6" xfId="6739" xr:uid="{00000000-0005-0000-0000-000098190000}"/>
    <cellStyle name="20% - Accent1 2 2 4 6 2 6 2" xfId="6740" xr:uid="{00000000-0005-0000-0000-000099190000}"/>
    <cellStyle name="20% - Accent1 2 2 4 6 2 6 2 2" xfId="6741" xr:uid="{00000000-0005-0000-0000-00009A190000}"/>
    <cellStyle name="20% - Accent1 2 2 4 6 2 6 3" xfId="6742" xr:uid="{00000000-0005-0000-0000-00009B190000}"/>
    <cellStyle name="20% - Accent1 2 2 4 6 2 7" xfId="6743" xr:uid="{00000000-0005-0000-0000-00009C190000}"/>
    <cellStyle name="20% - Accent1 2 2 4 6 2 7 2" xfId="6744" xr:uid="{00000000-0005-0000-0000-00009D190000}"/>
    <cellStyle name="20% - Accent1 2 2 4 6 2 8" xfId="6745" xr:uid="{00000000-0005-0000-0000-00009E190000}"/>
    <cellStyle name="20% - Accent1 2 2 4 6 2 8 2" xfId="6746" xr:uid="{00000000-0005-0000-0000-00009F190000}"/>
    <cellStyle name="20% - Accent1 2 2 4 6 2 9" xfId="6747" xr:uid="{00000000-0005-0000-0000-0000A0190000}"/>
    <cellStyle name="20% - Accent1 2 2 4 6 3" xfId="6748" xr:uid="{00000000-0005-0000-0000-0000A1190000}"/>
    <cellStyle name="20% - Accent1 2 2 4 6 3 2" xfId="6749" xr:uid="{00000000-0005-0000-0000-0000A2190000}"/>
    <cellStyle name="20% - Accent1 2 2 4 6 3 2 2" xfId="6750" xr:uid="{00000000-0005-0000-0000-0000A3190000}"/>
    <cellStyle name="20% - Accent1 2 2 4 6 3 2 2 2" xfId="6751" xr:uid="{00000000-0005-0000-0000-0000A4190000}"/>
    <cellStyle name="20% - Accent1 2 2 4 6 3 2 2 2 2" xfId="6752" xr:uid="{00000000-0005-0000-0000-0000A5190000}"/>
    <cellStyle name="20% - Accent1 2 2 4 6 3 2 2 3" xfId="6753" xr:uid="{00000000-0005-0000-0000-0000A6190000}"/>
    <cellStyle name="20% - Accent1 2 2 4 6 3 2 3" xfId="6754" xr:uid="{00000000-0005-0000-0000-0000A7190000}"/>
    <cellStyle name="20% - Accent1 2 2 4 6 3 2 3 2" xfId="6755" xr:uid="{00000000-0005-0000-0000-0000A8190000}"/>
    <cellStyle name="20% - Accent1 2 2 4 6 3 2 4" xfId="6756" xr:uid="{00000000-0005-0000-0000-0000A9190000}"/>
    <cellStyle name="20% - Accent1 2 2 4 6 3 3" xfId="6757" xr:uid="{00000000-0005-0000-0000-0000AA190000}"/>
    <cellStyle name="20% - Accent1 2 2 4 6 3 3 2" xfId="6758" xr:uid="{00000000-0005-0000-0000-0000AB190000}"/>
    <cellStyle name="20% - Accent1 2 2 4 6 3 3 2 2" xfId="6759" xr:uid="{00000000-0005-0000-0000-0000AC190000}"/>
    <cellStyle name="20% - Accent1 2 2 4 6 3 3 2 2 2" xfId="6760" xr:uid="{00000000-0005-0000-0000-0000AD190000}"/>
    <cellStyle name="20% - Accent1 2 2 4 6 3 3 2 3" xfId="6761" xr:uid="{00000000-0005-0000-0000-0000AE190000}"/>
    <cellStyle name="20% - Accent1 2 2 4 6 3 3 3" xfId="6762" xr:uid="{00000000-0005-0000-0000-0000AF190000}"/>
    <cellStyle name="20% - Accent1 2 2 4 6 3 3 3 2" xfId="6763" xr:uid="{00000000-0005-0000-0000-0000B0190000}"/>
    <cellStyle name="20% - Accent1 2 2 4 6 3 3 4" xfId="6764" xr:uid="{00000000-0005-0000-0000-0000B1190000}"/>
    <cellStyle name="20% - Accent1 2 2 4 6 3 4" xfId="6765" xr:uid="{00000000-0005-0000-0000-0000B2190000}"/>
    <cellStyle name="20% - Accent1 2 2 4 6 3 4 2" xfId="6766" xr:uid="{00000000-0005-0000-0000-0000B3190000}"/>
    <cellStyle name="20% - Accent1 2 2 4 6 3 4 2 2" xfId="6767" xr:uid="{00000000-0005-0000-0000-0000B4190000}"/>
    <cellStyle name="20% - Accent1 2 2 4 6 3 4 2 2 2" xfId="6768" xr:uid="{00000000-0005-0000-0000-0000B5190000}"/>
    <cellStyle name="20% - Accent1 2 2 4 6 3 4 2 3" xfId="6769" xr:uid="{00000000-0005-0000-0000-0000B6190000}"/>
    <cellStyle name="20% - Accent1 2 2 4 6 3 4 3" xfId="6770" xr:uid="{00000000-0005-0000-0000-0000B7190000}"/>
    <cellStyle name="20% - Accent1 2 2 4 6 3 4 3 2" xfId="6771" xr:uid="{00000000-0005-0000-0000-0000B8190000}"/>
    <cellStyle name="20% - Accent1 2 2 4 6 3 4 4" xfId="6772" xr:uid="{00000000-0005-0000-0000-0000B9190000}"/>
    <cellStyle name="20% - Accent1 2 2 4 6 3 5" xfId="6773" xr:uid="{00000000-0005-0000-0000-0000BA190000}"/>
    <cellStyle name="20% - Accent1 2 2 4 6 3 5 2" xfId="6774" xr:uid="{00000000-0005-0000-0000-0000BB190000}"/>
    <cellStyle name="20% - Accent1 2 2 4 6 3 5 2 2" xfId="6775" xr:uid="{00000000-0005-0000-0000-0000BC190000}"/>
    <cellStyle name="20% - Accent1 2 2 4 6 3 5 3" xfId="6776" xr:uid="{00000000-0005-0000-0000-0000BD190000}"/>
    <cellStyle name="20% - Accent1 2 2 4 6 3 6" xfId="6777" xr:uid="{00000000-0005-0000-0000-0000BE190000}"/>
    <cellStyle name="20% - Accent1 2 2 4 6 3 6 2" xfId="6778" xr:uid="{00000000-0005-0000-0000-0000BF190000}"/>
    <cellStyle name="20% - Accent1 2 2 4 6 3 6 2 2" xfId="6779" xr:uid="{00000000-0005-0000-0000-0000C0190000}"/>
    <cellStyle name="20% - Accent1 2 2 4 6 3 6 3" xfId="6780" xr:uid="{00000000-0005-0000-0000-0000C1190000}"/>
    <cellStyle name="20% - Accent1 2 2 4 6 3 7" xfId="6781" xr:uid="{00000000-0005-0000-0000-0000C2190000}"/>
    <cellStyle name="20% - Accent1 2 2 4 6 3 7 2" xfId="6782" xr:uid="{00000000-0005-0000-0000-0000C3190000}"/>
    <cellStyle name="20% - Accent1 2 2 4 6 3 8" xfId="6783" xr:uid="{00000000-0005-0000-0000-0000C4190000}"/>
    <cellStyle name="20% - Accent1 2 2 4 6 3 8 2" xfId="6784" xr:uid="{00000000-0005-0000-0000-0000C5190000}"/>
    <cellStyle name="20% - Accent1 2 2 4 6 3 9" xfId="6785" xr:uid="{00000000-0005-0000-0000-0000C6190000}"/>
    <cellStyle name="20% - Accent1 2 2 4 6 4" xfId="6786" xr:uid="{00000000-0005-0000-0000-0000C7190000}"/>
    <cellStyle name="20% - Accent1 2 2 4 6 4 2" xfId="6787" xr:uid="{00000000-0005-0000-0000-0000C8190000}"/>
    <cellStyle name="20% - Accent1 2 2 4 6 4 2 2" xfId="6788" xr:uid="{00000000-0005-0000-0000-0000C9190000}"/>
    <cellStyle name="20% - Accent1 2 2 4 6 4 2 2 2" xfId="6789" xr:uid="{00000000-0005-0000-0000-0000CA190000}"/>
    <cellStyle name="20% - Accent1 2 2 4 6 4 2 3" xfId="6790" xr:uid="{00000000-0005-0000-0000-0000CB190000}"/>
    <cellStyle name="20% - Accent1 2 2 4 6 4 3" xfId="6791" xr:uid="{00000000-0005-0000-0000-0000CC190000}"/>
    <cellStyle name="20% - Accent1 2 2 4 6 4 3 2" xfId="6792" xr:uid="{00000000-0005-0000-0000-0000CD190000}"/>
    <cellStyle name="20% - Accent1 2 2 4 6 4 4" xfId="6793" xr:uid="{00000000-0005-0000-0000-0000CE190000}"/>
    <cellStyle name="20% - Accent1 2 2 4 6 5" xfId="6794" xr:uid="{00000000-0005-0000-0000-0000CF190000}"/>
    <cellStyle name="20% - Accent1 2 2 4 6 5 2" xfId="6795" xr:uid="{00000000-0005-0000-0000-0000D0190000}"/>
    <cellStyle name="20% - Accent1 2 2 4 6 5 2 2" xfId="6796" xr:uid="{00000000-0005-0000-0000-0000D1190000}"/>
    <cellStyle name="20% - Accent1 2 2 4 6 5 2 2 2" xfId="6797" xr:uid="{00000000-0005-0000-0000-0000D2190000}"/>
    <cellStyle name="20% - Accent1 2 2 4 6 5 2 3" xfId="6798" xr:uid="{00000000-0005-0000-0000-0000D3190000}"/>
    <cellStyle name="20% - Accent1 2 2 4 6 5 3" xfId="6799" xr:uid="{00000000-0005-0000-0000-0000D4190000}"/>
    <cellStyle name="20% - Accent1 2 2 4 6 5 3 2" xfId="6800" xr:uid="{00000000-0005-0000-0000-0000D5190000}"/>
    <cellStyle name="20% - Accent1 2 2 4 6 5 4" xfId="6801" xr:uid="{00000000-0005-0000-0000-0000D6190000}"/>
    <cellStyle name="20% - Accent1 2 2 4 6 6" xfId="6802" xr:uid="{00000000-0005-0000-0000-0000D7190000}"/>
    <cellStyle name="20% - Accent1 2 2 4 6 6 2" xfId="6803" xr:uid="{00000000-0005-0000-0000-0000D8190000}"/>
    <cellStyle name="20% - Accent1 2 2 4 6 6 2 2" xfId="6804" xr:uid="{00000000-0005-0000-0000-0000D9190000}"/>
    <cellStyle name="20% - Accent1 2 2 4 6 6 2 2 2" xfId="6805" xr:uid="{00000000-0005-0000-0000-0000DA190000}"/>
    <cellStyle name="20% - Accent1 2 2 4 6 6 2 3" xfId="6806" xr:uid="{00000000-0005-0000-0000-0000DB190000}"/>
    <cellStyle name="20% - Accent1 2 2 4 6 6 3" xfId="6807" xr:uid="{00000000-0005-0000-0000-0000DC190000}"/>
    <cellStyle name="20% - Accent1 2 2 4 6 6 3 2" xfId="6808" xr:uid="{00000000-0005-0000-0000-0000DD190000}"/>
    <cellStyle name="20% - Accent1 2 2 4 6 6 4" xfId="6809" xr:uid="{00000000-0005-0000-0000-0000DE190000}"/>
    <cellStyle name="20% - Accent1 2 2 4 6 7" xfId="6810" xr:uid="{00000000-0005-0000-0000-0000DF190000}"/>
    <cellStyle name="20% - Accent1 2 2 4 6 7 2" xfId="6811" xr:uid="{00000000-0005-0000-0000-0000E0190000}"/>
    <cellStyle name="20% - Accent1 2 2 4 6 7 2 2" xfId="6812" xr:uid="{00000000-0005-0000-0000-0000E1190000}"/>
    <cellStyle name="20% - Accent1 2 2 4 6 7 3" xfId="6813" xr:uid="{00000000-0005-0000-0000-0000E2190000}"/>
    <cellStyle name="20% - Accent1 2 2 4 6 8" xfId="6814" xr:uid="{00000000-0005-0000-0000-0000E3190000}"/>
    <cellStyle name="20% - Accent1 2 2 4 6 8 2" xfId="6815" xr:uid="{00000000-0005-0000-0000-0000E4190000}"/>
    <cellStyle name="20% - Accent1 2 2 4 6 8 2 2" xfId="6816" xr:uid="{00000000-0005-0000-0000-0000E5190000}"/>
    <cellStyle name="20% - Accent1 2 2 4 6 8 3" xfId="6817" xr:uid="{00000000-0005-0000-0000-0000E6190000}"/>
    <cellStyle name="20% - Accent1 2 2 4 6 9" xfId="6818" xr:uid="{00000000-0005-0000-0000-0000E7190000}"/>
    <cellStyle name="20% - Accent1 2 2 4 6 9 2" xfId="6819" xr:uid="{00000000-0005-0000-0000-0000E8190000}"/>
    <cellStyle name="20% - Accent1 2 2 4 7" xfId="6820" xr:uid="{00000000-0005-0000-0000-0000E9190000}"/>
    <cellStyle name="20% - Accent1 2 2 4 7 2" xfId="6821" xr:uid="{00000000-0005-0000-0000-0000EA190000}"/>
    <cellStyle name="20% - Accent1 2 2 4 7 2 2" xfId="6822" xr:uid="{00000000-0005-0000-0000-0000EB190000}"/>
    <cellStyle name="20% - Accent1 2 2 4 7 2 2 2" xfId="6823" xr:uid="{00000000-0005-0000-0000-0000EC190000}"/>
    <cellStyle name="20% - Accent1 2 2 4 7 2 2 2 2" xfId="6824" xr:uid="{00000000-0005-0000-0000-0000ED190000}"/>
    <cellStyle name="20% - Accent1 2 2 4 7 2 2 3" xfId="6825" xr:uid="{00000000-0005-0000-0000-0000EE190000}"/>
    <cellStyle name="20% - Accent1 2 2 4 7 2 3" xfId="6826" xr:uid="{00000000-0005-0000-0000-0000EF190000}"/>
    <cellStyle name="20% - Accent1 2 2 4 7 2 3 2" xfId="6827" xr:uid="{00000000-0005-0000-0000-0000F0190000}"/>
    <cellStyle name="20% - Accent1 2 2 4 7 2 4" xfId="6828" xr:uid="{00000000-0005-0000-0000-0000F1190000}"/>
    <cellStyle name="20% - Accent1 2 2 4 7 3" xfId="6829" xr:uid="{00000000-0005-0000-0000-0000F2190000}"/>
    <cellStyle name="20% - Accent1 2 2 4 7 3 2" xfId="6830" xr:uid="{00000000-0005-0000-0000-0000F3190000}"/>
    <cellStyle name="20% - Accent1 2 2 4 7 3 2 2" xfId="6831" xr:uid="{00000000-0005-0000-0000-0000F4190000}"/>
    <cellStyle name="20% - Accent1 2 2 4 7 3 2 2 2" xfId="6832" xr:uid="{00000000-0005-0000-0000-0000F5190000}"/>
    <cellStyle name="20% - Accent1 2 2 4 7 3 2 3" xfId="6833" xr:uid="{00000000-0005-0000-0000-0000F6190000}"/>
    <cellStyle name="20% - Accent1 2 2 4 7 3 3" xfId="6834" xr:uid="{00000000-0005-0000-0000-0000F7190000}"/>
    <cellStyle name="20% - Accent1 2 2 4 7 3 3 2" xfId="6835" xr:uid="{00000000-0005-0000-0000-0000F8190000}"/>
    <cellStyle name="20% - Accent1 2 2 4 7 3 4" xfId="6836" xr:uid="{00000000-0005-0000-0000-0000F9190000}"/>
    <cellStyle name="20% - Accent1 2 2 4 7 4" xfId="6837" xr:uid="{00000000-0005-0000-0000-0000FA190000}"/>
    <cellStyle name="20% - Accent1 2 2 4 7 4 2" xfId="6838" xr:uid="{00000000-0005-0000-0000-0000FB190000}"/>
    <cellStyle name="20% - Accent1 2 2 4 7 4 2 2" xfId="6839" xr:uid="{00000000-0005-0000-0000-0000FC190000}"/>
    <cellStyle name="20% - Accent1 2 2 4 7 4 2 2 2" xfId="6840" xr:uid="{00000000-0005-0000-0000-0000FD190000}"/>
    <cellStyle name="20% - Accent1 2 2 4 7 4 2 3" xfId="6841" xr:uid="{00000000-0005-0000-0000-0000FE190000}"/>
    <cellStyle name="20% - Accent1 2 2 4 7 4 3" xfId="6842" xr:uid="{00000000-0005-0000-0000-0000FF190000}"/>
    <cellStyle name="20% - Accent1 2 2 4 7 4 3 2" xfId="6843" xr:uid="{00000000-0005-0000-0000-0000001A0000}"/>
    <cellStyle name="20% - Accent1 2 2 4 7 4 4" xfId="6844" xr:uid="{00000000-0005-0000-0000-0000011A0000}"/>
    <cellStyle name="20% - Accent1 2 2 4 7 5" xfId="6845" xr:uid="{00000000-0005-0000-0000-0000021A0000}"/>
    <cellStyle name="20% - Accent1 2 2 4 7 5 2" xfId="6846" xr:uid="{00000000-0005-0000-0000-0000031A0000}"/>
    <cellStyle name="20% - Accent1 2 2 4 7 5 2 2" xfId="6847" xr:uid="{00000000-0005-0000-0000-0000041A0000}"/>
    <cellStyle name="20% - Accent1 2 2 4 7 5 3" xfId="6848" xr:uid="{00000000-0005-0000-0000-0000051A0000}"/>
    <cellStyle name="20% - Accent1 2 2 4 7 6" xfId="6849" xr:uid="{00000000-0005-0000-0000-0000061A0000}"/>
    <cellStyle name="20% - Accent1 2 2 4 7 6 2" xfId="6850" xr:uid="{00000000-0005-0000-0000-0000071A0000}"/>
    <cellStyle name="20% - Accent1 2 2 4 7 6 2 2" xfId="6851" xr:uid="{00000000-0005-0000-0000-0000081A0000}"/>
    <cellStyle name="20% - Accent1 2 2 4 7 6 3" xfId="6852" xr:uid="{00000000-0005-0000-0000-0000091A0000}"/>
    <cellStyle name="20% - Accent1 2 2 4 7 7" xfId="6853" xr:uid="{00000000-0005-0000-0000-00000A1A0000}"/>
    <cellStyle name="20% - Accent1 2 2 4 7 7 2" xfId="6854" xr:uid="{00000000-0005-0000-0000-00000B1A0000}"/>
    <cellStyle name="20% - Accent1 2 2 4 7 8" xfId="6855" xr:uid="{00000000-0005-0000-0000-00000C1A0000}"/>
    <cellStyle name="20% - Accent1 2 2 4 7 8 2" xfId="6856" xr:uid="{00000000-0005-0000-0000-00000D1A0000}"/>
    <cellStyle name="20% - Accent1 2 2 4 7 9" xfId="6857" xr:uid="{00000000-0005-0000-0000-00000E1A0000}"/>
    <cellStyle name="20% - Accent1 2 2 4 8" xfId="6858" xr:uid="{00000000-0005-0000-0000-00000F1A0000}"/>
    <cellStyle name="20% - Accent1 2 2 4 8 2" xfId="6859" xr:uid="{00000000-0005-0000-0000-0000101A0000}"/>
    <cellStyle name="20% - Accent1 2 2 4 8 2 2" xfId="6860" xr:uid="{00000000-0005-0000-0000-0000111A0000}"/>
    <cellStyle name="20% - Accent1 2 2 4 8 2 2 2" xfId="6861" xr:uid="{00000000-0005-0000-0000-0000121A0000}"/>
    <cellStyle name="20% - Accent1 2 2 4 8 2 2 2 2" xfId="6862" xr:uid="{00000000-0005-0000-0000-0000131A0000}"/>
    <cellStyle name="20% - Accent1 2 2 4 8 2 2 3" xfId="6863" xr:uid="{00000000-0005-0000-0000-0000141A0000}"/>
    <cellStyle name="20% - Accent1 2 2 4 8 2 3" xfId="6864" xr:uid="{00000000-0005-0000-0000-0000151A0000}"/>
    <cellStyle name="20% - Accent1 2 2 4 8 2 3 2" xfId="6865" xr:uid="{00000000-0005-0000-0000-0000161A0000}"/>
    <cellStyle name="20% - Accent1 2 2 4 8 2 4" xfId="6866" xr:uid="{00000000-0005-0000-0000-0000171A0000}"/>
    <cellStyle name="20% - Accent1 2 2 4 8 3" xfId="6867" xr:uid="{00000000-0005-0000-0000-0000181A0000}"/>
    <cellStyle name="20% - Accent1 2 2 4 8 3 2" xfId="6868" xr:uid="{00000000-0005-0000-0000-0000191A0000}"/>
    <cellStyle name="20% - Accent1 2 2 4 8 3 2 2" xfId="6869" xr:uid="{00000000-0005-0000-0000-00001A1A0000}"/>
    <cellStyle name="20% - Accent1 2 2 4 8 3 2 2 2" xfId="6870" xr:uid="{00000000-0005-0000-0000-00001B1A0000}"/>
    <cellStyle name="20% - Accent1 2 2 4 8 3 2 3" xfId="6871" xr:uid="{00000000-0005-0000-0000-00001C1A0000}"/>
    <cellStyle name="20% - Accent1 2 2 4 8 3 3" xfId="6872" xr:uid="{00000000-0005-0000-0000-00001D1A0000}"/>
    <cellStyle name="20% - Accent1 2 2 4 8 3 3 2" xfId="6873" xr:uid="{00000000-0005-0000-0000-00001E1A0000}"/>
    <cellStyle name="20% - Accent1 2 2 4 8 3 4" xfId="6874" xr:uid="{00000000-0005-0000-0000-00001F1A0000}"/>
    <cellStyle name="20% - Accent1 2 2 4 8 4" xfId="6875" xr:uid="{00000000-0005-0000-0000-0000201A0000}"/>
    <cellStyle name="20% - Accent1 2 2 4 8 4 2" xfId="6876" xr:uid="{00000000-0005-0000-0000-0000211A0000}"/>
    <cellStyle name="20% - Accent1 2 2 4 8 4 2 2" xfId="6877" xr:uid="{00000000-0005-0000-0000-0000221A0000}"/>
    <cellStyle name="20% - Accent1 2 2 4 8 4 2 2 2" xfId="6878" xr:uid="{00000000-0005-0000-0000-0000231A0000}"/>
    <cellStyle name="20% - Accent1 2 2 4 8 4 2 3" xfId="6879" xr:uid="{00000000-0005-0000-0000-0000241A0000}"/>
    <cellStyle name="20% - Accent1 2 2 4 8 4 3" xfId="6880" xr:uid="{00000000-0005-0000-0000-0000251A0000}"/>
    <cellStyle name="20% - Accent1 2 2 4 8 4 3 2" xfId="6881" xr:uid="{00000000-0005-0000-0000-0000261A0000}"/>
    <cellStyle name="20% - Accent1 2 2 4 8 4 4" xfId="6882" xr:uid="{00000000-0005-0000-0000-0000271A0000}"/>
    <cellStyle name="20% - Accent1 2 2 4 8 5" xfId="6883" xr:uid="{00000000-0005-0000-0000-0000281A0000}"/>
    <cellStyle name="20% - Accent1 2 2 4 8 5 2" xfId="6884" xr:uid="{00000000-0005-0000-0000-0000291A0000}"/>
    <cellStyle name="20% - Accent1 2 2 4 8 5 2 2" xfId="6885" xr:uid="{00000000-0005-0000-0000-00002A1A0000}"/>
    <cellStyle name="20% - Accent1 2 2 4 8 5 3" xfId="6886" xr:uid="{00000000-0005-0000-0000-00002B1A0000}"/>
    <cellStyle name="20% - Accent1 2 2 4 8 6" xfId="6887" xr:uid="{00000000-0005-0000-0000-00002C1A0000}"/>
    <cellStyle name="20% - Accent1 2 2 4 8 6 2" xfId="6888" xr:uid="{00000000-0005-0000-0000-00002D1A0000}"/>
    <cellStyle name="20% - Accent1 2 2 4 8 6 2 2" xfId="6889" xr:uid="{00000000-0005-0000-0000-00002E1A0000}"/>
    <cellStyle name="20% - Accent1 2 2 4 8 6 3" xfId="6890" xr:uid="{00000000-0005-0000-0000-00002F1A0000}"/>
    <cellStyle name="20% - Accent1 2 2 4 8 7" xfId="6891" xr:uid="{00000000-0005-0000-0000-0000301A0000}"/>
    <cellStyle name="20% - Accent1 2 2 4 8 7 2" xfId="6892" xr:uid="{00000000-0005-0000-0000-0000311A0000}"/>
    <cellStyle name="20% - Accent1 2 2 4 8 8" xfId="6893" xr:uid="{00000000-0005-0000-0000-0000321A0000}"/>
    <cellStyle name="20% - Accent1 2 2 4 8 8 2" xfId="6894" xr:uid="{00000000-0005-0000-0000-0000331A0000}"/>
    <cellStyle name="20% - Accent1 2 2 4 8 9" xfId="6895" xr:uid="{00000000-0005-0000-0000-0000341A0000}"/>
    <cellStyle name="20% - Accent1 2 2 4 9" xfId="6896" xr:uid="{00000000-0005-0000-0000-0000351A0000}"/>
    <cellStyle name="20% - Accent1 2 2 4 9 2" xfId="6897" xr:uid="{00000000-0005-0000-0000-0000361A0000}"/>
    <cellStyle name="20% - Accent1 2 2 4 9 2 2" xfId="6898" xr:uid="{00000000-0005-0000-0000-0000371A0000}"/>
    <cellStyle name="20% - Accent1 2 2 4 9 2 2 2" xfId="6899" xr:uid="{00000000-0005-0000-0000-0000381A0000}"/>
    <cellStyle name="20% - Accent1 2 2 4 9 2 3" xfId="6900" xr:uid="{00000000-0005-0000-0000-0000391A0000}"/>
    <cellStyle name="20% - Accent1 2 2 4 9 3" xfId="6901" xr:uid="{00000000-0005-0000-0000-00003A1A0000}"/>
    <cellStyle name="20% - Accent1 2 2 4 9 3 2" xfId="6902" xr:uid="{00000000-0005-0000-0000-00003B1A0000}"/>
    <cellStyle name="20% - Accent1 2 2 4 9 4" xfId="6903" xr:uid="{00000000-0005-0000-0000-00003C1A0000}"/>
    <cellStyle name="20% - Accent1 2 2 5" xfId="6904" xr:uid="{00000000-0005-0000-0000-00003D1A0000}"/>
    <cellStyle name="20% - Accent1 2 2 5 10" xfId="6905" xr:uid="{00000000-0005-0000-0000-00003E1A0000}"/>
    <cellStyle name="20% - Accent1 2 2 5 10 2" xfId="6906" xr:uid="{00000000-0005-0000-0000-00003F1A0000}"/>
    <cellStyle name="20% - Accent1 2 2 5 10 2 2" xfId="6907" xr:uid="{00000000-0005-0000-0000-0000401A0000}"/>
    <cellStyle name="20% - Accent1 2 2 5 10 2 2 2" xfId="6908" xr:uid="{00000000-0005-0000-0000-0000411A0000}"/>
    <cellStyle name="20% - Accent1 2 2 5 10 2 3" xfId="6909" xr:uid="{00000000-0005-0000-0000-0000421A0000}"/>
    <cellStyle name="20% - Accent1 2 2 5 10 3" xfId="6910" xr:uid="{00000000-0005-0000-0000-0000431A0000}"/>
    <cellStyle name="20% - Accent1 2 2 5 10 3 2" xfId="6911" xr:uid="{00000000-0005-0000-0000-0000441A0000}"/>
    <cellStyle name="20% - Accent1 2 2 5 10 4" xfId="6912" xr:uid="{00000000-0005-0000-0000-0000451A0000}"/>
    <cellStyle name="20% - Accent1 2 2 5 11" xfId="6913" xr:uid="{00000000-0005-0000-0000-0000461A0000}"/>
    <cellStyle name="20% - Accent1 2 2 5 11 2" xfId="6914" xr:uid="{00000000-0005-0000-0000-0000471A0000}"/>
    <cellStyle name="20% - Accent1 2 2 5 11 2 2" xfId="6915" xr:uid="{00000000-0005-0000-0000-0000481A0000}"/>
    <cellStyle name="20% - Accent1 2 2 5 11 3" xfId="6916" xr:uid="{00000000-0005-0000-0000-0000491A0000}"/>
    <cellStyle name="20% - Accent1 2 2 5 12" xfId="6917" xr:uid="{00000000-0005-0000-0000-00004A1A0000}"/>
    <cellStyle name="20% - Accent1 2 2 5 12 2" xfId="6918" xr:uid="{00000000-0005-0000-0000-00004B1A0000}"/>
    <cellStyle name="20% - Accent1 2 2 5 12 2 2" xfId="6919" xr:uid="{00000000-0005-0000-0000-00004C1A0000}"/>
    <cellStyle name="20% - Accent1 2 2 5 12 3" xfId="6920" xr:uid="{00000000-0005-0000-0000-00004D1A0000}"/>
    <cellStyle name="20% - Accent1 2 2 5 13" xfId="6921" xr:uid="{00000000-0005-0000-0000-00004E1A0000}"/>
    <cellStyle name="20% - Accent1 2 2 5 13 2" xfId="6922" xr:uid="{00000000-0005-0000-0000-00004F1A0000}"/>
    <cellStyle name="20% - Accent1 2 2 5 14" xfId="6923" xr:uid="{00000000-0005-0000-0000-0000501A0000}"/>
    <cellStyle name="20% - Accent1 2 2 5 14 2" xfId="6924" xr:uid="{00000000-0005-0000-0000-0000511A0000}"/>
    <cellStyle name="20% - Accent1 2 2 5 15" xfId="6925" xr:uid="{00000000-0005-0000-0000-0000521A0000}"/>
    <cellStyle name="20% - Accent1 2 2 5 2" xfId="6926" xr:uid="{00000000-0005-0000-0000-0000531A0000}"/>
    <cellStyle name="20% - Accent1 2 2 5 2 10" xfId="6927" xr:uid="{00000000-0005-0000-0000-0000541A0000}"/>
    <cellStyle name="20% - Accent1 2 2 5 2 10 2" xfId="6928" xr:uid="{00000000-0005-0000-0000-0000551A0000}"/>
    <cellStyle name="20% - Accent1 2 2 5 2 10 2 2" xfId="6929" xr:uid="{00000000-0005-0000-0000-0000561A0000}"/>
    <cellStyle name="20% - Accent1 2 2 5 2 10 3" xfId="6930" xr:uid="{00000000-0005-0000-0000-0000571A0000}"/>
    <cellStyle name="20% - Accent1 2 2 5 2 11" xfId="6931" xr:uid="{00000000-0005-0000-0000-0000581A0000}"/>
    <cellStyle name="20% - Accent1 2 2 5 2 11 2" xfId="6932" xr:uid="{00000000-0005-0000-0000-0000591A0000}"/>
    <cellStyle name="20% - Accent1 2 2 5 2 11 2 2" xfId="6933" xr:uid="{00000000-0005-0000-0000-00005A1A0000}"/>
    <cellStyle name="20% - Accent1 2 2 5 2 11 3" xfId="6934" xr:uid="{00000000-0005-0000-0000-00005B1A0000}"/>
    <cellStyle name="20% - Accent1 2 2 5 2 12" xfId="6935" xr:uid="{00000000-0005-0000-0000-00005C1A0000}"/>
    <cellStyle name="20% - Accent1 2 2 5 2 12 2" xfId="6936" xr:uid="{00000000-0005-0000-0000-00005D1A0000}"/>
    <cellStyle name="20% - Accent1 2 2 5 2 13" xfId="6937" xr:uid="{00000000-0005-0000-0000-00005E1A0000}"/>
    <cellStyle name="20% - Accent1 2 2 5 2 13 2" xfId="6938" xr:uid="{00000000-0005-0000-0000-00005F1A0000}"/>
    <cellStyle name="20% - Accent1 2 2 5 2 14" xfId="6939" xr:uid="{00000000-0005-0000-0000-0000601A0000}"/>
    <cellStyle name="20% - Accent1 2 2 5 2 2" xfId="6940" xr:uid="{00000000-0005-0000-0000-0000611A0000}"/>
    <cellStyle name="20% - Accent1 2 2 5 2 2 10" xfId="6941" xr:uid="{00000000-0005-0000-0000-0000621A0000}"/>
    <cellStyle name="20% - Accent1 2 2 5 2 2 10 2" xfId="6942" xr:uid="{00000000-0005-0000-0000-0000631A0000}"/>
    <cellStyle name="20% - Accent1 2 2 5 2 2 11" xfId="6943" xr:uid="{00000000-0005-0000-0000-0000641A0000}"/>
    <cellStyle name="20% - Accent1 2 2 5 2 2 2" xfId="6944" xr:uid="{00000000-0005-0000-0000-0000651A0000}"/>
    <cellStyle name="20% - Accent1 2 2 5 2 2 2 2" xfId="6945" xr:uid="{00000000-0005-0000-0000-0000661A0000}"/>
    <cellStyle name="20% - Accent1 2 2 5 2 2 2 2 2" xfId="6946" xr:uid="{00000000-0005-0000-0000-0000671A0000}"/>
    <cellStyle name="20% - Accent1 2 2 5 2 2 2 2 2 2" xfId="6947" xr:uid="{00000000-0005-0000-0000-0000681A0000}"/>
    <cellStyle name="20% - Accent1 2 2 5 2 2 2 2 2 2 2" xfId="6948" xr:uid="{00000000-0005-0000-0000-0000691A0000}"/>
    <cellStyle name="20% - Accent1 2 2 5 2 2 2 2 2 3" xfId="6949" xr:uid="{00000000-0005-0000-0000-00006A1A0000}"/>
    <cellStyle name="20% - Accent1 2 2 5 2 2 2 2 3" xfId="6950" xr:uid="{00000000-0005-0000-0000-00006B1A0000}"/>
    <cellStyle name="20% - Accent1 2 2 5 2 2 2 2 3 2" xfId="6951" xr:uid="{00000000-0005-0000-0000-00006C1A0000}"/>
    <cellStyle name="20% - Accent1 2 2 5 2 2 2 2 4" xfId="6952" xr:uid="{00000000-0005-0000-0000-00006D1A0000}"/>
    <cellStyle name="20% - Accent1 2 2 5 2 2 2 3" xfId="6953" xr:uid="{00000000-0005-0000-0000-00006E1A0000}"/>
    <cellStyle name="20% - Accent1 2 2 5 2 2 2 3 2" xfId="6954" xr:uid="{00000000-0005-0000-0000-00006F1A0000}"/>
    <cellStyle name="20% - Accent1 2 2 5 2 2 2 3 2 2" xfId="6955" xr:uid="{00000000-0005-0000-0000-0000701A0000}"/>
    <cellStyle name="20% - Accent1 2 2 5 2 2 2 3 2 2 2" xfId="6956" xr:uid="{00000000-0005-0000-0000-0000711A0000}"/>
    <cellStyle name="20% - Accent1 2 2 5 2 2 2 3 2 3" xfId="6957" xr:uid="{00000000-0005-0000-0000-0000721A0000}"/>
    <cellStyle name="20% - Accent1 2 2 5 2 2 2 3 3" xfId="6958" xr:uid="{00000000-0005-0000-0000-0000731A0000}"/>
    <cellStyle name="20% - Accent1 2 2 5 2 2 2 3 3 2" xfId="6959" xr:uid="{00000000-0005-0000-0000-0000741A0000}"/>
    <cellStyle name="20% - Accent1 2 2 5 2 2 2 3 4" xfId="6960" xr:uid="{00000000-0005-0000-0000-0000751A0000}"/>
    <cellStyle name="20% - Accent1 2 2 5 2 2 2 4" xfId="6961" xr:uid="{00000000-0005-0000-0000-0000761A0000}"/>
    <cellStyle name="20% - Accent1 2 2 5 2 2 2 4 2" xfId="6962" xr:uid="{00000000-0005-0000-0000-0000771A0000}"/>
    <cellStyle name="20% - Accent1 2 2 5 2 2 2 4 2 2" xfId="6963" xr:uid="{00000000-0005-0000-0000-0000781A0000}"/>
    <cellStyle name="20% - Accent1 2 2 5 2 2 2 4 2 2 2" xfId="6964" xr:uid="{00000000-0005-0000-0000-0000791A0000}"/>
    <cellStyle name="20% - Accent1 2 2 5 2 2 2 4 2 3" xfId="6965" xr:uid="{00000000-0005-0000-0000-00007A1A0000}"/>
    <cellStyle name="20% - Accent1 2 2 5 2 2 2 4 3" xfId="6966" xr:uid="{00000000-0005-0000-0000-00007B1A0000}"/>
    <cellStyle name="20% - Accent1 2 2 5 2 2 2 4 3 2" xfId="6967" xr:uid="{00000000-0005-0000-0000-00007C1A0000}"/>
    <cellStyle name="20% - Accent1 2 2 5 2 2 2 4 4" xfId="6968" xr:uid="{00000000-0005-0000-0000-00007D1A0000}"/>
    <cellStyle name="20% - Accent1 2 2 5 2 2 2 5" xfId="6969" xr:uid="{00000000-0005-0000-0000-00007E1A0000}"/>
    <cellStyle name="20% - Accent1 2 2 5 2 2 2 5 2" xfId="6970" xr:uid="{00000000-0005-0000-0000-00007F1A0000}"/>
    <cellStyle name="20% - Accent1 2 2 5 2 2 2 5 2 2" xfId="6971" xr:uid="{00000000-0005-0000-0000-0000801A0000}"/>
    <cellStyle name="20% - Accent1 2 2 5 2 2 2 5 3" xfId="6972" xr:uid="{00000000-0005-0000-0000-0000811A0000}"/>
    <cellStyle name="20% - Accent1 2 2 5 2 2 2 6" xfId="6973" xr:uid="{00000000-0005-0000-0000-0000821A0000}"/>
    <cellStyle name="20% - Accent1 2 2 5 2 2 2 6 2" xfId="6974" xr:uid="{00000000-0005-0000-0000-0000831A0000}"/>
    <cellStyle name="20% - Accent1 2 2 5 2 2 2 6 2 2" xfId="6975" xr:uid="{00000000-0005-0000-0000-0000841A0000}"/>
    <cellStyle name="20% - Accent1 2 2 5 2 2 2 6 3" xfId="6976" xr:uid="{00000000-0005-0000-0000-0000851A0000}"/>
    <cellStyle name="20% - Accent1 2 2 5 2 2 2 7" xfId="6977" xr:uid="{00000000-0005-0000-0000-0000861A0000}"/>
    <cellStyle name="20% - Accent1 2 2 5 2 2 2 7 2" xfId="6978" xr:uid="{00000000-0005-0000-0000-0000871A0000}"/>
    <cellStyle name="20% - Accent1 2 2 5 2 2 2 8" xfId="6979" xr:uid="{00000000-0005-0000-0000-0000881A0000}"/>
    <cellStyle name="20% - Accent1 2 2 5 2 2 2 8 2" xfId="6980" xr:uid="{00000000-0005-0000-0000-0000891A0000}"/>
    <cellStyle name="20% - Accent1 2 2 5 2 2 2 9" xfId="6981" xr:uid="{00000000-0005-0000-0000-00008A1A0000}"/>
    <cellStyle name="20% - Accent1 2 2 5 2 2 3" xfId="6982" xr:uid="{00000000-0005-0000-0000-00008B1A0000}"/>
    <cellStyle name="20% - Accent1 2 2 5 2 2 3 2" xfId="6983" xr:uid="{00000000-0005-0000-0000-00008C1A0000}"/>
    <cellStyle name="20% - Accent1 2 2 5 2 2 3 2 2" xfId="6984" xr:uid="{00000000-0005-0000-0000-00008D1A0000}"/>
    <cellStyle name="20% - Accent1 2 2 5 2 2 3 2 2 2" xfId="6985" xr:uid="{00000000-0005-0000-0000-00008E1A0000}"/>
    <cellStyle name="20% - Accent1 2 2 5 2 2 3 2 2 2 2" xfId="6986" xr:uid="{00000000-0005-0000-0000-00008F1A0000}"/>
    <cellStyle name="20% - Accent1 2 2 5 2 2 3 2 2 3" xfId="6987" xr:uid="{00000000-0005-0000-0000-0000901A0000}"/>
    <cellStyle name="20% - Accent1 2 2 5 2 2 3 2 3" xfId="6988" xr:uid="{00000000-0005-0000-0000-0000911A0000}"/>
    <cellStyle name="20% - Accent1 2 2 5 2 2 3 2 3 2" xfId="6989" xr:uid="{00000000-0005-0000-0000-0000921A0000}"/>
    <cellStyle name="20% - Accent1 2 2 5 2 2 3 2 4" xfId="6990" xr:uid="{00000000-0005-0000-0000-0000931A0000}"/>
    <cellStyle name="20% - Accent1 2 2 5 2 2 3 3" xfId="6991" xr:uid="{00000000-0005-0000-0000-0000941A0000}"/>
    <cellStyle name="20% - Accent1 2 2 5 2 2 3 3 2" xfId="6992" xr:uid="{00000000-0005-0000-0000-0000951A0000}"/>
    <cellStyle name="20% - Accent1 2 2 5 2 2 3 3 2 2" xfId="6993" xr:uid="{00000000-0005-0000-0000-0000961A0000}"/>
    <cellStyle name="20% - Accent1 2 2 5 2 2 3 3 2 2 2" xfId="6994" xr:uid="{00000000-0005-0000-0000-0000971A0000}"/>
    <cellStyle name="20% - Accent1 2 2 5 2 2 3 3 2 3" xfId="6995" xr:uid="{00000000-0005-0000-0000-0000981A0000}"/>
    <cellStyle name="20% - Accent1 2 2 5 2 2 3 3 3" xfId="6996" xr:uid="{00000000-0005-0000-0000-0000991A0000}"/>
    <cellStyle name="20% - Accent1 2 2 5 2 2 3 3 3 2" xfId="6997" xr:uid="{00000000-0005-0000-0000-00009A1A0000}"/>
    <cellStyle name="20% - Accent1 2 2 5 2 2 3 3 4" xfId="6998" xr:uid="{00000000-0005-0000-0000-00009B1A0000}"/>
    <cellStyle name="20% - Accent1 2 2 5 2 2 3 4" xfId="6999" xr:uid="{00000000-0005-0000-0000-00009C1A0000}"/>
    <cellStyle name="20% - Accent1 2 2 5 2 2 3 4 2" xfId="7000" xr:uid="{00000000-0005-0000-0000-00009D1A0000}"/>
    <cellStyle name="20% - Accent1 2 2 5 2 2 3 4 2 2" xfId="7001" xr:uid="{00000000-0005-0000-0000-00009E1A0000}"/>
    <cellStyle name="20% - Accent1 2 2 5 2 2 3 4 2 2 2" xfId="7002" xr:uid="{00000000-0005-0000-0000-00009F1A0000}"/>
    <cellStyle name="20% - Accent1 2 2 5 2 2 3 4 2 3" xfId="7003" xr:uid="{00000000-0005-0000-0000-0000A01A0000}"/>
    <cellStyle name="20% - Accent1 2 2 5 2 2 3 4 3" xfId="7004" xr:uid="{00000000-0005-0000-0000-0000A11A0000}"/>
    <cellStyle name="20% - Accent1 2 2 5 2 2 3 4 3 2" xfId="7005" xr:uid="{00000000-0005-0000-0000-0000A21A0000}"/>
    <cellStyle name="20% - Accent1 2 2 5 2 2 3 4 4" xfId="7006" xr:uid="{00000000-0005-0000-0000-0000A31A0000}"/>
    <cellStyle name="20% - Accent1 2 2 5 2 2 3 5" xfId="7007" xr:uid="{00000000-0005-0000-0000-0000A41A0000}"/>
    <cellStyle name="20% - Accent1 2 2 5 2 2 3 5 2" xfId="7008" xr:uid="{00000000-0005-0000-0000-0000A51A0000}"/>
    <cellStyle name="20% - Accent1 2 2 5 2 2 3 5 2 2" xfId="7009" xr:uid="{00000000-0005-0000-0000-0000A61A0000}"/>
    <cellStyle name="20% - Accent1 2 2 5 2 2 3 5 3" xfId="7010" xr:uid="{00000000-0005-0000-0000-0000A71A0000}"/>
    <cellStyle name="20% - Accent1 2 2 5 2 2 3 6" xfId="7011" xr:uid="{00000000-0005-0000-0000-0000A81A0000}"/>
    <cellStyle name="20% - Accent1 2 2 5 2 2 3 6 2" xfId="7012" xr:uid="{00000000-0005-0000-0000-0000A91A0000}"/>
    <cellStyle name="20% - Accent1 2 2 5 2 2 3 6 2 2" xfId="7013" xr:uid="{00000000-0005-0000-0000-0000AA1A0000}"/>
    <cellStyle name="20% - Accent1 2 2 5 2 2 3 6 3" xfId="7014" xr:uid="{00000000-0005-0000-0000-0000AB1A0000}"/>
    <cellStyle name="20% - Accent1 2 2 5 2 2 3 7" xfId="7015" xr:uid="{00000000-0005-0000-0000-0000AC1A0000}"/>
    <cellStyle name="20% - Accent1 2 2 5 2 2 3 7 2" xfId="7016" xr:uid="{00000000-0005-0000-0000-0000AD1A0000}"/>
    <cellStyle name="20% - Accent1 2 2 5 2 2 3 8" xfId="7017" xr:uid="{00000000-0005-0000-0000-0000AE1A0000}"/>
    <cellStyle name="20% - Accent1 2 2 5 2 2 3 8 2" xfId="7018" xr:uid="{00000000-0005-0000-0000-0000AF1A0000}"/>
    <cellStyle name="20% - Accent1 2 2 5 2 2 3 9" xfId="7019" xr:uid="{00000000-0005-0000-0000-0000B01A0000}"/>
    <cellStyle name="20% - Accent1 2 2 5 2 2 4" xfId="7020" xr:uid="{00000000-0005-0000-0000-0000B11A0000}"/>
    <cellStyle name="20% - Accent1 2 2 5 2 2 4 2" xfId="7021" xr:uid="{00000000-0005-0000-0000-0000B21A0000}"/>
    <cellStyle name="20% - Accent1 2 2 5 2 2 4 2 2" xfId="7022" xr:uid="{00000000-0005-0000-0000-0000B31A0000}"/>
    <cellStyle name="20% - Accent1 2 2 5 2 2 4 2 2 2" xfId="7023" xr:uid="{00000000-0005-0000-0000-0000B41A0000}"/>
    <cellStyle name="20% - Accent1 2 2 5 2 2 4 2 3" xfId="7024" xr:uid="{00000000-0005-0000-0000-0000B51A0000}"/>
    <cellStyle name="20% - Accent1 2 2 5 2 2 4 3" xfId="7025" xr:uid="{00000000-0005-0000-0000-0000B61A0000}"/>
    <cellStyle name="20% - Accent1 2 2 5 2 2 4 3 2" xfId="7026" xr:uid="{00000000-0005-0000-0000-0000B71A0000}"/>
    <cellStyle name="20% - Accent1 2 2 5 2 2 4 4" xfId="7027" xr:uid="{00000000-0005-0000-0000-0000B81A0000}"/>
    <cellStyle name="20% - Accent1 2 2 5 2 2 5" xfId="7028" xr:uid="{00000000-0005-0000-0000-0000B91A0000}"/>
    <cellStyle name="20% - Accent1 2 2 5 2 2 5 2" xfId="7029" xr:uid="{00000000-0005-0000-0000-0000BA1A0000}"/>
    <cellStyle name="20% - Accent1 2 2 5 2 2 5 2 2" xfId="7030" xr:uid="{00000000-0005-0000-0000-0000BB1A0000}"/>
    <cellStyle name="20% - Accent1 2 2 5 2 2 5 2 2 2" xfId="7031" xr:uid="{00000000-0005-0000-0000-0000BC1A0000}"/>
    <cellStyle name="20% - Accent1 2 2 5 2 2 5 2 3" xfId="7032" xr:uid="{00000000-0005-0000-0000-0000BD1A0000}"/>
    <cellStyle name="20% - Accent1 2 2 5 2 2 5 3" xfId="7033" xr:uid="{00000000-0005-0000-0000-0000BE1A0000}"/>
    <cellStyle name="20% - Accent1 2 2 5 2 2 5 3 2" xfId="7034" xr:uid="{00000000-0005-0000-0000-0000BF1A0000}"/>
    <cellStyle name="20% - Accent1 2 2 5 2 2 5 4" xfId="7035" xr:uid="{00000000-0005-0000-0000-0000C01A0000}"/>
    <cellStyle name="20% - Accent1 2 2 5 2 2 6" xfId="7036" xr:uid="{00000000-0005-0000-0000-0000C11A0000}"/>
    <cellStyle name="20% - Accent1 2 2 5 2 2 6 2" xfId="7037" xr:uid="{00000000-0005-0000-0000-0000C21A0000}"/>
    <cellStyle name="20% - Accent1 2 2 5 2 2 6 2 2" xfId="7038" xr:uid="{00000000-0005-0000-0000-0000C31A0000}"/>
    <cellStyle name="20% - Accent1 2 2 5 2 2 6 2 2 2" xfId="7039" xr:uid="{00000000-0005-0000-0000-0000C41A0000}"/>
    <cellStyle name="20% - Accent1 2 2 5 2 2 6 2 3" xfId="7040" xr:uid="{00000000-0005-0000-0000-0000C51A0000}"/>
    <cellStyle name="20% - Accent1 2 2 5 2 2 6 3" xfId="7041" xr:uid="{00000000-0005-0000-0000-0000C61A0000}"/>
    <cellStyle name="20% - Accent1 2 2 5 2 2 6 3 2" xfId="7042" xr:uid="{00000000-0005-0000-0000-0000C71A0000}"/>
    <cellStyle name="20% - Accent1 2 2 5 2 2 6 4" xfId="7043" xr:uid="{00000000-0005-0000-0000-0000C81A0000}"/>
    <cellStyle name="20% - Accent1 2 2 5 2 2 7" xfId="7044" xr:uid="{00000000-0005-0000-0000-0000C91A0000}"/>
    <cellStyle name="20% - Accent1 2 2 5 2 2 7 2" xfId="7045" xr:uid="{00000000-0005-0000-0000-0000CA1A0000}"/>
    <cellStyle name="20% - Accent1 2 2 5 2 2 7 2 2" xfId="7046" xr:uid="{00000000-0005-0000-0000-0000CB1A0000}"/>
    <cellStyle name="20% - Accent1 2 2 5 2 2 7 3" xfId="7047" xr:uid="{00000000-0005-0000-0000-0000CC1A0000}"/>
    <cellStyle name="20% - Accent1 2 2 5 2 2 8" xfId="7048" xr:uid="{00000000-0005-0000-0000-0000CD1A0000}"/>
    <cellStyle name="20% - Accent1 2 2 5 2 2 8 2" xfId="7049" xr:uid="{00000000-0005-0000-0000-0000CE1A0000}"/>
    <cellStyle name="20% - Accent1 2 2 5 2 2 8 2 2" xfId="7050" xr:uid="{00000000-0005-0000-0000-0000CF1A0000}"/>
    <cellStyle name="20% - Accent1 2 2 5 2 2 8 3" xfId="7051" xr:uid="{00000000-0005-0000-0000-0000D01A0000}"/>
    <cellStyle name="20% - Accent1 2 2 5 2 2 9" xfId="7052" xr:uid="{00000000-0005-0000-0000-0000D11A0000}"/>
    <cellStyle name="20% - Accent1 2 2 5 2 2 9 2" xfId="7053" xr:uid="{00000000-0005-0000-0000-0000D21A0000}"/>
    <cellStyle name="20% - Accent1 2 2 5 2 3" xfId="7054" xr:uid="{00000000-0005-0000-0000-0000D31A0000}"/>
    <cellStyle name="20% - Accent1 2 2 5 2 3 10" xfId="7055" xr:uid="{00000000-0005-0000-0000-0000D41A0000}"/>
    <cellStyle name="20% - Accent1 2 2 5 2 3 10 2" xfId="7056" xr:uid="{00000000-0005-0000-0000-0000D51A0000}"/>
    <cellStyle name="20% - Accent1 2 2 5 2 3 11" xfId="7057" xr:uid="{00000000-0005-0000-0000-0000D61A0000}"/>
    <cellStyle name="20% - Accent1 2 2 5 2 3 2" xfId="7058" xr:uid="{00000000-0005-0000-0000-0000D71A0000}"/>
    <cellStyle name="20% - Accent1 2 2 5 2 3 2 2" xfId="7059" xr:uid="{00000000-0005-0000-0000-0000D81A0000}"/>
    <cellStyle name="20% - Accent1 2 2 5 2 3 2 2 2" xfId="7060" xr:uid="{00000000-0005-0000-0000-0000D91A0000}"/>
    <cellStyle name="20% - Accent1 2 2 5 2 3 2 2 2 2" xfId="7061" xr:uid="{00000000-0005-0000-0000-0000DA1A0000}"/>
    <cellStyle name="20% - Accent1 2 2 5 2 3 2 2 2 2 2" xfId="7062" xr:uid="{00000000-0005-0000-0000-0000DB1A0000}"/>
    <cellStyle name="20% - Accent1 2 2 5 2 3 2 2 2 3" xfId="7063" xr:uid="{00000000-0005-0000-0000-0000DC1A0000}"/>
    <cellStyle name="20% - Accent1 2 2 5 2 3 2 2 3" xfId="7064" xr:uid="{00000000-0005-0000-0000-0000DD1A0000}"/>
    <cellStyle name="20% - Accent1 2 2 5 2 3 2 2 3 2" xfId="7065" xr:uid="{00000000-0005-0000-0000-0000DE1A0000}"/>
    <cellStyle name="20% - Accent1 2 2 5 2 3 2 2 4" xfId="7066" xr:uid="{00000000-0005-0000-0000-0000DF1A0000}"/>
    <cellStyle name="20% - Accent1 2 2 5 2 3 2 3" xfId="7067" xr:uid="{00000000-0005-0000-0000-0000E01A0000}"/>
    <cellStyle name="20% - Accent1 2 2 5 2 3 2 3 2" xfId="7068" xr:uid="{00000000-0005-0000-0000-0000E11A0000}"/>
    <cellStyle name="20% - Accent1 2 2 5 2 3 2 3 2 2" xfId="7069" xr:uid="{00000000-0005-0000-0000-0000E21A0000}"/>
    <cellStyle name="20% - Accent1 2 2 5 2 3 2 3 2 2 2" xfId="7070" xr:uid="{00000000-0005-0000-0000-0000E31A0000}"/>
    <cellStyle name="20% - Accent1 2 2 5 2 3 2 3 2 3" xfId="7071" xr:uid="{00000000-0005-0000-0000-0000E41A0000}"/>
    <cellStyle name="20% - Accent1 2 2 5 2 3 2 3 3" xfId="7072" xr:uid="{00000000-0005-0000-0000-0000E51A0000}"/>
    <cellStyle name="20% - Accent1 2 2 5 2 3 2 3 3 2" xfId="7073" xr:uid="{00000000-0005-0000-0000-0000E61A0000}"/>
    <cellStyle name="20% - Accent1 2 2 5 2 3 2 3 4" xfId="7074" xr:uid="{00000000-0005-0000-0000-0000E71A0000}"/>
    <cellStyle name="20% - Accent1 2 2 5 2 3 2 4" xfId="7075" xr:uid="{00000000-0005-0000-0000-0000E81A0000}"/>
    <cellStyle name="20% - Accent1 2 2 5 2 3 2 4 2" xfId="7076" xr:uid="{00000000-0005-0000-0000-0000E91A0000}"/>
    <cellStyle name="20% - Accent1 2 2 5 2 3 2 4 2 2" xfId="7077" xr:uid="{00000000-0005-0000-0000-0000EA1A0000}"/>
    <cellStyle name="20% - Accent1 2 2 5 2 3 2 4 2 2 2" xfId="7078" xr:uid="{00000000-0005-0000-0000-0000EB1A0000}"/>
    <cellStyle name="20% - Accent1 2 2 5 2 3 2 4 2 3" xfId="7079" xr:uid="{00000000-0005-0000-0000-0000EC1A0000}"/>
    <cellStyle name="20% - Accent1 2 2 5 2 3 2 4 3" xfId="7080" xr:uid="{00000000-0005-0000-0000-0000ED1A0000}"/>
    <cellStyle name="20% - Accent1 2 2 5 2 3 2 4 3 2" xfId="7081" xr:uid="{00000000-0005-0000-0000-0000EE1A0000}"/>
    <cellStyle name="20% - Accent1 2 2 5 2 3 2 4 4" xfId="7082" xr:uid="{00000000-0005-0000-0000-0000EF1A0000}"/>
    <cellStyle name="20% - Accent1 2 2 5 2 3 2 5" xfId="7083" xr:uid="{00000000-0005-0000-0000-0000F01A0000}"/>
    <cellStyle name="20% - Accent1 2 2 5 2 3 2 5 2" xfId="7084" xr:uid="{00000000-0005-0000-0000-0000F11A0000}"/>
    <cellStyle name="20% - Accent1 2 2 5 2 3 2 5 2 2" xfId="7085" xr:uid="{00000000-0005-0000-0000-0000F21A0000}"/>
    <cellStyle name="20% - Accent1 2 2 5 2 3 2 5 3" xfId="7086" xr:uid="{00000000-0005-0000-0000-0000F31A0000}"/>
    <cellStyle name="20% - Accent1 2 2 5 2 3 2 6" xfId="7087" xr:uid="{00000000-0005-0000-0000-0000F41A0000}"/>
    <cellStyle name="20% - Accent1 2 2 5 2 3 2 6 2" xfId="7088" xr:uid="{00000000-0005-0000-0000-0000F51A0000}"/>
    <cellStyle name="20% - Accent1 2 2 5 2 3 2 6 2 2" xfId="7089" xr:uid="{00000000-0005-0000-0000-0000F61A0000}"/>
    <cellStyle name="20% - Accent1 2 2 5 2 3 2 6 3" xfId="7090" xr:uid="{00000000-0005-0000-0000-0000F71A0000}"/>
    <cellStyle name="20% - Accent1 2 2 5 2 3 2 7" xfId="7091" xr:uid="{00000000-0005-0000-0000-0000F81A0000}"/>
    <cellStyle name="20% - Accent1 2 2 5 2 3 2 7 2" xfId="7092" xr:uid="{00000000-0005-0000-0000-0000F91A0000}"/>
    <cellStyle name="20% - Accent1 2 2 5 2 3 2 8" xfId="7093" xr:uid="{00000000-0005-0000-0000-0000FA1A0000}"/>
    <cellStyle name="20% - Accent1 2 2 5 2 3 2 8 2" xfId="7094" xr:uid="{00000000-0005-0000-0000-0000FB1A0000}"/>
    <cellStyle name="20% - Accent1 2 2 5 2 3 2 9" xfId="7095" xr:uid="{00000000-0005-0000-0000-0000FC1A0000}"/>
    <cellStyle name="20% - Accent1 2 2 5 2 3 3" xfId="7096" xr:uid="{00000000-0005-0000-0000-0000FD1A0000}"/>
    <cellStyle name="20% - Accent1 2 2 5 2 3 3 2" xfId="7097" xr:uid="{00000000-0005-0000-0000-0000FE1A0000}"/>
    <cellStyle name="20% - Accent1 2 2 5 2 3 3 2 2" xfId="7098" xr:uid="{00000000-0005-0000-0000-0000FF1A0000}"/>
    <cellStyle name="20% - Accent1 2 2 5 2 3 3 2 2 2" xfId="7099" xr:uid="{00000000-0005-0000-0000-0000001B0000}"/>
    <cellStyle name="20% - Accent1 2 2 5 2 3 3 2 2 2 2" xfId="7100" xr:uid="{00000000-0005-0000-0000-0000011B0000}"/>
    <cellStyle name="20% - Accent1 2 2 5 2 3 3 2 2 3" xfId="7101" xr:uid="{00000000-0005-0000-0000-0000021B0000}"/>
    <cellStyle name="20% - Accent1 2 2 5 2 3 3 2 3" xfId="7102" xr:uid="{00000000-0005-0000-0000-0000031B0000}"/>
    <cellStyle name="20% - Accent1 2 2 5 2 3 3 2 3 2" xfId="7103" xr:uid="{00000000-0005-0000-0000-0000041B0000}"/>
    <cellStyle name="20% - Accent1 2 2 5 2 3 3 2 4" xfId="7104" xr:uid="{00000000-0005-0000-0000-0000051B0000}"/>
    <cellStyle name="20% - Accent1 2 2 5 2 3 3 3" xfId="7105" xr:uid="{00000000-0005-0000-0000-0000061B0000}"/>
    <cellStyle name="20% - Accent1 2 2 5 2 3 3 3 2" xfId="7106" xr:uid="{00000000-0005-0000-0000-0000071B0000}"/>
    <cellStyle name="20% - Accent1 2 2 5 2 3 3 3 2 2" xfId="7107" xr:uid="{00000000-0005-0000-0000-0000081B0000}"/>
    <cellStyle name="20% - Accent1 2 2 5 2 3 3 3 2 2 2" xfId="7108" xr:uid="{00000000-0005-0000-0000-0000091B0000}"/>
    <cellStyle name="20% - Accent1 2 2 5 2 3 3 3 2 3" xfId="7109" xr:uid="{00000000-0005-0000-0000-00000A1B0000}"/>
    <cellStyle name="20% - Accent1 2 2 5 2 3 3 3 3" xfId="7110" xr:uid="{00000000-0005-0000-0000-00000B1B0000}"/>
    <cellStyle name="20% - Accent1 2 2 5 2 3 3 3 3 2" xfId="7111" xr:uid="{00000000-0005-0000-0000-00000C1B0000}"/>
    <cellStyle name="20% - Accent1 2 2 5 2 3 3 3 4" xfId="7112" xr:uid="{00000000-0005-0000-0000-00000D1B0000}"/>
    <cellStyle name="20% - Accent1 2 2 5 2 3 3 4" xfId="7113" xr:uid="{00000000-0005-0000-0000-00000E1B0000}"/>
    <cellStyle name="20% - Accent1 2 2 5 2 3 3 4 2" xfId="7114" xr:uid="{00000000-0005-0000-0000-00000F1B0000}"/>
    <cellStyle name="20% - Accent1 2 2 5 2 3 3 4 2 2" xfId="7115" xr:uid="{00000000-0005-0000-0000-0000101B0000}"/>
    <cellStyle name="20% - Accent1 2 2 5 2 3 3 4 2 2 2" xfId="7116" xr:uid="{00000000-0005-0000-0000-0000111B0000}"/>
    <cellStyle name="20% - Accent1 2 2 5 2 3 3 4 2 3" xfId="7117" xr:uid="{00000000-0005-0000-0000-0000121B0000}"/>
    <cellStyle name="20% - Accent1 2 2 5 2 3 3 4 3" xfId="7118" xr:uid="{00000000-0005-0000-0000-0000131B0000}"/>
    <cellStyle name="20% - Accent1 2 2 5 2 3 3 4 3 2" xfId="7119" xr:uid="{00000000-0005-0000-0000-0000141B0000}"/>
    <cellStyle name="20% - Accent1 2 2 5 2 3 3 4 4" xfId="7120" xr:uid="{00000000-0005-0000-0000-0000151B0000}"/>
    <cellStyle name="20% - Accent1 2 2 5 2 3 3 5" xfId="7121" xr:uid="{00000000-0005-0000-0000-0000161B0000}"/>
    <cellStyle name="20% - Accent1 2 2 5 2 3 3 5 2" xfId="7122" xr:uid="{00000000-0005-0000-0000-0000171B0000}"/>
    <cellStyle name="20% - Accent1 2 2 5 2 3 3 5 2 2" xfId="7123" xr:uid="{00000000-0005-0000-0000-0000181B0000}"/>
    <cellStyle name="20% - Accent1 2 2 5 2 3 3 5 3" xfId="7124" xr:uid="{00000000-0005-0000-0000-0000191B0000}"/>
    <cellStyle name="20% - Accent1 2 2 5 2 3 3 6" xfId="7125" xr:uid="{00000000-0005-0000-0000-00001A1B0000}"/>
    <cellStyle name="20% - Accent1 2 2 5 2 3 3 6 2" xfId="7126" xr:uid="{00000000-0005-0000-0000-00001B1B0000}"/>
    <cellStyle name="20% - Accent1 2 2 5 2 3 3 6 2 2" xfId="7127" xr:uid="{00000000-0005-0000-0000-00001C1B0000}"/>
    <cellStyle name="20% - Accent1 2 2 5 2 3 3 6 3" xfId="7128" xr:uid="{00000000-0005-0000-0000-00001D1B0000}"/>
    <cellStyle name="20% - Accent1 2 2 5 2 3 3 7" xfId="7129" xr:uid="{00000000-0005-0000-0000-00001E1B0000}"/>
    <cellStyle name="20% - Accent1 2 2 5 2 3 3 7 2" xfId="7130" xr:uid="{00000000-0005-0000-0000-00001F1B0000}"/>
    <cellStyle name="20% - Accent1 2 2 5 2 3 3 8" xfId="7131" xr:uid="{00000000-0005-0000-0000-0000201B0000}"/>
    <cellStyle name="20% - Accent1 2 2 5 2 3 3 8 2" xfId="7132" xr:uid="{00000000-0005-0000-0000-0000211B0000}"/>
    <cellStyle name="20% - Accent1 2 2 5 2 3 3 9" xfId="7133" xr:uid="{00000000-0005-0000-0000-0000221B0000}"/>
    <cellStyle name="20% - Accent1 2 2 5 2 3 4" xfId="7134" xr:uid="{00000000-0005-0000-0000-0000231B0000}"/>
    <cellStyle name="20% - Accent1 2 2 5 2 3 4 2" xfId="7135" xr:uid="{00000000-0005-0000-0000-0000241B0000}"/>
    <cellStyle name="20% - Accent1 2 2 5 2 3 4 2 2" xfId="7136" xr:uid="{00000000-0005-0000-0000-0000251B0000}"/>
    <cellStyle name="20% - Accent1 2 2 5 2 3 4 2 2 2" xfId="7137" xr:uid="{00000000-0005-0000-0000-0000261B0000}"/>
    <cellStyle name="20% - Accent1 2 2 5 2 3 4 2 3" xfId="7138" xr:uid="{00000000-0005-0000-0000-0000271B0000}"/>
    <cellStyle name="20% - Accent1 2 2 5 2 3 4 3" xfId="7139" xr:uid="{00000000-0005-0000-0000-0000281B0000}"/>
    <cellStyle name="20% - Accent1 2 2 5 2 3 4 3 2" xfId="7140" xr:uid="{00000000-0005-0000-0000-0000291B0000}"/>
    <cellStyle name="20% - Accent1 2 2 5 2 3 4 4" xfId="7141" xr:uid="{00000000-0005-0000-0000-00002A1B0000}"/>
    <cellStyle name="20% - Accent1 2 2 5 2 3 5" xfId="7142" xr:uid="{00000000-0005-0000-0000-00002B1B0000}"/>
    <cellStyle name="20% - Accent1 2 2 5 2 3 5 2" xfId="7143" xr:uid="{00000000-0005-0000-0000-00002C1B0000}"/>
    <cellStyle name="20% - Accent1 2 2 5 2 3 5 2 2" xfId="7144" xr:uid="{00000000-0005-0000-0000-00002D1B0000}"/>
    <cellStyle name="20% - Accent1 2 2 5 2 3 5 2 2 2" xfId="7145" xr:uid="{00000000-0005-0000-0000-00002E1B0000}"/>
    <cellStyle name="20% - Accent1 2 2 5 2 3 5 2 3" xfId="7146" xr:uid="{00000000-0005-0000-0000-00002F1B0000}"/>
    <cellStyle name="20% - Accent1 2 2 5 2 3 5 3" xfId="7147" xr:uid="{00000000-0005-0000-0000-0000301B0000}"/>
    <cellStyle name="20% - Accent1 2 2 5 2 3 5 3 2" xfId="7148" xr:uid="{00000000-0005-0000-0000-0000311B0000}"/>
    <cellStyle name="20% - Accent1 2 2 5 2 3 5 4" xfId="7149" xr:uid="{00000000-0005-0000-0000-0000321B0000}"/>
    <cellStyle name="20% - Accent1 2 2 5 2 3 6" xfId="7150" xr:uid="{00000000-0005-0000-0000-0000331B0000}"/>
    <cellStyle name="20% - Accent1 2 2 5 2 3 6 2" xfId="7151" xr:uid="{00000000-0005-0000-0000-0000341B0000}"/>
    <cellStyle name="20% - Accent1 2 2 5 2 3 6 2 2" xfId="7152" xr:uid="{00000000-0005-0000-0000-0000351B0000}"/>
    <cellStyle name="20% - Accent1 2 2 5 2 3 6 2 2 2" xfId="7153" xr:uid="{00000000-0005-0000-0000-0000361B0000}"/>
    <cellStyle name="20% - Accent1 2 2 5 2 3 6 2 3" xfId="7154" xr:uid="{00000000-0005-0000-0000-0000371B0000}"/>
    <cellStyle name="20% - Accent1 2 2 5 2 3 6 3" xfId="7155" xr:uid="{00000000-0005-0000-0000-0000381B0000}"/>
    <cellStyle name="20% - Accent1 2 2 5 2 3 6 3 2" xfId="7156" xr:uid="{00000000-0005-0000-0000-0000391B0000}"/>
    <cellStyle name="20% - Accent1 2 2 5 2 3 6 4" xfId="7157" xr:uid="{00000000-0005-0000-0000-00003A1B0000}"/>
    <cellStyle name="20% - Accent1 2 2 5 2 3 7" xfId="7158" xr:uid="{00000000-0005-0000-0000-00003B1B0000}"/>
    <cellStyle name="20% - Accent1 2 2 5 2 3 7 2" xfId="7159" xr:uid="{00000000-0005-0000-0000-00003C1B0000}"/>
    <cellStyle name="20% - Accent1 2 2 5 2 3 7 2 2" xfId="7160" xr:uid="{00000000-0005-0000-0000-00003D1B0000}"/>
    <cellStyle name="20% - Accent1 2 2 5 2 3 7 3" xfId="7161" xr:uid="{00000000-0005-0000-0000-00003E1B0000}"/>
    <cellStyle name="20% - Accent1 2 2 5 2 3 8" xfId="7162" xr:uid="{00000000-0005-0000-0000-00003F1B0000}"/>
    <cellStyle name="20% - Accent1 2 2 5 2 3 8 2" xfId="7163" xr:uid="{00000000-0005-0000-0000-0000401B0000}"/>
    <cellStyle name="20% - Accent1 2 2 5 2 3 8 2 2" xfId="7164" xr:uid="{00000000-0005-0000-0000-0000411B0000}"/>
    <cellStyle name="20% - Accent1 2 2 5 2 3 8 3" xfId="7165" xr:uid="{00000000-0005-0000-0000-0000421B0000}"/>
    <cellStyle name="20% - Accent1 2 2 5 2 3 9" xfId="7166" xr:uid="{00000000-0005-0000-0000-0000431B0000}"/>
    <cellStyle name="20% - Accent1 2 2 5 2 3 9 2" xfId="7167" xr:uid="{00000000-0005-0000-0000-0000441B0000}"/>
    <cellStyle name="20% - Accent1 2 2 5 2 4" xfId="7168" xr:uid="{00000000-0005-0000-0000-0000451B0000}"/>
    <cellStyle name="20% - Accent1 2 2 5 2 4 10" xfId="7169" xr:uid="{00000000-0005-0000-0000-0000461B0000}"/>
    <cellStyle name="20% - Accent1 2 2 5 2 4 10 2" xfId="7170" xr:uid="{00000000-0005-0000-0000-0000471B0000}"/>
    <cellStyle name="20% - Accent1 2 2 5 2 4 11" xfId="7171" xr:uid="{00000000-0005-0000-0000-0000481B0000}"/>
    <cellStyle name="20% - Accent1 2 2 5 2 4 2" xfId="7172" xr:uid="{00000000-0005-0000-0000-0000491B0000}"/>
    <cellStyle name="20% - Accent1 2 2 5 2 4 2 2" xfId="7173" xr:uid="{00000000-0005-0000-0000-00004A1B0000}"/>
    <cellStyle name="20% - Accent1 2 2 5 2 4 2 2 2" xfId="7174" xr:uid="{00000000-0005-0000-0000-00004B1B0000}"/>
    <cellStyle name="20% - Accent1 2 2 5 2 4 2 2 2 2" xfId="7175" xr:uid="{00000000-0005-0000-0000-00004C1B0000}"/>
    <cellStyle name="20% - Accent1 2 2 5 2 4 2 2 2 2 2" xfId="7176" xr:uid="{00000000-0005-0000-0000-00004D1B0000}"/>
    <cellStyle name="20% - Accent1 2 2 5 2 4 2 2 2 3" xfId="7177" xr:uid="{00000000-0005-0000-0000-00004E1B0000}"/>
    <cellStyle name="20% - Accent1 2 2 5 2 4 2 2 3" xfId="7178" xr:uid="{00000000-0005-0000-0000-00004F1B0000}"/>
    <cellStyle name="20% - Accent1 2 2 5 2 4 2 2 3 2" xfId="7179" xr:uid="{00000000-0005-0000-0000-0000501B0000}"/>
    <cellStyle name="20% - Accent1 2 2 5 2 4 2 2 4" xfId="7180" xr:uid="{00000000-0005-0000-0000-0000511B0000}"/>
    <cellStyle name="20% - Accent1 2 2 5 2 4 2 3" xfId="7181" xr:uid="{00000000-0005-0000-0000-0000521B0000}"/>
    <cellStyle name="20% - Accent1 2 2 5 2 4 2 3 2" xfId="7182" xr:uid="{00000000-0005-0000-0000-0000531B0000}"/>
    <cellStyle name="20% - Accent1 2 2 5 2 4 2 3 2 2" xfId="7183" xr:uid="{00000000-0005-0000-0000-0000541B0000}"/>
    <cellStyle name="20% - Accent1 2 2 5 2 4 2 3 2 2 2" xfId="7184" xr:uid="{00000000-0005-0000-0000-0000551B0000}"/>
    <cellStyle name="20% - Accent1 2 2 5 2 4 2 3 2 3" xfId="7185" xr:uid="{00000000-0005-0000-0000-0000561B0000}"/>
    <cellStyle name="20% - Accent1 2 2 5 2 4 2 3 3" xfId="7186" xr:uid="{00000000-0005-0000-0000-0000571B0000}"/>
    <cellStyle name="20% - Accent1 2 2 5 2 4 2 3 3 2" xfId="7187" xr:uid="{00000000-0005-0000-0000-0000581B0000}"/>
    <cellStyle name="20% - Accent1 2 2 5 2 4 2 3 4" xfId="7188" xr:uid="{00000000-0005-0000-0000-0000591B0000}"/>
    <cellStyle name="20% - Accent1 2 2 5 2 4 2 4" xfId="7189" xr:uid="{00000000-0005-0000-0000-00005A1B0000}"/>
    <cellStyle name="20% - Accent1 2 2 5 2 4 2 4 2" xfId="7190" xr:uid="{00000000-0005-0000-0000-00005B1B0000}"/>
    <cellStyle name="20% - Accent1 2 2 5 2 4 2 4 2 2" xfId="7191" xr:uid="{00000000-0005-0000-0000-00005C1B0000}"/>
    <cellStyle name="20% - Accent1 2 2 5 2 4 2 4 2 2 2" xfId="7192" xr:uid="{00000000-0005-0000-0000-00005D1B0000}"/>
    <cellStyle name="20% - Accent1 2 2 5 2 4 2 4 2 3" xfId="7193" xr:uid="{00000000-0005-0000-0000-00005E1B0000}"/>
    <cellStyle name="20% - Accent1 2 2 5 2 4 2 4 3" xfId="7194" xr:uid="{00000000-0005-0000-0000-00005F1B0000}"/>
    <cellStyle name="20% - Accent1 2 2 5 2 4 2 4 3 2" xfId="7195" xr:uid="{00000000-0005-0000-0000-0000601B0000}"/>
    <cellStyle name="20% - Accent1 2 2 5 2 4 2 4 4" xfId="7196" xr:uid="{00000000-0005-0000-0000-0000611B0000}"/>
    <cellStyle name="20% - Accent1 2 2 5 2 4 2 5" xfId="7197" xr:uid="{00000000-0005-0000-0000-0000621B0000}"/>
    <cellStyle name="20% - Accent1 2 2 5 2 4 2 5 2" xfId="7198" xr:uid="{00000000-0005-0000-0000-0000631B0000}"/>
    <cellStyle name="20% - Accent1 2 2 5 2 4 2 5 2 2" xfId="7199" xr:uid="{00000000-0005-0000-0000-0000641B0000}"/>
    <cellStyle name="20% - Accent1 2 2 5 2 4 2 5 3" xfId="7200" xr:uid="{00000000-0005-0000-0000-0000651B0000}"/>
    <cellStyle name="20% - Accent1 2 2 5 2 4 2 6" xfId="7201" xr:uid="{00000000-0005-0000-0000-0000661B0000}"/>
    <cellStyle name="20% - Accent1 2 2 5 2 4 2 6 2" xfId="7202" xr:uid="{00000000-0005-0000-0000-0000671B0000}"/>
    <cellStyle name="20% - Accent1 2 2 5 2 4 2 6 2 2" xfId="7203" xr:uid="{00000000-0005-0000-0000-0000681B0000}"/>
    <cellStyle name="20% - Accent1 2 2 5 2 4 2 6 3" xfId="7204" xr:uid="{00000000-0005-0000-0000-0000691B0000}"/>
    <cellStyle name="20% - Accent1 2 2 5 2 4 2 7" xfId="7205" xr:uid="{00000000-0005-0000-0000-00006A1B0000}"/>
    <cellStyle name="20% - Accent1 2 2 5 2 4 2 7 2" xfId="7206" xr:uid="{00000000-0005-0000-0000-00006B1B0000}"/>
    <cellStyle name="20% - Accent1 2 2 5 2 4 2 8" xfId="7207" xr:uid="{00000000-0005-0000-0000-00006C1B0000}"/>
    <cellStyle name="20% - Accent1 2 2 5 2 4 2 8 2" xfId="7208" xr:uid="{00000000-0005-0000-0000-00006D1B0000}"/>
    <cellStyle name="20% - Accent1 2 2 5 2 4 2 9" xfId="7209" xr:uid="{00000000-0005-0000-0000-00006E1B0000}"/>
    <cellStyle name="20% - Accent1 2 2 5 2 4 3" xfId="7210" xr:uid="{00000000-0005-0000-0000-00006F1B0000}"/>
    <cellStyle name="20% - Accent1 2 2 5 2 4 3 2" xfId="7211" xr:uid="{00000000-0005-0000-0000-0000701B0000}"/>
    <cellStyle name="20% - Accent1 2 2 5 2 4 3 2 2" xfId="7212" xr:uid="{00000000-0005-0000-0000-0000711B0000}"/>
    <cellStyle name="20% - Accent1 2 2 5 2 4 3 2 2 2" xfId="7213" xr:uid="{00000000-0005-0000-0000-0000721B0000}"/>
    <cellStyle name="20% - Accent1 2 2 5 2 4 3 2 2 2 2" xfId="7214" xr:uid="{00000000-0005-0000-0000-0000731B0000}"/>
    <cellStyle name="20% - Accent1 2 2 5 2 4 3 2 2 3" xfId="7215" xr:uid="{00000000-0005-0000-0000-0000741B0000}"/>
    <cellStyle name="20% - Accent1 2 2 5 2 4 3 2 3" xfId="7216" xr:uid="{00000000-0005-0000-0000-0000751B0000}"/>
    <cellStyle name="20% - Accent1 2 2 5 2 4 3 2 3 2" xfId="7217" xr:uid="{00000000-0005-0000-0000-0000761B0000}"/>
    <cellStyle name="20% - Accent1 2 2 5 2 4 3 2 4" xfId="7218" xr:uid="{00000000-0005-0000-0000-0000771B0000}"/>
    <cellStyle name="20% - Accent1 2 2 5 2 4 3 3" xfId="7219" xr:uid="{00000000-0005-0000-0000-0000781B0000}"/>
    <cellStyle name="20% - Accent1 2 2 5 2 4 3 3 2" xfId="7220" xr:uid="{00000000-0005-0000-0000-0000791B0000}"/>
    <cellStyle name="20% - Accent1 2 2 5 2 4 3 3 2 2" xfId="7221" xr:uid="{00000000-0005-0000-0000-00007A1B0000}"/>
    <cellStyle name="20% - Accent1 2 2 5 2 4 3 3 2 2 2" xfId="7222" xr:uid="{00000000-0005-0000-0000-00007B1B0000}"/>
    <cellStyle name="20% - Accent1 2 2 5 2 4 3 3 2 3" xfId="7223" xr:uid="{00000000-0005-0000-0000-00007C1B0000}"/>
    <cellStyle name="20% - Accent1 2 2 5 2 4 3 3 3" xfId="7224" xr:uid="{00000000-0005-0000-0000-00007D1B0000}"/>
    <cellStyle name="20% - Accent1 2 2 5 2 4 3 3 3 2" xfId="7225" xr:uid="{00000000-0005-0000-0000-00007E1B0000}"/>
    <cellStyle name="20% - Accent1 2 2 5 2 4 3 3 4" xfId="7226" xr:uid="{00000000-0005-0000-0000-00007F1B0000}"/>
    <cellStyle name="20% - Accent1 2 2 5 2 4 3 4" xfId="7227" xr:uid="{00000000-0005-0000-0000-0000801B0000}"/>
    <cellStyle name="20% - Accent1 2 2 5 2 4 3 4 2" xfId="7228" xr:uid="{00000000-0005-0000-0000-0000811B0000}"/>
    <cellStyle name="20% - Accent1 2 2 5 2 4 3 4 2 2" xfId="7229" xr:uid="{00000000-0005-0000-0000-0000821B0000}"/>
    <cellStyle name="20% - Accent1 2 2 5 2 4 3 4 2 2 2" xfId="7230" xr:uid="{00000000-0005-0000-0000-0000831B0000}"/>
    <cellStyle name="20% - Accent1 2 2 5 2 4 3 4 2 3" xfId="7231" xr:uid="{00000000-0005-0000-0000-0000841B0000}"/>
    <cellStyle name="20% - Accent1 2 2 5 2 4 3 4 3" xfId="7232" xr:uid="{00000000-0005-0000-0000-0000851B0000}"/>
    <cellStyle name="20% - Accent1 2 2 5 2 4 3 4 3 2" xfId="7233" xr:uid="{00000000-0005-0000-0000-0000861B0000}"/>
    <cellStyle name="20% - Accent1 2 2 5 2 4 3 4 4" xfId="7234" xr:uid="{00000000-0005-0000-0000-0000871B0000}"/>
    <cellStyle name="20% - Accent1 2 2 5 2 4 3 5" xfId="7235" xr:uid="{00000000-0005-0000-0000-0000881B0000}"/>
    <cellStyle name="20% - Accent1 2 2 5 2 4 3 5 2" xfId="7236" xr:uid="{00000000-0005-0000-0000-0000891B0000}"/>
    <cellStyle name="20% - Accent1 2 2 5 2 4 3 5 2 2" xfId="7237" xr:uid="{00000000-0005-0000-0000-00008A1B0000}"/>
    <cellStyle name="20% - Accent1 2 2 5 2 4 3 5 3" xfId="7238" xr:uid="{00000000-0005-0000-0000-00008B1B0000}"/>
    <cellStyle name="20% - Accent1 2 2 5 2 4 3 6" xfId="7239" xr:uid="{00000000-0005-0000-0000-00008C1B0000}"/>
    <cellStyle name="20% - Accent1 2 2 5 2 4 3 6 2" xfId="7240" xr:uid="{00000000-0005-0000-0000-00008D1B0000}"/>
    <cellStyle name="20% - Accent1 2 2 5 2 4 3 6 2 2" xfId="7241" xr:uid="{00000000-0005-0000-0000-00008E1B0000}"/>
    <cellStyle name="20% - Accent1 2 2 5 2 4 3 6 3" xfId="7242" xr:uid="{00000000-0005-0000-0000-00008F1B0000}"/>
    <cellStyle name="20% - Accent1 2 2 5 2 4 3 7" xfId="7243" xr:uid="{00000000-0005-0000-0000-0000901B0000}"/>
    <cellStyle name="20% - Accent1 2 2 5 2 4 3 7 2" xfId="7244" xr:uid="{00000000-0005-0000-0000-0000911B0000}"/>
    <cellStyle name="20% - Accent1 2 2 5 2 4 3 8" xfId="7245" xr:uid="{00000000-0005-0000-0000-0000921B0000}"/>
    <cellStyle name="20% - Accent1 2 2 5 2 4 3 8 2" xfId="7246" xr:uid="{00000000-0005-0000-0000-0000931B0000}"/>
    <cellStyle name="20% - Accent1 2 2 5 2 4 3 9" xfId="7247" xr:uid="{00000000-0005-0000-0000-0000941B0000}"/>
    <cellStyle name="20% - Accent1 2 2 5 2 4 4" xfId="7248" xr:uid="{00000000-0005-0000-0000-0000951B0000}"/>
    <cellStyle name="20% - Accent1 2 2 5 2 4 4 2" xfId="7249" xr:uid="{00000000-0005-0000-0000-0000961B0000}"/>
    <cellStyle name="20% - Accent1 2 2 5 2 4 4 2 2" xfId="7250" xr:uid="{00000000-0005-0000-0000-0000971B0000}"/>
    <cellStyle name="20% - Accent1 2 2 5 2 4 4 2 2 2" xfId="7251" xr:uid="{00000000-0005-0000-0000-0000981B0000}"/>
    <cellStyle name="20% - Accent1 2 2 5 2 4 4 2 3" xfId="7252" xr:uid="{00000000-0005-0000-0000-0000991B0000}"/>
    <cellStyle name="20% - Accent1 2 2 5 2 4 4 3" xfId="7253" xr:uid="{00000000-0005-0000-0000-00009A1B0000}"/>
    <cellStyle name="20% - Accent1 2 2 5 2 4 4 3 2" xfId="7254" xr:uid="{00000000-0005-0000-0000-00009B1B0000}"/>
    <cellStyle name="20% - Accent1 2 2 5 2 4 4 4" xfId="7255" xr:uid="{00000000-0005-0000-0000-00009C1B0000}"/>
    <cellStyle name="20% - Accent1 2 2 5 2 4 5" xfId="7256" xr:uid="{00000000-0005-0000-0000-00009D1B0000}"/>
    <cellStyle name="20% - Accent1 2 2 5 2 4 5 2" xfId="7257" xr:uid="{00000000-0005-0000-0000-00009E1B0000}"/>
    <cellStyle name="20% - Accent1 2 2 5 2 4 5 2 2" xfId="7258" xr:uid="{00000000-0005-0000-0000-00009F1B0000}"/>
    <cellStyle name="20% - Accent1 2 2 5 2 4 5 2 2 2" xfId="7259" xr:uid="{00000000-0005-0000-0000-0000A01B0000}"/>
    <cellStyle name="20% - Accent1 2 2 5 2 4 5 2 3" xfId="7260" xr:uid="{00000000-0005-0000-0000-0000A11B0000}"/>
    <cellStyle name="20% - Accent1 2 2 5 2 4 5 3" xfId="7261" xr:uid="{00000000-0005-0000-0000-0000A21B0000}"/>
    <cellStyle name="20% - Accent1 2 2 5 2 4 5 3 2" xfId="7262" xr:uid="{00000000-0005-0000-0000-0000A31B0000}"/>
    <cellStyle name="20% - Accent1 2 2 5 2 4 5 4" xfId="7263" xr:uid="{00000000-0005-0000-0000-0000A41B0000}"/>
    <cellStyle name="20% - Accent1 2 2 5 2 4 6" xfId="7264" xr:uid="{00000000-0005-0000-0000-0000A51B0000}"/>
    <cellStyle name="20% - Accent1 2 2 5 2 4 6 2" xfId="7265" xr:uid="{00000000-0005-0000-0000-0000A61B0000}"/>
    <cellStyle name="20% - Accent1 2 2 5 2 4 6 2 2" xfId="7266" xr:uid="{00000000-0005-0000-0000-0000A71B0000}"/>
    <cellStyle name="20% - Accent1 2 2 5 2 4 6 2 2 2" xfId="7267" xr:uid="{00000000-0005-0000-0000-0000A81B0000}"/>
    <cellStyle name="20% - Accent1 2 2 5 2 4 6 2 3" xfId="7268" xr:uid="{00000000-0005-0000-0000-0000A91B0000}"/>
    <cellStyle name="20% - Accent1 2 2 5 2 4 6 3" xfId="7269" xr:uid="{00000000-0005-0000-0000-0000AA1B0000}"/>
    <cellStyle name="20% - Accent1 2 2 5 2 4 6 3 2" xfId="7270" xr:uid="{00000000-0005-0000-0000-0000AB1B0000}"/>
    <cellStyle name="20% - Accent1 2 2 5 2 4 6 4" xfId="7271" xr:uid="{00000000-0005-0000-0000-0000AC1B0000}"/>
    <cellStyle name="20% - Accent1 2 2 5 2 4 7" xfId="7272" xr:uid="{00000000-0005-0000-0000-0000AD1B0000}"/>
    <cellStyle name="20% - Accent1 2 2 5 2 4 7 2" xfId="7273" xr:uid="{00000000-0005-0000-0000-0000AE1B0000}"/>
    <cellStyle name="20% - Accent1 2 2 5 2 4 7 2 2" xfId="7274" xr:uid="{00000000-0005-0000-0000-0000AF1B0000}"/>
    <cellStyle name="20% - Accent1 2 2 5 2 4 7 3" xfId="7275" xr:uid="{00000000-0005-0000-0000-0000B01B0000}"/>
    <cellStyle name="20% - Accent1 2 2 5 2 4 8" xfId="7276" xr:uid="{00000000-0005-0000-0000-0000B11B0000}"/>
    <cellStyle name="20% - Accent1 2 2 5 2 4 8 2" xfId="7277" xr:uid="{00000000-0005-0000-0000-0000B21B0000}"/>
    <cellStyle name="20% - Accent1 2 2 5 2 4 8 2 2" xfId="7278" xr:uid="{00000000-0005-0000-0000-0000B31B0000}"/>
    <cellStyle name="20% - Accent1 2 2 5 2 4 8 3" xfId="7279" xr:uid="{00000000-0005-0000-0000-0000B41B0000}"/>
    <cellStyle name="20% - Accent1 2 2 5 2 4 9" xfId="7280" xr:uid="{00000000-0005-0000-0000-0000B51B0000}"/>
    <cellStyle name="20% - Accent1 2 2 5 2 4 9 2" xfId="7281" xr:uid="{00000000-0005-0000-0000-0000B61B0000}"/>
    <cellStyle name="20% - Accent1 2 2 5 2 5" xfId="7282" xr:uid="{00000000-0005-0000-0000-0000B71B0000}"/>
    <cellStyle name="20% - Accent1 2 2 5 2 5 2" xfId="7283" xr:uid="{00000000-0005-0000-0000-0000B81B0000}"/>
    <cellStyle name="20% - Accent1 2 2 5 2 5 2 2" xfId="7284" xr:uid="{00000000-0005-0000-0000-0000B91B0000}"/>
    <cellStyle name="20% - Accent1 2 2 5 2 5 2 2 2" xfId="7285" xr:uid="{00000000-0005-0000-0000-0000BA1B0000}"/>
    <cellStyle name="20% - Accent1 2 2 5 2 5 2 2 2 2" xfId="7286" xr:uid="{00000000-0005-0000-0000-0000BB1B0000}"/>
    <cellStyle name="20% - Accent1 2 2 5 2 5 2 2 3" xfId="7287" xr:uid="{00000000-0005-0000-0000-0000BC1B0000}"/>
    <cellStyle name="20% - Accent1 2 2 5 2 5 2 3" xfId="7288" xr:uid="{00000000-0005-0000-0000-0000BD1B0000}"/>
    <cellStyle name="20% - Accent1 2 2 5 2 5 2 3 2" xfId="7289" xr:uid="{00000000-0005-0000-0000-0000BE1B0000}"/>
    <cellStyle name="20% - Accent1 2 2 5 2 5 2 4" xfId="7290" xr:uid="{00000000-0005-0000-0000-0000BF1B0000}"/>
    <cellStyle name="20% - Accent1 2 2 5 2 5 3" xfId="7291" xr:uid="{00000000-0005-0000-0000-0000C01B0000}"/>
    <cellStyle name="20% - Accent1 2 2 5 2 5 3 2" xfId="7292" xr:uid="{00000000-0005-0000-0000-0000C11B0000}"/>
    <cellStyle name="20% - Accent1 2 2 5 2 5 3 2 2" xfId="7293" xr:uid="{00000000-0005-0000-0000-0000C21B0000}"/>
    <cellStyle name="20% - Accent1 2 2 5 2 5 3 2 2 2" xfId="7294" xr:uid="{00000000-0005-0000-0000-0000C31B0000}"/>
    <cellStyle name="20% - Accent1 2 2 5 2 5 3 2 3" xfId="7295" xr:uid="{00000000-0005-0000-0000-0000C41B0000}"/>
    <cellStyle name="20% - Accent1 2 2 5 2 5 3 3" xfId="7296" xr:uid="{00000000-0005-0000-0000-0000C51B0000}"/>
    <cellStyle name="20% - Accent1 2 2 5 2 5 3 3 2" xfId="7297" xr:uid="{00000000-0005-0000-0000-0000C61B0000}"/>
    <cellStyle name="20% - Accent1 2 2 5 2 5 3 4" xfId="7298" xr:uid="{00000000-0005-0000-0000-0000C71B0000}"/>
    <cellStyle name="20% - Accent1 2 2 5 2 5 4" xfId="7299" xr:uid="{00000000-0005-0000-0000-0000C81B0000}"/>
    <cellStyle name="20% - Accent1 2 2 5 2 5 4 2" xfId="7300" xr:uid="{00000000-0005-0000-0000-0000C91B0000}"/>
    <cellStyle name="20% - Accent1 2 2 5 2 5 4 2 2" xfId="7301" xr:uid="{00000000-0005-0000-0000-0000CA1B0000}"/>
    <cellStyle name="20% - Accent1 2 2 5 2 5 4 2 2 2" xfId="7302" xr:uid="{00000000-0005-0000-0000-0000CB1B0000}"/>
    <cellStyle name="20% - Accent1 2 2 5 2 5 4 2 3" xfId="7303" xr:uid="{00000000-0005-0000-0000-0000CC1B0000}"/>
    <cellStyle name="20% - Accent1 2 2 5 2 5 4 3" xfId="7304" xr:uid="{00000000-0005-0000-0000-0000CD1B0000}"/>
    <cellStyle name="20% - Accent1 2 2 5 2 5 4 3 2" xfId="7305" xr:uid="{00000000-0005-0000-0000-0000CE1B0000}"/>
    <cellStyle name="20% - Accent1 2 2 5 2 5 4 4" xfId="7306" xr:uid="{00000000-0005-0000-0000-0000CF1B0000}"/>
    <cellStyle name="20% - Accent1 2 2 5 2 5 5" xfId="7307" xr:uid="{00000000-0005-0000-0000-0000D01B0000}"/>
    <cellStyle name="20% - Accent1 2 2 5 2 5 5 2" xfId="7308" xr:uid="{00000000-0005-0000-0000-0000D11B0000}"/>
    <cellStyle name="20% - Accent1 2 2 5 2 5 5 2 2" xfId="7309" xr:uid="{00000000-0005-0000-0000-0000D21B0000}"/>
    <cellStyle name="20% - Accent1 2 2 5 2 5 5 3" xfId="7310" xr:uid="{00000000-0005-0000-0000-0000D31B0000}"/>
    <cellStyle name="20% - Accent1 2 2 5 2 5 6" xfId="7311" xr:uid="{00000000-0005-0000-0000-0000D41B0000}"/>
    <cellStyle name="20% - Accent1 2 2 5 2 5 6 2" xfId="7312" xr:uid="{00000000-0005-0000-0000-0000D51B0000}"/>
    <cellStyle name="20% - Accent1 2 2 5 2 5 6 2 2" xfId="7313" xr:uid="{00000000-0005-0000-0000-0000D61B0000}"/>
    <cellStyle name="20% - Accent1 2 2 5 2 5 6 3" xfId="7314" xr:uid="{00000000-0005-0000-0000-0000D71B0000}"/>
    <cellStyle name="20% - Accent1 2 2 5 2 5 7" xfId="7315" xr:uid="{00000000-0005-0000-0000-0000D81B0000}"/>
    <cellStyle name="20% - Accent1 2 2 5 2 5 7 2" xfId="7316" xr:uid="{00000000-0005-0000-0000-0000D91B0000}"/>
    <cellStyle name="20% - Accent1 2 2 5 2 5 8" xfId="7317" xr:uid="{00000000-0005-0000-0000-0000DA1B0000}"/>
    <cellStyle name="20% - Accent1 2 2 5 2 5 8 2" xfId="7318" xr:uid="{00000000-0005-0000-0000-0000DB1B0000}"/>
    <cellStyle name="20% - Accent1 2 2 5 2 5 9" xfId="7319" xr:uid="{00000000-0005-0000-0000-0000DC1B0000}"/>
    <cellStyle name="20% - Accent1 2 2 5 2 6" xfId="7320" xr:uid="{00000000-0005-0000-0000-0000DD1B0000}"/>
    <cellStyle name="20% - Accent1 2 2 5 2 6 2" xfId="7321" xr:uid="{00000000-0005-0000-0000-0000DE1B0000}"/>
    <cellStyle name="20% - Accent1 2 2 5 2 6 2 2" xfId="7322" xr:uid="{00000000-0005-0000-0000-0000DF1B0000}"/>
    <cellStyle name="20% - Accent1 2 2 5 2 6 2 2 2" xfId="7323" xr:uid="{00000000-0005-0000-0000-0000E01B0000}"/>
    <cellStyle name="20% - Accent1 2 2 5 2 6 2 2 2 2" xfId="7324" xr:uid="{00000000-0005-0000-0000-0000E11B0000}"/>
    <cellStyle name="20% - Accent1 2 2 5 2 6 2 2 3" xfId="7325" xr:uid="{00000000-0005-0000-0000-0000E21B0000}"/>
    <cellStyle name="20% - Accent1 2 2 5 2 6 2 3" xfId="7326" xr:uid="{00000000-0005-0000-0000-0000E31B0000}"/>
    <cellStyle name="20% - Accent1 2 2 5 2 6 2 3 2" xfId="7327" xr:uid="{00000000-0005-0000-0000-0000E41B0000}"/>
    <cellStyle name="20% - Accent1 2 2 5 2 6 2 4" xfId="7328" xr:uid="{00000000-0005-0000-0000-0000E51B0000}"/>
    <cellStyle name="20% - Accent1 2 2 5 2 6 3" xfId="7329" xr:uid="{00000000-0005-0000-0000-0000E61B0000}"/>
    <cellStyle name="20% - Accent1 2 2 5 2 6 3 2" xfId="7330" xr:uid="{00000000-0005-0000-0000-0000E71B0000}"/>
    <cellStyle name="20% - Accent1 2 2 5 2 6 3 2 2" xfId="7331" xr:uid="{00000000-0005-0000-0000-0000E81B0000}"/>
    <cellStyle name="20% - Accent1 2 2 5 2 6 3 2 2 2" xfId="7332" xr:uid="{00000000-0005-0000-0000-0000E91B0000}"/>
    <cellStyle name="20% - Accent1 2 2 5 2 6 3 2 3" xfId="7333" xr:uid="{00000000-0005-0000-0000-0000EA1B0000}"/>
    <cellStyle name="20% - Accent1 2 2 5 2 6 3 3" xfId="7334" xr:uid="{00000000-0005-0000-0000-0000EB1B0000}"/>
    <cellStyle name="20% - Accent1 2 2 5 2 6 3 3 2" xfId="7335" xr:uid="{00000000-0005-0000-0000-0000EC1B0000}"/>
    <cellStyle name="20% - Accent1 2 2 5 2 6 3 4" xfId="7336" xr:uid="{00000000-0005-0000-0000-0000ED1B0000}"/>
    <cellStyle name="20% - Accent1 2 2 5 2 6 4" xfId="7337" xr:uid="{00000000-0005-0000-0000-0000EE1B0000}"/>
    <cellStyle name="20% - Accent1 2 2 5 2 6 4 2" xfId="7338" xr:uid="{00000000-0005-0000-0000-0000EF1B0000}"/>
    <cellStyle name="20% - Accent1 2 2 5 2 6 4 2 2" xfId="7339" xr:uid="{00000000-0005-0000-0000-0000F01B0000}"/>
    <cellStyle name="20% - Accent1 2 2 5 2 6 4 2 2 2" xfId="7340" xr:uid="{00000000-0005-0000-0000-0000F11B0000}"/>
    <cellStyle name="20% - Accent1 2 2 5 2 6 4 2 3" xfId="7341" xr:uid="{00000000-0005-0000-0000-0000F21B0000}"/>
    <cellStyle name="20% - Accent1 2 2 5 2 6 4 3" xfId="7342" xr:uid="{00000000-0005-0000-0000-0000F31B0000}"/>
    <cellStyle name="20% - Accent1 2 2 5 2 6 4 3 2" xfId="7343" xr:uid="{00000000-0005-0000-0000-0000F41B0000}"/>
    <cellStyle name="20% - Accent1 2 2 5 2 6 4 4" xfId="7344" xr:uid="{00000000-0005-0000-0000-0000F51B0000}"/>
    <cellStyle name="20% - Accent1 2 2 5 2 6 5" xfId="7345" xr:uid="{00000000-0005-0000-0000-0000F61B0000}"/>
    <cellStyle name="20% - Accent1 2 2 5 2 6 5 2" xfId="7346" xr:uid="{00000000-0005-0000-0000-0000F71B0000}"/>
    <cellStyle name="20% - Accent1 2 2 5 2 6 5 2 2" xfId="7347" xr:uid="{00000000-0005-0000-0000-0000F81B0000}"/>
    <cellStyle name="20% - Accent1 2 2 5 2 6 5 3" xfId="7348" xr:uid="{00000000-0005-0000-0000-0000F91B0000}"/>
    <cellStyle name="20% - Accent1 2 2 5 2 6 6" xfId="7349" xr:uid="{00000000-0005-0000-0000-0000FA1B0000}"/>
    <cellStyle name="20% - Accent1 2 2 5 2 6 6 2" xfId="7350" xr:uid="{00000000-0005-0000-0000-0000FB1B0000}"/>
    <cellStyle name="20% - Accent1 2 2 5 2 6 6 2 2" xfId="7351" xr:uid="{00000000-0005-0000-0000-0000FC1B0000}"/>
    <cellStyle name="20% - Accent1 2 2 5 2 6 6 3" xfId="7352" xr:uid="{00000000-0005-0000-0000-0000FD1B0000}"/>
    <cellStyle name="20% - Accent1 2 2 5 2 6 7" xfId="7353" xr:uid="{00000000-0005-0000-0000-0000FE1B0000}"/>
    <cellStyle name="20% - Accent1 2 2 5 2 6 7 2" xfId="7354" xr:uid="{00000000-0005-0000-0000-0000FF1B0000}"/>
    <cellStyle name="20% - Accent1 2 2 5 2 6 8" xfId="7355" xr:uid="{00000000-0005-0000-0000-0000001C0000}"/>
    <cellStyle name="20% - Accent1 2 2 5 2 6 8 2" xfId="7356" xr:uid="{00000000-0005-0000-0000-0000011C0000}"/>
    <cellStyle name="20% - Accent1 2 2 5 2 6 9" xfId="7357" xr:uid="{00000000-0005-0000-0000-0000021C0000}"/>
    <cellStyle name="20% - Accent1 2 2 5 2 7" xfId="7358" xr:uid="{00000000-0005-0000-0000-0000031C0000}"/>
    <cellStyle name="20% - Accent1 2 2 5 2 7 2" xfId="7359" xr:uid="{00000000-0005-0000-0000-0000041C0000}"/>
    <cellStyle name="20% - Accent1 2 2 5 2 7 2 2" xfId="7360" xr:uid="{00000000-0005-0000-0000-0000051C0000}"/>
    <cellStyle name="20% - Accent1 2 2 5 2 7 2 2 2" xfId="7361" xr:uid="{00000000-0005-0000-0000-0000061C0000}"/>
    <cellStyle name="20% - Accent1 2 2 5 2 7 2 3" xfId="7362" xr:uid="{00000000-0005-0000-0000-0000071C0000}"/>
    <cellStyle name="20% - Accent1 2 2 5 2 7 3" xfId="7363" xr:uid="{00000000-0005-0000-0000-0000081C0000}"/>
    <cellStyle name="20% - Accent1 2 2 5 2 7 3 2" xfId="7364" xr:uid="{00000000-0005-0000-0000-0000091C0000}"/>
    <cellStyle name="20% - Accent1 2 2 5 2 7 4" xfId="7365" xr:uid="{00000000-0005-0000-0000-00000A1C0000}"/>
    <cellStyle name="20% - Accent1 2 2 5 2 8" xfId="7366" xr:uid="{00000000-0005-0000-0000-00000B1C0000}"/>
    <cellStyle name="20% - Accent1 2 2 5 2 8 2" xfId="7367" xr:uid="{00000000-0005-0000-0000-00000C1C0000}"/>
    <cellStyle name="20% - Accent1 2 2 5 2 8 2 2" xfId="7368" xr:uid="{00000000-0005-0000-0000-00000D1C0000}"/>
    <cellStyle name="20% - Accent1 2 2 5 2 8 2 2 2" xfId="7369" xr:uid="{00000000-0005-0000-0000-00000E1C0000}"/>
    <cellStyle name="20% - Accent1 2 2 5 2 8 2 3" xfId="7370" xr:uid="{00000000-0005-0000-0000-00000F1C0000}"/>
    <cellStyle name="20% - Accent1 2 2 5 2 8 3" xfId="7371" xr:uid="{00000000-0005-0000-0000-0000101C0000}"/>
    <cellStyle name="20% - Accent1 2 2 5 2 8 3 2" xfId="7372" xr:uid="{00000000-0005-0000-0000-0000111C0000}"/>
    <cellStyle name="20% - Accent1 2 2 5 2 8 4" xfId="7373" xr:uid="{00000000-0005-0000-0000-0000121C0000}"/>
    <cellStyle name="20% - Accent1 2 2 5 2 9" xfId="7374" xr:uid="{00000000-0005-0000-0000-0000131C0000}"/>
    <cellStyle name="20% - Accent1 2 2 5 2 9 2" xfId="7375" xr:uid="{00000000-0005-0000-0000-0000141C0000}"/>
    <cellStyle name="20% - Accent1 2 2 5 2 9 2 2" xfId="7376" xr:uid="{00000000-0005-0000-0000-0000151C0000}"/>
    <cellStyle name="20% - Accent1 2 2 5 2 9 2 2 2" xfId="7377" xr:uid="{00000000-0005-0000-0000-0000161C0000}"/>
    <cellStyle name="20% - Accent1 2 2 5 2 9 2 3" xfId="7378" xr:uid="{00000000-0005-0000-0000-0000171C0000}"/>
    <cellStyle name="20% - Accent1 2 2 5 2 9 3" xfId="7379" xr:uid="{00000000-0005-0000-0000-0000181C0000}"/>
    <cellStyle name="20% - Accent1 2 2 5 2 9 3 2" xfId="7380" xr:uid="{00000000-0005-0000-0000-0000191C0000}"/>
    <cellStyle name="20% - Accent1 2 2 5 2 9 4" xfId="7381" xr:uid="{00000000-0005-0000-0000-00001A1C0000}"/>
    <cellStyle name="20% - Accent1 2 2 5 3" xfId="7382" xr:uid="{00000000-0005-0000-0000-00001B1C0000}"/>
    <cellStyle name="20% - Accent1 2 2 5 3 10" xfId="7383" xr:uid="{00000000-0005-0000-0000-00001C1C0000}"/>
    <cellStyle name="20% - Accent1 2 2 5 3 10 2" xfId="7384" xr:uid="{00000000-0005-0000-0000-00001D1C0000}"/>
    <cellStyle name="20% - Accent1 2 2 5 3 11" xfId="7385" xr:uid="{00000000-0005-0000-0000-00001E1C0000}"/>
    <cellStyle name="20% - Accent1 2 2 5 3 2" xfId="7386" xr:uid="{00000000-0005-0000-0000-00001F1C0000}"/>
    <cellStyle name="20% - Accent1 2 2 5 3 2 2" xfId="7387" xr:uid="{00000000-0005-0000-0000-0000201C0000}"/>
    <cellStyle name="20% - Accent1 2 2 5 3 2 2 2" xfId="7388" xr:uid="{00000000-0005-0000-0000-0000211C0000}"/>
    <cellStyle name="20% - Accent1 2 2 5 3 2 2 2 2" xfId="7389" xr:uid="{00000000-0005-0000-0000-0000221C0000}"/>
    <cellStyle name="20% - Accent1 2 2 5 3 2 2 2 2 2" xfId="7390" xr:uid="{00000000-0005-0000-0000-0000231C0000}"/>
    <cellStyle name="20% - Accent1 2 2 5 3 2 2 2 3" xfId="7391" xr:uid="{00000000-0005-0000-0000-0000241C0000}"/>
    <cellStyle name="20% - Accent1 2 2 5 3 2 2 3" xfId="7392" xr:uid="{00000000-0005-0000-0000-0000251C0000}"/>
    <cellStyle name="20% - Accent1 2 2 5 3 2 2 3 2" xfId="7393" xr:uid="{00000000-0005-0000-0000-0000261C0000}"/>
    <cellStyle name="20% - Accent1 2 2 5 3 2 2 4" xfId="7394" xr:uid="{00000000-0005-0000-0000-0000271C0000}"/>
    <cellStyle name="20% - Accent1 2 2 5 3 2 3" xfId="7395" xr:uid="{00000000-0005-0000-0000-0000281C0000}"/>
    <cellStyle name="20% - Accent1 2 2 5 3 2 3 2" xfId="7396" xr:uid="{00000000-0005-0000-0000-0000291C0000}"/>
    <cellStyle name="20% - Accent1 2 2 5 3 2 3 2 2" xfId="7397" xr:uid="{00000000-0005-0000-0000-00002A1C0000}"/>
    <cellStyle name="20% - Accent1 2 2 5 3 2 3 2 2 2" xfId="7398" xr:uid="{00000000-0005-0000-0000-00002B1C0000}"/>
    <cellStyle name="20% - Accent1 2 2 5 3 2 3 2 3" xfId="7399" xr:uid="{00000000-0005-0000-0000-00002C1C0000}"/>
    <cellStyle name="20% - Accent1 2 2 5 3 2 3 3" xfId="7400" xr:uid="{00000000-0005-0000-0000-00002D1C0000}"/>
    <cellStyle name="20% - Accent1 2 2 5 3 2 3 3 2" xfId="7401" xr:uid="{00000000-0005-0000-0000-00002E1C0000}"/>
    <cellStyle name="20% - Accent1 2 2 5 3 2 3 4" xfId="7402" xr:uid="{00000000-0005-0000-0000-00002F1C0000}"/>
    <cellStyle name="20% - Accent1 2 2 5 3 2 4" xfId="7403" xr:uid="{00000000-0005-0000-0000-0000301C0000}"/>
    <cellStyle name="20% - Accent1 2 2 5 3 2 4 2" xfId="7404" xr:uid="{00000000-0005-0000-0000-0000311C0000}"/>
    <cellStyle name="20% - Accent1 2 2 5 3 2 4 2 2" xfId="7405" xr:uid="{00000000-0005-0000-0000-0000321C0000}"/>
    <cellStyle name="20% - Accent1 2 2 5 3 2 4 2 2 2" xfId="7406" xr:uid="{00000000-0005-0000-0000-0000331C0000}"/>
    <cellStyle name="20% - Accent1 2 2 5 3 2 4 2 3" xfId="7407" xr:uid="{00000000-0005-0000-0000-0000341C0000}"/>
    <cellStyle name="20% - Accent1 2 2 5 3 2 4 3" xfId="7408" xr:uid="{00000000-0005-0000-0000-0000351C0000}"/>
    <cellStyle name="20% - Accent1 2 2 5 3 2 4 3 2" xfId="7409" xr:uid="{00000000-0005-0000-0000-0000361C0000}"/>
    <cellStyle name="20% - Accent1 2 2 5 3 2 4 4" xfId="7410" xr:uid="{00000000-0005-0000-0000-0000371C0000}"/>
    <cellStyle name="20% - Accent1 2 2 5 3 2 5" xfId="7411" xr:uid="{00000000-0005-0000-0000-0000381C0000}"/>
    <cellStyle name="20% - Accent1 2 2 5 3 2 5 2" xfId="7412" xr:uid="{00000000-0005-0000-0000-0000391C0000}"/>
    <cellStyle name="20% - Accent1 2 2 5 3 2 5 2 2" xfId="7413" xr:uid="{00000000-0005-0000-0000-00003A1C0000}"/>
    <cellStyle name="20% - Accent1 2 2 5 3 2 5 3" xfId="7414" xr:uid="{00000000-0005-0000-0000-00003B1C0000}"/>
    <cellStyle name="20% - Accent1 2 2 5 3 2 6" xfId="7415" xr:uid="{00000000-0005-0000-0000-00003C1C0000}"/>
    <cellStyle name="20% - Accent1 2 2 5 3 2 6 2" xfId="7416" xr:uid="{00000000-0005-0000-0000-00003D1C0000}"/>
    <cellStyle name="20% - Accent1 2 2 5 3 2 6 2 2" xfId="7417" xr:uid="{00000000-0005-0000-0000-00003E1C0000}"/>
    <cellStyle name="20% - Accent1 2 2 5 3 2 6 3" xfId="7418" xr:uid="{00000000-0005-0000-0000-00003F1C0000}"/>
    <cellStyle name="20% - Accent1 2 2 5 3 2 7" xfId="7419" xr:uid="{00000000-0005-0000-0000-0000401C0000}"/>
    <cellStyle name="20% - Accent1 2 2 5 3 2 7 2" xfId="7420" xr:uid="{00000000-0005-0000-0000-0000411C0000}"/>
    <cellStyle name="20% - Accent1 2 2 5 3 2 8" xfId="7421" xr:uid="{00000000-0005-0000-0000-0000421C0000}"/>
    <cellStyle name="20% - Accent1 2 2 5 3 2 8 2" xfId="7422" xr:uid="{00000000-0005-0000-0000-0000431C0000}"/>
    <cellStyle name="20% - Accent1 2 2 5 3 2 9" xfId="7423" xr:uid="{00000000-0005-0000-0000-0000441C0000}"/>
    <cellStyle name="20% - Accent1 2 2 5 3 3" xfId="7424" xr:uid="{00000000-0005-0000-0000-0000451C0000}"/>
    <cellStyle name="20% - Accent1 2 2 5 3 3 2" xfId="7425" xr:uid="{00000000-0005-0000-0000-0000461C0000}"/>
    <cellStyle name="20% - Accent1 2 2 5 3 3 2 2" xfId="7426" xr:uid="{00000000-0005-0000-0000-0000471C0000}"/>
    <cellStyle name="20% - Accent1 2 2 5 3 3 2 2 2" xfId="7427" xr:uid="{00000000-0005-0000-0000-0000481C0000}"/>
    <cellStyle name="20% - Accent1 2 2 5 3 3 2 2 2 2" xfId="7428" xr:uid="{00000000-0005-0000-0000-0000491C0000}"/>
    <cellStyle name="20% - Accent1 2 2 5 3 3 2 2 3" xfId="7429" xr:uid="{00000000-0005-0000-0000-00004A1C0000}"/>
    <cellStyle name="20% - Accent1 2 2 5 3 3 2 3" xfId="7430" xr:uid="{00000000-0005-0000-0000-00004B1C0000}"/>
    <cellStyle name="20% - Accent1 2 2 5 3 3 2 3 2" xfId="7431" xr:uid="{00000000-0005-0000-0000-00004C1C0000}"/>
    <cellStyle name="20% - Accent1 2 2 5 3 3 2 4" xfId="7432" xr:uid="{00000000-0005-0000-0000-00004D1C0000}"/>
    <cellStyle name="20% - Accent1 2 2 5 3 3 3" xfId="7433" xr:uid="{00000000-0005-0000-0000-00004E1C0000}"/>
    <cellStyle name="20% - Accent1 2 2 5 3 3 3 2" xfId="7434" xr:uid="{00000000-0005-0000-0000-00004F1C0000}"/>
    <cellStyle name="20% - Accent1 2 2 5 3 3 3 2 2" xfId="7435" xr:uid="{00000000-0005-0000-0000-0000501C0000}"/>
    <cellStyle name="20% - Accent1 2 2 5 3 3 3 2 2 2" xfId="7436" xr:uid="{00000000-0005-0000-0000-0000511C0000}"/>
    <cellStyle name="20% - Accent1 2 2 5 3 3 3 2 3" xfId="7437" xr:uid="{00000000-0005-0000-0000-0000521C0000}"/>
    <cellStyle name="20% - Accent1 2 2 5 3 3 3 3" xfId="7438" xr:uid="{00000000-0005-0000-0000-0000531C0000}"/>
    <cellStyle name="20% - Accent1 2 2 5 3 3 3 3 2" xfId="7439" xr:uid="{00000000-0005-0000-0000-0000541C0000}"/>
    <cellStyle name="20% - Accent1 2 2 5 3 3 3 4" xfId="7440" xr:uid="{00000000-0005-0000-0000-0000551C0000}"/>
    <cellStyle name="20% - Accent1 2 2 5 3 3 4" xfId="7441" xr:uid="{00000000-0005-0000-0000-0000561C0000}"/>
    <cellStyle name="20% - Accent1 2 2 5 3 3 4 2" xfId="7442" xr:uid="{00000000-0005-0000-0000-0000571C0000}"/>
    <cellStyle name="20% - Accent1 2 2 5 3 3 4 2 2" xfId="7443" xr:uid="{00000000-0005-0000-0000-0000581C0000}"/>
    <cellStyle name="20% - Accent1 2 2 5 3 3 4 2 2 2" xfId="7444" xr:uid="{00000000-0005-0000-0000-0000591C0000}"/>
    <cellStyle name="20% - Accent1 2 2 5 3 3 4 2 3" xfId="7445" xr:uid="{00000000-0005-0000-0000-00005A1C0000}"/>
    <cellStyle name="20% - Accent1 2 2 5 3 3 4 3" xfId="7446" xr:uid="{00000000-0005-0000-0000-00005B1C0000}"/>
    <cellStyle name="20% - Accent1 2 2 5 3 3 4 3 2" xfId="7447" xr:uid="{00000000-0005-0000-0000-00005C1C0000}"/>
    <cellStyle name="20% - Accent1 2 2 5 3 3 4 4" xfId="7448" xr:uid="{00000000-0005-0000-0000-00005D1C0000}"/>
    <cellStyle name="20% - Accent1 2 2 5 3 3 5" xfId="7449" xr:uid="{00000000-0005-0000-0000-00005E1C0000}"/>
    <cellStyle name="20% - Accent1 2 2 5 3 3 5 2" xfId="7450" xr:uid="{00000000-0005-0000-0000-00005F1C0000}"/>
    <cellStyle name="20% - Accent1 2 2 5 3 3 5 2 2" xfId="7451" xr:uid="{00000000-0005-0000-0000-0000601C0000}"/>
    <cellStyle name="20% - Accent1 2 2 5 3 3 5 3" xfId="7452" xr:uid="{00000000-0005-0000-0000-0000611C0000}"/>
    <cellStyle name="20% - Accent1 2 2 5 3 3 6" xfId="7453" xr:uid="{00000000-0005-0000-0000-0000621C0000}"/>
    <cellStyle name="20% - Accent1 2 2 5 3 3 6 2" xfId="7454" xr:uid="{00000000-0005-0000-0000-0000631C0000}"/>
    <cellStyle name="20% - Accent1 2 2 5 3 3 6 2 2" xfId="7455" xr:uid="{00000000-0005-0000-0000-0000641C0000}"/>
    <cellStyle name="20% - Accent1 2 2 5 3 3 6 3" xfId="7456" xr:uid="{00000000-0005-0000-0000-0000651C0000}"/>
    <cellStyle name="20% - Accent1 2 2 5 3 3 7" xfId="7457" xr:uid="{00000000-0005-0000-0000-0000661C0000}"/>
    <cellStyle name="20% - Accent1 2 2 5 3 3 7 2" xfId="7458" xr:uid="{00000000-0005-0000-0000-0000671C0000}"/>
    <cellStyle name="20% - Accent1 2 2 5 3 3 8" xfId="7459" xr:uid="{00000000-0005-0000-0000-0000681C0000}"/>
    <cellStyle name="20% - Accent1 2 2 5 3 3 8 2" xfId="7460" xr:uid="{00000000-0005-0000-0000-0000691C0000}"/>
    <cellStyle name="20% - Accent1 2 2 5 3 3 9" xfId="7461" xr:uid="{00000000-0005-0000-0000-00006A1C0000}"/>
    <cellStyle name="20% - Accent1 2 2 5 3 4" xfId="7462" xr:uid="{00000000-0005-0000-0000-00006B1C0000}"/>
    <cellStyle name="20% - Accent1 2 2 5 3 4 2" xfId="7463" xr:uid="{00000000-0005-0000-0000-00006C1C0000}"/>
    <cellStyle name="20% - Accent1 2 2 5 3 4 2 2" xfId="7464" xr:uid="{00000000-0005-0000-0000-00006D1C0000}"/>
    <cellStyle name="20% - Accent1 2 2 5 3 4 2 2 2" xfId="7465" xr:uid="{00000000-0005-0000-0000-00006E1C0000}"/>
    <cellStyle name="20% - Accent1 2 2 5 3 4 2 3" xfId="7466" xr:uid="{00000000-0005-0000-0000-00006F1C0000}"/>
    <cellStyle name="20% - Accent1 2 2 5 3 4 3" xfId="7467" xr:uid="{00000000-0005-0000-0000-0000701C0000}"/>
    <cellStyle name="20% - Accent1 2 2 5 3 4 3 2" xfId="7468" xr:uid="{00000000-0005-0000-0000-0000711C0000}"/>
    <cellStyle name="20% - Accent1 2 2 5 3 4 4" xfId="7469" xr:uid="{00000000-0005-0000-0000-0000721C0000}"/>
    <cellStyle name="20% - Accent1 2 2 5 3 5" xfId="7470" xr:uid="{00000000-0005-0000-0000-0000731C0000}"/>
    <cellStyle name="20% - Accent1 2 2 5 3 5 2" xfId="7471" xr:uid="{00000000-0005-0000-0000-0000741C0000}"/>
    <cellStyle name="20% - Accent1 2 2 5 3 5 2 2" xfId="7472" xr:uid="{00000000-0005-0000-0000-0000751C0000}"/>
    <cellStyle name="20% - Accent1 2 2 5 3 5 2 2 2" xfId="7473" xr:uid="{00000000-0005-0000-0000-0000761C0000}"/>
    <cellStyle name="20% - Accent1 2 2 5 3 5 2 3" xfId="7474" xr:uid="{00000000-0005-0000-0000-0000771C0000}"/>
    <cellStyle name="20% - Accent1 2 2 5 3 5 3" xfId="7475" xr:uid="{00000000-0005-0000-0000-0000781C0000}"/>
    <cellStyle name="20% - Accent1 2 2 5 3 5 3 2" xfId="7476" xr:uid="{00000000-0005-0000-0000-0000791C0000}"/>
    <cellStyle name="20% - Accent1 2 2 5 3 5 4" xfId="7477" xr:uid="{00000000-0005-0000-0000-00007A1C0000}"/>
    <cellStyle name="20% - Accent1 2 2 5 3 6" xfId="7478" xr:uid="{00000000-0005-0000-0000-00007B1C0000}"/>
    <cellStyle name="20% - Accent1 2 2 5 3 6 2" xfId="7479" xr:uid="{00000000-0005-0000-0000-00007C1C0000}"/>
    <cellStyle name="20% - Accent1 2 2 5 3 6 2 2" xfId="7480" xr:uid="{00000000-0005-0000-0000-00007D1C0000}"/>
    <cellStyle name="20% - Accent1 2 2 5 3 6 2 2 2" xfId="7481" xr:uid="{00000000-0005-0000-0000-00007E1C0000}"/>
    <cellStyle name="20% - Accent1 2 2 5 3 6 2 3" xfId="7482" xr:uid="{00000000-0005-0000-0000-00007F1C0000}"/>
    <cellStyle name="20% - Accent1 2 2 5 3 6 3" xfId="7483" xr:uid="{00000000-0005-0000-0000-0000801C0000}"/>
    <cellStyle name="20% - Accent1 2 2 5 3 6 3 2" xfId="7484" xr:uid="{00000000-0005-0000-0000-0000811C0000}"/>
    <cellStyle name="20% - Accent1 2 2 5 3 6 4" xfId="7485" xr:uid="{00000000-0005-0000-0000-0000821C0000}"/>
    <cellStyle name="20% - Accent1 2 2 5 3 7" xfId="7486" xr:uid="{00000000-0005-0000-0000-0000831C0000}"/>
    <cellStyle name="20% - Accent1 2 2 5 3 7 2" xfId="7487" xr:uid="{00000000-0005-0000-0000-0000841C0000}"/>
    <cellStyle name="20% - Accent1 2 2 5 3 7 2 2" xfId="7488" xr:uid="{00000000-0005-0000-0000-0000851C0000}"/>
    <cellStyle name="20% - Accent1 2 2 5 3 7 3" xfId="7489" xr:uid="{00000000-0005-0000-0000-0000861C0000}"/>
    <cellStyle name="20% - Accent1 2 2 5 3 8" xfId="7490" xr:uid="{00000000-0005-0000-0000-0000871C0000}"/>
    <cellStyle name="20% - Accent1 2 2 5 3 8 2" xfId="7491" xr:uid="{00000000-0005-0000-0000-0000881C0000}"/>
    <cellStyle name="20% - Accent1 2 2 5 3 8 2 2" xfId="7492" xr:uid="{00000000-0005-0000-0000-0000891C0000}"/>
    <cellStyle name="20% - Accent1 2 2 5 3 8 3" xfId="7493" xr:uid="{00000000-0005-0000-0000-00008A1C0000}"/>
    <cellStyle name="20% - Accent1 2 2 5 3 9" xfId="7494" xr:uid="{00000000-0005-0000-0000-00008B1C0000}"/>
    <cellStyle name="20% - Accent1 2 2 5 3 9 2" xfId="7495" xr:uid="{00000000-0005-0000-0000-00008C1C0000}"/>
    <cellStyle name="20% - Accent1 2 2 5 4" xfId="7496" xr:uid="{00000000-0005-0000-0000-00008D1C0000}"/>
    <cellStyle name="20% - Accent1 2 2 5 4 10" xfId="7497" xr:uid="{00000000-0005-0000-0000-00008E1C0000}"/>
    <cellStyle name="20% - Accent1 2 2 5 4 10 2" xfId="7498" xr:uid="{00000000-0005-0000-0000-00008F1C0000}"/>
    <cellStyle name="20% - Accent1 2 2 5 4 11" xfId="7499" xr:uid="{00000000-0005-0000-0000-0000901C0000}"/>
    <cellStyle name="20% - Accent1 2 2 5 4 2" xfId="7500" xr:uid="{00000000-0005-0000-0000-0000911C0000}"/>
    <cellStyle name="20% - Accent1 2 2 5 4 2 2" xfId="7501" xr:uid="{00000000-0005-0000-0000-0000921C0000}"/>
    <cellStyle name="20% - Accent1 2 2 5 4 2 2 2" xfId="7502" xr:uid="{00000000-0005-0000-0000-0000931C0000}"/>
    <cellStyle name="20% - Accent1 2 2 5 4 2 2 2 2" xfId="7503" xr:uid="{00000000-0005-0000-0000-0000941C0000}"/>
    <cellStyle name="20% - Accent1 2 2 5 4 2 2 2 2 2" xfId="7504" xr:uid="{00000000-0005-0000-0000-0000951C0000}"/>
    <cellStyle name="20% - Accent1 2 2 5 4 2 2 2 3" xfId="7505" xr:uid="{00000000-0005-0000-0000-0000961C0000}"/>
    <cellStyle name="20% - Accent1 2 2 5 4 2 2 3" xfId="7506" xr:uid="{00000000-0005-0000-0000-0000971C0000}"/>
    <cellStyle name="20% - Accent1 2 2 5 4 2 2 3 2" xfId="7507" xr:uid="{00000000-0005-0000-0000-0000981C0000}"/>
    <cellStyle name="20% - Accent1 2 2 5 4 2 2 4" xfId="7508" xr:uid="{00000000-0005-0000-0000-0000991C0000}"/>
    <cellStyle name="20% - Accent1 2 2 5 4 2 3" xfId="7509" xr:uid="{00000000-0005-0000-0000-00009A1C0000}"/>
    <cellStyle name="20% - Accent1 2 2 5 4 2 3 2" xfId="7510" xr:uid="{00000000-0005-0000-0000-00009B1C0000}"/>
    <cellStyle name="20% - Accent1 2 2 5 4 2 3 2 2" xfId="7511" xr:uid="{00000000-0005-0000-0000-00009C1C0000}"/>
    <cellStyle name="20% - Accent1 2 2 5 4 2 3 2 2 2" xfId="7512" xr:uid="{00000000-0005-0000-0000-00009D1C0000}"/>
    <cellStyle name="20% - Accent1 2 2 5 4 2 3 2 3" xfId="7513" xr:uid="{00000000-0005-0000-0000-00009E1C0000}"/>
    <cellStyle name="20% - Accent1 2 2 5 4 2 3 3" xfId="7514" xr:uid="{00000000-0005-0000-0000-00009F1C0000}"/>
    <cellStyle name="20% - Accent1 2 2 5 4 2 3 3 2" xfId="7515" xr:uid="{00000000-0005-0000-0000-0000A01C0000}"/>
    <cellStyle name="20% - Accent1 2 2 5 4 2 3 4" xfId="7516" xr:uid="{00000000-0005-0000-0000-0000A11C0000}"/>
    <cellStyle name="20% - Accent1 2 2 5 4 2 4" xfId="7517" xr:uid="{00000000-0005-0000-0000-0000A21C0000}"/>
    <cellStyle name="20% - Accent1 2 2 5 4 2 4 2" xfId="7518" xr:uid="{00000000-0005-0000-0000-0000A31C0000}"/>
    <cellStyle name="20% - Accent1 2 2 5 4 2 4 2 2" xfId="7519" xr:uid="{00000000-0005-0000-0000-0000A41C0000}"/>
    <cellStyle name="20% - Accent1 2 2 5 4 2 4 2 2 2" xfId="7520" xr:uid="{00000000-0005-0000-0000-0000A51C0000}"/>
    <cellStyle name="20% - Accent1 2 2 5 4 2 4 2 3" xfId="7521" xr:uid="{00000000-0005-0000-0000-0000A61C0000}"/>
    <cellStyle name="20% - Accent1 2 2 5 4 2 4 3" xfId="7522" xr:uid="{00000000-0005-0000-0000-0000A71C0000}"/>
    <cellStyle name="20% - Accent1 2 2 5 4 2 4 3 2" xfId="7523" xr:uid="{00000000-0005-0000-0000-0000A81C0000}"/>
    <cellStyle name="20% - Accent1 2 2 5 4 2 4 4" xfId="7524" xr:uid="{00000000-0005-0000-0000-0000A91C0000}"/>
    <cellStyle name="20% - Accent1 2 2 5 4 2 5" xfId="7525" xr:uid="{00000000-0005-0000-0000-0000AA1C0000}"/>
    <cellStyle name="20% - Accent1 2 2 5 4 2 5 2" xfId="7526" xr:uid="{00000000-0005-0000-0000-0000AB1C0000}"/>
    <cellStyle name="20% - Accent1 2 2 5 4 2 5 2 2" xfId="7527" xr:uid="{00000000-0005-0000-0000-0000AC1C0000}"/>
    <cellStyle name="20% - Accent1 2 2 5 4 2 5 3" xfId="7528" xr:uid="{00000000-0005-0000-0000-0000AD1C0000}"/>
    <cellStyle name="20% - Accent1 2 2 5 4 2 6" xfId="7529" xr:uid="{00000000-0005-0000-0000-0000AE1C0000}"/>
    <cellStyle name="20% - Accent1 2 2 5 4 2 6 2" xfId="7530" xr:uid="{00000000-0005-0000-0000-0000AF1C0000}"/>
    <cellStyle name="20% - Accent1 2 2 5 4 2 6 2 2" xfId="7531" xr:uid="{00000000-0005-0000-0000-0000B01C0000}"/>
    <cellStyle name="20% - Accent1 2 2 5 4 2 6 3" xfId="7532" xr:uid="{00000000-0005-0000-0000-0000B11C0000}"/>
    <cellStyle name="20% - Accent1 2 2 5 4 2 7" xfId="7533" xr:uid="{00000000-0005-0000-0000-0000B21C0000}"/>
    <cellStyle name="20% - Accent1 2 2 5 4 2 7 2" xfId="7534" xr:uid="{00000000-0005-0000-0000-0000B31C0000}"/>
    <cellStyle name="20% - Accent1 2 2 5 4 2 8" xfId="7535" xr:uid="{00000000-0005-0000-0000-0000B41C0000}"/>
    <cellStyle name="20% - Accent1 2 2 5 4 2 8 2" xfId="7536" xr:uid="{00000000-0005-0000-0000-0000B51C0000}"/>
    <cellStyle name="20% - Accent1 2 2 5 4 2 9" xfId="7537" xr:uid="{00000000-0005-0000-0000-0000B61C0000}"/>
    <cellStyle name="20% - Accent1 2 2 5 4 3" xfId="7538" xr:uid="{00000000-0005-0000-0000-0000B71C0000}"/>
    <cellStyle name="20% - Accent1 2 2 5 4 3 2" xfId="7539" xr:uid="{00000000-0005-0000-0000-0000B81C0000}"/>
    <cellStyle name="20% - Accent1 2 2 5 4 3 2 2" xfId="7540" xr:uid="{00000000-0005-0000-0000-0000B91C0000}"/>
    <cellStyle name="20% - Accent1 2 2 5 4 3 2 2 2" xfId="7541" xr:uid="{00000000-0005-0000-0000-0000BA1C0000}"/>
    <cellStyle name="20% - Accent1 2 2 5 4 3 2 2 2 2" xfId="7542" xr:uid="{00000000-0005-0000-0000-0000BB1C0000}"/>
    <cellStyle name="20% - Accent1 2 2 5 4 3 2 2 3" xfId="7543" xr:uid="{00000000-0005-0000-0000-0000BC1C0000}"/>
    <cellStyle name="20% - Accent1 2 2 5 4 3 2 3" xfId="7544" xr:uid="{00000000-0005-0000-0000-0000BD1C0000}"/>
    <cellStyle name="20% - Accent1 2 2 5 4 3 2 3 2" xfId="7545" xr:uid="{00000000-0005-0000-0000-0000BE1C0000}"/>
    <cellStyle name="20% - Accent1 2 2 5 4 3 2 4" xfId="7546" xr:uid="{00000000-0005-0000-0000-0000BF1C0000}"/>
    <cellStyle name="20% - Accent1 2 2 5 4 3 3" xfId="7547" xr:uid="{00000000-0005-0000-0000-0000C01C0000}"/>
    <cellStyle name="20% - Accent1 2 2 5 4 3 3 2" xfId="7548" xr:uid="{00000000-0005-0000-0000-0000C11C0000}"/>
    <cellStyle name="20% - Accent1 2 2 5 4 3 3 2 2" xfId="7549" xr:uid="{00000000-0005-0000-0000-0000C21C0000}"/>
    <cellStyle name="20% - Accent1 2 2 5 4 3 3 2 2 2" xfId="7550" xr:uid="{00000000-0005-0000-0000-0000C31C0000}"/>
    <cellStyle name="20% - Accent1 2 2 5 4 3 3 2 3" xfId="7551" xr:uid="{00000000-0005-0000-0000-0000C41C0000}"/>
    <cellStyle name="20% - Accent1 2 2 5 4 3 3 3" xfId="7552" xr:uid="{00000000-0005-0000-0000-0000C51C0000}"/>
    <cellStyle name="20% - Accent1 2 2 5 4 3 3 3 2" xfId="7553" xr:uid="{00000000-0005-0000-0000-0000C61C0000}"/>
    <cellStyle name="20% - Accent1 2 2 5 4 3 3 4" xfId="7554" xr:uid="{00000000-0005-0000-0000-0000C71C0000}"/>
    <cellStyle name="20% - Accent1 2 2 5 4 3 4" xfId="7555" xr:uid="{00000000-0005-0000-0000-0000C81C0000}"/>
    <cellStyle name="20% - Accent1 2 2 5 4 3 4 2" xfId="7556" xr:uid="{00000000-0005-0000-0000-0000C91C0000}"/>
    <cellStyle name="20% - Accent1 2 2 5 4 3 4 2 2" xfId="7557" xr:uid="{00000000-0005-0000-0000-0000CA1C0000}"/>
    <cellStyle name="20% - Accent1 2 2 5 4 3 4 2 2 2" xfId="7558" xr:uid="{00000000-0005-0000-0000-0000CB1C0000}"/>
    <cellStyle name="20% - Accent1 2 2 5 4 3 4 2 3" xfId="7559" xr:uid="{00000000-0005-0000-0000-0000CC1C0000}"/>
    <cellStyle name="20% - Accent1 2 2 5 4 3 4 3" xfId="7560" xr:uid="{00000000-0005-0000-0000-0000CD1C0000}"/>
    <cellStyle name="20% - Accent1 2 2 5 4 3 4 3 2" xfId="7561" xr:uid="{00000000-0005-0000-0000-0000CE1C0000}"/>
    <cellStyle name="20% - Accent1 2 2 5 4 3 4 4" xfId="7562" xr:uid="{00000000-0005-0000-0000-0000CF1C0000}"/>
    <cellStyle name="20% - Accent1 2 2 5 4 3 5" xfId="7563" xr:uid="{00000000-0005-0000-0000-0000D01C0000}"/>
    <cellStyle name="20% - Accent1 2 2 5 4 3 5 2" xfId="7564" xr:uid="{00000000-0005-0000-0000-0000D11C0000}"/>
    <cellStyle name="20% - Accent1 2 2 5 4 3 5 2 2" xfId="7565" xr:uid="{00000000-0005-0000-0000-0000D21C0000}"/>
    <cellStyle name="20% - Accent1 2 2 5 4 3 5 3" xfId="7566" xr:uid="{00000000-0005-0000-0000-0000D31C0000}"/>
    <cellStyle name="20% - Accent1 2 2 5 4 3 6" xfId="7567" xr:uid="{00000000-0005-0000-0000-0000D41C0000}"/>
    <cellStyle name="20% - Accent1 2 2 5 4 3 6 2" xfId="7568" xr:uid="{00000000-0005-0000-0000-0000D51C0000}"/>
    <cellStyle name="20% - Accent1 2 2 5 4 3 6 2 2" xfId="7569" xr:uid="{00000000-0005-0000-0000-0000D61C0000}"/>
    <cellStyle name="20% - Accent1 2 2 5 4 3 6 3" xfId="7570" xr:uid="{00000000-0005-0000-0000-0000D71C0000}"/>
    <cellStyle name="20% - Accent1 2 2 5 4 3 7" xfId="7571" xr:uid="{00000000-0005-0000-0000-0000D81C0000}"/>
    <cellStyle name="20% - Accent1 2 2 5 4 3 7 2" xfId="7572" xr:uid="{00000000-0005-0000-0000-0000D91C0000}"/>
    <cellStyle name="20% - Accent1 2 2 5 4 3 8" xfId="7573" xr:uid="{00000000-0005-0000-0000-0000DA1C0000}"/>
    <cellStyle name="20% - Accent1 2 2 5 4 3 8 2" xfId="7574" xr:uid="{00000000-0005-0000-0000-0000DB1C0000}"/>
    <cellStyle name="20% - Accent1 2 2 5 4 3 9" xfId="7575" xr:uid="{00000000-0005-0000-0000-0000DC1C0000}"/>
    <cellStyle name="20% - Accent1 2 2 5 4 4" xfId="7576" xr:uid="{00000000-0005-0000-0000-0000DD1C0000}"/>
    <cellStyle name="20% - Accent1 2 2 5 4 4 2" xfId="7577" xr:uid="{00000000-0005-0000-0000-0000DE1C0000}"/>
    <cellStyle name="20% - Accent1 2 2 5 4 4 2 2" xfId="7578" xr:uid="{00000000-0005-0000-0000-0000DF1C0000}"/>
    <cellStyle name="20% - Accent1 2 2 5 4 4 2 2 2" xfId="7579" xr:uid="{00000000-0005-0000-0000-0000E01C0000}"/>
    <cellStyle name="20% - Accent1 2 2 5 4 4 2 3" xfId="7580" xr:uid="{00000000-0005-0000-0000-0000E11C0000}"/>
    <cellStyle name="20% - Accent1 2 2 5 4 4 3" xfId="7581" xr:uid="{00000000-0005-0000-0000-0000E21C0000}"/>
    <cellStyle name="20% - Accent1 2 2 5 4 4 3 2" xfId="7582" xr:uid="{00000000-0005-0000-0000-0000E31C0000}"/>
    <cellStyle name="20% - Accent1 2 2 5 4 4 4" xfId="7583" xr:uid="{00000000-0005-0000-0000-0000E41C0000}"/>
    <cellStyle name="20% - Accent1 2 2 5 4 5" xfId="7584" xr:uid="{00000000-0005-0000-0000-0000E51C0000}"/>
    <cellStyle name="20% - Accent1 2 2 5 4 5 2" xfId="7585" xr:uid="{00000000-0005-0000-0000-0000E61C0000}"/>
    <cellStyle name="20% - Accent1 2 2 5 4 5 2 2" xfId="7586" xr:uid="{00000000-0005-0000-0000-0000E71C0000}"/>
    <cellStyle name="20% - Accent1 2 2 5 4 5 2 2 2" xfId="7587" xr:uid="{00000000-0005-0000-0000-0000E81C0000}"/>
    <cellStyle name="20% - Accent1 2 2 5 4 5 2 3" xfId="7588" xr:uid="{00000000-0005-0000-0000-0000E91C0000}"/>
    <cellStyle name="20% - Accent1 2 2 5 4 5 3" xfId="7589" xr:uid="{00000000-0005-0000-0000-0000EA1C0000}"/>
    <cellStyle name="20% - Accent1 2 2 5 4 5 3 2" xfId="7590" xr:uid="{00000000-0005-0000-0000-0000EB1C0000}"/>
    <cellStyle name="20% - Accent1 2 2 5 4 5 4" xfId="7591" xr:uid="{00000000-0005-0000-0000-0000EC1C0000}"/>
    <cellStyle name="20% - Accent1 2 2 5 4 6" xfId="7592" xr:uid="{00000000-0005-0000-0000-0000ED1C0000}"/>
    <cellStyle name="20% - Accent1 2 2 5 4 6 2" xfId="7593" xr:uid="{00000000-0005-0000-0000-0000EE1C0000}"/>
    <cellStyle name="20% - Accent1 2 2 5 4 6 2 2" xfId="7594" xr:uid="{00000000-0005-0000-0000-0000EF1C0000}"/>
    <cellStyle name="20% - Accent1 2 2 5 4 6 2 2 2" xfId="7595" xr:uid="{00000000-0005-0000-0000-0000F01C0000}"/>
    <cellStyle name="20% - Accent1 2 2 5 4 6 2 3" xfId="7596" xr:uid="{00000000-0005-0000-0000-0000F11C0000}"/>
    <cellStyle name="20% - Accent1 2 2 5 4 6 3" xfId="7597" xr:uid="{00000000-0005-0000-0000-0000F21C0000}"/>
    <cellStyle name="20% - Accent1 2 2 5 4 6 3 2" xfId="7598" xr:uid="{00000000-0005-0000-0000-0000F31C0000}"/>
    <cellStyle name="20% - Accent1 2 2 5 4 6 4" xfId="7599" xr:uid="{00000000-0005-0000-0000-0000F41C0000}"/>
    <cellStyle name="20% - Accent1 2 2 5 4 7" xfId="7600" xr:uid="{00000000-0005-0000-0000-0000F51C0000}"/>
    <cellStyle name="20% - Accent1 2 2 5 4 7 2" xfId="7601" xr:uid="{00000000-0005-0000-0000-0000F61C0000}"/>
    <cellStyle name="20% - Accent1 2 2 5 4 7 2 2" xfId="7602" xr:uid="{00000000-0005-0000-0000-0000F71C0000}"/>
    <cellStyle name="20% - Accent1 2 2 5 4 7 3" xfId="7603" xr:uid="{00000000-0005-0000-0000-0000F81C0000}"/>
    <cellStyle name="20% - Accent1 2 2 5 4 8" xfId="7604" xr:uid="{00000000-0005-0000-0000-0000F91C0000}"/>
    <cellStyle name="20% - Accent1 2 2 5 4 8 2" xfId="7605" xr:uid="{00000000-0005-0000-0000-0000FA1C0000}"/>
    <cellStyle name="20% - Accent1 2 2 5 4 8 2 2" xfId="7606" xr:uid="{00000000-0005-0000-0000-0000FB1C0000}"/>
    <cellStyle name="20% - Accent1 2 2 5 4 8 3" xfId="7607" xr:uid="{00000000-0005-0000-0000-0000FC1C0000}"/>
    <cellStyle name="20% - Accent1 2 2 5 4 9" xfId="7608" xr:uid="{00000000-0005-0000-0000-0000FD1C0000}"/>
    <cellStyle name="20% - Accent1 2 2 5 4 9 2" xfId="7609" xr:uid="{00000000-0005-0000-0000-0000FE1C0000}"/>
    <cellStyle name="20% - Accent1 2 2 5 5" xfId="7610" xr:uid="{00000000-0005-0000-0000-0000FF1C0000}"/>
    <cellStyle name="20% - Accent1 2 2 5 5 10" xfId="7611" xr:uid="{00000000-0005-0000-0000-0000001D0000}"/>
    <cellStyle name="20% - Accent1 2 2 5 5 10 2" xfId="7612" xr:uid="{00000000-0005-0000-0000-0000011D0000}"/>
    <cellStyle name="20% - Accent1 2 2 5 5 11" xfId="7613" xr:uid="{00000000-0005-0000-0000-0000021D0000}"/>
    <cellStyle name="20% - Accent1 2 2 5 5 2" xfId="7614" xr:uid="{00000000-0005-0000-0000-0000031D0000}"/>
    <cellStyle name="20% - Accent1 2 2 5 5 2 2" xfId="7615" xr:uid="{00000000-0005-0000-0000-0000041D0000}"/>
    <cellStyle name="20% - Accent1 2 2 5 5 2 2 2" xfId="7616" xr:uid="{00000000-0005-0000-0000-0000051D0000}"/>
    <cellStyle name="20% - Accent1 2 2 5 5 2 2 2 2" xfId="7617" xr:uid="{00000000-0005-0000-0000-0000061D0000}"/>
    <cellStyle name="20% - Accent1 2 2 5 5 2 2 2 2 2" xfId="7618" xr:uid="{00000000-0005-0000-0000-0000071D0000}"/>
    <cellStyle name="20% - Accent1 2 2 5 5 2 2 2 3" xfId="7619" xr:uid="{00000000-0005-0000-0000-0000081D0000}"/>
    <cellStyle name="20% - Accent1 2 2 5 5 2 2 3" xfId="7620" xr:uid="{00000000-0005-0000-0000-0000091D0000}"/>
    <cellStyle name="20% - Accent1 2 2 5 5 2 2 3 2" xfId="7621" xr:uid="{00000000-0005-0000-0000-00000A1D0000}"/>
    <cellStyle name="20% - Accent1 2 2 5 5 2 2 4" xfId="7622" xr:uid="{00000000-0005-0000-0000-00000B1D0000}"/>
    <cellStyle name="20% - Accent1 2 2 5 5 2 3" xfId="7623" xr:uid="{00000000-0005-0000-0000-00000C1D0000}"/>
    <cellStyle name="20% - Accent1 2 2 5 5 2 3 2" xfId="7624" xr:uid="{00000000-0005-0000-0000-00000D1D0000}"/>
    <cellStyle name="20% - Accent1 2 2 5 5 2 3 2 2" xfId="7625" xr:uid="{00000000-0005-0000-0000-00000E1D0000}"/>
    <cellStyle name="20% - Accent1 2 2 5 5 2 3 2 2 2" xfId="7626" xr:uid="{00000000-0005-0000-0000-00000F1D0000}"/>
    <cellStyle name="20% - Accent1 2 2 5 5 2 3 2 3" xfId="7627" xr:uid="{00000000-0005-0000-0000-0000101D0000}"/>
    <cellStyle name="20% - Accent1 2 2 5 5 2 3 3" xfId="7628" xr:uid="{00000000-0005-0000-0000-0000111D0000}"/>
    <cellStyle name="20% - Accent1 2 2 5 5 2 3 3 2" xfId="7629" xr:uid="{00000000-0005-0000-0000-0000121D0000}"/>
    <cellStyle name="20% - Accent1 2 2 5 5 2 3 4" xfId="7630" xr:uid="{00000000-0005-0000-0000-0000131D0000}"/>
    <cellStyle name="20% - Accent1 2 2 5 5 2 4" xfId="7631" xr:uid="{00000000-0005-0000-0000-0000141D0000}"/>
    <cellStyle name="20% - Accent1 2 2 5 5 2 4 2" xfId="7632" xr:uid="{00000000-0005-0000-0000-0000151D0000}"/>
    <cellStyle name="20% - Accent1 2 2 5 5 2 4 2 2" xfId="7633" xr:uid="{00000000-0005-0000-0000-0000161D0000}"/>
    <cellStyle name="20% - Accent1 2 2 5 5 2 4 2 2 2" xfId="7634" xr:uid="{00000000-0005-0000-0000-0000171D0000}"/>
    <cellStyle name="20% - Accent1 2 2 5 5 2 4 2 3" xfId="7635" xr:uid="{00000000-0005-0000-0000-0000181D0000}"/>
    <cellStyle name="20% - Accent1 2 2 5 5 2 4 3" xfId="7636" xr:uid="{00000000-0005-0000-0000-0000191D0000}"/>
    <cellStyle name="20% - Accent1 2 2 5 5 2 4 3 2" xfId="7637" xr:uid="{00000000-0005-0000-0000-00001A1D0000}"/>
    <cellStyle name="20% - Accent1 2 2 5 5 2 4 4" xfId="7638" xr:uid="{00000000-0005-0000-0000-00001B1D0000}"/>
    <cellStyle name="20% - Accent1 2 2 5 5 2 5" xfId="7639" xr:uid="{00000000-0005-0000-0000-00001C1D0000}"/>
    <cellStyle name="20% - Accent1 2 2 5 5 2 5 2" xfId="7640" xr:uid="{00000000-0005-0000-0000-00001D1D0000}"/>
    <cellStyle name="20% - Accent1 2 2 5 5 2 5 2 2" xfId="7641" xr:uid="{00000000-0005-0000-0000-00001E1D0000}"/>
    <cellStyle name="20% - Accent1 2 2 5 5 2 5 3" xfId="7642" xr:uid="{00000000-0005-0000-0000-00001F1D0000}"/>
    <cellStyle name="20% - Accent1 2 2 5 5 2 6" xfId="7643" xr:uid="{00000000-0005-0000-0000-0000201D0000}"/>
    <cellStyle name="20% - Accent1 2 2 5 5 2 6 2" xfId="7644" xr:uid="{00000000-0005-0000-0000-0000211D0000}"/>
    <cellStyle name="20% - Accent1 2 2 5 5 2 6 2 2" xfId="7645" xr:uid="{00000000-0005-0000-0000-0000221D0000}"/>
    <cellStyle name="20% - Accent1 2 2 5 5 2 6 3" xfId="7646" xr:uid="{00000000-0005-0000-0000-0000231D0000}"/>
    <cellStyle name="20% - Accent1 2 2 5 5 2 7" xfId="7647" xr:uid="{00000000-0005-0000-0000-0000241D0000}"/>
    <cellStyle name="20% - Accent1 2 2 5 5 2 7 2" xfId="7648" xr:uid="{00000000-0005-0000-0000-0000251D0000}"/>
    <cellStyle name="20% - Accent1 2 2 5 5 2 8" xfId="7649" xr:uid="{00000000-0005-0000-0000-0000261D0000}"/>
    <cellStyle name="20% - Accent1 2 2 5 5 2 8 2" xfId="7650" xr:uid="{00000000-0005-0000-0000-0000271D0000}"/>
    <cellStyle name="20% - Accent1 2 2 5 5 2 9" xfId="7651" xr:uid="{00000000-0005-0000-0000-0000281D0000}"/>
    <cellStyle name="20% - Accent1 2 2 5 5 3" xfId="7652" xr:uid="{00000000-0005-0000-0000-0000291D0000}"/>
    <cellStyle name="20% - Accent1 2 2 5 5 3 2" xfId="7653" xr:uid="{00000000-0005-0000-0000-00002A1D0000}"/>
    <cellStyle name="20% - Accent1 2 2 5 5 3 2 2" xfId="7654" xr:uid="{00000000-0005-0000-0000-00002B1D0000}"/>
    <cellStyle name="20% - Accent1 2 2 5 5 3 2 2 2" xfId="7655" xr:uid="{00000000-0005-0000-0000-00002C1D0000}"/>
    <cellStyle name="20% - Accent1 2 2 5 5 3 2 2 2 2" xfId="7656" xr:uid="{00000000-0005-0000-0000-00002D1D0000}"/>
    <cellStyle name="20% - Accent1 2 2 5 5 3 2 2 3" xfId="7657" xr:uid="{00000000-0005-0000-0000-00002E1D0000}"/>
    <cellStyle name="20% - Accent1 2 2 5 5 3 2 3" xfId="7658" xr:uid="{00000000-0005-0000-0000-00002F1D0000}"/>
    <cellStyle name="20% - Accent1 2 2 5 5 3 2 3 2" xfId="7659" xr:uid="{00000000-0005-0000-0000-0000301D0000}"/>
    <cellStyle name="20% - Accent1 2 2 5 5 3 2 4" xfId="7660" xr:uid="{00000000-0005-0000-0000-0000311D0000}"/>
    <cellStyle name="20% - Accent1 2 2 5 5 3 3" xfId="7661" xr:uid="{00000000-0005-0000-0000-0000321D0000}"/>
    <cellStyle name="20% - Accent1 2 2 5 5 3 3 2" xfId="7662" xr:uid="{00000000-0005-0000-0000-0000331D0000}"/>
    <cellStyle name="20% - Accent1 2 2 5 5 3 3 2 2" xfId="7663" xr:uid="{00000000-0005-0000-0000-0000341D0000}"/>
    <cellStyle name="20% - Accent1 2 2 5 5 3 3 2 2 2" xfId="7664" xr:uid="{00000000-0005-0000-0000-0000351D0000}"/>
    <cellStyle name="20% - Accent1 2 2 5 5 3 3 2 3" xfId="7665" xr:uid="{00000000-0005-0000-0000-0000361D0000}"/>
    <cellStyle name="20% - Accent1 2 2 5 5 3 3 3" xfId="7666" xr:uid="{00000000-0005-0000-0000-0000371D0000}"/>
    <cellStyle name="20% - Accent1 2 2 5 5 3 3 3 2" xfId="7667" xr:uid="{00000000-0005-0000-0000-0000381D0000}"/>
    <cellStyle name="20% - Accent1 2 2 5 5 3 3 4" xfId="7668" xr:uid="{00000000-0005-0000-0000-0000391D0000}"/>
    <cellStyle name="20% - Accent1 2 2 5 5 3 4" xfId="7669" xr:uid="{00000000-0005-0000-0000-00003A1D0000}"/>
    <cellStyle name="20% - Accent1 2 2 5 5 3 4 2" xfId="7670" xr:uid="{00000000-0005-0000-0000-00003B1D0000}"/>
    <cellStyle name="20% - Accent1 2 2 5 5 3 4 2 2" xfId="7671" xr:uid="{00000000-0005-0000-0000-00003C1D0000}"/>
    <cellStyle name="20% - Accent1 2 2 5 5 3 4 2 2 2" xfId="7672" xr:uid="{00000000-0005-0000-0000-00003D1D0000}"/>
    <cellStyle name="20% - Accent1 2 2 5 5 3 4 2 3" xfId="7673" xr:uid="{00000000-0005-0000-0000-00003E1D0000}"/>
    <cellStyle name="20% - Accent1 2 2 5 5 3 4 3" xfId="7674" xr:uid="{00000000-0005-0000-0000-00003F1D0000}"/>
    <cellStyle name="20% - Accent1 2 2 5 5 3 4 3 2" xfId="7675" xr:uid="{00000000-0005-0000-0000-0000401D0000}"/>
    <cellStyle name="20% - Accent1 2 2 5 5 3 4 4" xfId="7676" xr:uid="{00000000-0005-0000-0000-0000411D0000}"/>
    <cellStyle name="20% - Accent1 2 2 5 5 3 5" xfId="7677" xr:uid="{00000000-0005-0000-0000-0000421D0000}"/>
    <cellStyle name="20% - Accent1 2 2 5 5 3 5 2" xfId="7678" xr:uid="{00000000-0005-0000-0000-0000431D0000}"/>
    <cellStyle name="20% - Accent1 2 2 5 5 3 5 2 2" xfId="7679" xr:uid="{00000000-0005-0000-0000-0000441D0000}"/>
    <cellStyle name="20% - Accent1 2 2 5 5 3 5 3" xfId="7680" xr:uid="{00000000-0005-0000-0000-0000451D0000}"/>
    <cellStyle name="20% - Accent1 2 2 5 5 3 6" xfId="7681" xr:uid="{00000000-0005-0000-0000-0000461D0000}"/>
    <cellStyle name="20% - Accent1 2 2 5 5 3 6 2" xfId="7682" xr:uid="{00000000-0005-0000-0000-0000471D0000}"/>
    <cellStyle name="20% - Accent1 2 2 5 5 3 6 2 2" xfId="7683" xr:uid="{00000000-0005-0000-0000-0000481D0000}"/>
    <cellStyle name="20% - Accent1 2 2 5 5 3 6 3" xfId="7684" xr:uid="{00000000-0005-0000-0000-0000491D0000}"/>
    <cellStyle name="20% - Accent1 2 2 5 5 3 7" xfId="7685" xr:uid="{00000000-0005-0000-0000-00004A1D0000}"/>
    <cellStyle name="20% - Accent1 2 2 5 5 3 7 2" xfId="7686" xr:uid="{00000000-0005-0000-0000-00004B1D0000}"/>
    <cellStyle name="20% - Accent1 2 2 5 5 3 8" xfId="7687" xr:uid="{00000000-0005-0000-0000-00004C1D0000}"/>
    <cellStyle name="20% - Accent1 2 2 5 5 3 8 2" xfId="7688" xr:uid="{00000000-0005-0000-0000-00004D1D0000}"/>
    <cellStyle name="20% - Accent1 2 2 5 5 3 9" xfId="7689" xr:uid="{00000000-0005-0000-0000-00004E1D0000}"/>
    <cellStyle name="20% - Accent1 2 2 5 5 4" xfId="7690" xr:uid="{00000000-0005-0000-0000-00004F1D0000}"/>
    <cellStyle name="20% - Accent1 2 2 5 5 4 2" xfId="7691" xr:uid="{00000000-0005-0000-0000-0000501D0000}"/>
    <cellStyle name="20% - Accent1 2 2 5 5 4 2 2" xfId="7692" xr:uid="{00000000-0005-0000-0000-0000511D0000}"/>
    <cellStyle name="20% - Accent1 2 2 5 5 4 2 2 2" xfId="7693" xr:uid="{00000000-0005-0000-0000-0000521D0000}"/>
    <cellStyle name="20% - Accent1 2 2 5 5 4 2 3" xfId="7694" xr:uid="{00000000-0005-0000-0000-0000531D0000}"/>
    <cellStyle name="20% - Accent1 2 2 5 5 4 3" xfId="7695" xr:uid="{00000000-0005-0000-0000-0000541D0000}"/>
    <cellStyle name="20% - Accent1 2 2 5 5 4 3 2" xfId="7696" xr:uid="{00000000-0005-0000-0000-0000551D0000}"/>
    <cellStyle name="20% - Accent1 2 2 5 5 4 4" xfId="7697" xr:uid="{00000000-0005-0000-0000-0000561D0000}"/>
    <cellStyle name="20% - Accent1 2 2 5 5 5" xfId="7698" xr:uid="{00000000-0005-0000-0000-0000571D0000}"/>
    <cellStyle name="20% - Accent1 2 2 5 5 5 2" xfId="7699" xr:uid="{00000000-0005-0000-0000-0000581D0000}"/>
    <cellStyle name="20% - Accent1 2 2 5 5 5 2 2" xfId="7700" xr:uid="{00000000-0005-0000-0000-0000591D0000}"/>
    <cellStyle name="20% - Accent1 2 2 5 5 5 2 2 2" xfId="7701" xr:uid="{00000000-0005-0000-0000-00005A1D0000}"/>
    <cellStyle name="20% - Accent1 2 2 5 5 5 2 3" xfId="7702" xr:uid="{00000000-0005-0000-0000-00005B1D0000}"/>
    <cellStyle name="20% - Accent1 2 2 5 5 5 3" xfId="7703" xr:uid="{00000000-0005-0000-0000-00005C1D0000}"/>
    <cellStyle name="20% - Accent1 2 2 5 5 5 3 2" xfId="7704" xr:uid="{00000000-0005-0000-0000-00005D1D0000}"/>
    <cellStyle name="20% - Accent1 2 2 5 5 5 4" xfId="7705" xr:uid="{00000000-0005-0000-0000-00005E1D0000}"/>
    <cellStyle name="20% - Accent1 2 2 5 5 6" xfId="7706" xr:uid="{00000000-0005-0000-0000-00005F1D0000}"/>
    <cellStyle name="20% - Accent1 2 2 5 5 6 2" xfId="7707" xr:uid="{00000000-0005-0000-0000-0000601D0000}"/>
    <cellStyle name="20% - Accent1 2 2 5 5 6 2 2" xfId="7708" xr:uid="{00000000-0005-0000-0000-0000611D0000}"/>
    <cellStyle name="20% - Accent1 2 2 5 5 6 2 2 2" xfId="7709" xr:uid="{00000000-0005-0000-0000-0000621D0000}"/>
    <cellStyle name="20% - Accent1 2 2 5 5 6 2 3" xfId="7710" xr:uid="{00000000-0005-0000-0000-0000631D0000}"/>
    <cellStyle name="20% - Accent1 2 2 5 5 6 3" xfId="7711" xr:uid="{00000000-0005-0000-0000-0000641D0000}"/>
    <cellStyle name="20% - Accent1 2 2 5 5 6 3 2" xfId="7712" xr:uid="{00000000-0005-0000-0000-0000651D0000}"/>
    <cellStyle name="20% - Accent1 2 2 5 5 6 4" xfId="7713" xr:uid="{00000000-0005-0000-0000-0000661D0000}"/>
    <cellStyle name="20% - Accent1 2 2 5 5 7" xfId="7714" xr:uid="{00000000-0005-0000-0000-0000671D0000}"/>
    <cellStyle name="20% - Accent1 2 2 5 5 7 2" xfId="7715" xr:uid="{00000000-0005-0000-0000-0000681D0000}"/>
    <cellStyle name="20% - Accent1 2 2 5 5 7 2 2" xfId="7716" xr:uid="{00000000-0005-0000-0000-0000691D0000}"/>
    <cellStyle name="20% - Accent1 2 2 5 5 7 3" xfId="7717" xr:uid="{00000000-0005-0000-0000-00006A1D0000}"/>
    <cellStyle name="20% - Accent1 2 2 5 5 8" xfId="7718" xr:uid="{00000000-0005-0000-0000-00006B1D0000}"/>
    <cellStyle name="20% - Accent1 2 2 5 5 8 2" xfId="7719" xr:uid="{00000000-0005-0000-0000-00006C1D0000}"/>
    <cellStyle name="20% - Accent1 2 2 5 5 8 2 2" xfId="7720" xr:uid="{00000000-0005-0000-0000-00006D1D0000}"/>
    <cellStyle name="20% - Accent1 2 2 5 5 8 3" xfId="7721" xr:uid="{00000000-0005-0000-0000-00006E1D0000}"/>
    <cellStyle name="20% - Accent1 2 2 5 5 9" xfId="7722" xr:uid="{00000000-0005-0000-0000-00006F1D0000}"/>
    <cellStyle name="20% - Accent1 2 2 5 5 9 2" xfId="7723" xr:uid="{00000000-0005-0000-0000-0000701D0000}"/>
    <cellStyle name="20% - Accent1 2 2 5 6" xfId="7724" xr:uid="{00000000-0005-0000-0000-0000711D0000}"/>
    <cellStyle name="20% - Accent1 2 2 5 6 2" xfId="7725" xr:uid="{00000000-0005-0000-0000-0000721D0000}"/>
    <cellStyle name="20% - Accent1 2 2 5 6 2 2" xfId="7726" xr:uid="{00000000-0005-0000-0000-0000731D0000}"/>
    <cellStyle name="20% - Accent1 2 2 5 6 2 2 2" xfId="7727" xr:uid="{00000000-0005-0000-0000-0000741D0000}"/>
    <cellStyle name="20% - Accent1 2 2 5 6 2 2 2 2" xfId="7728" xr:uid="{00000000-0005-0000-0000-0000751D0000}"/>
    <cellStyle name="20% - Accent1 2 2 5 6 2 2 3" xfId="7729" xr:uid="{00000000-0005-0000-0000-0000761D0000}"/>
    <cellStyle name="20% - Accent1 2 2 5 6 2 3" xfId="7730" xr:uid="{00000000-0005-0000-0000-0000771D0000}"/>
    <cellStyle name="20% - Accent1 2 2 5 6 2 3 2" xfId="7731" xr:uid="{00000000-0005-0000-0000-0000781D0000}"/>
    <cellStyle name="20% - Accent1 2 2 5 6 2 4" xfId="7732" xr:uid="{00000000-0005-0000-0000-0000791D0000}"/>
    <cellStyle name="20% - Accent1 2 2 5 6 3" xfId="7733" xr:uid="{00000000-0005-0000-0000-00007A1D0000}"/>
    <cellStyle name="20% - Accent1 2 2 5 6 3 2" xfId="7734" xr:uid="{00000000-0005-0000-0000-00007B1D0000}"/>
    <cellStyle name="20% - Accent1 2 2 5 6 3 2 2" xfId="7735" xr:uid="{00000000-0005-0000-0000-00007C1D0000}"/>
    <cellStyle name="20% - Accent1 2 2 5 6 3 2 2 2" xfId="7736" xr:uid="{00000000-0005-0000-0000-00007D1D0000}"/>
    <cellStyle name="20% - Accent1 2 2 5 6 3 2 3" xfId="7737" xr:uid="{00000000-0005-0000-0000-00007E1D0000}"/>
    <cellStyle name="20% - Accent1 2 2 5 6 3 3" xfId="7738" xr:uid="{00000000-0005-0000-0000-00007F1D0000}"/>
    <cellStyle name="20% - Accent1 2 2 5 6 3 3 2" xfId="7739" xr:uid="{00000000-0005-0000-0000-0000801D0000}"/>
    <cellStyle name="20% - Accent1 2 2 5 6 3 4" xfId="7740" xr:uid="{00000000-0005-0000-0000-0000811D0000}"/>
    <cellStyle name="20% - Accent1 2 2 5 6 4" xfId="7741" xr:uid="{00000000-0005-0000-0000-0000821D0000}"/>
    <cellStyle name="20% - Accent1 2 2 5 6 4 2" xfId="7742" xr:uid="{00000000-0005-0000-0000-0000831D0000}"/>
    <cellStyle name="20% - Accent1 2 2 5 6 4 2 2" xfId="7743" xr:uid="{00000000-0005-0000-0000-0000841D0000}"/>
    <cellStyle name="20% - Accent1 2 2 5 6 4 2 2 2" xfId="7744" xr:uid="{00000000-0005-0000-0000-0000851D0000}"/>
    <cellStyle name="20% - Accent1 2 2 5 6 4 2 3" xfId="7745" xr:uid="{00000000-0005-0000-0000-0000861D0000}"/>
    <cellStyle name="20% - Accent1 2 2 5 6 4 3" xfId="7746" xr:uid="{00000000-0005-0000-0000-0000871D0000}"/>
    <cellStyle name="20% - Accent1 2 2 5 6 4 3 2" xfId="7747" xr:uid="{00000000-0005-0000-0000-0000881D0000}"/>
    <cellStyle name="20% - Accent1 2 2 5 6 4 4" xfId="7748" xr:uid="{00000000-0005-0000-0000-0000891D0000}"/>
    <cellStyle name="20% - Accent1 2 2 5 6 5" xfId="7749" xr:uid="{00000000-0005-0000-0000-00008A1D0000}"/>
    <cellStyle name="20% - Accent1 2 2 5 6 5 2" xfId="7750" xr:uid="{00000000-0005-0000-0000-00008B1D0000}"/>
    <cellStyle name="20% - Accent1 2 2 5 6 5 2 2" xfId="7751" xr:uid="{00000000-0005-0000-0000-00008C1D0000}"/>
    <cellStyle name="20% - Accent1 2 2 5 6 5 3" xfId="7752" xr:uid="{00000000-0005-0000-0000-00008D1D0000}"/>
    <cellStyle name="20% - Accent1 2 2 5 6 6" xfId="7753" xr:uid="{00000000-0005-0000-0000-00008E1D0000}"/>
    <cellStyle name="20% - Accent1 2 2 5 6 6 2" xfId="7754" xr:uid="{00000000-0005-0000-0000-00008F1D0000}"/>
    <cellStyle name="20% - Accent1 2 2 5 6 6 2 2" xfId="7755" xr:uid="{00000000-0005-0000-0000-0000901D0000}"/>
    <cellStyle name="20% - Accent1 2 2 5 6 6 3" xfId="7756" xr:uid="{00000000-0005-0000-0000-0000911D0000}"/>
    <cellStyle name="20% - Accent1 2 2 5 6 7" xfId="7757" xr:uid="{00000000-0005-0000-0000-0000921D0000}"/>
    <cellStyle name="20% - Accent1 2 2 5 6 7 2" xfId="7758" xr:uid="{00000000-0005-0000-0000-0000931D0000}"/>
    <cellStyle name="20% - Accent1 2 2 5 6 8" xfId="7759" xr:uid="{00000000-0005-0000-0000-0000941D0000}"/>
    <cellStyle name="20% - Accent1 2 2 5 6 8 2" xfId="7760" xr:uid="{00000000-0005-0000-0000-0000951D0000}"/>
    <cellStyle name="20% - Accent1 2 2 5 6 9" xfId="7761" xr:uid="{00000000-0005-0000-0000-0000961D0000}"/>
    <cellStyle name="20% - Accent1 2 2 5 7" xfId="7762" xr:uid="{00000000-0005-0000-0000-0000971D0000}"/>
    <cellStyle name="20% - Accent1 2 2 5 7 2" xfId="7763" xr:uid="{00000000-0005-0000-0000-0000981D0000}"/>
    <cellStyle name="20% - Accent1 2 2 5 7 2 2" xfId="7764" xr:uid="{00000000-0005-0000-0000-0000991D0000}"/>
    <cellStyle name="20% - Accent1 2 2 5 7 2 2 2" xfId="7765" xr:uid="{00000000-0005-0000-0000-00009A1D0000}"/>
    <cellStyle name="20% - Accent1 2 2 5 7 2 2 2 2" xfId="7766" xr:uid="{00000000-0005-0000-0000-00009B1D0000}"/>
    <cellStyle name="20% - Accent1 2 2 5 7 2 2 3" xfId="7767" xr:uid="{00000000-0005-0000-0000-00009C1D0000}"/>
    <cellStyle name="20% - Accent1 2 2 5 7 2 3" xfId="7768" xr:uid="{00000000-0005-0000-0000-00009D1D0000}"/>
    <cellStyle name="20% - Accent1 2 2 5 7 2 3 2" xfId="7769" xr:uid="{00000000-0005-0000-0000-00009E1D0000}"/>
    <cellStyle name="20% - Accent1 2 2 5 7 2 4" xfId="7770" xr:uid="{00000000-0005-0000-0000-00009F1D0000}"/>
    <cellStyle name="20% - Accent1 2 2 5 7 3" xfId="7771" xr:uid="{00000000-0005-0000-0000-0000A01D0000}"/>
    <cellStyle name="20% - Accent1 2 2 5 7 3 2" xfId="7772" xr:uid="{00000000-0005-0000-0000-0000A11D0000}"/>
    <cellStyle name="20% - Accent1 2 2 5 7 3 2 2" xfId="7773" xr:uid="{00000000-0005-0000-0000-0000A21D0000}"/>
    <cellStyle name="20% - Accent1 2 2 5 7 3 2 2 2" xfId="7774" xr:uid="{00000000-0005-0000-0000-0000A31D0000}"/>
    <cellStyle name="20% - Accent1 2 2 5 7 3 2 3" xfId="7775" xr:uid="{00000000-0005-0000-0000-0000A41D0000}"/>
    <cellStyle name="20% - Accent1 2 2 5 7 3 3" xfId="7776" xr:uid="{00000000-0005-0000-0000-0000A51D0000}"/>
    <cellStyle name="20% - Accent1 2 2 5 7 3 3 2" xfId="7777" xr:uid="{00000000-0005-0000-0000-0000A61D0000}"/>
    <cellStyle name="20% - Accent1 2 2 5 7 3 4" xfId="7778" xr:uid="{00000000-0005-0000-0000-0000A71D0000}"/>
    <cellStyle name="20% - Accent1 2 2 5 7 4" xfId="7779" xr:uid="{00000000-0005-0000-0000-0000A81D0000}"/>
    <cellStyle name="20% - Accent1 2 2 5 7 4 2" xfId="7780" xr:uid="{00000000-0005-0000-0000-0000A91D0000}"/>
    <cellStyle name="20% - Accent1 2 2 5 7 4 2 2" xfId="7781" xr:uid="{00000000-0005-0000-0000-0000AA1D0000}"/>
    <cellStyle name="20% - Accent1 2 2 5 7 4 2 2 2" xfId="7782" xr:uid="{00000000-0005-0000-0000-0000AB1D0000}"/>
    <cellStyle name="20% - Accent1 2 2 5 7 4 2 3" xfId="7783" xr:uid="{00000000-0005-0000-0000-0000AC1D0000}"/>
    <cellStyle name="20% - Accent1 2 2 5 7 4 3" xfId="7784" xr:uid="{00000000-0005-0000-0000-0000AD1D0000}"/>
    <cellStyle name="20% - Accent1 2 2 5 7 4 3 2" xfId="7785" xr:uid="{00000000-0005-0000-0000-0000AE1D0000}"/>
    <cellStyle name="20% - Accent1 2 2 5 7 4 4" xfId="7786" xr:uid="{00000000-0005-0000-0000-0000AF1D0000}"/>
    <cellStyle name="20% - Accent1 2 2 5 7 5" xfId="7787" xr:uid="{00000000-0005-0000-0000-0000B01D0000}"/>
    <cellStyle name="20% - Accent1 2 2 5 7 5 2" xfId="7788" xr:uid="{00000000-0005-0000-0000-0000B11D0000}"/>
    <cellStyle name="20% - Accent1 2 2 5 7 5 2 2" xfId="7789" xr:uid="{00000000-0005-0000-0000-0000B21D0000}"/>
    <cellStyle name="20% - Accent1 2 2 5 7 5 3" xfId="7790" xr:uid="{00000000-0005-0000-0000-0000B31D0000}"/>
    <cellStyle name="20% - Accent1 2 2 5 7 6" xfId="7791" xr:uid="{00000000-0005-0000-0000-0000B41D0000}"/>
    <cellStyle name="20% - Accent1 2 2 5 7 6 2" xfId="7792" xr:uid="{00000000-0005-0000-0000-0000B51D0000}"/>
    <cellStyle name="20% - Accent1 2 2 5 7 6 2 2" xfId="7793" xr:uid="{00000000-0005-0000-0000-0000B61D0000}"/>
    <cellStyle name="20% - Accent1 2 2 5 7 6 3" xfId="7794" xr:uid="{00000000-0005-0000-0000-0000B71D0000}"/>
    <cellStyle name="20% - Accent1 2 2 5 7 7" xfId="7795" xr:uid="{00000000-0005-0000-0000-0000B81D0000}"/>
    <cellStyle name="20% - Accent1 2 2 5 7 7 2" xfId="7796" xr:uid="{00000000-0005-0000-0000-0000B91D0000}"/>
    <cellStyle name="20% - Accent1 2 2 5 7 8" xfId="7797" xr:uid="{00000000-0005-0000-0000-0000BA1D0000}"/>
    <cellStyle name="20% - Accent1 2 2 5 7 8 2" xfId="7798" xr:uid="{00000000-0005-0000-0000-0000BB1D0000}"/>
    <cellStyle name="20% - Accent1 2 2 5 7 9" xfId="7799" xr:uid="{00000000-0005-0000-0000-0000BC1D0000}"/>
    <cellStyle name="20% - Accent1 2 2 5 8" xfId="7800" xr:uid="{00000000-0005-0000-0000-0000BD1D0000}"/>
    <cellStyle name="20% - Accent1 2 2 5 8 2" xfId="7801" xr:uid="{00000000-0005-0000-0000-0000BE1D0000}"/>
    <cellStyle name="20% - Accent1 2 2 5 8 2 2" xfId="7802" xr:uid="{00000000-0005-0000-0000-0000BF1D0000}"/>
    <cellStyle name="20% - Accent1 2 2 5 8 2 2 2" xfId="7803" xr:uid="{00000000-0005-0000-0000-0000C01D0000}"/>
    <cellStyle name="20% - Accent1 2 2 5 8 2 3" xfId="7804" xr:uid="{00000000-0005-0000-0000-0000C11D0000}"/>
    <cellStyle name="20% - Accent1 2 2 5 8 3" xfId="7805" xr:uid="{00000000-0005-0000-0000-0000C21D0000}"/>
    <cellStyle name="20% - Accent1 2 2 5 8 3 2" xfId="7806" xr:uid="{00000000-0005-0000-0000-0000C31D0000}"/>
    <cellStyle name="20% - Accent1 2 2 5 8 4" xfId="7807" xr:uid="{00000000-0005-0000-0000-0000C41D0000}"/>
    <cellStyle name="20% - Accent1 2 2 5 9" xfId="7808" xr:uid="{00000000-0005-0000-0000-0000C51D0000}"/>
    <cellStyle name="20% - Accent1 2 2 5 9 2" xfId="7809" xr:uid="{00000000-0005-0000-0000-0000C61D0000}"/>
    <cellStyle name="20% - Accent1 2 2 5 9 2 2" xfId="7810" xr:uid="{00000000-0005-0000-0000-0000C71D0000}"/>
    <cellStyle name="20% - Accent1 2 2 5 9 2 2 2" xfId="7811" xr:uid="{00000000-0005-0000-0000-0000C81D0000}"/>
    <cellStyle name="20% - Accent1 2 2 5 9 2 3" xfId="7812" xr:uid="{00000000-0005-0000-0000-0000C91D0000}"/>
    <cellStyle name="20% - Accent1 2 2 5 9 3" xfId="7813" xr:uid="{00000000-0005-0000-0000-0000CA1D0000}"/>
    <cellStyle name="20% - Accent1 2 2 5 9 3 2" xfId="7814" xr:uid="{00000000-0005-0000-0000-0000CB1D0000}"/>
    <cellStyle name="20% - Accent1 2 2 5 9 4" xfId="7815" xr:uid="{00000000-0005-0000-0000-0000CC1D0000}"/>
    <cellStyle name="20% - Accent1 2 2 6" xfId="7816" xr:uid="{00000000-0005-0000-0000-0000CD1D0000}"/>
    <cellStyle name="20% - Accent1 2 2 6 10" xfId="7817" xr:uid="{00000000-0005-0000-0000-0000CE1D0000}"/>
    <cellStyle name="20% - Accent1 2 2 6 10 2" xfId="7818" xr:uid="{00000000-0005-0000-0000-0000CF1D0000}"/>
    <cellStyle name="20% - Accent1 2 2 6 10 2 2" xfId="7819" xr:uid="{00000000-0005-0000-0000-0000D01D0000}"/>
    <cellStyle name="20% - Accent1 2 2 6 10 3" xfId="7820" xr:uid="{00000000-0005-0000-0000-0000D11D0000}"/>
    <cellStyle name="20% - Accent1 2 2 6 11" xfId="7821" xr:uid="{00000000-0005-0000-0000-0000D21D0000}"/>
    <cellStyle name="20% - Accent1 2 2 6 11 2" xfId="7822" xr:uid="{00000000-0005-0000-0000-0000D31D0000}"/>
    <cellStyle name="20% - Accent1 2 2 6 11 2 2" xfId="7823" xr:uid="{00000000-0005-0000-0000-0000D41D0000}"/>
    <cellStyle name="20% - Accent1 2 2 6 11 3" xfId="7824" xr:uid="{00000000-0005-0000-0000-0000D51D0000}"/>
    <cellStyle name="20% - Accent1 2 2 6 12" xfId="7825" xr:uid="{00000000-0005-0000-0000-0000D61D0000}"/>
    <cellStyle name="20% - Accent1 2 2 6 12 2" xfId="7826" xr:uid="{00000000-0005-0000-0000-0000D71D0000}"/>
    <cellStyle name="20% - Accent1 2 2 6 13" xfId="7827" xr:uid="{00000000-0005-0000-0000-0000D81D0000}"/>
    <cellStyle name="20% - Accent1 2 2 6 13 2" xfId="7828" xr:uid="{00000000-0005-0000-0000-0000D91D0000}"/>
    <cellStyle name="20% - Accent1 2 2 6 14" xfId="7829" xr:uid="{00000000-0005-0000-0000-0000DA1D0000}"/>
    <cellStyle name="20% - Accent1 2 2 6 2" xfId="7830" xr:uid="{00000000-0005-0000-0000-0000DB1D0000}"/>
    <cellStyle name="20% - Accent1 2 2 6 2 10" xfId="7831" xr:uid="{00000000-0005-0000-0000-0000DC1D0000}"/>
    <cellStyle name="20% - Accent1 2 2 6 2 10 2" xfId="7832" xr:uid="{00000000-0005-0000-0000-0000DD1D0000}"/>
    <cellStyle name="20% - Accent1 2 2 6 2 11" xfId="7833" xr:uid="{00000000-0005-0000-0000-0000DE1D0000}"/>
    <cellStyle name="20% - Accent1 2 2 6 2 2" xfId="7834" xr:uid="{00000000-0005-0000-0000-0000DF1D0000}"/>
    <cellStyle name="20% - Accent1 2 2 6 2 2 2" xfId="7835" xr:uid="{00000000-0005-0000-0000-0000E01D0000}"/>
    <cellStyle name="20% - Accent1 2 2 6 2 2 2 2" xfId="7836" xr:uid="{00000000-0005-0000-0000-0000E11D0000}"/>
    <cellStyle name="20% - Accent1 2 2 6 2 2 2 2 2" xfId="7837" xr:uid="{00000000-0005-0000-0000-0000E21D0000}"/>
    <cellStyle name="20% - Accent1 2 2 6 2 2 2 2 2 2" xfId="7838" xr:uid="{00000000-0005-0000-0000-0000E31D0000}"/>
    <cellStyle name="20% - Accent1 2 2 6 2 2 2 2 3" xfId="7839" xr:uid="{00000000-0005-0000-0000-0000E41D0000}"/>
    <cellStyle name="20% - Accent1 2 2 6 2 2 2 3" xfId="7840" xr:uid="{00000000-0005-0000-0000-0000E51D0000}"/>
    <cellStyle name="20% - Accent1 2 2 6 2 2 2 3 2" xfId="7841" xr:uid="{00000000-0005-0000-0000-0000E61D0000}"/>
    <cellStyle name="20% - Accent1 2 2 6 2 2 2 4" xfId="7842" xr:uid="{00000000-0005-0000-0000-0000E71D0000}"/>
    <cellStyle name="20% - Accent1 2 2 6 2 2 3" xfId="7843" xr:uid="{00000000-0005-0000-0000-0000E81D0000}"/>
    <cellStyle name="20% - Accent1 2 2 6 2 2 3 2" xfId="7844" xr:uid="{00000000-0005-0000-0000-0000E91D0000}"/>
    <cellStyle name="20% - Accent1 2 2 6 2 2 3 2 2" xfId="7845" xr:uid="{00000000-0005-0000-0000-0000EA1D0000}"/>
    <cellStyle name="20% - Accent1 2 2 6 2 2 3 2 2 2" xfId="7846" xr:uid="{00000000-0005-0000-0000-0000EB1D0000}"/>
    <cellStyle name="20% - Accent1 2 2 6 2 2 3 2 3" xfId="7847" xr:uid="{00000000-0005-0000-0000-0000EC1D0000}"/>
    <cellStyle name="20% - Accent1 2 2 6 2 2 3 3" xfId="7848" xr:uid="{00000000-0005-0000-0000-0000ED1D0000}"/>
    <cellStyle name="20% - Accent1 2 2 6 2 2 3 3 2" xfId="7849" xr:uid="{00000000-0005-0000-0000-0000EE1D0000}"/>
    <cellStyle name="20% - Accent1 2 2 6 2 2 3 4" xfId="7850" xr:uid="{00000000-0005-0000-0000-0000EF1D0000}"/>
    <cellStyle name="20% - Accent1 2 2 6 2 2 4" xfId="7851" xr:uid="{00000000-0005-0000-0000-0000F01D0000}"/>
    <cellStyle name="20% - Accent1 2 2 6 2 2 4 2" xfId="7852" xr:uid="{00000000-0005-0000-0000-0000F11D0000}"/>
    <cellStyle name="20% - Accent1 2 2 6 2 2 4 2 2" xfId="7853" xr:uid="{00000000-0005-0000-0000-0000F21D0000}"/>
    <cellStyle name="20% - Accent1 2 2 6 2 2 4 2 2 2" xfId="7854" xr:uid="{00000000-0005-0000-0000-0000F31D0000}"/>
    <cellStyle name="20% - Accent1 2 2 6 2 2 4 2 3" xfId="7855" xr:uid="{00000000-0005-0000-0000-0000F41D0000}"/>
    <cellStyle name="20% - Accent1 2 2 6 2 2 4 3" xfId="7856" xr:uid="{00000000-0005-0000-0000-0000F51D0000}"/>
    <cellStyle name="20% - Accent1 2 2 6 2 2 4 3 2" xfId="7857" xr:uid="{00000000-0005-0000-0000-0000F61D0000}"/>
    <cellStyle name="20% - Accent1 2 2 6 2 2 4 4" xfId="7858" xr:uid="{00000000-0005-0000-0000-0000F71D0000}"/>
    <cellStyle name="20% - Accent1 2 2 6 2 2 5" xfId="7859" xr:uid="{00000000-0005-0000-0000-0000F81D0000}"/>
    <cellStyle name="20% - Accent1 2 2 6 2 2 5 2" xfId="7860" xr:uid="{00000000-0005-0000-0000-0000F91D0000}"/>
    <cellStyle name="20% - Accent1 2 2 6 2 2 5 2 2" xfId="7861" xr:uid="{00000000-0005-0000-0000-0000FA1D0000}"/>
    <cellStyle name="20% - Accent1 2 2 6 2 2 5 3" xfId="7862" xr:uid="{00000000-0005-0000-0000-0000FB1D0000}"/>
    <cellStyle name="20% - Accent1 2 2 6 2 2 6" xfId="7863" xr:uid="{00000000-0005-0000-0000-0000FC1D0000}"/>
    <cellStyle name="20% - Accent1 2 2 6 2 2 6 2" xfId="7864" xr:uid="{00000000-0005-0000-0000-0000FD1D0000}"/>
    <cellStyle name="20% - Accent1 2 2 6 2 2 6 2 2" xfId="7865" xr:uid="{00000000-0005-0000-0000-0000FE1D0000}"/>
    <cellStyle name="20% - Accent1 2 2 6 2 2 6 3" xfId="7866" xr:uid="{00000000-0005-0000-0000-0000FF1D0000}"/>
    <cellStyle name="20% - Accent1 2 2 6 2 2 7" xfId="7867" xr:uid="{00000000-0005-0000-0000-0000001E0000}"/>
    <cellStyle name="20% - Accent1 2 2 6 2 2 7 2" xfId="7868" xr:uid="{00000000-0005-0000-0000-0000011E0000}"/>
    <cellStyle name="20% - Accent1 2 2 6 2 2 8" xfId="7869" xr:uid="{00000000-0005-0000-0000-0000021E0000}"/>
    <cellStyle name="20% - Accent1 2 2 6 2 2 8 2" xfId="7870" xr:uid="{00000000-0005-0000-0000-0000031E0000}"/>
    <cellStyle name="20% - Accent1 2 2 6 2 2 9" xfId="7871" xr:uid="{00000000-0005-0000-0000-0000041E0000}"/>
    <cellStyle name="20% - Accent1 2 2 6 2 3" xfId="7872" xr:uid="{00000000-0005-0000-0000-0000051E0000}"/>
    <cellStyle name="20% - Accent1 2 2 6 2 3 2" xfId="7873" xr:uid="{00000000-0005-0000-0000-0000061E0000}"/>
    <cellStyle name="20% - Accent1 2 2 6 2 3 2 2" xfId="7874" xr:uid="{00000000-0005-0000-0000-0000071E0000}"/>
    <cellStyle name="20% - Accent1 2 2 6 2 3 2 2 2" xfId="7875" xr:uid="{00000000-0005-0000-0000-0000081E0000}"/>
    <cellStyle name="20% - Accent1 2 2 6 2 3 2 2 2 2" xfId="7876" xr:uid="{00000000-0005-0000-0000-0000091E0000}"/>
    <cellStyle name="20% - Accent1 2 2 6 2 3 2 2 3" xfId="7877" xr:uid="{00000000-0005-0000-0000-00000A1E0000}"/>
    <cellStyle name="20% - Accent1 2 2 6 2 3 2 3" xfId="7878" xr:uid="{00000000-0005-0000-0000-00000B1E0000}"/>
    <cellStyle name="20% - Accent1 2 2 6 2 3 2 3 2" xfId="7879" xr:uid="{00000000-0005-0000-0000-00000C1E0000}"/>
    <cellStyle name="20% - Accent1 2 2 6 2 3 2 4" xfId="7880" xr:uid="{00000000-0005-0000-0000-00000D1E0000}"/>
    <cellStyle name="20% - Accent1 2 2 6 2 3 3" xfId="7881" xr:uid="{00000000-0005-0000-0000-00000E1E0000}"/>
    <cellStyle name="20% - Accent1 2 2 6 2 3 3 2" xfId="7882" xr:uid="{00000000-0005-0000-0000-00000F1E0000}"/>
    <cellStyle name="20% - Accent1 2 2 6 2 3 3 2 2" xfId="7883" xr:uid="{00000000-0005-0000-0000-0000101E0000}"/>
    <cellStyle name="20% - Accent1 2 2 6 2 3 3 2 2 2" xfId="7884" xr:uid="{00000000-0005-0000-0000-0000111E0000}"/>
    <cellStyle name="20% - Accent1 2 2 6 2 3 3 2 3" xfId="7885" xr:uid="{00000000-0005-0000-0000-0000121E0000}"/>
    <cellStyle name="20% - Accent1 2 2 6 2 3 3 3" xfId="7886" xr:uid="{00000000-0005-0000-0000-0000131E0000}"/>
    <cellStyle name="20% - Accent1 2 2 6 2 3 3 3 2" xfId="7887" xr:uid="{00000000-0005-0000-0000-0000141E0000}"/>
    <cellStyle name="20% - Accent1 2 2 6 2 3 3 4" xfId="7888" xr:uid="{00000000-0005-0000-0000-0000151E0000}"/>
    <cellStyle name="20% - Accent1 2 2 6 2 3 4" xfId="7889" xr:uid="{00000000-0005-0000-0000-0000161E0000}"/>
    <cellStyle name="20% - Accent1 2 2 6 2 3 4 2" xfId="7890" xr:uid="{00000000-0005-0000-0000-0000171E0000}"/>
    <cellStyle name="20% - Accent1 2 2 6 2 3 4 2 2" xfId="7891" xr:uid="{00000000-0005-0000-0000-0000181E0000}"/>
    <cellStyle name="20% - Accent1 2 2 6 2 3 4 2 2 2" xfId="7892" xr:uid="{00000000-0005-0000-0000-0000191E0000}"/>
    <cellStyle name="20% - Accent1 2 2 6 2 3 4 2 3" xfId="7893" xr:uid="{00000000-0005-0000-0000-00001A1E0000}"/>
    <cellStyle name="20% - Accent1 2 2 6 2 3 4 3" xfId="7894" xr:uid="{00000000-0005-0000-0000-00001B1E0000}"/>
    <cellStyle name="20% - Accent1 2 2 6 2 3 4 3 2" xfId="7895" xr:uid="{00000000-0005-0000-0000-00001C1E0000}"/>
    <cellStyle name="20% - Accent1 2 2 6 2 3 4 4" xfId="7896" xr:uid="{00000000-0005-0000-0000-00001D1E0000}"/>
    <cellStyle name="20% - Accent1 2 2 6 2 3 5" xfId="7897" xr:uid="{00000000-0005-0000-0000-00001E1E0000}"/>
    <cellStyle name="20% - Accent1 2 2 6 2 3 5 2" xfId="7898" xr:uid="{00000000-0005-0000-0000-00001F1E0000}"/>
    <cellStyle name="20% - Accent1 2 2 6 2 3 5 2 2" xfId="7899" xr:uid="{00000000-0005-0000-0000-0000201E0000}"/>
    <cellStyle name="20% - Accent1 2 2 6 2 3 5 3" xfId="7900" xr:uid="{00000000-0005-0000-0000-0000211E0000}"/>
    <cellStyle name="20% - Accent1 2 2 6 2 3 6" xfId="7901" xr:uid="{00000000-0005-0000-0000-0000221E0000}"/>
    <cellStyle name="20% - Accent1 2 2 6 2 3 6 2" xfId="7902" xr:uid="{00000000-0005-0000-0000-0000231E0000}"/>
    <cellStyle name="20% - Accent1 2 2 6 2 3 6 2 2" xfId="7903" xr:uid="{00000000-0005-0000-0000-0000241E0000}"/>
    <cellStyle name="20% - Accent1 2 2 6 2 3 6 3" xfId="7904" xr:uid="{00000000-0005-0000-0000-0000251E0000}"/>
    <cellStyle name="20% - Accent1 2 2 6 2 3 7" xfId="7905" xr:uid="{00000000-0005-0000-0000-0000261E0000}"/>
    <cellStyle name="20% - Accent1 2 2 6 2 3 7 2" xfId="7906" xr:uid="{00000000-0005-0000-0000-0000271E0000}"/>
    <cellStyle name="20% - Accent1 2 2 6 2 3 8" xfId="7907" xr:uid="{00000000-0005-0000-0000-0000281E0000}"/>
    <cellStyle name="20% - Accent1 2 2 6 2 3 8 2" xfId="7908" xr:uid="{00000000-0005-0000-0000-0000291E0000}"/>
    <cellStyle name="20% - Accent1 2 2 6 2 3 9" xfId="7909" xr:uid="{00000000-0005-0000-0000-00002A1E0000}"/>
    <cellStyle name="20% - Accent1 2 2 6 2 4" xfId="7910" xr:uid="{00000000-0005-0000-0000-00002B1E0000}"/>
    <cellStyle name="20% - Accent1 2 2 6 2 4 2" xfId="7911" xr:uid="{00000000-0005-0000-0000-00002C1E0000}"/>
    <cellStyle name="20% - Accent1 2 2 6 2 4 2 2" xfId="7912" xr:uid="{00000000-0005-0000-0000-00002D1E0000}"/>
    <cellStyle name="20% - Accent1 2 2 6 2 4 2 2 2" xfId="7913" xr:uid="{00000000-0005-0000-0000-00002E1E0000}"/>
    <cellStyle name="20% - Accent1 2 2 6 2 4 2 3" xfId="7914" xr:uid="{00000000-0005-0000-0000-00002F1E0000}"/>
    <cellStyle name="20% - Accent1 2 2 6 2 4 3" xfId="7915" xr:uid="{00000000-0005-0000-0000-0000301E0000}"/>
    <cellStyle name="20% - Accent1 2 2 6 2 4 3 2" xfId="7916" xr:uid="{00000000-0005-0000-0000-0000311E0000}"/>
    <cellStyle name="20% - Accent1 2 2 6 2 4 4" xfId="7917" xr:uid="{00000000-0005-0000-0000-0000321E0000}"/>
    <cellStyle name="20% - Accent1 2 2 6 2 5" xfId="7918" xr:uid="{00000000-0005-0000-0000-0000331E0000}"/>
    <cellStyle name="20% - Accent1 2 2 6 2 5 2" xfId="7919" xr:uid="{00000000-0005-0000-0000-0000341E0000}"/>
    <cellStyle name="20% - Accent1 2 2 6 2 5 2 2" xfId="7920" xr:uid="{00000000-0005-0000-0000-0000351E0000}"/>
    <cellStyle name="20% - Accent1 2 2 6 2 5 2 2 2" xfId="7921" xr:uid="{00000000-0005-0000-0000-0000361E0000}"/>
    <cellStyle name="20% - Accent1 2 2 6 2 5 2 3" xfId="7922" xr:uid="{00000000-0005-0000-0000-0000371E0000}"/>
    <cellStyle name="20% - Accent1 2 2 6 2 5 3" xfId="7923" xr:uid="{00000000-0005-0000-0000-0000381E0000}"/>
    <cellStyle name="20% - Accent1 2 2 6 2 5 3 2" xfId="7924" xr:uid="{00000000-0005-0000-0000-0000391E0000}"/>
    <cellStyle name="20% - Accent1 2 2 6 2 5 4" xfId="7925" xr:uid="{00000000-0005-0000-0000-00003A1E0000}"/>
    <cellStyle name="20% - Accent1 2 2 6 2 6" xfId="7926" xr:uid="{00000000-0005-0000-0000-00003B1E0000}"/>
    <cellStyle name="20% - Accent1 2 2 6 2 6 2" xfId="7927" xr:uid="{00000000-0005-0000-0000-00003C1E0000}"/>
    <cellStyle name="20% - Accent1 2 2 6 2 6 2 2" xfId="7928" xr:uid="{00000000-0005-0000-0000-00003D1E0000}"/>
    <cellStyle name="20% - Accent1 2 2 6 2 6 2 2 2" xfId="7929" xr:uid="{00000000-0005-0000-0000-00003E1E0000}"/>
    <cellStyle name="20% - Accent1 2 2 6 2 6 2 3" xfId="7930" xr:uid="{00000000-0005-0000-0000-00003F1E0000}"/>
    <cellStyle name="20% - Accent1 2 2 6 2 6 3" xfId="7931" xr:uid="{00000000-0005-0000-0000-0000401E0000}"/>
    <cellStyle name="20% - Accent1 2 2 6 2 6 3 2" xfId="7932" xr:uid="{00000000-0005-0000-0000-0000411E0000}"/>
    <cellStyle name="20% - Accent1 2 2 6 2 6 4" xfId="7933" xr:uid="{00000000-0005-0000-0000-0000421E0000}"/>
    <cellStyle name="20% - Accent1 2 2 6 2 7" xfId="7934" xr:uid="{00000000-0005-0000-0000-0000431E0000}"/>
    <cellStyle name="20% - Accent1 2 2 6 2 7 2" xfId="7935" xr:uid="{00000000-0005-0000-0000-0000441E0000}"/>
    <cellStyle name="20% - Accent1 2 2 6 2 7 2 2" xfId="7936" xr:uid="{00000000-0005-0000-0000-0000451E0000}"/>
    <cellStyle name="20% - Accent1 2 2 6 2 7 3" xfId="7937" xr:uid="{00000000-0005-0000-0000-0000461E0000}"/>
    <cellStyle name="20% - Accent1 2 2 6 2 8" xfId="7938" xr:uid="{00000000-0005-0000-0000-0000471E0000}"/>
    <cellStyle name="20% - Accent1 2 2 6 2 8 2" xfId="7939" xr:uid="{00000000-0005-0000-0000-0000481E0000}"/>
    <cellStyle name="20% - Accent1 2 2 6 2 8 2 2" xfId="7940" xr:uid="{00000000-0005-0000-0000-0000491E0000}"/>
    <cellStyle name="20% - Accent1 2 2 6 2 8 3" xfId="7941" xr:uid="{00000000-0005-0000-0000-00004A1E0000}"/>
    <cellStyle name="20% - Accent1 2 2 6 2 9" xfId="7942" xr:uid="{00000000-0005-0000-0000-00004B1E0000}"/>
    <cellStyle name="20% - Accent1 2 2 6 2 9 2" xfId="7943" xr:uid="{00000000-0005-0000-0000-00004C1E0000}"/>
    <cellStyle name="20% - Accent1 2 2 6 3" xfId="7944" xr:uid="{00000000-0005-0000-0000-00004D1E0000}"/>
    <cellStyle name="20% - Accent1 2 2 6 3 10" xfId="7945" xr:uid="{00000000-0005-0000-0000-00004E1E0000}"/>
    <cellStyle name="20% - Accent1 2 2 6 3 10 2" xfId="7946" xr:uid="{00000000-0005-0000-0000-00004F1E0000}"/>
    <cellStyle name="20% - Accent1 2 2 6 3 11" xfId="7947" xr:uid="{00000000-0005-0000-0000-0000501E0000}"/>
    <cellStyle name="20% - Accent1 2 2 6 3 2" xfId="7948" xr:uid="{00000000-0005-0000-0000-0000511E0000}"/>
    <cellStyle name="20% - Accent1 2 2 6 3 2 2" xfId="7949" xr:uid="{00000000-0005-0000-0000-0000521E0000}"/>
    <cellStyle name="20% - Accent1 2 2 6 3 2 2 2" xfId="7950" xr:uid="{00000000-0005-0000-0000-0000531E0000}"/>
    <cellStyle name="20% - Accent1 2 2 6 3 2 2 2 2" xfId="7951" xr:uid="{00000000-0005-0000-0000-0000541E0000}"/>
    <cellStyle name="20% - Accent1 2 2 6 3 2 2 2 2 2" xfId="7952" xr:uid="{00000000-0005-0000-0000-0000551E0000}"/>
    <cellStyle name="20% - Accent1 2 2 6 3 2 2 2 3" xfId="7953" xr:uid="{00000000-0005-0000-0000-0000561E0000}"/>
    <cellStyle name="20% - Accent1 2 2 6 3 2 2 3" xfId="7954" xr:uid="{00000000-0005-0000-0000-0000571E0000}"/>
    <cellStyle name="20% - Accent1 2 2 6 3 2 2 3 2" xfId="7955" xr:uid="{00000000-0005-0000-0000-0000581E0000}"/>
    <cellStyle name="20% - Accent1 2 2 6 3 2 2 4" xfId="7956" xr:uid="{00000000-0005-0000-0000-0000591E0000}"/>
    <cellStyle name="20% - Accent1 2 2 6 3 2 3" xfId="7957" xr:uid="{00000000-0005-0000-0000-00005A1E0000}"/>
    <cellStyle name="20% - Accent1 2 2 6 3 2 3 2" xfId="7958" xr:uid="{00000000-0005-0000-0000-00005B1E0000}"/>
    <cellStyle name="20% - Accent1 2 2 6 3 2 3 2 2" xfId="7959" xr:uid="{00000000-0005-0000-0000-00005C1E0000}"/>
    <cellStyle name="20% - Accent1 2 2 6 3 2 3 2 2 2" xfId="7960" xr:uid="{00000000-0005-0000-0000-00005D1E0000}"/>
    <cellStyle name="20% - Accent1 2 2 6 3 2 3 2 3" xfId="7961" xr:uid="{00000000-0005-0000-0000-00005E1E0000}"/>
    <cellStyle name="20% - Accent1 2 2 6 3 2 3 3" xfId="7962" xr:uid="{00000000-0005-0000-0000-00005F1E0000}"/>
    <cellStyle name="20% - Accent1 2 2 6 3 2 3 3 2" xfId="7963" xr:uid="{00000000-0005-0000-0000-0000601E0000}"/>
    <cellStyle name="20% - Accent1 2 2 6 3 2 3 4" xfId="7964" xr:uid="{00000000-0005-0000-0000-0000611E0000}"/>
    <cellStyle name="20% - Accent1 2 2 6 3 2 4" xfId="7965" xr:uid="{00000000-0005-0000-0000-0000621E0000}"/>
    <cellStyle name="20% - Accent1 2 2 6 3 2 4 2" xfId="7966" xr:uid="{00000000-0005-0000-0000-0000631E0000}"/>
    <cellStyle name="20% - Accent1 2 2 6 3 2 4 2 2" xfId="7967" xr:uid="{00000000-0005-0000-0000-0000641E0000}"/>
    <cellStyle name="20% - Accent1 2 2 6 3 2 4 2 2 2" xfId="7968" xr:uid="{00000000-0005-0000-0000-0000651E0000}"/>
    <cellStyle name="20% - Accent1 2 2 6 3 2 4 2 3" xfId="7969" xr:uid="{00000000-0005-0000-0000-0000661E0000}"/>
    <cellStyle name="20% - Accent1 2 2 6 3 2 4 3" xfId="7970" xr:uid="{00000000-0005-0000-0000-0000671E0000}"/>
    <cellStyle name="20% - Accent1 2 2 6 3 2 4 3 2" xfId="7971" xr:uid="{00000000-0005-0000-0000-0000681E0000}"/>
    <cellStyle name="20% - Accent1 2 2 6 3 2 4 4" xfId="7972" xr:uid="{00000000-0005-0000-0000-0000691E0000}"/>
    <cellStyle name="20% - Accent1 2 2 6 3 2 5" xfId="7973" xr:uid="{00000000-0005-0000-0000-00006A1E0000}"/>
    <cellStyle name="20% - Accent1 2 2 6 3 2 5 2" xfId="7974" xr:uid="{00000000-0005-0000-0000-00006B1E0000}"/>
    <cellStyle name="20% - Accent1 2 2 6 3 2 5 2 2" xfId="7975" xr:uid="{00000000-0005-0000-0000-00006C1E0000}"/>
    <cellStyle name="20% - Accent1 2 2 6 3 2 5 3" xfId="7976" xr:uid="{00000000-0005-0000-0000-00006D1E0000}"/>
    <cellStyle name="20% - Accent1 2 2 6 3 2 6" xfId="7977" xr:uid="{00000000-0005-0000-0000-00006E1E0000}"/>
    <cellStyle name="20% - Accent1 2 2 6 3 2 6 2" xfId="7978" xr:uid="{00000000-0005-0000-0000-00006F1E0000}"/>
    <cellStyle name="20% - Accent1 2 2 6 3 2 6 2 2" xfId="7979" xr:uid="{00000000-0005-0000-0000-0000701E0000}"/>
    <cellStyle name="20% - Accent1 2 2 6 3 2 6 3" xfId="7980" xr:uid="{00000000-0005-0000-0000-0000711E0000}"/>
    <cellStyle name="20% - Accent1 2 2 6 3 2 7" xfId="7981" xr:uid="{00000000-0005-0000-0000-0000721E0000}"/>
    <cellStyle name="20% - Accent1 2 2 6 3 2 7 2" xfId="7982" xr:uid="{00000000-0005-0000-0000-0000731E0000}"/>
    <cellStyle name="20% - Accent1 2 2 6 3 2 8" xfId="7983" xr:uid="{00000000-0005-0000-0000-0000741E0000}"/>
    <cellStyle name="20% - Accent1 2 2 6 3 2 8 2" xfId="7984" xr:uid="{00000000-0005-0000-0000-0000751E0000}"/>
    <cellStyle name="20% - Accent1 2 2 6 3 2 9" xfId="7985" xr:uid="{00000000-0005-0000-0000-0000761E0000}"/>
    <cellStyle name="20% - Accent1 2 2 6 3 3" xfId="7986" xr:uid="{00000000-0005-0000-0000-0000771E0000}"/>
    <cellStyle name="20% - Accent1 2 2 6 3 3 2" xfId="7987" xr:uid="{00000000-0005-0000-0000-0000781E0000}"/>
    <cellStyle name="20% - Accent1 2 2 6 3 3 2 2" xfId="7988" xr:uid="{00000000-0005-0000-0000-0000791E0000}"/>
    <cellStyle name="20% - Accent1 2 2 6 3 3 2 2 2" xfId="7989" xr:uid="{00000000-0005-0000-0000-00007A1E0000}"/>
    <cellStyle name="20% - Accent1 2 2 6 3 3 2 2 2 2" xfId="7990" xr:uid="{00000000-0005-0000-0000-00007B1E0000}"/>
    <cellStyle name="20% - Accent1 2 2 6 3 3 2 2 3" xfId="7991" xr:uid="{00000000-0005-0000-0000-00007C1E0000}"/>
    <cellStyle name="20% - Accent1 2 2 6 3 3 2 3" xfId="7992" xr:uid="{00000000-0005-0000-0000-00007D1E0000}"/>
    <cellStyle name="20% - Accent1 2 2 6 3 3 2 3 2" xfId="7993" xr:uid="{00000000-0005-0000-0000-00007E1E0000}"/>
    <cellStyle name="20% - Accent1 2 2 6 3 3 2 4" xfId="7994" xr:uid="{00000000-0005-0000-0000-00007F1E0000}"/>
    <cellStyle name="20% - Accent1 2 2 6 3 3 3" xfId="7995" xr:uid="{00000000-0005-0000-0000-0000801E0000}"/>
    <cellStyle name="20% - Accent1 2 2 6 3 3 3 2" xfId="7996" xr:uid="{00000000-0005-0000-0000-0000811E0000}"/>
    <cellStyle name="20% - Accent1 2 2 6 3 3 3 2 2" xfId="7997" xr:uid="{00000000-0005-0000-0000-0000821E0000}"/>
    <cellStyle name="20% - Accent1 2 2 6 3 3 3 2 2 2" xfId="7998" xr:uid="{00000000-0005-0000-0000-0000831E0000}"/>
    <cellStyle name="20% - Accent1 2 2 6 3 3 3 2 3" xfId="7999" xr:uid="{00000000-0005-0000-0000-0000841E0000}"/>
    <cellStyle name="20% - Accent1 2 2 6 3 3 3 3" xfId="8000" xr:uid="{00000000-0005-0000-0000-0000851E0000}"/>
    <cellStyle name="20% - Accent1 2 2 6 3 3 3 3 2" xfId="8001" xr:uid="{00000000-0005-0000-0000-0000861E0000}"/>
    <cellStyle name="20% - Accent1 2 2 6 3 3 3 4" xfId="8002" xr:uid="{00000000-0005-0000-0000-0000871E0000}"/>
    <cellStyle name="20% - Accent1 2 2 6 3 3 4" xfId="8003" xr:uid="{00000000-0005-0000-0000-0000881E0000}"/>
    <cellStyle name="20% - Accent1 2 2 6 3 3 4 2" xfId="8004" xr:uid="{00000000-0005-0000-0000-0000891E0000}"/>
    <cellStyle name="20% - Accent1 2 2 6 3 3 4 2 2" xfId="8005" xr:uid="{00000000-0005-0000-0000-00008A1E0000}"/>
    <cellStyle name="20% - Accent1 2 2 6 3 3 4 2 2 2" xfId="8006" xr:uid="{00000000-0005-0000-0000-00008B1E0000}"/>
    <cellStyle name="20% - Accent1 2 2 6 3 3 4 2 3" xfId="8007" xr:uid="{00000000-0005-0000-0000-00008C1E0000}"/>
    <cellStyle name="20% - Accent1 2 2 6 3 3 4 3" xfId="8008" xr:uid="{00000000-0005-0000-0000-00008D1E0000}"/>
    <cellStyle name="20% - Accent1 2 2 6 3 3 4 3 2" xfId="8009" xr:uid="{00000000-0005-0000-0000-00008E1E0000}"/>
    <cellStyle name="20% - Accent1 2 2 6 3 3 4 4" xfId="8010" xr:uid="{00000000-0005-0000-0000-00008F1E0000}"/>
    <cellStyle name="20% - Accent1 2 2 6 3 3 5" xfId="8011" xr:uid="{00000000-0005-0000-0000-0000901E0000}"/>
    <cellStyle name="20% - Accent1 2 2 6 3 3 5 2" xfId="8012" xr:uid="{00000000-0005-0000-0000-0000911E0000}"/>
    <cellStyle name="20% - Accent1 2 2 6 3 3 5 2 2" xfId="8013" xr:uid="{00000000-0005-0000-0000-0000921E0000}"/>
    <cellStyle name="20% - Accent1 2 2 6 3 3 5 3" xfId="8014" xr:uid="{00000000-0005-0000-0000-0000931E0000}"/>
    <cellStyle name="20% - Accent1 2 2 6 3 3 6" xfId="8015" xr:uid="{00000000-0005-0000-0000-0000941E0000}"/>
    <cellStyle name="20% - Accent1 2 2 6 3 3 6 2" xfId="8016" xr:uid="{00000000-0005-0000-0000-0000951E0000}"/>
    <cellStyle name="20% - Accent1 2 2 6 3 3 6 2 2" xfId="8017" xr:uid="{00000000-0005-0000-0000-0000961E0000}"/>
    <cellStyle name="20% - Accent1 2 2 6 3 3 6 3" xfId="8018" xr:uid="{00000000-0005-0000-0000-0000971E0000}"/>
    <cellStyle name="20% - Accent1 2 2 6 3 3 7" xfId="8019" xr:uid="{00000000-0005-0000-0000-0000981E0000}"/>
    <cellStyle name="20% - Accent1 2 2 6 3 3 7 2" xfId="8020" xr:uid="{00000000-0005-0000-0000-0000991E0000}"/>
    <cellStyle name="20% - Accent1 2 2 6 3 3 8" xfId="8021" xr:uid="{00000000-0005-0000-0000-00009A1E0000}"/>
    <cellStyle name="20% - Accent1 2 2 6 3 3 8 2" xfId="8022" xr:uid="{00000000-0005-0000-0000-00009B1E0000}"/>
    <cellStyle name="20% - Accent1 2 2 6 3 3 9" xfId="8023" xr:uid="{00000000-0005-0000-0000-00009C1E0000}"/>
    <cellStyle name="20% - Accent1 2 2 6 3 4" xfId="8024" xr:uid="{00000000-0005-0000-0000-00009D1E0000}"/>
    <cellStyle name="20% - Accent1 2 2 6 3 4 2" xfId="8025" xr:uid="{00000000-0005-0000-0000-00009E1E0000}"/>
    <cellStyle name="20% - Accent1 2 2 6 3 4 2 2" xfId="8026" xr:uid="{00000000-0005-0000-0000-00009F1E0000}"/>
    <cellStyle name="20% - Accent1 2 2 6 3 4 2 2 2" xfId="8027" xr:uid="{00000000-0005-0000-0000-0000A01E0000}"/>
    <cellStyle name="20% - Accent1 2 2 6 3 4 2 3" xfId="8028" xr:uid="{00000000-0005-0000-0000-0000A11E0000}"/>
    <cellStyle name="20% - Accent1 2 2 6 3 4 3" xfId="8029" xr:uid="{00000000-0005-0000-0000-0000A21E0000}"/>
    <cellStyle name="20% - Accent1 2 2 6 3 4 3 2" xfId="8030" xr:uid="{00000000-0005-0000-0000-0000A31E0000}"/>
    <cellStyle name="20% - Accent1 2 2 6 3 4 4" xfId="8031" xr:uid="{00000000-0005-0000-0000-0000A41E0000}"/>
    <cellStyle name="20% - Accent1 2 2 6 3 5" xfId="8032" xr:uid="{00000000-0005-0000-0000-0000A51E0000}"/>
    <cellStyle name="20% - Accent1 2 2 6 3 5 2" xfId="8033" xr:uid="{00000000-0005-0000-0000-0000A61E0000}"/>
    <cellStyle name="20% - Accent1 2 2 6 3 5 2 2" xfId="8034" xr:uid="{00000000-0005-0000-0000-0000A71E0000}"/>
    <cellStyle name="20% - Accent1 2 2 6 3 5 2 2 2" xfId="8035" xr:uid="{00000000-0005-0000-0000-0000A81E0000}"/>
    <cellStyle name="20% - Accent1 2 2 6 3 5 2 3" xfId="8036" xr:uid="{00000000-0005-0000-0000-0000A91E0000}"/>
    <cellStyle name="20% - Accent1 2 2 6 3 5 3" xfId="8037" xr:uid="{00000000-0005-0000-0000-0000AA1E0000}"/>
    <cellStyle name="20% - Accent1 2 2 6 3 5 3 2" xfId="8038" xr:uid="{00000000-0005-0000-0000-0000AB1E0000}"/>
    <cellStyle name="20% - Accent1 2 2 6 3 5 4" xfId="8039" xr:uid="{00000000-0005-0000-0000-0000AC1E0000}"/>
    <cellStyle name="20% - Accent1 2 2 6 3 6" xfId="8040" xr:uid="{00000000-0005-0000-0000-0000AD1E0000}"/>
    <cellStyle name="20% - Accent1 2 2 6 3 6 2" xfId="8041" xr:uid="{00000000-0005-0000-0000-0000AE1E0000}"/>
    <cellStyle name="20% - Accent1 2 2 6 3 6 2 2" xfId="8042" xr:uid="{00000000-0005-0000-0000-0000AF1E0000}"/>
    <cellStyle name="20% - Accent1 2 2 6 3 6 2 2 2" xfId="8043" xr:uid="{00000000-0005-0000-0000-0000B01E0000}"/>
    <cellStyle name="20% - Accent1 2 2 6 3 6 2 3" xfId="8044" xr:uid="{00000000-0005-0000-0000-0000B11E0000}"/>
    <cellStyle name="20% - Accent1 2 2 6 3 6 3" xfId="8045" xr:uid="{00000000-0005-0000-0000-0000B21E0000}"/>
    <cellStyle name="20% - Accent1 2 2 6 3 6 3 2" xfId="8046" xr:uid="{00000000-0005-0000-0000-0000B31E0000}"/>
    <cellStyle name="20% - Accent1 2 2 6 3 6 4" xfId="8047" xr:uid="{00000000-0005-0000-0000-0000B41E0000}"/>
    <cellStyle name="20% - Accent1 2 2 6 3 7" xfId="8048" xr:uid="{00000000-0005-0000-0000-0000B51E0000}"/>
    <cellStyle name="20% - Accent1 2 2 6 3 7 2" xfId="8049" xr:uid="{00000000-0005-0000-0000-0000B61E0000}"/>
    <cellStyle name="20% - Accent1 2 2 6 3 7 2 2" xfId="8050" xr:uid="{00000000-0005-0000-0000-0000B71E0000}"/>
    <cellStyle name="20% - Accent1 2 2 6 3 7 3" xfId="8051" xr:uid="{00000000-0005-0000-0000-0000B81E0000}"/>
    <cellStyle name="20% - Accent1 2 2 6 3 8" xfId="8052" xr:uid="{00000000-0005-0000-0000-0000B91E0000}"/>
    <cellStyle name="20% - Accent1 2 2 6 3 8 2" xfId="8053" xr:uid="{00000000-0005-0000-0000-0000BA1E0000}"/>
    <cellStyle name="20% - Accent1 2 2 6 3 8 2 2" xfId="8054" xr:uid="{00000000-0005-0000-0000-0000BB1E0000}"/>
    <cellStyle name="20% - Accent1 2 2 6 3 8 3" xfId="8055" xr:uid="{00000000-0005-0000-0000-0000BC1E0000}"/>
    <cellStyle name="20% - Accent1 2 2 6 3 9" xfId="8056" xr:uid="{00000000-0005-0000-0000-0000BD1E0000}"/>
    <cellStyle name="20% - Accent1 2 2 6 3 9 2" xfId="8057" xr:uid="{00000000-0005-0000-0000-0000BE1E0000}"/>
    <cellStyle name="20% - Accent1 2 2 6 4" xfId="8058" xr:uid="{00000000-0005-0000-0000-0000BF1E0000}"/>
    <cellStyle name="20% - Accent1 2 2 6 4 10" xfId="8059" xr:uid="{00000000-0005-0000-0000-0000C01E0000}"/>
    <cellStyle name="20% - Accent1 2 2 6 4 10 2" xfId="8060" xr:uid="{00000000-0005-0000-0000-0000C11E0000}"/>
    <cellStyle name="20% - Accent1 2 2 6 4 11" xfId="8061" xr:uid="{00000000-0005-0000-0000-0000C21E0000}"/>
    <cellStyle name="20% - Accent1 2 2 6 4 2" xfId="8062" xr:uid="{00000000-0005-0000-0000-0000C31E0000}"/>
    <cellStyle name="20% - Accent1 2 2 6 4 2 2" xfId="8063" xr:uid="{00000000-0005-0000-0000-0000C41E0000}"/>
    <cellStyle name="20% - Accent1 2 2 6 4 2 2 2" xfId="8064" xr:uid="{00000000-0005-0000-0000-0000C51E0000}"/>
    <cellStyle name="20% - Accent1 2 2 6 4 2 2 2 2" xfId="8065" xr:uid="{00000000-0005-0000-0000-0000C61E0000}"/>
    <cellStyle name="20% - Accent1 2 2 6 4 2 2 2 2 2" xfId="8066" xr:uid="{00000000-0005-0000-0000-0000C71E0000}"/>
    <cellStyle name="20% - Accent1 2 2 6 4 2 2 2 3" xfId="8067" xr:uid="{00000000-0005-0000-0000-0000C81E0000}"/>
    <cellStyle name="20% - Accent1 2 2 6 4 2 2 3" xfId="8068" xr:uid="{00000000-0005-0000-0000-0000C91E0000}"/>
    <cellStyle name="20% - Accent1 2 2 6 4 2 2 3 2" xfId="8069" xr:uid="{00000000-0005-0000-0000-0000CA1E0000}"/>
    <cellStyle name="20% - Accent1 2 2 6 4 2 2 4" xfId="8070" xr:uid="{00000000-0005-0000-0000-0000CB1E0000}"/>
    <cellStyle name="20% - Accent1 2 2 6 4 2 3" xfId="8071" xr:uid="{00000000-0005-0000-0000-0000CC1E0000}"/>
    <cellStyle name="20% - Accent1 2 2 6 4 2 3 2" xfId="8072" xr:uid="{00000000-0005-0000-0000-0000CD1E0000}"/>
    <cellStyle name="20% - Accent1 2 2 6 4 2 3 2 2" xfId="8073" xr:uid="{00000000-0005-0000-0000-0000CE1E0000}"/>
    <cellStyle name="20% - Accent1 2 2 6 4 2 3 2 2 2" xfId="8074" xr:uid="{00000000-0005-0000-0000-0000CF1E0000}"/>
    <cellStyle name="20% - Accent1 2 2 6 4 2 3 2 3" xfId="8075" xr:uid="{00000000-0005-0000-0000-0000D01E0000}"/>
    <cellStyle name="20% - Accent1 2 2 6 4 2 3 3" xfId="8076" xr:uid="{00000000-0005-0000-0000-0000D11E0000}"/>
    <cellStyle name="20% - Accent1 2 2 6 4 2 3 3 2" xfId="8077" xr:uid="{00000000-0005-0000-0000-0000D21E0000}"/>
    <cellStyle name="20% - Accent1 2 2 6 4 2 3 4" xfId="8078" xr:uid="{00000000-0005-0000-0000-0000D31E0000}"/>
    <cellStyle name="20% - Accent1 2 2 6 4 2 4" xfId="8079" xr:uid="{00000000-0005-0000-0000-0000D41E0000}"/>
    <cellStyle name="20% - Accent1 2 2 6 4 2 4 2" xfId="8080" xr:uid="{00000000-0005-0000-0000-0000D51E0000}"/>
    <cellStyle name="20% - Accent1 2 2 6 4 2 4 2 2" xfId="8081" xr:uid="{00000000-0005-0000-0000-0000D61E0000}"/>
    <cellStyle name="20% - Accent1 2 2 6 4 2 4 2 2 2" xfId="8082" xr:uid="{00000000-0005-0000-0000-0000D71E0000}"/>
    <cellStyle name="20% - Accent1 2 2 6 4 2 4 2 3" xfId="8083" xr:uid="{00000000-0005-0000-0000-0000D81E0000}"/>
    <cellStyle name="20% - Accent1 2 2 6 4 2 4 3" xfId="8084" xr:uid="{00000000-0005-0000-0000-0000D91E0000}"/>
    <cellStyle name="20% - Accent1 2 2 6 4 2 4 3 2" xfId="8085" xr:uid="{00000000-0005-0000-0000-0000DA1E0000}"/>
    <cellStyle name="20% - Accent1 2 2 6 4 2 4 4" xfId="8086" xr:uid="{00000000-0005-0000-0000-0000DB1E0000}"/>
    <cellStyle name="20% - Accent1 2 2 6 4 2 5" xfId="8087" xr:uid="{00000000-0005-0000-0000-0000DC1E0000}"/>
    <cellStyle name="20% - Accent1 2 2 6 4 2 5 2" xfId="8088" xr:uid="{00000000-0005-0000-0000-0000DD1E0000}"/>
    <cellStyle name="20% - Accent1 2 2 6 4 2 5 2 2" xfId="8089" xr:uid="{00000000-0005-0000-0000-0000DE1E0000}"/>
    <cellStyle name="20% - Accent1 2 2 6 4 2 5 3" xfId="8090" xr:uid="{00000000-0005-0000-0000-0000DF1E0000}"/>
    <cellStyle name="20% - Accent1 2 2 6 4 2 6" xfId="8091" xr:uid="{00000000-0005-0000-0000-0000E01E0000}"/>
    <cellStyle name="20% - Accent1 2 2 6 4 2 6 2" xfId="8092" xr:uid="{00000000-0005-0000-0000-0000E11E0000}"/>
    <cellStyle name="20% - Accent1 2 2 6 4 2 6 2 2" xfId="8093" xr:uid="{00000000-0005-0000-0000-0000E21E0000}"/>
    <cellStyle name="20% - Accent1 2 2 6 4 2 6 3" xfId="8094" xr:uid="{00000000-0005-0000-0000-0000E31E0000}"/>
    <cellStyle name="20% - Accent1 2 2 6 4 2 7" xfId="8095" xr:uid="{00000000-0005-0000-0000-0000E41E0000}"/>
    <cellStyle name="20% - Accent1 2 2 6 4 2 7 2" xfId="8096" xr:uid="{00000000-0005-0000-0000-0000E51E0000}"/>
    <cellStyle name="20% - Accent1 2 2 6 4 2 8" xfId="8097" xr:uid="{00000000-0005-0000-0000-0000E61E0000}"/>
    <cellStyle name="20% - Accent1 2 2 6 4 2 8 2" xfId="8098" xr:uid="{00000000-0005-0000-0000-0000E71E0000}"/>
    <cellStyle name="20% - Accent1 2 2 6 4 2 9" xfId="8099" xr:uid="{00000000-0005-0000-0000-0000E81E0000}"/>
    <cellStyle name="20% - Accent1 2 2 6 4 3" xfId="8100" xr:uid="{00000000-0005-0000-0000-0000E91E0000}"/>
    <cellStyle name="20% - Accent1 2 2 6 4 3 2" xfId="8101" xr:uid="{00000000-0005-0000-0000-0000EA1E0000}"/>
    <cellStyle name="20% - Accent1 2 2 6 4 3 2 2" xfId="8102" xr:uid="{00000000-0005-0000-0000-0000EB1E0000}"/>
    <cellStyle name="20% - Accent1 2 2 6 4 3 2 2 2" xfId="8103" xr:uid="{00000000-0005-0000-0000-0000EC1E0000}"/>
    <cellStyle name="20% - Accent1 2 2 6 4 3 2 2 2 2" xfId="8104" xr:uid="{00000000-0005-0000-0000-0000ED1E0000}"/>
    <cellStyle name="20% - Accent1 2 2 6 4 3 2 2 3" xfId="8105" xr:uid="{00000000-0005-0000-0000-0000EE1E0000}"/>
    <cellStyle name="20% - Accent1 2 2 6 4 3 2 3" xfId="8106" xr:uid="{00000000-0005-0000-0000-0000EF1E0000}"/>
    <cellStyle name="20% - Accent1 2 2 6 4 3 2 3 2" xfId="8107" xr:uid="{00000000-0005-0000-0000-0000F01E0000}"/>
    <cellStyle name="20% - Accent1 2 2 6 4 3 2 4" xfId="8108" xr:uid="{00000000-0005-0000-0000-0000F11E0000}"/>
    <cellStyle name="20% - Accent1 2 2 6 4 3 3" xfId="8109" xr:uid="{00000000-0005-0000-0000-0000F21E0000}"/>
    <cellStyle name="20% - Accent1 2 2 6 4 3 3 2" xfId="8110" xr:uid="{00000000-0005-0000-0000-0000F31E0000}"/>
    <cellStyle name="20% - Accent1 2 2 6 4 3 3 2 2" xfId="8111" xr:uid="{00000000-0005-0000-0000-0000F41E0000}"/>
    <cellStyle name="20% - Accent1 2 2 6 4 3 3 2 2 2" xfId="8112" xr:uid="{00000000-0005-0000-0000-0000F51E0000}"/>
    <cellStyle name="20% - Accent1 2 2 6 4 3 3 2 3" xfId="8113" xr:uid="{00000000-0005-0000-0000-0000F61E0000}"/>
    <cellStyle name="20% - Accent1 2 2 6 4 3 3 3" xfId="8114" xr:uid="{00000000-0005-0000-0000-0000F71E0000}"/>
    <cellStyle name="20% - Accent1 2 2 6 4 3 3 3 2" xfId="8115" xr:uid="{00000000-0005-0000-0000-0000F81E0000}"/>
    <cellStyle name="20% - Accent1 2 2 6 4 3 3 4" xfId="8116" xr:uid="{00000000-0005-0000-0000-0000F91E0000}"/>
    <cellStyle name="20% - Accent1 2 2 6 4 3 4" xfId="8117" xr:uid="{00000000-0005-0000-0000-0000FA1E0000}"/>
    <cellStyle name="20% - Accent1 2 2 6 4 3 4 2" xfId="8118" xr:uid="{00000000-0005-0000-0000-0000FB1E0000}"/>
    <cellStyle name="20% - Accent1 2 2 6 4 3 4 2 2" xfId="8119" xr:uid="{00000000-0005-0000-0000-0000FC1E0000}"/>
    <cellStyle name="20% - Accent1 2 2 6 4 3 4 2 2 2" xfId="8120" xr:uid="{00000000-0005-0000-0000-0000FD1E0000}"/>
    <cellStyle name="20% - Accent1 2 2 6 4 3 4 2 3" xfId="8121" xr:uid="{00000000-0005-0000-0000-0000FE1E0000}"/>
    <cellStyle name="20% - Accent1 2 2 6 4 3 4 3" xfId="8122" xr:uid="{00000000-0005-0000-0000-0000FF1E0000}"/>
    <cellStyle name="20% - Accent1 2 2 6 4 3 4 3 2" xfId="8123" xr:uid="{00000000-0005-0000-0000-0000001F0000}"/>
    <cellStyle name="20% - Accent1 2 2 6 4 3 4 4" xfId="8124" xr:uid="{00000000-0005-0000-0000-0000011F0000}"/>
    <cellStyle name="20% - Accent1 2 2 6 4 3 5" xfId="8125" xr:uid="{00000000-0005-0000-0000-0000021F0000}"/>
    <cellStyle name="20% - Accent1 2 2 6 4 3 5 2" xfId="8126" xr:uid="{00000000-0005-0000-0000-0000031F0000}"/>
    <cellStyle name="20% - Accent1 2 2 6 4 3 5 2 2" xfId="8127" xr:uid="{00000000-0005-0000-0000-0000041F0000}"/>
    <cellStyle name="20% - Accent1 2 2 6 4 3 5 3" xfId="8128" xr:uid="{00000000-0005-0000-0000-0000051F0000}"/>
    <cellStyle name="20% - Accent1 2 2 6 4 3 6" xfId="8129" xr:uid="{00000000-0005-0000-0000-0000061F0000}"/>
    <cellStyle name="20% - Accent1 2 2 6 4 3 6 2" xfId="8130" xr:uid="{00000000-0005-0000-0000-0000071F0000}"/>
    <cellStyle name="20% - Accent1 2 2 6 4 3 6 2 2" xfId="8131" xr:uid="{00000000-0005-0000-0000-0000081F0000}"/>
    <cellStyle name="20% - Accent1 2 2 6 4 3 6 3" xfId="8132" xr:uid="{00000000-0005-0000-0000-0000091F0000}"/>
    <cellStyle name="20% - Accent1 2 2 6 4 3 7" xfId="8133" xr:uid="{00000000-0005-0000-0000-00000A1F0000}"/>
    <cellStyle name="20% - Accent1 2 2 6 4 3 7 2" xfId="8134" xr:uid="{00000000-0005-0000-0000-00000B1F0000}"/>
    <cellStyle name="20% - Accent1 2 2 6 4 3 8" xfId="8135" xr:uid="{00000000-0005-0000-0000-00000C1F0000}"/>
    <cellStyle name="20% - Accent1 2 2 6 4 3 8 2" xfId="8136" xr:uid="{00000000-0005-0000-0000-00000D1F0000}"/>
    <cellStyle name="20% - Accent1 2 2 6 4 3 9" xfId="8137" xr:uid="{00000000-0005-0000-0000-00000E1F0000}"/>
    <cellStyle name="20% - Accent1 2 2 6 4 4" xfId="8138" xr:uid="{00000000-0005-0000-0000-00000F1F0000}"/>
    <cellStyle name="20% - Accent1 2 2 6 4 4 2" xfId="8139" xr:uid="{00000000-0005-0000-0000-0000101F0000}"/>
    <cellStyle name="20% - Accent1 2 2 6 4 4 2 2" xfId="8140" xr:uid="{00000000-0005-0000-0000-0000111F0000}"/>
    <cellStyle name="20% - Accent1 2 2 6 4 4 2 2 2" xfId="8141" xr:uid="{00000000-0005-0000-0000-0000121F0000}"/>
    <cellStyle name="20% - Accent1 2 2 6 4 4 2 3" xfId="8142" xr:uid="{00000000-0005-0000-0000-0000131F0000}"/>
    <cellStyle name="20% - Accent1 2 2 6 4 4 3" xfId="8143" xr:uid="{00000000-0005-0000-0000-0000141F0000}"/>
    <cellStyle name="20% - Accent1 2 2 6 4 4 3 2" xfId="8144" xr:uid="{00000000-0005-0000-0000-0000151F0000}"/>
    <cellStyle name="20% - Accent1 2 2 6 4 4 4" xfId="8145" xr:uid="{00000000-0005-0000-0000-0000161F0000}"/>
    <cellStyle name="20% - Accent1 2 2 6 4 5" xfId="8146" xr:uid="{00000000-0005-0000-0000-0000171F0000}"/>
    <cellStyle name="20% - Accent1 2 2 6 4 5 2" xfId="8147" xr:uid="{00000000-0005-0000-0000-0000181F0000}"/>
    <cellStyle name="20% - Accent1 2 2 6 4 5 2 2" xfId="8148" xr:uid="{00000000-0005-0000-0000-0000191F0000}"/>
    <cellStyle name="20% - Accent1 2 2 6 4 5 2 2 2" xfId="8149" xr:uid="{00000000-0005-0000-0000-00001A1F0000}"/>
    <cellStyle name="20% - Accent1 2 2 6 4 5 2 3" xfId="8150" xr:uid="{00000000-0005-0000-0000-00001B1F0000}"/>
    <cellStyle name="20% - Accent1 2 2 6 4 5 3" xfId="8151" xr:uid="{00000000-0005-0000-0000-00001C1F0000}"/>
    <cellStyle name="20% - Accent1 2 2 6 4 5 3 2" xfId="8152" xr:uid="{00000000-0005-0000-0000-00001D1F0000}"/>
    <cellStyle name="20% - Accent1 2 2 6 4 5 4" xfId="8153" xr:uid="{00000000-0005-0000-0000-00001E1F0000}"/>
    <cellStyle name="20% - Accent1 2 2 6 4 6" xfId="8154" xr:uid="{00000000-0005-0000-0000-00001F1F0000}"/>
    <cellStyle name="20% - Accent1 2 2 6 4 6 2" xfId="8155" xr:uid="{00000000-0005-0000-0000-0000201F0000}"/>
    <cellStyle name="20% - Accent1 2 2 6 4 6 2 2" xfId="8156" xr:uid="{00000000-0005-0000-0000-0000211F0000}"/>
    <cellStyle name="20% - Accent1 2 2 6 4 6 2 2 2" xfId="8157" xr:uid="{00000000-0005-0000-0000-0000221F0000}"/>
    <cellStyle name="20% - Accent1 2 2 6 4 6 2 3" xfId="8158" xr:uid="{00000000-0005-0000-0000-0000231F0000}"/>
    <cellStyle name="20% - Accent1 2 2 6 4 6 3" xfId="8159" xr:uid="{00000000-0005-0000-0000-0000241F0000}"/>
    <cellStyle name="20% - Accent1 2 2 6 4 6 3 2" xfId="8160" xr:uid="{00000000-0005-0000-0000-0000251F0000}"/>
    <cellStyle name="20% - Accent1 2 2 6 4 6 4" xfId="8161" xr:uid="{00000000-0005-0000-0000-0000261F0000}"/>
    <cellStyle name="20% - Accent1 2 2 6 4 7" xfId="8162" xr:uid="{00000000-0005-0000-0000-0000271F0000}"/>
    <cellStyle name="20% - Accent1 2 2 6 4 7 2" xfId="8163" xr:uid="{00000000-0005-0000-0000-0000281F0000}"/>
    <cellStyle name="20% - Accent1 2 2 6 4 7 2 2" xfId="8164" xr:uid="{00000000-0005-0000-0000-0000291F0000}"/>
    <cellStyle name="20% - Accent1 2 2 6 4 7 3" xfId="8165" xr:uid="{00000000-0005-0000-0000-00002A1F0000}"/>
    <cellStyle name="20% - Accent1 2 2 6 4 8" xfId="8166" xr:uid="{00000000-0005-0000-0000-00002B1F0000}"/>
    <cellStyle name="20% - Accent1 2 2 6 4 8 2" xfId="8167" xr:uid="{00000000-0005-0000-0000-00002C1F0000}"/>
    <cellStyle name="20% - Accent1 2 2 6 4 8 2 2" xfId="8168" xr:uid="{00000000-0005-0000-0000-00002D1F0000}"/>
    <cellStyle name="20% - Accent1 2 2 6 4 8 3" xfId="8169" xr:uid="{00000000-0005-0000-0000-00002E1F0000}"/>
    <cellStyle name="20% - Accent1 2 2 6 4 9" xfId="8170" xr:uid="{00000000-0005-0000-0000-00002F1F0000}"/>
    <cellStyle name="20% - Accent1 2 2 6 4 9 2" xfId="8171" xr:uid="{00000000-0005-0000-0000-0000301F0000}"/>
    <cellStyle name="20% - Accent1 2 2 6 5" xfId="8172" xr:uid="{00000000-0005-0000-0000-0000311F0000}"/>
    <cellStyle name="20% - Accent1 2 2 6 5 2" xfId="8173" xr:uid="{00000000-0005-0000-0000-0000321F0000}"/>
    <cellStyle name="20% - Accent1 2 2 6 5 2 2" xfId="8174" xr:uid="{00000000-0005-0000-0000-0000331F0000}"/>
    <cellStyle name="20% - Accent1 2 2 6 5 2 2 2" xfId="8175" xr:uid="{00000000-0005-0000-0000-0000341F0000}"/>
    <cellStyle name="20% - Accent1 2 2 6 5 2 2 2 2" xfId="8176" xr:uid="{00000000-0005-0000-0000-0000351F0000}"/>
    <cellStyle name="20% - Accent1 2 2 6 5 2 2 3" xfId="8177" xr:uid="{00000000-0005-0000-0000-0000361F0000}"/>
    <cellStyle name="20% - Accent1 2 2 6 5 2 3" xfId="8178" xr:uid="{00000000-0005-0000-0000-0000371F0000}"/>
    <cellStyle name="20% - Accent1 2 2 6 5 2 3 2" xfId="8179" xr:uid="{00000000-0005-0000-0000-0000381F0000}"/>
    <cellStyle name="20% - Accent1 2 2 6 5 2 4" xfId="8180" xr:uid="{00000000-0005-0000-0000-0000391F0000}"/>
    <cellStyle name="20% - Accent1 2 2 6 5 3" xfId="8181" xr:uid="{00000000-0005-0000-0000-00003A1F0000}"/>
    <cellStyle name="20% - Accent1 2 2 6 5 3 2" xfId="8182" xr:uid="{00000000-0005-0000-0000-00003B1F0000}"/>
    <cellStyle name="20% - Accent1 2 2 6 5 3 2 2" xfId="8183" xr:uid="{00000000-0005-0000-0000-00003C1F0000}"/>
    <cellStyle name="20% - Accent1 2 2 6 5 3 2 2 2" xfId="8184" xr:uid="{00000000-0005-0000-0000-00003D1F0000}"/>
    <cellStyle name="20% - Accent1 2 2 6 5 3 2 3" xfId="8185" xr:uid="{00000000-0005-0000-0000-00003E1F0000}"/>
    <cellStyle name="20% - Accent1 2 2 6 5 3 3" xfId="8186" xr:uid="{00000000-0005-0000-0000-00003F1F0000}"/>
    <cellStyle name="20% - Accent1 2 2 6 5 3 3 2" xfId="8187" xr:uid="{00000000-0005-0000-0000-0000401F0000}"/>
    <cellStyle name="20% - Accent1 2 2 6 5 3 4" xfId="8188" xr:uid="{00000000-0005-0000-0000-0000411F0000}"/>
    <cellStyle name="20% - Accent1 2 2 6 5 4" xfId="8189" xr:uid="{00000000-0005-0000-0000-0000421F0000}"/>
    <cellStyle name="20% - Accent1 2 2 6 5 4 2" xfId="8190" xr:uid="{00000000-0005-0000-0000-0000431F0000}"/>
    <cellStyle name="20% - Accent1 2 2 6 5 4 2 2" xfId="8191" xr:uid="{00000000-0005-0000-0000-0000441F0000}"/>
    <cellStyle name="20% - Accent1 2 2 6 5 4 2 2 2" xfId="8192" xr:uid="{00000000-0005-0000-0000-0000451F0000}"/>
    <cellStyle name="20% - Accent1 2 2 6 5 4 2 3" xfId="8193" xr:uid="{00000000-0005-0000-0000-0000461F0000}"/>
    <cellStyle name="20% - Accent1 2 2 6 5 4 3" xfId="8194" xr:uid="{00000000-0005-0000-0000-0000471F0000}"/>
    <cellStyle name="20% - Accent1 2 2 6 5 4 3 2" xfId="8195" xr:uid="{00000000-0005-0000-0000-0000481F0000}"/>
    <cellStyle name="20% - Accent1 2 2 6 5 4 4" xfId="8196" xr:uid="{00000000-0005-0000-0000-0000491F0000}"/>
    <cellStyle name="20% - Accent1 2 2 6 5 5" xfId="8197" xr:uid="{00000000-0005-0000-0000-00004A1F0000}"/>
    <cellStyle name="20% - Accent1 2 2 6 5 5 2" xfId="8198" xr:uid="{00000000-0005-0000-0000-00004B1F0000}"/>
    <cellStyle name="20% - Accent1 2 2 6 5 5 2 2" xfId="8199" xr:uid="{00000000-0005-0000-0000-00004C1F0000}"/>
    <cellStyle name="20% - Accent1 2 2 6 5 5 3" xfId="8200" xr:uid="{00000000-0005-0000-0000-00004D1F0000}"/>
    <cellStyle name="20% - Accent1 2 2 6 5 6" xfId="8201" xr:uid="{00000000-0005-0000-0000-00004E1F0000}"/>
    <cellStyle name="20% - Accent1 2 2 6 5 6 2" xfId="8202" xr:uid="{00000000-0005-0000-0000-00004F1F0000}"/>
    <cellStyle name="20% - Accent1 2 2 6 5 6 2 2" xfId="8203" xr:uid="{00000000-0005-0000-0000-0000501F0000}"/>
    <cellStyle name="20% - Accent1 2 2 6 5 6 3" xfId="8204" xr:uid="{00000000-0005-0000-0000-0000511F0000}"/>
    <cellStyle name="20% - Accent1 2 2 6 5 7" xfId="8205" xr:uid="{00000000-0005-0000-0000-0000521F0000}"/>
    <cellStyle name="20% - Accent1 2 2 6 5 7 2" xfId="8206" xr:uid="{00000000-0005-0000-0000-0000531F0000}"/>
    <cellStyle name="20% - Accent1 2 2 6 5 8" xfId="8207" xr:uid="{00000000-0005-0000-0000-0000541F0000}"/>
    <cellStyle name="20% - Accent1 2 2 6 5 8 2" xfId="8208" xr:uid="{00000000-0005-0000-0000-0000551F0000}"/>
    <cellStyle name="20% - Accent1 2 2 6 5 9" xfId="8209" xr:uid="{00000000-0005-0000-0000-0000561F0000}"/>
    <cellStyle name="20% - Accent1 2 2 6 6" xfId="8210" xr:uid="{00000000-0005-0000-0000-0000571F0000}"/>
    <cellStyle name="20% - Accent1 2 2 6 6 2" xfId="8211" xr:uid="{00000000-0005-0000-0000-0000581F0000}"/>
    <cellStyle name="20% - Accent1 2 2 6 6 2 2" xfId="8212" xr:uid="{00000000-0005-0000-0000-0000591F0000}"/>
    <cellStyle name="20% - Accent1 2 2 6 6 2 2 2" xfId="8213" xr:uid="{00000000-0005-0000-0000-00005A1F0000}"/>
    <cellStyle name="20% - Accent1 2 2 6 6 2 2 2 2" xfId="8214" xr:uid="{00000000-0005-0000-0000-00005B1F0000}"/>
    <cellStyle name="20% - Accent1 2 2 6 6 2 2 3" xfId="8215" xr:uid="{00000000-0005-0000-0000-00005C1F0000}"/>
    <cellStyle name="20% - Accent1 2 2 6 6 2 3" xfId="8216" xr:uid="{00000000-0005-0000-0000-00005D1F0000}"/>
    <cellStyle name="20% - Accent1 2 2 6 6 2 3 2" xfId="8217" xr:uid="{00000000-0005-0000-0000-00005E1F0000}"/>
    <cellStyle name="20% - Accent1 2 2 6 6 2 4" xfId="8218" xr:uid="{00000000-0005-0000-0000-00005F1F0000}"/>
    <cellStyle name="20% - Accent1 2 2 6 6 3" xfId="8219" xr:uid="{00000000-0005-0000-0000-0000601F0000}"/>
    <cellStyle name="20% - Accent1 2 2 6 6 3 2" xfId="8220" xr:uid="{00000000-0005-0000-0000-0000611F0000}"/>
    <cellStyle name="20% - Accent1 2 2 6 6 3 2 2" xfId="8221" xr:uid="{00000000-0005-0000-0000-0000621F0000}"/>
    <cellStyle name="20% - Accent1 2 2 6 6 3 2 2 2" xfId="8222" xr:uid="{00000000-0005-0000-0000-0000631F0000}"/>
    <cellStyle name="20% - Accent1 2 2 6 6 3 2 3" xfId="8223" xr:uid="{00000000-0005-0000-0000-0000641F0000}"/>
    <cellStyle name="20% - Accent1 2 2 6 6 3 3" xfId="8224" xr:uid="{00000000-0005-0000-0000-0000651F0000}"/>
    <cellStyle name="20% - Accent1 2 2 6 6 3 3 2" xfId="8225" xr:uid="{00000000-0005-0000-0000-0000661F0000}"/>
    <cellStyle name="20% - Accent1 2 2 6 6 3 4" xfId="8226" xr:uid="{00000000-0005-0000-0000-0000671F0000}"/>
    <cellStyle name="20% - Accent1 2 2 6 6 4" xfId="8227" xr:uid="{00000000-0005-0000-0000-0000681F0000}"/>
    <cellStyle name="20% - Accent1 2 2 6 6 4 2" xfId="8228" xr:uid="{00000000-0005-0000-0000-0000691F0000}"/>
    <cellStyle name="20% - Accent1 2 2 6 6 4 2 2" xfId="8229" xr:uid="{00000000-0005-0000-0000-00006A1F0000}"/>
    <cellStyle name="20% - Accent1 2 2 6 6 4 2 2 2" xfId="8230" xr:uid="{00000000-0005-0000-0000-00006B1F0000}"/>
    <cellStyle name="20% - Accent1 2 2 6 6 4 2 3" xfId="8231" xr:uid="{00000000-0005-0000-0000-00006C1F0000}"/>
    <cellStyle name="20% - Accent1 2 2 6 6 4 3" xfId="8232" xr:uid="{00000000-0005-0000-0000-00006D1F0000}"/>
    <cellStyle name="20% - Accent1 2 2 6 6 4 3 2" xfId="8233" xr:uid="{00000000-0005-0000-0000-00006E1F0000}"/>
    <cellStyle name="20% - Accent1 2 2 6 6 4 4" xfId="8234" xr:uid="{00000000-0005-0000-0000-00006F1F0000}"/>
    <cellStyle name="20% - Accent1 2 2 6 6 5" xfId="8235" xr:uid="{00000000-0005-0000-0000-0000701F0000}"/>
    <cellStyle name="20% - Accent1 2 2 6 6 5 2" xfId="8236" xr:uid="{00000000-0005-0000-0000-0000711F0000}"/>
    <cellStyle name="20% - Accent1 2 2 6 6 5 2 2" xfId="8237" xr:uid="{00000000-0005-0000-0000-0000721F0000}"/>
    <cellStyle name="20% - Accent1 2 2 6 6 5 3" xfId="8238" xr:uid="{00000000-0005-0000-0000-0000731F0000}"/>
    <cellStyle name="20% - Accent1 2 2 6 6 6" xfId="8239" xr:uid="{00000000-0005-0000-0000-0000741F0000}"/>
    <cellStyle name="20% - Accent1 2 2 6 6 6 2" xfId="8240" xr:uid="{00000000-0005-0000-0000-0000751F0000}"/>
    <cellStyle name="20% - Accent1 2 2 6 6 6 2 2" xfId="8241" xr:uid="{00000000-0005-0000-0000-0000761F0000}"/>
    <cellStyle name="20% - Accent1 2 2 6 6 6 3" xfId="8242" xr:uid="{00000000-0005-0000-0000-0000771F0000}"/>
    <cellStyle name="20% - Accent1 2 2 6 6 7" xfId="8243" xr:uid="{00000000-0005-0000-0000-0000781F0000}"/>
    <cellStyle name="20% - Accent1 2 2 6 6 7 2" xfId="8244" xr:uid="{00000000-0005-0000-0000-0000791F0000}"/>
    <cellStyle name="20% - Accent1 2 2 6 6 8" xfId="8245" xr:uid="{00000000-0005-0000-0000-00007A1F0000}"/>
    <cellStyle name="20% - Accent1 2 2 6 6 8 2" xfId="8246" xr:uid="{00000000-0005-0000-0000-00007B1F0000}"/>
    <cellStyle name="20% - Accent1 2 2 6 6 9" xfId="8247" xr:uid="{00000000-0005-0000-0000-00007C1F0000}"/>
    <cellStyle name="20% - Accent1 2 2 6 7" xfId="8248" xr:uid="{00000000-0005-0000-0000-00007D1F0000}"/>
    <cellStyle name="20% - Accent1 2 2 6 7 2" xfId="8249" xr:uid="{00000000-0005-0000-0000-00007E1F0000}"/>
    <cellStyle name="20% - Accent1 2 2 6 7 2 2" xfId="8250" xr:uid="{00000000-0005-0000-0000-00007F1F0000}"/>
    <cellStyle name="20% - Accent1 2 2 6 7 2 2 2" xfId="8251" xr:uid="{00000000-0005-0000-0000-0000801F0000}"/>
    <cellStyle name="20% - Accent1 2 2 6 7 2 3" xfId="8252" xr:uid="{00000000-0005-0000-0000-0000811F0000}"/>
    <cellStyle name="20% - Accent1 2 2 6 7 3" xfId="8253" xr:uid="{00000000-0005-0000-0000-0000821F0000}"/>
    <cellStyle name="20% - Accent1 2 2 6 7 3 2" xfId="8254" xr:uid="{00000000-0005-0000-0000-0000831F0000}"/>
    <cellStyle name="20% - Accent1 2 2 6 7 4" xfId="8255" xr:uid="{00000000-0005-0000-0000-0000841F0000}"/>
    <cellStyle name="20% - Accent1 2 2 6 8" xfId="8256" xr:uid="{00000000-0005-0000-0000-0000851F0000}"/>
    <cellStyle name="20% - Accent1 2 2 6 8 2" xfId="8257" xr:uid="{00000000-0005-0000-0000-0000861F0000}"/>
    <cellStyle name="20% - Accent1 2 2 6 8 2 2" xfId="8258" xr:uid="{00000000-0005-0000-0000-0000871F0000}"/>
    <cellStyle name="20% - Accent1 2 2 6 8 2 2 2" xfId="8259" xr:uid="{00000000-0005-0000-0000-0000881F0000}"/>
    <cellStyle name="20% - Accent1 2 2 6 8 2 3" xfId="8260" xr:uid="{00000000-0005-0000-0000-0000891F0000}"/>
    <cellStyle name="20% - Accent1 2 2 6 8 3" xfId="8261" xr:uid="{00000000-0005-0000-0000-00008A1F0000}"/>
    <cellStyle name="20% - Accent1 2 2 6 8 3 2" xfId="8262" xr:uid="{00000000-0005-0000-0000-00008B1F0000}"/>
    <cellStyle name="20% - Accent1 2 2 6 8 4" xfId="8263" xr:uid="{00000000-0005-0000-0000-00008C1F0000}"/>
    <cellStyle name="20% - Accent1 2 2 6 9" xfId="8264" xr:uid="{00000000-0005-0000-0000-00008D1F0000}"/>
    <cellStyle name="20% - Accent1 2 2 6 9 2" xfId="8265" xr:uid="{00000000-0005-0000-0000-00008E1F0000}"/>
    <cellStyle name="20% - Accent1 2 2 6 9 2 2" xfId="8266" xr:uid="{00000000-0005-0000-0000-00008F1F0000}"/>
    <cellStyle name="20% - Accent1 2 2 6 9 2 2 2" xfId="8267" xr:uid="{00000000-0005-0000-0000-0000901F0000}"/>
    <cellStyle name="20% - Accent1 2 2 6 9 2 3" xfId="8268" xr:uid="{00000000-0005-0000-0000-0000911F0000}"/>
    <cellStyle name="20% - Accent1 2 2 6 9 3" xfId="8269" xr:uid="{00000000-0005-0000-0000-0000921F0000}"/>
    <cellStyle name="20% - Accent1 2 2 6 9 3 2" xfId="8270" xr:uid="{00000000-0005-0000-0000-0000931F0000}"/>
    <cellStyle name="20% - Accent1 2 2 6 9 4" xfId="8271" xr:uid="{00000000-0005-0000-0000-0000941F0000}"/>
    <cellStyle name="20% - Accent1 2 2 7" xfId="8272" xr:uid="{00000000-0005-0000-0000-0000951F0000}"/>
    <cellStyle name="20% - Accent1 2 2 7 10" xfId="8273" xr:uid="{00000000-0005-0000-0000-0000961F0000}"/>
    <cellStyle name="20% - Accent1 2 2 7 10 2" xfId="8274" xr:uid="{00000000-0005-0000-0000-0000971F0000}"/>
    <cellStyle name="20% - Accent1 2 2 7 11" xfId="8275" xr:uid="{00000000-0005-0000-0000-0000981F0000}"/>
    <cellStyle name="20% - Accent1 2 2 7 11 2" xfId="8276" xr:uid="{00000000-0005-0000-0000-0000991F0000}"/>
    <cellStyle name="20% - Accent1 2 2 7 12" xfId="8277" xr:uid="{00000000-0005-0000-0000-00009A1F0000}"/>
    <cellStyle name="20% - Accent1 2 2 7 2" xfId="8278" xr:uid="{00000000-0005-0000-0000-00009B1F0000}"/>
    <cellStyle name="20% - Accent1 2 2 7 2 10" xfId="8279" xr:uid="{00000000-0005-0000-0000-00009C1F0000}"/>
    <cellStyle name="20% - Accent1 2 2 7 2 10 2" xfId="8280" xr:uid="{00000000-0005-0000-0000-00009D1F0000}"/>
    <cellStyle name="20% - Accent1 2 2 7 2 11" xfId="8281" xr:uid="{00000000-0005-0000-0000-00009E1F0000}"/>
    <cellStyle name="20% - Accent1 2 2 7 2 2" xfId="8282" xr:uid="{00000000-0005-0000-0000-00009F1F0000}"/>
    <cellStyle name="20% - Accent1 2 2 7 2 2 2" xfId="8283" xr:uid="{00000000-0005-0000-0000-0000A01F0000}"/>
    <cellStyle name="20% - Accent1 2 2 7 2 2 2 2" xfId="8284" xr:uid="{00000000-0005-0000-0000-0000A11F0000}"/>
    <cellStyle name="20% - Accent1 2 2 7 2 2 2 2 2" xfId="8285" xr:uid="{00000000-0005-0000-0000-0000A21F0000}"/>
    <cellStyle name="20% - Accent1 2 2 7 2 2 2 2 2 2" xfId="8286" xr:uid="{00000000-0005-0000-0000-0000A31F0000}"/>
    <cellStyle name="20% - Accent1 2 2 7 2 2 2 2 3" xfId="8287" xr:uid="{00000000-0005-0000-0000-0000A41F0000}"/>
    <cellStyle name="20% - Accent1 2 2 7 2 2 2 3" xfId="8288" xr:uid="{00000000-0005-0000-0000-0000A51F0000}"/>
    <cellStyle name="20% - Accent1 2 2 7 2 2 2 3 2" xfId="8289" xr:uid="{00000000-0005-0000-0000-0000A61F0000}"/>
    <cellStyle name="20% - Accent1 2 2 7 2 2 2 4" xfId="8290" xr:uid="{00000000-0005-0000-0000-0000A71F0000}"/>
    <cellStyle name="20% - Accent1 2 2 7 2 2 3" xfId="8291" xr:uid="{00000000-0005-0000-0000-0000A81F0000}"/>
    <cellStyle name="20% - Accent1 2 2 7 2 2 3 2" xfId="8292" xr:uid="{00000000-0005-0000-0000-0000A91F0000}"/>
    <cellStyle name="20% - Accent1 2 2 7 2 2 3 2 2" xfId="8293" xr:uid="{00000000-0005-0000-0000-0000AA1F0000}"/>
    <cellStyle name="20% - Accent1 2 2 7 2 2 3 2 2 2" xfId="8294" xr:uid="{00000000-0005-0000-0000-0000AB1F0000}"/>
    <cellStyle name="20% - Accent1 2 2 7 2 2 3 2 3" xfId="8295" xr:uid="{00000000-0005-0000-0000-0000AC1F0000}"/>
    <cellStyle name="20% - Accent1 2 2 7 2 2 3 3" xfId="8296" xr:uid="{00000000-0005-0000-0000-0000AD1F0000}"/>
    <cellStyle name="20% - Accent1 2 2 7 2 2 3 3 2" xfId="8297" xr:uid="{00000000-0005-0000-0000-0000AE1F0000}"/>
    <cellStyle name="20% - Accent1 2 2 7 2 2 3 4" xfId="8298" xr:uid="{00000000-0005-0000-0000-0000AF1F0000}"/>
    <cellStyle name="20% - Accent1 2 2 7 2 2 4" xfId="8299" xr:uid="{00000000-0005-0000-0000-0000B01F0000}"/>
    <cellStyle name="20% - Accent1 2 2 7 2 2 4 2" xfId="8300" xr:uid="{00000000-0005-0000-0000-0000B11F0000}"/>
    <cellStyle name="20% - Accent1 2 2 7 2 2 4 2 2" xfId="8301" xr:uid="{00000000-0005-0000-0000-0000B21F0000}"/>
    <cellStyle name="20% - Accent1 2 2 7 2 2 4 2 2 2" xfId="8302" xr:uid="{00000000-0005-0000-0000-0000B31F0000}"/>
    <cellStyle name="20% - Accent1 2 2 7 2 2 4 2 3" xfId="8303" xr:uid="{00000000-0005-0000-0000-0000B41F0000}"/>
    <cellStyle name="20% - Accent1 2 2 7 2 2 4 3" xfId="8304" xr:uid="{00000000-0005-0000-0000-0000B51F0000}"/>
    <cellStyle name="20% - Accent1 2 2 7 2 2 4 3 2" xfId="8305" xr:uid="{00000000-0005-0000-0000-0000B61F0000}"/>
    <cellStyle name="20% - Accent1 2 2 7 2 2 4 4" xfId="8306" xr:uid="{00000000-0005-0000-0000-0000B71F0000}"/>
    <cellStyle name="20% - Accent1 2 2 7 2 2 5" xfId="8307" xr:uid="{00000000-0005-0000-0000-0000B81F0000}"/>
    <cellStyle name="20% - Accent1 2 2 7 2 2 5 2" xfId="8308" xr:uid="{00000000-0005-0000-0000-0000B91F0000}"/>
    <cellStyle name="20% - Accent1 2 2 7 2 2 5 2 2" xfId="8309" xr:uid="{00000000-0005-0000-0000-0000BA1F0000}"/>
    <cellStyle name="20% - Accent1 2 2 7 2 2 5 3" xfId="8310" xr:uid="{00000000-0005-0000-0000-0000BB1F0000}"/>
    <cellStyle name="20% - Accent1 2 2 7 2 2 6" xfId="8311" xr:uid="{00000000-0005-0000-0000-0000BC1F0000}"/>
    <cellStyle name="20% - Accent1 2 2 7 2 2 6 2" xfId="8312" xr:uid="{00000000-0005-0000-0000-0000BD1F0000}"/>
    <cellStyle name="20% - Accent1 2 2 7 2 2 6 2 2" xfId="8313" xr:uid="{00000000-0005-0000-0000-0000BE1F0000}"/>
    <cellStyle name="20% - Accent1 2 2 7 2 2 6 3" xfId="8314" xr:uid="{00000000-0005-0000-0000-0000BF1F0000}"/>
    <cellStyle name="20% - Accent1 2 2 7 2 2 7" xfId="8315" xr:uid="{00000000-0005-0000-0000-0000C01F0000}"/>
    <cellStyle name="20% - Accent1 2 2 7 2 2 7 2" xfId="8316" xr:uid="{00000000-0005-0000-0000-0000C11F0000}"/>
    <cellStyle name="20% - Accent1 2 2 7 2 2 8" xfId="8317" xr:uid="{00000000-0005-0000-0000-0000C21F0000}"/>
    <cellStyle name="20% - Accent1 2 2 7 2 2 8 2" xfId="8318" xr:uid="{00000000-0005-0000-0000-0000C31F0000}"/>
    <cellStyle name="20% - Accent1 2 2 7 2 2 9" xfId="8319" xr:uid="{00000000-0005-0000-0000-0000C41F0000}"/>
    <cellStyle name="20% - Accent1 2 2 7 2 3" xfId="8320" xr:uid="{00000000-0005-0000-0000-0000C51F0000}"/>
    <cellStyle name="20% - Accent1 2 2 7 2 3 2" xfId="8321" xr:uid="{00000000-0005-0000-0000-0000C61F0000}"/>
    <cellStyle name="20% - Accent1 2 2 7 2 3 2 2" xfId="8322" xr:uid="{00000000-0005-0000-0000-0000C71F0000}"/>
    <cellStyle name="20% - Accent1 2 2 7 2 3 2 2 2" xfId="8323" xr:uid="{00000000-0005-0000-0000-0000C81F0000}"/>
    <cellStyle name="20% - Accent1 2 2 7 2 3 2 2 2 2" xfId="8324" xr:uid="{00000000-0005-0000-0000-0000C91F0000}"/>
    <cellStyle name="20% - Accent1 2 2 7 2 3 2 2 3" xfId="8325" xr:uid="{00000000-0005-0000-0000-0000CA1F0000}"/>
    <cellStyle name="20% - Accent1 2 2 7 2 3 2 3" xfId="8326" xr:uid="{00000000-0005-0000-0000-0000CB1F0000}"/>
    <cellStyle name="20% - Accent1 2 2 7 2 3 2 3 2" xfId="8327" xr:uid="{00000000-0005-0000-0000-0000CC1F0000}"/>
    <cellStyle name="20% - Accent1 2 2 7 2 3 2 4" xfId="8328" xr:uid="{00000000-0005-0000-0000-0000CD1F0000}"/>
    <cellStyle name="20% - Accent1 2 2 7 2 3 3" xfId="8329" xr:uid="{00000000-0005-0000-0000-0000CE1F0000}"/>
    <cellStyle name="20% - Accent1 2 2 7 2 3 3 2" xfId="8330" xr:uid="{00000000-0005-0000-0000-0000CF1F0000}"/>
    <cellStyle name="20% - Accent1 2 2 7 2 3 3 2 2" xfId="8331" xr:uid="{00000000-0005-0000-0000-0000D01F0000}"/>
    <cellStyle name="20% - Accent1 2 2 7 2 3 3 2 2 2" xfId="8332" xr:uid="{00000000-0005-0000-0000-0000D11F0000}"/>
    <cellStyle name="20% - Accent1 2 2 7 2 3 3 2 3" xfId="8333" xr:uid="{00000000-0005-0000-0000-0000D21F0000}"/>
    <cellStyle name="20% - Accent1 2 2 7 2 3 3 3" xfId="8334" xr:uid="{00000000-0005-0000-0000-0000D31F0000}"/>
    <cellStyle name="20% - Accent1 2 2 7 2 3 3 3 2" xfId="8335" xr:uid="{00000000-0005-0000-0000-0000D41F0000}"/>
    <cellStyle name="20% - Accent1 2 2 7 2 3 3 4" xfId="8336" xr:uid="{00000000-0005-0000-0000-0000D51F0000}"/>
    <cellStyle name="20% - Accent1 2 2 7 2 3 4" xfId="8337" xr:uid="{00000000-0005-0000-0000-0000D61F0000}"/>
    <cellStyle name="20% - Accent1 2 2 7 2 3 4 2" xfId="8338" xr:uid="{00000000-0005-0000-0000-0000D71F0000}"/>
    <cellStyle name="20% - Accent1 2 2 7 2 3 4 2 2" xfId="8339" xr:uid="{00000000-0005-0000-0000-0000D81F0000}"/>
    <cellStyle name="20% - Accent1 2 2 7 2 3 4 2 2 2" xfId="8340" xr:uid="{00000000-0005-0000-0000-0000D91F0000}"/>
    <cellStyle name="20% - Accent1 2 2 7 2 3 4 2 3" xfId="8341" xr:uid="{00000000-0005-0000-0000-0000DA1F0000}"/>
    <cellStyle name="20% - Accent1 2 2 7 2 3 4 3" xfId="8342" xr:uid="{00000000-0005-0000-0000-0000DB1F0000}"/>
    <cellStyle name="20% - Accent1 2 2 7 2 3 4 3 2" xfId="8343" xr:uid="{00000000-0005-0000-0000-0000DC1F0000}"/>
    <cellStyle name="20% - Accent1 2 2 7 2 3 4 4" xfId="8344" xr:uid="{00000000-0005-0000-0000-0000DD1F0000}"/>
    <cellStyle name="20% - Accent1 2 2 7 2 3 5" xfId="8345" xr:uid="{00000000-0005-0000-0000-0000DE1F0000}"/>
    <cellStyle name="20% - Accent1 2 2 7 2 3 5 2" xfId="8346" xr:uid="{00000000-0005-0000-0000-0000DF1F0000}"/>
    <cellStyle name="20% - Accent1 2 2 7 2 3 5 2 2" xfId="8347" xr:uid="{00000000-0005-0000-0000-0000E01F0000}"/>
    <cellStyle name="20% - Accent1 2 2 7 2 3 5 3" xfId="8348" xr:uid="{00000000-0005-0000-0000-0000E11F0000}"/>
    <cellStyle name="20% - Accent1 2 2 7 2 3 6" xfId="8349" xr:uid="{00000000-0005-0000-0000-0000E21F0000}"/>
    <cellStyle name="20% - Accent1 2 2 7 2 3 6 2" xfId="8350" xr:uid="{00000000-0005-0000-0000-0000E31F0000}"/>
    <cellStyle name="20% - Accent1 2 2 7 2 3 6 2 2" xfId="8351" xr:uid="{00000000-0005-0000-0000-0000E41F0000}"/>
    <cellStyle name="20% - Accent1 2 2 7 2 3 6 3" xfId="8352" xr:uid="{00000000-0005-0000-0000-0000E51F0000}"/>
    <cellStyle name="20% - Accent1 2 2 7 2 3 7" xfId="8353" xr:uid="{00000000-0005-0000-0000-0000E61F0000}"/>
    <cellStyle name="20% - Accent1 2 2 7 2 3 7 2" xfId="8354" xr:uid="{00000000-0005-0000-0000-0000E71F0000}"/>
    <cellStyle name="20% - Accent1 2 2 7 2 3 8" xfId="8355" xr:uid="{00000000-0005-0000-0000-0000E81F0000}"/>
    <cellStyle name="20% - Accent1 2 2 7 2 3 8 2" xfId="8356" xr:uid="{00000000-0005-0000-0000-0000E91F0000}"/>
    <cellStyle name="20% - Accent1 2 2 7 2 3 9" xfId="8357" xr:uid="{00000000-0005-0000-0000-0000EA1F0000}"/>
    <cellStyle name="20% - Accent1 2 2 7 2 4" xfId="8358" xr:uid="{00000000-0005-0000-0000-0000EB1F0000}"/>
    <cellStyle name="20% - Accent1 2 2 7 2 4 2" xfId="8359" xr:uid="{00000000-0005-0000-0000-0000EC1F0000}"/>
    <cellStyle name="20% - Accent1 2 2 7 2 4 2 2" xfId="8360" xr:uid="{00000000-0005-0000-0000-0000ED1F0000}"/>
    <cellStyle name="20% - Accent1 2 2 7 2 4 2 2 2" xfId="8361" xr:uid="{00000000-0005-0000-0000-0000EE1F0000}"/>
    <cellStyle name="20% - Accent1 2 2 7 2 4 2 3" xfId="8362" xr:uid="{00000000-0005-0000-0000-0000EF1F0000}"/>
    <cellStyle name="20% - Accent1 2 2 7 2 4 3" xfId="8363" xr:uid="{00000000-0005-0000-0000-0000F01F0000}"/>
    <cellStyle name="20% - Accent1 2 2 7 2 4 3 2" xfId="8364" xr:uid="{00000000-0005-0000-0000-0000F11F0000}"/>
    <cellStyle name="20% - Accent1 2 2 7 2 4 4" xfId="8365" xr:uid="{00000000-0005-0000-0000-0000F21F0000}"/>
    <cellStyle name="20% - Accent1 2 2 7 2 5" xfId="8366" xr:uid="{00000000-0005-0000-0000-0000F31F0000}"/>
    <cellStyle name="20% - Accent1 2 2 7 2 5 2" xfId="8367" xr:uid="{00000000-0005-0000-0000-0000F41F0000}"/>
    <cellStyle name="20% - Accent1 2 2 7 2 5 2 2" xfId="8368" xr:uid="{00000000-0005-0000-0000-0000F51F0000}"/>
    <cellStyle name="20% - Accent1 2 2 7 2 5 2 2 2" xfId="8369" xr:uid="{00000000-0005-0000-0000-0000F61F0000}"/>
    <cellStyle name="20% - Accent1 2 2 7 2 5 2 3" xfId="8370" xr:uid="{00000000-0005-0000-0000-0000F71F0000}"/>
    <cellStyle name="20% - Accent1 2 2 7 2 5 3" xfId="8371" xr:uid="{00000000-0005-0000-0000-0000F81F0000}"/>
    <cellStyle name="20% - Accent1 2 2 7 2 5 3 2" xfId="8372" xr:uid="{00000000-0005-0000-0000-0000F91F0000}"/>
    <cellStyle name="20% - Accent1 2 2 7 2 5 4" xfId="8373" xr:uid="{00000000-0005-0000-0000-0000FA1F0000}"/>
    <cellStyle name="20% - Accent1 2 2 7 2 6" xfId="8374" xr:uid="{00000000-0005-0000-0000-0000FB1F0000}"/>
    <cellStyle name="20% - Accent1 2 2 7 2 6 2" xfId="8375" xr:uid="{00000000-0005-0000-0000-0000FC1F0000}"/>
    <cellStyle name="20% - Accent1 2 2 7 2 6 2 2" xfId="8376" xr:uid="{00000000-0005-0000-0000-0000FD1F0000}"/>
    <cellStyle name="20% - Accent1 2 2 7 2 6 2 2 2" xfId="8377" xr:uid="{00000000-0005-0000-0000-0000FE1F0000}"/>
    <cellStyle name="20% - Accent1 2 2 7 2 6 2 3" xfId="8378" xr:uid="{00000000-0005-0000-0000-0000FF1F0000}"/>
    <cellStyle name="20% - Accent1 2 2 7 2 6 3" xfId="8379" xr:uid="{00000000-0005-0000-0000-000000200000}"/>
    <cellStyle name="20% - Accent1 2 2 7 2 6 3 2" xfId="8380" xr:uid="{00000000-0005-0000-0000-000001200000}"/>
    <cellStyle name="20% - Accent1 2 2 7 2 6 4" xfId="8381" xr:uid="{00000000-0005-0000-0000-000002200000}"/>
    <cellStyle name="20% - Accent1 2 2 7 2 7" xfId="8382" xr:uid="{00000000-0005-0000-0000-000003200000}"/>
    <cellStyle name="20% - Accent1 2 2 7 2 7 2" xfId="8383" xr:uid="{00000000-0005-0000-0000-000004200000}"/>
    <cellStyle name="20% - Accent1 2 2 7 2 7 2 2" xfId="8384" xr:uid="{00000000-0005-0000-0000-000005200000}"/>
    <cellStyle name="20% - Accent1 2 2 7 2 7 3" xfId="8385" xr:uid="{00000000-0005-0000-0000-000006200000}"/>
    <cellStyle name="20% - Accent1 2 2 7 2 8" xfId="8386" xr:uid="{00000000-0005-0000-0000-000007200000}"/>
    <cellStyle name="20% - Accent1 2 2 7 2 8 2" xfId="8387" xr:uid="{00000000-0005-0000-0000-000008200000}"/>
    <cellStyle name="20% - Accent1 2 2 7 2 8 2 2" xfId="8388" xr:uid="{00000000-0005-0000-0000-000009200000}"/>
    <cellStyle name="20% - Accent1 2 2 7 2 8 3" xfId="8389" xr:uid="{00000000-0005-0000-0000-00000A200000}"/>
    <cellStyle name="20% - Accent1 2 2 7 2 9" xfId="8390" xr:uid="{00000000-0005-0000-0000-00000B200000}"/>
    <cellStyle name="20% - Accent1 2 2 7 2 9 2" xfId="8391" xr:uid="{00000000-0005-0000-0000-00000C200000}"/>
    <cellStyle name="20% - Accent1 2 2 7 3" xfId="8392" xr:uid="{00000000-0005-0000-0000-00000D200000}"/>
    <cellStyle name="20% - Accent1 2 2 7 3 2" xfId="8393" xr:uid="{00000000-0005-0000-0000-00000E200000}"/>
    <cellStyle name="20% - Accent1 2 2 7 3 2 2" xfId="8394" xr:uid="{00000000-0005-0000-0000-00000F200000}"/>
    <cellStyle name="20% - Accent1 2 2 7 3 2 2 2" xfId="8395" xr:uid="{00000000-0005-0000-0000-000010200000}"/>
    <cellStyle name="20% - Accent1 2 2 7 3 2 2 2 2" xfId="8396" xr:uid="{00000000-0005-0000-0000-000011200000}"/>
    <cellStyle name="20% - Accent1 2 2 7 3 2 2 3" xfId="8397" xr:uid="{00000000-0005-0000-0000-000012200000}"/>
    <cellStyle name="20% - Accent1 2 2 7 3 2 3" xfId="8398" xr:uid="{00000000-0005-0000-0000-000013200000}"/>
    <cellStyle name="20% - Accent1 2 2 7 3 2 3 2" xfId="8399" xr:uid="{00000000-0005-0000-0000-000014200000}"/>
    <cellStyle name="20% - Accent1 2 2 7 3 2 4" xfId="8400" xr:uid="{00000000-0005-0000-0000-000015200000}"/>
    <cellStyle name="20% - Accent1 2 2 7 3 3" xfId="8401" xr:uid="{00000000-0005-0000-0000-000016200000}"/>
    <cellStyle name="20% - Accent1 2 2 7 3 3 2" xfId="8402" xr:uid="{00000000-0005-0000-0000-000017200000}"/>
    <cellStyle name="20% - Accent1 2 2 7 3 3 2 2" xfId="8403" xr:uid="{00000000-0005-0000-0000-000018200000}"/>
    <cellStyle name="20% - Accent1 2 2 7 3 3 2 2 2" xfId="8404" xr:uid="{00000000-0005-0000-0000-000019200000}"/>
    <cellStyle name="20% - Accent1 2 2 7 3 3 2 3" xfId="8405" xr:uid="{00000000-0005-0000-0000-00001A200000}"/>
    <cellStyle name="20% - Accent1 2 2 7 3 3 3" xfId="8406" xr:uid="{00000000-0005-0000-0000-00001B200000}"/>
    <cellStyle name="20% - Accent1 2 2 7 3 3 3 2" xfId="8407" xr:uid="{00000000-0005-0000-0000-00001C200000}"/>
    <cellStyle name="20% - Accent1 2 2 7 3 3 4" xfId="8408" xr:uid="{00000000-0005-0000-0000-00001D200000}"/>
    <cellStyle name="20% - Accent1 2 2 7 3 4" xfId="8409" xr:uid="{00000000-0005-0000-0000-00001E200000}"/>
    <cellStyle name="20% - Accent1 2 2 7 3 4 2" xfId="8410" xr:uid="{00000000-0005-0000-0000-00001F200000}"/>
    <cellStyle name="20% - Accent1 2 2 7 3 4 2 2" xfId="8411" xr:uid="{00000000-0005-0000-0000-000020200000}"/>
    <cellStyle name="20% - Accent1 2 2 7 3 4 2 2 2" xfId="8412" xr:uid="{00000000-0005-0000-0000-000021200000}"/>
    <cellStyle name="20% - Accent1 2 2 7 3 4 2 3" xfId="8413" xr:uid="{00000000-0005-0000-0000-000022200000}"/>
    <cellStyle name="20% - Accent1 2 2 7 3 4 3" xfId="8414" xr:uid="{00000000-0005-0000-0000-000023200000}"/>
    <cellStyle name="20% - Accent1 2 2 7 3 4 3 2" xfId="8415" xr:uid="{00000000-0005-0000-0000-000024200000}"/>
    <cellStyle name="20% - Accent1 2 2 7 3 4 4" xfId="8416" xr:uid="{00000000-0005-0000-0000-000025200000}"/>
    <cellStyle name="20% - Accent1 2 2 7 3 5" xfId="8417" xr:uid="{00000000-0005-0000-0000-000026200000}"/>
    <cellStyle name="20% - Accent1 2 2 7 3 5 2" xfId="8418" xr:uid="{00000000-0005-0000-0000-000027200000}"/>
    <cellStyle name="20% - Accent1 2 2 7 3 5 2 2" xfId="8419" xr:uid="{00000000-0005-0000-0000-000028200000}"/>
    <cellStyle name="20% - Accent1 2 2 7 3 5 3" xfId="8420" xr:uid="{00000000-0005-0000-0000-000029200000}"/>
    <cellStyle name="20% - Accent1 2 2 7 3 6" xfId="8421" xr:uid="{00000000-0005-0000-0000-00002A200000}"/>
    <cellStyle name="20% - Accent1 2 2 7 3 6 2" xfId="8422" xr:uid="{00000000-0005-0000-0000-00002B200000}"/>
    <cellStyle name="20% - Accent1 2 2 7 3 6 2 2" xfId="8423" xr:uid="{00000000-0005-0000-0000-00002C200000}"/>
    <cellStyle name="20% - Accent1 2 2 7 3 6 3" xfId="8424" xr:uid="{00000000-0005-0000-0000-00002D200000}"/>
    <cellStyle name="20% - Accent1 2 2 7 3 7" xfId="8425" xr:uid="{00000000-0005-0000-0000-00002E200000}"/>
    <cellStyle name="20% - Accent1 2 2 7 3 7 2" xfId="8426" xr:uid="{00000000-0005-0000-0000-00002F200000}"/>
    <cellStyle name="20% - Accent1 2 2 7 3 8" xfId="8427" xr:uid="{00000000-0005-0000-0000-000030200000}"/>
    <cellStyle name="20% - Accent1 2 2 7 3 8 2" xfId="8428" xr:uid="{00000000-0005-0000-0000-000031200000}"/>
    <cellStyle name="20% - Accent1 2 2 7 3 9" xfId="8429" xr:uid="{00000000-0005-0000-0000-000032200000}"/>
    <cellStyle name="20% - Accent1 2 2 7 4" xfId="8430" xr:uid="{00000000-0005-0000-0000-000033200000}"/>
    <cellStyle name="20% - Accent1 2 2 7 4 2" xfId="8431" xr:uid="{00000000-0005-0000-0000-000034200000}"/>
    <cellStyle name="20% - Accent1 2 2 7 4 2 2" xfId="8432" xr:uid="{00000000-0005-0000-0000-000035200000}"/>
    <cellStyle name="20% - Accent1 2 2 7 4 2 2 2" xfId="8433" xr:uid="{00000000-0005-0000-0000-000036200000}"/>
    <cellStyle name="20% - Accent1 2 2 7 4 2 2 2 2" xfId="8434" xr:uid="{00000000-0005-0000-0000-000037200000}"/>
    <cellStyle name="20% - Accent1 2 2 7 4 2 2 3" xfId="8435" xr:uid="{00000000-0005-0000-0000-000038200000}"/>
    <cellStyle name="20% - Accent1 2 2 7 4 2 3" xfId="8436" xr:uid="{00000000-0005-0000-0000-000039200000}"/>
    <cellStyle name="20% - Accent1 2 2 7 4 2 3 2" xfId="8437" xr:uid="{00000000-0005-0000-0000-00003A200000}"/>
    <cellStyle name="20% - Accent1 2 2 7 4 2 4" xfId="8438" xr:uid="{00000000-0005-0000-0000-00003B200000}"/>
    <cellStyle name="20% - Accent1 2 2 7 4 3" xfId="8439" xr:uid="{00000000-0005-0000-0000-00003C200000}"/>
    <cellStyle name="20% - Accent1 2 2 7 4 3 2" xfId="8440" xr:uid="{00000000-0005-0000-0000-00003D200000}"/>
    <cellStyle name="20% - Accent1 2 2 7 4 3 2 2" xfId="8441" xr:uid="{00000000-0005-0000-0000-00003E200000}"/>
    <cellStyle name="20% - Accent1 2 2 7 4 3 2 2 2" xfId="8442" xr:uid="{00000000-0005-0000-0000-00003F200000}"/>
    <cellStyle name="20% - Accent1 2 2 7 4 3 2 3" xfId="8443" xr:uid="{00000000-0005-0000-0000-000040200000}"/>
    <cellStyle name="20% - Accent1 2 2 7 4 3 3" xfId="8444" xr:uid="{00000000-0005-0000-0000-000041200000}"/>
    <cellStyle name="20% - Accent1 2 2 7 4 3 3 2" xfId="8445" xr:uid="{00000000-0005-0000-0000-000042200000}"/>
    <cellStyle name="20% - Accent1 2 2 7 4 3 4" xfId="8446" xr:uid="{00000000-0005-0000-0000-000043200000}"/>
    <cellStyle name="20% - Accent1 2 2 7 4 4" xfId="8447" xr:uid="{00000000-0005-0000-0000-000044200000}"/>
    <cellStyle name="20% - Accent1 2 2 7 4 4 2" xfId="8448" xr:uid="{00000000-0005-0000-0000-000045200000}"/>
    <cellStyle name="20% - Accent1 2 2 7 4 4 2 2" xfId="8449" xr:uid="{00000000-0005-0000-0000-000046200000}"/>
    <cellStyle name="20% - Accent1 2 2 7 4 4 2 2 2" xfId="8450" xr:uid="{00000000-0005-0000-0000-000047200000}"/>
    <cellStyle name="20% - Accent1 2 2 7 4 4 2 3" xfId="8451" xr:uid="{00000000-0005-0000-0000-000048200000}"/>
    <cellStyle name="20% - Accent1 2 2 7 4 4 3" xfId="8452" xr:uid="{00000000-0005-0000-0000-000049200000}"/>
    <cellStyle name="20% - Accent1 2 2 7 4 4 3 2" xfId="8453" xr:uid="{00000000-0005-0000-0000-00004A200000}"/>
    <cellStyle name="20% - Accent1 2 2 7 4 4 4" xfId="8454" xr:uid="{00000000-0005-0000-0000-00004B200000}"/>
    <cellStyle name="20% - Accent1 2 2 7 4 5" xfId="8455" xr:uid="{00000000-0005-0000-0000-00004C200000}"/>
    <cellStyle name="20% - Accent1 2 2 7 4 5 2" xfId="8456" xr:uid="{00000000-0005-0000-0000-00004D200000}"/>
    <cellStyle name="20% - Accent1 2 2 7 4 5 2 2" xfId="8457" xr:uid="{00000000-0005-0000-0000-00004E200000}"/>
    <cellStyle name="20% - Accent1 2 2 7 4 5 3" xfId="8458" xr:uid="{00000000-0005-0000-0000-00004F200000}"/>
    <cellStyle name="20% - Accent1 2 2 7 4 6" xfId="8459" xr:uid="{00000000-0005-0000-0000-000050200000}"/>
    <cellStyle name="20% - Accent1 2 2 7 4 6 2" xfId="8460" xr:uid="{00000000-0005-0000-0000-000051200000}"/>
    <cellStyle name="20% - Accent1 2 2 7 4 6 2 2" xfId="8461" xr:uid="{00000000-0005-0000-0000-000052200000}"/>
    <cellStyle name="20% - Accent1 2 2 7 4 6 3" xfId="8462" xr:uid="{00000000-0005-0000-0000-000053200000}"/>
    <cellStyle name="20% - Accent1 2 2 7 4 7" xfId="8463" xr:uid="{00000000-0005-0000-0000-000054200000}"/>
    <cellStyle name="20% - Accent1 2 2 7 4 7 2" xfId="8464" xr:uid="{00000000-0005-0000-0000-000055200000}"/>
    <cellStyle name="20% - Accent1 2 2 7 4 8" xfId="8465" xr:uid="{00000000-0005-0000-0000-000056200000}"/>
    <cellStyle name="20% - Accent1 2 2 7 4 8 2" xfId="8466" xr:uid="{00000000-0005-0000-0000-000057200000}"/>
    <cellStyle name="20% - Accent1 2 2 7 4 9" xfId="8467" xr:uid="{00000000-0005-0000-0000-000058200000}"/>
    <cellStyle name="20% - Accent1 2 2 7 5" xfId="8468" xr:uid="{00000000-0005-0000-0000-000059200000}"/>
    <cellStyle name="20% - Accent1 2 2 7 5 2" xfId="8469" xr:uid="{00000000-0005-0000-0000-00005A200000}"/>
    <cellStyle name="20% - Accent1 2 2 7 5 2 2" xfId="8470" xr:uid="{00000000-0005-0000-0000-00005B200000}"/>
    <cellStyle name="20% - Accent1 2 2 7 5 2 2 2" xfId="8471" xr:uid="{00000000-0005-0000-0000-00005C200000}"/>
    <cellStyle name="20% - Accent1 2 2 7 5 2 3" xfId="8472" xr:uid="{00000000-0005-0000-0000-00005D200000}"/>
    <cellStyle name="20% - Accent1 2 2 7 5 3" xfId="8473" xr:uid="{00000000-0005-0000-0000-00005E200000}"/>
    <cellStyle name="20% - Accent1 2 2 7 5 3 2" xfId="8474" xr:uid="{00000000-0005-0000-0000-00005F200000}"/>
    <cellStyle name="20% - Accent1 2 2 7 5 4" xfId="8475" xr:uid="{00000000-0005-0000-0000-000060200000}"/>
    <cellStyle name="20% - Accent1 2 2 7 6" xfId="8476" xr:uid="{00000000-0005-0000-0000-000061200000}"/>
    <cellStyle name="20% - Accent1 2 2 7 6 2" xfId="8477" xr:uid="{00000000-0005-0000-0000-000062200000}"/>
    <cellStyle name="20% - Accent1 2 2 7 6 2 2" xfId="8478" xr:uid="{00000000-0005-0000-0000-000063200000}"/>
    <cellStyle name="20% - Accent1 2 2 7 6 2 2 2" xfId="8479" xr:uid="{00000000-0005-0000-0000-000064200000}"/>
    <cellStyle name="20% - Accent1 2 2 7 6 2 3" xfId="8480" xr:uid="{00000000-0005-0000-0000-000065200000}"/>
    <cellStyle name="20% - Accent1 2 2 7 6 3" xfId="8481" xr:uid="{00000000-0005-0000-0000-000066200000}"/>
    <cellStyle name="20% - Accent1 2 2 7 6 3 2" xfId="8482" xr:uid="{00000000-0005-0000-0000-000067200000}"/>
    <cellStyle name="20% - Accent1 2 2 7 6 4" xfId="8483" xr:uid="{00000000-0005-0000-0000-000068200000}"/>
    <cellStyle name="20% - Accent1 2 2 7 7" xfId="8484" xr:uid="{00000000-0005-0000-0000-000069200000}"/>
    <cellStyle name="20% - Accent1 2 2 7 7 2" xfId="8485" xr:uid="{00000000-0005-0000-0000-00006A200000}"/>
    <cellStyle name="20% - Accent1 2 2 7 7 2 2" xfId="8486" xr:uid="{00000000-0005-0000-0000-00006B200000}"/>
    <cellStyle name="20% - Accent1 2 2 7 7 2 2 2" xfId="8487" xr:uid="{00000000-0005-0000-0000-00006C200000}"/>
    <cellStyle name="20% - Accent1 2 2 7 7 2 3" xfId="8488" xr:uid="{00000000-0005-0000-0000-00006D200000}"/>
    <cellStyle name="20% - Accent1 2 2 7 7 3" xfId="8489" xr:uid="{00000000-0005-0000-0000-00006E200000}"/>
    <cellStyle name="20% - Accent1 2 2 7 7 3 2" xfId="8490" xr:uid="{00000000-0005-0000-0000-00006F200000}"/>
    <cellStyle name="20% - Accent1 2 2 7 7 4" xfId="8491" xr:uid="{00000000-0005-0000-0000-000070200000}"/>
    <cellStyle name="20% - Accent1 2 2 7 8" xfId="8492" xr:uid="{00000000-0005-0000-0000-000071200000}"/>
    <cellStyle name="20% - Accent1 2 2 7 8 2" xfId="8493" xr:uid="{00000000-0005-0000-0000-000072200000}"/>
    <cellStyle name="20% - Accent1 2 2 7 8 2 2" xfId="8494" xr:uid="{00000000-0005-0000-0000-000073200000}"/>
    <cellStyle name="20% - Accent1 2 2 7 8 3" xfId="8495" xr:uid="{00000000-0005-0000-0000-000074200000}"/>
    <cellStyle name="20% - Accent1 2 2 7 9" xfId="8496" xr:uid="{00000000-0005-0000-0000-000075200000}"/>
    <cellStyle name="20% - Accent1 2 2 7 9 2" xfId="8497" xr:uid="{00000000-0005-0000-0000-000076200000}"/>
    <cellStyle name="20% - Accent1 2 2 7 9 2 2" xfId="8498" xr:uid="{00000000-0005-0000-0000-000077200000}"/>
    <cellStyle name="20% - Accent1 2 2 7 9 3" xfId="8499" xr:uid="{00000000-0005-0000-0000-000078200000}"/>
    <cellStyle name="20% - Accent1 2 2 8" xfId="8500" xr:uid="{00000000-0005-0000-0000-000079200000}"/>
    <cellStyle name="20% - Accent1 2 2 8 10" xfId="8501" xr:uid="{00000000-0005-0000-0000-00007A200000}"/>
    <cellStyle name="20% - Accent1 2 2 8 10 2" xfId="8502" xr:uid="{00000000-0005-0000-0000-00007B200000}"/>
    <cellStyle name="20% - Accent1 2 2 8 11" xfId="8503" xr:uid="{00000000-0005-0000-0000-00007C200000}"/>
    <cellStyle name="20% - Accent1 2 2 8 2" xfId="8504" xr:uid="{00000000-0005-0000-0000-00007D200000}"/>
    <cellStyle name="20% - Accent1 2 2 8 2 2" xfId="8505" xr:uid="{00000000-0005-0000-0000-00007E200000}"/>
    <cellStyle name="20% - Accent1 2 2 8 2 2 2" xfId="8506" xr:uid="{00000000-0005-0000-0000-00007F200000}"/>
    <cellStyle name="20% - Accent1 2 2 8 2 2 2 2" xfId="8507" xr:uid="{00000000-0005-0000-0000-000080200000}"/>
    <cellStyle name="20% - Accent1 2 2 8 2 2 2 2 2" xfId="8508" xr:uid="{00000000-0005-0000-0000-000081200000}"/>
    <cellStyle name="20% - Accent1 2 2 8 2 2 2 3" xfId="8509" xr:uid="{00000000-0005-0000-0000-000082200000}"/>
    <cellStyle name="20% - Accent1 2 2 8 2 2 3" xfId="8510" xr:uid="{00000000-0005-0000-0000-000083200000}"/>
    <cellStyle name="20% - Accent1 2 2 8 2 2 3 2" xfId="8511" xr:uid="{00000000-0005-0000-0000-000084200000}"/>
    <cellStyle name="20% - Accent1 2 2 8 2 2 4" xfId="8512" xr:uid="{00000000-0005-0000-0000-000085200000}"/>
    <cellStyle name="20% - Accent1 2 2 8 2 3" xfId="8513" xr:uid="{00000000-0005-0000-0000-000086200000}"/>
    <cellStyle name="20% - Accent1 2 2 8 2 3 2" xfId="8514" xr:uid="{00000000-0005-0000-0000-000087200000}"/>
    <cellStyle name="20% - Accent1 2 2 8 2 3 2 2" xfId="8515" xr:uid="{00000000-0005-0000-0000-000088200000}"/>
    <cellStyle name="20% - Accent1 2 2 8 2 3 2 2 2" xfId="8516" xr:uid="{00000000-0005-0000-0000-000089200000}"/>
    <cellStyle name="20% - Accent1 2 2 8 2 3 2 3" xfId="8517" xr:uid="{00000000-0005-0000-0000-00008A200000}"/>
    <cellStyle name="20% - Accent1 2 2 8 2 3 3" xfId="8518" xr:uid="{00000000-0005-0000-0000-00008B200000}"/>
    <cellStyle name="20% - Accent1 2 2 8 2 3 3 2" xfId="8519" xr:uid="{00000000-0005-0000-0000-00008C200000}"/>
    <cellStyle name="20% - Accent1 2 2 8 2 3 4" xfId="8520" xr:uid="{00000000-0005-0000-0000-00008D200000}"/>
    <cellStyle name="20% - Accent1 2 2 8 2 4" xfId="8521" xr:uid="{00000000-0005-0000-0000-00008E200000}"/>
    <cellStyle name="20% - Accent1 2 2 8 2 4 2" xfId="8522" xr:uid="{00000000-0005-0000-0000-00008F200000}"/>
    <cellStyle name="20% - Accent1 2 2 8 2 4 2 2" xfId="8523" xr:uid="{00000000-0005-0000-0000-000090200000}"/>
    <cellStyle name="20% - Accent1 2 2 8 2 4 2 2 2" xfId="8524" xr:uid="{00000000-0005-0000-0000-000091200000}"/>
    <cellStyle name="20% - Accent1 2 2 8 2 4 2 3" xfId="8525" xr:uid="{00000000-0005-0000-0000-000092200000}"/>
    <cellStyle name="20% - Accent1 2 2 8 2 4 3" xfId="8526" xr:uid="{00000000-0005-0000-0000-000093200000}"/>
    <cellStyle name="20% - Accent1 2 2 8 2 4 3 2" xfId="8527" xr:uid="{00000000-0005-0000-0000-000094200000}"/>
    <cellStyle name="20% - Accent1 2 2 8 2 4 4" xfId="8528" xr:uid="{00000000-0005-0000-0000-000095200000}"/>
    <cellStyle name="20% - Accent1 2 2 8 2 5" xfId="8529" xr:uid="{00000000-0005-0000-0000-000096200000}"/>
    <cellStyle name="20% - Accent1 2 2 8 2 5 2" xfId="8530" xr:uid="{00000000-0005-0000-0000-000097200000}"/>
    <cellStyle name="20% - Accent1 2 2 8 2 5 2 2" xfId="8531" xr:uid="{00000000-0005-0000-0000-000098200000}"/>
    <cellStyle name="20% - Accent1 2 2 8 2 5 3" xfId="8532" xr:uid="{00000000-0005-0000-0000-000099200000}"/>
    <cellStyle name="20% - Accent1 2 2 8 2 6" xfId="8533" xr:uid="{00000000-0005-0000-0000-00009A200000}"/>
    <cellStyle name="20% - Accent1 2 2 8 2 6 2" xfId="8534" xr:uid="{00000000-0005-0000-0000-00009B200000}"/>
    <cellStyle name="20% - Accent1 2 2 8 2 6 2 2" xfId="8535" xr:uid="{00000000-0005-0000-0000-00009C200000}"/>
    <cellStyle name="20% - Accent1 2 2 8 2 6 3" xfId="8536" xr:uid="{00000000-0005-0000-0000-00009D200000}"/>
    <cellStyle name="20% - Accent1 2 2 8 2 7" xfId="8537" xr:uid="{00000000-0005-0000-0000-00009E200000}"/>
    <cellStyle name="20% - Accent1 2 2 8 2 7 2" xfId="8538" xr:uid="{00000000-0005-0000-0000-00009F200000}"/>
    <cellStyle name="20% - Accent1 2 2 8 2 8" xfId="8539" xr:uid="{00000000-0005-0000-0000-0000A0200000}"/>
    <cellStyle name="20% - Accent1 2 2 8 2 8 2" xfId="8540" xr:uid="{00000000-0005-0000-0000-0000A1200000}"/>
    <cellStyle name="20% - Accent1 2 2 8 2 9" xfId="8541" xr:uid="{00000000-0005-0000-0000-0000A2200000}"/>
    <cellStyle name="20% - Accent1 2 2 8 3" xfId="8542" xr:uid="{00000000-0005-0000-0000-0000A3200000}"/>
    <cellStyle name="20% - Accent1 2 2 8 3 2" xfId="8543" xr:uid="{00000000-0005-0000-0000-0000A4200000}"/>
    <cellStyle name="20% - Accent1 2 2 8 3 2 2" xfId="8544" xr:uid="{00000000-0005-0000-0000-0000A5200000}"/>
    <cellStyle name="20% - Accent1 2 2 8 3 2 2 2" xfId="8545" xr:uid="{00000000-0005-0000-0000-0000A6200000}"/>
    <cellStyle name="20% - Accent1 2 2 8 3 2 2 2 2" xfId="8546" xr:uid="{00000000-0005-0000-0000-0000A7200000}"/>
    <cellStyle name="20% - Accent1 2 2 8 3 2 2 3" xfId="8547" xr:uid="{00000000-0005-0000-0000-0000A8200000}"/>
    <cellStyle name="20% - Accent1 2 2 8 3 2 3" xfId="8548" xr:uid="{00000000-0005-0000-0000-0000A9200000}"/>
    <cellStyle name="20% - Accent1 2 2 8 3 2 3 2" xfId="8549" xr:uid="{00000000-0005-0000-0000-0000AA200000}"/>
    <cellStyle name="20% - Accent1 2 2 8 3 2 4" xfId="8550" xr:uid="{00000000-0005-0000-0000-0000AB200000}"/>
    <cellStyle name="20% - Accent1 2 2 8 3 3" xfId="8551" xr:uid="{00000000-0005-0000-0000-0000AC200000}"/>
    <cellStyle name="20% - Accent1 2 2 8 3 3 2" xfId="8552" xr:uid="{00000000-0005-0000-0000-0000AD200000}"/>
    <cellStyle name="20% - Accent1 2 2 8 3 3 2 2" xfId="8553" xr:uid="{00000000-0005-0000-0000-0000AE200000}"/>
    <cellStyle name="20% - Accent1 2 2 8 3 3 2 2 2" xfId="8554" xr:uid="{00000000-0005-0000-0000-0000AF200000}"/>
    <cellStyle name="20% - Accent1 2 2 8 3 3 2 3" xfId="8555" xr:uid="{00000000-0005-0000-0000-0000B0200000}"/>
    <cellStyle name="20% - Accent1 2 2 8 3 3 3" xfId="8556" xr:uid="{00000000-0005-0000-0000-0000B1200000}"/>
    <cellStyle name="20% - Accent1 2 2 8 3 3 3 2" xfId="8557" xr:uid="{00000000-0005-0000-0000-0000B2200000}"/>
    <cellStyle name="20% - Accent1 2 2 8 3 3 4" xfId="8558" xr:uid="{00000000-0005-0000-0000-0000B3200000}"/>
    <cellStyle name="20% - Accent1 2 2 8 3 4" xfId="8559" xr:uid="{00000000-0005-0000-0000-0000B4200000}"/>
    <cellStyle name="20% - Accent1 2 2 8 3 4 2" xfId="8560" xr:uid="{00000000-0005-0000-0000-0000B5200000}"/>
    <cellStyle name="20% - Accent1 2 2 8 3 4 2 2" xfId="8561" xr:uid="{00000000-0005-0000-0000-0000B6200000}"/>
    <cellStyle name="20% - Accent1 2 2 8 3 4 2 2 2" xfId="8562" xr:uid="{00000000-0005-0000-0000-0000B7200000}"/>
    <cellStyle name="20% - Accent1 2 2 8 3 4 2 3" xfId="8563" xr:uid="{00000000-0005-0000-0000-0000B8200000}"/>
    <cellStyle name="20% - Accent1 2 2 8 3 4 3" xfId="8564" xr:uid="{00000000-0005-0000-0000-0000B9200000}"/>
    <cellStyle name="20% - Accent1 2 2 8 3 4 3 2" xfId="8565" xr:uid="{00000000-0005-0000-0000-0000BA200000}"/>
    <cellStyle name="20% - Accent1 2 2 8 3 4 4" xfId="8566" xr:uid="{00000000-0005-0000-0000-0000BB200000}"/>
    <cellStyle name="20% - Accent1 2 2 8 3 5" xfId="8567" xr:uid="{00000000-0005-0000-0000-0000BC200000}"/>
    <cellStyle name="20% - Accent1 2 2 8 3 5 2" xfId="8568" xr:uid="{00000000-0005-0000-0000-0000BD200000}"/>
    <cellStyle name="20% - Accent1 2 2 8 3 5 2 2" xfId="8569" xr:uid="{00000000-0005-0000-0000-0000BE200000}"/>
    <cellStyle name="20% - Accent1 2 2 8 3 5 3" xfId="8570" xr:uid="{00000000-0005-0000-0000-0000BF200000}"/>
    <cellStyle name="20% - Accent1 2 2 8 3 6" xfId="8571" xr:uid="{00000000-0005-0000-0000-0000C0200000}"/>
    <cellStyle name="20% - Accent1 2 2 8 3 6 2" xfId="8572" xr:uid="{00000000-0005-0000-0000-0000C1200000}"/>
    <cellStyle name="20% - Accent1 2 2 8 3 6 2 2" xfId="8573" xr:uid="{00000000-0005-0000-0000-0000C2200000}"/>
    <cellStyle name="20% - Accent1 2 2 8 3 6 3" xfId="8574" xr:uid="{00000000-0005-0000-0000-0000C3200000}"/>
    <cellStyle name="20% - Accent1 2 2 8 3 7" xfId="8575" xr:uid="{00000000-0005-0000-0000-0000C4200000}"/>
    <cellStyle name="20% - Accent1 2 2 8 3 7 2" xfId="8576" xr:uid="{00000000-0005-0000-0000-0000C5200000}"/>
    <cellStyle name="20% - Accent1 2 2 8 3 8" xfId="8577" xr:uid="{00000000-0005-0000-0000-0000C6200000}"/>
    <cellStyle name="20% - Accent1 2 2 8 3 8 2" xfId="8578" xr:uid="{00000000-0005-0000-0000-0000C7200000}"/>
    <cellStyle name="20% - Accent1 2 2 8 3 9" xfId="8579" xr:uid="{00000000-0005-0000-0000-0000C8200000}"/>
    <cellStyle name="20% - Accent1 2 2 8 4" xfId="8580" xr:uid="{00000000-0005-0000-0000-0000C9200000}"/>
    <cellStyle name="20% - Accent1 2 2 8 4 2" xfId="8581" xr:uid="{00000000-0005-0000-0000-0000CA200000}"/>
    <cellStyle name="20% - Accent1 2 2 8 4 2 2" xfId="8582" xr:uid="{00000000-0005-0000-0000-0000CB200000}"/>
    <cellStyle name="20% - Accent1 2 2 8 4 2 2 2" xfId="8583" xr:uid="{00000000-0005-0000-0000-0000CC200000}"/>
    <cellStyle name="20% - Accent1 2 2 8 4 2 3" xfId="8584" xr:uid="{00000000-0005-0000-0000-0000CD200000}"/>
    <cellStyle name="20% - Accent1 2 2 8 4 3" xfId="8585" xr:uid="{00000000-0005-0000-0000-0000CE200000}"/>
    <cellStyle name="20% - Accent1 2 2 8 4 3 2" xfId="8586" xr:uid="{00000000-0005-0000-0000-0000CF200000}"/>
    <cellStyle name="20% - Accent1 2 2 8 4 4" xfId="8587" xr:uid="{00000000-0005-0000-0000-0000D0200000}"/>
    <cellStyle name="20% - Accent1 2 2 8 5" xfId="8588" xr:uid="{00000000-0005-0000-0000-0000D1200000}"/>
    <cellStyle name="20% - Accent1 2 2 8 5 2" xfId="8589" xr:uid="{00000000-0005-0000-0000-0000D2200000}"/>
    <cellStyle name="20% - Accent1 2 2 8 5 2 2" xfId="8590" xr:uid="{00000000-0005-0000-0000-0000D3200000}"/>
    <cellStyle name="20% - Accent1 2 2 8 5 2 2 2" xfId="8591" xr:uid="{00000000-0005-0000-0000-0000D4200000}"/>
    <cellStyle name="20% - Accent1 2 2 8 5 2 3" xfId="8592" xr:uid="{00000000-0005-0000-0000-0000D5200000}"/>
    <cellStyle name="20% - Accent1 2 2 8 5 3" xfId="8593" xr:uid="{00000000-0005-0000-0000-0000D6200000}"/>
    <cellStyle name="20% - Accent1 2 2 8 5 3 2" xfId="8594" xr:uid="{00000000-0005-0000-0000-0000D7200000}"/>
    <cellStyle name="20% - Accent1 2 2 8 5 4" xfId="8595" xr:uid="{00000000-0005-0000-0000-0000D8200000}"/>
    <cellStyle name="20% - Accent1 2 2 8 6" xfId="8596" xr:uid="{00000000-0005-0000-0000-0000D9200000}"/>
    <cellStyle name="20% - Accent1 2 2 8 6 2" xfId="8597" xr:uid="{00000000-0005-0000-0000-0000DA200000}"/>
    <cellStyle name="20% - Accent1 2 2 8 6 2 2" xfId="8598" xr:uid="{00000000-0005-0000-0000-0000DB200000}"/>
    <cellStyle name="20% - Accent1 2 2 8 6 2 2 2" xfId="8599" xr:uid="{00000000-0005-0000-0000-0000DC200000}"/>
    <cellStyle name="20% - Accent1 2 2 8 6 2 3" xfId="8600" xr:uid="{00000000-0005-0000-0000-0000DD200000}"/>
    <cellStyle name="20% - Accent1 2 2 8 6 3" xfId="8601" xr:uid="{00000000-0005-0000-0000-0000DE200000}"/>
    <cellStyle name="20% - Accent1 2 2 8 6 3 2" xfId="8602" xr:uid="{00000000-0005-0000-0000-0000DF200000}"/>
    <cellStyle name="20% - Accent1 2 2 8 6 4" xfId="8603" xr:uid="{00000000-0005-0000-0000-0000E0200000}"/>
    <cellStyle name="20% - Accent1 2 2 8 7" xfId="8604" xr:uid="{00000000-0005-0000-0000-0000E1200000}"/>
    <cellStyle name="20% - Accent1 2 2 8 7 2" xfId="8605" xr:uid="{00000000-0005-0000-0000-0000E2200000}"/>
    <cellStyle name="20% - Accent1 2 2 8 7 2 2" xfId="8606" xr:uid="{00000000-0005-0000-0000-0000E3200000}"/>
    <cellStyle name="20% - Accent1 2 2 8 7 3" xfId="8607" xr:uid="{00000000-0005-0000-0000-0000E4200000}"/>
    <cellStyle name="20% - Accent1 2 2 8 8" xfId="8608" xr:uid="{00000000-0005-0000-0000-0000E5200000}"/>
    <cellStyle name="20% - Accent1 2 2 8 8 2" xfId="8609" xr:uid="{00000000-0005-0000-0000-0000E6200000}"/>
    <cellStyle name="20% - Accent1 2 2 8 8 2 2" xfId="8610" xr:uid="{00000000-0005-0000-0000-0000E7200000}"/>
    <cellStyle name="20% - Accent1 2 2 8 8 3" xfId="8611" xr:uid="{00000000-0005-0000-0000-0000E8200000}"/>
    <cellStyle name="20% - Accent1 2 2 8 9" xfId="8612" xr:uid="{00000000-0005-0000-0000-0000E9200000}"/>
    <cellStyle name="20% - Accent1 2 2 8 9 2" xfId="8613" xr:uid="{00000000-0005-0000-0000-0000EA200000}"/>
    <cellStyle name="20% - Accent1 2 2 9" xfId="8614" xr:uid="{00000000-0005-0000-0000-0000EB200000}"/>
    <cellStyle name="20% - Accent1 2 2 9 10" xfId="8615" xr:uid="{00000000-0005-0000-0000-0000EC200000}"/>
    <cellStyle name="20% - Accent1 2 2 9 10 2" xfId="8616" xr:uid="{00000000-0005-0000-0000-0000ED200000}"/>
    <cellStyle name="20% - Accent1 2 2 9 11" xfId="8617" xr:uid="{00000000-0005-0000-0000-0000EE200000}"/>
    <cellStyle name="20% - Accent1 2 2 9 2" xfId="8618" xr:uid="{00000000-0005-0000-0000-0000EF200000}"/>
    <cellStyle name="20% - Accent1 2 2 9 2 2" xfId="8619" xr:uid="{00000000-0005-0000-0000-0000F0200000}"/>
    <cellStyle name="20% - Accent1 2 2 9 2 2 2" xfId="8620" xr:uid="{00000000-0005-0000-0000-0000F1200000}"/>
    <cellStyle name="20% - Accent1 2 2 9 2 2 2 2" xfId="8621" xr:uid="{00000000-0005-0000-0000-0000F2200000}"/>
    <cellStyle name="20% - Accent1 2 2 9 2 2 2 2 2" xfId="8622" xr:uid="{00000000-0005-0000-0000-0000F3200000}"/>
    <cellStyle name="20% - Accent1 2 2 9 2 2 2 3" xfId="8623" xr:uid="{00000000-0005-0000-0000-0000F4200000}"/>
    <cellStyle name="20% - Accent1 2 2 9 2 2 3" xfId="8624" xr:uid="{00000000-0005-0000-0000-0000F5200000}"/>
    <cellStyle name="20% - Accent1 2 2 9 2 2 3 2" xfId="8625" xr:uid="{00000000-0005-0000-0000-0000F6200000}"/>
    <cellStyle name="20% - Accent1 2 2 9 2 2 4" xfId="8626" xr:uid="{00000000-0005-0000-0000-0000F7200000}"/>
    <cellStyle name="20% - Accent1 2 2 9 2 3" xfId="8627" xr:uid="{00000000-0005-0000-0000-0000F8200000}"/>
    <cellStyle name="20% - Accent1 2 2 9 2 3 2" xfId="8628" xr:uid="{00000000-0005-0000-0000-0000F9200000}"/>
    <cellStyle name="20% - Accent1 2 2 9 2 3 2 2" xfId="8629" xr:uid="{00000000-0005-0000-0000-0000FA200000}"/>
    <cellStyle name="20% - Accent1 2 2 9 2 3 2 2 2" xfId="8630" xr:uid="{00000000-0005-0000-0000-0000FB200000}"/>
    <cellStyle name="20% - Accent1 2 2 9 2 3 2 3" xfId="8631" xr:uid="{00000000-0005-0000-0000-0000FC200000}"/>
    <cellStyle name="20% - Accent1 2 2 9 2 3 3" xfId="8632" xr:uid="{00000000-0005-0000-0000-0000FD200000}"/>
    <cellStyle name="20% - Accent1 2 2 9 2 3 3 2" xfId="8633" xr:uid="{00000000-0005-0000-0000-0000FE200000}"/>
    <cellStyle name="20% - Accent1 2 2 9 2 3 4" xfId="8634" xr:uid="{00000000-0005-0000-0000-0000FF200000}"/>
    <cellStyle name="20% - Accent1 2 2 9 2 4" xfId="8635" xr:uid="{00000000-0005-0000-0000-000000210000}"/>
    <cellStyle name="20% - Accent1 2 2 9 2 4 2" xfId="8636" xr:uid="{00000000-0005-0000-0000-000001210000}"/>
    <cellStyle name="20% - Accent1 2 2 9 2 4 2 2" xfId="8637" xr:uid="{00000000-0005-0000-0000-000002210000}"/>
    <cellStyle name="20% - Accent1 2 2 9 2 4 2 2 2" xfId="8638" xr:uid="{00000000-0005-0000-0000-000003210000}"/>
    <cellStyle name="20% - Accent1 2 2 9 2 4 2 3" xfId="8639" xr:uid="{00000000-0005-0000-0000-000004210000}"/>
    <cellStyle name="20% - Accent1 2 2 9 2 4 3" xfId="8640" xr:uid="{00000000-0005-0000-0000-000005210000}"/>
    <cellStyle name="20% - Accent1 2 2 9 2 4 3 2" xfId="8641" xr:uid="{00000000-0005-0000-0000-000006210000}"/>
    <cellStyle name="20% - Accent1 2 2 9 2 4 4" xfId="8642" xr:uid="{00000000-0005-0000-0000-000007210000}"/>
    <cellStyle name="20% - Accent1 2 2 9 2 5" xfId="8643" xr:uid="{00000000-0005-0000-0000-000008210000}"/>
    <cellStyle name="20% - Accent1 2 2 9 2 5 2" xfId="8644" xr:uid="{00000000-0005-0000-0000-000009210000}"/>
    <cellStyle name="20% - Accent1 2 2 9 2 5 2 2" xfId="8645" xr:uid="{00000000-0005-0000-0000-00000A210000}"/>
    <cellStyle name="20% - Accent1 2 2 9 2 5 3" xfId="8646" xr:uid="{00000000-0005-0000-0000-00000B210000}"/>
    <cellStyle name="20% - Accent1 2 2 9 2 6" xfId="8647" xr:uid="{00000000-0005-0000-0000-00000C210000}"/>
    <cellStyle name="20% - Accent1 2 2 9 2 6 2" xfId="8648" xr:uid="{00000000-0005-0000-0000-00000D210000}"/>
    <cellStyle name="20% - Accent1 2 2 9 2 6 2 2" xfId="8649" xr:uid="{00000000-0005-0000-0000-00000E210000}"/>
    <cellStyle name="20% - Accent1 2 2 9 2 6 3" xfId="8650" xr:uid="{00000000-0005-0000-0000-00000F210000}"/>
    <cellStyle name="20% - Accent1 2 2 9 2 7" xfId="8651" xr:uid="{00000000-0005-0000-0000-000010210000}"/>
    <cellStyle name="20% - Accent1 2 2 9 2 7 2" xfId="8652" xr:uid="{00000000-0005-0000-0000-000011210000}"/>
    <cellStyle name="20% - Accent1 2 2 9 2 8" xfId="8653" xr:uid="{00000000-0005-0000-0000-000012210000}"/>
    <cellStyle name="20% - Accent1 2 2 9 2 8 2" xfId="8654" xr:uid="{00000000-0005-0000-0000-000013210000}"/>
    <cellStyle name="20% - Accent1 2 2 9 2 9" xfId="8655" xr:uid="{00000000-0005-0000-0000-000014210000}"/>
    <cellStyle name="20% - Accent1 2 2 9 3" xfId="8656" xr:uid="{00000000-0005-0000-0000-000015210000}"/>
    <cellStyle name="20% - Accent1 2 2 9 3 2" xfId="8657" xr:uid="{00000000-0005-0000-0000-000016210000}"/>
    <cellStyle name="20% - Accent1 2 2 9 3 2 2" xfId="8658" xr:uid="{00000000-0005-0000-0000-000017210000}"/>
    <cellStyle name="20% - Accent1 2 2 9 3 2 2 2" xfId="8659" xr:uid="{00000000-0005-0000-0000-000018210000}"/>
    <cellStyle name="20% - Accent1 2 2 9 3 2 2 2 2" xfId="8660" xr:uid="{00000000-0005-0000-0000-000019210000}"/>
    <cellStyle name="20% - Accent1 2 2 9 3 2 2 3" xfId="8661" xr:uid="{00000000-0005-0000-0000-00001A210000}"/>
    <cellStyle name="20% - Accent1 2 2 9 3 2 3" xfId="8662" xr:uid="{00000000-0005-0000-0000-00001B210000}"/>
    <cellStyle name="20% - Accent1 2 2 9 3 2 3 2" xfId="8663" xr:uid="{00000000-0005-0000-0000-00001C210000}"/>
    <cellStyle name="20% - Accent1 2 2 9 3 2 4" xfId="8664" xr:uid="{00000000-0005-0000-0000-00001D210000}"/>
    <cellStyle name="20% - Accent1 2 2 9 3 3" xfId="8665" xr:uid="{00000000-0005-0000-0000-00001E210000}"/>
    <cellStyle name="20% - Accent1 2 2 9 3 3 2" xfId="8666" xr:uid="{00000000-0005-0000-0000-00001F210000}"/>
    <cellStyle name="20% - Accent1 2 2 9 3 3 2 2" xfId="8667" xr:uid="{00000000-0005-0000-0000-000020210000}"/>
    <cellStyle name="20% - Accent1 2 2 9 3 3 2 2 2" xfId="8668" xr:uid="{00000000-0005-0000-0000-000021210000}"/>
    <cellStyle name="20% - Accent1 2 2 9 3 3 2 3" xfId="8669" xr:uid="{00000000-0005-0000-0000-000022210000}"/>
    <cellStyle name="20% - Accent1 2 2 9 3 3 3" xfId="8670" xr:uid="{00000000-0005-0000-0000-000023210000}"/>
    <cellStyle name="20% - Accent1 2 2 9 3 3 3 2" xfId="8671" xr:uid="{00000000-0005-0000-0000-000024210000}"/>
    <cellStyle name="20% - Accent1 2 2 9 3 3 4" xfId="8672" xr:uid="{00000000-0005-0000-0000-000025210000}"/>
    <cellStyle name="20% - Accent1 2 2 9 3 4" xfId="8673" xr:uid="{00000000-0005-0000-0000-000026210000}"/>
    <cellStyle name="20% - Accent1 2 2 9 3 4 2" xfId="8674" xr:uid="{00000000-0005-0000-0000-000027210000}"/>
    <cellStyle name="20% - Accent1 2 2 9 3 4 2 2" xfId="8675" xr:uid="{00000000-0005-0000-0000-000028210000}"/>
    <cellStyle name="20% - Accent1 2 2 9 3 4 2 2 2" xfId="8676" xr:uid="{00000000-0005-0000-0000-000029210000}"/>
    <cellStyle name="20% - Accent1 2 2 9 3 4 2 3" xfId="8677" xr:uid="{00000000-0005-0000-0000-00002A210000}"/>
    <cellStyle name="20% - Accent1 2 2 9 3 4 3" xfId="8678" xr:uid="{00000000-0005-0000-0000-00002B210000}"/>
    <cellStyle name="20% - Accent1 2 2 9 3 4 3 2" xfId="8679" xr:uid="{00000000-0005-0000-0000-00002C210000}"/>
    <cellStyle name="20% - Accent1 2 2 9 3 4 4" xfId="8680" xr:uid="{00000000-0005-0000-0000-00002D210000}"/>
    <cellStyle name="20% - Accent1 2 2 9 3 5" xfId="8681" xr:uid="{00000000-0005-0000-0000-00002E210000}"/>
    <cellStyle name="20% - Accent1 2 2 9 3 5 2" xfId="8682" xr:uid="{00000000-0005-0000-0000-00002F210000}"/>
    <cellStyle name="20% - Accent1 2 2 9 3 5 2 2" xfId="8683" xr:uid="{00000000-0005-0000-0000-000030210000}"/>
    <cellStyle name="20% - Accent1 2 2 9 3 5 3" xfId="8684" xr:uid="{00000000-0005-0000-0000-000031210000}"/>
    <cellStyle name="20% - Accent1 2 2 9 3 6" xfId="8685" xr:uid="{00000000-0005-0000-0000-000032210000}"/>
    <cellStyle name="20% - Accent1 2 2 9 3 6 2" xfId="8686" xr:uid="{00000000-0005-0000-0000-000033210000}"/>
    <cellStyle name="20% - Accent1 2 2 9 3 6 2 2" xfId="8687" xr:uid="{00000000-0005-0000-0000-000034210000}"/>
    <cellStyle name="20% - Accent1 2 2 9 3 6 3" xfId="8688" xr:uid="{00000000-0005-0000-0000-000035210000}"/>
    <cellStyle name="20% - Accent1 2 2 9 3 7" xfId="8689" xr:uid="{00000000-0005-0000-0000-000036210000}"/>
    <cellStyle name="20% - Accent1 2 2 9 3 7 2" xfId="8690" xr:uid="{00000000-0005-0000-0000-000037210000}"/>
    <cellStyle name="20% - Accent1 2 2 9 3 8" xfId="8691" xr:uid="{00000000-0005-0000-0000-000038210000}"/>
    <cellStyle name="20% - Accent1 2 2 9 3 8 2" xfId="8692" xr:uid="{00000000-0005-0000-0000-000039210000}"/>
    <cellStyle name="20% - Accent1 2 2 9 3 9" xfId="8693" xr:uid="{00000000-0005-0000-0000-00003A210000}"/>
    <cellStyle name="20% - Accent1 2 2 9 4" xfId="8694" xr:uid="{00000000-0005-0000-0000-00003B210000}"/>
    <cellStyle name="20% - Accent1 2 2 9 4 2" xfId="8695" xr:uid="{00000000-0005-0000-0000-00003C210000}"/>
    <cellStyle name="20% - Accent1 2 2 9 4 2 2" xfId="8696" xr:uid="{00000000-0005-0000-0000-00003D210000}"/>
    <cellStyle name="20% - Accent1 2 2 9 4 2 2 2" xfId="8697" xr:uid="{00000000-0005-0000-0000-00003E210000}"/>
    <cellStyle name="20% - Accent1 2 2 9 4 2 3" xfId="8698" xr:uid="{00000000-0005-0000-0000-00003F210000}"/>
    <cellStyle name="20% - Accent1 2 2 9 4 3" xfId="8699" xr:uid="{00000000-0005-0000-0000-000040210000}"/>
    <cellStyle name="20% - Accent1 2 2 9 4 3 2" xfId="8700" xr:uid="{00000000-0005-0000-0000-000041210000}"/>
    <cellStyle name="20% - Accent1 2 2 9 4 4" xfId="8701" xr:uid="{00000000-0005-0000-0000-000042210000}"/>
    <cellStyle name="20% - Accent1 2 2 9 5" xfId="8702" xr:uid="{00000000-0005-0000-0000-000043210000}"/>
    <cellStyle name="20% - Accent1 2 2 9 5 2" xfId="8703" xr:uid="{00000000-0005-0000-0000-000044210000}"/>
    <cellStyle name="20% - Accent1 2 2 9 5 2 2" xfId="8704" xr:uid="{00000000-0005-0000-0000-000045210000}"/>
    <cellStyle name="20% - Accent1 2 2 9 5 2 2 2" xfId="8705" xr:uid="{00000000-0005-0000-0000-000046210000}"/>
    <cellStyle name="20% - Accent1 2 2 9 5 2 3" xfId="8706" xr:uid="{00000000-0005-0000-0000-000047210000}"/>
    <cellStyle name="20% - Accent1 2 2 9 5 3" xfId="8707" xr:uid="{00000000-0005-0000-0000-000048210000}"/>
    <cellStyle name="20% - Accent1 2 2 9 5 3 2" xfId="8708" xr:uid="{00000000-0005-0000-0000-000049210000}"/>
    <cellStyle name="20% - Accent1 2 2 9 5 4" xfId="8709" xr:uid="{00000000-0005-0000-0000-00004A210000}"/>
    <cellStyle name="20% - Accent1 2 2 9 6" xfId="8710" xr:uid="{00000000-0005-0000-0000-00004B210000}"/>
    <cellStyle name="20% - Accent1 2 2 9 6 2" xfId="8711" xr:uid="{00000000-0005-0000-0000-00004C210000}"/>
    <cellStyle name="20% - Accent1 2 2 9 6 2 2" xfId="8712" xr:uid="{00000000-0005-0000-0000-00004D210000}"/>
    <cellStyle name="20% - Accent1 2 2 9 6 2 2 2" xfId="8713" xr:uid="{00000000-0005-0000-0000-00004E210000}"/>
    <cellStyle name="20% - Accent1 2 2 9 6 2 3" xfId="8714" xr:uid="{00000000-0005-0000-0000-00004F210000}"/>
    <cellStyle name="20% - Accent1 2 2 9 6 3" xfId="8715" xr:uid="{00000000-0005-0000-0000-000050210000}"/>
    <cellStyle name="20% - Accent1 2 2 9 6 3 2" xfId="8716" xr:uid="{00000000-0005-0000-0000-000051210000}"/>
    <cellStyle name="20% - Accent1 2 2 9 6 4" xfId="8717" xr:uid="{00000000-0005-0000-0000-000052210000}"/>
    <cellStyle name="20% - Accent1 2 2 9 7" xfId="8718" xr:uid="{00000000-0005-0000-0000-000053210000}"/>
    <cellStyle name="20% - Accent1 2 2 9 7 2" xfId="8719" xr:uid="{00000000-0005-0000-0000-000054210000}"/>
    <cellStyle name="20% - Accent1 2 2 9 7 2 2" xfId="8720" xr:uid="{00000000-0005-0000-0000-000055210000}"/>
    <cellStyle name="20% - Accent1 2 2 9 7 3" xfId="8721" xr:uid="{00000000-0005-0000-0000-000056210000}"/>
    <cellStyle name="20% - Accent1 2 2 9 8" xfId="8722" xr:uid="{00000000-0005-0000-0000-000057210000}"/>
    <cellStyle name="20% - Accent1 2 2 9 8 2" xfId="8723" xr:uid="{00000000-0005-0000-0000-000058210000}"/>
    <cellStyle name="20% - Accent1 2 2 9 8 2 2" xfId="8724" xr:uid="{00000000-0005-0000-0000-000059210000}"/>
    <cellStyle name="20% - Accent1 2 2 9 8 3" xfId="8725" xr:uid="{00000000-0005-0000-0000-00005A210000}"/>
    <cellStyle name="20% - Accent1 2 2 9 9" xfId="8726" xr:uid="{00000000-0005-0000-0000-00005B210000}"/>
    <cellStyle name="20% - Accent1 2 2 9 9 2" xfId="8727" xr:uid="{00000000-0005-0000-0000-00005C210000}"/>
    <cellStyle name="20% - Accent1 2 20" xfId="8728" xr:uid="{00000000-0005-0000-0000-00005D210000}"/>
    <cellStyle name="20% - Accent1 2 20 2" xfId="8729" xr:uid="{00000000-0005-0000-0000-00005E210000}"/>
    <cellStyle name="20% - Accent1 2 21" xfId="8730" xr:uid="{00000000-0005-0000-0000-00005F210000}"/>
    <cellStyle name="20% - Accent1 2 22" xfId="8731" xr:uid="{00000000-0005-0000-0000-000060210000}"/>
    <cellStyle name="20% - Accent1 2 3" xfId="8732" xr:uid="{00000000-0005-0000-0000-000061210000}"/>
    <cellStyle name="20% - Accent1 2 3 10" xfId="8733" xr:uid="{00000000-0005-0000-0000-000062210000}"/>
    <cellStyle name="20% - Accent1 2 3 10 2" xfId="8734" xr:uid="{00000000-0005-0000-0000-000063210000}"/>
    <cellStyle name="20% - Accent1 2 3 10 2 2" xfId="8735" xr:uid="{00000000-0005-0000-0000-000064210000}"/>
    <cellStyle name="20% - Accent1 2 3 10 2 2 2" xfId="8736" xr:uid="{00000000-0005-0000-0000-000065210000}"/>
    <cellStyle name="20% - Accent1 2 3 10 2 3" xfId="8737" xr:uid="{00000000-0005-0000-0000-000066210000}"/>
    <cellStyle name="20% - Accent1 2 3 10 3" xfId="8738" xr:uid="{00000000-0005-0000-0000-000067210000}"/>
    <cellStyle name="20% - Accent1 2 3 10 3 2" xfId="8739" xr:uid="{00000000-0005-0000-0000-000068210000}"/>
    <cellStyle name="20% - Accent1 2 3 10 4" xfId="8740" xr:uid="{00000000-0005-0000-0000-000069210000}"/>
    <cellStyle name="20% - Accent1 2 3 11" xfId="8741" xr:uid="{00000000-0005-0000-0000-00006A210000}"/>
    <cellStyle name="20% - Accent1 2 3 11 2" xfId="8742" xr:uid="{00000000-0005-0000-0000-00006B210000}"/>
    <cellStyle name="20% - Accent1 2 3 11 2 2" xfId="8743" xr:uid="{00000000-0005-0000-0000-00006C210000}"/>
    <cellStyle name="20% - Accent1 2 3 11 2 2 2" xfId="8744" xr:uid="{00000000-0005-0000-0000-00006D210000}"/>
    <cellStyle name="20% - Accent1 2 3 11 2 3" xfId="8745" xr:uid="{00000000-0005-0000-0000-00006E210000}"/>
    <cellStyle name="20% - Accent1 2 3 11 3" xfId="8746" xr:uid="{00000000-0005-0000-0000-00006F210000}"/>
    <cellStyle name="20% - Accent1 2 3 11 3 2" xfId="8747" xr:uid="{00000000-0005-0000-0000-000070210000}"/>
    <cellStyle name="20% - Accent1 2 3 11 4" xfId="8748" xr:uid="{00000000-0005-0000-0000-000071210000}"/>
    <cellStyle name="20% - Accent1 2 3 12" xfId="8749" xr:uid="{00000000-0005-0000-0000-000072210000}"/>
    <cellStyle name="20% - Accent1 2 3 12 2" xfId="8750" xr:uid="{00000000-0005-0000-0000-000073210000}"/>
    <cellStyle name="20% - Accent1 2 3 12 2 2" xfId="8751" xr:uid="{00000000-0005-0000-0000-000074210000}"/>
    <cellStyle name="20% - Accent1 2 3 12 3" xfId="8752" xr:uid="{00000000-0005-0000-0000-000075210000}"/>
    <cellStyle name="20% - Accent1 2 3 13" xfId="8753" xr:uid="{00000000-0005-0000-0000-000076210000}"/>
    <cellStyle name="20% - Accent1 2 3 13 2" xfId="8754" xr:uid="{00000000-0005-0000-0000-000077210000}"/>
    <cellStyle name="20% - Accent1 2 3 13 2 2" xfId="8755" xr:uid="{00000000-0005-0000-0000-000078210000}"/>
    <cellStyle name="20% - Accent1 2 3 13 3" xfId="8756" xr:uid="{00000000-0005-0000-0000-000079210000}"/>
    <cellStyle name="20% - Accent1 2 3 14" xfId="8757" xr:uid="{00000000-0005-0000-0000-00007A210000}"/>
    <cellStyle name="20% - Accent1 2 3 14 2" xfId="8758" xr:uid="{00000000-0005-0000-0000-00007B210000}"/>
    <cellStyle name="20% - Accent1 2 3 15" xfId="8759" xr:uid="{00000000-0005-0000-0000-00007C210000}"/>
    <cellStyle name="20% - Accent1 2 3 15 2" xfId="8760" xr:uid="{00000000-0005-0000-0000-00007D210000}"/>
    <cellStyle name="20% - Accent1 2 3 16" xfId="8761" xr:uid="{00000000-0005-0000-0000-00007E210000}"/>
    <cellStyle name="20% - Accent1 2 3 2" xfId="8762" xr:uid="{00000000-0005-0000-0000-00007F210000}"/>
    <cellStyle name="20% - Accent1 2 3 2 10" xfId="8763" xr:uid="{00000000-0005-0000-0000-000080210000}"/>
    <cellStyle name="20% - Accent1 2 3 2 10 2" xfId="8764" xr:uid="{00000000-0005-0000-0000-000081210000}"/>
    <cellStyle name="20% - Accent1 2 3 2 10 2 2" xfId="8765" xr:uid="{00000000-0005-0000-0000-000082210000}"/>
    <cellStyle name="20% - Accent1 2 3 2 10 2 2 2" xfId="8766" xr:uid="{00000000-0005-0000-0000-000083210000}"/>
    <cellStyle name="20% - Accent1 2 3 2 10 2 3" xfId="8767" xr:uid="{00000000-0005-0000-0000-000084210000}"/>
    <cellStyle name="20% - Accent1 2 3 2 10 3" xfId="8768" xr:uid="{00000000-0005-0000-0000-000085210000}"/>
    <cellStyle name="20% - Accent1 2 3 2 10 3 2" xfId="8769" xr:uid="{00000000-0005-0000-0000-000086210000}"/>
    <cellStyle name="20% - Accent1 2 3 2 10 4" xfId="8770" xr:uid="{00000000-0005-0000-0000-000087210000}"/>
    <cellStyle name="20% - Accent1 2 3 2 11" xfId="8771" xr:uid="{00000000-0005-0000-0000-000088210000}"/>
    <cellStyle name="20% - Accent1 2 3 2 11 2" xfId="8772" xr:uid="{00000000-0005-0000-0000-000089210000}"/>
    <cellStyle name="20% - Accent1 2 3 2 11 2 2" xfId="8773" xr:uid="{00000000-0005-0000-0000-00008A210000}"/>
    <cellStyle name="20% - Accent1 2 3 2 11 3" xfId="8774" xr:uid="{00000000-0005-0000-0000-00008B210000}"/>
    <cellStyle name="20% - Accent1 2 3 2 12" xfId="8775" xr:uid="{00000000-0005-0000-0000-00008C210000}"/>
    <cellStyle name="20% - Accent1 2 3 2 12 2" xfId="8776" xr:uid="{00000000-0005-0000-0000-00008D210000}"/>
    <cellStyle name="20% - Accent1 2 3 2 12 2 2" xfId="8777" xr:uid="{00000000-0005-0000-0000-00008E210000}"/>
    <cellStyle name="20% - Accent1 2 3 2 12 3" xfId="8778" xr:uid="{00000000-0005-0000-0000-00008F210000}"/>
    <cellStyle name="20% - Accent1 2 3 2 13" xfId="8779" xr:uid="{00000000-0005-0000-0000-000090210000}"/>
    <cellStyle name="20% - Accent1 2 3 2 13 2" xfId="8780" xr:uid="{00000000-0005-0000-0000-000091210000}"/>
    <cellStyle name="20% - Accent1 2 3 2 14" xfId="8781" xr:uid="{00000000-0005-0000-0000-000092210000}"/>
    <cellStyle name="20% - Accent1 2 3 2 14 2" xfId="8782" xr:uid="{00000000-0005-0000-0000-000093210000}"/>
    <cellStyle name="20% - Accent1 2 3 2 15" xfId="8783" xr:uid="{00000000-0005-0000-0000-000094210000}"/>
    <cellStyle name="20% - Accent1 2 3 2 2" xfId="8784" xr:uid="{00000000-0005-0000-0000-000095210000}"/>
    <cellStyle name="20% - Accent1 2 3 2 2 10" xfId="8785" xr:uid="{00000000-0005-0000-0000-000096210000}"/>
    <cellStyle name="20% - Accent1 2 3 2 2 10 2" xfId="8786" xr:uid="{00000000-0005-0000-0000-000097210000}"/>
    <cellStyle name="20% - Accent1 2 3 2 2 10 2 2" xfId="8787" xr:uid="{00000000-0005-0000-0000-000098210000}"/>
    <cellStyle name="20% - Accent1 2 3 2 2 10 3" xfId="8788" xr:uid="{00000000-0005-0000-0000-000099210000}"/>
    <cellStyle name="20% - Accent1 2 3 2 2 11" xfId="8789" xr:uid="{00000000-0005-0000-0000-00009A210000}"/>
    <cellStyle name="20% - Accent1 2 3 2 2 11 2" xfId="8790" xr:uid="{00000000-0005-0000-0000-00009B210000}"/>
    <cellStyle name="20% - Accent1 2 3 2 2 11 2 2" xfId="8791" xr:uid="{00000000-0005-0000-0000-00009C210000}"/>
    <cellStyle name="20% - Accent1 2 3 2 2 11 3" xfId="8792" xr:uid="{00000000-0005-0000-0000-00009D210000}"/>
    <cellStyle name="20% - Accent1 2 3 2 2 12" xfId="8793" xr:uid="{00000000-0005-0000-0000-00009E210000}"/>
    <cellStyle name="20% - Accent1 2 3 2 2 12 2" xfId="8794" xr:uid="{00000000-0005-0000-0000-00009F210000}"/>
    <cellStyle name="20% - Accent1 2 3 2 2 13" xfId="8795" xr:uid="{00000000-0005-0000-0000-0000A0210000}"/>
    <cellStyle name="20% - Accent1 2 3 2 2 13 2" xfId="8796" xr:uid="{00000000-0005-0000-0000-0000A1210000}"/>
    <cellStyle name="20% - Accent1 2 3 2 2 14" xfId="8797" xr:uid="{00000000-0005-0000-0000-0000A2210000}"/>
    <cellStyle name="20% - Accent1 2 3 2 2 2" xfId="8798" xr:uid="{00000000-0005-0000-0000-0000A3210000}"/>
    <cellStyle name="20% - Accent1 2 3 2 2 2 10" xfId="8799" xr:uid="{00000000-0005-0000-0000-0000A4210000}"/>
    <cellStyle name="20% - Accent1 2 3 2 2 2 10 2" xfId="8800" xr:uid="{00000000-0005-0000-0000-0000A5210000}"/>
    <cellStyle name="20% - Accent1 2 3 2 2 2 11" xfId="8801" xr:uid="{00000000-0005-0000-0000-0000A6210000}"/>
    <cellStyle name="20% - Accent1 2 3 2 2 2 2" xfId="8802" xr:uid="{00000000-0005-0000-0000-0000A7210000}"/>
    <cellStyle name="20% - Accent1 2 3 2 2 2 2 2" xfId="8803" xr:uid="{00000000-0005-0000-0000-0000A8210000}"/>
    <cellStyle name="20% - Accent1 2 3 2 2 2 2 2 2" xfId="8804" xr:uid="{00000000-0005-0000-0000-0000A9210000}"/>
    <cellStyle name="20% - Accent1 2 3 2 2 2 2 2 2 2" xfId="8805" xr:uid="{00000000-0005-0000-0000-0000AA210000}"/>
    <cellStyle name="20% - Accent1 2 3 2 2 2 2 2 2 2 2" xfId="8806" xr:uid="{00000000-0005-0000-0000-0000AB210000}"/>
    <cellStyle name="20% - Accent1 2 3 2 2 2 2 2 2 3" xfId="8807" xr:uid="{00000000-0005-0000-0000-0000AC210000}"/>
    <cellStyle name="20% - Accent1 2 3 2 2 2 2 2 3" xfId="8808" xr:uid="{00000000-0005-0000-0000-0000AD210000}"/>
    <cellStyle name="20% - Accent1 2 3 2 2 2 2 2 3 2" xfId="8809" xr:uid="{00000000-0005-0000-0000-0000AE210000}"/>
    <cellStyle name="20% - Accent1 2 3 2 2 2 2 2 4" xfId="8810" xr:uid="{00000000-0005-0000-0000-0000AF210000}"/>
    <cellStyle name="20% - Accent1 2 3 2 2 2 2 3" xfId="8811" xr:uid="{00000000-0005-0000-0000-0000B0210000}"/>
    <cellStyle name="20% - Accent1 2 3 2 2 2 2 3 2" xfId="8812" xr:uid="{00000000-0005-0000-0000-0000B1210000}"/>
    <cellStyle name="20% - Accent1 2 3 2 2 2 2 3 2 2" xfId="8813" xr:uid="{00000000-0005-0000-0000-0000B2210000}"/>
    <cellStyle name="20% - Accent1 2 3 2 2 2 2 3 2 2 2" xfId="8814" xr:uid="{00000000-0005-0000-0000-0000B3210000}"/>
    <cellStyle name="20% - Accent1 2 3 2 2 2 2 3 2 3" xfId="8815" xr:uid="{00000000-0005-0000-0000-0000B4210000}"/>
    <cellStyle name="20% - Accent1 2 3 2 2 2 2 3 3" xfId="8816" xr:uid="{00000000-0005-0000-0000-0000B5210000}"/>
    <cellStyle name="20% - Accent1 2 3 2 2 2 2 3 3 2" xfId="8817" xr:uid="{00000000-0005-0000-0000-0000B6210000}"/>
    <cellStyle name="20% - Accent1 2 3 2 2 2 2 3 4" xfId="8818" xr:uid="{00000000-0005-0000-0000-0000B7210000}"/>
    <cellStyle name="20% - Accent1 2 3 2 2 2 2 4" xfId="8819" xr:uid="{00000000-0005-0000-0000-0000B8210000}"/>
    <cellStyle name="20% - Accent1 2 3 2 2 2 2 4 2" xfId="8820" xr:uid="{00000000-0005-0000-0000-0000B9210000}"/>
    <cellStyle name="20% - Accent1 2 3 2 2 2 2 4 2 2" xfId="8821" xr:uid="{00000000-0005-0000-0000-0000BA210000}"/>
    <cellStyle name="20% - Accent1 2 3 2 2 2 2 4 2 2 2" xfId="8822" xr:uid="{00000000-0005-0000-0000-0000BB210000}"/>
    <cellStyle name="20% - Accent1 2 3 2 2 2 2 4 2 3" xfId="8823" xr:uid="{00000000-0005-0000-0000-0000BC210000}"/>
    <cellStyle name="20% - Accent1 2 3 2 2 2 2 4 3" xfId="8824" xr:uid="{00000000-0005-0000-0000-0000BD210000}"/>
    <cellStyle name="20% - Accent1 2 3 2 2 2 2 4 3 2" xfId="8825" xr:uid="{00000000-0005-0000-0000-0000BE210000}"/>
    <cellStyle name="20% - Accent1 2 3 2 2 2 2 4 4" xfId="8826" xr:uid="{00000000-0005-0000-0000-0000BF210000}"/>
    <cellStyle name="20% - Accent1 2 3 2 2 2 2 5" xfId="8827" xr:uid="{00000000-0005-0000-0000-0000C0210000}"/>
    <cellStyle name="20% - Accent1 2 3 2 2 2 2 5 2" xfId="8828" xr:uid="{00000000-0005-0000-0000-0000C1210000}"/>
    <cellStyle name="20% - Accent1 2 3 2 2 2 2 5 2 2" xfId="8829" xr:uid="{00000000-0005-0000-0000-0000C2210000}"/>
    <cellStyle name="20% - Accent1 2 3 2 2 2 2 5 3" xfId="8830" xr:uid="{00000000-0005-0000-0000-0000C3210000}"/>
    <cellStyle name="20% - Accent1 2 3 2 2 2 2 6" xfId="8831" xr:uid="{00000000-0005-0000-0000-0000C4210000}"/>
    <cellStyle name="20% - Accent1 2 3 2 2 2 2 6 2" xfId="8832" xr:uid="{00000000-0005-0000-0000-0000C5210000}"/>
    <cellStyle name="20% - Accent1 2 3 2 2 2 2 6 2 2" xfId="8833" xr:uid="{00000000-0005-0000-0000-0000C6210000}"/>
    <cellStyle name="20% - Accent1 2 3 2 2 2 2 6 3" xfId="8834" xr:uid="{00000000-0005-0000-0000-0000C7210000}"/>
    <cellStyle name="20% - Accent1 2 3 2 2 2 2 7" xfId="8835" xr:uid="{00000000-0005-0000-0000-0000C8210000}"/>
    <cellStyle name="20% - Accent1 2 3 2 2 2 2 7 2" xfId="8836" xr:uid="{00000000-0005-0000-0000-0000C9210000}"/>
    <cellStyle name="20% - Accent1 2 3 2 2 2 2 8" xfId="8837" xr:uid="{00000000-0005-0000-0000-0000CA210000}"/>
    <cellStyle name="20% - Accent1 2 3 2 2 2 2 8 2" xfId="8838" xr:uid="{00000000-0005-0000-0000-0000CB210000}"/>
    <cellStyle name="20% - Accent1 2 3 2 2 2 2 9" xfId="8839" xr:uid="{00000000-0005-0000-0000-0000CC210000}"/>
    <cellStyle name="20% - Accent1 2 3 2 2 2 3" xfId="8840" xr:uid="{00000000-0005-0000-0000-0000CD210000}"/>
    <cellStyle name="20% - Accent1 2 3 2 2 2 3 2" xfId="8841" xr:uid="{00000000-0005-0000-0000-0000CE210000}"/>
    <cellStyle name="20% - Accent1 2 3 2 2 2 3 2 2" xfId="8842" xr:uid="{00000000-0005-0000-0000-0000CF210000}"/>
    <cellStyle name="20% - Accent1 2 3 2 2 2 3 2 2 2" xfId="8843" xr:uid="{00000000-0005-0000-0000-0000D0210000}"/>
    <cellStyle name="20% - Accent1 2 3 2 2 2 3 2 2 2 2" xfId="8844" xr:uid="{00000000-0005-0000-0000-0000D1210000}"/>
    <cellStyle name="20% - Accent1 2 3 2 2 2 3 2 2 3" xfId="8845" xr:uid="{00000000-0005-0000-0000-0000D2210000}"/>
    <cellStyle name="20% - Accent1 2 3 2 2 2 3 2 3" xfId="8846" xr:uid="{00000000-0005-0000-0000-0000D3210000}"/>
    <cellStyle name="20% - Accent1 2 3 2 2 2 3 2 3 2" xfId="8847" xr:uid="{00000000-0005-0000-0000-0000D4210000}"/>
    <cellStyle name="20% - Accent1 2 3 2 2 2 3 2 4" xfId="8848" xr:uid="{00000000-0005-0000-0000-0000D5210000}"/>
    <cellStyle name="20% - Accent1 2 3 2 2 2 3 3" xfId="8849" xr:uid="{00000000-0005-0000-0000-0000D6210000}"/>
    <cellStyle name="20% - Accent1 2 3 2 2 2 3 3 2" xfId="8850" xr:uid="{00000000-0005-0000-0000-0000D7210000}"/>
    <cellStyle name="20% - Accent1 2 3 2 2 2 3 3 2 2" xfId="8851" xr:uid="{00000000-0005-0000-0000-0000D8210000}"/>
    <cellStyle name="20% - Accent1 2 3 2 2 2 3 3 2 2 2" xfId="8852" xr:uid="{00000000-0005-0000-0000-0000D9210000}"/>
    <cellStyle name="20% - Accent1 2 3 2 2 2 3 3 2 3" xfId="8853" xr:uid="{00000000-0005-0000-0000-0000DA210000}"/>
    <cellStyle name="20% - Accent1 2 3 2 2 2 3 3 3" xfId="8854" xr:uid="{00000000-0005-0000-0000-0000DB210000}"/>
    <cellStyle name="20% - Accent1 2 3 2 2 2 3 3 3 2" xfId="8855" xr:uid="{00000000-0005-0000-0000-0000DC210000}"/>
    <cellStyle name="20% - Accent1 2 3 2 2 2 3 3 4" xfId="8856" xr:uid="{00000000-0005-0000-0000-0000DD210000}"/>
    <cellStyle name="20% - Accent1 2 3 2 2 2 3 4" xfId="8857" xr:uid="{00000000-0005-0000-0000-0000DE210000}"/>
    <cellStyle name="20% - Accent1 2 3 2 2 2 3 4 2" xfId="8858" xr:uid="{00000000-0005-0000-0000-0000DF210000}"/>
    <cellStyle name="20% - Accent1 2 3 2 2 2 3 4 2 2" xfId="8859" xr:uid="{00000000-0005-0000-0000-0000E0210000}"/>
    <cellStyle name="20% - Accent1 2 3 2 2 2 3 4 2 2 2" xfId="8860" xr:uid="{00000000-0005-0000-0000-0000E1210000}"/>
    <cellStyle name="20% - Accent1 2 3 2 2 2 3 4 2 3" xfId="8861" xr:uid="{00000000-0005-0000-0000-0000E2210000}"/>
    <cellStyle name="20% - Accent1 2 3 2 2 2 3 4 3" xfId="8862" xr:uid="{00000000-0005-0000-0000-0000E3210000}"/>
    <cellStyle name="20% - Accent1 2 3 2 2 2 3 4 3 2" xfId="8863" xr:uid="{00000000-0005-0000-0000-0000E4210000}"/>
    <cellStyle name="20% - Accent1 2 3 2 2 2 3 4 4" xfId="8864" xr:uid="{00000000-0005-0000-0000-0000E5210000}"/>
    <cellStyle name="20% - Accent1 2 3 2 2 2 3 5" xfId="8865" xr:uid="{00000000-0005-0000-0000-0000E6210000}"/>
    <cellStyle name="20% - Accent1 2 3 2 2 2 3 5 2" xfId="8866" xr:uid="{00000000-0005-0000-0000-0000E7210000}"/>
    <cellStyle name="20% - Accent1 2 3 2 2 2 3 5 2 2" xfId="8867" xr:uid="{00000000-0005-0000-0000-0000E8210000}"/>
    <cellStyle name="20% - Accent1 2 3 2 2 2 3 5 3" xfId="8868" xr:uid="{00000000-0005-0000-0000-0000E9210000}"/>
    <cellStyle name="20% - Accent1 2 3 2 2 2 3 6" xfId="8869" xr:uid="{00000000-0005-0000-0000-0000EA210000}"/>
    <cellStyle name="20% - Accent1 2 3 2 2 2 3 6 2" xfId="8870" xr:uid="{00000000-0005-0000-0000-0000EB210000}"/>
    <cellStyle name="20% - Accent1 2 3 2 2 2 3 6 2 2" xfId="8871" xr:uid="{00000000-0005-0000-0000-0000EC210000}"/>
    <cellStyle name="20% - Accent1 2 3 2 2 2 3 6 3" xfId="8872" xr:uid="{00000000-0005-0000-0000-0000ED210000}"/>
    <cellStyle name="20% - Accent1 2 3 2 2 2 3 7" xfId="8873" xr:uid="{00000000-0005-0000-0000-0000EE210000}"/>
    <cellStyle name="20% - Accent1 2 3 2 2 2 3 7 2" xfId="8874" xr:uid="{00000000-0005-0000-0000-0000EF210000}"/>
    <cellStyle name="20% - Accent1 2 3 2 2 2 3 8" xfId="8875" xr:uid="{00000000-0005-0000-0000-0000F0210000}"/>
    <cellStyle name="20% - Accent1 2 3 2 2 2 3 8 2" xfId="8876" xr:uid="{00000000-0005-0000-0000-0000F1210000}"/>
    <cellStyle name="20% - Accent1 2 3 2 2 2 3 9" xfId="8877" xr:uid="{00000000-0005-0000-0000-0000F2210000}"/>
    <cellStyle name="20% - Accent1 2 3 2 2 2 4" xfId="8878" xr:uid="{00000000-0005-0000-0000-0000F3210000}"/>
    <cellStyle name="20% - Accent1 2 3 2 2 2 4 2" xfId="8879" xr:uid="{00000000-0005-0000-0000-0000F4210000}"/>
    <cellStyle name="20% - Accent1 2 3 2 2 2 4 2 2" xfId="8880" xr:uid="{00000000-0005-0000-0000-0000F5210000}"/>
    <cellStyle name="20% - Accent1 2 3 2 2 2 4 2 2 2" xfId="8881" xr:uid="{00000000-0005-0000-0000-0000F6210000}"/>
    <cellStyle name="20% - Accent1 2 3 2 2 2 4 2 3" xfId="8882" xr:uid="{00000000-0005-0000-0000-0000F7210000}"/>
    <cellStyle name="20% - Accent1 2 3 2 2 2 4 3" xfId="8883" xr:uid="{00000000-0005-0000-0000-0000F8210000}"/>
    <cellStyle name="20% - Accent1 2 3 2 2 2 4 3 2" xfId="8884" xr:uid="{00000000-0005-0000-0000-0000F9210000}"/>
    <cellStyle name="20% - Accent1 2 3 2 2 2 4 4" xfId="8885" xr:uid="{00000000-0005-0000-0000-0000FA210000}"/>
    <cellStyle name="20% - Accent1 2 3 2 2 2 5" xfId="8886" xr:uid="{00000000-0005-0000-0000-0000FB210000}"/>
    <cellStyle name="20% - Accent1 2 3 2 2 2 5 2" xfId="8887" xr:uid="{00000000-0005-0000-0000-0000FC210000}"/>
    <cellStyle name="20% - Accent1 2 3 2 2 2 5 2 2" xfId="8888" xr:uid="{00000000-0005-0000-0000-0000FD210000}"/>
    <cellStyle name="20% - Accent1 2 3 2 2 2 5 2 2 2" xfId="8889" xr:uid="{00000000-0005-0000-0000-0000FE210000}"/>
    <cellStyle name="20% - Accent1 2 3 2 2 2 5 2 3" xfId="8890" xr:uid="{00000000-0005-0000-0000-0000FF210000}"/>
    <cellStyle name="20% - Accent1 2 3 2 2 2 5 3" xfId="8891" xr:uid="{00000000-0005-0000-0000-000000220000}"/>
    <cellStyle name="20% - Accent1 2 3 2 2 2 5 3 2" xfId="8892" xr:uid="{00000000-0005-0000-0000-000001220000}"/>
    <cellStyle name="20% - Accent1 2 3 2 2 2 5 4" xfId="8893" xr:uid="{00000000-0005-0000-0000-000002220000}"/>
    <cellStyle name="20% - Accent1 2 3 2 2 2 6" xfId="8894" xr:uid="{00000000-0005-0000-0000-000003220000}"/>
    <cellStyle name="20% - Accent1 2 3 2 2 2 6 2" xfId="8895" xr:uid="{00000000-0005-0000-0000-000004220000}"/>
    <cellStyle name="20% - Accent1 2 3 2 2 2 6 2 2" xfId="8896" xr:uid="{00000000-0005-0000-0000-000005220000}"/>
    <cellStyle name="20% - Accent1 2 3 2 2 2 6 2 2 2" xfId="8897" xr:uid="{00000000-0005-0000-0000-000006220000}"/>
    <cellStyle name="20% - Accent1 2 3 2 2 2 6 2 3" xfId="8898" xr:uid="{00000000-0005-0000-0000-000007220000}"/>
    <cellStyle name="20% - Accent1 2 3 2 2 2 6 3" xfId="8899" xr:uid="{00000000-0005-0000-0000-000008220000}"/>
    <cellStyle name="20% - Accent1 2 3 2 2 2 6 3 2" xfId="8900" xr:uid="{00000000-0005-0000-0000-000009220000}"/>
    <cellStyle name="20% - Accent1 2 3 2 2 2 6 4" xfId="8901" xr:uid="{00000000-0005-0000-0000-00000A220000}"/>
    <cellStyle name="20% - Accent1 2 3 2 2 2 7" xfId="8902" xr:uid="{00000000-0005-0000-0000-00000B220000}"/>
    <cellStyle name="20% - Accent1 2 3 2 2 2 7 2" xfId="8903" xr:uid="{00000000-0005-0000-0000-00000C220000}"/>
    <cellStyle name="20% - Accent1 2 3 2 2 2 7 2 2" xfId="8904" xr:uid="{00000000-0005-0000-0000-00000D220000}"/>
    <cellStyle name="20% - Accent1 2 3 2 2 2 7 3" xfId="8905" xr:uid="{00000000-0005-0000-0000-00000E220000}"/>
    <cellStyle name="20% - Accent1 2 3 2 2 2 8" xfId="8906" xr:uid="{00000000-0005-0000-0000-00000F220000}"/>
    <cellStyle name="20% - Accent1 2 3 2 2 2 8 2" xfId="8907" xr:uid="{00000000-0005-0000-0000-000010220000}"/>
    <cellStyle name="20% - Accent1 2 3 2 2 2 8 2 2" xfId="8908" xr:uid="{00000000-0005-0000-0000-000011220000}"/>
    <cellStyle name="20% - Accent1 2 3 2 2 2 8 3" xfId="8909" xr:uid="{00000000-0005-0000-0000-000012220000}"/>
    <cellStyle name="20% - Accent1 2 3 2 2 2 9" xfId="8910" xr:uid="{00000000-0005-0000-0000-000013220000}"/>
    <cellStyle name="20% - Accent1 2 3 2 2 2 9 2" xfId="8911" xr:uid="{00000000-0005-0000-0000-000014220000}"/>
    <cellStyle name="20% - Accent1 2 3 2 2 3" xfId="8912" xr:uid="{00000000-0005-0000-0000-000015220000}"/>
    <cellStyle name="20% - Accent1 2 3 2 2 3 10" xfId="8913" xr:uid="{00000000-0005-0000-0000-000016220000}"/>
    <cellStyle name="20% - Accent1 2 3 2 2 3 10 2" xfId="8914" xr:uid="{00000000-0005-0000-0000-000017220000}"/>
    <cellStyle name="20% - Accent1 2 3 2 2 3 11" xfId="8915" xr:uid="{00000000-0005-0000-0000-000018220000}"/>
    <cellStyle name="20% - Accent1 2 3 2 2 3 2" xfId="8916" xr:uid="{00000000-0005-0000-0000-000019220000}"/>
    <cellStyle name="20% - Accent1 2 3 2 2 3 2 2" xfId="8917" xr:uid="{00000000-0005-0000-0000-00001A220000}"/>
    <cellStyle name="20% - Accent1 2 3 2 2 3 2 2 2" xfId="8918" xr:uid="{00000000-0005-0000-0000-00001B220000}"/>
    <cellStyle name="20% - Accent1 2 3 2 2 3 2 2 2 2" xfId="8919" xr:uid="{00000000-0005-0000-0000-00001C220000}"/>
    <cellStyle name="20% - Accent1 2 3 2 2 3 2 2 2 2 2" xfId="8920" xr:uid="{00000000-0005-0000-0000-00001D220000}"/>
    <cellStyle name="20% - Accent1 2 3 2 2 3 2 2 2 3" xfId="8921" xr:uid="{00000000-0005-0000-0000-00001E220000}"/>
    <cellStyle name="20% - Accent1 2 3 2 2 3 2 2 3" xfId="8922" xr:uid="{00000000-0005-0000-0000-00001F220000}"/>
    <cellStyle name="20% - Accent1 2 3 2 2 3 2 2 3 2" xfId="8923" xr:uid="{00000000-0005-0000-0000-000020220000}"/>
    <cellStyle name="20% - Accent1 2 3 2 2 3 2 2 4" xfId="8924" xr:uid="{00000000-0005-0000-0000-000021220000}"/>
    <cellStyle name="20% - Accent1 2 3 2 2 3 2 3" xfId="8925" xr:uid="{00000000-0005-0000-0000-000022220000}"/>
    <cellStyle name="20% - Accent1 2 3 2 2 3 2 3 2" xfId="8926" xr:uid="{00000000-0005-0000-0000-000023220000}"/>
    <cellStyle name="20% - Accent1 2 3 2 2 3 2 3 2 2" xfId="8927" xr:uid="{00000000-0005-0000-0000-000024220000}"/>
    <cellStyle name="20% - Accent1 2 3 2 2 3 2 3 2 2 2" xfId="8928" xr:uid="{00000000-0005-0000-0000-000025220000}"/>
    <cellStyle name="20% - Accent1 2 3 2 2 3 2 3 2 3" xfId="8929" xr:uid="{00000000-0005-0000-0000-000026220000}"/>
    <cellStyle name="20% - Accent1 2 3 2 2 3 2 3 3" xfId="8930" xr:uid="{00000000-0005-0000-0000-000027220000}"/>
    <cellStyle name="20% - Accent1 2 3 2 2 3 2 3 3 2" xfId="8931" xr:uid="{00000000-0005-0000-0000-000028220000}"/>
    <cellStyle name="20% - Accent1 2 3 2 2 3 2 3 4" xfId="8932" xr:uid="{00000000-0005-0000-0000-000029220000}"/>
    <cellStyle name="20% - Accent1 2 3 2 2 3 2 4" xfId="8933" xr:uid="{00000000-0005-0000-0000-00002A220000}"/>
    <cellStyle name="20% - Accent1 2 3 2 2 3 2 4 2" xfId="8934" xr:uid="{00000000-0005-0000-0000-00002B220000}"/>
    <cellStyle name="20% - Accent1 2 3 2 2 3 2 4 2 2" xfId="8935" xr:uid="{00000000-0005-0000-0000-00002C220000}"/>
    <cellStyle name="20% - Accent1 2 3 2 2 3 2 4 2 2 2" xfId="8936" xr:uid="{00000000-0005-0000-0000-00002D220000}"/>
    <cellStyle name="20% - Accent1 2 3 2 2 3 2 4 2 3" xfId="8937" xr:uid="{00000000-0005-0000-0000-00002E220000}"/>
    <cellStyle name="20% - Accent1 2 3 2 2 3 2 4 3" xfId="8938" xr:uid="{00000000-0005-0000-0000-00002F220000}"/>
    <cellStyle name="20% - Accent1 2 3 2 2 3 2 4 3 2" xfId="8939" xr:uid="{00000000-0005-0000-0000-000030220000}"/>
    <cellStyle name="20% - Accent1 2 3 2 2 3 2 4 4" xfId="8940" xr:uid="{00000000-0005-0000-0000-000031220000}"/>
    <cellStyle name="20% - Accent1 2 3 2 2 3 2 5" xfId="8941" xr:uid="{00000000-0005-0000-0000-000032220000}"/>
    <cellStyle name="20% - Accent1 2 3 2 2 3 2 5 2" xfId="8942" xr:uid="{00000000-0005-0000-0000-000033220000}"/>
    <cellStyle name="20% - Accent1 2 3 2 2 3 2 5 2 2" xfId="8943" xr:uid="{00000000-0005-0000-0000-000034220000}"/>
    <cellStyle name="20% - Accent1 2 3 2 2 3 2 5 3" xfId="8944" xr:uid="{00000000-0005-0000-0000-000035220000}"/>
    <cellStyle name="20% - Accent1 2 3 2 2 3 2 6" xfId="8945" xr:uid="{00000000-0005-0000-0000-000036220000}"/>
    <cellStyle name="20% - Accent1 2 3 2 2 3 2 6 2" xfId="8946" xr:uid="{00000000-0005-0000-0000-000037220000}"/>
    <cellStyle name="20% - Accent1 2 3 2 2 3 2 6 2 2" xfId="8947" xr:uid="{00000000-0005-0000-0000-000038220000}"/>
    <cellStyle name="20% - Accent1 2 3 2 2 3 2 6 3" xfId="8948" xr:uid="{00000000-0005-0000-0000-000039220000}"/>
    <cellStyle name="20% - Accent1 2 3 2 2 3 2 7" xfId="8949" xr:uid="{00000000-0005-0000-0000-00003A220000}"/>
    <cellStyle name="20% - Accent1 2 3 2 2 3 2 7 2" xfId="8950" xr:uid="{00000000-0005-0000-0000-00003B220000}"/>
    <cellStyle name="20% - Accent1 2 3 2 2 3 2 8" xfId="8951" xr:uid="{00000000-0005-0000-0000-00003C220000}"/>
    <cellStyle name="20% - Accent1 2 3 2 2 3 2 8 2" xfId="8952" xr:uid="{00000000-0005-0000-0000-00003D220000}"/>
    <cellStyle name="20% - Accent1 2 3 2 2 3 2 9" xfId="8953" xr:uid="{00000000-0005-0000-0000-00003E220000}"/>
    <cellStyle name="20% - Accent1 2 3 2 2 3 3" xfId="8954" xr:uid="{00000000-0005-0000-0000-00003F220000}"/>
    <cellStyle name="20% - Accent1 2 3 2 2 3 3 2" xfId="8955" xr:uid="{00000000-0005-0000-0000-000040220000}"/>
    <cellStyle name="20% - Accent1 2 3 2 2 3 3 2 2" xfId="8956" xr:uid="{00000000-0005-0000-0000-000041220000}"/>
    <cellStyle name="20% - Accent1 2 3 2 2 3 3 2 2 2" xfId="8957" xr:uid="{00000000-0005-0000-0000-000042220000}"/>
    <cellStyle name="20% - Accent1 2 3 2 2 3 3 2 2 2 2" xfId="8958" xr:uid="{00000000-0005-0000-0000-000043220000}"/>
    <cellStyle name="20% - Accent1 2 3 2 2 3 3 2 2 3" xfId="8959" xr:uid="{00000000-0005-0000-0000-000044220000}"/>
    <cellStyle name="20% - Accent1 2 3 2 2 3 3 2 3" xfId="8960" xr:uid="{00000000-0005-0000-0000-000045220000}"/>
    <cellStyle name="20% - Accent1 2 3 2 2 3 3 2 3 2" xfId="8961" xr:uid="{00000000-0005-0000-0000-000046220000}"/>
    <cellStyle name="20% - Accent1 2 3 2 2 3 3 2 4" xfId="8962" xr:uid="{00000000-0005-0000-0000-000047220000}"/>
    <cellStyle name="20% - Accent1 2 3 2 2 3 3 3" xfId="8963" xr:uid="{00000000-0005-0000-0000-000048220000}"/>
    <cellStyle name="20% - Accent1 2 3 2 2 3 3 3 2" xfId="8964" xr:uid="{00000000-0005-0000-0000-000049220000}"/>
    <cellStyle name="20% - Accent1 2 3 2 2 3 3 3 2 2" xfId="8965" xr:uid="{00000000-0005-0000-0000-00004A220000}"/>
    <cellStyle name="20% - Accent1 2 3 2 2 3 3 3 2 2 2" xfId="8966" xr:uid="{00000000-0005-0000-0000-00004B220000}"/>
    <cellStyle name="20% - Accent1 2 3 2 2 3 3 3 2 3" xfId="8967" xr:uid="{00000000-0005-0000-0000-00004C220000}"/>
    <cellStyle name="20% - Accent1 2 3 2 2 3 3 3 3" xfId="8968" xr:uid="{00000000-0005-0000-0000-00004D220000}"/>
    <cellStyle name="20% - Accent1 2 3 2 2 3 3 3 3 2" xfId="8969" xr:uid="{00000000-0005-0000-0000-00004E220000}"/>
    <cellStyle name="20% - Accent1 2 3 2 2 3 3 3 4" xfId="8970" xr:uid="{00000000-0005-0000-0000-00004F220000}"/>
    <cellStyle name="20% - Accent1 2 3 2 2 3 3 4" xfId="8971" xr:uid="{00000000-0005-0000-0000-000050220000}"/>
    <cellStyle name="20% - Accent1 2 3 2 2 3 3 4 2" xfId="8972" xr:uid="{00000000-0005-0000-0000-000051220000}"/>
    <cellStyle name="20% - Accent1 2 3 2 2 3 3 4 2 2" xfId="8973" xr:uid="{00000000-0005-0000-0000-000052220000}"/>
    <cellStyle name="20% - Accent1 2 3 2 2 3 3 4 2 2 2" xfId="8974" xr:uid="{00000000-0005-0000-0000-000053220000}"/>
    <cellStyle name="20% - Accent1 2 3 2 2 3 3 4 2 3" xfId="8975" xr:uid="{00000000-0005-0000-0000-000054220000}"/>
    <cellStyle name="20% - Accent1 2 3 2 2 3 3 4 3" xfId="8976" xr:uid="{00000000-0005-0000-0000-000055220000}"/>
    <cellStyle name="20% - Accent1 2 3 2 2 3 3 4 3 2" xfId="8977" xr:uid="{00000000-0005-0000-0000-000056220000}"/>
    <cellStyle name="20% - Accent1 2 3 2 2 3 3 4 4" xfId="8978" xr:uid="{00000000-0005-0000-0000-000057220000}"/>
    <cellStyle name="20% - Accent1 2 3 2 2 3 3 5" xfId="8979" xr:uid="{00000000-0005-0000-0000-000058220000}"/>
    <cellStyle name="20% - Accent1 2 3 2 2 3 3 5 2" xfId="8980" xr:uid="{00000000-0005-0000-0000-000059220000}"/>
    <cellStyle name="20% - Accent1 2 3 2 2 3 3 5 2 2" xfId="8981" xr:uid="{00000000-0005-0000-0000-00005A220000}"/>
    <cellStyle name="20% - Accent1 2 3 2 2 3 3 5 3" xfId="8982" xr:uid="{00000000-0005-0000-0000-00005B220000}"/>
    <cellStyle name="20% - Accent1 2 3 2 2 3 3 6" xfId="8983" xr:uid="{00000000-0005-0000-0000-00005C220000}"/>
    <cellStyle name="20% - Accent1 2 3 2 2 3 3 6 2" xfId="8984" xr:uid="{00000000-0005-0000-0000-00005D220000}"/>
    <cellStyle name="20% - Accent1 2 3 2 2 3 3 6 2 2" xfId="8985" xr:uid="{00000000-0005-0000-0000-00005E220000}"/>
    <cellStyle name="20% - Accent1 2 3 2 2 3 3 6 3" xfId="8986" xr:uid="{00000000-0005-0000-0000-00005F220000}"/>
    <cellStyle name="20% - Accent1 2 3 2 2 3 3 7" xfId="8987" xr:uid="{00000000-0005-0000-0000-000060220000}"/>
    <cellStyle name="20% - Accent1 2 3 2 2 3 3 7 2" xfId="8988" xr:uid="{00000000-0005-0000-0000-000061220000}"/>
    <cellStyle name="20% - Accent1 2 3 2 2 3 3 8" xfId="8989" xr:uid="{00000000-0005-0000-0000-000062220000}"/>
    <cellStyle name="20% - Accent1 2 3 2 2 3 3 8 2" xfId="8990" xr:uid="{00000000-0005-0000-0000-000063220000}"/>
    <cellStyle name="20% - Accent1 2 3 2 2 3 3 9" xfId="8991" xr:uid="{00000000-0005-0000-0000-000064220000}"/>
    <cellStyle name="20% - Accent1 2 3 2 2 3 4" xfId="8992" xr:uid="{00000000-0005-0000-0000-000065220000}"/>
    <cellStyle name="20% - Accent1 2 3 2 2 3 4 2" xfId="8993" xr:uid="{00000000-0005-0000-0000-000066220000}"/>
    <cellStyle name="20% - Accent1 2 3 2 2 3 4 2 2" xfId="8994" xr:uid="{00000000-0005-0000-0000-000067220000}"/>
    <cellStyle name="20% - Accent1 2 3 2 2 3 4 2 2 2" xfId="8995" xr:uid="{00000000-0005-0000-0000-000068220000}"/>
    <cellStyle name="20% - Accent1 2 3 2 2 3 4 2 3" xfId="8996" xr:uid="{00000000-0005-0000-0000-000069220000}"/>
    <cellStyle name="20% - Accent1 2 3 2 2 3 4 3" xfId="8997" xr:uid="{00000000-0005-0000-0000-00006A220000}"/>
    <cellStyle name="20% - Accent1 2 3 2 2 3 4 3 2" xfId="8998" xr:uid="{00000000-0005-0000-0000-00006B220000}"/>
    <cellStyle name="20% - Accent1 2 3 2 2 3 4 4" xfId="8999" xr:uid="{00000000-0005-0000-0000-00006C220000}"/>
    <cellStyle name="20% - Accent1 2 3 2 2 3 5" xfId="9000" xr:uid="{00000000-0005-0000-0000-00006D220000}"/>
    <cellStyle name="20% - Accent1 2 3 2 2 3 5 2" xfId="9001" xr:uid="{00000000-0005-0000-0000-00006E220000}"/>
    <cellStyle name="20% - Accent1 2 3 2 2 3 5 2 2" xfId="9002" xr:uid="{00000000-0005-0000-0000-00006F220000}"/>
    <cellStyle name="20% - Accent1 2 3 2 2 3 5 2 2 2" xfId="9003" xr:uid="{00000000-0005-0000-0000-000070220000}"/>
    <cellStyle name="20% - Accent1 2 3 2 2 3 5 2 3" xfId="9004" xr:uid="{00000000-0005-0000-0000-000071220000}"/>
    <cellStyle name="20% - Accent1 2 3 2 2 3 5 3" xfId="9005" xr:uid="{00000000-0005-0000-0000-000072220000}"/>
    <cellStyle name="20% - Accent1 2 3 2 2 3 5 3 2" xfId="9006" xr:uid="{00000000-0005-0000-0000-000073220000}"/>
    <cellStyle name="20% - Accent1 2 3 2 2 3 5 4" xfId="9007" xr:uid="{00000000-0005-0000-0000-000074220000}"/>
    <cellStyle name="20% - Accent1 2 3 2 2 3 6" xfId="9008" xr:uid="{00000000-0005-0000-0000-000075220000}"/>
    <cellStyle name="20% - Accent1 2 3 2 2 3 6 2" xfId="9009" xr:uid="{00000000-0005-0000-0000-000076220000}"/>
    <cellStyle name="20% - Accent1 2 3 2 2 3 6 2 2" xfId="9010" xr:uid="{00000000-0005-0000-0000-000077220000}"/>
    <cellStyle name="20% - Accent1 2 3 2 2 3 6 2 2 2" xfId="9011" xr:uid="{00000000-0005-0000-0000-000078220000}"/>
    <cellStyle name="20% - Accent1 2 3 2 2 3 6 2 3" xfId="9012" xr:uid="{00000000-0005-0000-0000-000079220000}"/>
    <cellStyle name="20% - Accent1 2 3 2 2 3 6 3" xfId="9013" xr:uid="{00000000-0005-0000-0000-00007A220000}"/>
    <cellStyle name="20% - Accent1 2 3 2 2 3 6 3 2" xfId="9014" xr:uid="{00000000-0005-0000-0000-00007B220000}"/>
    <cellStyle name="20% - Accent1 2 3 2 2 3 6 4" xfId="9015" xr:uid="{00000000-0005-0000-0000-00007C220000}"/>
    <cellStyle name="20% - Accent1 2 3 2 2 3 7" xfId="9016" xr:uid="{00000000-0005-0000-0000-00007D220000}"/>
    <cellStyle name="20% - Accent1 2 3 2 2 3 7 2" xfId="9017" xr:uid="{00000000-0005-0000-0000-00007E220000}"/>
    <cellStyle name="20% - Accent1 2 3 2 2 3 7 2 2" xfId="9018" xr:uid="{00000000-0005-0000-0000-00007F220000}"/>
    <cellStyle name="20% - Accent1 2 3 2 2 3 7 3" xfId="9019" xr:uid="{00000000-0005-0000-0000-000080220000}"/>
    <cellStyle name="20% - Accent1 2 3 2 2 3 8" xfId="9020" xr:uid="{00000000-0005-0000-0000-000081220000}"/>
    <cellStyle name="20% - Accent1 2 3 2 2 3 8 2" xfId="9021" xr:uid="{00000000-0005-0000-0000-000082220000}"/>
    <cellStyle name="20% - Accent1 2 3 2 2 3 8 2 2" xfId="9022" xr:uid="{00000000-0005-0000-0000-000083220000}"/>
    <cellStyle name="20% - Accent1 2 3 2 2 3 8 3" xfId="9023" xr:uid="{00000000-0005-0000-0000-000084220000}"/>
    <cellStyle name="20% - Accent1 2 3 2 2 3 9" xfId="9024" xr:uid="{00000000-0005-0000-0000-000085220000}"/>
    <cellStyle name="20% - Accent1 2 3 2 2 3 9 2" xfId="9025" xr:uid="{00000000-0005-0000-0000-000086220000}"/>
    <cellStyle name="20% - Accent1 2 3 2 2 4" xfId="9026" xr:uid="{00000000-0005-0000-0000-000087220000}"/>
    <cellStyle name="20% - Accent1 2 3 2 2 4 10" xfId="9027" xr:uid="{00000000-0005-0000-0000-000088220000}"/>
    <cellStyle name="20% - Accent1 2 3 2 2 4 10 2" xfId="9028" xr:uid="{00000000-0005-0000-0000-000089220000}"/>
    <cellStyle name="20% - Accent1 2 3 2 2 4 11" xfId="9029" xr:uid="{00000000-0005-0000-0000-00008A220000}"/>
    <cellStyle name="20% - Accent1 2 3 2 2 4 2" xfId="9030" xr:uid="{00000000-0005-0000-0000-00008B220000}"/>
    <cellStyle name="20% - Accent1 2 3 2 2 4 2 2" xfId="9031" xr:uid="{00000000-0005-0000-0000-00008C220000}"/>
    <cellStyle name="20% - Accent1 2 3 2 2 4 2 2 2" xfId="9032" xr:uid="{00000000-0005-0000-0000-00008D220000}"/>
    <cellStyle name="20% - Accent1 2 3 2 2 4 2 2 2 2" xfId="9033" xr:uid="{00000000-0005-0000-0000-00008E220000}"/>
    <cellStyle name="20% - Accent1 2 3 2 2 4 2 2 2 2 2" xfId="9034" xr:uid="{00000000-0005-0000-0000-00008F220000}"/>
    <cellStyle name="20% - Accent1 2 3 2 2 4 2 2 2 3" xfId="9035" xr:uid="{00000000-0005-0000-0000-000090220000}"/>
    <cellStyle name="20% - Accent1 2 3 2 2 4 2 2 3" xfId="9036" xr:uid="{00000000-0005-0000-0000-000091220000}"/>
    <cellStyle name="20% - Accent1 2 3 2 2 4 2 2 3 2" xfId="9037" xr:uid="{00000000-0005-0000-0000-000092220000}"/>
    <cellStyle name="20% - Accent1 2 3 2 2 4 2 2 4" xfId="9038" xr:uid="{00000000-0005-0000-0000-000093220000}"/>
    <cellStyle name="20% - Accent1 2 3 2 2 4 2 3" xfId="9039" xr:uid="{00000000-0005-0000-0000-000094220000}"/>
    <cellStyle name="20% - Accent1 2 3 2 2 4 2 3 2" xfId="9040" xr:uid="{00000000-0005-0000-0000-000095220000}"/>
    <cellStyle name="20% - Accent1 2 3 2 2 4 2 3 2 2" xfId="9041" xr:uid="{00000000-0005-0000-0000-000096220000}"/>
    <cellStyle name="20% - Accent1 2 3 2 2 4 2 3 2 2 2" xfId="9042" xr:uid="{00000000-0005-0000-0000-000097220000}"/>
    <cellStyle name="20% - Accent1 2 3 2 2 4 2 3 2 3" xfId="9043" xr:uid="{00000000-0005-0000-0000-000098220000}"/>
    <cellStyle name="20% - Accent1 2 3 2 2 4 2 3 3" xfId="9044" xr:uid="{00000000-0005-0000-0000-000099220000}"/>
    <cellStyle name="20% - Accent1 2 3 2 2 4 2 3 3 2" xfId="9045" xr:uid="{00000000-0005-0000-0000-00009A220000}"/>
    <cellStyle name="20% - Accent1 2 3 2 2 4 2 3 4" xfId="9046" xr:uid="{00000000-0005-0000-0000-00009B220000}"/>
    <cellStyle name="20% - Accent1 2 3 2 2 4 2 4" xfId="9047" xr:uid="{00000000-0005-0000-0000-00009C220000}"/>
    <cellStyle name="20% - Accent1 2 3 2 2 4 2 4 2" xfId="9048" xr:uid="{00000000-0005-0000-0000-00009D220000}"/>
    <cellStyle name="20% - Accent1 2 3 2 2 4 2 4 2 2" xfId="9049" xr:uid="{00000000-0005-0000-0000-00009E220000}"/>
    <cellStyle name="20% - Accent1 2 3 2 2 4 2 4 2 2 2" xfId="9050" xr:uid="{00000000-0005-0000-0000-00009F220000}"/>
    <cellStyle name="20% - Accent1 2 3 2 2 4 2 4 2 3" xfId="9051" xr:uid="{00000000-0005-0000-0000-0000A0220000}"/>
    <cellStyle name="20% - Accent1 2 3 2 2 4 2 4 3" xfId="9052" xr:uid="{00000000-0005-0000-0000-0000A1220000}"/>
    <cellStyle name="20% - Accent1 2 3 2 2 4 2 4 3 2" xfId="9053" xr:uid="{00000000-0005-0000-0000-0000A2220000}"/>
    <cellStyle name="20% - Accent1 2 3 2 2 4 2 4 4" xfId="9054" xr:uid="{00000000-0005-0000-0000-0000A3220000}"/>
    <cellStyle name="20% - Accent1 2 3 2 2 4 2 5" xfId="9055" xr:uid="{00000000-0005-0000-0000-0000A4220000}"/>
    <cellStyle name="20% - Accent1 2 3 2 2 4 2 5 2" xfId="9056" xr:uid="{00000000-0005-0000-0000-0000A5220000}"/>
    <cellStyle name="20% - Accent1 2 3 2 2 4 2 5 2 2" xfId="9057" xr:uid="{00000000-0005-0000-0000-0000A6220000}"/>
    <cellStyle name="20% - Accent1 2 3 2 2 4 2 5 3" xfId="9058" xr:uid="{00000000-0005-0000-0000-0000A7220000}"/>
    <cellStyle name="20% - Accent1 2 3 2 2 4 2 6" xfId="9059" xr:uid="{00000000-0005-0000-0000-0000A8220000}"/>
    <cellStyle name="20% - Accent1 2 3 2 2 4 2 6 2" xfId="9060" xr:uid="{00000000-0005-0000-0000-0000A9220000}"/>
    <cellStyle name="20% - Accent1 2 3 2 2 4 2 6 2 2" xfId="9061" xr:uid="{00000000-0005-0000-0000-0000AA220000}"/>
    <cellStyle name="20% - Accent1 2 3 2 2 4 2 6 3" xfId="9062" xr:uid="{00000000-0005-0000-0000-0000AB220000}"/>
    <cellStyle name="20% - Accent1 2 3 2 2 4 2 7" xfId="9063" xr:uid="{00000000-0005-0000-0000-0000AC220000}"/>
    <cellStyle name="20% - Accent1 2 3 2 2 4 2 7 2" xfId="9064" xr:uid="{00000000-0005-0000-0000-0000AD220000}"/>
    <cellStyle name="20% - Accent1 2 3 2 2 4 2 8" xfId="9065" xr:uid="{00000000-0005-0000-0000-0000AE220000}"/>
    <cellStyle name="20% - Accent1 2 3 2 2 4 2 8 2" xfId="9066" xr:uid="{00000000-0005-0000-0000-0000AF220000}"/>
    <cellStyle name="20% - Accent1 2 3 2 2 4 2 9" xfId="9067" xr:uid="{00000000-0005-0000-0000-0000B0220000}"/>
    <cellStyle name="20% - Accent1 2 3 2 2 4 3" xfId="9068" xr:uid="{00000000-0005-0000-0000-0000B1220000}"/>
    <cellStyle name="20% - Accent1 2 3 2 2 4 3 2" xfId="9069" xr:uid="{00000000-0005-0000-0000-0000B2220000}"/>
    <cellStyle name="20% - Accent1 2 3 2 2 4 3 2 2" xfId="9070" xr:uid="{00000000-0005-0000-0000-0000B3220000}"/>
    <cellStyle name="20% - Accent1 2 3 2 2 4 3 2 2 2" xfId="9071" xr:uid="{00000000-0005-0000-0000-0000B4220000}"/>
    <cellStyle name="20% - Accent1 2 3 2 2 4 3 2 2 2 2" xfId="9072" xr:uid="{00000000-0005-0000-0000-0000B5220000}"/>
    <cellStyle name="20% - Accent1 2 3 2 2 4 3 2 2 3" xfId="9073" xr:uid="{00000000-0005-0000-0000-0000B6220000}"/>
    <cellStyle name="20% - Accent1 2 3 2 2 4 3 2 3" xfId="9074" xr:uid="{00000000-0005-0000-0000-0000B7220000}"/>
    <cellStyle name="20% - Accent1 2 3 2 2 4 3 2 3 2" xfId="9075" xr:uid="{00000000-0005-0000-0000-0000B8220000}"/>
    <cellStyle name="20% - Accent1 2 3 2 2 4 3 2 4" xfId="9076" xr:uid="{00000000-0005-0000-0000-0000B9220000}"/>
    <cellStyle name="20% - Accent1 2 3 2 2 4 3 3" xfId="9077" xr:uid="{00000000-0005-0000-0000-0000BA220000}"/>
    <cellStyle name="20% - Accent1 2 3 2 2 4 3 3 2" xfId="9078" xr:uid="{00000000-0005-0000-0000-0000BB220000}"/>
    <cellStyle name="20% - Accent1 2 3 2 2 4 3 3 2 2" xfId="9079" xr:uid="{00000000-0005-0000-0000-0000BC220000}"/>
    <cellStyle name="20% - Accent1 2 3 2 2 4 3 3 2 2 2" xfId="9080" xr:uid="{00000000-0005-0000-0000-0000BD220000}"/>
    <cellStyle name="20% - Accent1 2 3 2 2 4 3 3 2 3" xfId="9081" xr:uid="{00000000-0005-0000-0000-0000BE220000}"/>
    <cellStyle name="20% - Accent1 2 3 2 2 4 3 3 3" xfId="9082" xr:uid="{00000000-0005-0000-0000-0000BF220000}"/>
    <cellStyle name="20% - Accent1 2 3 2 2 4 3 3 3 2" xfId="9083" xr:uid="{00000000-0005-0000-0000-0000C0220000}"/>
    <cellStyle name="20% - Accent1 2 3 2 2 4 3 3 4" xfId="9084" xr:uid="{00000000-0005-0000-0000-0000C1220000}"/>
    <cellStyle name="20% - Accent1 2 3 2 2 4 3 4" xfId="9085" xr:uid="{00000000-0005-0000-0000-0000C2220000}"/>
    <cellStyle name="20% - Accent1 2 3 2 2 4 3 4 2" xfId="9086" xr:uid="{00000000-0005-0000-0000-0000C3220000}"/>
    <cellStyle name="20% - Accent1 2 3 2 2 4 3 4 2 2" xfId="9087" xr:uid="{00000000-0005-0000-0000-0000C4220000}"/>
    <cellStyle name="20% - Accent1 2 3 2 2 4 3 4 2 2 2" xfId="9088" xr:uid="{00000000-0005-0000-0000-0000C5220000}"/>
    <cellStyle name="20% - Accent1 2 3 2 2 4 3 4 2 3" xfId="9089" xr:uid="{00000000-0005-0000-0000-0000C6220000}"/>
    <cellStyle name="20% - Accent1 2 3 2 2 4 3 4 3" xfId="9090" xr:uid="{00000000-0005-0000-0000-0000C7220000}"/>
    <cellStyle name="20% - Accent1 2 3 2 2 4 3 4 3 2" xfId="9091" xr:uid="{00000000-0005-0000-0000-0000C8220000}"/>
    <cellStyle name="20% - Accent1 2 3 2 2 4 3 4 4" xfId="9092" xr:uid="{00000000-0005-0000-0000-0000C9220000}"/>
    <cellStyle name="20% - Accent1 2 3 2 2 4 3 5" xfId="9093" xr:uid="{00000000-0005-0000-0000-0000CA220000}"/>
    <cellStyle name="20% - Accent1 2 3 2 2 4 3 5 2" xfId="9094" xr:uid="{00000000-0005-0000-0000-0000CB220000}"/>
    <cellStyle name="20% - Accent1 2 3 2 2 4 3 5 2 2" xfId="9095" xr:uid="{00000000-0005-0000-0000-0000CC220000}"/>
    <cellStyle name="20% - Accent1 2 3 2 2 4 3 5 3" xfId="9096" xr:uid="{00000000-0005-0000-0000-0000CD220000}"/>
    <cellStyle name="20% - Accent1 2 3 2 2 4 3 6" xfId="9097" xr:uid="{00000000-0005-0000-0000-0000CE220000}"/>
    <cellStyle name="20% - Accent1 2 3 2 2 4 3 6 2" xfId="9098" xr:uid="{00000000-0005-0000-0000-0000CF220000}"/>
    <cellStyle name="20% - Accent1 2 3 2 2 4 3 6 2 2" xfId="9099" xr:uid="{00000000-0005-0000-0000-0000D0220000}"/>
    <cellStyle name="20% - Accent1 2 3 2 2 4 3 6 3" xfId="9100" xr:uid="{00000000-0005-0000-0000-0000D1220000}"/>
    <cellStyle name="20% - Accent1 2 3 2 2 4 3 7" xfId="9101" xr:uid="{00000000-0005-0000-0000-0000D2220000}"/>
    <cellStyle name="20% - Accent1 2 3 2 2 4 3 7 2" xfId="9102" xr:uid="{00000000-0005-0000-0000-0000D3220000}"/>
    <cellStyle name="20% - Accent1 2 3 2 2 4 3 8" xfId="9103" xr:uid="{00000000-0005-0000-0000-0000D4220000}"/>
    <cellStyle name="20% - Accent1 2 3 2 2 4 3 8 2" xfId="9104" xr:uid="{00000000-0005-0000-0000-0000D5220000}"/>
    <cellStyle name="20% - Accent1 2 3 2 2 4 3 9" xfId="9105" xr:uid="{00000000-0005-0000-0000-0000D6220000}"/>
    <cellStyle name="20% - Accent1 2 3 2 2 4 4" xfId="9106" xr:uid="{00000000-0005-0000-0000-0000D7220000}"/>
    <cellStyle name="20% - Accent1 2 3 2 2 4 4 2" xfId="9107" xr:uid="{00000000-0005-0000-0000-0000D8220000}"/>
    <cellStyle name="20% - Accent1 2 3 2 2 4 4 2 2" xfId="9108" xr:uid="{00000000-0005-0000-0000-0000D9220000}"/>
    <cellStyle name="20% - Accent1 2 3 2 2 4 4 2 2 2" xfId="9109" xr:uid="{00000000-0005-0000-0000-0000DA220000}"/>
    <cellStyle name="20% - Accent1 2 3 2 2 4 4 2 3" xfId="9110" xr:uid="{00000000-0005-0000-0000-0000DB220000}"/>
    <cellStyle name="20% - Accent1 2 3 2 2 4 4 3" xfId="9111" xr:uid="{00000000-0005-0000-0000-0000DC220000}"/>
    <cellStyle name="20% - Accent1 2 3 2 2 4 4 3 2" xfId="9112" xr:uid="{00000000-0005-0000-0000-0000DD220000}"/>
    <cellStyle name="20% - Accent1 2 3 2 2 4 4 4" xfId="9113" xr:uid="{00000000-0005-0000-0000-0000DE220000}"/>
    <cellStyle name="20% - Accent1 2 3 2 2 4 5" xfId="9114" xr:uid="{00000000-0005-0000-0000-0000DF220000}"/>
    <cellStyle name="20% - Accent1 2 3 2 2 4 5 2" xfId="9115" xr:uid="{00000000-0005-0000-0000-0000E0220000}"/>
    <cellStyle name="20% - Accent1 2 3 2 2 4 5 2 2" xfId="9116" xr:uid="{00000000-0005-0000-0000-0000E1220000}"/>
    <cellStyle name="20% - Accent1 2 3 2 2 4 5 2 2 2" xfId="9117" xr:uid="{00000000-0005-0000-0000-0000E2220000}"/>
    <cellStyle name="20% - Accent1 2 3 2 2 4 5 2 3" xfId="9118" xr:uid="{00000000-0005-0000-0000-0000E3220000}"/>
    <cellStyle name="20% - Accent1 2 3 2 2 4 5 3" xfId="9119" xr:uid="{00000000-0005-0000-0000-0000E4220000}"/>
    <cellStyle name="20% - Accent1 2 3 2 2 4 5 3 2" xfId="9120" xr:uid="{00000000-0005-0000-0000-0000E5220000}"/>
    <cellStyle name="20% - Accent1 2 3 2 2 4 5 4" xfId="9121" xr:uid="{00000000-0005-0000-0000-0000E6220000}"/>
    <cellStyle name="20% - Accent1 2 3 2 2 4 6" xfId="9122" xr:uid="{00000000-0005-0000-0000-0000E7220000}"/>
    <cellStyle name="20% - Accent1 2 3 2 2 4 6 2" xfId="9123" xr:uid="{00000000-0005-0000-0000-0000E8220000}"/>
    <cellStyle name="20% - Accent1 2 3 2 2 4 6 2 2" xfId="9124" xr:uid="{00000000-0005-0000-0000-0000E9220000}"/>
    <cellStyle name="20% - Accent1 2 3 2 2 4 6 2 2 2" xfId="9125" xr:uid="{00000000-0005-0000-0000-0000EA220000}"/>
    <cellStyle name="20% - Accent1 2 3 2 2 4 6 2 3" xfId="9126" xr:uid="{00000000-0005-0000-0000-0000EB220000}"/>
    <cellStyle name="20% - Accent1 2 3 2 2 4 6 3" xfId="9127" xr:uid="{00000000-0005-0000-0000-0000EC220000}"/>
    <cellStyle name="20% - Accent1 2 3 2 2 4 6 3 2" xfId="9128" xr:uid="{00000000-0005-0000-0000-0000ED220000}"/>
    <cellStyle name="20% - Accent1 2 3 2 2 4 6 4" xfId="9129" xr:uid="{00000000-0005-0000-0000-0000EE220000}"/>
    <cellStyle name="20% - Accent1 2 3 2 2 4 7" xfId="9130" xr:uid="{00000000-0005-0000-0000-0000EF220000}"/>
    <cellStyle name="20% - Accent1 2 3 2 2 4 7 2" xfId="9131" xr:uid="{00000000-0005-0000-0000-0000F0220000}"/>
    <cellStyle name="20% - Accent1 2 3 2 2 4 7 2 2" xfId="9132" xr:uid="{00000000-0005-0000-0000-0000F1220000}"/>
    <cellStyle name="20% - Accent1 2 3 2 2 4 7 3" xfId="9133" xr:uid="{00000000-0005-0000-0000-0000F2220000}"/>
    <cellStyle name="20% - Accent1 2 3 2 2 4 8" xfId="9134" xr:uid="{00000000-0005-0000-0000-0000F3220000}"/>
    <cellStyle name="20% - Accent1 2 3 2 2 4 8 2" xfId="9135" xr:uid="{00000000-0005-0000-0000-0000F4220000}"/>
    <cellStyle name="20% - Accent1 2 3 2 2 4 8 2 2" xfId="9136" xr:uid="{00000000-0005-0000-0000-0000F5220000}"/>
    <cellStyle name="20% - Accent1 2 3 2 2 4 8 3" xfId="9137" xr:uid="{00000000-0005-0000-0000-0000F6220000}"/>
    <cellStyle name="20% - Accent1 2 3 2 2 4 9" xfId="9138" xr:uid="{00000000-0005-0000-0000-0000F7220000}"/>
    <cellStyle name="20% - Accent1 2 3 2 2 4 9 2" xfId="9139" xr:uid="{00000000-0005-0000-0000-0000F8220000}"/>
    <cellStyle name="20% - Accent1 2 3 2 2 5" xfId="9140" xr:uid="{00000000-0005-0000-0000-0000F9220000}"/>
    <cellStyle name="20% - Accent1 2 3 2 2 5 2" xfId="9141" xr:uid="{00000000-0005-0000-0000-0000FA220000}"/>
    <cellStyle name="20% - Accent1 2 3 2 2 5 2 2" xfId="9142" xr:uid="{00000000-0005-0000-0000-0000FB220000}"/>
    <cellStyle name="20% - Accent1 2 3 2 2 5 2 2 2" xfId="9143" xr:uid="{00000000-0005-0000-0000-0000FC220000}"/>
    <cellStyle name="20% - Accent1 2 3 2 2 5 2 2 2 2" xfId="9144" xr:uid="{00000000-0005-0000-0000-0000FD220000}"/>
    <cellStyle name="20% - Accent1 2 3 2 2 5 2 2 3" xfId="9145" xr:uid="{00000000-0005-0000-0000-0000FE220000}"/>
    <cellStyle name="20% - Accent1 2 3 2 2 5 2 3" xfId="9146" xr:uid="{00000000-0005-0000-0000-0000FF220000}"/>
    <cellStyle name="20% - Accent1 2 3 2 2 5 2 3 2" xfId="9147" xr:uid="{00000000-0005-0000-0000-000000230000}"/>
    <cellStyle name="20% - Accent1 2 3 2 2 5 2 4" xfId="9148" xr:uid="{00000000-0005-0000-0000-000001230000}"/>
    <cellStyle name="20% - Accent1 2 3 2 2 5 3" xfId="9149" xr:uid="{00000000-0005-0000-0000-000002230000}"/>
    <cellStyle name="20% - Accent1 2 3 2 2 5 3 2" xfId="9150" xr:uid="{00000000-0005-0000-0000-000003230000}"/>
    <cellStyle name="20% - Accent1 2 3 2 2 5 3 2 2" xfId="9151" xr:uid="{00000000-0005-0000-0000-000004230000}"/>
    <cellStyle name="20% - Accent1 2 3 2 2 5 3 2 2 2" xfId="9152" xr:uid="{00000000-0005-0000-0000-000005230000}"/>
    <cellStyle name="20% - Accent1 2 3 2 2 5 3 2 3" xfId="9153" xr:uid="{00000000-0005-0000-0000-000006230000}"/>
    <cellStyle name="20% - Accent1 2 3 2 2 5 3 3" xfId="9154" xr:uid="{00000000-0005-0000-0000-000007230000}"/>
    <cellStyle name="20% - Accent1 2 3 2 2 5 3 3 2" xfId="9155" xr:uid="{00000000-0005-0000-0000-000008230000}"/>
    <cellStyle name="20% - Accent1 2 3 2 2 5 3 4" xfId="9156" xr:uid="{00000000-0005-0000-0000-000009230000}"/>
    <cellStyle name="20% - Accent1 2 3 2 2 5 4" xfId="9157" xr:uid="{00000000-0005-0000-0000-00000A230000}"/>
    <cellStyle name="20% - Accent1 2 3 2 2 5 4 2" xfId="9158" xr:uid="{00000000-0005-0000-0000-00000B230000}"/>
    <cellStyle name="20% - Accent1 2 3 2 2 5 4 2 2" xfId="9159" xr:uid="{00000000-0005-0000-0000-00000C230000}"/>
    <cellStyle name="20% - Accent1 2 3 2 2 5 4 2 2 2" xfId="9160" xr:uid="{00000000-0005-0000-0000-00000D230000}"/>
    <cellStyle name="20% - Accent1 2 3 2 2 5 4 2 3" xfId="9161" xr:uid="{00000000-0005-0000-0000-00000E230000}"/>
    <cellStyle name="20% - Accent1 2 3 2 2 5 4 3" xfId="9162" xr:uid="{00000000-0005-0000-0000-00000F230000}"/>
    <cellStyle name="20% - Accent1 2 3 2 2 5 4 3 2" xfId="9163" xr:uid="{00000000-0005-0000-0000-000010230000}"/>
    <cellStyle name="20% - Accent1 2 3 2 2 5 4 4" xfId="9164" xr:uid="{00000000-0005-0000-0000-000011230000}"/>
    <cellStyle name="20% - Accent1 2 3 2 2 5 5" xfId="9165" xr:uid="{00000000-0005-0000-0000-000012230000}"/>
    <cellStyle name="20% - Accent1 2 3 2 2 5 5 2" xfId="9166" xr:uid="{00000000-0005-0000-0000-000013230000}"/>
    <cellStyle name="20% - Accent1 2 3 2 2 5 5 2 2" xfId="9167" xr:uid="{00000000-0005-0000-0000-000014230000}"/>
    <cellStyle name="20% - Accent1 2 3 2 2 5 5 3" xfId="9168" xr:uid="{00000000-0005-0000-0000-000015230000}"/>
    <cellStyle name="20% - Accent1 2 3 2 2 5 6" xfId="9169" xr:uid="{00000000-0005-0000-0000-000016230000}"/>
    <cellStyle name="20% - Accent1 2 3 2 2 5 6 2" xfId="9170" xr:uid="{00000000-0005-0000-0000-000017230000}"/>
    <cellStyle name="20% - Accent1 2 3 2 2 5 6 2 2" xfId="9171" xr:uid="{00000000-0005-0000-0000-000018230000}"/>
    <cellStyle name="20% - Accent1 2 3 2 2 5 6 3" xfId="9172" xr:uid="{00000000-0005-0000-0000-000019230000}"/>
    <cellStyle name="20% - Accent1 2 3 2 2 5 7" xfId="9173" xr:uid="{00000000-0005-0000-0000-00001A230000}"/>
    <cellStyle name="20% - Accent1 2 3 2 2 5 7 2" xfId="9174" xr:uid="{00000000-0005-0000-0000-00001B230000}"/>
    <cellStyle name="20% - Accent1 2 3 2 2 5 8" xfId="9175" xr:uid="{00000000-0005-0000-0000-00001C230000}"/>
    <cellStyle name="20% - Accent1 2 3 2 2 5 8 2" xfId="9176" xr:uid="{00000000-0005-0000-0000-00001D230000}"/>
    <cellStyle name="20% - Accent1 2 3 2 2 5 9" xfId="9177" xr:uid="{00000000-0005-0000-0000-00001E230000}"/>
    <cellStyle name="20% - Accent1 2 3 2 2 6" xfId="9178" xr:uid="{00000000-0005-0000-0000-00001F230000}"/>
    <cellStyle name="20% - Accent1 2 3 2 2 6 2" xfId="9179" xr:uid="{00000000-0005-0000-0000-000020230000}"/>
    <cellStyle name="20% - Accent1 2 3 2 2 6 2 2" xfId="9180" xr:uid="{00000000-0005-0000-0000-000021230000}"/>
    <cellStyle name="20% - Accent1 2 3 2 2 6 2 2 2" xfId="9181" xr:uid="{00000000-0005-0000-0000-000022230000}"/>
    <cellStyle name="20% - Accent1 2 3 2 2 6 2 2 2 2" xfId="9182" xr:uid="{00000000-0005-0000-0000-000023230000}"/>
    <cellStyle name="20% - Accent1 2 3 2 2 6 2 2 3" xfId="9183" xr:uid="{00000000-0005-0000-0000-000024230000}"/>
    <cellStyle name="20% - Accent1 2 3 2 2 6 2 3" xfId="9184" xr:uid="{00000000-0005-0000-0000-000025230000}"/>
    <cellStyle name="20% - Accent1 2 3 2 2 6 2 3 2" xfId="9185" xr:uid="{00000000-0005-0000-0000-000026230000}"/>
    <cellStyle name="20% - Accent1 2 3 2 2 6 2 4" xfId="9186" xr:uid="{00000000-0005-0000-0000-000027230000}"/>
    <cellStyle name="20% - Accent1 2 3 2 2 6 3" xfId="9187" xr:uid="{00000000-0005-0000-0000-000028230000}"/>
    <cellStyle name="20% - Accent1 2 3 2 2 6 3 2" xfId="9188" xr:uid="{00000000-0005-0000-0000-000029230000}"/>
    <cellStyle name="20% - Accent1 2 3 2 2 6 3 2 2" xfId="9189" xr:uid="{00000000-0005-0000-0000-00002A230000}"/>
    <cellStyle name="20% - Accent1 2 3 2 2 6 3 2 2 2" xfId="9190" xr:uid="{00000000-0005-0000-0000-00002B230000}"/>
    <cellStyle name="20% - Accent1 2 3 2 2 6 3 2 3" xfId="9191" xr:uid="{00000000-0005-0000-0000-00002C230000}"/>
    <cellStyle name="20% - Accent1 2 3 2 2 6 3 3" xfId="9192" xr:uid="{00000000-0005-0000-0000-00002D230000}"/>
    <cellStyle name="20% - Accent1 2 3 2 2 6 3 3 2" xfId="9193" xr:uid="{00000000-0005-0000-0000-00002E230000}"/>
    <cellStyle name="20% - Accent1 2 3 2 2 6 3 4" xfId="9194" xr:uid="{00000000-0005-0000-0000-00002F230000}"/>
    <cellStyle name="20% - Accent1 2 3 2 2 6 4" xfId="9195" xr:uid="{00000000-0005-0000-0000-000030230000}"/>
    <cellStyle name="20% - Accent1 2 3 2 2 6 4 2" xfId="9196" xr:uid="{00000000-0005-0000-0000-000031230000}"/>
    <cellStyle name="20% - Accent1 2 3 2 2 6 4 2 2" xfId="9197" xr:uid="{00000000-0005-0000-0000-000032230000}"/>
    <cellStyle name="20% - Accent1 2 3 2 2 6 4 2 2 2" xfId="9198" xr:uid="{00000000-0005-0000-0000-000033230000}"/>
    <cellStyle name="20% - Accent1 2 3 2 2 6 4 2 3" xfId="9199" xr:uid="{00000000-0005-0000-0000-000034230000}"/>
    <cellStyle name="20% - Accent1 2 3 2 2 6 4 3" xfId="9200" xr:uid="{00000000-0005-0000-0000-000035230000}"/>
    <cellStyle name="20% - Accent1 2 3 2 2 6 4 3 2" xfId="9201" xr:uid="{00000000-0005-0000-0000-000036230000}"/>
    <cellStyle name="20% - Accent1 2 3 2 2 6 4 4" xfId="9202" xr:uid="{00000000-0005-0000-0000-000037230000}"/>
    <cellStyle name="20% - Accent1 2 3 2 2 6 5" xfId="9203" xr:uid="{00000000-0005-0000-0000-000038230000}"/>
    <cellStyle name="20% - Accent1 2 3 2 2 6 5 2" xfId="9204" xr:uid="{00000000-0005-0000-0000-000039230000}"/>
    <cellStyle name="20% - Accent1 2 3 2 2 6 5 2 2" xfId="9205" xr:uid="{00000000-0005-0000-0000-00003A230000}"/>
    <cellStyle name="20% - Accent1 2 3 2 2 6 5 3" xfId="9206" xr:uid="{00000000-0005-0000-0000-00003B230000}"/>
    <cellStyle name="20% - Accent1 2 3 2 2 6 6" xfId="9207" xr:uid="{00000000-0005-0000-0000-00003C230000}"/>
    <cellStyle name="20% - Accent1 2 3 2 2 6 6 2" xfId="9208" xr:uid="{00000000-0005-0000-0000-00003D230000}"/>
    <cellStyle name="20% - Accent1 2 3 2 2 6 6 2 2" xfId="9209" xr:uid="{00000000-0005-0000-0000-00003E230000}"/>
    <cellStyle name="20% - Accent1 2 3 2 2 6 6 3" xfId="9210" xr:uid="{00000000-0005-0000-0000-00003F230000}"/>
    <cellStyle name="20% - Accent1 2 3 2 2 6 7" xfId="9211" xr:uid="{00000000-0005-0000-0000-000040230000}"/>
    <cellStyle name="20% - Accent1 2 3 2 2 6 7 2" xfId="9212" xr:uid="{00000000-0005-0000-0000-000041230000}"/>
    <cellStyle name="20% - Accent1 2 3 2 2 6 8" xfId="9213" xr:uid="{00000000-0005-0000-0000-000042230000}"/>
    <cellStyle name="20% - Accent1 2 3 2 2 6 8 2" xfId="9214" xr:uid="{00000000-0005-0000-0000-000043230000}"/>
    <cellStyle name="20% - Accent1 2 3 2 2 6 9" xfId="9215" xr:uid="{00000000-0005-0000-0000-000044230000}"/>
    <cellStyle name="20% - Accent1 2 3 2 2 7" xfId="9216" xr:uid="{00000000-0005-0000-0000-000045230000}"/>
    <cellStyle name="20% - Accent1 2 3 2 2 7 2" xfId="9217" xr:uid="{00000000-0005-0000-0000-000046230000}"/>
    <cellStyle name="20% - Accent1 2 3 2 2 7 2 2" xfId="9218" xr:uid="{00000000-0005-0000-0000-000047230000}"/>
    <cellStyle name="20% - Accent1 2 3 2 2 7 2 2 2" xfId="9219" xr:uid="{00000000-0005-0000-0000-000048230000}"/>
    <cellStyle name="20% - Accent1 2 3 2 2 7 2 3" xfId="9220" xr:uid="{00000000-0005-0000-0000-000049230000}"/>
    <cellStyle name="20% - Accent1 2 3 2 2 7 3" xfId="9221" xr:uid="{00000000-0005-0000-0000-00004A230000}"/>
    <cellStyle name="20% - Accent1 2 3 2 2 7 3 2" xfId="9222" xr:uid="{00000000-0005-0000-0000-00004B230000}"/>
    <cellStyle name="20% - Accent1 2 3 2 2 7 4" xfId="9223" xr:uid="{00000000-0005-0000-0000-00004C230000}"/>
    <cellStyle name="20% - Accent1 2 3 2 2 8" xfId="9224" xr:uid="{00000000-0005-0000-0000-00004D230000}"/>
    <cellStyle name="20% - Accent1 2 3 2 2 8 2" xfId="9225" xr:uid="{00000000-0005-0000-0000-00004E230000}"/>
    <cellStyle name="20% - Accent1 2 3 2 2 8 2 2" xfId="9226" xr:uid="{00000000-0005-0000-0000-00004F230000}"/>
    <cellStyle name="20% - Accent1 2 3 2 2 8 2 2 2" xfId="9227" xr:uid="{00000000-0005-0000-0000-000050230000}"/>
    <cellStyle name="20% - Accent1 2 3 2 2 8 2 3" xfId="9228" xr:uid="{00000000-0005-0000-0000-000051230000}"/>
    <cellStyle name="20% - Accent1 2 3 2 2 8 3" xfId="9229" xr:uid="{00000000-0005-0000-0000-000052230000}"/>
    <cellStyle name="20% - Accent1 2 3 2 2 8 3 2" xfId="9230" xr:uid="{00000000-0005-0000-0000-000053230000}"/>
    <cellStyle name="20% - Accent1 2 3 2 2 8 4" xfId="9231" xr:uid="{00000000-0005-0000-0000-000054230000}"/>
    <cellStyle name="20% - Accent1 2 3 2 2 9" xfId="9232" xr:uid="{00000000-0005-0000-0000-000055230000}"/>
    <cellStyle name="20% - Accent1 2 3 2 2 9 2" xfId="9233" xr:uid="{00000000-0005-0000-0000-000056230000}"/>
    <cellStyle name="20% - Accent1 2 3 2 2 9 2 2" xfId="9234" xr:uid="{00000000-0005-0000-0000-000057230000}"/>
    <cellStyle name="20% - Accent1 2 3 2 2 9 2 2 2" xfId="9235" xr:uid="{00000000-0005-0000-0000-000058230000}"/>
    <cellStyle name="20% - Accent1 2 3 2 2 9 2 3" xfId="9236" xr:uid="{00000000-0005-0000-0000-000059230000}"/>
    <cellStyle name="20% - Accent1 2 3 2 2 9 3" xfId="9237" xr:uid="{00000000-0005-0000-0000-00005A230000}"/>
    <cellStyle name="20% - Accent1 2 3 2 2 9 3 2" xfId="9238" xr:uid="{00000000-0005-0000-0000-00005B230000}"/>
    <cellStyle name="20% - Accent1 2 3 2 2 9 4" xfId="9239" xr:uid="{00000000-0005-0000-0000-00005C230000}"/>
    <cellStyle name="20% - Accent1 2 3 2 3" xfId="9240" xr:uid="{00000000-0005-0000-0000-00005D230000}"/>
    <cellStyle name="20% - Accent1 2 3 2 3 10" xfId="9241" xr:uid="{00000000-0005-0000-0000-00005E230000}"/>
    <cellStyle name="20% - Accent1 2 3 2 3 10 2" xfId="9242" xr:uid="{00000000-0005-0000-0000-00005F230000}"/>
    <cellStyle name="20% - Accent1 2 3 2 3 11" xfId="9243" xr:uid="{00000000-0005-0000-0000-000060230000}"/>
    <cellStyle name="20% - Accent1 2 3 2 3 2" xfId="9244" xr:uid="{00000000-0005-0000-0000-000061230000}"/>
    <cellStyle name="20% - Accent1 2 3 2 3 2 2" xfId="9245" xr:uid="{00000000-0005-0000-0000-000062230000}"/>
    <cellStyle name="20% - Accent1 2 3 2 3 2 2 2" xfId="9246" xr:uid="{00000000-0005-0000-0000-000063230000}"/>
    <cellStyle name="20% - Accent1 2 3 2 3 2 2 2 2" xfId="9247" xr:uid="{00000000-0005-0000-0000-000064230000}"/>
    <cellStyle name="20% - Accent1 2 3 2 3 2 2 2 2 2" xfId="9248" xr:uid="{00000000-0005-0000-0000-000065230000}"/>
    <cellStyle name="20% - Accent1 2 3 2 3 2 2 2 3" xfId="9249" xr:uid="{00000000-0005-0000-0000-000066230000}"/>
    <cellStyle name="20% - Accent1 2 3 2 3 2 2 3" xfId="9250" xr:uid="{00000000-0005-0000-0000-000067230000}"/>
    <cellStyle name="20% - Accent1 2 3 2 3 2 2 3 2" xfId="9251" xr:uid="{00000000-0005-0000-0000-000068230000}"/>
    <cellStyle name="20% - Accent1 2 3 2 3 2 2 4" xfId="9252" xr:uid="{00000000-0005-0000-0000-000069230000}"/>
    <cellStyle name="20% - Accent1 2 3 2 3 2 3" xfId="9253" xr:uid="{00000000-0005-0000-0000-00006A230000}"/>
    <cellStyle name="20% - Accent1 2 3 2 3 2 3 2" xfId="9254" xr:uid="{00000000-0005-0000-0000-00006B230000}"/>
    <cellStyle name="20% - Accent1 2 3 2 3 2 3 2 2" xfId="9255" xr:uid="{00000000-0005-0000-0000-00006C230000}"/>
    <cellStyle name="20% - Accent1 2 3 2 3 2 3 2 2 2" xfId="9256" xr:uid="{00000000-0005-0000-0000-00006D230000}"/>
    <cellStyle name="20% - Accent1 2 3 2 3 2 3 2 3" xfId="9257" xr:uid="{00000000-0005-0000-0000-00006E230000}"/>
    <cellStyle name="20% - Accent1 2 3 2 3 2 3 3" xfId="9258" xr:uid="{00000000-0005-0000-0000-00006F230000}"/>
    <cellStyle name="20% - Accent1 2 3 2 3 2 3 3 2" xfId="9259" xr:uid="{00000000-0005-0000-0000-000070230000}"/>
    <cellStyle name="20% - Accent1 2 3 2 3 2 3 4" xfId="9260" xr:uid="{00000000-0005-0000-0000-000071230000}"/>
    <cellStyle name="20% - Accent1 2 3 2 3 2 4" xfId="9261" xr:uid="{00000000-0005-0000-0000-000072230000}"/>
    <cellStyle name="20% - Accent1 2 3 2 3 2 4 2" xfId="9262" xr:uid="{00000000-0005-0000-0000-000073230000}"/>
    <cellStyle name="20% - Accent1 2 3 2 3 2 4 2 2" xfId="9263" xr:uid="{00000000-0005-0000-0000-000074230000}"/>
    <cellStyle name="20% - Accent1 2 3 2 3 2 4 2 2 2" xfId="9264" xr:uid="{00000000-0005-0000-0000-000075230000}"/>
    <cellStyle name="20% - Accent1 2 3 2 3 2 4 2 3" xfId="9265" xr:uid="{00000000-0005-0000-0000-000076230000}"/>
    <cellStyle name="20% - Accent1 2 3 2 3 2 4 3" xfId="9266" xr:uid="{00000000-0005-0000-0000-000077230000}"/>
    <cellStyle name="20% - Accent1 2 3 2 3 2 4 3 2" xfId="9267" xr:uid="{00000000-0005-0000-0000-000078230000}"/>
    <cellStyle name="20% - Accent1 2 3 2 3 2 4 4" xfId="9268" xr:uid="{00000000-0005-0000-0000-000079230000}"/>
    <cellStyle name="20% - Accent1 2 3 2 3 2 5" xfId="9269" xr:uid="{00000000-0005-0000-0000-00007A230000}"/>
    <cellStyle name="20% - Accent1 2 3 2 3 2 5 2" xfId="9270" xr:uid="{00000000-0005-0000-0000-00007B230000}"/>
    <cellStyle name="20% - Accent1 2 3 2 3 2 5 2 2" xfId="9271" xr:uid="{00000000-0005-0000-0000-00007C230000}"/>
    <cellStyle name="20% - Accent1 2 3 2 3 2 5 3" xfId="9272" xr:uid="{00000000-0005-0000-0000-00007D230000}"/>
    <cellStyle name="20% - Accent1 2 3 2 3 2 6" xfId="9273" xr:uid="{00000000-0005-0000-0000-00007E230000}"/>
    <cellStyle name="20% - Accent1 2 3 2 3 2 6 2" xfId="9274" xr:uid="{00000000-0005-0000-0000-00007F230000}"/>
    <cellStyle name="20% - Accent1 2 3 2 3 2 6 2 2" xfId="9275" xr:uid="{00000000-0005-0000-0000-000080230000}"/>
    <cellStyle name="20% - Accent1 2 3 2 3 2 6 3" xfId="9276" xr:uid="{00000000-0005-0000-0000-000081230000}"/>
    <cellStyle name="20% - Accent1 2 3 2 3 2 7" xfId="9277" xr:uid="{00000000-0005-0000-0000-000082230000}"/>
    <cellStyle name="20% - Accent1 2 3 2 3 2 7 2" xfId="9278" xr:uid="{00000000-0005-0000-0000-000083230000}"/>
    <cellStyle name="20% - Accent1 2 3 2 3 2 8" xfId="9279" xr:uid="{00000000-0005-0000-0000-000084230000}"/>
    <cellStyle name="20% - Accent1 2 3 2 3 2 8 2" xfId="9280" xr:uid="{00000000-0005-0000-0000-000085230000}"/>
    <cellStyle name="20% - Accent1 2 3 2 3 2 9" xfId="9281" xr:uid="{00000000-0005-0000-0000-000086230000}"/>
    <cellStyle name="20% - Accent1 2 3 2 3 3" xfId="9282" xr:uid="{00000000-0005-0000-0000-000087230000}"/>
    <cellStyle name="20% - Accent1 2 3 2 3 3 2" xfId="9283" xr:uid="{00000000-0005-0000-0000-000088230000}"/>
    <cellStyle name="20% - Accent1 2 3 2 3 3 2 2" xfId="9284" xr:uid="{00000000-0005-0000-0000-000089230000}"/>
    <cellStyle name="20% - Accent1 2 3 2 3 3 2 2 2" xfId="9285" xr:uid="{00000000-0005-0000-0000-00008A230000}"/>
    <cellStyle name="20% - Accent1 2 3 2 3 3 2 2 2 2" xfId="9286" xr:uid="{00000000-0005-0000-0000-00008B230000}"/>
    <cellStyle name="20% - Accent1 2 3 2 3 3 2 2 3" xfId="9287" xr:uid="{00000000-0005-0000-0000-00008C230000}"/>
    <cellStyle name="20% - Accent1 2 3 2 3 3 2 3" xfId="9288" xr:uid="{00000000-0005-0000-0000-00008D230000}"/>
    <cellStyle name="20% - Accent1 2 3 2 3 3 2 3 2" xfId="9289" xr:uid="{00000000-0005-0000-0000-00008E230000}"/>
    <cellStyle name="20% - Accent1 2 3 2 3 3 2 4" xfId="9290" xr:uid="{00000000-0005-0000-0000-00008F230000}"/>
    <cellStyle name="20% - Accent1 2 3 2 3 3 3" xfId="9291" xr:uid="{00000000-0005-0000-0000-000090230000}"/>
    <cellStyle name="20% - Accent1 2 3 2 3 3 3 2" xfId="9292" xr:uid="{00000000-0005-0000-0000-000091230000}"/>
    <cellStyle name="20% - Accent1 2 3 2 3 3 3 2 2" xfId="9293" xr:uid="{00000000-0005-0000-0000-000092230000}"/>
    <cellStyle name="20% - Accent1 2 3 2 3 3 3 2 2 2" xfId="9294" xr:uid="{00000000-0005-0000-0000-000093230000}"/>
    <cellStyle name="20% - Accent1 2 3 2 3 3 3 2 3" xfId="9295" xr:uid="{00000000-0005-0000-0000-000094230000}"/>
    <cellStyle name="20% - Accent1 2 3 2 3 3 3 3" xfId="9296" xr:uid="{00000000-0005-0000-0000-000095230000}"/>
    <cellStyle name="20% - Accent1 2 3 2 3 3 3 3 2" xfId="9297" xr:uid="{00000000-0005-0000-0000-000096230000}"/>
    <cellStyle name="20% - Accent1 2 3 2 3 3 3 4" xfId="9298" xr:uid="{00000000-0005-0000-0000-000097230000}"/>
    <cellStyle name="20% - Accent1 2 3 2 3 3 4" xfId="9299" xr:uid="{00000000-0005-0000-0000-000098230000}"/>
    <cellStyle name="20% - Accent1 2 3 2 3 3 4 2" xfId="9300" xr:uid="{00000000-0005-0000-0000-000099230000}"/>
    <cellStyle name="20% - Accent1 2 3 2 3 3 4 2 2" xfId="9301" xr:uid="{00000000-0005-0000-0000-00009A230000}"/>
    <cellStyle name="20% - Accent1 2 3 2 3 3 4 2 2 2" xfId="9302" xr:uid="{00000000-0005-0000-0000-00009B230000}"/>
    <cellStyle name="20% - Accent1 2 3 2 3 3 4 2 3" xfId="9303" xr:uid="{00000000-0005-0000-0000-00009C230000}"/>
    <cellStyle name="20% - Accent1 2 3 2 3 3 4 3" xfId="9304" xr:uid="{00000000-0005-0000-0000-00009D230000}"/>
    <cellStyle name="20% - Accent1 2 3 2 3 3 4 3 2" xfId="9305" xr:uid="{00000000-0005-0000-0000-00009E230000}"/>
    <cellStyle name="20% - Accent1 2 3 2 3 3 4 4" xfId="9306" xr:uid="{00000000-0005-0000-0000-00009F230000}"/>
    <cellStyle name="20% - Accent1 2 3 2 3 3 5" xfId="9307" xr:uid="{00000000-0005-0000-0000-0000A0230000}"/>
    <cellStyle name="20% - Accent1 2 3 2 3 3 5 2" xfId="9308" xr:uid="{00000000-0005-0000-0000-0000A1230000}"/>
    <cellStyle name="20% - Accent1 2 3 2 3 3 5 2 2" xfId="9309" xr:uid="{00000000-0005-0000-0000-0000A2230000}"/>
    <cellStyle name="20% - Accent1 2 3 2 3 3 5 3" xfId="9310" xr:uid="{00000000-0005-0000-0000-0000A3230000}"/>
    <cellStyle name="20% - Accent1 2 3 2 3 3 6" xfId="9311" xr:uid="{00000000-0005-0000-0000-0000A4230000}"/>
    <cellStyle name="20% - Accent1 2 3 2 3 3 6 2" xfId="9312" xr:uid="{00000000-0005-0000-0000-0000A5230000}"/>
    <cellStyle name="20% - Accent1 2 3 2 3 3 6 2 2" xfId="9313" xr:uid="{00000000-0005-0000-0000-0000A6230000}"/>
    <cellStyle name="20% - Accent1 2 3 2 3 3 6 3" xfId="9314" xr:uid="{00000000-0005-0000-0000-0000A7230000}"/>
    <cellStyle name="20% - Accent1 2 3 2 3 3 7" xfId="9315" xr:uid="{00000000-0005-0000-0000-0000A8230000}"/>
    <cellStyle name="20% - Accent1 2 3 2 3 3 7 2" xfId="9316" xr:uid="{00000000-0005-0000-0000-0000A9230000}"/>
    <cellStyle name="20% - Accent1 2 3 2 3 3 8" xfId="9317" xr:uid="{00000000-0005-0000-0000-0000AA230000}"/>
    <cellStyle name="20% - Accent1 2 3 2 3 3 8 2" xfId="9318" xr:uid="{00000000-0005-0000-0000-0000AB230000}"/>
    <cellStyle name="20% - Accent1 2 3 2 3 3 9" xfId="9319" xr:uid="{00000000-0005-0000-0000-0000AC230000}"/>
    <cellStyle name="20% - Accent1 2 3 2 3 4" xfId="9320" xr:uid="{00000000-0005-0000-0000-0000AD230000}"/>
    <cellStyle name="20% - Accent1 2 3 2 3 4 2" xfId="9321" xr:uid="{00000000-0005-0000-0000-0000AE230000}"/>
    <cellStyle name="20% - Accent1 2 3 2 3 4 2 2" xfId="9322" xr:uid="{00000000-0005-0000-0000-0000AF230000}"/>
    <cellStyle name="20% - Accent1 2 3 2 3 4 2 2 2" xfId="9323" xr:uid="{00000000-0005-0000-0000-0000B0230000}"/>
    <cellStyle name="20% - Accent1 2 3 2 3 4 2 3" xfId="9324" xr:uid="{00000000-0005-0000-0000-0000B1230000}"/>
    <cellStyle name="20% - Accent1 2 3 2 3 4 3" xfId="9325" xr:uid="{00000000-0005-0000-0000-0000B2230000}"/>
    <cellStyle name="20% - Accent1 2 3 2 3 4 3 2" xfId="9326" xr:uid="{00000000-0005-0000-0000-0000B3230000}"/>
    <cellStyle name="20% - Accent1 2 3 2 3 4 4" xfId="9327" xr:uid="{00000000-0005-0000-0000-0000B4230000}"/>
    <cellStyle name="20% - Accent1 2 3 2 3 5" xfId="9328" xr:uid="{00000000-0005-0000-0000-0000B5230000}"/>
    <cellStyle name="20% - Accent1 2 3 2 3 5 2" xfId="9329" xr:uid="{00000000-0005-0000-0000-0000B6230000}"/>
    <cellStyle name="20% - Accent1 2 3 2 3 5 2 2" xfId="9330" xr:uid="{00000000-0005-0000-0000-0000B7230000}"/>
    <cellStyle name="20% - Accent1 2 3 2 3 5 2 2 2" xfId="9331" xr:uid="{00000000-0005-0000-0000-0000B8230000}"/>
    <cellStyle name="20% - Accent1 2 3 2 3 5 2 3" xfId="9332" xr:uid="{00000000-0005-0000-0000-0000B9230000}"/>
    <cellStyle name="20% - Accent1 2 3 2 3 5 3" xfId="9333" xr:uid="{00000000-0005-0000-0000-0000BA230000}"/>
    <cellStyle name="20% - Accent1 2 3 2 3 5 3 2" xfId="9334" xr:uid="{00000000-0005-0000-0000-0000BB230000}"/>
    <cellStyle name="20% - Accent1 2 3 2 3 5 4" xfId="9335" xr:uid="{00000000-0005-0000-0000-0000BC230000}"/>
    <cellStyle name="20% - Accent1 2 3 2 3 6" xfId="9336" xr:uid="{00000000-0005-0000-0000-0000BD230000}"/>
    <cellStyle name="20% - Accent1 2 3 2 3 6 2" xfId="9337" xr:uid="{00000000-0005-0000-0000-0000BE230000}"/>
    <cellStyle name="20% - Accent1 2 3 2 3 6 2 2" xfId="9338" xr:uid="{00000000-0005-0000-0000-0000BF230000}"/>
    <cellStyle name="20% - Accent1 2 3 2 3 6 2 2 2" xfId="9339" xr:uid="{00000000-0005-0000-0000-0000C0230000}"/>
    <cellStyle name="20% - Accent1 2 3 2 3 6 2 3" xfId="9340" xr:uid="{00000000-0005-0000-0000-0000C1230000}"/>
    <cellStyle name="20% - Accent1 2 3 2 3 6 3" xfId="9341" xr:uid="{00000000-0005-0000-0000-0000C2230000}"/>
    <cellStyle name="20% - Accent1 2 3 2 3 6 3 2" xfId="9342" xr:uid="{00000000-0005-0000-0000-0000C3230000}"/>
    <cellStyle name="20% - Accent1 2 3 2 3 6 4" xfId="9343" xr:uid="{00000000-0005-0000-0000-0000C4230000}"/>
    <cellStyle name="20% - Accent1 2 3 2 3 7" xfId="9344" xr:uid="{00000000-0005-0000-0000-0000C5230000}"/>
    <cellStyle name="20% - Accent1 2 3 2 3 7 2" xfId="9345" xr:uid="{00000000-0005-0000-0000-0000C6230000}"/>
    <cellStyle name="20% - Accent1 2 3 2 3 7 2 2" xfId="9346" xr:uid="{00000000-0005-0000-0000-0000C7230000}"/>
    <cellStyle name="20% - Accent1 2 3 2 3 7 3" xfId="9347" xr:uid="{00000000-0005-0000-0000-0000C8230000}"/>
    <cellStyle name="20% - Accent1 2 3 2 3 8" xfId="9348" xr:uid="{00000000-0005-0000-0000-0000C9230000}"/>
    <cellStyle name="20% - Accent1 2 3 2 3 8 2" xfId="9349" xr:uid="{00000000-0005-0000-0000-0000CA230000}"/>
    <cellStyle name="20% - Accent1 2 3 2 3 8 2 2" xfId="9350" xr:uid="{00000000-0005-0000-0000-0000CB230000}"/>
    <cellStyle name="20% - Accent1 2 3 2 3 8 3" xfId="9351" xr:uid="{00000000-0005-0000-0000-0000CC230000}"/>
    <cellStyle name="20% - Accent1 2 3 2 3 9" xfId="9352" xr:uid="{00000000-0005-0000-0000-0000CD230000}"/>
    <cellStyle name="20% - Accent1 2 3 2 3 9 2" xfId="9353" xr:uid="{00000000-0005-0000-0000-0000CE230000}"/>
    <cellStyle name="20% - Accent1 2 3 2 4" xfId="9354" xr:uid="{00000000-0005-0000-0000-0000CF230000}"/>
    <cellStyle name="20% - Accent1 2 3 2 4 10" xfId="9355" xr:uid="{00000000-0005-0000-0000-0000D0230000}"/>
    <cellStyle name="20% - Accent1 2 3 2 4 10 2" xfId="9356" xr:uid="{00000000-0005-0000-0000-0000D1230000}"/>
    <cellStyle name="20% - Accent1 2 3 2 4 11" xfId="9357" xr:uid="{00000000-0005-0000-0000-0000D2230000}"/>
    <cellStyle name="20% - Accent1 2 3 2 4 2" xfId="9358" xr:uid="{00000000-0005-0000-0000-0000D3230000}"/>
    <cellStyle name="20% - Accent1 2 3 2 4 2 2" xfId="9359" xr:uid="{00000000-0005-0000-0000-0000D4230000}"/>
    <cellStyle name="20% - Accent1 2 3 2 4 2 2 2" xfId="9360" xr:uid="{00000000-0005-0000-0000-0000D5230000}"/>
    <cellStyle name="20% - Accent1 2 3 2 4 2 2 2 2" xfId="9361" xr:uid="{00000000-0005-0000-0000-0000D6230000}"/>
    <cellStyle name="20% - Accent1 2 3 2 4 2 2 2 2 2" xfId="9362" xr:uid="{00000000-0005-0000-0000-0000D7230000}"/>
    <cellStyle name="20% - Accent1 2 3 2 4 2 2 2 3" xfId="9363" xr:uid="{00000000-0005-0000-0000-0000D8230000}"/>
    <cellStyle name="20% - Accent1 2 3 2 4 2 2 3" xfId="9364" xr:uid="{00000000-0005-0000-0000-0000D9230000}"/>
    <cellStyle name="20% - Accent1 2 3 2 4 2 2 3 2" xfId="9365" xr:uid="{00000000-0005-0000-0000-0000DA230000}"/>
    <cellStyle name="20% - Accent1 2 3 2 4 2 2 4" xfId="9366" xr:uid="{00000000-0005-0000-0000-0000DB230000}"/>
    <cellStyle name="20% - Accent1 2 3 2 4 2 3" xfId="9367" xr:uid="{00000000-0005-0000-0000-0000DC230000}"/>
    <cellStyle name="20% - Accent1 2 3 2 4 2 3 2" xfId="9368" xr:uid="{00000000-0005-0000-0000-0000DD230000}"/>
    <cellStyle name="20% - Accent1 2 3 2 4 2 3 2 2" xfId="9369" xr:uid="{00000000-0005-0000-0000-0000DE230000}"/>
    <cellStyle name="20% - Accent1 2 3 2 4 2 3 2 2 2" xfId="9370" xr:uid="{00000000-0005-0000-0000-0000DF230000}"/>
    <cellStyle name="20% - Accent1 2 3 2 4 2 3 2 3" xfId="9371" xr:uid="{00000000-0005-0000-0000-0000E0230000}"/>
    <cellStyle name="20% - Accent1 2 3 2 4 2 3 3" xfId="9372" xr:uid="{00000000-0005-0000-0000-0000E1230000}"/>
    <cellStyle name="20% - Accent1 2 3 2 4 2 3 3 2" xfId="9373" xr:uid="{00000000-0005-0000-0000-0000E2230000}"/>
    <cellStyle name="20% - Accent1 2 3 2 4 2 3 4" xfId="9374" xr:uid="{00000000-0005-0000-0000-0000E3230000}"/>
    <cellStyle name="20% - Accent1 2 3 2 4 2 4" xfId="9375" xr:uid="{00000000-0005-0000-0000-0000E4230000}"/>
    <cellStyle name="20% - Accent1 2 3 2 4 2 4 2" xfId="9376" xr:uid="{00000000-0005-0000-0000-0000E5230000}"/>
    <cellStyle name="20% - Accent1 2 3 2 4 2 4 2 2" xfId="9377" xr:uid="{00000000-0005-0000-0000-0000E6230000}"/>
    <cellStyle name="20% - Accent1 2 3 2 4 2 4 2 2 2" xfId="9378" xr:uid="{00000000-0005-0000-0000-0000E7230000}"/>
    <cellStyle name="20% - Accent1 2 3 2 4 2 4 2 3" xfId="9379" xr:uid="{00000000-0005-0000-0000-0000E8230000}"/>
    <cellStyle name="20% - Accent1 2 3 2 4 2 4 3" xfId="9380" xr:uid="{00000000-0005-0000-0000-0000E9230000}"/>
    <cellStyle name="20% - Accent1 2 3 2 4 2 4 3 2" xfId="9381" xr:uid="{00000000-0005-0000-0000-0000EA230000}"/>
    <cellStyle name="20% - Accent1 2 3 2 4 2 4 4" xfId="9382" xr:uid="{00000000-0005-0000-0000-0000EB230000}"/>
    <cellStyle name="20% - Accent1 2 3 2 4 2 5" xfId="9383" xr:uid="{00000000-0005-0000-0000-0000EC230000}"/>
    <cellStyle name="20% - Accent1 2 3 2 4 2 5 2" xfId="9384" xr:uid="{00000000-0005-0000-0000-0000ED230000}"/>
    <cellStyle name="20% - Accent1 2 3 2 4 2 5 2 2" xfId="9385" xr:uid="{00000000-0005-0000-0000-0000EE230000}"/>
    <cellStyle name="20% - Accent1 2 3 2 4 2 5 3" xfId="9386" xr:uid="{00000000-0005-0000-0000-0000EF230000}"/>
    <cellStyle name="20% - Accent1 2 3 2 4 2 6" xfId="9387" xr:uid="{00000000-0005-0000-0000-0000F0230000}"/>
    <cellStyle name="20% - Accent1 2 3 2 4 2 6 2" xfId="9388" xr:uid="{00000000-0005-0000-0000-0000F1230000}"/>
    <cellStyle name="20% - Accent1 2 3 2 4 2 6 2 2" xfId="9389" xr:uid="{00000000-0005-0000-0000-0000F2230000}"/>
    <cellStyle name="20% - Accent1 2 3 2 4 2 6 3" xfId="9390" xr:uid="{00000000-0005-0000-0000-0000F3230000}"/>
    <cellStyle name="20% - Accent1 2 3 2 4 2 7" xfId="9391" xr:uid="{00000000-0005-0000-0000-0000F4230000}"/>
    <cellStyle name="20% - Accent1 2 3 2 4 2 7 2" xfId="9392" xr:uid="{00000000-0005-0000-0000-0000F5230000}"/>
    <cellStyle name="20% - Accent1 2 3 2 4 2 8" xfId="9393" xr:uid="{00000000-0005-0000-0000-0000F6230000}"/>
    <cellStyle name="20% - Accent1 2 3 2 4 2 8 2" xfId="9394" xr:uid="{00000000-0005-0000-0000-0000F7230000}"/>
    <cellStyle name="20% - Accent1 2 3 2 4 2 9" xfId="9395" xr:uid="{00000000-0005-0000-0000-0000F8230000}"/>
    <cellStyle name="20% - Accent1 2 3 2 4 3" xfId="9396" xr:uid="{00000000-0005-0000-0000-0000F9230000}"/>
    <cellStyle name="20% - Accent1 2 3 2 4 3 2" xfId="9397" xr:uid="{00000000-0005-0000-0000-0000FA230000}"/>
    <cellStyle name="20% - Accent1 2 3 2 4 3 2 2" xfId="9398" xr:uid="{00000000-0005-0000-0000-0000FB230000}"/>
    <cellStyle name="20% - Accent1 2 3 2 4 3 2 2 2" xfId="9399" xr:uid="{00000000-0005-0000-0000-0000FC230000}"/>
    <cellStyle name="20% - Accent1 2 3 2 4 3 2 2 2 2" xfId="9400" xr:uid="{00000000-0005-0000-0000-0000FD230000}"/>
    <cellStyle name="20% - Accent1 2 3 2 4 3 2 2 3" xfId="9401" xr:uid="{00000000-0005-0000-0000-0000FE230000}"/>
    <cellStyle name="20% - Accent1 2 3 2 4 3 2 3" xfId="9402" xr:uid="{00000000-0005-0000-0000-0000FF230000}"/>
    <cellStyle name="20% - Accent1 2 3 2 4 3 2 3 2" xfId="9403" xr:uid="{00000000-0005-0000-0000-000000240000}"/>
    <cellStyle name="20% - Accent1 2 3 2 4 3 2 4" xfId="9404" xr:uid="{00000000-0005-0000-0000-000001240000}"/>
    <cellStyle name="20% - Accent1 2 3 2 4 3 3" xfId="9405" xr:uid="{00000000-0005-0000-0000-000002240000}"/>
    <cellStyle name="20% - Accent1 2 3 2 4 3 3 2" xfId="9406" xr:uid="{00000000-0005-0000-0000-000003240000}"/>
    <cellStyle name="20% - Accent1 2 3 2 4 3 3 2 2" xfId="9407" xr:uid="{00000000-0005-0000-0000-000004240000}"/>
    <cellStyle name="20% - Accent1 2 3 2 4 3 3 2 2 2" xfId="9408" xr:uid="{00000000-0005-0000-0000-000005240000}"/>
    <cellStyle name="20% - Accent1 2 3 2 4 3 3 2 3" xfId="9409" xr:uid="{00000000-0005-0000-0000-000006240000}"/>
    <cellStyle name="20% - Accent1 2 3 2 4 3 3 3" xfId="9410" xr:uid="{00000000-0005-0000-0000-000007240000}"/>
    <cellStyle name="20% - Accent1 2 3 2 4 3 3 3 2" xfId="9411" xr:uid="{00000000-0005-0000-0000-000008240000}"/>
    <cellStyle name="20% - Accent1 2 3 2 4 3 3 4" xfId="9412" xr:uid="{00000000-0005-0000-0000-000009240000}"/>
    <cellStyle name="20% - Accent1 2 3 2 4 3 4" xfId="9413" xr:uid="{00000000-0005-0000-0000-00000A240000}"/>
    <cellStyle name="20% - Accent1 2 3 2 4 3 4 2" xfId="9414" xr:uid="{00000000-0005-0000-0000-00000B240000}"/>
    <cellStyle name="20% - Accent1 2 3 2 4 3 4 2 2" xfId="9415" xr:uid="{00000000-0005-0000-0000-00000C240000}"/>
    <cellStyle name="20% - Accent1 2 3 2 4 3 4 2 2 2" xfId="9416" xr:uid="{00000000-0005-0000-0000-00000D240000}"/>
    <cellStyle name="20% - Accent1 2 3 2 4 3 4 2 3" xfId="9417" xr:uid="{00000000-0005-0000-0000-00000E240000}"/>
    <cellStyle name="20% - Accent1 2 3 2 4 3 4 3" xfId="9418" xr:uid="{00000000-0005-0000-0000-00000F240000}"/>
    <cellStyle name="20% - Accent1 2 3 2 4 3 4 3 2" xfId="9419" xr:uid="{00000000-0005-0000-0000-000010240000}"/>
    <cellStyle name="20% - Accent1 2 3 2 4 3 4 4" xfId="9420" xr:uid="{00000000-0005-0000-0000-000011240000}"/>
    <cellStyle name="20% - Accent1 2 3 2 4 3 5" xfId="9421" xr:uid="{00000000-0005-0000-0000-000012240000}"/>
    <cellStyle name="20% - Accent1 2 3 2 4 3 5 2" xfId="9422" xr:uid="{00000000-0005-0000-0000-000013240000}"/>
    <cellStyle name="20% - Accent1 2 3 2 4 3 5 2 2" xfId="9423" xr:uid="{00000000-0005-0000-0000-000014240000}"/>
    <cellStyle name="20% - Accent1 2 3 2 4 3 5 3" xfId="9424" xr:uid="{00000000-0005-0000-0000-000015240000}"/>
    <cellStyle name="20% - Accent1 2 3 2 4 3 6" xfId="9425" xr:uid="{00000000-0005-0000-0000-000016240000}"/>
    <cellStyle name="20% - Accent1 2 3 2 4 3 6 2" xfId="9426" xr:uid="{00000000-0005-0000-0000-000017240000}"/>
    <cellStyle name="20% - Accent1 2 3 2 4 3 6 2 2" xfId="9427" xr:uid="{00000000-0005-0000-0000-000018240000}"/>
    <cellStyle name="20% - Accent1 2 3 2 4 3 6 3" xfId="9428" xr:uid="{00000000-0005-0000-0000-000019240000}"/>
    <cellStyle name="20% - Accent1 2 3 2 4 3 7" xfId="9429" xr:uid="{00000000-0005-0000-0000-00001A240000}"/>
    <cellStyle name="20% - Accent1 2 3 2 4 3 7 2" xfId="9430" xr:uid="{00000000-0005-0000-0000-00001B240000}"/>
    <cellStyle name="20% - Accent1 2 3 2 4 3 8" xfId="9431" xr:uid="{00000000-0005-0000-0000-00001C240000}"/>
    <cellStyle name="20% - Accent1 2 3 2 4 3 8 2" xfId="9432" xr:uid="{00000000-0005-0000-0000-00001D240000}"/>
    <cellStyle name="20% - Accent1 2 3 2 4 3 9" xfId="9433" xr:uid="{00000000-0005-0000-0000-00001E240000}"/>
    <cellStyle name="20% - Accent1 2 3 2 4 4" xfId="9434" xr:uid="{00000000-0005-0000-0000-00001F240000}"/>
    <cellStyle name="20% - Accent1 2 3 2 4 4 2" xfId="9435" xr:uid="{00000000-0005-0000-0000-000020240000}"/>
    <cellStyle name="20% - Accent1 2 3 2 4 4 2 2" xfId="9436" xr:uid="{00000000-0005-0000-0000-000021240000}"/>
    <cellStyle name="20% - Accent1 2 3 2 4 4 2 2 2" xfId="9437" xr:uid="{00000000-0005-0000-0000-000022240000}"/>
    <cellStyle name="20% - Accent1 2 3 2 4 4 2 3" xfId="9438" xr:uid="{00000000-0005-0000-0000-000023240000}"/>
    <cellStyle name="20% - Accent1 2 3 2 4 4 3" xfId="9439" xr:uid="{00000000-0005-0000-0000-000024240000}"/>
    <cellStyle name="20% - Accent1 2 3 2 4 4 3 2" xfId="9440" xr:uid="{00000000-0005-0000-0000-000025240000}"/>
    <cellStyle name="20% - Accent1 2 3 2 4 4 4" xfId="9441" xr:uid="{00000000-0005-0000-0000-000026240000}"/>
    <cellStyle name="20% - Accent1 2 3 2 4 5" xfId="9442" xr:uid="{00000000-0005-0000-0000-000027240000}"/>
    <cellStyle name="20% - Accent1 2 3 2 4 5 2" xfId="9443" xr:uid="{00000000-0005-0000-0000-000028240000}"/>
    <cellStyle name="20% - Accent1 2 3 2 4 5 2 2" xfId="9444" xr:uid="{00000000-0005-0000-0000-000029240000}"/>
    <cellStyle name="20% - Accent1 2 3 2 4 5 2 2 2" xfId="9445" xr:uid="{00000000-0005-0000-0000-00002A240000}"/>
    <cellStyle name="20% - Accent1 2 3 2 4 5 2 3" xfId="9446" xr:uid="{00000000-0005-0000-0000-00002B240000}"/>
    <cellStyle name="20% - Accent1 2 3 2 4 5 3" xfId="9447" xr:uid="{00000000-0005-0000-0000-00002C240000}"/>
    <cellStyle name="20% - Accent1 2 3 2 4 5 3 2" xfId="9448" xr:uid="{00000000-0005-0000-0000-00002D240000}"/>
    <cellStyle name="20% - Accent1 2 3 2 4 5 4" xfId="9449" xr:uid="{00000000-0005-0000-0000-00002E240000}"/>
    <cellStyle name="20% - Accent1 2 3 2 4 6" xfId="9450" xr:uid="{00000000-0005-0000-0000-00002F240000}"/>
    <cellStyle name="20% - Accent1 2 3 2 4 6 2" xfId="9451" xr:uid="{00000000-0005-0000-0000-000030240000}"/>
    <cellStyle name="20% - Accent1 2 3 2 4 6 2 2" xfId="9452" xr:uid="{00000000-0005-0000-0000-000031240000}"/>
    <cellStyle name="20% - Accent1 2 3 2 4 6 2 2 2" xfId="9453" xr:uid="{00000000-0005-0000-0000-000032240000}"/>
    <cellStyle name="20% - Accent1 2 3 2 4 6 2 3" xfId="9454" xr:uid="{00000000-0005-0000-0000-000033240000}"/>
    <cellStyle name="20% - Accent1 2 3 2 4 6 3" xfId="9455" xr:uid="{00000000-0005-0000-0000-000034240000}"/>
    <cellStyle name="20% - Accent1 2 3 2 4 6 3 2" xfId="9456" xr:uid="{00000000-0005-0000-0000-000035240000}"/>
    <cellStyle name="20% - Accent1 2 3 2 4 6 4" xfId="9457" xr:uid="{00000000-0005-0000-0000-000036240000}"/>
    <cellStyle name="20% - Accent1 2 3 2 4 7" xfId="9458" xr:uid="{00000000-0005-0000-0000-000037240000}"/>
    <cellStyle name="20% - Accent1 2 3 2 4 7 2" xfId="9459" xr:uid="{00000000-0005-0000-0000-000038240000}"/>
    <cellStyle name="20% - Accent1 2 3 2 4 7 2 2" xfId="9460" xr:uid="{00000000-0005-0000-0000-000039240000}"/>
    <cellStyle name="20% - Accent1 2 3 2 4 7 3" xfId="9461" xr:uid="{00000000-0005-0000-0000-00003A240000}"/>
    <cellStyle name="20% - Accent1 2 3 2 4 8" xfId="9462" xr:uid="{00000000-0005-0000-0000-00003B240000}"/>
    <cellStyle name="20% - Accent1 2 3 2 4 8 2" xfId="9463" xr:uid="{00000000-0005-0000-0000-00003C240000}"/>
    <cellStyle name="20% - Accent1 2 3 2 4 8 2 2" xfId="9464" xr:uid="{00000000-0005-0000-0000-00003D240000}"/>
    <cellStyle name="20% - Accent1 2 3 2 4 8 3" xfId="9465" xr:uid="{00000000-0005-0000-0000-00003E240000}"/>
    <cellStyle name="20% - Accent1 2 3 2 4 9" xfId="9466" xr:uid="{00000000-0005-0000-0000-00003F240000}"/>
    <cellStyle name="20% - Accent1 2 3 2 4 9 2" xfId="9467" xr:uid="{00000000-0005-0000-0000-000040240000}"/>
    <cellStyle name="20% - Accent1 2 3 2 5" xfId="9468" xr:uid="{00000000-0005-0000-0000-000041240000}"/>
    <cellStyle name="20% - Accent1 2 3 2 5 10" xfId="9469" xr:uid="{00000000-0005-0000-0000-000042240000}"/>
    <cellStyle name="20% - Accent1 2 3 2 5 10 2" xfId="9470" xr:uid="{00000000-0005-0000-0000-000043240000}"/>
    <cellStyle name="20% - Accent1 2 3 2 5 11" xfId="9471" xr:uid="{00000000-0005-0000-0000-000044240000}"/>
    <cellStyle name="20% - Accent1 2 3 2 5 2" xfId="9472" xr:uid="{00000000-0005-0000-0000-000045240000}"/>
    <cellStyle name="20% - Accent1 2 3 2 5 2 2" xfId="9473" xr:uid="{00000000-0005-0000-0000-000046240000}"/>
    <cellStyle name="20% - Accent1 2 3 2 5 2 2 2" xfId="9474" xr:uid="{00000000-0005-0000-0000-000047240000}"/>
    <cellStyle name="20% - Accent1 2 3 2 5 2 2 2 2" xfId="9475" xr:uid="{00000000-0005-0000-0000-000048240000}"/>
    <cellStyle name="20% - Accent1 2 3 2 5 2 2 2 2 2" xfId="9476" xr:uid="{00000000-0005-0000-0000-000049240000}"/>
    <cellStyle name="20% - Accent1 2 3 2 5 2 2 2 3" xfId="9477" xr:uid="{00000000-0005-0000-0000-00004A240000}"/>
    <cellStyle name="20% - Accent1 2 3 2 5 2 2 3" xfId="9478" xr:uid="{00000000-0005-0000-0000-00004B240000}"/>
    <cellStyle name="20% - Accent1 2 3 2 5 2 2 3 2" xfId="9479" xr:uid="{00000000-0005-0000-0000-00004C240000}"/>
    <cellStyle name="20% - Accent1 2 3 2 5 2 2 4" xfId="9480" xr:uid="{00000000-0005-0000-0000-00004D240000}"/>
    <cellStyle name="20% - Accent1 2 3 2 5 2 3" xfId="9481" xr:uid="{00000000-0005-0000-0000-00004E240000}"/>
    <cellStyle name="20% - Accent1 2 3 2 5 2 3 2" xfId="9482" xr:uid="{00000000-0005-0000-0000-00004F240000}"/>
    <cellStyle name="20% - Accent1 2 3 2 5 2 3 2 2" xfId="9483" xr:uid="{00000000-0005-0000-0000-000050240000}"/>
    <cellStyle name="20% - Accent1 2 3 2 5 2 3 2 2 2" xfId="9484" xr:uid="{00000000-0005-0000-0000-000051240000}"/>
    <cellStyle name="20% - Accent1 2 3 2 5 2 3 2 3" xfId="9485" xr:uid="{00000000-0005-0000-0000-000052240000}"/>
    <cellStyle name="20% - Accent1 2 3 2 5 2 3 3" xfId="9486" xr:uid="{00000000-0005-0000-0000-000053240000}"/>
    <cellStyle name="20% - Accent1 2 3 2 5 2 3 3 2" xfId="9487" xr:uid="{00000000-0005-0000-0000-000054240000}"/>
    <cellStyle name="20% - Accent1 2 3 2 5 2 3 4" xfId="9488" xr:uid="{00000000-0005-0000-0000-000055240000}"/>
    <cellStyle name="20% - Accent1 2 3 2 5 2 4" xfId="9489" xr:uid="{00000000-0005-0000-0000-000056240000}"/>
    <cellStyle name="20% - Accent1 2 3 2 5 2 4 2" xfId="9490" xr:uid="{00000000-0005-0000-0000-000057240000}"/>
    <cellStyle name="20% - Accent1 2 3 2 5 2 4 2 2" xfId="9491" xr:uid="{00000000-0005-0000-0000-000058240000}"/>
    <cellStyle name="20% - Accent1 2 3 2 5 2 4 2 2 2" xfId="9492" xr:uid="{00000000-0005-0000-0000-000059240000}"/>
    <cellStyle name="20% - Accent1 2 3 2 5 2 4 2 3" xfId="9493" xr:uid="{00000000-0005-0000-0000-00005A240000}"/>
    <cellStyle name="20% - Accent1 2 3 2 5 2 4 3" xfId="9494" xr:uid="{00000000-0005-0000-0000-00005B240000}"/>
    <cellStyle name="20% - Accent1 2 3 2 5 2 4 3 2" xfId="9495" xr:uid="{00000000-0005-0000-0000-00005C240000}"/>
    <cellStyle name="20% - Accent1 2 3 2 5 2 4 4" xfId="9496" xr:uid="{00000000-0005-0000-0000-00005D240000}"/>
    <cellStyle name="20% - Accent1 2 3 2 5 2 5" xfId="9497" xr:uid="{00000000-0005-0000-0000-00005E240000}"/>
    <cellStyle name="20% - Accent1 2 3 2 5 2 5 2" xfId="9498" xr:uid="{00000000-0005-0000-0000-00005F240000}"/>
    <cellStyle name="20% - Accent1 2 3 2 5 2 5 2 2" xfId="9499" xr:uid="{00000000-0005-0000-0000-000060240000}"/>
    <cellStyle name="20% - Accent1 2 3 2 5 2 5 3" xfId="9500" xr:uid="{00000000-0005-0000-0000-000061240000}"/>
    <cellStyle name="20% - Accent1 2 3 2 5 2 6" xfId="9501" xr:uid="{00000000-0005-0000-0000-000062240000}"/>
    <cellStyle name="20% - Accent1 2 3 2 5 2 6 2" xfId="9502" xr:uid="{00000000-0005-0000-0000-000063240000}"/>
    <cellStyle name="20% - Accent1 2 3 2 5 2 6 2 2" xfId="9503" xr:uid="{00000000-0005-0000-0000-000064240000}"/>
    <cellStyle name="20% - Accent1 2 3 2 5 2 6 3" xfId="9504" xr:uid="{00000000-0005-0000-0000-000065240000}"/>
    <cellStyle name="20% - Accent1 2 3 2 5 2 7" xfId="9505" xr:uid="{00000000-0005-0000-0000-000066240000}"/>
    <cellStyle name="20% - Accent1 2 3 2 5 2 7 2" xfId="9506" xr:uid="{00000000-0005-0000-0000-000067240000}"/>
    <cellStyle name="20% - Accent1 2 3 2 5 2 8" xfId="9507" xr:uid="{00000000-0005-0000-0000-000068240000}"/>
    <cellStyle name="20% - Accent1 2 3 2 5 2 8 2" xfId="9508" xr:uid="{00000000-0005-0000-0000-000069240000}"/>
    <cellStyle name="20% - Accent1 2 3 2 5 2 9" xfId="9509" xr:uid="{00000000-0005-0000-0000-00006A240000}"/>
    <cellStyle name="20% - Accent1 2 3 2 5 3" xfId="9510" xr:uid="{00000000-0005-0000-0000-00006B240000}"/>
    <cellStyle name="20% - Accent1 2 3 2 5 3 2" xfId="9511" xr:uid="{00000000-0005-0000-0000-00006C240000}"/>
    <cellStyle name="20% - Accent1 2 3 2 5 3 2 2" xfId="9512" xr:uid="{00000000-0005-0000-0000-00006D240000}"/>
    <cellStyle name="20% - Accent1 2 3 2 5 3 2 2 2" xfId="9513" xr:uid="{00000000-0005-0000-0000-00006E240000}"/>
    <cellStyle name="20% - Accent1 2 3 2 5 3 2 2 2 2" xfId="9514" xr:uid="{00000000-0005-0000-0000-00006F240000}"/>
    <cellStyle name="20% - Accent1 2 3 2 5 3 2 2 3" xfId="9515" xr:uid="{00000000-0005-0000-0000-000070240000}"/>
    <cellStyle name="20% - Accent1 2 3 2 5 3 2 3" xfId="9516" xr:uid="{00000000-0005-0000-0000-000071240000}"/>
    <cellStyle name="20% - Accent1 2 3 2 5 3 2 3 2" xfId="9517" xr:uid="{00000000-0005-0000-0000-000072240000}"/>
    <cellStyle name="20% - Accent1 2 3 2 5 3 2 4" xfId="9518" xr:uid="{00000000-0005-0000-0000-000073240000}"/>
    <cellStyle name="20% - Accent1 2 3 2 5 3 3" xfId="9519" xr:uid="{00000000-0005-0000-0000-000074240000}"/>
    <cellStyle name="20% - Accent1 2 3 2 5 3 3 2" xfId="9520" xr:uid="{00000000-0005-0000-0000-000075240000}"/>
    <cellStyle name="20% - Accent1 2 3 2 5 3 3 2 2" xfId="9521" xr:uid="{00000000-0005-0000-0000-000076240000}"/>
    <cellStyle name="20% - Accent1 2 3 2 5 3 3 2 2 2" xfId="9522" xr:uid="{00000000-0005-0000-0000-000077240000}"/>
    <cellStyle name="20% - Accent1 2 3 2 5 3 3 2 3" xfId="9523" xr:uid="{00000000-0005-0000-0000-000078240000}"/>
    <cellStyle name="20% - Accent1 2 3 2 5 3 3 3" xfId="9524" xr:uid="{00000000-0005-0000-0000-000079240000}"/>
    <cellStyle name="20% - Accent1 2 3 2 5 3 3 3 2" xfId="9525" xr:uid="{00000000-0005-0000-0000-00007A240000}"/>
    <cellStyle name="20% - Accent1 2 3 2 5 3 3 4" xfId="9526" xr:uid="{00000000-0005-0000-0000-00007B240000}"/>
    <cellStyle name="20% - Accent1 2 3 2 5 3 4" xfId="9527" xr:uid="{00000000-0005-0000-0000-00007C240000}"/>
    <cellStyle name="20% - Accent1 2 3 2 5 3 4 2" xfId="9528" xr:uid="{00000000-0005-0000-0000-00007D240000}"/>
    <cellStyle name="20% - Accent1 2 3 2 5 3 4 2 2" xfId="9529" xr:uid="{00000000-0005-0000-0000-00007E240000}"/>
    <cellStyle name="20% - Accent1 2 3 2 5 3 4 2 2 2" xfId="9530" xr:uid="{00000000-0005-0000-0000-00007F240000}"/>
    <cellStyle name="20% - Accent1 2 3 2 5 3 4 2 3" xfId="9531" xr:uid="{00000000-0005-0000-0000-000080240000}"/>
    <cellStyle name="20% - Accent1 2 3 2 5 3 4 3" xfId="9532" xr:uid="{00000000-0005-0000-0000-000081240000}"/>
    <cellStyle name="20% - Accent1 2 3 2 5 3 4 3 2" xfId="9533" xr:uid="{00000000-0005-0000-0000-000082240000}"/>
    <cellStyle name="20% - Accent1 2 3 2 5 3 4 4" xfId="9534" xr:uid="{00000000-0005-0000-0000-000083240000}"/>
    <cellStyle name="20% - Accent1 2 3 2 5 3 5" xfId="9535" xr:uid="{00000000-0005-0000-0000-000084240000}"/>
    <cellStyle name="20% - Accent1 2 3 2 5 3 5 2" xfId="9536" xr:uid="{00000000-0005-0000-0000-000085240000}"/>
    <cellStyle name="20% - Accent1 2 3 2 5 3 5 2 2" xfId="9537" xr:uid="{00000000-0005-0000-0000-000086240000}"/>
    <cellStyle name="20% - Accent1 2 3 2 5 3 5 3" xfId="9538" xr:uid="{00000000-0005-0000-0000-000087240000}"/>
    <cellStyle name="20% - Accent1 2 3 2 5 3 6" xfId="9539" xr:uid="{00000000-0005-0000-0000-000088240000}"/>
    <cellStyle name="20% - Accent1 2 3 2 5 3 6 2" xfId="9540" xr:uid="{00000000-0005-0000-0000-000089240000}"/>
    <cellStyle name="20% - Accent1 2 3 2 5 3 6 2 2" xfId="9541" xr:uid="{00000000-0005-0000-0000-00008A240000}"/>
    <cellStyle name="20% - Accent1 2 3 2 5 3 6 3" xfId="9542" xr:uid="{00000000-0005-0000-0000-00008B240000}"/>
    <cellStyle name="20% - Accent1 2 3 2 5 3 7" xfId="9543" xr:uid="{00000000-0005-0000-0000-00008C240000}"/>
    <cellStyle name="20% - Accent1 2 3 2 5 3 7 2" xfId="9544" xr:uid="{00000000-0005-0000-0000-00008D240000}"/>
    <cellStyle name="20% - Accent1 2 3 2 5 3 8" xfId="9545" xr:uid="{00000000-0005-0000-0000-00008E240000}"/>
    <cellStyle name="20% - Accent1 2 3 2 5 3 8 2" xfId="9546" xr:uid="{00000000-0005-0000-0000-00008F240000}"/>
    <cellStyle name="20% - Accent1 2 3 2 5 3 9" xfId="9547" xr:uid="{00000000-0005-0000-0000-000090240000}"/>
    <cellStyle name="20% - Accent1 2 3 2 5 4" xfId="9548" xr:uid="{00000000-0005-0000-0000-000091240000}"/>
    <cellStyle name="20% - Accent1 2 3 2 5 4 2" xfId="9549" xr:uid="{00000000-0005-0000-0000-000092240000}"/>
    <cellStyle name="20% - Accent1 2 3 2 5 4 2 2" xfId="9550" xr:uid="{00000000-0005-0000-0000-000093240000}"/>
    <cellStyle name="20% - Accent1 2 3 2 5 4 2 2 2" xfId="9551" xr:uid="{00000000-0005-0000-0000-000094240000}"/>
    <cellStyle name="20% - Accent1 2 3 2 5 4 2 3" xfId="9552" xr:uid="{00000000-0005-0000-0000-000095240000}"/>
    <cellStyle name="20% - Accent1 2 3 2 5 4 3" xfId="9553" xr:uid="{00000000-0005-0000-0000-000096240000}"/>
    <cellStyle name="20% - Accent1 2 3 2 5 4 3 2" xfId="9554" xr:uid="{00000000-0005-0000-0000-000097240000}"/>
    <cellStyle name="20% - Accent1 2 3 2 5 4 4" xfId="9555" xr:uid="{00000000-0005-0000-0000-000098240000}"/>
    <cellStyle name="20% - Accent1 2 3 2 5 5" xfId="9556" xr:uid="{00000000-0005-0000-0000-000099240000}"/>
    <cellStyle name="20% - Accent1 2 3 2 5 5 2" xfId="9557" xr:uid="{00000000-0005-0000-0000-00009A240000}"/>
    <cellStyle name="20% - Accent1 2 3 2 5 5 2 2" xfId="9558" xr:uid="{00000000-0005-0000-0000-00009B240000}"/>
    <cellStyle name="20% - Accent1 2 3 2 5 5 2 2 2" xfId="9559" xr:uid="{00000000-0005-0000-0000-00009C240000}"/>
    <cellStyle name="20% - Accent1 2 3 2 5 5 2 3" xfId="9560" xr:uid="{00000000-0005-0000-0000-00009D240000}"/>
    <cellStyle name="20% - Accent1 2 3 2 5 5 3" xfId="9561" xr:uid="{00000000-0005-0000-0000-00009E240000}"/>
    <cellStyle name="20% - Accent1 2 3 2 5 5 3 2" xfId="9562" xr:uid="{00000000-0005-0000-0000-00009F240000}"/>
    <cellStyle name="20% - Accent1 2 3 2 5 5 4" xfId="9563" xr:uid="{00000000-0005-0000-0000-0000A0240000}"/>
    <cellStyle name="20% - Accent1 2 3 2 5 6" xfId="9564" xr:uid="{00000000-0005-0000-0000-0000A1240000}"/>
    <cellStyle name="20% - Accent1 2 3 2 5 6 2" xfId="9565" xr:uid="{00000000-0005-0000-0000-0000A2240000}"/>
    <cellStyle name="20% - Accent1 2 3 2 5 6 2 2" xfId="9566" xr:uid="{00000000-0005-0000-0000-0000A3240000}"/>
    <cellStyle name="20% - Accent1 2 3 2 5 6 2 2 2" xfId="9567" xr:uid="{00000000-0005-0000-0000-0000A4240000}"/>
    <cellStyle name="20% - Accent1 2 3 2 5 6 2 3" xfId="9568" xr:uid="{00000000-0005-0000-0000-0000A5240000}"/>
    <cellStyle name="20% - Accent1 2 3 2 5 6 3" xfId="9569" xr:uid="{00000000-0005-0000-0000-0000A6240000}"/>
    <cellStyle name="20% - Accent1 2 3 2 5 6 3 2" xfId="9570" xr:uid="{00000000-0005-0000-0000-0000A7240000}"/>
    <cellStyle name="20% - Accent1 2 3 2 5 6 4" xfId="9571" xr:uid="{00000000-0005-0000-0000-0000A8240000}"/>
    <cellStyle name="20% - Accent1 2 3 2 5 7" xfId="9572" xr:uid="{00000000-0005-0000-0000-0000A9240000}"/>
    <cellStyle name="20% - Accent1 2 3 2 5 7 2" xfId="9573" xr:uid="{00000000-0005-0000-0000-0000AA240000}"/>
    <cellStyle name="20% - Accent1 2 3 2 5 7 2 2" xfId="9574" xr:uid="{00000000-0005-0000-0000-0000AB240000}"/>
    <cellStyle name="20% - Accent1 2 3 2 5 7 3" xfId="9575" xr:uid="{00000000-0005-0000-0000-0000AC240000}"/>
    <cellStyle name="20% - Accent1 2 3 2 5 8" xfId="9576" xr:uid="{00000000-0005-0000-0000-0000AD240000}"/>
    <cellStyle name="20% - Accent1 2 3 2 5 8 2" xfId="9577" xr:uid="{00000000-0005-0000-0000-0000AE240000}"/>
    <cellStyle name="20% - Accent1 2 3 2 5 8 2 2" xfId="9578" xr:uid="{00000000-0005-0000-0000-0000AF240000}"/>
    <cellStyle name="20% - Accent1 2 3 2 5 8 3" xfId="9579" xr:uid="{00000000-0005-0000-0000-0000B0240000}"/>
    <cellStyle name="20% - Accent1 2 3 2 5 9" xfId="9580" xr:uid="{00000000-0005-0000-0000-0000B1240000}"/>
    <cellStyle name="20% - Accent1 2 3 2 5 9 2" xfId="9581" xr:uid="{00000000-0005-0000-0000-0000B2240000}"/>
    <cellStyle name="20% - Accent1 2 3 2 6" xfId="9582" xr:uid="{00000000-0005-0000-0000-0000B3240000}"/>
    <cellStyle name="20% - Accent1 2 3 2 6 2" xfId="9583" xr:uid="{00000000-0005-0000-0000-0000B4240000}"/>
    <cellStyle name="20% - Accent1 2 3 2 6 2 2" xfId="9584" xr:uid="{00000000-0005-0000-0000-0000B5240000}"/>
    <cellStyle name="20% - Accent1 2 3 2 6 2 2 2" xfId="9585" xr:uid="{00000000-0005-0000-0000-0000B6240000}"/>
    <cellStyle name="20% - Accent1 2 3 2 6 2 2 2 2" xfId="9586" xr:uid="{00000000-0005-0000-0000-0000B7240000}"/>
    <cellStyle name="20% - Accent1 2 3 2 6 2 2 3" xfId="9587" xr:uid="{00000000-0005-0000-0000-0000B8240000}"/>
    <cellStyle name="20% - Accent1 2 3 2 6 2 3" xfId="9588" xr:uid="{00000000-0005-0000-0000-0000B9240000}"/>
    <cellStyle name="20% - Accent1 2 3 2 6 2 3 2" xfId="9589" xr:uid="{00000000-0005-0000-0000-0000BA240000}"/>
    <cellStyle name="20% - Accent1 2 3 2 6 2 4" xfId="9590" xr:uid="{00000000-0005-0000-0000-0000BB240000}"/>
    <cellStyle name="20% - Accent1 2 3 2 6 3" xfId="9591" xr:uid="{00000000-0005-0000-0000-0000BC240000}"/>
    <cellStyle name="20% - Accent1 2 3 2 6 3 2" xfId="9592" xr:uid="{00000000-0005-0000-0000-0000BD240000}"/>
    <cellStyle name="20% - Accent1 2 3 2 6 3 2 2" xfId="9593" xr:uid="{00000000-0005-0000-0000-0000BE240000}"/>
    <cellStyle name="20% - Accent1 2 3 2 6 3 2 2 2" xfId="9594" xr:uid="{00000000-0005-0000-0000-0000BF240000}"/>
    <cellStyle name="20% - Accent1 2 3 2 6 3 2 3" xfId="9595" xr:uid="{00000000-0005-0000-0000-0000C0240000}"/>
    <cellStyle name="20% - Accent1 2 3 2 6 3 3" xfId="9596" xr:uid="{00000000-0005-0000-0000-0000C1240000}"/>
    <cellStyle name="20% - Accent1 2 3 2 6 3 3 2" xfId="9597" xr:uid="{00000000-0005-0000-0000-0000C2240000}"/>
    <cellStyle name="20% - Accent1 2 3 2 6 3 4" xfId="9598" xr:uid="{00000000-0005-0000-0000-0000C3240000}"/>
    <cellStyle name="20% - Accent1 2 3 2 6 4" xfId="9599" xr:uid="{00000000-0005-0000-0000-0000C4240000}"/>
    <cellStyle name="20% - Accent1 2 3 2 6 4 2" xfId="9600" xr:uid="{00000000-0005-0000-0000-0000C5240000}"/>
    <cellStyle name="20% - Accent1 2 3 2 6 4 2 2" xfId="9601" xr:uid="{00000000-0005-0000-0000-0000C6240000}"/>
    <cellStyle name="20% - Accent1 2 3 2 6 4 2 2 2" xfId="9602" xr:uid="{00000000-0005-0000-0000-0000C7240000}"/>
    <cellStyle name="20% - Accent1 2 3 2 6 4 2 3" xfId="9603" xr:uid="{00000000-0005-0000-0000-0000C8240000}"/>
    <cellStyle name="20% - Accent1 2 3 2 6 4 3" xfId="9604" xr:uid="{00000000-0005-0000-0000-0000C9240000}"/>
    <cellStyle name="20% - Accent1 2 3 2 6 4 3 2" xfId="9605" xr:uid="{00000000-0005-0000-0000-0000CA240000}"/>
    <cellStyle name="20% - Accent1 2 3 2 6 4 4" xfId="9606" xr:uid="{00000000-0005-0000-0000-0000CB240000}"/>
    <cellStyle name="20% - Accent1 2 3 2 6 5" xfId="9607" xr:uid="{00000000-0005-0000-0000-0000CC240000}"/>
    <cellStyle name="20% - Accent1 2 3 2 6 5 2" xfId="9608" xr:uid="{00000000-0005-0000-0000-0000CD240000}"/>
    <cellStyle name="20% - Accent1 2 3 2 6 5 2 2" xfId="9609" xr:uid="{00000000-0005-0000-0000-0000CE240000}"/>
    <cellStyle name="20% - Accent1 2 3 2 6 5 3" xfId="9610" xr:uid="{00000000-0005-0000-0000-0000CF240000}"/>
    <cellStyle name="20% - Accent1 2 3 2 6 6" xfId="9611" xr:uid="{00000000-0005-0000-0000-0000D0240000}"/>
    <cellStyle name="20% - Accent1 2 3 2 6 6 2" xfId="9612" xr:uid="{00000000-0005-0000-0000-0000D1240000}"/>
    <cellStyle name="20% - Accent1 2 3 2 6 6 2 2" xfId="9613" xr:uid="{00000000-0005-0000-0000-0000D2240000}"/>
    <cellStyle name="20% - Accent1 2 3 2 6 6 3" xfId="9614" xr:uid="{00000000-0005-0000-0000-0000D3240000}"/>
    <cellStyle name="20% - Accent1 2 3 2 6 7" xfId="9615" xr:uid="{00000000-0005-0000-0000-0000D4240000}"/>
    <cellStyle name="20% - Accent1 2 3 2 6 7 2" xfId="9616" xr:uid="{00000000-0005-0000-0000-0000D5240000}"/>
    <cellStyle name="20% - Accent1 2 3 2 6 8" xfId="9617" xr:uid="{00000000-0005-0000-0000-0000D6240000}"/>
    <cellStyle name="20% - Accent1 2 3 2 6 8 2" xfId="9618" xr:uid="{00000000-0005-0000-0000-0000D7240000}"/>
    <cellStyle name="20% - Accent1 2 3 2 6 9" xfId="9619" xr:uid="{00000000-0005-0000-0000-0000D8240000}"/>
    <cellStyle name="20% - Accent1 2 3 2 7" xfId="9620" xr:uid="{00000000-0005-0000-0000-0000D9240000}"/>
    <cellStyle name="20% - Accent1 2 3 2 7 2" xfId="9621" xr:uid="{00000000-0005-0000-0000-0000DA240000}"/>
    <cellStyle name="20% - Accent1 2 3 2 7 2 2" xfId="9622" xr:uid="{00000000-0005-0000-0000-0000DB240000}"/>
    <cellStyle name="20% - Accent1 2 3 2 7 2 2 2" xfId="9623" xr:uid="{00000000-0005-0000-0000-0000DC240000}"/>
    <cellStyle name="20% - Accent1 2 3 2 7 2 2 2 2" xfId="9624" xr:uid="{00000000-0005-0000-0000-0000DD240000}"/>
    <cellStyle name="20% - Accent1 2 3 2 7 2 2 3" xfId="9625" xr:uid="{00000000-0005-0000-0000-0000DE240000}"/>
    <cellStyle name="20% - Accent1 2 3 2 7 2 3" xfId="9626" xr:uid="{00000000-0005-0000-0000-0000DF240000}"/>
    <cellStyle name="20% - Accent1 2 3 2 7 2 3 2" xfId="9627" xr:uid="{00000000-0005-0000-0000-0000E0240000}"/>
    <cellStyle name="20% - Accent1 2 3 2 7 2 4" xfId="9628" xr:uid="{00000000-0005-0000-0000-0000E1240000}"/>
    <cellStyle name="20% - Accent1 2 3 2 7 3" xfId="9629" xr:uid="{00000000-0005-0000-0000-0000E2240000}"/>
    <cellStyle name="20% - Accent1 2 3 2 7 3 2" xfId="9630" xr:uid="{00000000-0005-0000-0000-0000E3240000}"/>
    <cellStyle name="20% - Accent1 2 3 2 7 3 2 2" xfId="9631" xr:uid="{00000000-0005-0000-0000-0000E4240000}"/>
    <cellStyle name="20% - Accent1 2 3 2 7 3 2 2 2" xfId="9632" xr:uid="{00000000-0005-0000-0000-0000E5240000}"/>
    <cellStyle name="20% - Accent1 2 3 2 7 3 2 3" xfId="9633" xr:uid="{00000000-0005-0000-0000-0000E6240000}"/>
    <cellStyle name="20% - Accent1 2 3 2 7 3 3" xfId="9634" xr:uid="{00000000-0005-0000-0000-0000E7240000}"/>
    <cellStyle name="20% - Accent1 2 3 2 7 3 3 2" xfId="9635" xr:uid="{00000000-0005-0000-0000-0000E8240000}"/>
    <cellStyle name="20% - Accent1 2 3 2 7 3 4" xfId="9636" xr:uid="{00000000-0005-0000-0000-0000E9240000}"/>
    <cellStyle name="20% - Accent1 2 3 2 7 4" xfId="9637" xr:uid="{00000000-0005-0000-0000-0000EA240000}"/>
    <cellStyle name="20% - Accent1 2 3 2 7 4 2" xfId="9638" xr:uid="{00000000-0005-0000-0000-0000EB240000}"/>
    <cellStyle name="20% - Accent1 2 3 2 7 4 2 2" xfId="9639" xr:uid="{00000000-0005-0000-0000-0000EC240000}"/>
    <cellStyle name="20% - Accent1 2 3 2 7 4 2 2 2" xfId="9640" xr:uid="{00000000-0005-0000-0000-0000ED240000}"/>
    <cellStyle name="20% - Accent1 2 3 2 7 4 2 3" xfId="9641" xr:uid="{00000000-0005-0000-0000-0000EE240000}"/>
    <cellStyle name="20% - Accent1 2 3 2 7 4 3" xfId="9642" xr:uid="{00000000-0005-0000-0000-0000EF240000}"/>
    <cellStyle name="20% - Accent1 2 3 2 7 4 3 2" xfId="9643" xr:uid="{00000000-0005-0000-0000-0000F0240000}"/>
    <cellStyle name="20% - Accent1 2 3 2 7 4 4" xfId="9644" xr:uid="{00000000-0005-0000-0000-0000F1240000}"/>
    <cellStyle name="20% - Accent1 2 3 2 7 5" xfId="9645" xr:uid="{00000000-0005-0000-0000-0000F2240000}"/>
    <cellStyle name="20% - Accent1 2 3 2 7 5 2" xfId="9646" xr:uid="{00000000-0005-0000-0000-0000F3240000}"/>
    <cellStyle name="20% - Accent1 2 3 2 7 5 2 2" xfId="9647" xr:uid="{00000000-0005-0000-0000-0000F4240000}"/>
    <cellStyle name="20% - Accent1 2 3 2 7 5 3" xfId="9648" xr:uid="{00000000-0005-0000-0000-0000F5240000}"/>
    <cellStyle name="20% - Accent1 2 3 2 7 6" xfId="9649" xr:uid="{00000000-0005-0000-0000-0000F6240000}"/>
    <cellStyle name="20% - Accent1 2 3 2 7 6 2" xfId="9650" xr:uid="{00000000-0005-0000-0000-0000F7240000}"/>
    <cellStyle name="20% - Accent1 2 3 2 7 6 2 2" xfId="9651" xr:uid="{00000000-0005-0000-0000-0000F8240000}"/>
    <cellStyle name="20% - Accent1 2 3 2 7 6 3" xfId="9652" xr:uid="{00000000-0005-0000-0000-0000F9240000}"/>
    <cellStyle name="20% - Accent1 2 3 2 7 7" xfId="9653" xr:uid="{00000000-0005-0000-0000-0000FA240000}"/>
    <cellStyle name="20% - Accent1 2 3 2 7 7 2" xfId="9654" xr:uid="{00000000-0005-0000-0000-0000FB240000}"/>
    <cellStyle name="20% - Accent1 2 3 2 7 8" xfId="9655" xr:uid="{00000000-0005-0000-0000-0000FC240000}"/>
    <cellStyle name="20% - Accent1 2 3 2 7 8 2" xfId="9656" xr:uid="{00000000-0005-0000-0000-0000FD240000}"/>
    <cellStyle name="20% - Accent1 2 3 2 7 9" xfId="9657" xr:uid="{00000000-0005-0000-0000-0000FE240000}"/>
    <cellStyle name="20% - Accent1 2 3 2 8" xfId="9658" xr:uid="{00000000-0005-0000-0000-0000FF240000}"/>
    <cellStyle name="20% - Accent1 2 3 2 8 2" xfId="9659" xr:uid="{00000000-0005-0000-0000-000000250000}"/>
    <cellStyle name="20% - Accent1 2 3 2 8 2 2" xfId="9660" xr:uid="{00000000-0005-0000-0000-000001250000}"/>
    <cellStyle name="20% - Accent1 2 3 2 8 2 2 2" xfId="9661" xr:uid="{00000000-0005-0000-0000-000002250000}"/>
    <cellStyle name="20% - Accent1 2 3 2 8 2 3" xfId="9662" xr:uid="{00000000-0005-0000-0000-000003250000}"/>
    <cellStyle name="20% - Accent1 2 3 2 8 3" xfId="9663" xr:uid="{00000000-0005-0000-0000-000004250000}"/>
    <cellStyle name="20% - Accent1 2 3 2 8 3 2" xfId="9664" xr:uid="{00000000-0005-0000-0000-000005250000}"/>
    <cellStyle name="20% - Accent1 2 3 2 8 4" xfId="9665" xr:uid="{00000000-0005-0000-0000-000006250000}"/>
    <cellStyle name="20% - Accent1 2 3 2 9" xfId="9666" xr:uid="{00000000-0005-0000-0000-000007250000}"/>
    <cellStyle name="20% - Accent1 2 3 2 9 2" xfId="9667" xr:uid="{00000000-0005-0000-0000-000008250000}"/>
    <cellStyle name="20% - Accent1 2 3 2 9 2 2" xfId="9668" xr:uid="{00000000-0005-0000-0000-000009250000}"/>
    <cellStyle name="20% - Accent1 2 3 2 9 2 2 2" xfId="9669" xr:uid="{00000000-0005-0000-0000-00000A250000}"/>
    <cellStyle name="20% - Accent1 2 3 2 9 2 3" xfId="9670" xr:uid="{00000000-0005-0000-0000-00000B250000}"/>
    <cellStyle name="20% - Accent1 2 3 2 9 3" xfId="9671" xr:uid="{00000000-0005-0000-0000-00000C250000}"/>
    <cellStyle name="20% - Accent1 2 3 2 9 3 2" xfId="9672" xr:uid="{00000000-0005-0000-0000-00000D250000}"/>
    <cellStyle name="20% - Accent1 2 3 2 9 4" xfId="9673" xr:uid="{00000000-0005-0000-0000-00000E250000}"/>
    <cellStyle name="20% - Accent1 2 3 3" xfId="9674" xr:uid="{00000000-0005-0000-0000-00000F250000}"/>
    <cellStyle name="20% - Accent1 2 3 3 10" xfId="9675" xr:uid="{00000000-0005-0000-0000-000010250000}"/>
    <cellStyle name="20% - Accent1 2 3 3 10 2" xfId="9676" xr:uid="{00000000-0005-0000-0000-000011250000}"/>
    <cellStyle name="20% - Accent1 2 3 3 10 2 2" xfId="9677" xr:uid="{00000000-0005-0000-0000-000012250000}"/>
    <cellStyle name="20% - Accent1 2 3 3 10 3" xfId="9678" xr:uid="{00000000-0005-0000-0000-000013250000}"/>
    <cellStyle name="20% - Accent1 2 3 3 11" xfId="9679" xr:uid="{00000000-0005-0000-0000-000014250000}"/>
    <cellStyle name="20% - Accent1 2 3 3 11 2" xfId="9680" xr:uid="{00000000-0005-0000-0000-000015250000}"/>
    <cellStyle name="20% - Accent1 2 3 3 11 2 2" xfId="9681" xr:uid="{00000000-0005-0000-0000-000016250000}"/>
    <cellStyle name="20% - Accent1 2 3 3 11 3" xfId="9682" xr:uid="{00000000-0005-0000-0000-000017250000}"/>
    <cellStyle name="20% - Accent1 2 3 3 12" xfId="9683" xr:uid="{00000000-0005-0000-0000-000018250000}"/>
    <cellStyle name="20% - Accent1 2 3 3 12 2" xfId="9684" xr:uid="{00000000-0005-0000-0000-000019250000}"/>
    <cellStyle name="20% - Accent1 2 3 3 13" xfId="9685" xr:uid="{00000000-0005-0000-0000-00001A250000}"/>
    <cellStyle name="20% - Accent1 2 3 3 13 2" xfId="9686" xr:uid="{00000000-0005-0000-0000-00001B250000}"/>
    <cellStyle name="20% - Accent1 2 3 3 14" xfId="9687" xr:uid="{00000000-0005-0000-0000-00001C250000}"/>
    <cellStyle name="20% - Accent1 2 3 3 2" xfId="9688" xr:uid="{00000000-0005-0000-0000-00001D250000}"/>
    <cellStyle name="20% - Accent1 2 3 3 2 10" xfId="9689" xr:uid="{00000000-0005-0000-0000-00001E250000}"/>
    <cellStyle name="20% - Accent1 2 3 3 2 10 2" xfId="9690" xr:uid="{00000000-0005-0000-0000-00001F250000}"/>
    <cellStyle name="20% - Accent1 2 3 3 2 11" xfId="9691" xr:uid="{00000000-0005-0000-0000-000020250000}"/>
    <cellStyle name="20% - Accent1 2 3 3 2 2" xfId="9692" xr:uid="{00000000-0005-0000-0000-000021250000}"/>
    <cellStyle name="20% - Accent1 2 3 3 2 2 2" xfId="9693" xr:uid="{00000000-0005-0000-0000-000022250000}"/>
    <cellStyle name="20% - Accent1 2 3 3 2 2 2 2" xfId="9694" xr:uid="{00000000-0005-0000-0000-000023250000}"/>
    <cellStyle name="20% - Accent1 2 3 3 2 2 2 2 2" xfId="9695" xr:uid="{00000000-0005-0000-0000-000024250000}"/>
    <cellStyle name="20% - Accent1 2 3 3 2 2 2 2 2 2" xfId="9696" xr:uid="{00000000-0005-0000-0000-000025250000}"/>
    <cellStyle name="20% - Accent1 2 3 3 2 2 2 2 3" xfId="9697" xr:uid="{00000000-0005-0000-0000-000026250000}"/>
    <cellStyle name="20% - Accent1 2 3 3 2 2 2 3" xfId="9698" xr:uid="{00000000-0005-0000-0000-000027250000}"/>
    <cellStyle name="20% - Accent1 2 3 3 2 2 2 3 2" xfId="9699" xr:uid="{00000000-0005-0000-0000-000028250000}"/>
    <cellStyle name="20% - Accent1 2 3 3 2 2 2 4" xfId="9700" xr:uid="{00000000-0005-0000-0000-000029250000}"/>
    <cellStyle name="20% - Accent1 2 3 3 2 2 3" xfId="9701" xr:uid="{00000000-0005-0000-0000-00002A250000}"/>
    <cellStyle name="20% - Accent1 2 3 3 2 2 3 2" xfId="9702" xr:uid="{00000000-0005-0000-0000-00002B250000}"/>
    <cellStyle name="20% - Accent1 2 3 3 2 2 3 2 2" xfId="9703" xr:uid="{00000000-0005-0000-0000-00002C250000}"/>
    <cellStyle name="20% - Accent1 2 3 3 2 2 3 2 2 2" xfId="9704" xr:uid="{00000000-0005-0000-0000-00002D250000}"/>
    <cellStyle name="20% - Accent1 2 3 3 2 2 3 2 3" xfId="9705" xr:uid="{00000000-0005-0000-0000-00002E250000}"/>
    <cellStyle name="20% - Accent1 2 3 3 2 2 3 3" xfId="9706" xr:uid="{00000000-0005-0000-0000-00002F250000}"/>
    <cellStyle name="20% - Accent1 2 3 3 2 2 3 3 2" xfId="9707" xr:uid="{00000000-0005-0000-0000-000030250000}"/>
    <cellStyle name="20% - Accent1 2 3 3 2 2 3 4" xfId="9708" xr:uid="{00000000-0005-0000-0000-000031250000}"/>
    <cellStyle name="20% - Accent1 2 3 3 2 2 4" xfId="9709" xr:uid="{00000000-0005-0000-0000-000032250000}"/>
    <cellStyle name="20% - Accent1 2 3 3 2 2 4 2" xfId="9710" xr:uid="{00000000-0005-0000-0000-000033250000}"/>
    <cellStyle name="20% - Accent1 2 3 3 2 2 4 2 2" xfId="9711" xr:uid="{00000000-0005-0000-0000-000034250000}"/>
    <cellStyle name="20% - Accent1 2 3 3 2 2 4 2 2 2" xfId="9712" xr:uid="{00000000-0005-0000-0000-000035250000}"/>
    <cellStyle name="20% - Accent1 2 3 3 2 2 4 2 3" xfId="9713" xr:uid="{00000000-0005-0000-0000-000036250000}"/>
    <cellStyle name="20% - Accent1 2 3 3 2 2 4 3" xfId="9714" xr:uid="{00000000-0005-0000-0000-000037250000}"/>
    <cellStyle name="20% - Accent1 2 3 3 2 2 4 3 2" xfId="9715" xr:uid="{00000000-0005-0000-0000-000038250000}"/>
    <cellStyle name="20% - Accent1 2 3 3 2 2 4 4" xfId="9716" xr:uid="{00000000-0005-0000-0000-000039250000}"/>
    <cellStyle name="20% - Accent1 2 3 3 2 2 5" xfId="9717" xr:uid="{00000000-0005-0000-0000-00003A250000}"/>
    <cellStyle name="20% - Accent1 2 3 3 2 2 5 2" xfId="9718" xr:uid="{00000000-0005-0000-0000-00003B250000}"/>
    <cellStyle name="20% - Accent1 2 3 3 2 2 5 2 2" xfId="9719" xr:uid="{00000000-0005-0000-0000-00003C250000}"/>
    <cellStyle name="20% - Accent1 2 3 3 2 2 5 3" xfId="9720" xr:uid="{00000000-0005-0000-0000-00003D250000}"/>
    <cellStyle name="20% - Accent1 2 3 3 2 2 6" xfId="9721" xr:uid="{00000000-0005-0000-0000-00003E250000}"/>
    <cellStyle name="20% - Accent1 2 3 3 2 2 6 2" xfId="9722" xr:uid="{00000000-0005-0000-0000-00003F250000}"/>
    <cellStyle name="20% - Accent1 2 3 3 2 2 6 2 2" xfId="9723" xr:uid="{00000000-0005-0000-0000-000040250000}"/>
    <cellStyle name="20% - Accent1 2 3 3 2 2 6 3" xfId="9724" xr:uid="{00000000-0005-0000-0000-000041250000}"/>
    <cellStyle name="20% - Accent1 2 3 3 2 2 7" xfId="9725" xr:uid="{00000000-0005-0000-0000-000042250000}"/>
    <cellStyle name="20% - Accent1 2 3 3 2 2 7 2" xfId="9726" xr:uid="{00000000-0005-0000-0000-000043250000}"/>
    <cellStyle name="20% - Accent1 2 3 3 2 2 8" xfId="9727" xr:uid="{00000000-0005-0000-0000-000044250000}"/>
    <cellStyle name="20% - Accent1 2 3 3 2 2 8 2" xfId="9728" xr:uid="{00000000-0005-0000-0000-000045250000}"/>
    <cellStyle name="20% - Accent1 2 3 3 2 2 9" xfId="9729" xr:uid="{00000000-0005-0000-0000-000046250000}"/>
    <cellStyle name="20% - Accent1 2 3 3 2 3" xfId="9730" xr:uid="{00000000-0005-0000-0000-000047250000}"/>
    <cellStyle name="20% - Accent1 2 3 3 2 3 2" xfId="9731" xr:uid="{00000000-0005-0000-0000-000048250000}"/>
    <cellStyle name="20% - Accent1 2 3 3 2 3 2 2" xfId="9732" xr:uid="{00000000-0005-0000-0000-000049250000}"/>
    <cellStyle name="20% - Accent1 2 3 3 2 3 2 2 2" xfId="9733" xr:uid="{00000000-0005-0000-0000-00004A250000}"/>
    <cellStyle name="20% - Accent1 2 3 3 2 3 2 2 2 2" xfId="9734" xr:uid="{00000000-0005-0000-0000-00004B250000}"/>
    <cellStyle name="20% - Accent1 2 3 3 2 3 2 2 3" xfId="9735" xr:uid="{00000000-0005-0000-0000-00004C250000}"/>
    <cellStyle name="20% - Accent1 2 3 3 2 3 2 3" xfId="9736" xr:uid="{00000000-0005-0000-0000-00004D250000}"/>
    <cellStyle name="20% - Accent1 2 3 3 2 3 2 3 2" xfId="9737" xr:uid="{00000000-0005-0000-0000-00004E250000}"/>
    <cellStyle name="20% - Accent1 2 3 3 2 3 2 4" xfId="9738" xr:uid="{00000000-0005-0000-0000-00004F250000}"/>
    <cellStyle name="20% - Accent1 2 3 3 2 3 3" xfId="9739" xr:uid="{00000000-0005-0000-0000-000050250000}"/>
    <cellStyle name="20% - Accent1 2 3 3 2 3 3 2" xfId="9740" xr:uid="{00000000-0005-0000-0000-000051250000}"/>
    <cellStyle name="20% - Accent1 2 3 3 2 3 3 2 2" xfId="9741" xr:uid="{00000000-0005-0000-0000-000052250000}"/>
    <cellStyle name="20% - Accent1 2 3 3 2 3 3 2 2 2" xfId="9742" xr:uid="{00000000-0005-0000-0000-000053250000}"/>
    <cellStyle name="20% - Accent1 2 3 3 2 3 3 2 3" xfId="9743" xr:uid="{00000000-0005-0000-0000-000054250000}"/>
    <cellStyle name="20% - Accent1 2 3 3 2 3 3 3" xfId="9744" xr:uid="{00000000-0005-0000-0000-000055250000}"/>
    <cellStyle name="20% - Accent1 2 3 3 2 3 3 3 2" xfId="9745" xr:uid="{00000000-0005-0000-0000-000056250000}"/>
    <cellStyle name="20% - Accent1 2 3 3 2 3 3 4" xfId="9746" xr:uid="{00000000-0005-0000-0000-000057250000}"/>
    <cellStyle name="20% - Accent1 2 3 3 2 3 4" xfId="9747" xr:uid="{00000000-0005-0000-0000-000058250000}"/>
    <cellStyle name="20% - Accent1 2 3 3 2 3 4 2" xfId="9748" xr:uid="{00000000-0005-0000-0000-000059250000}"/>
    <cellStyle name="20% - Accent1 2 3 3 2 3 4 2 2" xfId="9749" xr:uid="{00000000-0005-0000-0000-00005A250000}"/>
    <cellStyle name="20% - Accent1 2 3 3 2 3 4 2 2 2" xfId="9750" xr:uid="{00000000-0005-0000-0000-00005B250000}"/>
    <cellStyle name="20% - Accent1 2 3 3 2 3 4 2 3" xfId="9751" xr:uid="{00000000-0005-0000-0000-00005C250000}"/>
    <cellStyle name="20% - Accent1 2 3 3 2 3 4 3" xfId="9752" xr:uid="{00000000-0005-0000-0000-00005D250000}"/>
    <cellStyle name="20% - Accent1 2 3 3 2 3 4 3 2" xfId="9753" xr:uid="{00000000-0005-0000-0000-00005E250000}"/>
    <cellStyle name="20% - Accent1 2 3 3 2 3 4 4" xfId="9754" xr:uid="{00000000-0005-0000-0000-00005F250000}"/>
    <cellStyle name="20% - Accent1 2 3 3 2 3 5" xfId="9755" xr:uid="{00000000-0005-0000-0000-000060250000}"/>
    <cellStyle name="20% - Accent1 2 3 3 2 3 5 2" xfId="9756" xr:uid="{00000000-0005-0000-0000-000061250000}"/>
    <cellStyle name="20% - Accent1 2 3 3 2 3 5 2 2" xfId="9757" xr:uid="{00000000-0005-0000-0000-000062250000}"/>
    <cellStyle name="20% - Accent1 2 3 3 2 3 5 3" xfId="9758" xr:uid="{00000000-0005-0000-0000-000063250000}"/>
    <cellStyle name="20% - Accent1 2 3 3 2 3 6" xfId="9759" xr:uid="{00000000-0005-0000-0000-000064250000}"/>
    <cellStyle name="20% - Accent1 2 3 3 2 3 6 2" xfId="9760" xr:uid="{00000000-0005-0000-0000-000065250000}"/>
    <cellStyle name="20% - Accent1 2 3 3 2 3 6 2 2" xfId="9761" xr:uid="{00000000-0005-0000-0000-000066250000}"/>
    <cellStyle name="20% - Accent1 2 3 3 2 3 6 3" xfId="9762" xr:uid="{00000000-0005-0000-0000-000067250000}"/>
    <cellStyle name="20% - Accent1 2 3 3 2 3 7" xfId="9763" xr:uid="{00000000-0005-0000-0000-000068250000}"/>
    <cellStyle name="20% - Accent1 2 3 3 2 3 7 2" xfId="9764" xr:uid="{00000000-0005-0000-0000-000069250000}"/>
    <cellStyle name="20% - Accent1 2 3 3 2 3 8" xfId="9765" xr:uid="{00000000-0005-0000-0000-00006A250000}"/>
    <cellStyle name="20% - Accent1 2 3 3 2 3 8 2" xfId="9766" xr:uid="{00000000-0005-0000-0000-00006B250000}"/>
    <cellStyle name="20% - Accent1 2 3 3 2 3 9" xfId="9767" xr:uid="{00000000-0005-0000-0000-00006C250000}"/>
    <cellStyle name="20% - Accent1 2 3 3 2 4" xfId="9768" xr:uid="{00000000-0005-0000-0000-00006D250000}"/>
    <cellStyle name="20% - Accent1 2 3 3 2 4 2" xfId="9769" xr:uid="{00000000-0005-0000-0000-00006E250000}"/>
    <cellStyle name="20% - Accent1 2 3 3 2 4 2 2" xfId="9770" xr:uid="{00000000-0005-0000-0000-00006F250000}"/>
    <cellStyle name="20% - Accent1 2 3 3 2 4 2 2 2" xfId="9771" xr:uid="{00000000-0005-0000-0000-000070250000}"/>
    <cellStyle name="20% - Accent1 2 3 3 2 4 2 3" xfId="9772" xr:uid="{00000000-0005-0000-0000-000071250000}"/>
    <cellStyle name="20% - Accent1 2 3 3 2 4 3" xfId="9773" xr:uid="{00000000-0005-0000-0000-000072250000}"/>
    <cellStyle name="20% - Accent1 2 3 3 2 4 3 2" xfId="9774" xr:uid="{00000000-0005-0000-0000-000073250000}"/>
    <cellStyle name="20% - Accent1 2 3 3 2 4 4" xfId="9775" xr:uid="{00000000-0005-0000-0000-000074250000}"/>
    <cellStyle name="20% - Accent1 2 3 3 2 5" xfId="9776" xr:uid="{00000000-0005-0000-0000-000075250000}"/>
    <cellStyle name="20% - Accent1 2 3 3 2 5 2" xfId="9777" xr:uid="{00000000-0005-0000-0000-000076250000}"/>
    <cellStyle name="20% - Accent1 2 3 3 2 5 2 2" xfId="9778" xr:uid="{00000000-0005-0000-0000-000077250000}"/>
    <cellStyle name="20% - Accent1 2 3 3 2 5 2 2 2" xfId="9779" xr:uid="{00000000-0005-0000-0000-000078250000}"/>
    <cellStyle name="20% - Accent1 2 3 3 2 5 2 3" xfId="9780" xr:uid="{00000000-0005-0000-0000-000079250000}"/>
    <cellStyle name="20% - Accent1 2 3 3 2 5 3" xfId="9781" xr:uid="{00000000-0005-0000-0000-00007A250000}"/>
    <cellStyle name="20% - Accent1 2 3 3 2 5 3 2" xfId="9782" xr:uid="{00000000-0005-0000-0000-00007B250000}"/>
    <cellStyle name="20% - Accent1 2 3 3 2 5 4" xfId="9783" xr:uid="{00000000-0005-0000-0000-00007C250000}"/>
    <cellStyle name="20% - Accent1 2 3 3 2 6" xfId="9784" xr:uid="{00000000-0005-0000-0000-00007D250000}"/>
    <cellStyle name="20% - Accent1 2 3 3 2 6 2" xfId="9785" xr:uid="{00000000-0005-0000-0000-00007E250000}"/>
    <cellStyle name="20% - Accent1 2 3 3 2 6 2 2" xfId="9786" xr:uid="{00000000-0005-0000-0000-00007F250000}"/>
    <cellStyle name="20% - Accent1 2 3 3 2 6 2 2 2" xfId="9787" xr:uid="{00000000-0005-0000-0000-000080250000}"/>
    <cellStyle name="20% - Accent1 2 3 3 2 6 2 3" xfId="9788" xr:uid="{00000000-0005-0000-0000-000081250000}"/>
    <cellStyle name="20% - Accent1 2 3 3 2 6 3" xfId="9789" xr:uid="{00000000-0005-0000-0000-000082250000}"/>
    <cellStyle name="20% - Accent1 2 3 3 2 6 3 2" xfId="9790" xr:uid="{00000000-0005-0000-0000-000083250000}"/>
    <cellStyle name="20% - Accent1 2 3 3 2 6 4" xfId="9791" xr:uid="{00000000-0005-0000-0000-000084250000}"/>
    <cellStyle name="20% - Accent1 2 3 3 2 7" xfId="9792" xr:uid="{00000000-0005-0000-0000-000085250000}"/>
    <cellStyle name="20% - Accent1 2 3 3 2 7 2" xfId="9793" xr:uid="{00000000-0005-0000-0000-000086250000}"/>
    <cellStyle name="20% - Accent1 2 3 3 2 7 2 2" xfId="9794" xr:uid="{00000000-0005-0000-0000-000087250000}"/>
    <cellStyle name="20% - Accent1 2 3 3 2 7 3" xfId="9795" xr:uid="{00000000-0005-0000-0000-000088250000}"/>
    <cellStyle name="20% - Accent1 2 3 3 2 8" xfId="9796" xr:uid="{00000000-0005-0000-0000-000089250000}"/>
    <cellStyle name="20% - Accent1 2 3 3 2 8 2" xfId="9797" xr:uid="{00000000-0005-0000-0000-00008A250000}"/>
    <cellStyle name="20% - Accent1 2 3 3 2 8 2 2" xfId="9798" xr:uid="{00000000-0005-0000-0000-00008B250000}"/>
    <cellStyle name="20% - Accent1 2 3 3 2 8 3" xfId="9799" xr:uid="{00000000-0005-0000-0000-00008C250000}"/>
    <cellStyle name="20% - Accent1 2 3 3 2 9" xfId="9800" xr:uid="{00000000-0005-0000-0000-00008D250000}"/>
    <cellStyle name="20% - Accent1 2 3 3 2 9 2" xfId="9801" xr:uid="{00000000-0005-0000-0000-00008E250000}"/>
    <cellStyle name="20% - Accent1 2 3 3 3" xfId="9802" xr:uid="{00000000-0005-0000-0000-00008F250000}"/>
    <cellStyle name="20% - Accent1 2 3 3 3 10" xfId="9803" xr:uid="{00000000-0005-0000-0000-000090250000}"/>
    <cellStyle name="20% - Accent1 2 3 3 3 10 2" xfId="9804" xr:uid="{00000000-0005-0000-0000-000091250000}"/>
    <cellStyle name="20% - Accent1 2 3 3 3 11" xfId="9805" xr:uid="{00000000-0005-0000-0000-000092250000}"/>
    <cellStyle name="20% - Accent1 2 3 3 3 2" xfId="9806" xr:uid="{00000000-0005-0000-0000-000093250000}"/>
    <cellStyle name="20% - Accent1 2 3 3 3 2 2" xfId="9807" xr:uid="{00000000-0005-0000-0000-000094250000}"/>
    <cellStyle name="20% - Accent1 2 3 3 3 2 2 2" xfId="9808" xr:uid="{00000000-0005-0000-0000-000095250000}"/>
    <cellStyle name="20% - Accent1 2 3 3 3 2 2 2 2" xfId="9809" xr:uid="{00000000-0005-0000-0000-000096250000}"/>
    <cellStyle name="20% - Accent1 2 3 3 3 2 2 2 2 2" xfId="9810" xr:uid="{00000000-0005-0000-0000-000097250000}"/>
    <cellStyle name="20% - Accent1 2 3 3 3 2 2 2 3" xfId="9811" xr:uid="{00000000-0005-0000-0000-000098250000}"/>
    <cellStyle name="20% - Accent1 2 3 3 3 2 2 3" xfId="9812" xr:uid="{00000000-0005-0000-0000-000099250000}"/>
    <cellStyle name="20% - Accent1 2 3 3 3 2 2 3 2" xfId="9813" xr:uid="{00000000-0005-0000-0000-00009A250000}"/>
    <cellStyle name="20% - Accent1 2 3 3 3 2 2 4" xfId="9814" xr:uid="{00000000-0005-0000-0000-00009B250000}"/>
    <cellStyle name="20% - Accent1 2 3 3 3 2 3" xfId="9815" xr:uid="{00000000-0005-0000-0000-00009C250000}"/>
    <cellStyle name="20% - Accent1 2 3 3 3 2 3 2" xfId="9816" xr:uid="{00000000-0005-0000-0000-00009D250000}"/>
    <cellStyle name="20% - Accent1 2 3 3 3 2 3 2 2" xfId="9817" xr:uid="{00000000-0005-0000-0000-00009E250000}"/>
    <cellStyle name="20% - Accent1 2 3 3 3 2 3 2 2 2" xfId="9818" xr:uid="{00000000-0005-0000-0000-00009F250000}"/>
    <cellStyle name="20% - Accent1 2 3 3 3 2 3 2 3" xfId="9819" xr:uid="{00000000-0005-0000-0000-0000A0250000}"/>
    <cellStyle name="20% - Accent1 2 3 3 3 2 3 3" xfId="9820" xr:uid="{00000000-0005-0000-0000-0000A1250000}"/>
    <cellStyle name="20% - Accent1 2 3 3 3 2 3 3 2" xfId="9821" xr:uid="{00000000-0005-0000-0000-0000A2250000}"/>
    <cellStyle name="20% - Accent1 2 3 3 3 2 3 4" xfId="9822" xr:uid="{00000000-0005-0000-0000-0000A3250000}"/>
    <cellStyle name="20% - Accent1 2 3 3 3 2 4" xfId="9823" xr:uid="{00000000-0005-0000-0000-0000A4250000}"/>
    <cellStyle name="20% - Accent1 2 3 3 3 2 4 2" xfId="9824" xr:uid="{00000000-0005-0000-0000-0000A5250000}"/>
    <cellStyle name="20% - Accent1 2 3 3 3 2 4 2 2" xfId="9825" xr:uid="{00000000-0005-0000-0000-0000A6250000}"/>
    <cellStyle name="20% - Accent1 2 3 3 3 2 4 2 2 2" xfId="9826" xr:uid="{00000000-0005-0000-0000-0000A7250000}"/>
    <cellStyle name="20% - Accent1 2 3 3 3 2 4 2 3" xfId="9827" xr:uid="{00000000-0005-0000-0000-0000A8250000}"/>
    <cellStyle name="20% - Accent1 2 3 3 3 2 4 3" xfId="9828" xr:uid="{00000000-0005-0000-0000-0000A9250000}"/>
    <cellStyle name="20% - Accent1 2 3 3 3 2 4 3 2" xfId="9829" xr:uid="{00000000-0005-0000-0000-0000AA250000}"/>
    <cellStyle name="20% - Accent1 2 3 3 3 2 4 4" xfId="9830" xr:uid="{00000000-0005-0000-0000-0000AB250000}"/>
    <cellStyle name="20% - Accent1 2 3 3 3 2 5" xfId="9831" xr:uid="{00000000-0005-0000-0000-0000AC250000}"/>
    <cellStyle name="20% - Accent1 2 3 3 3 2 5 2" xfId="9832" xr:uid="{00000000-0005-0000-0000-0000AD250000}"/>
    <cellStyle name="20% - Accent1 2 3 3 3 2 5 2 2" xfId="9833" xr:uid="{00000000-0005-0000-0000-0000AE250000}"/>
    <cellStyle name="20% - Accent1 2 3 3 3 2 5 3" xfId="9834" xr:uid="{00000000-0005-0000-0000-0000AF250000}"/>
    <cellStyle name="20% - Accent1 2 3 3 3 2 6" xfId="9835" xr:uid="{00000000-0005-0000-0000-0000B0250000}"/>
    <cellStyle name="20% - Accent1 2 3 3 3 2 6 2" xfId="9836" xr:uid="{00000000-0005-0000-0000-0000B1250000}"/>
    <cellStyle name="20% - Accent1 2 3 3 3 2 6 2 2" xfId="9837" xr:uid="{00000000-0005-0000-0000-0000B2250000}"/>
    <cellStyle name="20% - Accent1 2 3 3 3 2 6 3" xfId="9838" xr:uid="{00000000-0005-0000-0000-0000B3250000}"/>
    <cellStyle name="20% - Accent1 2 3 3 3 2 7" xfId="9839" xr:uid="{00000000-0005-0000-0000-0000B4250000}"/>
    <cellStyle name="20% - Accent1 2 3 3 3 2 7 2" xfId="9840" xr:uid="{00000000-0005-0000-0000-0000B5250000}"/>
    <cellStyle name="20% - Accent1 2 3 3 3 2 8" xfId="9841" xr:uid="{00000000-0005-0000-0000-0000B6250000}"/>
    <cellStyle name="20% - Accent1 2 3 3 3 2 8 2" xfId="9842" xr:uid="{00000000-0005-0000-0000-0000B7250000}"/>
    <cellStyle name="20% - Accent1 2 3 3 3 2 9" xfId="9843" xr:uid="{00000000-0005-0000-0000-0000B8250000}"/>
    <cellStyle name="20% - Accent1 2 3 3 3 3" xfId="9844" xr:uid="{00000000-0005-0000-0000-0000B9250000}"/>
    <cellStyle name="20% - Accent1 2 3 3 3 3 2" xfId="9845" xr:uid="{00000000-0005-0000-0000-0000BA250000}"/>
    <cellStyle name="20% - Accent1 2 3 3 3 3 2 2" xfId="9846" xr:uid="{00000000-0005-0000-0000-0000BB250000}"/>
    <cellStyle name="20% - Accent1 2 3 3 3 3 2 2 2" xfId="9847" xr:uid="{00000000-0005-0000-0000-0000BC250000}"/>
    <cellStyle name="20% - Accent1 2 3 3 3 3 2 2 2 2" xfId="9848" xr:uid="{00000000-0005-0000-0000-0000BD250000}"/>
    <cellStyle name="20% - Accent1 2 3 3 3 3 2 2 3" xfId="9849" xr:uid="{00000000-0005-0000-0000-0000BE250000}"/>
    <cellStyle name="20% - Accent1 2 3 3 3 3 2 3" xfId="9850" xr:uid="{00000000-0005-0000-0000-0000BF250000}"/>
    <cellStyle name="20% - Accent1 2 3 3 3 3 2 3 2" xfId="9851" xr:uid="{00000000-0005-0000-0000-0000C0250000}"/>
    <cellStyle name="20% - Accent1 2 3 3 3 3 2 4" xfId="9852" xr:uid="{00000000-0005-0000-0000-0000C1250000}"/>
    <cellStyle name="20% - Accent1 2 3 3 3 3 3" xfId="9853" xr:uid="{00000000-0005-0000-0000-0000C2250000}"/>
    <cellStyle name="20% - Accent1 2 3 3 3 3 3 2" xfId="9854" xr:uid="{00000000-0005-0000-0000-0000C3250000}"/>
    <cellStyle name="20% - Accent1 2 3 3 3 3 3 2 2" xfId="9855" xr:uid="{00000000-0005-0000-0000-0000C4250000}"/>
    <cellStyle name="20% - Accent1 2 3 3 3 3 3 2 2 2" xfId="9856" xr:uid="{00000000-0005-0000-0000-0000C5250000}"/>
    <cellStyle name="20% - Accent1 2 3 3 3 3 3 2 3" xfId="9857" xr:uid="{00000000-0005-0000-0000-0000C6250000}"/>
    <cellStyle name="20% - Accent1 2 3 3 3 3 3 3" xfId="9858" xr:uid="{00000000-0005-0000-0000-0000C7250000}"/>
    <cellStyle name="20% - Accent1 2 3 3 3 3 3 3 2" xfId="9859" xr:uid="{00000000-0005-0000-0000-0000C8250000}"/>
    <cellStyle name="20% - Accent1 2 3 3 3 3 3 4" xfId="9860" xr:uid="{00000000-0005-0000-0000-0000C9250000}"/>
    <cellStyle name="20% - Accent1 2 3 3 3 3 4" xfId="9861" xr:uid="{00000000-0005-0000-0000-0000CA250000}"/>
    <cellStyle name="20% - Accent1 2 3 3 3 3 4 2" xfId="9862" xr:uid="{00000000-0005-0000-0000-0000CB250000}"/>
    <cellStyle name="20% - Accent1 2 3 3 3 3 4 2 2" xfId="9863" xr:uid="{00000000-0005-0000-0000-0000CC250000}"/>
    <cellStyle name="20% - Accent1 2 3 3 3 3 4 2 2 2" xfId="9864" xr:uid="{00000000-0005-0000-0000-0000CD250000}"/>
    <cellStyle name="20% - Accent1 2 3 3 3 3 4 2 3" xfId="9865" xr:uid="{00000000-0005-0000-0000-0000CE250000}"/>
    <cellStyle name="20% - Accent1 2 3 3 3 3 4 3" xfId="9866" xr:uid="{00000000-0005-0000-0000-0000CF250000}"/>
    <cellStyle name="20% - Accent1 2 3 3 3 3 4 3 2" xfId="9867" xr:uid="{00000000-0005-0000-0000-0000D0250000}"/>
    <cellStyle name="20% - Accent1 2 3 3 3 3 4 4" xfId="9868" xr:uid="{00000000-0005-0000-0000-0000D1250000}"/>
    <cellStyle name="20% - Accent1 2 3 3 3 3 5" xfId="9869" xr:uid="{00000000-0005-0000-0000-0000D2250000}"/>
    <cellStyle name="20% - Accent1 2 3 3 3 3 5 2" xfId="9870" xr:uid="{00000000-0005-0000-0000-0000D3250000}"/>
    <cellStyle name="20% - Accent1 2 3 3 3 3 5 2 2" xfId="9871" xr:uid="{00000000-0005-0000-0000-0000D4250000}"/>
    <cellStyle name="20% - Accent1 2 3 3 3 3 5 3" xfId="9872" xr:uid="{00000000-0005-0000-0000-0000D5250000}"/>
    <cellStyle name="20% - Accent1 2 3 3 3 3 6" xfId="9873" xr:uid="{00000000-0005-0000-0000-0000D6250000}"/>
    <cellStyle name="20% - Accent1 2 3 3 3 3 6 2" xfId="9874" xr:uid="{00000000-0005-0000-0000-0000D7250000}"/>
    <cellStyle name="20% - Accent1 2 3 3 3 3 6 2 2" xfId="9875" xr:uid="{00000000-0005-0000-0000-0000D8250000}"/>
    <cellStyle name="20% - Accent1 2 3 3 3 3 6 3" xfId="9876" xr:uid="{00000000-0005-0000-0000-0000D9250000}"/>
    <cellStyle name="20% - Accent1 2 3 3 3 3 7" xfId="9877" xr:uid="{00000000-0005-0000-0000-0000DA250000}"/>
    <cellStyle name="20% - Accent1 2 3 3 3 3 7 2" xfId="9878" xr:uid="{00000000-0005-0000-0000-0000DB250000}"/>
    <cellStyle name="20% - Accent1 2 3 3 3 3 8" xfId="9879" xr:uid="{00000000-0005-0000-0000-0000DC250000}"/>
    <cellStyle name="20% - Accent1 2 3 3 3 3 8 2" xfId="9880" xr:uid="{00000000-0005-0000-0000-0000DD250000}"/>
    <cellStyle name="20% - Accent1 2 3 3 3 3 9" xfId="9881" xr:uid="{00000000-0005-0000-0000-0000DE250000}"/>
    <cellStyle name="20% - Accent1 2 3 3 3 4" xfId="9882" xr:uid="{00000000-0005-0000-0000-0000DF250000}"/>
    <cellStyle name="20% - Accent1 2 3 3 3 4 2" xfId="9883" xr:uid="{00000000-0005-0000-0000-0000E0250000}"/>
    <cellStyle name="20% - Accent1 2 3 3 3 4 2 2" xfId="9884" xr:uid="{00000000-0005-0000-0000-0000E1250000}"/>
    <cellStyle name="20% - Accent1 2 3 3 3 4 2 2 2" xfId="9885" xr:uid="{00000000-0005-0000-0000-0000E2250000}"/>
    <cellStyle name="20% - Accent1 2 3 3 3 4 2 3" xfId="9886" xr:uid="{00000000-0005-0000-0000-0000E3250000}"/>
    <cellStyle name="20% - Accent1 2 3 3 3 4 3" xfId="9887" xr:uid="{00000000-0005-0000-0000-0000E4250000}"/>
    <cellStyle name="20% - Accent1 2 3 3 3 4 3 2" xfId="9888" xr:uid="{00000000-0005-0000-0000-0000E5250000}"/>
    <cellStyle name="20% - Accent1 2 3 3 3 4 4" xfId="9889" xr:uid="{00000000-0005-0000-0000-0000E6250000}"/>
    <cellStyle name="20% - Accent1 2 3 3 3 5" xfId="9890" xr:uid="{00000000-0005-0000-0000-0000E7250000}"/>
    <cellStyle name="20% - Accent1 2 3 3 3 5 2" xfId="9891" xr:uid="{00000000-0005-0000-0000-0000E8250000}"/>
    <cellStyle name="20% - Accent1 2 3 3 3 5 2 2" xfId="9892" xr:uid="{00000000-0005-0000-0000-0000E9250000}"/>
    <cellStyle name="20% - Accent1 2 3 3 3 5 2 2 2" xfId="9893" xr:uid="{00000000-0005-0000-0000-0000EA250000}"/>
    <cellStyle name="20% - Accent1 2 3 3 3 5 2 3" xfId="9894" xr:uid="{00000000-0005-0000-0000-0000EB250000}"/>
    <cellStyle name="20% - Accent1 2 3 3 3 5 3" xfId="9895" xr:uid="{00000000-0005-0000-0000-0000EC250000}"/>
    <cellStyle name="20% - Accent1 2 3 3 3 5 3 2" xfId="9896" xr:uid="{00000000-0005-0000-0000-0000ED250000}"/>
    <cellStyle name="20% - Accent1 2 3 3 3 5 4" xfId="9897" xr:uid="{00000000-0005-0000-0000-0000EE250000}"/>
    <cellStyle name="20% - Accent1 2 3 3 3 6" xfId="9898" xr:uid="{00000000-0005-0000-0000-0000EF250000}"/>
    <cellStyle name="20% - Accent1 2 3 3 3 6 2" xfId="9899" xr:uid="{00000000-0005-0000-0000-0000F0250000}"/>
    <cellStyle name="20% - Accent1 2 3 3 3 6 2 2" xfId="9900" xr:uid="{00000000-0005-0000-0000-0000F1250000}"/>
    <cellStyle name="20% - Accent1 2 3 3 3 6 2 2 2" xfId="9901" xr:uid="{00000000-0005-0000-0000-0000F2250000}"/>
    <cellStyle name="20% - Accent1 2 3 3 3 6 2 3" xfId="9902" xr:uid="{00000000-0005-0000-0000-0000F3250000}"/>
    <cellStyle name="20% - Accent1 2 3 3 3 6 3" xfId="9903" xr:uid="{00000000-0005-0000-0000-0000F4250000}"/>
    <cellStyle name="20% - Accent1 2 3 3 3 6 3 2" xfId="9904" xr:uid="{00000000-0005-0000-0000-0000F5250000}"/>
    <cellStyle name="20% - Accent1 2 3 3 3 6 4" xfId="9905" xr:uid="{00000000-0005-0000-0000-0000F6250000}"/>
    <cellStyle name="20% - Accent1 2 3 3 3 7" xfId="9906" xr:uid="{00000000-0005-0000-0000-0000F7250000}"/>
    <cellStyle name="20% - Accent1 2 3 3 3 7 2" xfId="9907" xr:uid="{00000000-0005-0000-0000-0000F8250000}"/>
    <cellStyle name="20% - Accent1 2 3 3 3 7 2 2" xfId="9908" xr:uid="{00000000-0005-0000-0000-0000F9250000}"/>
    <cellStyle name="20% - Accent1 2 3 3 3 7 3" xfId="9909" xr:uid="{00000000-0005-0000-0000-0000FA250000}"/>
    <cellStyle name="20% - Accent1 2 3 3 3 8" xfId="9910" xr:uid="{00000000-0005-0000-0000-0000FB250000}"/>
    <cellStyle name="20% - Accent1 2 3 3 3 8 2" xfId="9911" xr:uid="{00000000-0005-0000-0000-0000FC250000}"/>
    <cellStyle name="20% - Accent1 2 3 3 3 8 2 2" xfId="9912" xr:uid="{00000000-0005-0000-0000-0000FD250000}"/>
    <cellStyle name="20% - Accent1 2 3 3 3 8 3" xfId="9913" xr:uid="{00000000-0005-0000-0000-0000FE250000}"/>
    <cellStyle name="20% - Accent1 2 3 3 3 9" xfId="9914" xr:uid="{00000000-0005-0000-0000-0000FF250000}"/>
    <cellStyle name="20% - Accent1 2 3 3 3 9 2" xfId="9915" xr:uid="{00000000-0005-0000-0000-000000260000}"/>
    <cellStyle name="20% - Accent1 2 3 3 4" xfId="9916" xr:uid="{00000000-0005-0000-0000-000001260000}"/>
    <cellStyle name="20% - Accent1 2 3 3 4 10" xfId="9917" xr:uid="{00000000-0005-0000-0000-000002260000}"/>
    <cellStyle name="20% - Accent1 2 3 3 4 10 2" xfId="9918" xr:uid="{00000000-0005-0000-0000-000003260000}"/>
    <cellStyle name="20% - Accent1 2 3 3 4 11" xfId="9919" xr:uid="{00000000-0005-0000-0000-000004260000}"/>
    <cellStyle name="20% - Accent1 2 3 3 4 2" xfId="9920" xr:uid="{00000000-0005-0000-0000-000005260000}"/>
    <cellStyle name="20% - Accent1 2 3 3 4 2 2" xfId="9921" xr:uid="{00000000-0005-0000-0000-000006260000}"/>
    <cellStyle name="20% - Accent1 2 3 3 4 2 2 2" xfId="9922" xr:uid="{00000000-0005-0000-0000-000007260000}"/>
    <cellStyle name="20% - Accent1 2 3 3 4 2 2 2 2" xfId="9923" xr:uid="{00000000-0005-0000-0000-000008260000}"/>
    <cellStyle name="20% - Accent1 2 3 3 4 2 2 2 2 2" xfId="9924" xr:uid="{00000000-0005-0000-0000-000009260000}"/>
    <cellStyle name="20% - Accent1 2 3 3 4 2 2 2 3" xfId="9925" xr:uid="{00000000-0005-0000-0000-00000A260000}"/>
    <cellStyle name="20% - Accent1 2 3 3 4 2 2 3" xfId="9926" xr:uid="{00000000-0005-0000-0000-00000B260000}"/>
    <cellStyle name="20% - Accent1 2 3 3 4 2 2 3 2" xfId="9927" xr:uid="{00000000-0005-0000-0000-00000C260000}"/>
    <cellStyle name="20% - Accent1 2 3 3 4 2 2 4" xfId="9928" xr:uid="{00000000-0005-0000-0000-00000D260000}"/>
    <cellStyle name="20% - Accent1 2 3 3 4 2 3" xfId="9929" xr:uid="{00000000-0005-0000-0000-00000E260000}"/>
    <cellStyle name="20% - Accent1 2 3 3 4 2 3 2" xfId="9930" xr:uid="{00000000-0005-0000-0000-00000F260000}"/>
    <cellStyle name="20% - Accent1 2 3 3 4 2 3 2 2" xfId="9931" xr:uid="{00000000-0005-0000-0000-000010260000}"/>
    <cellStyle name="20% - Accent1 2 3 3 4 2 3 2 2 2" xfId="9932" xr:uid="{00000000-0005-0000-0000-000011260000}"/>
    <cellStyle name="20% - Accent1 2 3 3 4 2 3 2 3" xfId="9933" xr:uid="{00000000-0005-0000-0000-000012260000}"/>
    <cellStyle name="20% - Accent1 2 3 3 4 2 3 3" xfId="9934" xr:uid="{00000000-0005-0000-0000-000013260000}"/>
    <cellStyle name="20% - Accent1 2 3 3 4 2 3 3 2" xfId="9935" xr:uid="{00000000-0005-0000-0000-000014260000}"/>
    <cellStyle name="20% - Accent1 2 3 3 4 2 3 4" xfId="9936" xr:uid="{00000000-0005-0000-0000-000015260000}"/>
    <cellStyle name="20% - Accent1 2 3 3 4 2 4" xfId="9937" xr:uid="{00000000-0005-0000-0000-000016260000}"/>
    <cellStyle name="20% - Accent1 2 3 3 4 2 4 2" xfId="9938" xr:uid="{00000000-0005-0000-0000-000017260000}"/>
    <cellStyle name="20% - Accent1 2 3 3 4 2 4 2 2" xfId="9939" xr:uid="{00000000-0005-0000-0000-000018260000}"/>
    <cellStyle name="20% - Accent1 2 3 3 4 2 4 2 2 2" xfId="9940" xr:uid="{00000000-0005-0000-0000-000019260000}"/>
    <cellStyle name="20% - Accent1 2 3 3 4 2 4 2 3" xfId="9941" xr:uid="{00000000-0005-0000-0000-00001A260000}"/>
    <cellStyle name="20% - Accent1 2 3 3 4 2 4 3" xfId="9942" xr:uid="{00000000-0005-0000-0000-00001B260000}"/>
    <cellStyle name="20% - Accent1 2 3 3 4 2 4 3 2" xfId="9943" xr:uid="{00000000-0005-0000-0000-00001C260000}"/>
    <cellStyle name="20% - Accent1 2 3 3 4 2 4 4" xfId="9944" xr:uid="{00000000-0005-0000-0000-00001D260000}"/>
    <cellStyle name="20% - Accent1 2 3 3 4 2 5" xfId="9945" xr:uid="{00000000-0005-0000-0000-00001E260000}"/>
    <cellStyle name="20% - Accent1 2 3 3 4 2 5 2" xfId="9946" xr:uid="{00000000-0005-0000-0000-00001F260000}"/>
    <cellStyle name="20% - Accent1 2 3 3 4 2 5 2 2" xfId="9947" xr:uid="{00000000-0005-0000-0000-000020260000}"/>
    <cellStyle name="20% - Accent1 2 3 3 4 2 5 3" xfId="9948" xr:uid="{00000000-0005-0000-0000-000021260000}"/>
    <cellStyle name="20% - Accent1 2 3 3 4 2 6" xfId="9949" xr:uid="{00000000-0005-0000-0000-000022260000}"/>
    <cellStyle name="20% - Accent1 2 3 3 4 2 6 2" xfId="9950" xr:uid="{00000000-0005-0000-0000-000023260000}"/>
    <cellStyle name="20% - Accent1 2 3 3 4 2 6 2 2" xfId="9951" xr:uid="{00000000-0005-0000-0000-000024260000}"/>
    <cellStyle name="20% - Accent1 2 3 3 4 2 6 3" xfId="9952" xr:uid="{00000000-0005-0000-0000-000025260000}"/>
    <cellStyle name="20% - Accent1 2 3 3 4 2 7" xfId="9953" xr:uid="{00000000-0005-0000-0000-000026260000}"/>
    <cellStyle name="20% - Accent1 2 3 3 4 2 7 2" xfId="9954" xr:uid="{00000000-0005-0000-0000-000027260000}"/>
    <cellStyle name="20% - Accent1 2 3 3 4 2 8" xfId="9955" xr:uid="{00000000-0005-0000-0000-000028260000}"/>
    <cellStyle name="20% - Accent1 2 3 3 4 2 8 2" xfId="9956" xr:uid="{00000000-0005-0000-0000-000029260000}"/>
    <cellStyle name="20% - Accent1 2 3 3 4 2 9" xfId="9957" xr:uid="{00000000-0005-0000-0000-00002A260000}"/>
    <cellStyle name="20% - Accent1 2 3 3 4 3" xfId="9958" xr:uid="{00000000-0005-0000-0000-00002B260000}"/>
    <cellStyle name="20% - Accent1 2 3 3 4 3 2" xfId="9959" xr:uid="{00000000-0005-0000-0000-00002C260000}"/>
    <cellStyle name="20% - Accent1 2 3 3 4 3 2 2" xfId="9960" xr:uid="{00000000-0005-0000-0000-00002D260000}"/>
    <cellStyle name="20% - Accent1 2 3 3 4 3 2 2 2" xfId="9961" xr:uid="{00000000-0005-0000-0000-00002E260000}"/>
    <cellStyle name="20% - Accent1 2 3 3 4 3 2 2 2 2" xfId="9962" xr:uid="{00000000-0005-0000-0000-00002F260000}"/>
    <cellStyle name="20% - Accent1 2 3 3 4 3 2 2 3" xfId="9963" xr:uid="{00000000-0005-0000-0000-000030260000}"/>
    <cellStyle name="20% - Accent1 2 3 3 4 3 2 3" xfId="9964" xr:uid="{00000000-0005-0000-0000-000031260000}"/>
    <cellStyle name="20% - Accent1 2 3 3 4 3 2 3 2" xfId="9965" xr:uid="{00000000-0005-0000-0000-000032260000}"/>
    <cellStyle name="20% - Accent1 2 3 3 4 3 2 4" xfId="9966" xr:uid="{00000000-0005-0000-0000-000033260000}"/>
    <cellStyle name="20% - Accent1 2 3 3 4 3 3" xfId="9967" xr:uid="{00000000-0005-0000-0000-000034260000}"/>
    <cellStyle name="20% - Accent1 2 3 3 4 3 3 2" xfId="9968" xr:uid="{00000000-0005-0000-0000-000035260000}"/>
    <cellStyle name="20% - Accent1 2 3 3 4 3 3 2 2" xfId="9969" xr:uid="{00000000-0005-0000-0000-000036260000}"/>
    <cellStyle name="20% - Accent1 2 3 3 4 3 3 2 2 2" xfId="9970" xr:uid="{00000000-0005-0000-0000-000037260000}"/>
    <cellStyle name="20% - Accent1 2 3 3 4 3 3 2 3" xfId="9971" xr:uid="{00000000-0005-0000-0000-000038260000}"/>
    <cellStyle name="20% - Accent1 2 3 3 4 3 3 3" xfId="9972" xr:uid="{00000000-0005-0000-0000-000039260000}"/>
    <cellStyle name="20% - Accent1 2 3 3 4 3 3 3 2" xfId="9973" xr:uid="{00000000-0005-0000-0000-00003A260000}"/>
    <cellStyle name="20% - Accent1 2 3 3 4 3 3 4" xfId="9974" xr:uid="{00000000-0005-0000-0000-00003B260000}"/>
    <cellStyle name="20% - Accent1 2 3 3 4 3 4" xfId="9975" xr:uid="{00000000-0005-0000-0000-00003C260000}"/>
    <cellStyle name="20% - Accent1 2 3 3 4 3 4 2" xfId="9976" xr:uid="{00000000-0005-0000-0000-00003D260000}"/>
    <cellStyle name="20% - Accent1 2 3 3 4 3 4 2 2" xfId="9977" xr:uid="{00000000-0005-0000-0000-00003E260000}"/>
    <cellStyle name="20% - Accent1 2 3 3 4 3 4 2 2 2" xfId="9978" xr:uid="{00000000-0005-0000-0000-00003F260000}"/>
    <cellStyle name="20% - Accent1 2 3 3 4 3 4 2 3" xfId="9979" xr:uid="{00000000-0005-0000-0000-000040260000}"/>
    <cellStyle name="20% - Accent1 2 3 3 4 3 4 3" xfId="9980" xr:uid="{00000000-0005-0000-0000-000041260000}"/>
    <cellStyle name="20% - Accent1 2 3 3 4 3 4 3 2" xfId="9981" xr:uid="{00000000-0005-0000-0000-000042260000}"/>
    <cellStyle name="20% - Accent1 2 3 3 4 3 4 4" xfId="9982" xr:uid="{00000000-0005-0000-0000-000043260000}"/>
    <cellStyle name="20% - Accent1 2 3 3 4 3 5" xfId="9983" xr:uid="{00000000-0005-0000-0000-000044260000}"/>
    <cellStyle name="20% - Accent1 2 3 3 4 3 5 2" xfId="9984" xr:uid="{00000000-0005-0000-0000-000045260000}"/>
    <cellStyle name="20% - Accent1 2 3 3 4 3 5 2 2" xfId="9985" xr:uid="{00000000-0005-0000-0000-000046260000}"/>
    <cellStyle name="20% - Accent1 2 3 3 4 3 5 3" xfId="9986" xr:uid="{00000000-0005-0000-0000-000047260000}"/>
    <cellStyle name="20% - Accent1 2 3 3 4 3 6" xfId="9987" xr:uid="{00000000-0005-0000-0000-000048260000}"/>
    <cellStyle name="20% - Accent1 2 3 3 4 3 6 2" xfId="9988" xr:uid="{00000000-0005-0000-0000-000049260000}"/>
    <cellStyle name="20% - Accent1 2 3 3 4 3 6 2 2" xfId="9989" xr:uid="{00000000-0005-0000-0000-00004A260000}"/>
    <cellStyle name="20% - Accent1 2 3 3 4 3 6 3" xfId="9990" xr:uid="{00000000-0005-0000-0000-00004B260000}"/>
    <cellStyle name="20% - Accent1 2 3 3 4 3 7" xfId="9991" xr:uid="{00000000-0005-0000-0000-00004C260000}"/>
    <cellStyle name="20% - Accent1 2 3 3 4 3 7 2" xfId="9992" xr:uid="{00000000-0005-0000-0000-00004D260000}"/>
    <cellStyle name="20% - Accent1 2 3 3 4 3 8" xfId="9993" xr:uid="{00000000-0005-0000-0000-00004E260000}"/>
    <cellStyle name="20% - Accent1 2 3 3 4 3 8 2" xfId="9994" xr:uid="{00000000-0005-0000-0000-00004F260000}"/>
    <cellStyle name="20% - Accent1 2 3 3 4 3 9" xfId="9995" xr:uid="{00000000-0005-0000-0000-000050260000}"/>
    <cellStyle name="20% - Accent1 2 3 3 4 4" xfId="9996" xr:uid="{00000000-0005-0000-0000-000051260000}"/>
    <cellStyle name="20% - Accent1 2 3 3 4 4 2" xfId="9997" xr:uid="{00000000-0005-0000-0000-000052260000}"/>
    <cellStyle name="20% - Accent1 2 3 3 4 4 2 2" xfId="9998" xr:uid="{00000000-0005-0000-0000-000053260000}"/>
    <cellStyle name="20% - Accent1 2 3 3 4 4 2 2 2" xfId="9999" xr:uid="{00000000-0005-0000-0000-000054260000}"/>
    <cellStyle name="20% - Accent1 2 3 3 4 4 2 3" xfId="10000" xr:uid="{00000000-0005-0000-0000-000055260000}"/>
    <cellStyle name="20% - Accent1 2 3 3 4 4 3" xfId="10001" xr:uid="{00000000-0005-0000-0000-000056260000}"/>
    <cellStyle name="20% - Accent1 2 3 3 4 4 3 2" xfId="10002" xr:uid="{00000000-0005-0000-0000-000057260000}"/>
    <cellStyle name="20% - Accent1 2 3 3 4 4 4" xfId="10003" xr:uid="{00000000-0005-0000-0000-000058260000}"/>
    <cellStyle name="20% - Accent1 2 3 3 4 5" xfId="10004" xr:uid="{00000000-0005-0000-0000-000059260000}"/>
    <cellStyle name="20% - Accent1 2 3 3 4 5 2" xfId="10005" xr:uid="{00000000-0005-0000-0000-00005A260000}"/>
    <cellStyle name="20% - Accent1 2 3 3 4 5 2 2" xfId="10006" xr:uid="{00000000-0005-0000-0000-00005B260000}"/>
    <cellStyle name="20% - Accent1 2 3 3 4 5 2 2 2" xfId="10007" xr:uid="{00000000-0005-0000-0000-00005C260000}"/>
    <cellStyle name="20% - Accent1 2 3 3 4 5 2 3" xfId="10008" xr:uid="{00000000-0005-0000-0000-00005D260000}"/>
    <cellStyle name="20% - Accent1 2 3 3 4 5 3" xfId="10009" xr:uid="{00000000-0005-0000-0000-00005E260000}"/>
    <cellStyle name="20% - Accent1 2 3 3 4 5 3 2" xfId="10010" xr:uid="{00000000-0005-0000-0000-00005F260000}"/>
    <cellStyle name="20% - Accent1 2 3 3 4 5 4" xfId="10011" xr:uid="{00000000-0005-0000-0000-000060260000}"/>
    <cellStyle name="20% - Accent1 2 3 3 4 6" xfId="10012" xr:uid="{00000000-0005-0000-0000-000061260000}"/>
    <cellStyle name="20% - Accent1 2 3 3 4 6 2" xfId="10013" xr:uid="{00000000-0005-0000-0000-000062260000}"/>
    <cellStyle name="20% - Accent1 2 3 3 4 6 2 2" xfId="10014" xr:uid="{00000000-0005-0000-0000-000063260000}"/>
    <cellStyle name="20% - Accent1 2 3 3 4 6 2 2 2" xfId="10015" xr:uid="{00000000-0005-0000-0000-000064260000}"/>
    <cellStyle name="20% - Accent1 2 3 3 4 6 2 3" xfId="10016" xr:uid="{00000000-0005-0000-0000-000065260000}"/>
    <cellStyle name="20% - Accent1 2 3 3 4 6 3" xfId="10017" xr:uid="{00000000-0005-0000-0000-000066260000}"/>
    <cellStyle name="20% - Accent1 2 3 3 4 6 3 2" xfId="10018" xr:uid="{00000000-0005-0000-0000-000067260000}"/>
    <cellStyle name="20% - Accent1 2 3 3 4 6 4" xfId="10019" xr:uid="{00000000-0005-0000-0000-000068260000}"/>
    <cellStyle name="20% - Accent1 2 3 3 4 7" xfId="10020" xr:uid="{00000000-0005-0000-0000-000069260000}"/>
    <cellStyle name="20% - Accent1 2 3 3 4 7 2" xfId="10021" xr:uid="{00000000-0005-0000-0000-00006A260000}"/>
    <cellStyle name="20% - Accent1 2 3 3 4 7 2 2" xfId="10022" xr:uid="{00000000-0005-0000-0000-00006B260000}"/>
    <cellStyle name="20% - Accent1 2 3 3 4 7 3" xfId="10023" xr:uid="{00000000-0005-0000-0000-00006C260000}"/>
    <cellStyle name="20% - Accent1 2 3 3 4 8" xfId="10024" xr:uid="{00000000-0005-0000-0000-00006D260000}"/>
    <cellStyle name="20% - Accent1 2 3 3 4 8 2" xfId="10025" xr:uid="{00000000-0005-0000-0000-00006E260000}"/>
    <cellStyle name="20% - Accent1 2 3 3 4 8 2 2" xfId="10026" xr:uid="{00000000-0005-0000-0000-00006F260000}"/>
    <cellStyle name="20% - Accent1 2 3 3 4 8 3" xfId="10027" xr:uid="{00000000-0005-0000-0000-000070260000}"/>
    <cellStyle name="20% - Accent1 2 3 3 4 9" xfId="10028" xr:uid="{00000000-0005-0000-0000-000071260000}"/>
    <cellStyle name="20% - Accent1 2 3 3 4 9 2" xfId="10029" xr:uid="{00000000-0005-0000-0000-000072260000}"/>
    <cellStyle name="20% - Accent1 2 3 3 5" xfId="10030" xr:uid="{00000000-0005-0000-0000-000073260000}"/>
    <cellStyle name="20% - Accent1 2 3 3 5 2" xfId="10031" xr:uid="{00000000-0005-0000-0000-000074260000}"/>
    <cellStyle name="20% - Accent1 2 3 3 5 2 2" xfId="10032" xr:uid="{00000000-0005-0000-0000-000075260000}"/>
    <cellStyle name="20% - Accent1 2 3 3 5 2 2 2" xfId="10033" xr:uid="{00000000-0005-0000-0000-000076260000}"/>
    <cellStyle name="20% - Accent1 2 3 3 5 2 2 2 2" xfId="10034" xr:uid="{00000000-0005-0000-0000-000077260000}"/>
    <cellStyle name="20% - Accent1 2 3 3 5 2 2 3" xfId="10035" xr:uid="{00000000-0005-0000-0000-000078260000}"/>
    <cellStyle name="20% - Accent1 2 3 3 5 2 3" xfId="10036" xr:uid="{00000000-0005-0000-0000-000079260000}"/>
    <cellStyle name="20% - Accent1 2 3 3 5 2 3 2" xfId="10037" xr:uid="{00000000-0005-0000-0000-00007A260000}"/>
    <cellStyle name="20% - Accent1 2 3 3 5 2 4" xfId="10038" xr:uid="{00000000-0005-0000-0000-00007B260000}"/>
    <cellStyle name="20% - Accent1 2 3 3 5 3" xfId="10039" xr:uid="{00000000-0005-0000-0000-00007C260000}"/>
    <cellStyle name="20% - Accent1 2 3 3 5 3 2" xfId="10040" xr:uid="{00000000-0005-0000-0000-00007D260000}"/>
    <cellStyle name="20% - Accent1 2 3 3 5 3 2 2" xfId="10041" xr:uid="{00000000-0005-0000-0000-00007E260000}"/>
    <cellStyle name="20% - Accent1 2 3 3 5 3 2 2 2" xfId="10042" xr:uid="{00000000-0005-0000-0000-00007F260000}"/>
    <cellStyle name="20% - Accent1 2 3 3 5 3 2 3" xfId="10043" xr:uid="{00000000-0005-0000-0000-000080260000}"/>
    <cellStyle name="20% - Accent1 2 3 3 5 3 3" xfId="10044" xr:uid="{00000000-0005-0000-0000-000081260000}"/>
    <cellStyle name="20% - Accent1 2 3 3 5 3 3 2" xfId="10045" xr:uid="{00000000-0005-0000-0000-000082260000}"/>
    <cellStyle name="20% - Accent1 2 3 3 5 3 4" xfId="10046" xr:uid="{00000000-0005-0000-0000-000083260000}"/>
    <cellStyle name="20% - Accent1 2 3 3 5 4" xfId="10047" xr:uid="{00000000-0005-0000-0000-000084260000}"/>
    <cellStyle name="20% - Accent1 2 3 3 5 4 2" xfId="10048" xr:uid="{00000000-0005-0000-0000-000085260000}"/>
    <cellStyle name="20% - Accent1 2 3 3 5 4 2 2" xfId="10049" xr:uid="{00000000-0005-0000-0000-000086260000}"/>
    <cellStyle name="20% - Accent1 2 3 3 5 4 2 2 2" xfId="10050" xr:uid="{00000000-0005-0000-0000-000087260000}"/>
    <cellStyle name="20% - Accent1 2 3 3 5 4 2 3" xfId="10051" xr:uid="{00000000-0005-0000-0000-000088260000}"/>
    <cellStyle name="20% - Accent1 2 3 3 5 4 3" xfId="10052" xr:uid="{00000000-0005-0000-0000-000089260000}"/>
    <cellStyle name="20% - Accent1 2 3 3 5 4 3 2" xfId="10053" xr:uid="{00000000-0005-0000-0000-00008A260000}"/>
    <cellStyle name="20% - Accent1 2 3 3 5 4 4" xfId="10054" xr:uid="{00000000-0005-0000-0000-00008B260000}"/>
    <cellStyle name="20% - Accent1 2 3 3 5 5" xfId="10055" xr:uid="{00000000-0005-0000-0000-00008C260000}"/>
    <cellStyle name="20% - Accent1 2 3 3 5 5 2" xfId="10056" xr:uid="{00000000-0005-0000-0000-00008D260000}"/>
    <cellStyle name="20% - Accent1 2 3 3 5 5 2 2" xfId="10057" xr:uid="{00000000-0005-0000-0000-00008E260000}"/>
    <cellStyle name="20% - Accent1 2 3 3 5 5 3" xfId="10058" xr:uid="{00000000-0005-0000-0000-00008F260000}"/>
    <cellStyle name="20% - Accent1 2 3 3 5 6" xfId="10059" xr:uid="{00000000-0005-0000-0000-000090260000}"/>
    <cellStyle name="20% - Accent1 2 3 3 5 6 2" xfId="10060" xr:uid="{00000000-0005-0000-0000-000091260000}"/>
    <cellStyle name="20% - Accent1 2 3 3 5 6 2 2" xfId="10061" xr:uid="{00000000-0005-0000-0000-000092260000}"/>
    <cellStyle name="20% - Accent1 2 3 3 5 6 3" xfId="10062" xr:uid="{00000000-0005-0000-0000-000093260000}"/>
    <cellStyle name="20% - Accent1 2 3 3 5 7" xfId="10063" xr:uid="{00000000-0005-0000-0000-000094260000}"/>
    <cellStyle name="20% - Accent1 2 3 3 5 7 2" xfId="10064" xr:uid="{00000000-0005-0000-0000-000095260000}"/>
    <cellStyle name="20% - Accent1 2 3 3 5 8" xfId="10065" xr:uid="{00000000-0005-0000-0000-000096260000}"/>
    <cellStyle name="20% - Accent1 2 3 3 5 8 2" xfId="10066" xr:uid="{00000000-0005-0000-0000-000097260000}"/>
    <cellStyle name="20% - Accent1 2 3 3 5 9" xfId="10067" xr:uid="{00000000-0005-0000-0000-000098260000}"/>
    <cellStyle name="20% - Accent1 2 3 3 6" xfId="10068" xr:uid="{00000000-0005-0000-0000-000099260000}"/>
    <cellStyle name="20% - Accent1 2 3 3 6 2" xfId="10069" xr:uid="{00000000-0005-0000-0000-00009A260000}"/>
    <cellStyle name="20% - Accent1 2 3 3 6 2 2" xfId="10070" xr:uid="{00000000-0005-0000-0000-00009B260000}"/>
    <cellStyle name="20% - Accent1 2 3 3 6 2 2 2" xfId="10071" xr:uid="{00000000-0005-0000-0000-00009C260000}"/>
    <cellStyle name="20% - Accent1 2 3 3 6 2 2 2 2" xfId="10072" xr:uid="{00000000-0005-0000-0000-00009D260000}"/>
    <cellStyle name="20% - Accent1 2 3 3 6 2 2 3" xfId="10073" xr:uid="{00000000-0005-0000-0000-00009E260000}"/>
    <cellStyle name="20% - Accent1 2 3 3 6 2 3" xfId="10074" xr:uid="{00000000-0005-0000-0000-00009F260000}"/>
    <cellStyle name="20% - Accent1 2 3 3 6 2 3 2" xfId="10075" xr:uid="{00000000-0005-0000-0000-0000A0260000}"/>
    <cellStyle name="20% - Accent1 2 3 3 6 2 4" xfId="10076" xr:uid="{00000000-0005-0000-0000-0000A1260000}"/>
    <cellStyle name="20% - Accent1 2 3 3 6 3" xfId="10077" xr:uid="{00000000-0005-0000-0000-0000A2260000}"/>
    <cellStyle name="20% - Accent1 2 3 3 6 3 2" xfId="10078" xr:uid="{00000000-0005-0000-0000-0000A3260000}"/>
    <cellStyle name="20% - Accent1 2 3 3 6 3 2 2" xfId="10079" xr:uid="{00000000-0005-0000-0000-0000A4260000}"/>
    <cellStyle name="20% - Accent1 2 3 3 6 3 2 2 2" xfId="10080" xr:uid="{00000000-0005-0000-0000-0000A5260000}"/>
    <cellStyle name="20% - Accent1 2 3 3 6 3 2 3" xfId="10081" xr:uid="{00000000-0005-0000-0000-0000A6260000}"/>
    <cellStyle name="20% - Accent1 2 3 3 6 3 3" xfId="10082" xr:uid="{00000000-0005-0000-0000-0000A7260000}"/>
    <cellStyle name="20% - Accent1 2 3 3 6 3 3 2" xfId="10083" xr:uid="{00000000-0005-0000-0000-0000A8260000}"/>
    <cellStyle name="20% - Accent1 2 3 3 6 3 4" xfId="10084" xr:uid="{00000000-0005-0000-0000-0000A9260000}"/>
    <cellStyle name="20% - Accent1 2 3 3 6 4" xfId="10085" xr:uid="{00000000-0005-0000-0000-0000AA260000}"/>
    <cellStyle name="20% - Accent1 2 3 3 6 4 2" xfId="10086" xr:uid="{00000000-0005-0000-0000-0000AB260000}"/>
    <cellStyle name="20% - Accent1 2 3 3 6 4 2 2" xfId="10087" xr:uid="{00000000-0005-0000-0000-0000AC260000}"/>
    <cellStyle name="20% - Accent1 2 3 3 6 4 2 2 2" xfId="10088" xr:uid="{00000000-0005-0000-0000-0000AD260000}"/>
    <cellStyle name="20% - Accent1 2 3 3 6 4 2 3" xfId="10089" xr:uid="{00000000-0005-0000-0000-0000AE260000}"/>
    <cellStyle name="20% - Accent1 2 3 3 6 4 3" xfId="10090" xr:uid="{00000000-0005-0000-0000-0000AF260000}"/>
    <cellStyle name="20% - Accent1 2 3 3 6 4 3 2" xfId="10091" xr:uid="{00000000-0005-0000-0000-0000B0260000}"/>
    <cellStyle name="20% - Accent1 2 3 3 6 4 4" xfId="10092" xr:uid="{00000000-0005-0000-0000-0000B1260000}"/>
    <cellStyle name="20% - Accent1 2 3 3 6 5" xfId="10093" xr:uid="{00000000-0005-0000-0000-0000B2260000}"/>
    <cellStyle name="20% - Accent1 2 3 3 6 5 2" xfId="10094" xr:uid="{00000000-0005-0000-0000-0000B3260000}"/>
    <cellStyle name="20% - Accent1 2 3 3 6 5 2 2" xfId="10095" xr:uid="{00000000-0005-0000-0000-0000B4260000}"/>
    <cellStyle name="20% - Accent1 2 3 3 6 5 3" xfId="10096" xr:uid="{00000000-0005-0000-0000-0000B5260000}"/>
    <cellStyle name="20% - Accent1 2 3 3 6 6" xfId="10097" xr:uid="{00000000-0005-0000-0000-0000B6260000}"/>
    <cellStyle name="20% - Accent1 2 3 3 6 6 2" xfId="10098" xr:uid="{00000000-0005-0000-0000-0000B7260000}"/>
    <cellStyle name="20% - Accent1 2 3 3 6 6 2 2" xfId="10099" xr:uid="{00000000-0005-0000-0000-0000B8260000}"/>
    <cellStyle name="20% - Accent1 2 3 3 6 6 3" xfId="10100" xr:uid="{00000000-0005-0000-0000-0000B9260000}"/>
    <cellStyle name="20% - Accent1 2 3 3 6 7" xfId="10101" xr:uid="{00000000-0005-0000-0000-0000BA260000}"/>
    <cellStyle name="20% - Accent1 2 3 3 6 7 2" xfId="10102" xr:uid="{00000000-0005-0000-0000-0000BB260000}"/>
    <cellStyle name="20% - Accent1 2 3 3 6 8" xfId="10103" xr:uid="{00000000-0005-0000-0000-0000BC260000}"/>
    <cellStyle name="20% - Accent1 2 3 3 6 8 2" xfId="10104" xr:uid="{00000000-0005-0000-0000-0000BD260000}"/>
    <cellStyle name="20% - Accent1 2 3 3 6 9" xfId="10105" xr:uid="{00000000-0005-0000-0000-0000BE260000}"/>
    <cellStyle name="20% - Accent1 2 3 3 7" xfId="10106" xr:uid="{00000000-0005-0000-0000-0000BF260000}"/>
    <cellStyle name="20% - Accent1 2 3 3 7 2" xfId="10107" xr:uid="{00000000-0005-0000-0000-0000C0260000}"/>
    <cellStyle name="20% - Accent1 2 3 3 7 2 2" xfId="10108" xr:uid="{00000000-0005-0000-0000-0000C1260000}"/>
    <cellStyle name="20% - Accent1 2 3 3 7 2 2 2" xfId="10109" xr:uid="{00000000-0005-0000-0000-0000C2260000}"/>
    <cellStyle name="20% - Accent1 2 3 3 7 2 3" xfId="10110" xr:uid="{00000000-0005-0000-0000-0000C3260000}"/>
    <cellStyle name="20% - Accent1 2 3 3 7 3" xfId="10111" xr:uid="{00000000-0005-0000-0000-0000C4260000}"/>
    <cellStyle name="20% - Accent1 2 3 3 7 3 2" xfId="10112" xr:uid="{00000000-0005-0000-0000-0000C5260000}"/>
    <cellStyle name="20% - Accent1 2 3 3 7 4" xfId="10113" xr:uid="{00000000-0005-0000-0000-0000C6260000}"/>
    <cellStyle name="20% - Accent1 2 3 3 8" xfId="10114" xr:uid="{00000000-0005-0000-0000-0000C7260000}"/>
    <cellStyle name="20% - Accent1 2 3 3 8 2" xfId="10115" xr:uid="{00000000-0005-0000-0000-0000C8260000}"/>
    <cellStyle name="20% - Accent1 2 3 3 8 2 2" xfId="10116" xr:uid="{00000000-0005-0000-0000-0000C9260000}"/>
    <cellStyle name="20% - Accent1 2 3 3 8 2 2 2" xfId="10117" xr:uid="{00000000-0005-0000-0000-0000CA260000}"/>
    <cellStyle name="20% - Accent1 2 3 3 8 2 3" xfId="10118" xr:uid="{00000000-0005-0000-0000-0000CB260000}"/>
    <cellStyle name="20% - Accent1 2 3 3 8 3" xfId="10119" xr:uid="{00000000-0005-0000-0000-0000CC260000}"/>
    <cellStyle name="20% - Accent1 2 3 3 8 3 2" xfId="10120" xr:uid="{00000000-0005-0000-0000-0000CD260000}"/>
    <cellStyle name="20% - Accent1 2 3 3 8 4" xfId="10121" xr:uid="{00000000-0005-0000-0000-0000CE260000}"/>
    <cellStyle name="20% - Accent1 2 3 3 9" xfId="10122" xr:uid="{00000000-0005-0000-0000-0000CF260000}"/>
    <cellStyle name="20% - Accent1 2 3 3 9 2" xfId="10123" xr:uid="{00000000-0005-0000-0000-0000D0260000}"/>
    <cellStyle name="20% - Accent1 2 3 3 9 2 2" xfId="10124" xr:uid="{00000000-0005-0000-0000-0000D1260000}"/>
    <cellStyle name="20% - Accent1 2 3 3 9 2 2 2" xfId="10125" xr:uid="{00000000-0005-0000-0000-0000D2260000}"/>
    <cellStyle name="20% - Accent1 2 3 3 9 2 3" xfId="10126" xr:uid="{00000000-0005-0000-0000-0000D3260000}"/>
    <cellStyle name="20% - Accent1 2 3 3 9 3" xfId="10127" xr:uid="{00000000-0005-0000-0000-0000D4260000}"/>
    <cellStyle name="20% - Accent1 2 3 3 9 3 2" xfId="10128" xr:uid="{00000000-0005-0000-0000-0000D5260000}"/>
    <cellStyle name="20% - Accent1 2 3 3 9 4" xfId="10129" xr:uid="{00000000-0005-0000-0000-0000D6260000}"/>
    <cellStyle name="20% - Accent1 2 3 4" xfId="10130" xr:uid="{00000000-0005-0000-0000-0000D7260000}"/>
    <cellStyle name="20% - Accent1 2 3 4 10" xfId="10131" xr:uid="{00000000-0005-0000-0000-0000D8260000}"/>
    <cellStyle name="20% - Accent1 2 3 4 10 2" xfId="10132" xr:uid="{00000000-0005-0000-0000-0000D9260000}"/>
    <cellStyle name="20% - Accent1 2 3 4 11" xfId="10133" xr:uid="{00000000-0005-0000-0000-0000DA260000}"/>
    <cellStyle name="20% - Accent1 2 3 4 2" xfId="10134" xr:uid="{00000000-0005-0000-0000-0000DB260000}"/>
    <cellStyle name="20% - Accent1 2 3 4 2 2" xfId="10135" xr:uid="{00000000-0005-0000-0000-0000DC260000}"/>
    <cellStyle name="20% - Accent1 2 3 4 2 2 2" xfId="10136" xr:uid="{00000000-0005-0000-0000-0000DD260000}"/>
    <cellStyle name="20% - Accent1 2 3 4 2 2 2 2" xfId="10137" xr:uid="{00000000-0005-0000-0000-0000DE260000}"/>
    <cellStyle name="20% - Accent1 2 3 4 2 2 2 2 2" xfId="10138" xr:uid="{00000000-0005-0000-0000-0000DF260000}"/>
    <cellStyle name="20% - Accent1 2 3 4 2 2 2 3" xfId="10139" xr:uid="{00000000-0005-0000-0000-0000E0260000}"/>
    <cellStyle name="20% - Accent1 2 3 4 2 2 3" xfId="10140" xr:uid="{00000000-0005-0000-0000-0000E1260000}"/>
    <cellStyle name="20% - Accent1 2 3 4 2 2 3 2" xfId="10141" xr:uid="{00000000-0005-0000-0000-0000E2260000}"/>
    <cellStyle name="20% - Accent1 2 3 4 2 2 4" xfId="10142" xr:uid="{00000000-0005-0000-0000-0000E3260000}"/>
    <cellStyle name="20% - Accent1 2 3 4 2 3" xfId="10143" xr:uid="{00000000-0005-0000-0000-0000E4260000}"/>
    <cellStyle name="20% - Accent1 2 3 4 2 3 2" xfId="10144" xr:uid="{00000000-0005-0000-0000-0000E5260000}"/>
    <cellStyle name="20% - Accent1 2 3 4 2 3 2 2" xfId="10145" xr:uid="{00000000-0005-0000-0000-0000E6260000}"/>
    <cellStyle name="20% - Accent1 2 3 4 2 3 2 2 2" xfId="10146" xr:uid="{00000000-0005-0000-0000-0000E7260000}"/>
    <cellStyle name="20% - Accent1 2 3 4 2 3 2 3" xfId="10147" xr:uid="{00000000-0005-0000-0000-0000E8260000}"/>
    <cellStyle name="20% - Accent1 2 3 4 2 3 3" xfId="10148" xr:uid="{00000000-0005-0000-0000-0000E9260000}"/>
    <cellStyle name="20% - Accent1 2 3 4 2 3 3 2" xfId="10149" xr:uid="{00000000-0005-0000-0000-0000EA260000}"/>
    <cellStyle name="20% - Accent1 2 3 4 2 3 4" xfId="10150" xr:uid="{00000000-0005-0000-0000-0000EB260000}"/>
    <cellStyle name="20% - Accent1 2 3 4 2 4" xfId="10151" xr:uid="{00000000-0005-0000-0000-0000EC260000}"/>
    <cellStyle name="20% - Accent1 2 3 4 2 4 2" xfId="10152" xr:uid="{00000000-0005-0000-0000-0000ED260000}"/>
    <cellStyle name="20% - Accent1 2 3 4 2 4 2 2" xfId="10153" xr:uid="{00000000-0005-0000-0000-0000EE260000}"/>
    <cellStyle name="20% - Accent1 2 3 4 2 4 2 2 2" xfId="10154" xr:uid="{00000000-0005-0000-0000-0000EF260000}"/>
    <cellStyle name="20% - Accent1 2 3 4 2 4 2 3" xfId="10155" xr:uid="{00000000-0005-0000-0000-0000F0260000}"/>
    <cellStyle name="20% - Accent1 2 3 4 2 4 3" xfId="10156" xr:uid="{00000000-0005-0000-0000-0000F1260000}"/>
    <cellStyle name="20% - Accent1 2 3 4 2 4 3 2" xfId="10157" xr:uid="{00000000-0005-0000-0000-0000F2260000}"/>
    <cellStyle name="20% - Accent1 2 3 4 2 4 4" xfId="10158" xr:uid="{00000000-0005-0000-0000-0000F3260000}"/>
    <cellStyle name="20% - Accent1 2 3 4 2 5" xfId="10159" xr:uid="{00000000-0005-0000-0000-0000F4260000}"/>
    <cellStyle name="20% - Accent1 2 3 4 2 5 2" xfId="10160" xr:uid="{00000000-0005-0000-0000-0000F5260000}"/>
    <cellStyle name="20% - Accent1 2 3 4 2 5 2 2" xfId="10161" xr:uid="{00000000-0005-0000-0000-0000F6260000}"/>
    <cellStyle name="20% - Accent1 2 3 4 2 5 3" xfId="10162" xr:uid="{00000000-0005-0000-0000-0000F7260000}"/>
    <cellStyle name="20% - Accent1 2 3 4 2 6" xfId="10163" xr:uid="{00000000-0005-0000-0000-0000F8260000}"/>
    <cellStyle name="20% - Accent1 2 3 4 2 6 2" xfId="10164" xr:uid="{00000000-0005-0000-0000-0000F9260000}"/>
    <cellStyle name="20% - Accent1 2 3 4 2 6 2 2" xfId="10165" xr:uid="{00000000-0005-0000-0000-0000FA260000}"/>
    <cellStyle name="20% - Accent1 2 3 4 2 6 3" xfId="10166" xr:uid="{00000000-0005-0000-0000-0000FB260000}"/>
    <cellStyle name="20% - Accent1 2 3 4 2 7" xfId="10167" xr:uid="{00000000-0005-0000-0000-0000FC260000}"/>
    <cellStyle name="20% - Accent1 2 3 4 2 7 2" xfId="10168" xr:uid="{00000000-0005-0000-0000-0000FD260000}"/>
    <cellStyle name="20% - Accent1 2 3 4 2 8" xfId="10169" xr:uid="{00000000-0005-0000-0000-0000FE260000}"/>
    <cellStyle name="20% - Accent1 2 3 4 2 8 2" xfId="10170" xr:uid="{00000000-0005-0000-0000-0000FF260000}"/>
    <cellStyle name="20% - Accent1 2 3 4 2 9" xfId="10171" xr:uid="{00000000-0005-0000-0000-000000270000}"/>
    <cellStyle name="20% - Accent1 2 3 4 3" xfId="10172" xr:uid="{00000000-0005-0000-0000-000001270000}"/>
    <cellStyle name="20% - Accent1 2 3 4 3 2" xfId="10173" xr:uid="{00000000-0005-0000-0000-000002270000}"/>
    <cellStyle name="20% - Accent1 2 3 4 3 2 2" xfId="10174" xr:uid="{00000000-0005-0000-0000-000003270000}"/>
    <cellStyle name="20% - Accent1 2 3 4 3 2 2 2" xfId="10175" xr:uid="{00000000-0005-0000-0000-000004270000}"/>
    <cellStyle name="20% - Accent1 2 3 4 3 2 2 2 2" xfId="10176" xr:uid="{00000000-0005-0000-0000-000005270000}"/>
    <cellStyle name="20% - Accent1 2 3 4 3 2 2 3" xfId="10177" xr:uid="{00000000-0005-0000-0000-000006270000}"/>
    <cellStyle name="20% - Accent1 2 3 4 3 2 3" xfId="10178" xr:uid="{00000000-0005-0000-0000-000007270000}"/>
    <cellStyle name="20% - Accent1 2 3 4 3 2 3 2" xfId="10179" xr:uid="{00000000-0005-0000-0000-000008270000}"/>
    <cellStyle name="20% - Accent1 2 3 4 3 2 4" xfId="10180" xr:uid="{00000000-0005-0000-0000-000009270000}"/>
    <cellStyle name="20% - Accent1 2 3 4 3 3" xfId="10181" xr:uid="{00000000-0005-0000-0000-00000A270000}"/>
    <cellStyle name="20% - Accent1 2 3 4 3 3 2" xfId="10182" xr:uid="{00000000-0005-0000-0000-00000B270000}"/>
    <cellStyle name="20% - Accent1 2 3 4 3 3 2 2" xfId="10183" xr:uid="{00000000-0005-0000-0000-00000C270000}"/>
    <cellStyle name="20% - Accent1 2 3 4 3 3 2 2 2" xfId="10184" xr:uid="{00000000-0005-0000-0000-00000D270000}"/>
    <cellStyle name="20% - Accent1 2 3 4 3 3 2 3" xfId="10185" xr:uid="{00000000-0005-0000-0000-00000E270000}"/>
    <cellStyle name="20% - Accent1 2 3 4 3 3 3" xfId="10186" xr:uid="{00000000-0005-0000-0000-00000F270000}"/>
    <cellStyle name="20% - Accent1 2 3 4 3 3 3 2" xfId="10187" xr:uid="{00000000-0005-0000-0000-000010270000}"/>
    <cellStyle name="20% - Accent1 2 3 4 3 3 4" xfId="10188" xr:uid="{00000000-0005-0000-0000-000011270000}"/>
    <cellStyle name="20% - Accent1 2 3 4 3 4" xfId="10189" xr:uid="{00000000-0005-0000-0000-000012270000}"/>
    <cellStyle name="20% - Accent1 2 3 4 3 4 2" xfId="10190" xr:uid="{00000000-0005-0000-0000-000013270000}"/>
    <cellStyle name="20% - Accent1 2 3 4 3 4 2 2" xfId="10191" xr:uid="{00000000-0005-0000-0000-000014270000}"/>
    <cellStyle name="20% - Accent1 2 3 4 3 4 2 2 2" xfId="10192" xr:uid="{00000000-0005-0000-0000-000015270000}"/>
    <cellStyle name="20% - Accent1 2 3 4 3 4 2 3" xfId="10193" xr:uid="{00000000-0005-0000-0000-000016270000}"/>
    <cellStyle name="20% - Accent1 2 3 4 3 4 3" xfId="10194" xr:uid="{00000000-0005-0000-0000-000017270000}"/>
    <cellStyle name="20% - Accent1 2 3 4 3 4 3 2" xfId="10195" xr:uid="{00000000-0005-0000-0000-000018270000}"/>
    <cellStyle name="20% - Accent1 2 3 4 3 4 4" xfId="10196" xr:uid="{00000000-0005-0000-0000-000019270000}"/>
    <cellStyle name="20% - Accent1 2 3 4 3 5" xfId="10197" xr:uid="{00000000-0005-0000-0000-00001A270000}"/>
    <cellStyle name="20% - Accent1 2 3 4 3 5 2" xfId="10198" xr:uid="{00000000-0005-0000-0000-00001B270000}"/>
    <cellStyle name="20% - Accent1 2 3 4 3 5 2 2" xfId="10199" xr:uid="{00000000-0005-0000-0000-00001C270000}"/>
    <cellStyle name="20% - Accent1 2 3 4 3 5 3" xfId="10200" xr:uid="{00000000-0005-0000-0000-00001D270000}"/>
    <cellStyle name="20% - Accent1 2 3 4 3 6" xfId="10201" xr:uid="{00000000-0005-0000-0000-00001E270000}"/>
    <cellStyle name="20% - Accent1 2 3 4 3 6 2" xfId="10202" xr:uid="{00000000-0005-0000-0000-00001F270000}"/>
    <cellStyle name="20% - Accent1 2 3 4 3 6 2 2" xfId="10203" xr:uid="{00000000-0005-0000-0000-000020270000}"/>
    <cellStyle name="20% - Accent1 2 3 4 3 6 3" xfId="10204" xr:uid="{00000000-0005-0000-0000-000021270000}"/>
    <cellStyle name="20% - Accent1 2 3 4 3 7" xfId="10205" xr:uid="{00000000-0005-0000-0000-000022270000}"/>
    <cellStyle name="20% - Accent1 2 3 4 3 7 2" xfId="10206" xr:uid="{00000000-0005-0000-0000-000023270000}"/>
    <cellStyle name="20% - Accent1 2 3 4 3 8" xfId="10207" xr:uid="{00000000-0005-0000-0000-000024270000}"/>
    <cellStyle name="20% - Accent1 2 3 4 3 8 2" xfId="10208" xr:uid="{00000000-0005-0000-0000-000025270000}"/>
    <cellStyle name="20% - Accent1 2 3 4 3 9" xfId="10209" xr:uid="{00000000-0005-0000-0000-000026270000}"/>
    <cellStyle name="20% - Accent1 2 3 4 4" xfId="10210" xr:uid="{00000000-0005-0000-0000-000027270000}"/>
    <cellStyle name="20% - Accent1 2 3 4 4 2" xfId="10211" xr:uid="{00000000-0005-0000-0000-000028270000}"/>
    <cellStyle name="20% - Accent1 2 3 4 4 2 2" xfId="10212" xr:uid="{00000000-0005-0000-0000-000029270000}"/>
    <cellStyle name="20% - Accent1 2 3 4 4 2 2 2" xfId="10213" xr:uid="{00000000-0005-0000-0000-00002A270000}"/>
    <cellStyle name="20% - Accent1 2 3 4 4 2 3" xfId="10214" xr:uid="{00000000-0005-0000-0000-00002B270000}"/>
    <cellStyle name="20% - Accent1 2 3 4 4 3" xfId="10215" xr:uid="{00000000-0005-0000-0000-00002C270000}"/>
    <cellStyle name="20% - Accent1 2 3 4 4 3 2" xfId="10216" xr:uid="{00000000-0005-0000-0000-00002D270000}"/>
    <cellStyle name="20% - Accent1 2 3 4 4 4" xfId="10217" xr:uid="{00000000-0005-0000-0000-00002E270000}"/>
    <cellStyle name="20% - Accent1 2 3 4 5" xfId="10218" xr:uid="{00000000-0005-0000-0000-00002F270000}"/>
    <cellStyle name="20% - Accent1 2 3 4 5 2" xfId="10219" xr:uid="{00000000-0005-0000-0000-000030270000}"/>
    <cellStyle name="20% - Accent1 2 3 4 5 2 2" xfId="10220" xr:uid="{00000000-0005-0000-0000-000031270000}"/>
    <cellStyle name="20% - Accent1 2 3 4 5 2 2 2" xfId="10221" xr:uid="{00000000-0005-0000-0000-000032270000}"/>
    <cellStyle name="20% - Accent1 2 3 4 5 2 3" xfId="10222" xr:uid="{00000000-0005-0000-0000-000033270000}"/>
    <cellStyle name="20% - Accent1 2 3 4 5 3" xfId="10223" xr:uid="{00000000-0005-0000-0000-000034270000}"/>
    <cellStyle name="20% - Accent1 2 3 4 5 3 2" xfId="10224" xr:uid="{00000000-0005-0000-0000-000035270000}"/>
    <cellStyle name="20% - Accent1 2 3 4 5 4" xfId="10225" xr:uid="{00000000-0005-0000-0000-000036270000}"/>
    <cellStyle name="20% - Accent1 2 3 4 6" xfId="10226" xr:uid="{00000000-0005-0000-0000-000037270000}"/>
    <cellStyle name="20% - Accent1 2 3 4 6 2" xfId="10227" xr:uid="{00000000-0005-0000-0000-000038270000}"/>
    <cellStyle name="20% - Accent1 2 3 4 6 2 2" xfId="10228" xr:uid="{00000000-0005-0000-0000-000039270000}"/>
    <cellStyle name="20% - Accent1 2 3 4 6 2 2 2" xfId="10229" xr:uid="{00000000-0005-0000-0000-00003A270000}"/>
    <cellStyle name="20% - Accent1 2 3 4 6 2 3" xfId="10230" xr:uid="{00000000-0005-0000-0000-00003B270000}"/>
    <cellStyle name="20% - Accent1 2 3 4 6 3" xfId="10231" xr:uid="{00000000-0005-0000-0000-00003C270000}"/>
    <cellStyle name="20% - Accent1 2 3 4 6 3 2" xfId="10232" xr:uid="{00000000-0005-0000-0000-00003D270000}"/>
    <cellStyle name="20% - Accent1 2 3 4 6 4" xfId="10233" xr:uid="{00000000-0005-0000-0000-00003E270000}"/>
    <cellStyle name="20% - Accent1 2 3 4 7" xfId="10234" xr:uid="{00000000-0005-0000-0000-00003F270000}"/>
    <cellStyle name="20% - Accent1 2 3 4 7 2" xfId="10235" xr:uid="{00000000-0005-0000-0000-000040270000}"/>
    <cellStyle name="20% - Accent1 2 3 4 7 2 2" xfId="10236" xr:uid="{00000000-0005-0000-0000-000041270000}"/>
    <cellStyle name="20% - Accent1 2 3 4 7 3" xfId="10237" xr:uid="{00000000-0005-0000-0000-000042270000}"/>
    <cellStyle name="20% - Accent1 2 3 4 8" xfId="10238" xr:uid="{00000000-0005-0000-0000-000043270000}"/>
    <cellStyle name="20% - Accent1 2 3 4 8 2" xfId="10239" xr:uid="{00000000-0005-0000-0000-000044270000}"/>
    <cellStyle name="20% - Accent1 2 3 4 8 2 2" xfId="10240" xr:uid="{00000000-0005-0000-0000-000045270000}"/>
    <cellStyle name="20% - Accent1 2 3 4 8 3" xfId="10241" xr:uid="{00000000-0005-0000-0000-000046270000}"/>
    <cellStyle name="20% - Accent1 2 3 4 9" xfId="10242" xr:uid="{00000000-0005-0000-0000-000047270000}"/>
    <cellStyle name="20% - Accent1 2 3 4 9 2" xfId="10243" xr:uid="{00000000-0005-0000-0000-000048270000}"/>
    <cellStyle name="20% - Accent1 2 3 5" xfId="10244" xr:uid="{00000000-0005-0000-0000-000049270000}"/>
    <cellStyle name="20% - Accent1 2 3 5 10" xfId="10245" xr:uid="{00000000-0005-0000-0000-00004A270000}"/>
    <cellStyle name="20% - Accent1 2 3 5 10 2" xfId="10246" xr:uid="{00000000-0005-0000-0000-00004B270000}"/>
    <cellStyle name="20% - Accent1 2 3 5 11" xfId="10247" xr:uid="{00000000-0005-0000-0000-00004C270000}"/>
    <cellStyle name="20% - Accent1 2 3 5 2" xfId="10248" xr:uid="{00000000-0005-0000-0000-00004D270000}"/>
    <cellStyle name="20% - Accent1 2 3 5 2 2" xfId="10249" xr:uid="{00000000-0005-0000-0000-00004E270000}"/>
    <cellStyle name="20% - Accent1 2 3 5 2 2 2" xfId="10250" xr:uid="{00000000-0005-0000-0000-00004F270000}"/>
    <cellStyle name="20% - Accent1 2 3 5 2 2 2 2" xfId="10251" xr:uid="{00000000-0005-0000-0000-000050270000}"/>
    <cellStyle name="20% - Accent1 2 3 5 2 2 2 2 2" xfId="10252" xr:uid="{00000000-0005-0000-0000-000051270000}"/>
    <cellStyle name="20% - Accent1 2 3 5 2 2 2 3" xfId="10253" xr:uid="{00000000-0005-0000-0000-000052270000}"/>
    <cellStyle name="20% - Accent1 2 3 5 2 2 3" xfId="10254" xr:uid="{00000000-0005-0000-0000-000053270000}"/>
    <cellStyle name="20% - Accent1 2 3 5 2 2 3 2" xfId="10255" xr:uid="{00000000-0005-0000-0000-000054270000}"/>
    <cellStyle name="20% - Accent1 2 3 5 2 2 4" xfId="10256" xr:uid="{00000000-0005-0000-0000-000055270000}"/>
    <cellStyle name="20% - Accent1 2 3 5 2 3" xfId="10257" xr:uid="{00000000-0005-0000-0000-000056270000}"/>
    <cellStyle name="20% - Accent1 2 3 5 2 3 2" xfId="10258" xr:uid="{00000000-0005-0000-0000-000057270000}"/>
    <cellStyle name="20% - Accent1 2 3 5 2 3 2 2" xfId="10259" xr:uid="{00000000-0005-0000-0000-000058270000}"/>
    <cellStyle name="20% - Accent1 2 3 5 2 3 2 2 2" xfId="10260" xr:uid="{00000000-0005-0000-0000-000059270000}"/>
    <cellStyle name="20% - Accent1 2 3 5 2 3 2 3" xfId="10261" xr:uid="{00000000-0005-0000-0000-00005A270000}"/>
    <cellStyle name="20% - Accent1 2 3 5 2 3 3" xfId="10262" xr:uid="{00000000-0005-0000-0000-00005B270000}"/>
    <cellStyle name="20% - Accent1 2 3 5 2 3 3 2" xfId="10263" xr:uid="{00000000-0005-0000-0000-00005C270000}"/>
    <cellStyle name="20% - Accent1 2 3 5 2 3 4" xfId="10264" xr:uid="{00000000-0005-0000-0000-00005D270000}"/>
    <cellStyle name="20% - Accent1 2 3 5 2 4" xfId="10265" xr:uid="{00000000-0005-0000-0000-00005E270000}"/>
    <cellStyle name="20% - Accent1 2 3 5 2 4 2" xfId="10266" xr:uid="{00000000-0005-0000-0000-00005F270000}"/>
    <cellStyle name="20% - Accent1 2 3 5 2 4 2 2" xfId="10267" xr:uid="{00000000-0005-0000-0000-000060270000}"/>
    <cellStyle name="20% - Accent1 2 3 5 2 4 2 2 2" xfId="10268" xr:uid="{00000000-0005-0000-0000-000061270000}"/>
    <cellStyle name="20% - Accent1 2 3 5 2 4 2 3" xfId="10269" xr:uid="{00000000-0005-0000-0000-000062270000}"/>
    <cellStyle name="20% - Accent1 2 3 5 2 4 3" xfId="10270" xr:uid="{00000000-0005-0000-0000-000063270000}"/>
    <cellStyle name="20% - Accent1 2 3 5 2 4 3 2" xfId="10271" xr:uid="{00000000-0005-0000-0000-000064270000}"/>
    <cellStyle name="20% - Accent1 2 3 5 2 4 4" xfId="10272" xr:uid="{00000000-0005-0000-0000-000065270000}"/>
    <cellStyle name="20% - Accent1 2 3 5 2 5" xfId="10273" xr:uid="{00000000-0005-0000-0000-000066270000}"/>
    <cellStyle name="20% - Accent1 2 3 5 2 5 2" xfId="10274" xr:uid="{00000000-0005-0000-0000-000067270000}"/>
    <cellStyle name="20% - Accent1 2 3 5 2 5 2 2" xfId="10275" xr:uid="{00000000-0005-0000-0000-000068270000}"/>
    <cellStyle name="20% - Accent1 2 3 5 2 5 3" xfId="10276" xr:uid="{00000000-0005-0000-0000-000069270000}"/>
    <cellStyle name="20% - Accent1 2 3 5 2 6" xfId="10277" xr:uid="{00000000-0005-0000-0000-00006A270000}"/>
    <cellStyle name="20% - Accent1 2 3 5 2 6 2" xfId="10278" xr:uid="{00000000-0005-0000-0000-00006B270000}"/>
    <cellStyle name="20% - Accent1 2 3 5 2 6 2 2" xfId="10279" xr:uid="{00000000-0005-0000-0000-00006C270000}"/>
    <cellStyle name="20% - Accent1 2 3 5 2 6 3" xfId="10280" xr:uid="{00000000-0005-0000-0000-00006D270000}"/>
    <cellStyle name="20% - Accent1 2 3 5 2 7" xfId="10281" xr:uid="{00000000-0005-0000-0000-00006E270000}"/>
    <cellStyle name="20% - Accent1 2 3 5 2 7 2" xfId="10282" xr:uid="{00000000-0005-0000-0000-00006F270000}"/>
    <cellStyle name="20% - Accent1 2 3 5 2 8" xfId="10283" xr:uid="{00000000-0005-0000-0000-000070270000}"/>
    <cellStyle name="20% - Accent1 2 3 5 2 8 2" xfId="10284" xr:uid="{00000000-0005-0000-0000-000071270000}"/>
    <cellStyle name="20% - Accent1 2 3 5 2 9" xfId="10285" xr:uid="{00000000-0005-0000-0000-000072270000}"/>
    <cellStyle name="20% - Accent1 2 3 5 3" xfId="10286" xr:uid="{00000000-0005-0000-0000-000073270000}"/>
    <cellStyle name="20% - Accent1 2 3 5 3 2" xfId="10287" xr:uid="{00000000-0005-0000-0000-000074270000}"/>
    <cellStyle name="20% - Accent1 2 3 5 3 2 2" xfId="10288" xr:uid="{00000000-0005-0000-0000-000075270000}"/>
    <cellStyle name="20% - Accent1 2 3 5 3 2 2 2" xfId="10289" xr:uid="{00000000-0005-0000-0000-000076270000}"/>
    <cellStyle name="20% - Accent1 2 3 5 3 2 2 2 2" xfId="10290" xr:uid="{00000000-0005-0000-0000-000077270000}"/>
    <cellStyle name="20% - Accent1 2 3 5 3 2 2 3" xfId="10291" xr:uid="{00000000-0005-0000-0000-000078270000}"/>
    <cellStyle name="20% - Accent1 2 3 5 3 2 3" xfId="10292" xr:uid="{00000000-0005-0000-0000-000079270000}"/>
    <cellStyle name="20% - Accent1 2 3 5 3 2 3 2" xfId="10293" xr:uid="{00000000-0005-0000-0000-00007A270000}"/>
    <cellStyle name="20% - Accent1 2 3 5 3 2 4" xfId="10294" xr:uid="{00000000-0005-0000-0000-00007B270000}"/>
    <cellStyle name="20% - Accent1 2 3 5 3 3" xfId="10295" xr:uid="{00000000-0005-0000-0000-00007C270000}"/>
    <cellStyle name="20% - Accent1 2 3 5 3 3 2" xfId="10296" xr:uid="{00000000-0005-0000-0000-00007D270000}"/>
    <cellStyle name="20% - Accent1 2 3 5 3 3 2 2" xfId="10297" xr:uid="{00000000-0005-0000-0000-00007E270000}"/>
    <cellStyle name="20% - Accent1 2 3 5 3 3 2 2 2" xfId="10298" xr:uid="{00000000-0005-0000-0000-00007F270000}"/>
    <cellStyle name="20% - Accent1 2 3 5 3 3 2 3" xfId="10299" xr:uid="{00000000-0005-0000-0000-000080270000}"/>
    <cellStyle name="20% - Accent1 2 3 5 3 3 3" xfId="10300" xr:uid="{00000000-0005-0000-0000-000081270000}"/>
    <cellStyle name="20% - Accent1 2 3 5 3 3 3 2" xfId="10301" xr:uid="{00000000-0005-0000-0000-000082270000}"/>
    <cellStyle name="20% - Accent1 2 3 5 3 3 4" xfId="10302" xr:uid="{00000000-0005-0000-0000-000083270000}"/>
    <cellStyle name="20% - Accent1 2 3 5 3 4" xfId="10303" xr:uid="{00000000-0005-0000-0000-000084270000}"/>
    <cellStyle name="20% - Accent1 2 3 5 3 4 2" xfId="10304" xr:uid="{00000000-0005-0000-0000-000085270000}"/>
    <cellStyle name="20% - Accent1 2 3 5 3 4 2 2" xfId="10305" xr:uid="{00000000-0005-0000-0000-000086270000}"/>
    <cellStyle name="20% - Accent1 2 3 5 3 4 2 2 2" xfId="10306" xr:uid="{00000000-0005-0000-0000-000087270000}"/>
    <cellStyle name="20% - Accent1 2 3 5 3 4 2 3" xfId="10307" xr:uid="{00000000-0005-0000-0000-000088270000}"/>
    <cellStyle name="20% - Accent1 2 3 5 3 4 3" xfId="10308" xr:uid="{00000000-0005-0000-0000-000089270000}"/>
    <cellStyle name="20% - Accent1 2 3 5 3 4 3 2" xfId="10309" xr:uid="{00000000-0005-0000-0000-00008A270000}"/>
    <cellStyle name="20% - Accent1 2 3 5 3 4 4" xfId="10310" xr:uid="{00000000-0005-0000-0000-00008B270000}"/>
    <cellStyle name="20% - Accent1 2 3 5 3 5" xfId="10311" xr:uid="{00000000-0005-0000-0000-00008C270000}"/>
    <cellStyle name="20% - Accent1 2 3 5 3 5 2" xfId="10312" xr:uid="{00000000-0005-0000-0000-00008D270000}"/>
    <cellStyle name="20% - Accent1 2 3 5 3 5 2 2" xfId="10313" xr:uid="{00000000-0005-0000-0000-00008E270000}"/>
    <cellStyle name="20% - Accent1 2 3 5 3 5 3" xfId="10314" xr:uid="{00000000-0005-0000-0000-00008F270000}"/>
    <cellStyle name="20% - Accent1 2 3 5 3 6" xfId="10315" xr:uid="{00000000-0005-0000-0000-000090270000}"/>
    <cellStyle name="20% - Accent1 2 3 5 3 6 2" xfId="10316" xr:uid="{00000000-0005-0000-0000-000091270000}"/>
    <cellStyle name="20% - Accent1 2 3 5 3 6 2 2" xfId="10317" xr:uid="{00000000-0005-0000-0000-000092270000}"/>
    <cellStyle name="20% - Accent1 2 3 5 3 6 3" xfId="10318" xr:uid="{00000000-0005-0000-0000-000093270000}"/>
    <cellStyle name="20% - Accent1 2 3 5 3 7" xfId="10319" xr:uid="{00000000-0005-0000-0000-000094270000}"/>
    <cellStyle name="20% - Accent1 2 3 5 3 7 2" xfId="10320" xr:uid="{00000000-0005-0000-0000-000095270000}"/>
    <cellStyle name="20% - Accent1 2 3 5 3 8" xfId="10321" xr:uid="{00000000-0005-0000-0000-000096270000}"/>
    <cellStyle name="20% - Accent1 2 3 5 3 8 2" xfId="10322" xr:uid="{00000000-0005-0000-0000-000097270000}"/>
    <cellStyle name="20% - Accent1 2 3 5 3 9" xfId="10323" xr:uid="{00000000-0005-0000-0000-000098270000}"/>
    <cellStyle name="20% - Accent1 2 3 5 4" xfId="10324" xr:uid="{00000000-0005-0000-0000-000099270000}"/>
    <cellStyle name="20% - Accent1 2 3 5 4 2" xfId="10325" xr:uid="{00000000-0005-0000-0000-00009A270000}"/>
    <cellStyle name="20% - Accent1 2 3 5 4 2 2" xfId="10326" xr:uid="{00000000-0005-0000-0000-00009B270000}"/>
    <cellStyle name="20% - Accent1 2 3 5 4 2 2 2" xfId="10327" xr:uid="{00000000-0005-0000-0000-00009C270000}"/>
    <cellStyle name="20% - Accent1 2 3 5 4 2 3" xfId="10328" xr:uid="{00000000-0005-0000-0000-00009D270000}"/>
    <cellStyle name="20% - Accent1 2 3 5 4 3" xfId="10329" xr:uid="{00000000-0005-0000-0000-00009E270000}"/>
    <cellStyle name="20% - Accent1 2 3 5 4 3 2" xfId="10330" xr:uid="{00000000-0005-0000-0000-00009F270000}"/>
    <cellStyle name="20% - Accent1 2 3 5 4 4" xfId="10331" xr:uid="{00000000-0005-0000-0000-0000A0270000}"/>
    <cellStyle name="20% - Accent1 2 3 5 5" xfId="10332" xr:uid="{00000000-0005-0000-0000-0000A1270000}"/>
    <cellStyle name="20% - Accent1 2 3 5 5 2" xfId="10333" xr:uid="{00000000-0005-0000-0000-0000A2270000}"/>
    <cellStyle name="20% - Accent1 2 3 5 5 2 2" xfId="10334" xr:uid="{00000000-0005-0000-0000-0000A3270000}"/>
    <cellStyle name="20% - Accent1 2 3 5 5 2 2 2" xfId="10335" xr:uid="{00000000-0005-0000-0000-0000A4270000}"/>
    <cellStyle name="20% - Accent1 2 3 5 5 2 3" xfId="10336" xr:uid="{00000000-0005-0000-0000-0000A5270000}"/>
    <cellStyle name="20% - Accent1 2 3 5 5 3" xfId="10337" xr:uid="{00000000-0005-0000-0000-0000A6270000}"/>
    <cellStyle name="20% - Accent1 2 3 5 5 3 2" xfId="10338" xr:uid="{00000000-0005-0000-0000-0000A7270000}"/>
    <cellStyle name="20% - Accent1 2 3 5 5 4" xfId="10339" xr:uid="{00000000-0005-0000-0000-0000A8270000}"/>
    <cellStyle name="20% - Accent1 2 3 5 6" xfId="10340" xr:uid="{00000000-0005-0000-0000-0000A9270000}"/>
    <cellStyle name="20% - Accent1 2 3 5 6 2" xfId="10341" xr:uid="{00000000-0005-0000-0000-0000AA270000}"/>
    <cellStyle name="20% - Accent1 2 3 5 6 2 2" xfId="10342" xr:uid="{00000000-0005-0000-0000-0000AB270000}"/>
    <cellStyle name="20% - Accent1 2 3 5 6 2 2 2" xfId="10343" xr:uid="{00000000-0005-0000-0000-0000AC270000}"/>
    <cellStyle name="20% - Accent1 2 3 5 6 2 3" xfId="10344" xr:uid="{00000000-0005-0000-0000-0000AD270000}"/>
    <cellStyle name="20% - Accent1 2 3 5 6 3" xfId="10345" xr:uid="{00000000-0005-0000-0000-0000AE270000}"/>
    <cellStyle name="20% - Accent1 2 3 5 6 3 2" xfId="10346" xr:uid="{00000000-0005-0000-0000-0000AF270000}"/>
    <cellStyle name="20% - Accent1 2 3 5 6 4" xfId="10347" xr:uid="{00000000-0005-0000-0000-0000B0270000}"/>
    <cellStyle name="20% - Accent1 2 3 5 7" xfId="10348" xr:uid="{00000000-0005-0000-0000-0000B1270000}"/>
    <cellStyle name="20% - Accent1 2 3 5 7 2" xfId="10349" xr:uid="{00000000-0005-0000-0000-0000B2270000}"/>
    <cellStyle name="20% - Accent1 2 3 5 7 2 2" xfId="10350" xr:uid="{00000000-0005-0000-0000-0000B3270000}"/>
    <cellStyle name="20% - Accent1 2 3 5 7 3" xfId="10351" xr:uid="{00000000-0005-0000-0000-0000B4270000}"/>
    <cellStyle name="20% - Accent1 2 3 5 8" xfId="10352" xr:uid="{00000000-0005-0000-0000-0000B5270000}"/>
    <cellStyle name="20% - Accent1 2 3 5 8 2" xfId="10353" xr:uid="{00000000-0005-0000-0000-0000B6270000}"/>
    <cellStyle name="20% - Accent1 2 3 5 8 2 2" xfId="10354" xr:uid="{00000000-0005-0000-0000-0000B7270000}"/>
    <cellStyle name="20% - Accent1 2 3 5 8 3" xfId="10355" xr:uid="{00000000-0005-0000-0000-0000B8270000}"/>
    <cellStyle name="20% - Accent1 2 3 5 9" xfId="10356" xr:uid="{00000000-0005-0000-0000-0000B9270000}"/>
    <cellStyle name="20% - Accent1 2 3 5 9 2" xfId="10357" xr:uid="{00000000-0005-0000-0000-0000BA270000}"/>
    <cellStyle name="20% - Accent1 2 3 6" xfId="10358" xr:uid="{00000000-0005-0000-0000-0000BB270000}"/>
    <cellStyle name="20% - Accent1 2 3 6 10" xfId="10359" xr:uid="{00000000-0005-0000-0000-0000BC270000}"/>
    <cellStyle name="20% - Accent1 2 3 6 10 2" xfId="10360" xr:uid="{00000000-0005-0000-0000-0000BD270000}"/>
    <cellStyle name="20% - Accent1 2 3 6 11" xfId="10361" xr:uid="{00000000-0005-0000-0000-0000BE270000}"/>
    <cellStyle name="20% - Accent1 2 3 6 2" xfId="10362" xr:uid="{00000000-0005-0000-0000-0000BF270000}"/>
    <cellStyle name="20% - Accent1 2 3 6 2 2" xfId="10363" xr:uid="{00000000-0005-0000-0000-0000C0270000}"/>
    <cellStyle name="20% - Accent1 2 3 6 2 2 2" xfId="10364" xr:uid="{00000000-0005-0000-0000-0000C1270000}"/>
    <cellStyle name="20% - Accent1 2 3 6 2 2 2 2" xfId="10365" xr:uid="{00000000-0005-0000-0000-0000C2270000}"/>
    <cellStyle name="20% - Accent1 2 3 6 2 2 2 2 2" xfId="10366" xr:uid="{00000000-0005-0000-0000-0000C3270000}"/>
    <cellStyle name="20% - Accent1 2 3 6 2 2 2 3" xfId="10367" xr:uid="{00000000-0005-0000-0000-0000C4270000}"/>
    <cellStyle name="20% - Accent1 2 3 6 2 2 3" xfId="10368" xr:uid="{00000000-0005-0000-0000-0000C5270000}"/>
    <cellStyle name="20% - Accent1 2 3 6 2 2 3 2" xfId="10369" xr:uid="{00000000-0005-0000-0000-0000C6270000}"/>
    <cellStyle name="20% - Accent1 2 3 6 2 2 4" xfId="10370" xr:uid="{00000000-0005-0000-0000-0000C7270000}"/>
    <cellStyle name="20% - Accent1 2 3 6 2 3" xfId="10371" xr:uid="{00000000-0005-0000-0000-0000C8270000}"/>
    <cellStyle name="20% - Accent1 2 3 6 2 3 2" xfId="10372" xr:uid="{00000000-0005-0000-0000-0000C9270000}"/>
    <cellStyle name="20% - Accent1 2 3 6 2 3 2 2" xfId="10373" xr:uid="{00000000-0005-0000-0000-0000CA270000}"/>
    <cellStyle name="20% - Accent1 2 3 6 2 3 2 2 2" xfId="10374" xr:uid="{00000000-0005-0000-0000-0000CB270000}"/>
    <cellStyle name="20% - Accent1 2 3 6 2 3 2 3" xfId="10375" xr:uid="{00000000-0005-0000-0000-0000CC270000}"/>
    <cellStyle name="20% - Accent1 2 3 6 2 3 3" xfId="10376" xr:uid="{00000000-0005-0000-0000-0000CD270000}"/>
    <cellStyle name="20% - Accent1 2 3 6 2 3 3 2" xfId="10377" xr:uid="{00000000-0005-0000-0000-0000CE270000}"/>
    <cellStyle name="20% - Accent1 2 3 6 2 3 4" xfId="10378" xr:uid="{00000000-0005-0000-0000-0000CF270000}"/>
    <cellStyle name="20% - Accent1 2 3 6 2 4" xfId="10379" xr:uid="{00000000-0005-0000-0000-0000D0270000}"/>
    <cellStyle name="20% - Accent1 2 3 6 2 4 2" xfId="10380" xr:uid="{00000000-0005-0000-0000-0000D1270000}"/>
    <cellStyle name="20% - Accent1 2 3 6 2 4 2 2" xfId="10381" xr:uid="{00000000-0005-0000-0000-0000D2270000}"/>
    <cellStyle name="20% - Accent1 2 3 6 2 4 2 2 2" xfId="10382" xr:uid="{00000000-0005-0000-0000-0000D3270000}"/>
    <cellStyle name="20% - Accent1 2 3 6 2 4 2 3" xfId="10383" xr:uid="{00000000-0005-0000-0000-0000D4270000}"/>
    <cellStyle name="20% - Accent1 2 3 6 2 4 3" xfId="10384" xr:uid="{00000000-0005-0000-0000-0000D5270000}"/>
    <cellStyle name="20% - Accent1 2 3 6 2 4 3 2" xfId="10385" xr:uid="{00000000-0005-0000-0000-0000D6270000}"/>
    <cellStyle name="20% - Accent1 2 3 6 2 4 4" xfId="10386" xr:uid="{00000000-0005-0000-0000-0000D7270000}"/>
    <cellStyle name="20% - Accent1 2 3 6 2 5" xfId="10387" xr:uid="{00000000-0005-0000-0000-0000D8270000}"/>
    <cellStyle name="20% - Accent1 2 3 6 2 5 2" xfId="10388" xr:uid="{00000000-0005-0000-0000-0000D9270000}"/>
    <cellStyle name="20% - Accent1 2 3 6 2 5 2 2" xfId="10389" xr:uid="{00000000-0005-0000-0000-0000DA270000}"/>
    <cellStyle name="20% - Accent1 2 3 6 2 5 3" xfId="10390" xr:uid="{00000000-0005-0000-0000-0000DB270000}"/>
    <cellStyle name="20% - Accent1 2 3 6 2 6" xfId="10391" xr:uid="{00000000-0005-0000-0000-0000DC270000}"/>
    <cellStyle name="20% - Accent1 2 3 6 2 6 2" xfId="10392" xr:uid="{00000000-0005-0000-0000-0000DD270000}"/>
    <cellStyle name="20% - Accent1 2 3 6 2 6 2 2" xfId="10393" xr:uid="{00000000-0005-0000-0000-0000DE270000}"/>
    <cellStyle name="20% - Accent1 2 3 6 2 6 3" xfId="10394" xr:uid="{00000000-0005-0000-0000-0000DF270000}"/>
    <cellStyle name="20% - Accent1 2 3 6 2 7" xfId="10395" xr:uid="{00000000-0005-0000-0000-0000E0270000}"/>
    <cellStyle name="20% - Accent1 2 3 6 2 7 2" xfId="10396" xr:uid="{00000000-0005-0000-0000-0000E1270000}"/>
    <cellStyle name="20% - Accent1 2 3 6 2 8" xfId="10397" xr:uid="{00000000-0005-0000-0000-0000E2270000}"/>
    <cellStyle name="20% - Accent1 2 3 6 2 8 2" xfId="10398" xr:uid="{00000000-0005-0000-0000-0000E3270000}"/>
    <cellStyle name="20% - Accent1 2 3 6 2 9" xfId="10399" xr:uid="{00000000-0005-0000-0000-0000E4270000}"/>
    <cellStyle name="20% - Accent1 2 3 6 3" xfId="10400" xr:uid="{00000000-0005-0000-0000-0000E5270000}"/>
    <cellStyle name="20% - Accent1 2 3 6 3 2" xfId="10401" xr:uid="{00000000-0005-0000-0000-0000E6270000}"/>
    <cellStyle name="20% - Accent1 2 3 6 3 2 2" xfId="10402" xr:uid="{00000000-0005-0000-0000-0000E7270000}"/>
    <cellStyle name="20% - Accent1 2 3 6 3 2 2 2" xfId="10403" xr:uid="{00000000-0005-0000-0000-0000E8270000}"/>
    <cellStyle name="20% - Accent1 2 3 6 3 2 2 2 2" xfId="10404" xr:uid="{00000000-0005-0000-0000-0000E9270000}"/>
    <cellStyle name="20% - Accent1 2 3 6 3 2 2 3" xfId="10405" xr:uid="{00000000-0005-0000-0000-0000EA270000}"/>
    <cellStyle name="20% - Accent1 2 3 6 3 2 3" xfId="10406" xr:uid="{00000000-0005-0000-0000-0000EB270000}"/>
    <cellStyle name="20% - Accent1 2 3 6 3 2 3 2" xfId="10407" xr:uid="{00000000-0005-0000-0000-0000EC270000}"/>
    <cellStyle name="20% - Accent1 2 3 6 3 2 4" xfId="10408" xr:uid="{00000000-0005-0000-0000-0000ED270000}"/>
    <cellStyle name="20% - Accent1 2 3 6 3 3" xfId="10409" xr:uid="{00000000-0005-0000-0000-0000EE270000}"/>
    <cellStyle name="20% - Accent1 2 3 6 3 3 2" xfId="10410" xr:uid="{00000000-0005-0000-0000-0000EF270000}"/>
    <cellStyle name="20% - Accent1 2 3 6 3 3 2 2" xfId="10411" xr:uid="{00000000-0005-0000-0000-0000F0270000}"/>
    <cellStyle name="20% - Accent1 2 3 6 3 3 2 2 2" xfId="10412" xr:uid="{00000000-0005-0000-0000-0000F1270000}"/>
    <cellStyle name="20% - Accent1 2 3 6 3 3 2 3" xfId="10413" xr:uid="{00000000-0005-0000-0000-0000F2270000}"/>
    <cellStyle name="20% - Accent1 2 3 6 3 3 3" xfId="10414" xr:uid="{00000000-0005-0000-0000-0000F3270000}"/>
    <cellStyle name="20% - Accent1 2 3 6 3 3 3 2" xfId="10415" xr:uid="{00000000-0005-0000-0000-0000F4270000}"/>
    <cellStyle name="20% - Accent1 2 3 6 3 3 4" xfId="10416" xr:uid="{00000000-0005-0000-0000-0000F5270000}"/>
    <cellStyle name="20% - Accent1 2 3 6 3 4" xfId="10417" xr:uid="{00000000-0005-0000-0000-0000F6270000}"/>
    <cellStyle name="20% - Accent1 2 3 6 3 4 2" xfId="10418" xr:uid="{00000000-0005-0000-0000-0000F7270000}"/>
    <cellStyle name="20% - Accent1 2 3 6 3 4 2 2" xfId="10419" xr:uid="{00000000-0005-0000-0000-0000F8270000}"/>
    <cellStyle name="20% - Accent1 2 3 6 3 4 2 2 2" xfId="10420" xr:uid="{00000000-0005-0000-0000-0000F9270000}"/>
    <cellStyle name="20% - Accent1 2 3 6 3 4 2 3" xfId="10421" xr:uid="{00000000-0005-0000-0000-0000FA270000}"/>
    <cellStyle name="20% - Accent1 2 3 6 3 4 3" xfId="10422" xr:uid="{00000000-0005-0000-0000-0000FB270000}"/>
    <cellStyle name="20% - Accent1 2 3 6 3 4 3 2" xfId="10423" xr:uid="{00000000-0005-0000-0000-0000FC270000}"/>
    <cellStyle name="20% - Accent1 2 3 6 3 4 4" xfId="10424" xr:uid="{00000000-0005-0000-0000-0000FD270000}"/>
    <cellStyle name="20% - Accent1 2 3 6 3 5" xfId="10425" xr:uid="{00000000-0005-0000-0000-0000FE270000}"/>
    <cellStyle name="20% - Accent1 2 3 6 3 5 2" xfId="10426" xr:uid="{00000000-0005-0000-0000-0000FF270000}"/>
    <cellStyle name="20% - Accent1 2 3 6 3 5 2 2" xfId="10427" xr:uid="{00000000-0005-0000-0000-000000280000}"/>
    <cellStyle name="20% - Accent1 2 3 6 3 5 3" xfId="10428" xr:uid="{00000000-0005-0000-0000-000001280000}"/>
    <cellStyle name="20% - Accent1 2 3 6 3 6" xfId="10429" xr:uid="{00000000-0005-0000-0000-000002280000}"/>
    <cellStyle name="20% - Accent1 2 3 6 3 6 2" xfId="10430" xr:uid="{00000000-0005-0000-0000-000003280000}"/>
    <cellStyle name="20% - Accent1 2 3 6 3 6 2 2" xfId="10431" xr:uid="{00000000-0005-0000-0000-000004280000}"/>
    <cellStyle name="20% - Accent1 2 3 6 3 6 3" xfId="10432" xr:uid="{00000000-0005-0000-0000-000005280000}"/>
    <cellStyle name="20% - Accent1 2 3 6 3 7" xfId="10433" xr:uid="{00000000-0005-0000-0000-000006280000}"/>
    <cellStyle name="20% - Accent1 2 3 6 3 7 2" xfId="10434" xr:uid="{00000000-0005-0000-0000-000007280000}"/>
    <cellStyle name="20% - Accent1 2 3 6 3 8" xfId="10435" xr:uid="{00000000-0005-0000-0000-000008280000}"/>
    <cellStyle name="20% - Accent1 2 3 6 3 8 2" xfId="10436" xr:uid="{00000000-0005-0000-0000-000009280000}"/>
    <cellStyle name="20% - Accent1 2 3 6 3 9" xfId="10437" xr:uid="{00000000-0005-0000-0000-00000A280000}"/>
    <cellStyle name="20% - Accent1 2 3 6 4" xfId="10438" xr:uid="{00000000-0005-0000-0000-00000B280000}"/>
    <cellStyle name="20% - Accent1 2 3 6 4 2" xfId="10439" xr:uid="{00000000-0005-0000-0000-00000C280000}"/>
    <cellStyle name="20% - Accent1 2 3 6 4 2 2" xfId="10440" xr:uid="{00000000-0005-0000-0000-00000D280000}"/>
    <cellStyle name="20% - Accent1 2 3 6 4 2 2 2" xfId="10441" xr:uid="{00000000-0005-0000-0000-00000E280000}"/>
    <cellStyle name="20% - Accent1 2 3 6 4 2 3" xfId="10442" xr:uid="{00000000-0005-0000-0000-00000F280000}"/>
    <cellStyle name="20% - Accent1 2 3 6 4 3" xfId="10443" xr:uid="{00000000-0005-0000-0000-000010280000}"/>
    <cellStyle name="20% - Accent1 2 3 6 4 3 2" xfId="10444" xr:uid="{00000000-0005-0000-0000-000011280000}"/>
    <cellStyle name="20% - Accent1 2 3 6 4 4" xfId="10445" xr:uid="{00000000-0005-0000-0000-000012280000}"/>
    <cellStyle name="20% - Accent1 2 3 6 5" xfId="10446" xr:uid="{00000000-0005-0000-0000-000013280000}"/>
    <cellStyle name="20% - Accent1 2 3 6 5 2" xfId="10447" xr:uid="{00000000-0005-0000-0000-000014280000}"/>
    <cellStyle name="20% - Accent1 2 3 6 5 2 2" xfId="10448" xr:uid="{00000000-0005-0000-0000-000015280000}"/>
    <cellStyle name="20% - Accent1 2 3 6 5 2 2 2" xfId="10449" xr:uid="{00000000-0005-0000-0000-000016280000}"/>
    <cellStyle name="20% - Accent1 2 3 6 5 2 3" xfId="10450" xr:uid="{00000000-0005-0000-0000-000017280000}"/>
    <cellStyle name="20% - Accent1 2 3 6 5 3" xfId="10451" xr:uid="{00000000-0005-0000-0000-000018280000}"/>
    <cellStyle name="20% - Accent1 2 3 6 5 3 2" xfId="10452" xr:uid="{00000000-0005-0000-0000-000019280000}"/>
    <cellStyle name="20% - Accent1 2 3 6 5 4" xfId="10453" xr:uid="{00000000-0005-0000-0000-00001A280000}"/>
    <cellStyle name="20% - Accent1 2 3 6 6" xfId="10454" xr:uid="{00000000-0005-0000-0000-00001B280000}"/>
    <cellStyle name="20% - Accent1 2 3 6 6 2" xfId="10455" xr:uid="{00000000-0005-0000-0000-00001C280000}"/>
    <cellStyle name="20% - Accent1 2 3 6 6 2 2" xfId="10456" xr:uid="{00000000-0005-0000-0000-00001D280000}"/>
    <cellStyle name="20% - Accent1 2 3 6 6 2 2 2" xfId="10457" xr:uid="{00000000-0005-0000-0000-00001E280000}"/>
    <cellStyle name="20% - Accent1 2 3 6 6 2 3" xfId="10458" xr:uid="{00000000-0005-0000-0000-00001F280000}"/>
    <cellStyle name="20% - Accent1 2 3 6 6 3" xfId="10459" xr:uid="{00000000-0005-0000-0000-000020280000}"/>
    <cellStyle name="20% - Accent1 2 3 6 6 3 2" xfId="10460" xr:uid="{00000000-0005-0000-0000-000021280000}"/>
    <cellStyle name="20% - Accent1 2 3 6 6 4" xfId="10461" xr:uid="{00000000-0005-0000-0000-000022280000}"/>
    <cellStyle name="20% - Accent1 2 3 6 7" xfId="10462" xr:uid="{00000000-0005-0000-0000-000023280000}"/>
    <cellStyle name="20% - Accent1 2 3 6 7 2" xfId="10463" xr:uid="{00000000-0005-0000-0000-000024280000}"/>
    <cellStyle name="20% - Accent1 2 3 6 7 2 2" xfId="10464" xr:uid="{00000000-0005-0000-0000-000025280000}"/>
    <cellStyle name="20% - Accent1 2 3 6 7 3" xfId="10465" xr:uid="{00000000-0005-0000-0000-000026280000}"/>
    <cellStyle name="20% - Accent1 2 3 6 8" xfId="10466" xr:uid="{00000000-0005-0000-0000-000027280000}"/>
    <cellStyle name="20% - Accent1 2 3 6 8 2" xfId="10467" xr:uid="{00000000-0005-0000-0000-000028280000}"/>
    <cellStyle name="20% - Accent1 2 3 6 8 2 2" xfId="10468" xr:uid="{00000000-0005-0000-0000-000029280000}"/>
    <cellStyle name="20% - Accent1 2 3 6 8 3" xfId="10469" xr:uid="{00000000-0005-0000-0000-00002A280000}"/>
    <cellStyle name="20% - Accent1 2 3 6 9" xfId="10470" xr:uid="{00000000-0005-0000-0000-00002B280000}"/>
    <cellStyle name="20% - Accent1 2 3 6 9 2" xfId="10471" xr:uid="{00000000-0005-0000-0000-00002C280000}"/>
    <cellStyle name="20% - Accent1 2 3 7" xfId="10472" xr:uid="{00000000-0005-0000-0000-00002D280000}"/>
    <cellStyle name="20% - Accent1 2 3 7 2" xfId="10473" xr:uid="{00000000-0005-0000-0000-00002E280000}"/>
    <cellStyle name="20% - Accent1 2 3 7 2 2" xfId="10474" xr:uid="{00000000-0005-0000-0000-00002F280000}"/>
    <cellStyle name="20% - Accent1 2 3 7 2 2 2" xfId="10475" xr:uid="{00000000-0005-0000-0000-000030280000}"/>
    <cellStyle name="20% - Accent1 2 3 7 2 2 2 2" xfId="10476" xr:uid="{00000000-0005-0000-0000-000031280000}"/>
    <cellStyle name="20% - Accent1 2 3 7 2 2 3" xfId="10477" xr:uid="{00000000-0005-0000-0000-000032280000}"/>
    <cellStyle name="20% - Accent1 2 3 7 2 3" xfId="10478" xr:uid="{00000000-0005-0000-0000-000033280000}"/>
    <cellStyle name="20% - Accent1 2 3 7 2 3 2" xfId="10479" xr:uid="{00000000-0005-0000-0000-000034280000}"/>
    <cellStyle name="20% - Accent1 2 3 7 2 4" xfId="10480" xr:uid="{00000000-0005-0000-0000-000035280000}"/>
    <cellStyle name="20% - Accent1 2 3 7 3" xfId="10481" xr:uid="{00000000-0005-0000-0000-000036280000}"/>
    <cellStyle name="20% - Accent1 2 3 7 3 2" xfId="10482" xr:uid="{00000000-0005-0000-0000-000037280000}"/>
    <cellStyle name="20% - Accent1 2 3 7 3 2 2" xfId="10483" xr:uid="{00000000-0005-0000-0000-000038280000}"/>
    <cellStyle name="20% - Accent1 2 3 7 3 2 2 2" xfId="10484" xr:uid="{00000000-0005-0000-0000-000039280000}"/>
    <cellStyle name="20% - Accent1 2 3 7 3 2 3" xfId="10485" xr:uid="{00000000-0005-0000-0000-00003A280000}"/>
    <cellStyle name="20% - Accent1 2 3 7 3 3" xfId="10486" xr:uid="{00000000-0005-0000-0000-00003B280000}"/>
    <cellStyle name="20% - Accent1 2 3 7 3 3 2" xfId="10487" xr:uid="{00000000-0005-0000-0000-00003C280000}"/>
    <cellStyle name="20% - Accent1 2 3 7 3 4" xfId="10488" xr:uid="{00000000-0005-0000-0000-00003D280000}"/>
    <cellStyle name="20% - Accent1 2 3 7 4" xfId="10489" xr:uid="{00000000-0005-0000-0000-00003E280000}"/>
    <cellStyle name="20% - Accent1 2 3 7 4 2" xfId="10490" xr:uid="{00000000-0005-0000-0000-00003F280000}"/>
    <cellStyle name="20% - Accent1 2 3 7 4 2 2" xfId="10491" xr:uid="{00000000-0005-0000-0000-000040280000}"/>
    <cellStyle name="20% - Accent1 2 3 7 4 2 2 2" xfId="10492" xr:uid="{00000000-0005-0000-0000-000041280000}"/>
    <cellStyle name="20% - Accent1 2 3 7 4 2 3" xfId="10493" xr:uid="{00000000-0005-0000-0000-000042280000}"/>
    <cellStyle name="20% - Accent1 2 3 7 4 3" xfId="10494" xr:uid="{00000000-0005-0000-0000-000043280000}"/>
    <cellStyle name="20% - Accent1 2 3 7 4 3 2" xfId="10495" xr:uid="{00000000-0005-0000-0000-000044280000}"/>
    <cellStyle name="20% - Accent1 2 3 7 4 4" xfId="10496" xr:uid="{00000000-0005-0000-0000-000045280000}"/>
    <cellStyle name="20% - Accent1 2 3 7 5" xfId="10497" xr:uid="{00000000-0005-0000-0000-000046280000}"/>
    <cellStyle name="20% - Accent1 2 3 7 5 2" xfId="10498" xr:uid="{00000000-0005-0000-0000-000047280000}"/>
    <cellStyle name="20% - Accent1 2 3 7 5 2 2" xfId="10499" xr:uid="{00000000-0005-0000-0000-000048280000}"/>
    <cellStyle name="20% - Accent1 2 3 7 5 3" xfId="10500" xr:uid="{00000000-0005-0000-0000-000049280000}"/>
    <cellStyle name="20% - Accent1 2 3 7 6" xfId="10501" xr:uid="{00000000-0005-0000-0000-00004A280000}"/>
    <cellStyle name="20% - Accent1 2 3 7 6 2" xfId="10502" xr:uid="{00000000-0005-0000-0000-00004B280000}"/>
    <cellStyle name="20% - Accent1 2 3 7 6 2 2" xfId="10503" xr:uid="{00000000-0005-0000-0000-00004C280000}"/>
    <cellStyle name="20% - Accent1 2 3 7 6 3" xfId="10504" xr:uid="{00000000-0005-0000-0000-00004D280000}"/>
    <cellStyle name="20% - Accent1 2 3 7 7" xfId="10505" xr:uid="{00000000-0005-0000-0000-00004E280000}"/>
    <cellStyle name="20% - Accent1 2 3 7 7 2" xfId="10506" xr:uid="{00000000-0005-0000-0000-00004F280000}"/>
    <cellStyle name="20% - Accent1 2 3 7 8" xfId="10507" xr:uid="{00000000-0005-0000-0000-000050280000}"/>
    <cellStyle name="20% - Accent1 2 3 7 8 2" xfId="10508" xr:uid="{00000000-0005-0000-0000-000051280000}"/>
    <cellStyle name="20% - Accent1 2 3 7 9" xfId="10509" xr:uid="{00000000-0005-0000-0000-000052280000}"/>
    <cellStyle name="20% - Accent1 2 3 8" xfId="10510" xr:uid="{00000000-0005-0000-0000-000053280000}"/>
    <cellStyle name="20% - Accent1 2 3 8 2" xfId="10511" xr:uid="{00000000-0005-0000-0000-000054280000}"/>
    <cellStyle name="20% - Accent1 2 3 8 2 2" xfId="10512" xr:uid="{00000000-0005-0000-0000-000055280000}"/>
    <cellStyle name="20% - Accent1 2 3 8 2 2 2" xfId="10513" xr:uid="{00000000-0005-0000-0000-000056280000}"/>
    <cellStyle name="20% - Accent1 2 3 8 2 2 2 2" xfId="10514" xr:uid="{00000000-0005-0000-0000-000057280000}"/>
    <cellStyle name="20% - Accent1 2 3 8 2 2 3" xfId="10515" xr:uid="{00000000-0005-0000-0000-000058280000}"/>
    <cellStyle name="20% - Accent1 2 3 8 2 3" xfId="10516" xr:uid="{00000000-0005-0000-0000-000059280000}"/>
    <cellStyle name="20% - Accent1 2 3 8 2 3 2" xfId="10517" xr:uid="{00000000-0005-0000-0000-00005A280000}"/>
    <cellStyle name="20% - Accent1 2 3 8 2 4" xfId="10518" xr:uid="{00000000-0005-0000-0000-00005B280000}"/>
    <cellStyle name="20% - Accent1 2 3 8 3" xfId="10519" xr:uid="{00000000-0005-0000-0000-00005C280000}"/>
    <cellStyle name="20% - Accent1 2 3 8 3 2" xfId="10520" xr:uid="{00000000-0005-0000-0000-00005D280000}"/>
    <cellStyle name="20% - Accent1 2 3 8 3 2 2" xfId="10521" xr:uid="{00000000-0005-0000-0000-00005E280000}"/>
    <cellStyle name="20% - Accent1 2 3 8 3 2 2 2" xfId="10522" xr:uid="{00000000-0005-0000-0000-00005F280000}"/>
    <cellStyle name="20% - Accent1 2 3 8 3 2 3" xfId="10523" xr:uid="{00000000-0005-0000-0000-000060280000}"/>
    <cellStyle name="20% - Accent1 2 3 8 3 3" xfId="10524" xr:uid="{00000000-0005-0000-0000-000061280000}"/>
    <cellStyle name="20% - Accent1 2 3 8 3 3 2" xfId="10525" xr:uid="{00000000-0005-0000-0000-000062280000}"/>
    <cellStyle name="20% - Accent1 2 3 8 3 4" xfId="10526" xr:uid="{00000000-0005-0000-0000-000063280000}"/>
    <cellStyle name="20% - Accent1 2 3 8 4" xfId="10527" xr:uid="{00000000-0005-0000-0000-000064280000}"/>
    <cellStyle name="20% - Accent1 2 3 8 4 2" xfId="10528" xr:uid="{00000000-0005-0000-0000-000065280000}"/>
    <cellStyle name="20% - Accent1 2 3 8 4 2 2" xfId="10529" xr:uid="{00000000-0005-0000-0000-000066280000}"/>
    <cellStyle name="20% - Accent1 2 3 8 4 2 2 2" xfId="10530" xr:uid="{00000000-0005-0000-0000-000067280000}"/>
    <cellStyle name="20% - Accent1 2 3 8 4 2 3" xfId="10531" xr:uid="{00000000-0005-0000-0000-000068280000}"/>
    <cellStyle name="20% - Accent1 2 3 8 4 3" xfId="10532" xr:uid="{00000000-0005-0000-0000-000069280000}"/>
    <cellStyle name="20% - Accent1 2 3 8 4 3 2" xfId="10533" xr:uid="{00000000-0005-0000-0000-00006A280000}"/>
    <cellStyle name="20% - Accent1 2 3 8 4 4" xfId="10534" xr:uid="{00000000-0005-0000-0000-00006B280000}"/>
    <cellStyle name="20% - Accent1 2 3 8 5" xfId="10535" xr:uid="{00000000-0005-0000-0000-00006C280000}"/>
    <cellStyle name="20% - Accent1 2 3 8 5 2" xfId="10536" xr:uid="{00000000-0005-0000-0000-00006D280000}"/>
    <cellStyle name="20% - Accent1 2 3 8 5 2 2" xfId="10537" xr:uid="{00000000-0005-0000-0000-00006E280000}"/>
    <cellStyle name="20% - Accent1 2 3 8 5 3" xfId="10538" xr:uid="{00000000-0005-0000-0000-00006F280000}"/>
    <cellStyle name="20% - Accent1 2 3 8 6" xfId="10539" xr:uid="{00000000-0005-0000-0000-000070280000}"/>
    <cellStyle name="20% - Accent1 2 3 8 6 2" xfId="10540" xr:uid="{00000000-0005-0000-0000-000071280000}"/>
    <cellStyle name="20% - Accent1 2 3 8 6 2 2" xfId="10541" xr:uid="{00000000-0005-0000-0000-000072280000}"/>
    <cellStyle name="20% - Accent1 2 3 8 6 3" xfId="10542" xr:uid="{00000000-0005-0000-0000-000073280000}"/>
    <cellStyle name="20% - Accent1 2 3 8 7" xfId="10543" xr:uid="{00000000-0005-0000-0000-000074280000}"/>
    <cellStyle name="20% - Accent1 2 3 8 7 2" xfId="10544" xr:uid="{00000000-0005-0000-0000-000075280000}"/>
    <cellStyle name="20% - Accent1 2 3 8 8" xfId="10545" xr:uid="{00000000-0005-0000-0000-000076280000}"/>
    <cellStyle name="20% - Accent1 2 3 8 8 2" xfId="10546" xr:uid="{00000000-0005-0000-0000-000077280000}"/>
    <cellStyle name="20% - Accent1 2 3 8 9" xfId="10547" xr:uid="{00000000-0005-0000-0000-000078280000}"/>
    <cellStyle name="20% - Accent1 2 3 9" xfId="10548" xr:uid="{00000000-0005-0000-0000-000079280000}"/>
    <cellStyle name="20% - Accent1 2 3 9 2" xfId="10549" xr:uid="{00000000-0005-0000-0000-00007A280000}"/>
    <cellStyle name="20% - Accent1 2 3 9 2 2" xfId="10550" xr:uid="{00000000-0005-0000-0000-00007B280000}"/>
    <cellStyle name="20% - Accent1 2 3 9 2 2 2" xfId="10551" xr:uid="{00000000-0005-0000-0000-00007C280000}"/>
    <cellStyle name="20% - Accent1 2 3 9 2 3" xfId="10552" xr:uid="{00000000-0005-0000-0000-00007D280000}"/>
    <cellStyle name="20% - Accent1 2 3 9 3" xfId="10553" xr:uid="{00000000-0005-0000-0000-00007E280000}"/>
    <cellStyle name="20% - Accent1 2 3 9 3 2" xfId="10554" xr:uid="{00000000-0005-0000-0000-00007F280000}"/>
    <cellStyle name="20% - Accent1 2 3 9 4" xfId="10555" xr:uid="{00000000-0005-0000-0000-000080280000}"/>
    <cellStyle name="20% - Accent1 2 4" xfId="10556" xr:uid="{00000000-0005-0000-0000-000081280000}"/>
    <cellStyle name="20% - Accent1 2 4 10" xfId="10557" xr:uid="{00000000-0005-0000-0000-000082280000}"/>
    <cellStyle name="20% - Accent1 2 4 10 2" xfId="10558" xr:uid="{00000000-0005-0000-0000-000083280000}"/>
    <cellStyle name="20% - Accent1 2 4 10 2 2" xfId="10559" xr:uid="{00000000-0005-0000-0000-000084280000}"/>
    <cellStyle name="20% - Accent1 2 4 10 2 2 2" xfId="10560" xr:uid="{00000000-0005-0000-0000-000085280000}"/>
    <cellStyle name="20% - Accent1 2 4 10 2 3" xfId="10561" xr:uid="{00000000-0005-0000-0000-000086280000}"/>
    <cellStyle name="20% - Accent1 2 4 10 3" xfId="10562" xr:uid="{00000000-0005-0000-0000-000087280000}"/>
    <cellStyle name="20% - Accent1 2 4 10 3 2" xfId="10563" xr:uid="{00000000-0005-0000-0000-000088280000}"/>
    <cellStyle name="20% - Accent1 2 4 10 4" xfId="10564" xr:uid="{00000000-0005-0000-0000-000089280000}"/>
    <cellStyle name="20% - Accent1 2 4 11" xfId="10565" xr:uid="{00000000-0005-0000-0000-00008A280000}"/>
    <cellStyle name="20% - Accent1 2 4 11 2" xfId="10566" xr:uid="{00000000-0005-0000-0000-00008B280000}"/>
    <cellStyle name="20% - Accent1 2 4 11 2 2" xfId="10567" xr:uid="{00000000-0005-0000-0000-00008C280000}"/>
    <cellStyle name="20% - Accent1 2 4 11 2 2 2" xfId="10568" xr:uid="{00000000-0005-0000-0000-00008D280000}"/>
    <cellStyle name="20% - Accent1 2 4 11 2 3" xfId="10569" xr:uid="{00000000-0005-0000-0000-00008E280000}"/>
    <cellStyle name="20% - Accent1 2 4 11 3" xfId="10570" xr:uid="{00000000-0005-0000-0000-00008F280000}"/>
    <cellStyle name="20% - Accent1 2 4 11 3 2" xfId="10571" xr:uid="{00000000-0005-0000-0000-000090280000}"/>
    <cellStyle name="20% - Accent1 2 4 11 4" xfId="10572" xr:uid="{00000000-0005-0000-0000-000091280000}"/>
    <cellStyle name="20% - Accent1 2 4 12" xfId="10573" xr:uid="{00000000-0005-0000-0000-000092280000}"/>
    <cellStyle name="20% - Accent1 2 4 12 2" xfId="10574" xr:uid="{00000000-0005-0000-0000-000093280000}"/>
    <cellStyle name="20% - Accent1 2 4 12 2 2" xfId="10575" xr:uid="{00000000-0005-0000-0000-000094280000}"/>
    <cellStyle name="20% - Accent1 2 4 12 3" xfId="10576" xr:uid="{00000000-0005-0000-0000-000095280000}"/>
    <cellStyle name="20% - Accent1 2 4 13" xfId="10577" xr:uid="{00000000-0005-0000-0000-000096280000}"/>
    <cellStyle name="20% - Accent1 2 4 13 2" xfId="10578" xr:uid="{00000000-0005-0000-0000-000097280000}"/>
    <cellStyle name="20% - Accent1 2 4 13 2 2" xfId="10579" xr:uid="{00000000-0005-0000-0000-000098280000}"/>
    <cellStyle name="20% - Accent1 2 4 13 3" xfId="10580" xr:uid="{00000000-0005-0000-0000-000099280000}"/>
    <cellStyle name="20% - Accent1 2 4 14" xfId="10581" xr:uid="{00000000-0005-0000-0000-00009A280000}"/>
    <cellStyle name="20% - Accent1 2 4 14 2" xfId="10582" xr:uid="{00000000-0005-0000-0000-00009B280000}"/>
    <cellStyle name="20% - Accent1 2 4 15" xfId="10583" xr:uid="{00000000-0005-0000-0000-00009C280000}"/>
    <cellStyle name="20% - Accent1 2 4 15 2" xfId="10584" xr:uid="{00000000-0005-0000-0000-00009D280000}"/>
    <cellStyle name="20% - Accent1 2 4 16" xfId="10585" xr:uid="{00000000-0005-0000-0000-00009E280000}"/>
    <cellStyle name="20% - Accent1 2 4 2" xfId="10586" xr:uid="{00000000-0005-0000-0000-00009F280000}"/>
    <cellStyle name="20% - Accent1 2 4 2 10" xfId="10587" xr:uid="{00000000-0005-0000-0000-0000A0280000}"/>
    <cellStyle name="20% - Accent1 2 4 2 10 2" xfId="10588" xr:uid="{00000000-0005-0000-0000-0000A1280000}"/>
    <cellStyle name="20% - Accent1 2 4 2 10 2 2" xfId="10589" xr:uid="{00000000-0005-0000-0000-0000A2280000}"/>
    <cellStyle name="20% - Accent1 2 4 2 10 2 2 2" xfId="10590" xr:uid="{00000000-0005-0000-0000-0000A3280000}"/>
    <cellStyle name="20% - Accent1 2 4 2 10 2 3" xfId="10591" xr:uid="{00000000-0005-0000-0000-0000A4280000}"/>
    <cellStyle name="20% - Accent1 2 4 2 10 3" xfId="10592" xr:uid="{00000000-0005-0000-0000-0000A5280000}"/>
    <cellStyle name="20% - Accent1 2 4 2 10 3 2" xfId="10593" xr:uid="{00000000-0005-0000-0000-0000A6280000}"/>
    <cellStyle name="20% - Accent1 2 4 2 10 4" xfId="10594" xr:uid="{00000000-0005-0000-0000-0000A7280000}"/>
    <cellStyle name="20% - Accent1 2 4 2 11" xfId="10595" xr:uid="{00000000-0005-0000-0000-0000A8280000}"/>
    <cellStyle name="20% - Accent1 2 4 2 11 2" xfId="10596" xr:uid="{00000000-0005-0000-0000-0000A9280000}"/>
    <cellStyle name="20% - Accent1 2 4 2 11 2 2" xfId="10597" xr:uid="{00000000-0005-0000-0000-0000AA280000}"/>
    <cellStyle name="20% - Accent1 2 4 2 11 3" xfId="10598" xr:uid="{00000000-0005-0000-0000-0000AB280000}"/>
    <cellStyle name="20% - Accent1 2 4 2 12" xfId="10599" xr:uid="{00000000-0005-0000-0000-0000AC280000}"/>
    <cellStyle name="20% - Accent1 2 4 2 12 2" xfId="10600" xr:uid="{00000000-0005-0000-0000-0000AD280000}"/>
    <cellStyle name="20% - Accent1 2 4 2 12 2 2" xfId="10601" xr:uid="{00000000-0005-0000-0000-0000AE280000}"/>
    <cellStyle name="20% - Accent1 2 4 2 12 3" xfId="10602" xr:uid="{00000000-0005-0000-0000-0000AF280000}"/>
    <cellStyle name="20% - Accent1 2 4 2 13" xfId="10603" xr:uid="{00000000-0005-0000-0000-0000B0280000}"/>
    <cellStyle name="20% - Accent1 2 4 2 13 2" xfId="10604" xr:uid="{00000000-0005-0000-0000-0000B1280000}"/>
    <cellStyle name="20% - Accent1 2 4 2 14" xfId="10605" xr:uid="{00000000-0005-0000-0000-0000B2280000}"/>
    <cellStyle name="20% - Accent1 2 4 2 14 2" xfId="10606" xr:uid="{00000000-0005-0000-0000-0000B3280000}"/>
    <cellStyle name="20% - Accent1 2 4 2 15" xfId="10607" xr:uid="{00000000-0005-0000-0000-0000B4280000}"/>
    <cellStyle name="20% - Accent1 2 4 2 2" xfId="10608" xr:uid="{00000000-0005-0000-0000-0000B5280000}"/>
    <cellStyle name="20% - Accent1 2 4 2 2 10" xfId="10609" xr:uid="{00000000-0005-0000-0000-0000B6280000}"/>
    <cellStyle name="20% - Accent1 2 4 2 2 10 2" xfId="10610" xr:uid="{00000000-0005-0000-0000-0000B7280000}"/>
    <cellStyle name="20% - Accent1 2 4 2 2 10 2 2" xfId="10611" xr:uid="{00000000-0005-0000-0000-0000B8280000}"/>
    <cellStyle name="20% - Accent1 2 4 2 2 10 3" xfId="10612" xr:uid="{00000000-0005-0000-0000-0000B9280000}"/>
    <cellStyle name="20% - Accent1 2 4 2 2 11" xfId="10613" xr:uid="{00000000-0005-0000-0000-0000BA280000}"/>
    <cellStyle name="20% - Accent1 2 4 2 2 11 2" xfId="10614" xr:uid="{00000000-0005-0000-0000-0000BB280000}"/>
    <cellStyle name="20% - Accent1 2 4 2 2 11 2 2" xfId="10615" xr:uid="{00000000-0005-0000-0000-0000BC280000}"/>
    <cellStyle name="20% - Accent1 2 4 2 2 11 3" xfId="10616" xr:uid="{00000000-0005-0000-0000-0000BD280000}"/>
    <cellStyle name="20% - Accent1 2 4 2 2 12" xfId="10617" xr:uid="{00000000-0005-0000-0000-0000BE280000}"/>
    <cellStyle name="20% - Accent1 2 4 2 2 12 2" xfId="10618" xr:uid="{00000000-0005-0000-0000-0000BF280000}"/>
    <cellStyle name="20% - Accent1 2 4 2 2 13" xfId="10619" xr:uid="{00000000-0005-0000-0000-0000C0280000}"/>
    <cellStyle name="20% - Accent1 2 4 2 2 13 2" xfId="10620" xr:uid="{00000000-0005-0000-0000-0000C1280000}"/>
    <cellStyle name="20% - Accent1 2 4 2 2 14" xfId="10621" xr:uid="{00000000-0005-0000-0000-0000C2280000}"/>
    <cellStyle name="20% - Accent1 2 4 2 2 2" xfId="10622" xr:uid="{00000000-0005-0000-0000-0000C3280000}"/>
    <cellStyle name="20% - Accent1 2 4 2 2 2 10" xfId="10623" xr:uid="{00000000-0005-0000-0000-0000C4280000}"/>
    <cellStyle name="20% - Accent1 2 4 2 2 2 10 2" xfId="10624" xr:uid="{00000000-0005-0000-0000-0000C5280000}"/>
    <cellStyle name="20% - Accent1 2 4 2 2 2 11" xfId="10625" xr:uid="{00000000-0005-0000-0000-0000C6280000}"/>
    <cellStyle name="20% - Accent1 2 4 2 2 2 2" xfId="10626" xr:uid="{00000000-0005-0000-0000-0000C7280000}"/>
    <cellStyle name="20% - Accent1 2 4 2 2 2 2 2" xfId="10627" xr:uid="{00000000-0005-0000-0000-0000C8280000}"/>
    <cellStyle name="20% - Accent1 2 4 2 2 2 2 2 2" xfId="10628" xr:uid="{00000000-0005-0000-0000-0000C9280000}"/>
    <cellStyle name="20% - Accent1 2 4 2 2 2 2 2 2 2" xfId="10629" xr:uid="{00000000-0005-0000-0000-0000CA280000}"/>
    <cellStyle name="20% - Accent1 2 4 2 2 2 2 2 2 2 2" xfId="10630" xr:uid="{00000000-0005-0000-0000-0000CB280000}"/>
    <cellStyle name="20% - Accent1 2 4 2 2 2 2 2 2 3" xfId="10631" xr:uid="{00000000-0005-0000-0000-0000CC280000}"/>
    <cellStyle name="20% - Accent1 2 4 2 2 2 2 2 3" xfId="10632" xr:uid="{00000000-0005-0000-0000-0000CD280000}"/>
    <cellStyle name="20% - Accent1 2 4 2 2 2 2 2 3 2" xfId="10633" xr:uid="{00000000-0005-0000-0000-0000CE280000}"/>
    <cellStyle name="20% - Accent1 2 4 2 2 2 2 2 4" xfId="10634" xr:uid="{00000000-0005-0000-0000-0000CF280000}"/>
    <cellStyle name="20% - Accent1 2 4 2 2 2 2 3" xfId="10635" xr:uid="{00000000-0005-0000-0000-0000D0280000}"/>
    <cellStyle name="20% - Accent1 2 4 2 2 2 2 3 2" xfId="10636" xr:uid="{00000000-0005-0000-0000-0000D1280000}"/>
    <cellStyle name="20% - Accent1 2 4 2 2 2 2 3 2 2" xfId="10637" xr:uid="{00000000-0005-0000-0000-0000D2280000}"/>
    <cellStyle name="20% - Accent1 2 4 2 2 2 2 3 2 2 2" xfId="10638" xr:uid="{00000000-0005-0000-0000-0000D3280000}"/>
    <cellStyle name="20% - Accent1 2 4 2 2 2 2 3 2 3" xfId="10639" xr:uid="{00000000-0005-0000-0000-0000D4280000}"/>
    <cellStyle name="20% - Accent1 2 4 2 2 2 2 3 3" xfId="10640" xr:uid="{00000000-0005-0000-0000-0000D5280000}"/>
    <cellStyle name="20% - Accent1 2 4 2 2 2 2 3 3 2" xfId="10641" xr:uid="{00000000-0005-0000-0000-0000D6280000}"/>
    <cellStyle name="20% - Accent1 2 4 2 2 2 2 3 4" xfId="10642" xr:uid="{00000000-0005-0000-0000-0000D7280000}"/>
    <cellStyle name="20% - Accent1 2 4 2 2 2 2 4" xfId="10643" xr:uid="{00000000-0005-0000-0000-0000D8280000}"/>
    <cellStyle name="20% - Accent1 2 4 2 2 2 2 4 2" xfId="10644" xr:uid="{00000000-0005-0000-0000-0000D9280000}"/>
    <cellStyle name="20% - Accent1 2 4 2 2 2 2 4 2 2" xfId="10645" xr:uid="{00000000-0005-0000-0000-0000DA280000}"/>
    <cellStyle name="20% - Accent1 2 4 2 2 2 2 4 2 2 2" xfId="10646" xr:uid="{00000000-0005-0000-0000-0000DB280000}"/>
    <cellStyle name="20% - Accent1 2 4 2 2 2 2 4 2 3" xfId="10647" xr:uid="{00000000-0005-0000-0000-0000DC280000}"/>
    <cellStyle name="20% - Accent1 2 4 2 2 2 2 4 3" xfId="10648" xr:uid="{00000000-0005-0000-0000-0000DD280000}"/>
    <cellStyle name="20% - Accent1 2 4 2 2 2 2 4 3 2" xfId="10649" xr:uid="{00000000-0005-0000-0000-0000DE280000}"/>
    <cellStyle name="20% - Accent1 2 4 2 2 2 2 4 4" xfId="10650" xr:uid="{00000000-0005-0000-0000-0000DF280000}"/>
    <cellStyle name="20% - Accent1 2 4 2 2 2 2 5" xfId="10651" xr:uid="{00000000-0005-0000-0000-0000E0280000}"/>
    <cellStyle name="20% - Accent1 2 4 2 2 2 2 5 2" xfId="10652" xr:uid="{00000000-0005-0000-0000-0000E1280000}"/>
    <cellStyle name="20% - Accent1 2 4 2 2 2 2 5 2 2" xfId="10653" xr:uid="{00000000-0005-0000-0000-0000E2280000}"/>
    <cellStyle name="20% - Accent1 2 4 2 2 2 2 5 3" xfId="10654" xr:uid="{00000000-0005-0000-0000-0000E3280000}"/>
    <cellStyle name="20% - Accent1 2 4 2 2 2 2 6" xfId="10655" xr:uid="{00000000-0005-0000-0000-0000E4280000}"/>
    <cellStyle name="20% - Accent1 2 4 2 2 2 2 6 2" xfId="10656" xr:uid="{00000000-0005-0000-0000-0000E5280000}"/>
    <cellStyle name="20% - Accent1 2 4 2 2 2 2 6 2 2" xfId="10657" xr:uid="{00000000-0005-0000-0000-0000E6280000}"/>
    <cellStyle name="20% - Accent1 2 4 2 2 2 2 6 3" xfId="10658" xr:uid="{00000000-0005-0000-0000-0000E7280000}"/>
    <cellStyle name="20% - Accent1 2 4 2 2 2 2 7" xfId="10659" xr:uid="{00000000-0005-0000-0000-0000E8280000}"/>
    <cellStyle name="20% - Accent1 2 4 2 2 2 2 7 2" xfId="10660" xr:uid="{00000000-0005-0000-0000-0000E9280000}"/>
    <cellStyle name="20% - Accent1 2 4 2 2 2 2 8" xfId="10661" xr:uid="{00000000-0005-0000-0000-0000EA280000}"/>
    <cellStyle name="20% - Accent1 2 4 2 2 2 2 8 2" xfId="10662" xr:uid="{00000000-0005-0000-0000-0000EB280000}"/>
    <cellStyle name="20% - Accent1 2 4 2 2 2 2 9" xfId="10663" xr:uid="{00000000-0005-0000-0000-0000EC280000}"/>
    <cellStyle name="20% - Accent1 2 4 2 2 2 3" xfId="10664" xr:uid="{00000000-0005-0000-0000-0000ED280000}"/>
    <cellStyle name="20% - Accent1 2 4 2 2 2 3 2" xfId="10665" xr:uid="{00000000-0005-0000-0000-0000EE280000}"/>
    <cellStyle name="20% - Accent1 2 4 2 2 2 3 2 2" xfId="10666" xr:uid="{00000000-0005-0000-0000-0000EF280000}"/>
    <cellStyle name="20% - Accent1 2 4 2 2 2 3 2 2 2" xfId="10667" xr:uid="{00000000-0005-0000-0000-0000F0280000}"/>
    <cellStyle name="20% - Accent1 2 4 2 2 2 3 2 2 2 2" xfId="10668" xr:uid="{00000000-0005-0000-0000-0000F1280000}"/>
    <cellStyle name="20% - Accent1 2 4 2 2 2 3 2 2 3" xfId="10669" xr:uid="{00000000-0005-0000-0000-0000F2280000}"/>
    <cellStyle name="20% - Accent1 2 4 2 2 2 3 2 3" xfId="10670" xr:uid="{00000000-0005-0000-0000-0000F3280000}"/>
    <cellStyle name="20% - Accent1 2 4 2 2 2 3 2 3 2" xfId="10671" xr:uid="{00000000-0005-0000-0000-0000F4280000}"/>
    <cellStyle name="20% - Accent1 2 4 2 2 2 3 2 4" xfId="10672" xr:uid="{00000000-0005-0000-0000-0000F5280000}"/>
    <cellStyle name="20% - Accent1 2 4 2 2 2 3 3" xfId="10673" xr:uid="{00000000-0005-0000-0000-0000F6280000}"/>
    <cellStyle name="20% - Accent1 2 4 2 2 2 3 3 2" xfId="10674" xr:uid="{00000000-0005-0000-0000-0000F7280000}"/>
    <cellStyle name="20% - Accent1 2 4 2 2 2 3 3 2 2" xfId="10675" xr:uid="{00000000-0005-0000-0000-0000F8280000}"/>
    <cellStyle name="20% - Accent1 2 4 2 2 2 3 3 2 2 2" xfId="10676" xr:uid="{00000000-0005-0000-0000-0000F9280000}"/>
    <cellStyle name="20% - Accent1 2 4 2 2 2 3 3 2 3" xfId="10677" xr:uid="{00000000-0005-0000-0000-0000FA280000}"/>
    <cellStyle name="20% - Accent1 2 4 2 2 2 3 3 3" xfId="10678" xr:uid="{00000000-0005-0000-0000-0000FB280000}"/>
    <cellStyle name="20% - Accent1 2 4 2 2 2 3 3 3 2" xfId="10679" xr:uid="{00000000-0005-0000-0000-0000FC280000}"/>
    <cellStyle name="20% - Accent1 2 4 2 2 2 3 3 4" xfId="10680" xr:uid="{00000000-0005-0000-0000-0000FD280000}"/>
    <cellStyle name="20% - Accent1 2 4 2 2 2 3 4" xfId="10681" xr:uid="{00000000-0005-0000-0000-0000FE280000}"/>
    <cellStyle name="20% - Accent1 2 4 2 2 2 3 4 2" xfId="10682" xr:uid="{00000000-0005-0000-0000-0000FF280000}"/>
    <cellStyle name="20% - Accent1 2 4 2 2 2 3 4 2 2" xfId="10683" xr:uid="{00000000-0005-0000-0000-000000290000}"/>
    <cellStyle name="20% - Accent1 2 4 2 2 2 3 4 2 2 2" xfId="10684" xr:uid="{00000000-0005-0000-0000-000001290000}"/>
    <cellStyle name="20% - Accent1 2 4 2 2 2 3 4 2 3" xfId="10685" xr:uid="{00000000-0005-0000-0000-000002290000}"/>
    <cellStyle name="20% - Accent1 2 4 2 2 2 3 4 3" xfId="10686" xr:uid="{00000000-0005-0000-0000-000003290000}"/>
    <cellStyle name="20% - Accent1 2 4 2 2 2 3 4 3 2" xfId="10687" xr:uid="{00000000-0005-0000-0000-000004290000}"/>
    <cellStyle name="20% - Accent1 2 4 2 2 2 3 4 4" xfId="10688" xr:uid="{00000000-0005-0000-0000-000005290000}"/>
    <cellStyle name="20% - Accent1 2 4 2 2 2 3 5" xfId="10689" xr:uid="{00000000-0005-0000-0000-000006290000}"/>
    <cellStyle name="20% - Accent1 2 4 2 2 2 3 5 2" xfId="10690" xr:uid="{00000000-0005-0000-0000-000007290000}"/>
    <cellStyle name="20% - Accent1 2 4 2 2 2 3 5 2 2" xfId="10691" xr:uid="{00000000-0005-0000-0000-000008290000}"/>
    <cellStyle name="20% - Accent1 2 4 2 2 2 3 5 3" xfId="10692" xr:uid="{00000000-0005-0000-0000-000009290000}"/>
    <cellStyle name="20% - Accent1 2 4 2 2 2 3 6" xfId="10693" xr:uid="{00000000-0005-0000-0000-00000A290000}"/>
    <cellStyle name="20% - Accent1 2 4 2 2 2 3 6 2" xfId="10694" xr:uid="{00000000-0005-0000-0000-00000B290000}"/>
    <cellStyle name="20% - Accent1 2 4 2 2 2 3 6 2 2" xfId="10695" xr:uid="{00000000-0005-0000-0000-00000C290000}"/>
    <cellStyle name="20% - Accent1 2 4 2 2 2 3 6 3" xfId="10696" xr:uid="{00000000-0005-0000-0000-00000D290000}"/>
    <cellStyle name="20% - Accent1 2 4 2 2 2 3 7" xfId="10697" xr:uid="{00000000-0005-0000-0000-00000E290000}"/>
    <cellStyle name="20% - Accent1 2 4 2 2 2 3 7 2" xfId="10698" xr:uid="{00000000-0005-0000-0000-00000F290000}"/>
    <cellStyle name="20% - Accent1 2 4 2 2 2 3 8" xfId="10699" xr:uid="{00000000-0005-0000-0000-000010290000}"/>
    <cellStyle name="20% - Accent1 2 4 2 2 2 3 8 2" xfId="10700" xr:uid="{00000000-0005-0000-0000-000011290000}"/>
    <cellStyle name="20% - Accent1 2 4 2 2 2 3 9" xfId="10701" xr:uid="{00000000-0005-0000-0000-000012290000}"/>
    <cellStyle name="20% - Accent1 2 4 2 2 2 4" xfId="10702" xr:uid="{00000000-0005-0000-0000-000013290000}"/>
    <cellStyle name="20% - Accent1 2 4 2 2 2 4 2" xfId="10703" xr:uid="{00000000-0005-0000-0000-000014290000}"/>
    <cellStyle name="20% - Accent1 2 4 2 2 2 4 2 2" xfId="10704" xr:uid="{00000000-0005-0000-0000-000015290000}"/>
    <cellStyle name="20% - Accent1 2 4 2 2 2 4 2 2 2" xfId="10705" xr:uid="{00000000-0005-0000-0000-000016290000}"/>
    <cellStyle name="20% - Accent1 2 4 2 2 2 4 2 3" xfId="10706" xr:uid="{00000000-0005-0000-0000-000017290000}"/>
    <cellStyle name="20% - Accent1 2 4 2 2 2 4 3" xfId="10707" xr:uid="{00000000-0005-0000-0000-000018290000}"/>
    <cellStyle name="20% - Accent1 2 4 2 2 2 4 3 2" xfId="10708" xr:uid="{00000000-0005-0000-0000-000019290000}"/>
    <cellStyle name="20% - Accent1 2 4 2 2 2 4 4" xfId="10709" xr:uid="{00000000-0005-0000-0000-00001A290000}"/>
    <cellStyle name="20% - Accent1 2 4 2 2 2 5" xfId="10710" xr:uid="{00000000-0005-0000-0000-00001B290000}"/>
    <cellStyle name="20% - Accent1 2 4 2 2 2 5 2" xfId="10711" xr:uid="{00000000-0005-0000-0000-00001C290000}"/>
    <cellStyle name="20% - Accent1 2 4 2 2 2 5 2 2" xfId="10712" xr:uid="{00000000-0005-0000-0000-00001D290000}"/>
    <cellStyle name="20% - Accent1 2 4 2 2 2 5 2 2 2" xfId="10713" xr:uid="{00000000-0005-0000-0000-00001E290000}"/>
    <cellStyle name="20% - Accent1 2 4 2 2 2 5 2 3" xfId="10714" xr:uid="{00000000-0005-0000-0000-00001F290000}"/>
    <cellStyle name="20% - Accent1 2 4 2 2 2 5 3" xfId="10715" xr:uid="{00000000-0005-0000-0000-000020290000}"/>
    <cellStyle name="20% - Accent1 2 4 2 2 2 5 3 2" xfId="10716" xr:uid="{00000000-0005-0000-0000-000021290000}"/>
    <cellStyle name="20% - Accent1 2 4 2 2 2 5 4" xfId="10717" xr:uid="{00000000-0005-0000-0000-000022290000}"/>
    <cellStyle name="20% - Accent1 2 4 2 2 2 6" xfId="10718" xr:uid="{00000000-0005-0000-0000-000023290000}"/>
    <cellStyle name="20% - Accent1 2 4 2 2 2 6 2" xfId="10719" xr:uid="{00000000-0005-0000-0000-000024290000}"/>
    <cellStyle name="20% - Accent1 2 4 2 2 2 6 2 2" xfId="10720" xr:uid="{00000000-0005-0000-0000-000025290000}"/>
    <cellStyle name="20% - Accent1 2 4 2 2 2 6 2 2 2" xfId="10721" xr:uid="{00000000-0005-0000-0000-000026290000}"/>
    <cellStyle name="20% - Accent1 2 4 2 2 2 6 2 3" xfId="10722" xr:uid="{00000000-0005-0000-0000-000027290000}"/>
    <cellStyle name="20% - Accent1 2 4 2 2 2 6 3" xfId="10723" xr:uid="{00000000-0005-0000-0000-000028290000}"/>
    <cellStyle name="20% - Accent1 2 4 2 2 2 6 3 2" xfId="10724" xr:uid="{00000000-0005-0000-0000-000029290000}"/>
    <cellStyle name="20% - Accent1 2 4 2 2 2 6 4" xfId="10725" xr:uid="{00000000-0005-0000-0000-00002A290000}"/>
    <cellStyle name="20% - Accent1 2 4 2 2 2 7" xfId="10726" xr:uid="{00000000-0005-0000-0000-00002B290000}"/>
    <cellStyle name="20% - Accent1 2 4 2 2 2 7 2" xfId="10727" xr:uid="{00000000-0005-0000-0000-00002C290000}"/>
    <cellStyle name="20% - Accent1 2 4 2 2 2 7 2 2" xfId="10728" xr:uid="{00000000-0005-0000-0000-00002D290000}"/>
    <cellStyle name="20% - Accent1 2 4 2 2 2 7 3" xfId="10729" xr:uid="{00000000-0005-0000-0000-00002E290000}"/>
    <cellStyle name="20% - Accent1 2 4 2 2 2 8" xfId="10730" xr:uid="{00000000-0005-0000-0000-00002F290000}"/>
    <cellStyle name="20% - Accent1 2 4 2 2 2 8 2" xfId="10731" xr:uid="{00000000-0005-0000-0000-000030290000}"/>
    <cellStyle name="20% - Accent1 2 4 2 2 2 8 2 2" xfId="10732" xr:uid="{00000000-0005-0000-0000-000031290000}"/>
    <cellStyle name="20% - Accent1 2 4 2 2 2 8 3" xfId="10733" xr:uid="{00000000-0005-0000-0000-000032290000}"/>
    <cellStyle name="20% - Accent1 2 4 2 2 2 9" xfId="10734" xr:uid="{00000000-0005-0000-0000-000033290000}"/>
    <cellStyle name="20% - Accent1 2 4 2 2 2 9 2" xfId="10735" xr:uid="{00000000-0005-0000-0000-000034290000}"/>
    <cellStyle name="20% - Accent1 2 4 2 2 3" xfId="10736" xr:uid="{00000000-0005-0000-0000-000035290000}"/>
    <cellStyle name="20% - Accent1 2 4 2 2 3 10" xfId="10737" xr:uid="{00000000-0005-0000-0000-000036290000}"/>
    <cellStyle name="20% - Accent1 2 4 2 2 3 10 2" xfId="10738" xr:uid="{00000000-0005-0000-0000-000037290000}"/>
    <cellStyle name="20% - Accent1 2 4 2 2 3 11" xfId="10739" xr:uid="{00000000-0005-0000-0000-000038290000}"/>
    <cellStyle name="20% - Accent1 2 4 2 2 3 2" xfId="10740" xr:uid="{00000000-0005-0000-0000-000039290000}"/>
    <cellStyle name="20% - Accent1 2 4 2 2 3 2 2" xfId="10741" xr:uid="{00000000-0005-0000-0000-00003A290000}"/>
    <cellStyle name="20% - Accent1 2 4 2 2 3 2 2 2" xfId="10742" xr:uid="{00000000-0005-0000-0000-00003B290000}"/>
    <cellStyle name="20% - Accent1 2 4 2 2 3 2 2 2 2" xfId="10743" xr:uid="{00000000-0005-0000-0000-00003C290000}"/>
    <cellStyle name="20% - Accent1 2 4 2 2 3 2 2 2 2 2" xfId="10744" xr:uid="{00000000-0005-0000-0000-00003D290000}"/>
    <cellStyle name="20% - Accent1 2 4 2 2 3 2 2 2 3" xfId="10745" xr:uid="{00000000-0005-0000-0000-00003E290000}"/>
    <cellStyle name="20% - Accent1 2 4 2 2 3 2 2 3" xfId="10746" xr:uid="{00000000-0005-0000-0000-00003F290000}"/>
    <cellStyle name="20% - Accent1 2 4 2 2 3 2 2 3 2" xfId="10747" xr:uid="{00000000-0005-0000-0000-000040290000}"/>
    <cellStyle name="20% - Accent1 2 4 2 2 3 2 2 4" xfId="10748" xr:uid="{00000000-0005-0000-0000-000041290000}"/>
    <cellStyle name="20% - Accent1 2 4 2 2 3 2 3" xfId="10749" xr:uid="{00000000-0005-0000-0000-000042290000}"/>
    <cellStyle name="20% - Accent1 2 4 2 2 3 2 3 2" xfId="10750" xr:uid="{00000000-0005-0000-0000-000043290000}"/>
    <cellStyle name="20% - Accent1 2 4 2 2 3 2 3 2 2" xfId="10751" xr:uid="{00000000-0005-0000-0000-000044290000}"/>
    <cellStyle name="20% - Accent1 2 4 2 2 3 2 3 2 2 2" xfId="10752" xr:uid="{00000000-0005-0000-0000-000045290000}"/>
    <cellStyle name="20% - Accent1 2 4 2 2 3 2 3 2 3" xfId="10753" xr:uid="{00000000-0005-0000-0000-000046290000}"/>
    <cellStyle name="20% - Accent1 2 4 2 2 3 2 3 3" xfId="10754" xr:uid="{00000000-0005-0000-0000-000047290000}"/>
    <cellStyle name="20% - Accent1 2 4 2 2 3 2 3 3 2" xfId="10755" xr:uid="{00000000-0005-0000-0000-000048290000}"/>
    <cellStyle name="20% - Accent1 2 4 2 2 3 2 3 4" xfId="10756" xr:uid="{00000000-0005-0000-0000-000049290000}"/>
    <cellStyle name="20% - Accent1 2 4 2 2 3 2 4" xfId="10757" xr:uid="{00000000-0005-0000-0000-00004A290000}"/>
    <cellStyle name="20% - Accent1 2 4 2 2 3 2 4 2" xfId="10758" xr:uid="{00000000-0005-0000-0000-00004B290000}"/>
    <cellStyle name="20% - Accent1 2 4 2 2 3 2 4 2 2" xfId="10759" xr:uid="{00000000-0005-0000-0000-00004C290000}"/>
    <cellStyle name="20% - Accent1 2 4 2 2 3 2 4 2 2 2" xfId="10760" xr:uid="{00000000-0005-0000-0000-00004D290000}"/>
    <cellStyle name="20% - Accent1 2 4 2 2 3 2 4 2 3" xfId="10761" xr:uid="{00000000-0005-0000-0000-00004E290000}"/>
    <cellStyle name="20% - Accent1 2 4 2 2 3 2 4 3" xfId="10762" xr:uid="{00000000-0005-0000-0000-00004F290000}"/>
    <cellStyle name="20% - Accent1 2 4 2 2 3 2 4 3 2" xfId="10763" xr:uid="{00000000-0005-0000-0000-000050290000}"/>
    <cellStyle name="20% - Accent1 2 4 2 2 3 2 4 4" xfId="10764" xr:uid="{00000000-0005-0000-0000-000051290000}"/>
    <cellStyle name="20% - Accent1 2 4 2 2 3 2 5" xfId="10765" xr:uid="{00000000-0005-0000-0000-000052290000}"/>
    <cellStyle name="20% - Accent1 2 4 2 2 3 2 5 2" xfId="10766" xr:uid="{00000000-0005-0000-0000-000053290000}"/>
    <cellStyle name="20% - Accent1 2 4 2 2 3 2 5 2 2" xfId="10767" xr:uid="{00000000-0005-0000-0000-000054290000}"/>
    <cellStyle name="20% - Accent1 2 4 2 2 3 2 5 3" xfId="10768" xr:uid="{00000000-0005-0000-0000-000055290000}"/>
    <cellStyle name="20% - Accent1 2 4 2 2 3 2 6" xfId="10769" xr:uid="{00000000-0005-0000-0000-000056290000}"/>
    <cellStyle name="20% - Accent1 2 4 2 2 3 2 6 2" xfId="10770" xr:uid="{00000000-0005-0000-0000-000057290000}"/>
    <cellStyle name="20% - Accent1 2 4 2 2 3 2 6 2 2" xfId="10771" xr:uid="{00000000-0005-0000-0000-000058290000}"/>
    <cellStyle name="20% - Accent1 2 4 2 2 3 2 6 3" xfId="10772" xr:uid="{00000000-0005-0000-0000-000059290000}"/>
    <cellStyle name="20% - Accent1 2 4 2 2 3 2 7" xfId="10773" xr:uid="{00000000-0005-0000-0000-00005A290000}"/>
    <cellStyle name="20% - Accent1 2 4 2 2 3 2 7 2" xfId="10774" xr:uid="{00000000-0005-0000-0000-00005B290000}"/>
    <cellStyle name="20% - Accent1 2 4 2 2 3 2 8" xfId="10775" xr:uid="{00000000-0005-0000-0000-00005C290000}"/>
    <cellStyle name="20% - Accent1 2 4 2 2 3 2 8 2" xfId="10776" xr:uid="{00000000-0005-0000-0000-00005D290000}"/>
    <cellStyle name="20% - Accent1 2 4 2 2 3 2 9" xfId="10777" xr:uid="{00000000-0005-0000-0000-00005E290000}"/>
    <cellStyle name="20% - Accent1 2 4 2 2 3 3" xfId="10778" xr:uid="{00000000-0005-0000-0000-00005F290000}"/>
    <cellStyle name="20% - Accent1 2 4 2 2 3 3 2" xfId="10779" xr:uid="{00000000-0005-0000-0000-000060290000}"/>
    <cellStyle name="20% - Accent1 2 4 2 2 3 3 2 2" xfId="10780" xr:uid="{00000000-0005-0000-0000-000061290000}"/>
    <cellStyle name="20% - Accent1 2 4 2 2 3 3 2 2 2" xfId="10781" xr:uid="{00000000-0005-0000-0000-000062290000}"/>
    <cellStyle name="20% - Accent1 2 4 2 2 3 3 2 2 2 2" xfId="10782" xr:uid="{00000000-0005-0000-0000-000063290000}"/>
    <cellStyle name="20% - Accent1 2 4 2 2 3 3 2 2 3" xfId="10783" xr:uid="{00000000-0005-0000-0000-000064290000}"/>
    <cellStyle name="20% - Accent1 2 4 2 2 3 3 2 3" xfId="10784" xr:uid="{00000000-0005-0000-0000-000065290000}"/>
    <cellStyle name="20% - Accent1 2 4 2 2 3 3 2 3 2" xfId="10785" xr:uid="{00000000-0005-0000-0000-000066290000}"/>
    <cellStyle name="20% - Accent1 2 4 2 2 3 3 2 4" xfId="10786" xr:uid="{00000000-0005-0000-0000-000067290000}"/>
    <cellStyle name="20% - Accent1 2 4 2 2 3 3 3" xfId="10787" xr:uid="{00000000-0005-0000-0000-000068290000}"/>
    <cellStyle name="20% - Accent1 2 4 2 2 3 3 3 2" xfId="10788" xr:uid="{00000000-0005-0000-0000-000069290000}"/>
    <cellStyle name="20% - Accent1 2 4 2 2 3 3 3 2 2" xfId="10789" xr:uid="{00000000-0005-0000-0000-00006A290000}"/>
    <cellStyle name="20% - Accent1 2 4 2 2 3 3 3 2 2 2" xfId="10790" xr:uid="{00000000-0005-0000-0000-00006B290000}"/>
    <cellStyle name="20% - Accent1 2 4 2 2 3 3 3 2 3" xfId="10791" xr:uid="{00000000-0005-0000-0000-00006C290000}"/>
    <cellStyle name="20% - Accent1 2 4 2 2 3 3 3 3" xfId="10792" xr:uid="{00000000-0005-0000-0000-00006D290000}"/>
    <cellStyle name="20% - Accent1 2 4 2 2 3 3 3 3 2" xfId="10793" xr:uid="{00000000-0005-0000-0000-00006E290000}"/>
    <cellStyle name="20% - Accent1 2 4 2 2 3 3 3 4" xfId="10794" xr:uid="{00000000-0005-0000-0000-00006F290000}"/>
    <cellStyle name="20% - Accent1 2 4 2 2 3 3 4" xfId="10795" xr:uid="{00000000-0005-0000-0000-000070290000}"/>
    <cellStyle name="20% - Accent1 2 4 2 2 3 3 4 2" xfId="10796" xr:uid="{00000000-0005-0000-0000-000071290000}"/>
    <cellStyle name="20% - Accent1 2 4 2 2 3 3 4 2 2" xfId="10797" xr:uid="{00000000-0005-0000-0000-000072290000}"/>
    <cellStyle name="20% - Accent1 2 4 2 2 3 3 4 2 2 2" xfId="10798" xr:uid="{00000000-0005-0000-0000-000073290000}"/>
    <cellStyle name="20% - Accent1 2 4 2 2 3 3 4 2 3" xfId="10799" xr:uid="{00000000-0005-0000-0000-000074290000}"/>
    <cellStyle name="20% - Accent1 2 4 2 2 3 3 4 3" xfId="10800" xr:uid="{00000000-0005-0000-0000-000075290000}"/>
    <cellStyle name="20% - Accent1 2 4 2 2 3 3 4 3 2" xfId="10801" xr:uid="{00000000-0005-0000-0000-000076290000}"/>
    <cellStyle name="20% - Accent1 2 4 2 2 3 3 4 4" xfId="10802" xr:uid="{00000000-0005-0000-0000-000077290000}"/>
    <cellStyle name="20% - Accent1 2 4 2 2 3 3 5" xfId="10803" xr:uid="{00000000-0005-0000-0000-000078290000}"/>
    <cellStyle name="20% - Accent1 2 4 2 2 3 3 5 2" xfId="10804" xr:uid="{00000000-0005-0000-0000-000079290000}"/>
    <cellStyle name="20% - Accent1 2 4 2 2 3 3 5 2 2" xfId="10805" xr:uid="{00000000-0005-0000-0000-00007A290000}"/>
    <cellStyle name="20% - Accent1 2 4 2 2 3 3 5 3" xfId="10806" xr:uid="{00000000-0005-0000-0000-00007B290000}"/>
    <cellStyle name="20% - Accent1 2 4 2 2 3 3 6" xfId="10807" xr:uid="{00000000-0005-0000-0000-00007C290000}"/>
    <cellStyle name="20% - Accent1 2 4 2 2 3 3 6 2" xfId="10808" xr:uid="{00000000-0005-0000-0000-00007D290000}"/>
    <cellStyle name="20% - Accent1 2 4 2 2 3 3 6 2 2" xfId="10809" xr:uid="{00000000-0005-0000-0000-00007E290000}"/>
    <cellStyle name="20% - Accent1 2 4 2 2 3 3 6 3" xfId="10810" xr:uid="{00000000-0005-0000-0000-00007F290000}"/>
    <cellStyle name="20% - Accent1 2 4 2 2 3 3 7" xfId="10811" xr:uid="{00000000-0005-0000-0000-000080290000}"/>
    <cellStyle name="20% - Accent1 2 4 2 2 3 3 7 2" xfId="10812" xr:uid="{00000000-0005-0000-0000-000081290000}"/>
    <cellStyle name="20% - Accent1 2 4 2 2 3 3 8" xfId="10813" xr:uid="{00000000-0005-0000-0000-000082290000}"/>
    <cellStyle name="20% - Accent1 2 4 2 2 3 3 8 2" xfId="10814" xr:uid="{00000000-0005-0000-0000-000083290000}"/>
    <cellStyle name="20% - Accent1 2 4 2 2 3 3 9" xfId="10815" xr:uid="{00000000-0005-0000-0000-000084290000}"/>
    <cellStyle name="20% - Accent1 2 4 2 2 3 4" xfId="10816" xr:uid="{00000000-0005-0000-0000-000085290000}"/>
    <cellStyle name="20% - Accent1 2 4 2 2 3 4 2" xfId="10817" xr:uid="{00000000-0005-0000-0000-000086290000}"/>
    <cellStyle name="20% - Accent1 2 4 2 2 3 4 2 2" xfId="10818" xr:uid="{00000000-0005-0000-0000-000087290000}"/>
    <cellStyle name="20% - Accent1 2 4 2 2 3 4 2 2 2" xfId="10819" xr:uid="{00000000-0005-0000-0000-000088290000}"/>
    <cellStyle name="20% - Accent1 2 4 2 2 3 4 2 3" xfId="10820" xr:uid="{00000000-0005-0000-0000-000089290000}"/>
    <cellStyle name="20% - Accent1 2 4 2 2 3 4 3" xfId="10821" xr:uid="{00000000-0005-0000-0000-00008A290000}"/>
    <cellStyle name="20% - Accent1 2 4 2 2 3 4 3 2" xfId="10822" xr:uid="{00000000-0005-0000-0000-00008B290000}"/>
    <cellStyle name="20% - Accent1 2 4 2 2 3 4 4" xfId="10823" xr:uid="{00000000-0005-0000-0000-00008C290000}"/>
    <cellStyle name="20% - Accent1 2 4 2 2 3 5" xfId="10824" xr:uid="{00000000-0005-0000-0000-00008D290000}"/>
    <cellStyle name="20% - Accent1 2 4 2 2 3 5 2" xfId="10825" xr:uid="{00000000-0005-0000-0000-00008E290000}"/>
    <cellStyle name="20% - Accent1 2 4 2 2 3 5 2 2" xfId="10826" xr:uid="{00000000-0005-0000-0000-00008F290000}"/>
    <cellStyle name="20% - Accent1 2 4 2 2 3 5 2 2 2" xfId="10827" xr:uid="{00000000-0005-0000-0000-000090290000}"/>
    <cellStyle name="20% - Accent1 2 4 2 2 3 5 2 3" xfId="10828" xr:uid="{00000000-0005-0000-0000-000091290000}"/>
    <cellStyle name="20% - Accent1 2 4 2 2 3 5 3" xfId="10829" xr:uid="{00000000-0005-0000-0000-000092290000}"/>
    <cellStyle name="20% - Accent1 2 4 2 2 3 5 3 2" xfId="10830" xr:uid="{00000000-0005-0000-0000-000093290000}"/>
    <cellStyle name="20% - Accent1 2 4 2 2 3 5 4" xfId="10831" xr:uid="{00000000-0005-0000-0000-000094290000}"/>
    <cellStyle name="20% - Accent1 2 4 2 2 3 6" xfId="10832" xr:uid="{00000000-0005-0000-0000-000095290000}"/>
    <cellStyle name="20% - Accent1 2 4 2 2 3 6 2" xfId="10833" xr:uid="{00000000-0005-0000-0000-000096290000}"/>
    <cellStyle name="20% - Accent1 2 4 2 2 3 6 2 2" xfId="10834" xr:uid="{00000000-0005-0000-0000-000097290000}"/>
    <cellStyle name="20% - Accent1 2 4 2 2 3 6 2 2 2" xfId="10835" xr:uid="{00000000-0005-0000-0000-000098290000}"/>
    <cellStyle name="20% - Accent1 2 4 2 2 3 6 2 3" xfId="10836" xr:uid="{00000000-0005-0000-0000-000099290000}"/>
    <cellStyle name="20% - Accent1 2 4 2 2 3 6 3" xfId="10837" xr:uid="{00000000-0005-0000-0000-00009A290000}"/>
    <cellStyle name="20% - Accent1 2 4 2 2 3 6 3 2" xfId="10838" xr:uid="{00000000-0005-0000-0000-00009B290000}"/>
    <cellStyle name="20% - Accent1 2 4 2 2 3 6 4" xfId="10839" xr:uid="{00000000-0005-0000-0000-00009C290000}"/>
    <cellStyle name="20% - Accent1 2 4 2 2 3 7" xfId="10840" xr:uid="{00000000-0005-0000-0000-00009D290000}"/>
    <cellStyle name="20% - Accent1 2 4 2 2 3 7 2" xfId="10841" xr:uid="{00000000-0005-0000-0000-00009E290000}"/>
    <cellStyle name="20% - Accent1 2 4 2 2 3 7 2 2" xfId="10842" xr:uid="{00000000-0005-0000-0000-00009F290000}"/>
    <cellStyle name="20% - Accent1 2 4 2 2 3 7 3" xfId="10843" xr:uid="{00000000-0005-0000-0000-0000A0290000}"/>
    <cellStyle name="20% - Accent1 2 4 2 2 3 8" xfId="10844" xr:uid="{00000000-0005-0000-0000-0000A1290000}"/>
    <cellStyle name="20% - Accent1 2 4 2 2 3 8 2" xfId="10845" xr:uid="{00000000-0005-0000-0000-0000A2290000}"/>
    <cellStyle name="20% - Accent1 2 4 2 2 3 8 2 2" xfId="10846" xr:uid="{00000000-0005-0000-0000-0000A3290000}"/>
    <cellStyle name="20% - Accent1 2 4 2 2 3 8 3" xfId="10847" xr:uid="{00000000-0005-0000-0000-0000A4290000}"/>
    <cellStyle name="20% - Accent1 2 4 2 2 3 9" xfId="10848" xr:uid="{00000000-0005-0000-0000-0000A5290000}"/>
    <cellStyle name="20% - Accent1 2 4 2 2 3 9 2" xfId="10849" xr:uid="{00000000-0005-0000-0000-0000A6290000}"/>
    <cellStyle name="20% - Accent1 2 4 2 2 4" xfId="10850" xr:uid="{00000000-0005-0000-0000-0000A7290000}"/>
    <cellStyle name="20% - Accent1 2 4 2 2 4 10" xfId="10851" xr:uid="{00000000-0005-0000-0000-0000A8290000}"/>
    <cellStyle name="20% - Accent1 2 4 2 2 4 10 2" xfId="10852" xr:uid="{00000000-0005-0000-0000-0000A9290000}"/>
    <cellStyle name="20% - Accent1 2 4 2 2 4 11" xfId="10853" xr:uid="{00000000-0005-0000-0000-0000AA290000}"/>
    <cellStyle name="20% - Accent1 2 4 2 2 4 2" xfId="10854" xr:uid="{00000000-0005-0000-0000-0000AB290000}"/>
    <cellStyle name="20% - Accent1 2 4 2 2 4 2 2" xfId="10855" xr:uid="{00000000-0005-0000-0000-0000AC290000}"/>
    <cellStyle name="20% - Accent1 2 4 2 2 4 2 2 2" xfId="10856" xr:uid="{00000000-0005-0000-0000-0000AD290000}"/>
    <cellStyle name="20% - Accent1 2 4 2 2 4 2 2 2 2" xfId="10857" xr:uid="{00000000-0005-0000-0000-0000AE290000}"/>
    <cellStyle name="20% - Accent1 2 4 2 2 4 2 2 2 2 2" xfId="10858" xr:uid="{00000000-0005-0000-0000-0000AF290000}"/>
    <cellStyle name="20% - Accent1 2 4 2 2 4 2 2 2 3" xfId="10859" xr:uid="{00000000-0005-0000-0000-0000B0290000}"/>
    <cellStyle name="20% - Accent1 2 4 2 2 4 2 2 3" xfId="10860" xr:uid="{00000000-0005-0000-0000-0000B1290000}"/>
    <cellStyle name="20% - Accent1 2 4 2 2 4 2 2 3 2" xfId="10861" xr:uid="{00000000-0005-0000-0000-0000B2290000}"/>
    <cellStyle name="20% - Accent1 2 4 2 2 4 2 2 4" xfId="10862" xr:uid="{00000000-0005-0000-0000-0000B3290000}"/>
    <cellStyle name="20% - Accent1 2 4 2 2 4 2 3" xfId="10863" xr:uid="{00000000-0005-0000-0000-0000B4290000}"/>
    <cellStyle name="20% - Accent1 2 4 2 2 4 2 3 2" xfId="10864" xr:uid="{00000000-0005-0000-0000-0000B5290000}"/>
    <cellStyle name="20% - Accent1 2 4 2 2 4 2 3 2 2" xfId="10865" xr:uid="{00000000-0005-0000-0000-0000B6290000}"/>
    <cellStyle name="20% - Accent1 2 4 2 2 4 2 3 2 2 2" xfId="10866" xr:uid="{00000000-0005-0000-0000-0000B7290000}"/>
    <cellStyle name="20% - Accent1 2 4 2 2 4 2 3 2 3" xfId="10867" xr:uid="{00000000-0005-0000-0000-0000B8290000}"/>
    <cellStyle name="20% - Accent1 2 4 2 2 4 2 3 3" xfId="10868" xr:uid="{00000000-0005-0000-0000-0000B9290000}"/>
    <cellStyle name="20% - Accent1 2 4 2 2 4 2 3 3 2" xfId="10869" xr:uid="{00000000-0005-0000-0000-0000BA290000}"/>
    <cellStyle name="20% - Accent1 2 4 2 2 4 2 3 4" xfId="10870" xr:uid="{00000000-0005-0000-0000-0000BB290000}"/>
    <cellStyle name="20% - Accent1 2 4 2 2 4 2 4" xfId="10871" xr:uid="{00000000-0005-0000-0000-0000BC290000}"/>
    <cellStyle name="20% - Accent1 2 4 2 2 4 2 4 2" xfId="10872" xr:uid="{00000000-0005-0000-0000-0000BD290000}"/>
    <cellStyle name="20% - Accent1 2 4 2 2 4 2 4 2 2" xfId="10873" xr:uid="{00000000-0005-0000-0000-0000BE290000}"/>
    <cellStyle name="20% - Accent1 2 4 2 2 4 2 4 2 2 2" xfId="10874" xr:uid="{00000000-0005-0000-0000-0000BF290000}"/>
    <cellStyle name="20% - Accent1 2 4 2 2 4 2 4 2 3" xfId="10875" xr:uid="{00000000-0005-0000-0000-0000C0290000}"/>
    <cellStyle name="20% - Accent1 2 4 2 2 4 2 4 3" xfId="10876" xr:uid="{00000000-0005-0000-0000-0000C1290000}"/>
    <cellStyle name="20% - Accent1 2 4 2 2 4 2 4 3 2" xfId="10877" xr:uid="{00000000-0005-0000-0000-0000C2290000}"/>
    <cellStyle name="20% - Accent1 2 4 2 2 4 2 4 4" xfId="10878" xr:uid="{00000000-0005-0000-0000-0000C3290000}"/>
    <cellStyle name="20% - Accent1 2 4 2 2 4 2 5" xfId="10879" xr:uid="{00000000-0005-0000-0000-0000C4290000}"/>
    <cellStyle name="20% - Accent1 2 4 2 2 4 2 5 2" xfId="10880" xr:uid="{00000000-0005-0000-0000-0000C5290000}"/>
    <cellStyle name="20% - Accent1 2 4 2 2 4 2 5 2 2" xfId="10881" xr:uid="{00000000-0005-0000-0000-0000C6290000}"/>
    <cellStyle name="20% - Accent1 2 4 2 2 4 2 5 3" xfId="10882" xr:uid="{00000000-0005-0000-0000-0000C7290000}"/>
    <cellStyle name="20% - Accent1 2 4 2 2 4 2 6" xfId="10883" xr:uid="{00000000-0005-0000-0000-0000C8290000}"/>
    <cellStyle name="20% - Accent1 2 4 2 2 4 2 6 2" xfId="10884" xr:uid="{00000000-0005-0000-0000-0000C9290000}"/>
    <cellStyle name="20% - Accent1 2 4 2 2 4 2 6 2 2" xfId="10885" xr:uid="{00000000-0005-0000-0000-0000CA290000}"/>
    <cellStyle name="20% - Accent1 2 4 2 2 4 2 6 3" xfId="10886" xr:uid="{00000000-0005-0000-0000-0000CB290000}"/>
    <cellStyle name="20% - Accent1 2 4 2 2 4 2 7" xfId="10887" xr:uid="{00000000-0005-0000-0000-0000CC290000}"/>
    <cellStyle name="20% - Accent1 2 4 2 2 4 2 7 2" xfId="10888" xr:uid="{00000000-0005-0000-0000-0000CD290000}"/>
    <cellStyle name="20% - Accent1 2 4 2 2 4 2 8" xfId="10889" xr:uid="{00000000-0005-0000-0000-0000CE290000}"/>
    <cellStyle name="20% - Accent1 2 4 2 2 4 2 8 2" xfId="10890" xr:uid="{00000000-0005-0000-0000-0000CF290000}"/>
    <cellStyle name="20% - Accent1 2 4 2 2 4 2 9" xfId="10891" xr:uid="{00000000-0005-0000-0000-0000D0290000}"/>
    <cellStyle name="20% - Accent1 2 4 2 2 4 3" xfId="10892" xr:uid="{00000000-0005-0000-0000-0000D1290000}"/>
    <cellStyle name="20% - Accent1 2 4 2 2 4 3 2" xfId="10893" xr:uid="{00000000-0005-0000-0000-0000D2290000}"/>
    <cellStyle name="20% - Accent1 2 4 2 2 4 3 2 2" xfId="10894" xr:uid="{00000000-0005-0000-0000-0000D3290000}"/>
    <cellStyle name="20% - Accent1 2 4 2 2 4 3 2 2 2" xfId="10895" xr:uid="{00000000-0005-0000-0000-0000D4290000}"/>
    <cellStyle name="20% - Accent1 2 4 2 2 4 3 2 2 2 2" xfId="10896" xr:uid="{00000000-0005-0000-0000-0000D5290000}"/>
    <cellStyle name="20% - Accent1 2 4 2 2 4 3 2 2 3" xfId="10897" xr:uid="{00000000-0005-0000-0000-0000D6290000}"/>
    <cellStyle name="20% - Accent1 2 4 2 2 4 3 2 3" xfId="10898" xr:uid="{00000000-0005-0000-0000-0000D7290000}"/>
    <cellStyle name="20% - Accent1 2 4 2 2 4 3 2 3 2" xfId="10899" xr:uid="{00000000-0005-0000-0000-0000D8290000}"/>
    <cellStyle name="20% - Accent1 2 4 2 2 4 3 2 4" xfId="10900" xr:uid="{00000000-0005-0000-0000-0000D9290000}"/>
    <cellStyle name="20% - Accent1 2 4 2 2 4 3 3" xfId="10901" xr:uid="{00000000-0005-0000-0000-0000DA290000}"/>
    <cellStyle name="20% - Accent1 2 4 2 2 4 3 3 2" xfId="10902" xr:uid="{00000000-0005-0000-0000-0000DB290000}"/>
    <cellStyle name="20% - Accent1 2 4 2 2 4 3 3 2 2" xfId="10903" xr:uid="{00000000-0005-0000-0000-0000DC290000}"/>
    <cellStyle name="20% - Accent1 2 4 2 2 4 3 3 2 2 2" xfId="10904" xr:uid="{00000000-0005-0000-0000-0000DD290000}"/>
    <cellStyle name="20% - Accent1 2 4 2 2 4 3 3 2 3" xfId="10905" xr:uid="{00000000-0005-0000-0000-0000DE290000}"/>
    <cellStyle name="20% - Accent1 2 4 2 2 4 3 3 3" xfId="10906" xr:uid="{00000000-0005-0000-0000-0000DF290000}"/>
    <cellStyle name="20% - Accent1 2 4 2 2 4 3 3 3 2" xfId="10907" xr:uid="{00000000-0005-0000-0000-0000E0290000}"/>
    <cellStyle name="20% - Accent1 2 4 2 2 4 3 3 4" xfId="10908" xr:uid="{00000000-0005-0000-0000-0000E1290000}"/>
    <cellStyle name="20% - Accent1 2 4 2 2 4 3 4" xfId="10909" xr:uid="{00000000-0005-0000-0000-0000E2290000}"/>
    <cellStyle name="20% - Accent1 2 4 2 2 4 3 4 2" xfId="10910" xr:uid="{00000000-0005-0000-0000-0000E3290000}"/>
    <cellStyle name="20% - Accent1 2 4 2 2 4 3 4 2 2" xfId="10911" xr:uid="{00000000-0005-0000-0000-0000E4290000}"/>
    <cellStyle name="20% - Accent1 2 4 2 2 4 3 4 2 2 2" xfId="10912" xr:uid="{00000000-0005-0000-0000-0000E5290000}"/>
    <cellStyle name="20% - Accent1 2 4 2 2 4 3 4 2 3" xfId="10913" xr:uid="{00000000-0005-0000-0000-0000E6290000}"/>
    <cellStyle name="20% - Accent1 2 4 2 2 4 3 4 3" xfId="10914" xr:uid="{00000000-0005-0000-0000-0000E7290000}"/>
    <cellStyle name="20% - Accent1 2 4 2 2 4 3 4 3 2" xfId="10915" xr:uid="{00000000-0005-0000-0000-0000E8290000}"/>
    <cellStyle name="20% - Accent1 2 4 2 2 4 3 4 4" xfId="10916" xr:uid="{00000000-0005-0000-0000-0000E9290000}"/>
    <cellStyle name="20% - Accent1 2 4 2 2 4 3 5" xfId="10917" xr:uid="{00000000-0005-0000-0000-0000EA290000}"/>
    <cellStyle name="20% - Accent1 2 4 2 2 4 3 5 2" xfId="10918" xr:uid="{00000000-0005-0000-0000-0000EB290000}"/>
    <cellStyle name="20% - Accent1 2 4 2 2 4 3 5 2 2" xfId="10919" xr:uid="{00000000-0005-0000-0000-0000EC290000}"/>
    <cellStyle name="20% - Accent1 2 4 2 2 4 3 5 3" xfId="10920" xr:uid="{00000000-0005-0000-0000-0000ED290000}"/>
    <cellStyle name="20% - Accent1 2 4 2 2 4 3 6" xfId="10921" xr:uid="{00000000-0005-0000-0000-0000EE290000}"/>
    <cellStyle name="20% - Accent1 2 4 2 2 4 3 6 2" xfId="10922" xr:uid="{00000000-0005-0000-0000-0000EF290000}"/>
    <cellStyle name="20% - Accent1 2 4 2 2 4 3 6 2 2" xfId="10923" xr:uid="{00000000-0005-0000-0000-0000F0290000}"/>
    <cellStyle name="20% - Accent1 2 4 2 2 4 3 6 3" xfId="10924" xr:uid="{00000000-0005-0000-0000-0000F1290000}"/>
    <cellStyle name="20% - Accent1 2 4 2 2 4 3 7" xfId="10925" xr:uid="{00000000-0005-0000-0000-0000F2290000}"/>
    <cellStyle name="20% - Accent1 2 4 2 2 4 3 7 2" xfId="10926" xr:uid="{00000000-0005-0000-0000-0000F3290000}"/>
    <cellStyle name="20% - Accent1 2 4 2 2 4 3 8" xfId="10927" xr:uid="{00000000-0005-0000-0000-0000F4290000}"/>
    <cellStyle name="20% - Accent1 2 4 2 2 4 3 8 2" xfId="10928" xr:uid="{00000000-0005-0000-0000-0000F5290000}"/>
    <cellStyle name="20% - Accent1 2 4 2 2 4 3 9" xfId="10929" xr:uid="{00000000-0005-0000-0000-0000F6290000}"/>
    <cellStyle name="20% - Accent1 2 4 2 2 4 4" xfId="10930" xr:uid="{00000000-0005-0000-0000-0000F7290000}"/>
    <cellStyle name="20% - Accent1 2 4 2 2 4 4 2" xfId="10931" xr:uid="{00000000-0005-0000-0000-0000F8290000}"/>
    <cellStyle name="20% - Accent1 2 4 2 2 4 4 2 2" xfId="10932" xr:uid="{00000000-0005-0000-0000-0000F9290000}"/>
    <cellStyle name="20% - Accent1 2 4 2 2 4 4 2 2 2" xfId="10933" xr:uid="{00000000-0005-0000-0000-0000FA290000}"/>
    <cellStyle name="20% - Accent1 2 4 2 2 4 4 2 3" xfId="10934" xr:uid="{00000000-0005-0000-0000-0000FB290000}"/>
    <cellStyle name="20% - Accent1 2 4 2 2 4 4 3" xfId="10935" xr:uid="{00000000-0005-0000-0000-0000FC290000}"/>
    <cellStyle name="20% - Accent1 2 4 2 2 4 4 3 2" xfId="10936" xr:uid="{00000000-0005-0000-0000-0000FD290000}"/>
    <cellStyle name="20% - Accent1 2 4 2 2 4 4 4" xfId="10937" xr:uid="{00000000-0005-0000-0000-0000FE290000}"/>
    <cellStyle name="20% - Accent1 2 4 2 2 4 5" xfId="10938" xr:uid="{00000000-0005-0000-0000-0000FF290000}"/>
    <cellStyle name="20% - Accent1 2 4 2 2 4 5 2" xfId="10939" xr:uid="{00000000-0005-0000-0000-0000002A0000}"/>
    <cellStyle name="20% - Accent1 2 4 2 2 4 5 2 2" xfId="10940" xr:uid="{00000000-0005-0000-0000-0000012A0000}"/>
    <cellStyle name="20% - Accent1 2 4 2 2 4 5 2 2 2" xfId="10941" xr:uid="{00000000-0005-0000-0000-0000022A0000}"/>
    <cellStyle name="20% - Accent1 2 4 2 2 4 5 2 3" xfId="10942" xr:uid="{00000000-0005-0000-0000-0000032A0000}"/>
    <cellStyle name="20% - Accent1 2 4 2 2 4 5 3" xfId="10943" xr:uid="{00000000-0005-0000-0000-0000042A0000}"/>
    <cellStyle name="20% - Accent1 2 4 2 2 4 5 3 2" xfId="10944" xr:uid="{00000000-0005-0000-0000-0000052A0000}"/>
    <cellStyle name="20% - Accent1 2 4 2 2 4 5 4" xfId="10945" xr:uid="{00000000-0005-0000-0000-0000062A0000}"/>
    <cellStyle name="20% - Accent1 2 4 2 2 4 6" xfId="10946" xr:uid="{00000000-0005-0000-0000-0000072A0000}"/>
    <cellStyle name="20% - Accent1 2 4 2 2 4 6 2" xfId="10947" xr:uid="{00000000-0005-0000-0000-0000082A0000}"/>
    <cellStyle name="20% - Accent1 2 4 2 2 4 6 2 2" xfId="10948" xr:uid="{00000000-0005-0000-0000-0000092A0000}"/>
    <cellStyle name="20% - Accent1 2 4 2 2 4 6 2 2 2" xfId="10949" xr:uid="{00000000-0005-0000-0000-00000A2A0000}"/>
    <cellStyle name="20% - Accent1 2 4 2 2 4 6 2 3" xfId="10950" xr:uid="{00000000-0005-0000-0000-00000B2A0000}"/>
    <cellStyle name="20% - Accent1 2 4 2 2 4 6 3" xfId="10951" xr:uid="{00000000-0005-0000-0000-00000C2A0000}"/>
    <cellStyle name="20% - Accent1 2 4 2 2 4 6 3 2" xfId="10952" xr:uid="{00000000-0005-0000-0000-00000D2A0000}"/>
    <cellStyle name="20% - Accent1 2 4 2 2 4 6 4" xfId="10953" xr:uid="{00000000-0005-0000-0000-00000E2A0000}"/>
    <cellStyle name="20% - Accent1 2 4 2 2 4 7" xfId="10954" xr:uid="{00000000-0005-0000-0000-00000F2A0000}"/>
    <cellStyle name="20% - Accent1 2 4 2 2 4 7 2" xfId="10955" xr:uid="{00000000-0005-0000-0000-0000102A0000}"/>
    <cellStyle name="20% - Accent1 2 4 2 2 4 7 2 2" xfId="10956" xr:uid="{00000000-0005-0000-0000-0000112A0000}"/>
    <cellStyle name="20% - Accent1 2 4 2 2 4 7 3" xfId="10957" xr:uid="{00000000-0005-0000-0000-0000122A0000}"/>
    <cellStyle name="20% - Accent1 2 4 2 2 4 8" xfId="10958" xr:uid="{00000000-0005-0000-0000-0000132A0000}"/>
    <cellStyle name="20% - Accent1 2 4 2 2 4 8 2" xfId="10959" xr:uid="{00000000-0005-0000-0000-0000142A0000}"/>
    <cellStyle name="20% - Accent1 2 4 2 2 4 8 2 2" xfId="10960" xr:uid="{00000000-0005-0000-0000-0000152A0000}"/>
    <cellStyle name="20% - Accent1 2 4 2 2 4 8 3" xfId="10961" xr:uid="{00000000-0005-0000-0000-0000162A0000}"/>
    <cellStyle name="20% - Accent1 2 4 2 2 4 9" xfId="10962" xr:uid="{00000000-0005-0000-0000-0000172A0000}"/>
    <cellStyle name="20% - Accent1 2 4 2 2 4 9 2" xfId="10963" xr:uid="{00000000-0005-0000-0000-0000182A0000}"/>
    <cellStyle name="20% - Accent1 2 4 2 2 5" xfId="10964" xr:uid="{00000000-0005-0000-0000-0000192A0000}"/>
    <cellStyle name="20% - Accent1 2 4 2 2 5 2" xfId="10965" xr:uid="{00000000-0005-0000-0000-00001A2A0000}"/>
    <cellStyle name="20% - Accent1 2 4 2 2 5 2 2" xfId="10966" xr:uid="{00000000-0005-0000-0000-00001B2A0000}"/>
    <cellStyle name="20% - Accent1 2 4 2 2 5 2 2 2" xfId="10967" xr:uid="{00000000-0005-0000-0000-00001C2A0000}"/>
    <cellStyle name="20% - Accent1 2 4 2 2 5 2 2 2 2" xfId="10968" xr:uid="{00000000-0005-0000-0000-00001D2A0000}"/>
    <cellStyle name="20% - Accent1 2 4 2 2 5 2 2 3" xfId="10969" xr:uid="{00000000-0005-0000-0000-00001E2A0000}"/>
    <cellStyle name="20% - Accent1 2 4 2 2 5 2 3" xfId="10970" xr:uid="{00000000-0005-0000-0000-00001F2A0000}"/>
    <cellStyle name="20% - Accent1 2 4 2 2 5 2 3 2" xfId="10971" xr:uid="{00000000-0005-0000-0000-0000202A0000}"/>
    <cellStyle name="20% - Accent1 2 4 2 2 5 2 4" xfId="10972" xr:uid="{00000000-0005-0000-0000-0000212A0000}"/>
    <cellStyle name="20% - Accent1 2 4 2 2 5 3" xfId="10973" xr:uid="{00000000-0005-0000-0000-0000222A0000}"/>
    <cellStyle name="20% - Accent1 2 4 2 2 5 3 2" xfId="10974" xr:uid="{00000000-0005-0000-0000-0000232A0000}"/>
    <cellStyle name="20% - Accent1 2 4 2 2 5 3 2 2" xfId="10975" xr:uid="{00000000-0005-0000-0000-0000242A0000}"/>
    <cellStyle name="20% - Accent1 2 4 2 2 5 3 2 2 2" xfId="10976" xr:uid="{00000000-0005-0000-0000-0000252A0000}"/>
    <cellStyle name="20% - Accent1 2 4 2 2 5 3 2 3" xfId="10977" xr:uid="{00000000-0005-0000-0000-0000262A0000}"/>
    <cellStyle name="20% - Accent1 2 4 2 2 5 3 3" xfId="10978" xr:uid="{00000000-0005-0000-0000-0000272A0000}"/>
    <cellStyle name="20% - Accent1 2 4 2 2 5 3 3 2" xfId="10979" xr:uid="{00000000-0005-0000-0000-0000282A0000}"/>
    <cellStyle name="20% - Accent1 2 4 2 2 5 3 4" xfId="10980" xr:uid="{00000000-0005-0000-0000-0000292A0000}"/>
    <cellStyle name="20% - Accent1 2 4 2 2 5 4" xfId="10981" xr:uid="{00000000-0005-0000-0000-00002A2A0000}"/>
    <cellStyle name="20% - Accent1 2 4 2 2 5 4 2" xfId="10982" xr:uid="{00000000-0005-0000-0000-00002B2A0000}"/>
    <cellStyle name="20% - Accent1 2 4 2 2 5 4 2 2" xfId="10983" xr:uid="{00000000-0005-0000-0000-00002C2A0000}"/>
    <cellStyle name="20% - Accent1 2 4 2 2 5 4 2 2 2" xfId="10984" xr:uid="{00000000-0005-0000-0000-00002D2A0000}"/>
    <cellStyle name="20% - Accent1 2 4 2 2 5 4 2 3" xfId="10985" xr:uid="{00000000-0005-0000-0000-00002E2A0000}"/>
    <cellStyle name="20% - Accent1 2 4 2 2 5 4 3" xfId="10986" xr:uid="{00000000-0005-0000-0000-00002F2A0000}"/>
    <cellStyle name="20% - Accent1 2 4 2 2 5 4 3 2" xfId="10987" xr:uid="{00000000-0005-0000-0000-0000302A0000}"/>
    <cellStyle name="20% - Accent1 2 4 2 2 5 4 4" xfId="10988" xr:uid="{00000000-0005-0000-0000-0000312A0000}"/>
    <cellStyle name="20% - Accent1 2 4 2 2 5 5" xfId="10989" xr:uid="{00000000-0005-0000-0000-0000322A0000}"/>
    <cellStyle name="20% - Accent1 2 4 2 2 5 5 2" xfId="10990" xr:uid="{00000000-0005-0000-0000-0000332A0000}"/>
    <cellStyle name="20% - Accent1 2 4 2 2 5 5 2 2" xfId="10991" xr:uid="{00000000-0005-0000-0000-0000342A0000}"/>
    <cellStyle name="20% - Accent1 2 4 2 2 5 5 3" xfId="10992" xr:uid="{00000000-0005-0000-0000-0000352A0000}"/>
    <cellStyle name="20% - Accent1 2 4 2 2 5 6" xfId="10993" xr:uid="{00000000-0005-0000-0000-0000362A0000}"/>
    <cellStyle name="20% - Accent1 2 4 2 2 5 6 2" xfId="10994" xr:uid="{00000000-0005-0000-0000-0000372A0000}"/>
    <cellStyle name="20% - Accent1 2 4 2 2 5 6 2 2" xfId="10995" xr:uid="{00000000-0005-0000-0000-0000382A0000}"/>
    <cellStyle name="20% - Accent1 2 4 2 2 5 6 3" xfId="10996" xr:uid="{00000000-0005-0000-0000-0000392A0000}"/>
    <cellStyle name="20% - Accent1 2 4 2 2 5 7" xfId="10997" xr:uid="{00000000-0005-0000-0000-00003A2A0000}"/>
    <cellStyle name="20% - Accent1 2 4 2 2 5 7 2" xfId="10998" xr:uid="{00000000-0005-0000-0000-00003B2A0000}"/>
    <cellStyle name="20% - Accent1 2 4 2 2 5 8" xfId="10999" xr:uid="{00000000-0005-0000-0000-00003C2A0000}"/>
    <cellStyle name="20% - Accent1 2 4 2 2 5 8 2" xfId="11000" xr:uid="{00000000-0005-0000-0000-00003D2A0000}"/>
    <cellStyle name="20% - Accent1 2 4 2 2 5 9" xfId="11001" xr:uid="{00000000-0005-0000-0000-00003E2A0000}"/>
    <cellStyle name="20% - Accent1 2 4 2 2 6" xfId="11002" xr:uid="{00000000-0005-0000-0000-00003F2A0000}"/>
    <cellStyle name="20% - Accent1 2 4 2 2 6 2" xfId="11003" xr:uid="{00000000-0005-0000-0000-0000402A0000}"/>
    <cellStyle name="20% - Accent1 2 4 2 2 6 2 2" xfId="11004" xr:uid="{00000000-0005-0000-0000-0000412A0000}"/>
    <cellStyle name="20% - Accent1 2 4 2 2 6 2 2 2" xfId="11005" xr:uid="{00000000-0005-0000-0000-0000422A0000}"/>
    <cellStyle name="20% - Accent1 2 4 2 2 6 2 2 2 2" xfId="11006" xr:uid="{00000000-0005-0000-0000-0000432A0000}"/>
    <cellStyle name="20% - Accent1 2 4 2 2 6 2 2 3" xfId="11007" xr:uid="{00000000-0005-0000-0000-0000442A0000}"/>
    <cellStyle name="20% - Accent1 2 4 2 2 6 2 3" xfId="11008" xr:uid="{00000000-0005-0000-0000-0000452A0000}"/>
    <cellStyle name="20% - Accent1 2 4 2 2 6 2 3 2" xfId="11009" xr:uid="{00000000-0005-0000-0000-0000462A0000}"/>
    <cellStyle name="20% - Accent1 2 4 2 2 6 2 4" xfId="11010" xr:uid="{00000000-0005-0000-0000-0000472A0000}"/>
    <cellStyle name="20% - Accent1 2 4 2 2 6 3" xfId="11011" xr:uid="{00000000-0005-0000-0000-0000482A0000}"/>
    <cellStyle name="20% - Accent1 2 4 2 2 6 3 2" xfId="11012" xr:uid="{00000000-0005-0000-0000-0000492A0000}"/>
    <cellStyle name="20% - Accent1 2 4 2 2 6 3 2 2" xfId="11013" xr:uid="{00000000-0005-0000-0000-00004A2A0000}"/>
    <cellStyle name="20% - Accent1 2 4 2 2 6 3 2 2 2" xfId="11014" xr:uid="{00000000-0005-0000-0000-00004B2A0000}"/>
    <cellStyle name="20% - Accent1 2 4 2 2 6 3 2 3" xfId="11015" xr:uid="{00000000-0005-0000-0000-00004C2A0000}"/>
    <cellStyle name="20% - Accent1 2 4 2 2 6 3 3" xfId="11016" xr:uid="{00000000-0005-0000-0000-00004D2A0000}"/>
    <cellStyle name="20% - Accent1 2 4 2 2 6 3 3 2" xfId="11017" xr:uid="{00000000-0005-0000-0000-00004E2A0000}"/>
    <cellStyle name="20% - Accent1 2 4 2 2 6 3 4" xfId="11018" xr:uid="{00000000-0005-0000-0000-00004F2A0000}"/>
    <cellStyle name="20% - Accent1 2 4 2 2 6 4" xfId="11019" xr:uid="{00000000-0005-0000-0000-0000502A0000}"/>
    <cellStyle name="20% - Accent1 2 4 2 2 6 4 2" xfId="11020" xr:uid="{00000000-0005-0000-0000-0000512A0000}"/>
    <cellStyle name="20% - Accent1 2 4 2 2 6 4 2 2" xfId="11021" xr:uid="{00000000-0005-0000-0000-0000522A0000}"/>
    <cellStyle name="20% - Accent1 2 4 2 2 6 4 2 2 2" xfId="11022" xr:uid="{00000000-0005-0000-0000-0000532A0000}"/>
    <cellStyle name="20% - Accent1 2 4 2 2 6 4 2 3" xfId="11023" xr:uid="{00000000-0005-0000-0000-0000542A0000}"/>
    <cellStyle name="20% - Accent1 2 4 2 2 6 4 3" xfId="11024" xr:uid="{00000000-0005-0000-0000-0000552A0000}"/>
    <cellStyle name="20% - Accent1 2 4 2 2 6 4 3 2" xfId="11025" xr:uid="{00000000-0005-0000-0000-0000562A0000}"/>
    <cellStyle name="20% - Accent1 2 4 2 2 6 4 4" xfId="11026" xr:uid="{00000000-0005-0000-0000-0000572A0000}"/>
    <cellStyle name="20% - Accent1 2 4 2 2 6 5" xfId="11027" xr:uid="{00000000-0005-0000-0000-0000582A0000}"/>
    <cellStyle name="20% - Accent1 2 4 2 2 6 5 2" xfId="11028" xr:uid="{00000000-0005-0000-0000-0000592A0000}"/>
    <cellStyle name="20% - Accent1 2 4 2 2 6 5 2 2" xfId="11029" xr:uid="{00000000-0005-0000-0000-00005A2A0000}"/>
    <cellStyle name="20% - Accent1 2 4 2 2 6 5 3" xfId="11030" xr:uid="{00000000-0005-0000-0000-00005B2A0000}"/>
    <cellStyle name="20% - Accent1 2 4 2 2 6 6" xfId="11031" xr:uid="{00000000-0005-0000-0000-00005C2A0000}"/>
    <cellStyle name="20% - Accent1 2 4 2 2 6 6 2" xfId="11032" xr:uid="{00000000-0005-0000-0000-00005D2A0000}"/>
    <cellStyle name="20% - Accent1 2 4 2 2 6 6 2 2" xfId="11033" xr:uid="{00000000-0005-0000-0000-00005E2A0000}"/>
    <cellStyle name="20% - Accent1 2 4 2 2 6 6 3" xfId="11034" xr:uid="{00000000-0005-0000-0000-00005F2A0000}"/>
    <cellStyle name="20% - Accent1 2 4 2 2 6 7" xfId="11035" xr:uid="{00000000-0005-0000-0000-0000602A0000}"/>
    <cellStyle name="20% - Accent1 2 4 2 2 6 7 2" xfId="11036" xr:uid="{00000000-0005-0000-0000-0000612A0000}"/>
    <cellStyle name="20% - Accent1 2 4 2 2 6 8" xfId="11037" xr:uid="{00000000-0005-0000-0000-0000622A0000}"/>
    <cellStyle name="20% - Accent1 2 4 2 2 6 8 2" xfId="11038" xr:uid="{00000000-0005-0000-0000-0000632A0000}"/>
    <cellStyle name="20% - Accent1 2 4 2 2 6 9" xfId="11039" xr:uid="{00000000-0005-0000-0000-0000642A0000}"/>
    <cellStyle name="20% - Accent1 2 4 2 2 7" xfId="11040" xr:uid="{00000000-0005-0000-0000-0000652A0000}"/>
    <cellStyle name="20% - Accent1 2 4 2 2 7 2" xfId="11041" xr:uid="{00000000-0005-0000-0000-0000662A0000}"/>
    <cellStyle name="20% - Accent1 2 4 2 2 7 2 2" xfId="11042" xr:uid="{00000000-0005-0000-0000-0000672A0000}"/>
    <cellStyle name="20% - Accent1 2 4 2 2 7 2 2 2" xfId="11043" xr:uid="{00000000-0005-0000-0000-0000682A0000}"/>
    <cellStyle name="20% - Accent1 2 4 2 2 7 2 3" xfId="11044" xr:uid="{00000000-0005-0000-0000-0000692A0000}"/>
    <cellStyle name="20% - Accent1 2 4 2 2 7 3" xfId="11045" xr:uid="{00000000-0005-0000-0000-00006A2A0000}"/>
    <cellStyle name="20% - Accent1 2 4 2 2 7 3 2" xfId="11046" xr:uid="{00000000-0005-0000-0000-00006B2A0000}"/>
    <cellStyle name="20% - Accent1 2 4 2 2 7 4" xfId="11047" xr:uid="{00000000-0005-0000-0000-00006C2A0000}"/>
    <cellStyle name="20% - Accent1 2 4 2 2 8" xfId="11048" xr:uid="{00000000-0005-0000-0000-00006D2A0000}"/>
    <cellStyle name="20% - Accent1 2 4 2 2 8 2" xfId="11049" xr:uid="{00000000-0005-0000-0000-00006E2A0000}"/>
    <cellStyle name="20% - Accent1 2 4 2 2 8 2 2" xfId="11050" xr:uid="{00000000-0005-0000-0000-00006F2A0000}"/>
    <cellStyle name="20% - Accent1 2 4 2 2 8 2 2 2" xfId="11051" xr:uid="{00000000-0005-0000-0000-0000702A0000}"/>
    <cellStyle name="20% - Accent1 2 4 2 2 8 2 3" xfId="11052" xr:uid="{00000000-0005-0000-0000-0000712A0000}"/>
    <cellStyle name="20% - Accent1 2 4 2 2 8 3" xfId="11053" xr:uid="{00000000-0005-0000-0000-0000722A0000}"/>
    <cellStyle name="20% - Accent1 2 4 2 2 8 3 2" xfId="11054" xr:uid="{00000000-0005-0000-0000-0000732A0000}"/>
    <cellStyle name="20% - Accent1 2 4 2 2 8 4" xfId="11055" xr:uid="{00000000-0005-0000-0000-0000742A0000}"/>
    <cellStyle name="20% - Accent1 2 4 2 2 9" xfId="11056" xr:uid="{00000000-0005-0000-0000-0000752A0000}"/>
    <cellStyle name="20% - Accent1 2 4 2 2 9 2" xfId="11057" xr:uid="{00000000-0005-0000-0000-0000762A0000}"/>
    <cellStyle name="20% - Accent1 2 4 2 2 9 2 2" xfId="11058" xr:uid="{00000000-0005-0000-0000-0000772A0000}"/>
    <cellStyle name="20% - Accent1 2 4 2 2 9 2 2 2" xfId="11059" xr:uid="{00000000-0005-0000-0000-0000782A0000}"/>
    <cellStyle name="20% - Accent1 2 4 2 2 9 2 3" xfId="11060" xr:uid="{00000000-0005-0000-0000-0000792A0000}"/>
    <cellStyle name="20% - Accent1 2 4 2 2 9 3" xfId="11061" xr:uid="{00000000-0005-0000-0000-00007A2A0000}"/>
    <cellStyle name="20% - Accent1 2 4 2 2 9 3 2" xfId="11062" xr:uid="{00000000-0005-0000-0000-00007B2A0000}"/>
    <cellStyle name="20% - Accent1 2 4 2 2 9 4" xfId="11063" xr:uid="{00000000-0005-0000-0000-00007C2A0000}"/>
    <cellStyle name="20% - Accent1 2 4 2 3" xfId="11064" xr:uid="{00000000-0005-0000-0000-00007D2A0000}"/>
    <cellStyle name="20% - Accent1 2 4 2 3 10" xfId="11065" xr:uid="{00000000-0005-0000-0000-00007E2A0000}"/>
    <cellStyle name="20% - Accent1 2 4 2 3 10 2" xfId="11066" xr:uid="{00000000-0005-0000-0000-00007F2A0000}"/>
    <cellStyle name="20% - Accent1 2 4 2 3 11" xfId="11067" xr:uid="{00000000-0005-0000-0000-0000802A0000}"/>
    <cellStyle name="20% - Accent1 2 4 2 3 2" xfId="11068" xr:uid="{00000000-0005-0000-0000-0000812A0000}"/>
    <cellStyle name="20% - Accent1 2 4 2 3 2 2" xfId="11069" xr:uid="{00000000-0005-0000-0000-0000822A0000}"/>
    <cellStyle name="20% - Accent1 2 4 2 3 2 2 2" xfId="11070" xr:uid="{00000000-0005-0000-0000-0000832A0000}"/>
    <cellStyle name="20% - Accent1 2 4 2 3 2 2 2 2" xfId="11071" xr:uid="{00000000-0005-0000-0000-0000842A0000}"/>
    <cellStyle name="20% - Accent1 2 4 2 3 2 2 2 2 2" xfId="11072" xr:uid="{00000000-0005-0000-0000-0000852A0000}"/>
    <cellStyle name="20% - Accent1 2 4 2 3 2 2 2 3" xfId="11073" xr:uid="{00000000-0005-0000-0000-0000862A0000}"/>
    <cellStyle name="20% - Accent1 2 4 2 3 2 2 3" xfId="11074" xr:uid="{00000000-0005-0000-0000-0000872A0000}"/>
    <cellStyle name="20% - Accent1 2 4 2 3 2 2 3 2" xfId="11075" xr:uid="{00000000-0005-0000-0000-0000882A0000}"/>
    <cellStyle name="20% - Accent1 2 4 2 3 2 2 4" xfId="11076" xr:uid="{00000000-0005-0000-0000-0000892A0000}"/>
    <cellStyle name="20% - Accent1 2 4 2 3 2 3" xfId="11077" xr:uid="{00000000-0005-0000-0000-00008A2A0000}"/>
    <cellStyle name="20% - Accent1 2 4 2 3 2 3 2" xfId="11078" xr:uid="{00000000-0005-0000-0000-00008B2A0000}"/>
    <cellStyle name="20% - Accent1 2 4 2 3 2 3 2 2" xfId="11079" xr:uid="{00000000-0005-0000-0000-00008C2A0000}"/>
    <cellStyle name="20% - Accent1 2 4 2 3 2 3 2 2 2" xfId="11080" xr:uid="{00000000-0005-0000-0000-00008D2A0000}"/>
    <cellStyle name="20% - Accent1 2 4 2 3 2 3 2 3" xfId="11081" xr:uid="{00000000-0005-0000-0000-00008E2A0000}"/>
    <cellStyle name="20% - Accent1 2 4 2 3 2 3 3" xfId="11082" xr:uid="{00000000-0005-0000-0000-00008F2A0000}"/>
    <cellStyle name="20% - Accent1 2 4 2 3 2 3 3 2" xfId="11083" xr:uid="{00000000-0005-0000-0000-0000902A0000}"/>
    <cellStyle name="20% - Accent1 2 4 2 3 2 3 4" xfId="11084" xr:uid="{00000000-0005-0000-0000-0000912A0000}"/>
    <cellStyle name="20% - Accent1 2 4 2 3 2 4" xfId="11085" xr:uid="{00000000-0005-0000-0000-0000922A0000}"/>
    <cellStyle name="20% - Accent1 2 4 2 3 2 4 2" xfId="11086" xr:uid="{00000000-0005-0000-0000-0000932A0000}"/>
    <cellStyle name="20% - Accent1 2 4 2 3 2 4 2 2" xfId="11087" xr:uid="{00000000-0005-0000-0000-0000942A0000}"/>
    <cellStyle name="20% - Accent1 2 4 2 3 2 4 2 2 2" xfId="11088" xr:uid="{00000000-0005-0000-0000-0000952A0000}"/>
    <cellStyle name="20% - Accent1 2 4 2 3 2 4 2 3" xfId="11089" xr:uid="{00000000-0005-0000-0000-0000962A0000}"/>
    <cellStyle name="20% - Accent1 2 4 2 3 2 4 3" xfId="11090" xr:uid="{00000000-0005-0000-0000-0000972A0000}"/>
    <cellStyle name="20% - Accent1 2 4 2 3 2 4 3 2" xfId="11091" xr:uid="{00000000-0005-0000-0000-0000982A0000}"/>
    <cellStyle name="20% - Accent1 2 4 2 3 2 4 4" xfId="11092" xr:uid="{00000000-0005-0000-0000-0000992A0000}"/>
    <cellStyle name="20% - Accent1 2 4 2 3 2 5" xfId="11093" xr:uid="{00000000-0005-0000-0000-00009A2A0000}"/>
    <cellStyle name="20% - Accent1 2 4 2 3 2 5 2" xfId="11094" xr:uid="{00000000-0005-0000-0000-00009B2A0000}"/>
    <cellStyle name="20% - Accent1 2 4 2 3 2 5 2 2" xfId="11095" xr:uid="{00000000-0005-0000-0000-00009C2A0000}"/>
    <cellStyle name="20% - Accent1 2 4 2 3 2 5 3" xfId="11096" xr:uid="{00000000-0005-0000-0000-00009D2A0000}"/>
    <cellStyle name="20% - Accent1 2 4 2 3 2 6" xfId="11097" xr:uid="{00000000-0005-0000-0000-00009E2A0000}"/>
    <cellStyle name="20% - Accent1 2 4 2 3 2 6 2" xfId="11098" xr:uid="{00000000-0005-0000-0000-00009F2A0000}"/>
    <cellStyle name="20% - Accent1 2 4 2 3 2 6 2 2" xfId="11099" xr:uid="{00000000-0005-0000-0000-0000A02A0000}"/>
    <cellStyle name="20% - Accent1 2 4 2 3 2 6 3" xfId="11100" xr:uid="{00000000-0005-0000-0000-0000A12A0000}"/>
    <cellStyle name="20% - Accent1 2 4 2 3 2 7" xfId="11101" xr:uid="{00000000-0005-0000-0000-0000A22A0000}"/>
    <cellStyle name="20% - Accent1 2 4 2 3 2 7 2" xfId="11102" xr:uid="{00000000-0005-0000-0000-0000A32A0000}"/>
    <cellStyle name="20% - Accent1 2 4 2 3 2 8" xfId="11103" xr:uid="{00000000-0005-0000-0000-0000A42A0000}"/>
    <cellStyle name="20% - Accent1 2 4 2 3 2 8 2" xfId="11104" xr:uid="{00000000-0005-0000-0000-0000A52A0000}"/>
    <cellStyle name="20% - Accent1 2 4 2 3 2 9" xfId="11105" xr:uid="{00000000-0005-0000-0000-0000A62A0000}"/>
    <cellStyle name="20% - Accent1 2 4 2 3 3" xfId="11106" xr:uid="{00000000-0005-0000-0000-0000A72A0000}"/>
    <cellStyle name="20% - Accent1 2 4 2 3 3 2" xfId="11107" xr:uid="{00000000-0005-0000-0000-0000A82A0000}"/>
    <cellStyle name="20% - Accent1 2 4 2 3 3 2 2" xfId="11108" xr:uid="{00000000-0005-0000-0000-0000A92A0000}"/>
    <cellStyle name="20% - Accent1 2 4 2 3 3 2 2 2" xfId="11109" xr:uid="{00000000-0005-0000-0000-0000AA2A0000}"/>
    <cellStyle name="20% - Accent1 2 4 2 3 3 2 2 2 2" xfId="11110" xr:uid="{00000000-0005-0000-0000-0000AB2A0000}"/>
    <cellStyle name="20% - Accent1 2 4 2 3 3 2 2 3" xfId="11111" xr:uid="{00000000-0005-0000-0000-0000AC2A0000}"/>
    <cellStyle name="20% - Accent1 2 4 2 3 3 2 3" xfId="11112" xr:uid="{00000000-0005-0000-0000-0000AD2A0000}"/>
    <cellStyle name="20% - Accent1 2 4 2 3 3 2 3 2" xfId="11113" xr:uid="{00000000-0005-0000-0000-0000AE2A0000}"/>
    <cellStyle name="20% - Accent1 2 4 2 3 3 2 4" xfId="11114" xr:uid="{00000000-0005-0000-0000-0000AF2A0000}"/>
    <cellStyle name="20% - Accent1 2 4 2 3 3 3" xfId="11115" xr:uid="{00000000-0005-0000-0000-0000B02A0000}"/>
    <cellStyle name="20% - Accent1 2 4 2 3 3 3 2" xfId="11116" xr:uid="{00000000-0005-0000-0000-0000B12A0000}"/>
    <cellStyle name="20% - Accent1 2 4 2 3 3 3 2 2" xfId="11117" xr:uid="{00000000-0005-0000-0000-0000B22A0000}"/>
    <cellStyle name="20% - Accent1 2 4 2 3 3 3 2 2 2" xfId="11118" xr:uid="{00000000-0005-0000-0000-0000B32A0000}"/>
    <cellStyle name="20% - Accent1 2 4 2 3 3 3 2 3" xfId="11119" xr:uid="{00000000-0005-0000-0000-0000B42A0000}"/>
    <cellStyle name="20% - Accent1 2 4 2 3 3 3 3" xfId="11120" xr:uid="{00000000-0005-0000-0000-0000B52A0000}"/>
    <cellStyle name="20% - Accent1 2 4 2 3 3 3 3 2" xfId="11121" xr:uid="{00000000-0005-0000-0000-0000B62A0000}"/>
    <cellStyle name="20% - Accent1 2 4 2 3 3 3 4" xfId="11122" xr:uid="{00000000-0005-0000-0000-0000B72A0000}"/>
    <cellStyle name="20% - Accent1 2 4 2 3 3 4" xfId="11123" xr:uid="{00000000-0005-0000-0000-0000B82A0000}"/>
    <cellStyle name="20% - Accent1 2 4 2 3 3 4 2" xfId="11124" xr:uid="{00000000-0005-0000-0000-0000B92A0000}"/>
    <cellStyle name="20% - Accent1 2 4 2 3 3 4 2 2" xfId="11125" xr:uid="{00000000-0005-0000-0000-0000BA2A0000}"/>
    <cellStyle name="20% - Accent1 2 4 2 3 3 4 2 2 2" xfId="11126" xr:uid="{00000000-0005-0000-0000-0000BB2A0000}"/>
    <cellStyle name="20% - Accent1 2 4 2 3 3 4 2 3" xfId="11127" xr:uid="{00000000-0005-0000-0000-0000BC2A0000}"/>
    <cellStyle name="20% - Accent1 2 4 2 3 3 4 3" xfId="11128" xr:uid="{00000000-0005-0000-0000-0000BD2A0000}"/>
    <cellStyle name="20% - Accent1 2 4 2 3 3 4 3 2" xfId="11129" xr:uid="{00000000-0005-0000-0000-0000BE2A0000}"/>
    <cellStyle name="20% - Accent1 2 4 2 3 3 4 4" xfId="11130" xr:uid="{00000000-0005-0000-0000-0000BF2A0000}"/>
    <cellStyle name="20% - Accent1 2 4 2 3 3 5" xfId="11131" xr:uid="{00000000-0005-0000-0000-0000C02A0000}"/>
    <cellStyle name="20% - Accent1 2 4 2 3 3 5 2" xfId="11132" xr:uid="{00000000-0005-0000-0000-0000C12A0000}"/>
    <cellStyle name="20% - Accent1 2 4 2 3 3 5 2 2" xfId="11133" xr:uid="{00000000-0005-0000-0000-0000C22A0000}"/>
    <cellStyle name="20% - Accent1 2 4 2 3 3 5 3" xfId="11134" xr:uid="{00000000-0005-0000-0000-0000C32A0000}"/>
    <cellStyle name="20% - Accent1 2 4 2 3 3 6" xfId="11135" xr:uid="{00000000-0005-0000-0000-0000C42A0000}"/>
    <cellStyle name="20% - Accent1 2 4 2 3 3 6 2" xfId="11136" xr:uid="{00000000-0005-0000-0000-0000C52A0000}"/>
    <cellStyle name="20% - Accent1 2 4 2 3 3 6 2 2" xfId="11137" xr:uid="{00000000-0005-0000-0000-0000C62A0000}"/>
    <cellStyle name="20% - Accent1 2 4 2 3 3 6 3" xfId="11138" xr:uid="{00000000-0005-0000-0000-0000C72A0000}"/>
    <cellStyle name="20% - Accent1 2 4 2 3 3 7" xfId="11139" xr:uid="{00000000-0005-0000-0000-0000C82A0000}"/>
    <cellStyle name="20% - Accent1 2 4 2 3 3 7 2" xfId="11140" xr:uid="{00000000-0005-0000-0000-0000C92A0000}"/>
    <cellStyle name="20% - Accent1 2 4 2 3 3 8" xfId="11141" xr:uid="{00000000-0005-0000-0000-0000CA2A0000}"/>
    <cellStyle name="20% - Accent1 2 4 2 3 3 8 2" xfId="11142" xr:uid="{00000000-0005-0000-0000-0000CB2A0000}"/>
    <cellStyle name="20% - Accent1 2 4 2 3 3 9" xfId="11143" xr:uid="{00000000-0005-0000-0000-0000CC2A0000}"/>
    <cellStyle name="20% - Accent1 2 4 2 3 4" xfId="11144" xr:uid="{00000000-0005-0000-0000-0000CD2A0000}"/>
    <cellStyle name="20% - Accent1 2 4 2 3 4 2" xfId="11145" xr:uid="{00000000-0005-0000-0000-0000CE2A0000}"/>
    <cellStyle name="20% - Accent1 2 4 2 3 4 2 2" xfId="11146" xr:uid="{00000000-0005-0000-0000-0000CF2A0000}"/>
    <cellStyle name="20% - Accent1 2 4 2 3 4 2 2 2" xfId="11147" xr:uid="{00000000-0005-0000-0000-0000D02A0000}"/>
    <cellStyle name="20% - Accent1 2 4 2 3 4 2 3" xfId="11148" xr:uid="{00000000-0005-0000-0000-0000D12A0000}"/>
    <cellStyle name="20% - Accent1 2 4 2 3 4 3" xfId="11149" xr:uid="{00000000-0005-0000-0000-0000D22A0000}"/>
    <cellStyle name="20% - Accent1 2 4 2 3 4 3 2" xfId="11150" xr:uid="{00000000-0005-0000-0000-0000D32A0000}"/>
    <cellStyle name="20% - Accent1 2 4 2 3 4 4" xfId="11151" xr:uid="{00000000-0005-0000-0000-0000D42A0000}"/>
    <cellStyle name="20% - Accent1 2 4 2 3 5" xfId="11152" xr:uid="{00000000-0005-0000-0000-0000D52A0000}"/>
    <cellStyle name="20% - Accent1 2 4 2 3 5 2" xfId="11153" xr:uid="{00000000-0005-0000-0000-0000D62A0000}"/>
    <cellStyle name="20% - Accent1 2 4 2 3 5 2 2" xfId="11154" xr:uid="{00000000-0005-0000-0000-0000D72A0000}"/>
    <cellStyle name="20% - Accent1 2 4 2 3 5 2 2 2" xfId="11155" xr:uid="{00000000-0005-0000-0000-0000D82A0000}"/>
    <cellStyle name="20% - Accent1 2 4 2 3 5 2 3" xfId="11156" xr:uid="{00000000-0005-0000-0000-0000D92A0000}"/>
    <cellStyle name="20% - Accent1 2 4 2 3 5 3" xfId="11157" xr:uid="{00000000-0005-0000-0000-0000DA2A0000}"/>
    <cellStyle name="20% - Accent1 2 4 2 3 5 3 2" xfId="11158" xr:uid="{00000000-0005-0000-0000-0000DB2A0000}"/>
    <cellStyle name="20% - Accent1 2 4 2 3 5 4" xfId="11159" xr:uid="{00000000-0005-0000-0000-0000DC2A0000}"/>
    <cellStyle name="20% - Accent1 2 4 2 3 6" xfId="11160" xr:uid="{00000000-0005-0000-0000-0000DD2A0000}"/>
    <cellStyle name="20% - Accent1 2 4 2 3 6 2" xfId="11161" xr:uid="{00000000-0005-0000-0000-0000DE2A0000}"/>
    <cellStyle name="20% - Accent1 2 4 2 3 6 2 2" xfId="11162" xr:uid="{00000000-0005-0000-0000-0000DF2A0000}"/>
    <cellStyle name="20% - Accent1 2 4 2 3 6 2 2 2" xfId="11163" xr:uid="{00000000-0005-0000-0000-0000E02A0000}"/>
    <cellStyle name="20% - Accent1 2 4 2 3 6 2 3" xfId="11164" xr:uid="{00000000-0005-0000-0000-0000E12A0000}"/>
    <cellStyle name="20% - Accent1 2 4 2 3 6 3" xfId="11165" xr:uid="{00000000-0005-0000-0000-0000E22A0000}"/>
    <cellStyle name="20% - Accent1 2 4 2 3 6 3 2" xfId="11166" xr:uid="{00000000-0005-0000-0000-0000E32A0000}"/>
    <cellStyle name="20% - Accent1 2 4 2 3 6 4" xfId="11167" xr:uid="{00000000-0005-0000-0000-0000E42A0000}"/>
    <cellStyle name="20% - Accent1 2 4 2 3 7" xfId="11168" xr:uid="{00000000-0005-0000-0000-0000E52A0000}"/>
    <cellStyle name="20% - Accent1 2 4 2 3 7 2" xfId="11169" xr:uid="{00000000-0005-0000-0000-0000E62A0000}"/>
    <cellStyle name="20% - Accent1 2 4 2 3 7 2 2" xfId="11170" xr:uid="{00000000-0005-0000-0000-0000E72A0000}"/>
    <cellStyle name="20% - Accent1 2 4 2 3 7 3" xfId="11171" xr:uid="{00000000-0005-0000-0000-0000E82A0000}"/>
    <cellStyle name="20% - Accent1 2 4 2 3 8" xfId="11172" xr:uid="{00000000-0005-0000-0000-0000E92A0000}"/>
    <cellStyle name="20% - Accent1 2 4 2 3 8 2" xfId="11173" xr:uid="{00000000-0005-0000-0000-0000EA2A0000}"/>
    <cellStyle name="20% - Accent1 2 4 2 3 8 2 2" xfId="11174" xr:uid="{00000000-0005-0000-0000-0000EB2A0000}"/>
    <cellStyle name="20% - Accent1 2 4 2 3 8 3" xfId="11175" xr:uid="{00000000-0005-0000-0000-0000EC2A0000}"/>
    <cellStyle name="20% - Accent1 2 4 2 3 9" xfId="11176" xr:uid="{00000000-0005-0000-0000-0000ED2A0000}"/>
    <cellStyle name="20% - Accent1 2 4 2 3 9 2" xfId="11177" xr:uid="{00000000-0005-0000-0000-0000EE2A0000}"/>
    <cellStyle name="20% - Accent1 2 4 2 4" xfId="11178" xr:uid="{00000000-0005-0000-0000-0000EF2A0000}"/>
    <cellStyle name="20% - Accent1 2 4 2 4 10" xfId="11179" xr:uid="{00000000-0005-0000-0000-0000F02A0000}"/>
    <cellStyle name="20% - Accent1 2 4 2 4 10 2" xfId="11180" xr:uid="{00000000-0005-0000-0000-0000F12A0000}"/>
    <cellStyle name="20% - Accent1 2 4 2 4 11" xfId="11181" xr:uid="{00000000-0005-0000-0000-0000F22A0000}"/>
    <cellStyle name="20% - Accent1 2 4 2 4 2" xfId="11182" xr:uid="{00000000-0005-0000-0000-0000F32A0000}"/>
    <cellStyle name="20% - Accent1 2 4 2 4 2 2" xfId="11183" xr:uid="{00000000-0005-0000-0000-0000F42A0000}"/>
    <cellStyle name="20% - Accent1 2 4 2 4 2 2 2" xfId="11184" xr:uid="{00000000-0005-0000-0000-0000F52A0000}"/>
    <cellStyle name="20% - Accent1 2 4 2 4 2 2 2 2" xfId="11185" xr:uid="{00000000-0005-0000-0000-0000F62A0000}"/>
    <cellStyle name="20% - Accent1 2 4 2 4 2 2 2 2 2" xfId="11186" xr:uid="{00000000-0005-0000-0000-0000F72A0000}"/>
    <cellStyle name="20% - Accent1 2 4 2 4 2 2 2 3" xfId="11187" xr:uid="{00000000-0005-0000-0000-0000F82A0000}"/>
    <cellStyle name="20% - Accent1 2 4 2 4 2 2 3" xfId="11188" xr:uid="{00000000-0005-0000-0000-0000F92A0000}"/>
    <cellStyle name="20% - Accent1 2 4 2 4 2 2 3 2" xfId="11189" xr:uid="{00000000-0005-0000-0000-0000FA2A0000}"/>
    <cellStyle name="20% - Accent1 2 4 2 4 2 2 4" xfId="11190" xr:uid="{00000000-0005-0000-0000-0000FB2A0000}"/>
    <cellStyle name="20% - Accent1 2 4 2 4 2 3" xfId="11191" xr:uid="{00000000-0005-0000-0000-0000FC2A0000}"/>
    <cellStyle name="20% - Accent1 2 4 2 4 2 3 2" xfId="11192" xr:uid="{00000000-0005-0000-0000-0000FD2A0000}"/>
    <cellStyle name="20% - Accent1 2 4 2 4 2 3 2 2" xfId="11193" xr:uid="{00000000-0005-0000-0000-0000FE2A0000}"/>
    <cellStyle name="20% - Accent1 2 4 2 4 2 3 2 2 2" xfId="11194" xr:uid="{00000000-0005-0000-0000-0000FF2A0000}"/>
    <cellStyle name="20% - Accent1 2 4 2 4 2 3 2 3" xfId="11195" xr:uid="{00000000-0005-0000-0000-0000002B0000}"/>
    <cellStyle name="20% - Accent1 2 4 2 4 2 3 3" xfId="11196" xr:uid="{00000000-0005-0000-0000-0000012B0000}"/>
    <cellStyle name="20% - Accent1 2 4 2 4 2 3 3 2" xfId="11197" xr:uid="{00000000-0005-0000-0000-0000022B0000}"/>
    <cellStyle name="20% - Accent1 2 4 2 4 2 3 4" xfId="11198" xr:uid="{00000000-0005-0000-0000-0000032B0000}"/>
    <cellStyle name="20% - Accent1 2 4 2 4 2 4" xfId="11199" xr:uid="{00000000-0005-0000-0000-0000042B0000}"/>
    <cellStyle name="20% - Accent1 2 4 2 4 2 4 2" xfId="11200" xr:uid="{00000000-0005-0000-0000-0000052B0000}"/>
    <cellStyle name="20% - Accent1 2 4 2 4 2 4 2 2" xfId="11201" xr:uid="{00000000-0005-0000-0000-0000062B0000}"/>
    <cellStyle name="20% - Accent1 2 4 2 4 2 4 2 2 2" xfId="11202" xr:uid="{00000000-0005-0000-0000-0000072B0000}"/>
    <cellStyle name="20% - Accent1 2 4 2 4 2 4 2 3" xfId="11203" xr:uid="{00000000-0005-0000-0000-0000082B0000}"/>
    <cellStyle name="20% - Accent1 2 4 2 4 2 4 3" xfId="11204" xr:uid="{00000000-0005-0000-0000-0000092B0000}"/>
    <cellStyle name="20% - Accent1 2 4 2 4 2 4 3 2" xfId="11205" xr:uid="{00000000-0005-0000-0000-00000A2B0000}"/>
    <cellStyle name="20% - Accent1 2 4 2 4 2 4 4" xfId="11206" xr:uid="{00000000-0005-0000-0000-00000B2B0000}"/>
    <cellStyle name="20% - Accent1 2 4 2 4 2 5" xfId="11207" xr:uid="{00000000-0005-0000-0000-00000C2B0000}"/>
    <cellStyle name="20% - Accent1 2 4 2 4 2 5 2" xfId="11208" xr:uid="{00000000-0005-0000-0000-00000D2B0000}"/>
    <cellStyle name="20% - Accent1 2 4 2 4 2 5 2 2" xfId="11209" xr:uid="{00000000-0005-0000-0000-00000E2B0000}"/>
    <cellStyle name="20% - Accent1 2 4 2 4 2 5 3" xfId="11210" xr:uid="{00000000-0005-0000-0000-00000F2B0000}"/>
    <cellStyle name="20% - Accent1 2 4 2 4 2 6" xfId="11211" xr:uid="{00000000-0005-0000-0000-0000102B0000}"/>
    <cellStyle name="20% - Accent1 2 4 2 4 2 6 2" xfId="11212" xr:uid="{00000000-0005-0000-0000-0000112B0000}"/>
    <cellStyle name="20% - Accent1 2 4 2 4 2 6 2 2" xfId="11213" xr:uid="{00000000-0005-0000-0000-0000122B0000}"/>
    <cellStyle name="20% - Accent1 2 4 2 4 2 6 3" xfId="11214" xr:uid="{00000000-0005-0000-0000-0000132B0000}"/>
    <cellStyle name="20% - Accent1 2 4 2 4 2 7" xfId="11215" xr:uid="{00000000-0005-0000-0000-0000142B0000}"/>
    <cellStyle name="20% - Accent1 2 4 2 4 2 7 2" xfId="11216" xr:uid="{00000000-0005-0000-0000-0000152B0000}"/>
    <cellStyle name="20% - Accent1 2 4 2 4 2 8" xfId="11217" xr:uid="{00000000-0005-0000-0000-0000162B0000}"/>
    <cellStyle name="20% - Accent1 2 4 2 4 2 8 2" xfId="11218" xr:uid="{00000000-0005-0000-0000-0000172B0000}"/>
    <cellStyle name="20% - Accent1 2 4 2 4 2 9" xfId="11219" xr:uid="{00000000-0005-0000-0000-0000182B0000}"/>
    <cellStyle name="20% - Accent1 2 4 2 4 3" xfId="11220" xr:uid="{00000000-0005-0000-0000-0000192B0000}"/>
    <cellStyle name="20% - Accent1 2 4 2 4 3 2" xfId="11221" xr:uid="{00000000-0005-0000-0000-00001A2B0000}"/>
    <cellStyle name="20% - Accent1 2 4 2 4 3 2 2" xfId="11222" xr:uid="{00000000-0005-0000-0000-00001B2B0000}"/>
    <cellStyle name="20% - Accent1 2 4 2 4 3 2 2 2" xfId="11223" xr:uid="{00000000-0005-0000-0000-00001C2B0000}"/>
    <cellStyle name="20% - Accent1 2 4 2 4 3 2 2 2 2" xfId="11224" xr:uid="{00000000-0005-0000-0000-00001D2B0000}"/>
    <cellStyle name="20% - Accent1 2 4 2 4 3 2 2 3" xfId="11225" xr:uid="{00000000-0005-0000-0000-00001E2B0000}"/>
    <cellStyle name="20% - Accent1 2 4 2 4 3 2 3" xfId="11226" xr:uid="{00000000-0005-0000-0000-00001F2B0000}"/>
    <cellStyle name="20% - Accent1 2 4 2 4 3 2 3 2" xfId="11227" xr:uid="{00000000-0005-0000-0000-0000202B0000}"/>
    <cellStyle name="20% - Accent1 2 4 2 4 3 2 4" xfId="11228" xr:uid="{00000000-0005-0000-0000-0000212B0000}"/>
    <cellStyle name="20% - Accent1 2 4 2 4 3 3" xfId="11229" xr:uid="{00000000-0005-0000-0000-0000222B0000}"/>
    <cellStyle name="20% - Accent1 2 4 2 4 3 3 2" xfId="11230" xr:uid="{00000000-0005-0000-0000-0000232B0000}"/>
    <cellStyle name="20% - Accent1 2 4 2 4 3 3 2 2" xfId="11231" xr:uid="{00000000-0005-0000-0000-0000242B0000}"/>
    <cellStyle name="20% - Accent1 2 4 2 4 3 3 2 2 2" xfId="11232" xr:uid="{00000000-0005-0000-0000-0000252B0000}"/>
    <cellStyle name="20% - Accent1 2 4 2 4 3 3 2 3" xfId="11233" xr:uid="{00000000-0005-0000-0000-0000262B0000}"/>
    <cellStyle name="20% - Accent1 2 4 2 4 3 3 3" xfId="11234" xr:uid="{00000000-0005-0000-0000-0000272B0000}"/>
    <cellStyle name="20% - Accent1 2 4 2 4 3 3 3 2" xfId="11235" xr:uid="{00000000-0005-0000-0000-0000282B0000}"/>
    <cellStyle name="20% - Accent1 2 4 2 4 3 3 4" xfId="11236" xr:uid="{00000000-0005-0000-0000-0000292B0000}"/>
    <cellStyle name="20% - Accent1 2 4 2 4 3 4" xfId="11237" xr:uid="{00000000-0005-0000-0000-00002A2B0000}"/>
    <cellStyle name="20% - Accent1 2 4 2 4 3 4 2" xfId="11238" xr:uid="{00000000-0005-0000-0000-00002B2B0000}"/>
    <cellStyle name="20% - Accent1 2 4 2 4 3 4 2 2" xfId="11239" xr:uid="{00000000-0005-0000-0000-00002C2B0000}"/>
    <cellStyle name="20% - Accent1 2 4 2 4 3 4 2 2 2" xfId="11240" xr:uid="{00000000-0005-0000-0000-00002D2B0000}"/>
    <cellStyle name="20% - Accent1 2 4 2 4 3 4 2 3" xfId="11241" xr:uid="{00000000-0005-0000-0000-00002E2B0000}"/>
    <cellStyle name="20% - Accent1 2 4 2 4 3 4 3" xfId="11242" xr:uid="{00000000-0005-0000-0000-00002F2B0000}"/>
    <cellStyle name="20% - Accent1 2 4 2 4 3 4 3 2" xfId="11243" xr:uid="{00000000-0005-0000-0000-0000302B0000}"/>
    <cellStyle name="20% - Accent1 2 4 2 4 3 4 4" xfId="11244" xr:uid="{00000000-0005-0000-0000-0000312B0000}"/>
    <cellStyle name="20% - Accent1 2 4 2 4 3 5" xfId="11245" xr:uid="{00000000-0005-0000-0000-0000322B0000}"/>
    <cellStyle name="20% - Accent1 2 4 2 4 3 5 2" xfId="11246" xr:uid="{00000000-0005-0000-0000-0000332B0000}"/>
    <cellStyle name="20% - Accent1 2 4 2 4 3 5 2 2" xfId="11247" xr:uid="{00000000-0005-0000-0000-0000342B0000}"/>
    <cellStyle name="20% - Accent1 2 4 2 4 3 5 3" xfId="11248" xr:uid="{00000000-0005-0000-0000-0000352B0000}"/>
    <cellStyle name="20% - Accent1 2 4 2 4 3 6" xfId="11249" xr:uid="{00000000-0005-0000-0000-0000362B0000}"/>
    <cellStyle name="20% - Accent1 2 4 2 4 3 6 2" xfId="11250" xr:uid="{00000000-0005-0000-0000-0000372B0000}"/>
    <cellStyle name="20% - Accent1 2 4 2 4 3 6 2 2" xfId="11251" xr:uid="{00000000-0005-0000-0000-0000382B0000}"/>
    <cellStyle name="20% - Accent1 2 4 2 4 3 6 3" xfId="11252" xr:uid="{00000000-0005-0000-0000-0000392B0000}"/>
    <cellStyle name="20% - Accent1 2 4 2 4 3 7" xfId="11253" xr:uid="{00000000-0005-0000-0000-00003A2B0000}"/>
    <cellStyle name="20% - Accent1 2 4 2 4 3 7 2" xfId="11254" xr:uid="{00000000-0005-0000-0000-00003B2B0000}"/>
    <cellStyle name="20% - Accent1 2 4 2 4 3 8" xfId="11255" xr:uid="{00000000-0005-0000-0000-00003C2B0000}"/>
    <cellStyle name="20% - Accent1 2 4 2 4 3 8 2" xfId="11256" xr:uid="{00000000-0005-0000-0000-00003D2B0000}"/>
    <cellStyle name="20% - Accent1 2 4 2 4 3 9" xfId="11257" xr:uid="{00000000-0005-0000-0000-00003E2B0000}"/>
    <cellStyle name="20% - Accent1 2 4 2 4 4" xfId="11258" xr:uid="{00000000-0005-0000-0000-00003F2B0000}"/>
    <cellStyle name="20% - Accent1 2 4 2 4 4 2" xfId="11259" xr:uid="{00000000-0005-0000-0000-0000402B0000}"/>
    <cellStyle name="20% - Accent1 2 4 2 4 4 2 2" xfId="11260" xr:uid="{00000000-0005-0000-0000-0000412B0000}"/>
    <cellStyle name="20% - Accent1 2 4 2 4 4 2 2 2" xfId="11261" xr:uid="{00000000-0005-0000-0000-0000422B0000}"/>
    <cellStyle name="20% - Accent1 2 4 2 4 4 2 3" xfId="11262" xr:uid="{00000000-0005-0000-0000-0000432B0000}"/>
    <cellStyle name="20% - Accent1 2 4 2 4 4 3" xfId="11263" xr:uid="{00000000-0005-0000-0000-0000442B0000}"/>
    <cellStyle name="20% - Accent1 2 4 2 4 4 3 2" xfId="11264" xr:uid="{00000000-0005-0000-0000-0000452B0000}"/>
    <cellStyle name="20% - Accent1 2 4 2 4 4 4" xfId="11265" xr:uid="{00000000-0005-0000-0000-0000462B0000}"/>
    <cellStyle name="20% - Accent1 2 4 2 4 5" xfId="11266" xr:uid="{00000000-0005-0000-0000-0000472B0000}"/>
    <cellStyle name="20% - Accent1 2 4 2 4 5 2" xfId="11267" xr:uid="{00000000-0005-0000-0000-0000482B0000}"/>
    <cellStyle name="20% - Accent1 2 4 2 4 5 2 2" xfId="11268" xr:uid="{00000000-0005-0000-0000-0000492B0000}"/>
    <cellStyle name="20% - Accent1 2 4 2 4 5 2 2 2" xfId="11269" xr:uid="{00000000-0005-0000-0000-00004A2B0000}"/>
    <cellStyle name="20% - Accent1 2 4 2 4 5 2 3" xfId="11270" xr:uid="{00000000-0005-0000-0000-00004B2B0000}"/>
    <cellStyle name="20% - Accent1 2 4 2 4 5 3" xfId="11271" xr:uid="{00000000-0005-0000-0000-00004C2B0000}"/>
    <cellStyle name="20% - Accent1 2 4 2 4 5 3 2" xfId="11272" xr:uid="{00000000-0005-0000-0000-00004D2B0000}"/>
    <cellStyle name="20% - Accent1 2 4 2 4 5 4" xfId="11273" xr:uid="{00000000-0005-0000-0000-00004E2B0000}"/>
    <cellStyle name="20% - Accent1 2 4 2 4 6" xfId="11274" xr:uid="{00000000-0005-0000-0000-00004F2B0000}"/>
    <cellStyle name="20% - Accent1 2 4 2 4 6 2" xfId="11275" xr:uid="{00000000-0005-0000-0000-0000502B0000}"/>
    <cellStyle name="20% - Accent1 2 4 2 4 6 2 2" xfId="11276" xr:uid="{00000000-0005-0000-0000-0000512B0000}"/>
    <cellStyle name="20% - Accent1 2 4 2 4 6 2 2 2" xfId="11277" xr:uid="{00000000-0005-0000-0000-0000522B0000}"/>
    <cellStyle name="20% - Accent1 2 4 2 4 6 2 3" xfId="11278" xr:uid="{00000000-0005-0000-0000-0000532B0000}"/>
    <cellStyle name="20% - Accent1 2 4 2 4 6 3" xfId="11279" xr:uid="{00000000-0005-0000-0000-0000542B0000}"/>
    <cellStyle name="20% - Accent1 2 4 2 4 6 3 2" xfId="11280" xr:uid="{00000000-0005-0000-0000-0000552B0000}"/>
    <cellStyle name="20% - Accent1 2 4 2 4 6 4" xfId="11281" xr:uid="{00000000-0005-0000-0000-0000562B0000}"/>
    <cellStyle name="20% - Accent1 2 4 2 4 7" xfId="11282" xr:uid="{00000000-0005-0000-0000-0000572B0000}"/>
    <cellStyle name="20% - Accent1 2 4 2 4 7 2" xfId="11283" xr:uid="{00000000-0005-0000-0000-0000582B0000}"/>
    <cellStyle name="20% - Accent1 2 4 2 4 7 2 2" xfId="11284" xr:uid="{00000000-0005-0000-0000-0000592B0000}"/>
    <cellStyle name="20% - Accent1 2 4 2 4 7 3" xfId="11285" xr:uid="{00000000-0005-0000-0000-00005A2B0000}"/>
    <cellStyle name="20% - Accent1 2 4 2 4 8" xfId="11286" xr:uid="{00000000-0005-0000-0000-00005B2B0000}"/>
    <cellStyle name="20% - Accent1 2 4 2 4 8 2" xfId="11287" xr:uid="{00000000-0005-0000-0000-00005C2B0000}"/>
    <cellStyle name="20% - Accent1 2 4 2 4 8 2 2" xfId="11288" xr:uid="{00000000-0005-0000-0000-00005D2B0000}"/>
    <cellStyle name="20% - Accent1 2 4 2 4 8 3" xfId="11289" xr:uid="{00000000-0005-0000-0000-00005E2B0000}"/>
    <cellStyle name="20% - Accent1 2 4 2 4 9" xfId="11290" xr:uid="{00000000-0005-0000-0000-00005F2B0000}"/>
    <cellStyle name="20% - Accent1 2 4 2 4 9 2" xfId="11291" xr:uid="{00000000-0005-0000-0000-0000602B0000}"/>
    <cellStyle name="20% - Accent1 2 4 2 5" xfId="11292" xr:uid="{00000000-0005-0000-0000-0000612B0000}"/>
    <cellStyle name="20% - Accent1 2 4 2 5 10" xfId="11293" xr:uid="{00000000-0005-0000-0000-0000622B0000}"/>
    <cellStyle name="20% - Accent1 2 4 2 5 10 2" xfId="11294" xr:uid="{00000000-0005-0000-0000-0000632B0000}"/>
    <cellStyle name="20% - Accent1 2 4 2 5 11" xfId="11295" xr:uid="{00000000-0005-0000-0000-0000642B0000}"/>
    <cellStyle name="20% - Accent1 2 4 2 5 2" xfId="11296" xr:uid="{00000000-0005-0000-0000-0000652B0000}"/>
    <cellStyle name="20% - Accent1 2 4 2 5 2 2" xfId="11297" xr:uid="{00000000-0005-0000-0000-0000662B0000}"/>
    <cellStyle name="20% - Accent1 2 4 2 5 2 2 2" xfId="11298" xr:uid="{00000000-0005-0000-0000-0000672B0000}"/>
    <cellStyle name="20% - Accent1 2 4 2 5 2 2 2 2" xfId="11299" xr:uid="{00000000-0005-0000-0000-0000682B0000}"/>
    <cellStyle name="20% - Accent1 2 4 2 5 2 2 2 2 2" xfId="11300" xr:uid="{00000000-0005-0000-0000-0000692B0000}"/>
    <cellStyle name="20% - Accent1 2 4 2 5 2 2 2 3" xfId="11301" xr:uid="{00000000-0005-0000-0000-00006A2B0000}"/>
    <cellStyle name="20% - Accent1 2 4 2 5 2 2 3" xfId="11302" xr:uid="{00000000-0005-0000-0000-00006B2B0000}"/>
    <cellStyle name="20% - Accent1 2 4 2 5 2 2 3 2" xfId="11303" xr:uid="{00000000-0005-0000-0000-00006C2B0000}"/>
    <cellStyle name="20% - Accent1 2 4 2 5 2 2 4" xfId="11304" xr:uid="{00000000-0005-0000-0000-00006D2B0000}"/>
    <cellStyle name="20% - Accent1 2 4 2 5 2 3" xfId="11305" xr:uid="{00000000-0005-0000-0000-00006E2B0000}"/>
    <cellStyle name="20% - Accent1 2 4 2 5 2 3 2" xfId="11306" xr:uid="{00000000-0005-0000-0000-00006F2B0000}"/>
    <cellStyle name="20% - Accent1 2 4 2 5 2 3 2 2" xfId="11307" xr:uid="{00000000-0005-0000-0000-0000702B0000}"/>
    <cellStyle name="20% - Accent1 2 4 2 5 2 3 2 2 2" xfId="11308" xr:uid="{00000000-0005-0000-0000-0000712B0000}"/>
    <cellStyle name="20% - Accent1 2 4 2 5 2 3 2 3" xfId="11309" xr:uid="{00000000-0005-0000-0000-0000722B0000}"/>
    <cellStyle name="20% - Accent1 2 4 2 5 2 3 3" xfId="11310" xr:uid="{00000000-0005-0000-0000-0000732B0000}"/>
    <cellStyle name="20% - Accent1 2 4 2 5 2 3 3 2" xfId="11311" xr:uid="{00000000-0005-0000-0000-0000742B0000}"/>
    <cellStyle name="20% - Accent1 2 4 2 5 2 3 4" xfId="11312" xr:uid="{00000000-0005-0000-0000-0000752B0000}"/>
    <cellStyle name="20% - Accent1 2 4 2 5 2 4" xfId="11313" xr:uid="{00000000-0005-0000-0000-0000762B0000}"/>
    <cellStyle name="20% - Accent1 2 4 2 5 2 4 2" xfId="11314" xr:uid="{00000000-0005-0000-0000-0000772B0000}"/>
    <cellStyle name="20% - Accent1 2 4 2 5 2 4 2 2" xfId="11315" xr:uid="{00000000-0005-0000-0000-0000782B0000}"/>
    <cellStyle name="20% - Accent1 2 4 2 5 2 4 2 2 2" xfId="11316" xr:uid="{00000000-0005-0000-0000-0000792B0000}"/>
    <cellStyle name="20% - Accent1 2 4 2 5 2 4 2 3" xfId="11317" xr:uid="{00000000-0005-0000-0000-00007A2B0000}"/>
    <cellStyle name="20% - Accent1 2 4 2 5 2 4 3" xfId="11318" xr:uid="{00000000-0005-0000-0000-00007B2B0000}"/>
    <cellStyle name="20% - Accent1 2 4 2 5 2 4 3 2" xfId="11319" xr:uid="{00000000-0005-0000-0000-00007C2B0000}"/>
    <cellStyle name="20% - Accent1 2 4 2 5 2 4 4" xfId="11320" xr:uid="{00000000-0005-0000-0000-00007D2B0000}"/>
    <cellStyle name="20% - Accent1 2 4 2 5 2 5" xfId="11321" xr:uid="{00000000-0005-0000-0000-00007E2B0000}"/>
    <cellStyle name="20% - Accent1 2 4 2 5 2 5 2" xfId="11322" xr:uid="{00000000-0005-0000-0000-00007F2B0000}"/>
    <cellStyle name="20% - Accent1 2 4 2 5 2 5 2 2" xfId="11323" xr:uid="{00000000-0005-0000-0000-0000802B0000}"/>
    <cellStyle name="20% - Accent1 2 4 2 5 2 5 3" xfId="11324" xr:uid="{00000000-0005-0000-0000-0000812B0000}"/>
    <cellStyle name="20% - Accent1 2 4 2 5 2 6" xfId="11325" xr:uid="{00000000-0005-0000-0000-0000822B0000}"/>
    <cellStyle name="20% - Accent1 2 4 2 5 2 6 2" xfId="11326" xr:uid="{00000000-0005-0000-0000-0000832B0000}"/>
    <cellStyle name="20% - Accent1 2 4 2 5 2 6 2 2" xfId="11327" xr:uid="{00000000-0005-0000-0000-0000842B0000}"/>
    <cellStyle name="20% - Accent1 2 4 2 5 2 6 3" xfId="11328" xr:uid="{00000000-0005-0000-0000-0000852B0000}"/>
    <cellStyle name="20% - Accent1 2 4 2 5 2 7" xfId="11329" xr:uid="{00000000-0005-0000-0000-0000862B0000}"/>
    <cellStyle name="20% - Accent1 2 4 2 5 2 7 2" xfId="11330" xr:uid="{00000000-0005-0000-0000-0000872B0000}"/>
    <cellStyle name="20% - Accent1 2 4 2 5 2 8" xfId="11331" xr:uid="{00000000-0005-0000-0000-0000882B0000}"/>
    <cellStyle name="20% - Accent1 2 4 2 5 2 8 2" xfId="11332" xr:uid="{00000000-0005-0000-0000-0000892B0000}"/>
    <cellStyle name="20% - Accent1 2 4 2 5 2 9" xfId="11333" xr:uid="{00000000-0005-0000-0000-00008A2B0000}"/>
    <cellStyle name="20% - Accent1 2 4 2 5 3" xfId="11334" xr:uid="{00000000-0005-0000-0000-00008B2B0000}"/>
    <cellStyle name="20% - Accent1 2 4 2 5 3 2" xfId="11335" xr:uid="{00000000-0005-0000-0000-00008C2B0000}"/>
    <cellStyle name="20% - Accent1 2 4 2 5 3 2 2" xfId="11336" xr:uid="{00000000-0005-0000-0000-00008D2B0000}"/>
    <cellStyle name="20% - Accent1 2 4 2 5 3 2 2 2" xfId="11337" xr:uid="{00000000-0005-0000-0000-00008E2B0000}"/>
    <cellStyle name="20% - Accent1 2 4 2 5 3 2 2 2 2" xfId="11338" xr:uid="{00000000-0005-0000-0000-00008F2B0000}"/>
    <cellStyle name="20% - Accent1 2 4 2 5 3 2 2 3" xfId="11339" xr:uid="{00000000-0005-0000-0000-0000902B0000}"/>
    <cellStyle name="20% - Accent1 2 4 2 5 3 2 3" xfId="11340" xr:uid="{00000000-0005-0000-0000-0000912B0000}"/>
    <cellStyle name="20% - Accent1 2 4 2 5 3 2 3 2" xfId="11341" xr:uid="{00000000-0005-0000-0000-0000922B0000}"/>
    <cellStyle name="20% - Accent1 2 4 2 5 3 2 4" xfId="11342" xr:uid="{00000000-0005-0000-0000-0000932B0000}"/>
    <cellStyle name="20% - Accent1 2 4 2 5 3 3" xfId="11343" xr:uid="{00000000-0005-0000-0000-0000942B0000}"/>
    <cellStyle name="20% - Accent1 2 4 2 5 3 3 2" xfId="11344" xr:uid="{00000000-0005-0000-0000-0000952B0000}"/>
    <cellStyle name="20% - Accent1 2 4 2 5 3 3 2 2" xfId="11345" xr:uid="{00000000-0005-0000-0000-0000962B0000}"/>
    <cellStyle name="20% - Accent1 2 4 2 5 3 3 2 2 2" xfId="11346" xr:uid="{00000000-0005-0000-0000-0000972B0000}"/>
    <cellStyle name="20% - Accent1 2 4 2 5 3 3 2 3" xfId="11347" xr:uid="{00000000-0005-0000-0000-0000982B0000}"/>
    <cellStyle name="20% - Accent1 2 4 2 5 3 3 3" xfId="11348" xr:uid="{00000000-0005-0000-0000-0000992B0000}"/>
    <cellStyle name="20% - Accent1 2 4 2 5 3 3 3 2" xfId="11349" xr:uid="{00000000-0005-0000-0000-00009A2B0000}"/>
    <cellStyle name="20% - Accent1 2 4 2 5 3 3 4" xfId="11350" xr:uid="{00000000-0005-0000-0000-00009B2B0000}"/>
    <cellStyle name="20% - Accent1 2 4 2 5 3 4" xfId="11351" xr:uid="{00000000-0005-0000-0000-00009C2B0000}"/>
    <cellStyle name="20% - Accent1 2 4 2 5 3 4 2" xfId="11352" xr:uid="{00000000-0005-0000-0000-00009D2B0000}"/>
    <cellStyle name="20% - Accent1 2 4 2 5 3 4 2 2" xfId="11353" xr:uid="{00000000-0005-0000-0000-00009E2B0000}"/>
    <cellStyle name="20% - Accent1 2 4 2 5 3 4 2 2 2" xfId="11354" xr:uid="{00000000-0005-0000-0000-00009F2B0000}"/>
    <cellStyle name="20% - Accent1 2 4 2 5 3 4 2 3" xfId="11355" xr:uid="{00000000-0005-0000-0000-0000A02B0000}"/>
    <cellStyle name="20% - Accent1 2 4 2 5 3 4 3" xfId="11356" xr:uid="{00000000-0005-0000-0000-0000A12B0000}"/>
    <cellStyle name="20% - Accent1 2 4 2 5 3 4 3 2" xfId="11357" xr:uid="{00000000-0005-0000-0000-0000A22B0000}"/>
    <cellStyle name="20% - Accent1 2 4 2 5 3 4 4" xfId="11358" xr:uid="{00000000-0005-0000-0000-0000A32B0000}"/>
    <cellStyle name="20% - Accent1 2 4 2 5 3 5" xfId="11359" xr:uid="{00000000-0005-0000-0000-0000A42B0000}"/>
    <cellStyle name="20% - Accent1 2 4 2 5 3 5 2" xfId="11360" xr:uid="{00000000-0005-0000-0000-0000A52B0000}"/>
    <cellStyle name="20% - Accent1 2 4 2 5 3 5 2 2" xfId="11361" xr:uid="{00000000-0005-0000-0000-0000A62B0000}"/>
    <cellStyle name="20% - Accent1 2 4 2 5 3 5 3" xfId="11362" xr:uid="{00000000-0005-0000-0000-0000A72B0000}"/>
    <cellStyle name="20% - Accent1 2 4 2 5 3 6" xfId="11363" xr:uid="{00000000-0005-0000-0000-0000A82B0000}"/>
    <cellStyle name="20% - Accent1 2 4 2 5 3 6 2" xfId="11364" xr:uid="{00000000-0005-0000-0000-0000A92B0000}"/>
    <cellStyle name="20% - Accent1 2 4 2 5 3 6 2 2" xfId="11365" xr:uid="{00000000-0005-0000-0000-0000AA2B0000}"/>
    <cellStyle name="20% - Accent1 2 4 2 5 3 6 3" xfId="11366" xr:uid="{00000000-0005-0000-0000-0000AB2B0000}"/>
    <cellStyle name="20% - Accent1 2 4 2 5 3 7" xfId="11367" xr:uid="{00000000-0005-0000-0000-0000AC2B0000}"/>
    <cellStyle name="20% - Accent1 2 4 2 5 3 7 2" xfId="11368" xr:uid="{00000000-0005-0000-0000-0000AD2B0000}"/>
    <cellStyle name="20% - Accent1 2 4 2 5 3 8" xfId="11369" xr:uid="{00000000-0005-0000-0000-0000AE2B0000}"/>
    <cellStyle name="20% - Accent1 2 4 2 5 3 8 2" xfId="11370" xr:uid="{00000000-0005-0000-0000-0000AF2B0000}"/>
    <cellStyle name="20% - Accent1 2 4 2 5 3 9" xfId="11371" xr:uid="{00000000-0005-0000-0000-0000B02B0000}"/>
    <cellStyle name="20% - Accent1 2 4 2 5 4" xfId="11372" xr:uid="{00000000-0005-0000-0000-0000B12B0000}"/>
    <cellStyle name="20% - Accent1 2 4 2 5 4 2" xfId="11373" xr:uid="{00000000-0005-0000-0000-0000B22B0000}"/>
    <cellStyle name="20% - Accent1 2 4 2 5 4 2 2" xfId="11374" xr:uid="{00000000-0005-0000-0000-0000B32B0000}"/>
    <cellStyle name="20% - Accent1 2 4 2 5 4 2 2 2" xfId="11375" xr:uid="{00000000-0005-0000-0000-0000B42B0000}"/>
    <cellStyle name="20% - Accent1 2 4 2 5 4 2 3" xfId="11376" xr:uid="{00000000-0005-0000-0000-0000B52B0000}"/>
    <cellStyle name="20% - Accent1 2 4 2 5 4 3" xfId="11377" xr:uid="{00000000-0005-0000-0000-0000B62B0000}"/>
    <cellStyle name="20% - Accent1 2 4 2 5 4 3 2" xfId="11378" xr:uid="{00000000-0005-0000-0000-0000B72B0000}"/>
    <cellStyle name="20% - Accent1 2 4 2 5 4 4" xfId="11379" xr:uid="{00000000-0005-0000-0000-0000B82B0000}"/>
    <cellStyle name="20% - Accent1 2 4 2 5 5" xfId="11380" xr:uid="{00000000-0005-0000-0000-0000B92B0000}"/>
    <cellStyle name="20% - Accent1 2 4 2 5 5 2" xfId="11381" xr:uid="{00000000-0005-0000-0000-0000BA2B0000}"/>
    <cellStyle name="20% - Accent1 2 4 2 5 5 2 2" xfId="11382" xr:uid="{00000000-0005-0000-0000-0000BB2B0000}"/>
    <cellStyle name="20% - Accent1 2 4 2 5 5 2 2 2" xfId="11383" xr:uid="{00000000-0005-0000-0000-0000BC2B0000}"/>
    <cellStyle name="20% - Accent1 2 4 2 5 5 2 3" xfId="11384" xr:uid="{00000000-0005-0000-0000-0000BD2B0000}"/>
    <cellStyle name="20% - Accent1 2 4 2 5 5 3" xfId="11385" xr:uid="{00000000-0005-0000-0000-0000BE2B0000}"/>
    <cellStyle name="20% - Accent1 2 4 2 5 5 3 2" xfId="11386" xr:uid="{00000000-0005-0000-0000-0000BF2B0000}"/>
    <cellStyle name="20% - Accent1 2 4 2 5 5 4" xfId="11387" xr:uid="{00000000-0005-0000-0000-0000C02B0000}"/>
    <cellStyle name="20% - Accent1 2 4 2 5 6" xfId="11388" xr:uid="{00000000-0005-0000-0000-0000C12B0000}"/>
    <cellStyle name="20% - Accent1 2 4 2 5 6 2" xfId="11389" xr:uid="{00000000-0005-0000-0000-0000C22B0000}"/>
    <cellStyle name="20% - Accent1 2 4 2 5 6 2 2" xfId="11390" xr:uid="{00000000-0005-0000-0000-0000C32B0000}"/>
    <cellStyle name="20% - Accent1 2 4 2 5 6 2 2 2" xfId="11391" xr:uid="{00000000-0005-0000-0000-0000C42B0000}"/>
    <cellStyle name="20% - Accent1 2 4 2 5 6 2 3" xfId="11392" xr:uid="{00000000-0005-0000-0000-0000C52B0000}"/>
    <cellStyle name="20% - Accent1 2 4 2 5 6 3" xfId="11393" xr:uid="{00000000-0005-0000-0000-0000C62B0000}"/>
    <cellStyle name="20% - Accent1 2 4 2 5 6 3 2" xfId="11394" xr:uid="{00000000-0005-0000-0000-0000C72B0000}"/>
    <cellStyle name="20% - Accent1 2 4 2 5 6 4" xfId="11395" xr:uid="{00000000-0005-0000-0000-0000C82B0000}"/>
    <cellStyle name="20% - Accent1 2 4 2 5 7" xfId="11396" xr:uid="{00000000-0005-0000-0000-0000C92B0000}"/>
    <cellStyle name="20% - Accent1 2 4 2 5 7 2" xfId="11397" xr:uid="{00000000-0005-0000-0000-0000CA2B0000}"/>
    <cellStyle name="20% - Accent1 2 4 2 5 7 2 2" xfId="11398" xr:uid="{00000000-0005-0000-0000-0000CB2B0000}"/>
    <cellStyle name="20% - Accent1 2 4 2 5 7 3" xfId="11399" xr:uid="{00000000-0005-0000-0000-0000CC2B0000}"/>
    <cellStyle name="20% - Accent1 2 4 2 5 8" xfId="11400" xr:uid="{00000000-0005-0000-0000-0000CD2B0000}"/>
    <cellStyle name="20% - Accent1 2 4 2 5 8 2" xfId="11401" xr:uid="{00000000-0005-0000-0000-0000CE2B0000}"/>
    <cellStyle name="20% - Accent1 2 4 2 5 8 2 2" xfId="11402" xr:uid="{00000000-0005-0000-0000-0000CF2B0000}"/>
    <cellStyle name="20% - Accent1 2 4 2 5 8 3" xfId="11403" xr:uid="{00000000-0005-0000-0000-0000D02B0000}"/>
    <cellStyle name="20% - Accent1 2 4 2 5 9" xfId="11404" xr:uid="{00000000-0005-0000-0000-0000D12B0000}"/>
    <cellStyle name="20% - Accent1 2 4 2 5 9 2" xfId="11405" xr:uid="{00000000-0005-0000-0000-0000D22B0000}"/>
    <cellStyle name="20% - Accent1 2 4 2 6" xfId="11406" xr:uid="{00000000-0005-0000-0000-0000D32B0000}"/>
    <cellStyle name="20% - Accent1 2 4 2 6 2" xfId="11407" xr:uid="{00000000-0005-0000-0000-0000D42B0000}"/>
    <cellStyle name="20% - Accent1 2 4 2 6 2 2" xfId="11408" xr:uid="{00000000-0005-0000-0000-0000D52B0000}"/>
    <cellStyle name="20% - Accent1 2 4 2 6 2 2 2" xfId="11409" xr:uid="{00000000-0005-0000-0000-0000D62B0000}"/>
    <cellStyle name="20% - Accent1 2 4 2 6 2 2 2 2" xfId="11410" xr:uid="{00000000-0005-0000-0000-0000D72B0000}"/>
    <cellStyle name="20% - Accent1 2 4 2 6 2 2 3" xfId="11411" xr:uid="{00000000-0005-0000-0000-0000D82B0000}"/>
    <cellStyle name="20% - Accent1 2 4 2 6 2 3" xfId="11412" xr:uid="{00000000-0005-0000-0000-0000D92B0000}"/>
    <cellStyle name="20% - Accent1 2 4 2 6 2 3 2" xfId="11413" xr:uid="{00000000-0005-0000-0000-0000DA2B0000}"/>
    <cellStyle name="20% - Accent1 2 4 2 6 2 4" xfId="11414" xr:uid="{00000000-0005-0000-0000-0000DB2B0000}"/>
    <cellStyle name="20% - Accent1 2 4 2 6 3" xfId="11415" xr:uid="{00000000-0005-0000-0000-0000DC2B0000}"/>
    <cellStyle name="20% - Accent1 2 4 2 6 3 2" xfId="11416" xr:uid="{00000000-0005-0000-0000-0000DD2B0000}"/>
    <cellStyle name="20% - Accent1 2 4 2 6 3 2 2" xfId="11417" xr:uid="{00000000-0005-0000-0000-0000DE2B0000}"/>
    <cellStyle name="20% - Accent1 2 4 2 6 3 2 2 2" xfId="11418" xr:uid="{00000000-0005-0000-0000-0000DF2B0000}"/>
    <cellStyle name="20% - Accent1 2 4 2 6 3 2 3" xfId="11419" xr:uid="{00000000-0005-0000-0000-0000E02B0000}"/>
    <cellStyle name="20% - Accent1 2 4 2 6 3 3" xfId="11420" xr:uid="{00000000-0005-0000-0000-0000E12B0000}"/>
    <cellStyle name="20% - Accent1 2 4 2 6 3 3 2" xfId="11421" xr:uid="{00000000-0005-0000-0000-0000E22B0000}"/>
    <cellStyle name="20% - Accent1 2 4 2 6 3 4" xfId="11422" xr:uid="{00000000-0005-0000-0000-0000E32B0000}"/>
    <cellStyle name="20% - Accent1 2 4 2 6 4" xfId="11423" xr:uid="{00000000-0005-0000-0000-0000E42B0000}"/>
    <cellStyle name="20% - Accent1 2 4 2 6 4 2" xfId="11424" xr:uid="{00000000-0005-0000-0000-0000E52B0000}"/>
    <cellStyle name="20% - Accent1 2 4 2 6 4 2 2" xfId="11425" xr:uid="{00000000-0005-0000-0000-0000E62B0000}"/>
    <cellStyle name="20% - Accent1 2 4 2 6 4 2 2 2" xfId="11426" xr:uid="{00000000-0005-0000-0000-0000E72B0000}"/>
    <cellStyle name="20% - Accent1 2 4 2 6 4 2 3" xfId="11427" xr:uid="{00000000-0005-0000-0000-0000E82B0000}"/>
    <cellStyle name="20% - Accent1 2 4 2 6 4 3" xfId="11428" xr:uid="{00000000-0005-0000-0000-0000E92B0000}"/>
    <cellStyle name="20% - Accent1 2 4 2 6 4 3 2" xfId="11429" xr:uid="{00000000-0005-0000-0000-0000EA2B0000}"/>
    <cellStyle name="20% - Accent1 2 4 2 6 4 4" xfId="11430" xr:uid="{00000000-0005-0000-0000-0000EB2B0000}"/>
    <cellStyle name="20% - Accent1 2 4 2 6 5" xfId="11431" xr:uid="{00000000-0005-0000-0000-0000EC2B0000}"/>
    <cellStyle name="20% - Accent1 2 4 2 6 5 2" xfId="11432" xr:uid="{00000000-0005-0000-0000-0000ED2B0000}"/>
    <cellStyle name="20% - Accent1 2 4 2 6 5 2 2" xfId="11433" xr:uid="{00000000-0005-0000-0000-0000EE2B0000}"/>
    <cellStyle name="20% - Accent1 2 4 2 6 5 3" xfId="11434" xr:uid="{00000000-0005-0000-0000-0000EF2B0000}"/>
    <cellStyle name="20% - Accent1 2 4 2 6 6" xfId="11435" xr:uid="{00000000-0005-0000-0000-0000F02B0000}"/>
    <cellStyle name="20% - Accent1 2 4 2 6 6 2" xfId="11436" xr:uid="{00000000-0005-0000-0000-0000F12B0000}"/>
    <cellStyle name="20% - Accent1 2 4 2 6 6 2 2" xfId="11437" xr:uid="{00000000-0005-0000-0000-0000F22B0000}"/>
    <cellStyle name="20% - Accent1 2 4 2 6 6 3" xfId="11438" xr:uid="{00000000-0005-0000-0000-0000F32B0000}"/>
    <cellStyle name="20% - Accent1 2 4 2 6 7" xfId="11439" xr:uid="{00000000-0005-0000-0000-0000F42B0000}"/>
    <cellStyle name="20% - Accent1 2 4 2 6 7 2" xfId="11440" xr:uid="{00000000-0005-0000-0000-0000F52B0000}"/>
    <cellStyle name="20% - Accent1 2 4 2 6 8" xfId="11441" xr:uid="{00000000-0005-0000-0000-0000F62B0000}"/>
    <cellStyle name="20% - Accent1 2 4 2 6 8 2" xfId="11442" xr:uid="{00000000-0005-0000-0000-0000F72B0000}"/>
    <cellStyle name="20% - Accent1 2 4 2 6 9" xfId="11443" xr:uid="{00000000-0005-0000-0000-0000F82B0000}"/>
    <cellStyle name="20% - Accent1 2 4 2 7" xfId="11444" xr:uid="{00000000-0005-0000-0000-0000F92B0000}"/>
    <cellStyle name="20% - Accent1 2 4 2 7 2" xfId="11445" xr:uid="{00000000-0005-0000-0000-0000FA2B0000}"/>
    <cellStyle name="20% - Accent1 2 4 2 7 2 2" xfId="11446" xr:uid="{00000000-0005-0000-0000-0000FB2B0000}"/>
    <cellStyle name="20% - Accent1 2 4 2 7 2 2 2" xfId="11447" xr:uid="{00000000-0005-0000-0000-0000FC2B0000}"/>
    <cellStyle name="20% - Accent1 2 4 2 7 2 2 2 2" xfId="11448" xr:uid="{00000000-0005-0000-0000-0000FD2B0000}"/>
    <cellStyle name="20% - Accent1 2 4 2 7 2 2 3" xfId="11449" xr:uid="{00000000-0005-0000-0000-0000FE2B0000}"/>
    <cellStyle name="20% - Accent1 2 4 2 7 2 3" xfId="11450" xr:uid="{00000000-0005-0000-0000-0000FF2B0000}"/>
    <cellStyle name="20% - Accent1 2 4 2 7 2 3 2" xfId="11451" xr:uid="{00000000-0005-0000-0000-0000002C0000}"/>
    <cellStyle name="20% - Accent1 2 4 2 7 2 4" xfId="11452" xr:uid="{00000000-0005-0000-0000-0000012C0000}"/>
    <cellStyle name="20% - Accent1 2 4 2 7 3" xfId="11453" xr:uid="{00000000-0005-0000-0000-0000022C0000}"/>
    <cellStyle name="20% - Accent1 2 4 2 7 3 2" xfId="11454" xr:uid="{00000000-0005-0000-0000-0000032C0000}"/>
    <cellStyle name="20% - Accent1 2 4 2 7 3 2 2" xfId="11455" xr:uid="{00000000-0005-0000-0000-0000042C0000}"/>
    <cellStyle name="20% - Accent1 2 4 2 7 3 2 2 2" xfId="11456" xr:uid="{00000000-0005-0000-0000-0000052C0000}"/>
    <cellStyle name="20% - Accent1 2 4 2 7 3 2 3" xfId="11457" xr:uid="{00000000-0005-0000-0000-0000062C0000}"/>
    <cellStyle name="20% - Accent1 2 4 2 7 3 3" xfId="11458" xr:uid="{00000000-0005-0000-0000-0000072C0000}"/>
    <cellStyle name="20% - Accent1 2 4 2 7 3 3 2" xfId="11459" xr:uid="{00000000-0005-0000-0000-0000082C0000}"/>
    <cellStyle name="20% - Accent1 2 4 2 7 3 4" xfId="11460" xr:uid="{00000000-0005-0000-0000-0000092C0000}"/>
    <cellStyle name="20% - Accent1 2 4 2 7 4" xfId="11461" xr:uid="{00000000-0005-0000-0000-00000A2C0000}"/>
    <cellStyle name="20% - Accent1 2 4 2 7 4 2" xfId="11462" xr:uid="{00000000-0005-0000-0000-00000B2C0000}"/>
    <cellStyle name="20% - Accent1 2 4 2 7 4 2 2" xfId="11463" xr:uid="{00000000-0005-0000-0000-00000C2C0000}"/>
    <cellStyle name="20% - Accent1 2 4 2 7 4 2 2 2" xfId="11464" xr:uid="{00000000-0005-0000-0000-00000D2C0000}"/>
    <cellStyle name="20% - Accent1 2 4 2 7 4 2 3" xfId="11465" xr:uid="{00000000-0005-0000-0000-00000E2C0000}"/>
    <cellStyle name="20% - Accent1 2 4 2 7 4 3" xfId="11466" xr:uid="{00000000-0005-0000-0000-00000F2C0000}"/>
    <cellStyle name="20% - Accent1 2 4 2 7 4 3 2" xfId="11467" xr:uid="{00000000-0005-0000-0000-0000102C0000}"/>
    <cellStyle name="20% - Accent1 2 4 2 7 4 4" xfId="11468" xr:uid="{00000000-0005-0000-0000-0000112C0000}"/>
    <cellStyle name="20% - Accent1 2 4 2 7 5" xfId="11469" xr:uid="{00000000-0005-0000-0000-0000122C0000}"/>
    <cellStyle name="20% - Accent1 2 4 2 7 5 2" xfId="11470" xr:uid="{00000000-0005-0000-0000-0000132C0000}"/>
    <cellStyle name="20% - Accent1 2 4 2 7 5 2 2" xfId="11471" xr:uid="{00000000-0005-0000-0000-0000142C0000}"/>
    <cellStyle name="20% - Accent1 2 4 2 7 5 3" xfId="11472" xr:uid="{00000000-0005-0000-0000-0000152C0000}"/>
    <cellStyle name="20% - Accent1 2 4 2 7 6" xfId="11473" xr:uid="{00000000-0005-0000-0000-0000162C0000}"/>
    <cellStyle name="20% - Accent1 2 4 2 7 6 2" xfId="11474" xr:uid="{00000000-0005-0000-0000-0000172C0000}"/>
    <cellStyle name="20% - Accent1 2 4 2 7 6 2 2" xfId="11475" xr:uid="{00000000-0005-0000-0000-0000182C0000}"/>
    <cellStyle name="20% - Accent1 2 4 2 7 6 3" xfId="11476" xr:uid="{00000000-0005-0000-0000-0000192C0000}"/>
    <cellStyle name="20% - Accent1 2 4 2 7 7" xfId="11477" xr:uid="{00000000-0005-0000-0000-00001A2C0000}"/>
    <cellStyle name="20% - Accent1 2 4 2 7 7 2" xfId="11478" xr:uid="{00000000-0005-0000-0000-00001B2C0000}"/>
    <cellStyle name="20% - Accent1 2 4 2 7 8" xfId="11479" xr:uid="{00000000-0005-0000-0000-00001C2C0000}"/>
    <cellStyle name="20% - Accent1 2 4 2 7 8 2" xfId="11480" xr:uid="{00000000-0005-0000-0000-00001D2C0000}"/>
    <cellStyle name="20% - Accent1 2 4 2 7 9" xfId="11481" xr:uid="{00000000-0005-0000-0000-00001E2C0000}"/>
    <cellStyle name="20% - Accent1 2 4 2 8" xfId="11482" xr:uid="{00000000-0005-0000-0000-00001F2C0000}"/>
    <cellStyle name="20% - Accent1 2 4 2 8 2" xfId="11483" xr:uid="{00000000-0005-0000-0000-0000202C0000}"/>
    <cellStyle name="20% - Accent1 2 4 2 8 2 2" xfId="11484" xr:uid="{00000000-0005-0000-0000-0000212C0000}"/>
    <cellStyle name="20% - Accent1 2 4 2 8 2 2 2" xfId="11485" xr:uid="{00000000-0005-0000-0000-0000222C0000}"/>
    <cellStyle name="20% - Accent1 2 4 2 8 2 3" xfId="11486" xr:uid="{00000000-0005-0000-0000-0000232C0000}"/>
    <cellStyle name="20% - Accent1 2 4 2 8 3" xfId="11487" xr:uid="{00000000-0005-0000-0000-0000242C0000}"/>
    <cellStyle name="20% - Accent1 2 4 2 8 3 2" xfId="11488" xr:uid="{00000000-0005-0000-0000-0000252C0000}"/>
    <cellStyle name="20% - Accent1 2 4 2 8 4" xfId="11489" xr:uid="{00000000-0005-0000-0000-0000262C0000}"/>
    <cellStyle name="20% - Accent1 2 4 2 9" xfId="11490" xr:uid="{00000000-0005-0000-0000-0000272C0000}"/>
    <cellStyle name="20% - Accent1 2 4 2 9 2" xfId="11491" xr:uid="{00000000-0005-0000-0000-0000282C0000}"/>
    <cellStyle name="20% - Accent1 2 4 2 9 2 2" xfId="11492" xr:uid="{00000000-0005-0000-0000-0000292C0000}"/>
    <cellStyle name="20% - Accent1 2 4 2 9 2 2 2" xfId="11493" xr:uid="{00000000-0005-0000-0000-00002A2C0000}"/>
    <cellStyle name="20% - Accent1 2 4 2 9 2 3" xfId="11494" xr:uid="{00000000-0005-0000-0000-00002B2C0000}"/>
    <cellStyle name="20% - Accent1 2 4 2 9 3" xfId="11495" xr:uid="{00000000-0005-0000-0000-00002C2C0000}"/>
    <cellStyle name="20% - Accent1 2 4 2 9 3 2" xfId="11496" xr:uid="{00000000-0005-0000-0000-00002D2C0000}"/>
    <cellStyle name="20% - Accent1 2 4 2 9 4" xfId="11497" xr:uid="{00000000-0005-0000-0000-00002E2C0000}"/>
    <cellStyle name="20% - Accent1 2 4 3" xfId="11498" xr:uid="{00000000-0005-0000-0000-00002F2C0000}"/>
    <cellStyle name="20% - Accent1 2 4 3 10" xfId="11499" xr:uid="{00000000-0005-0000-0000-0000302C0000}"/>
    <cellStyle name="20% - Accent1 2 4 3 10 2" xfId="11500" xr:uid="{00000000-0005-0000-0000-0000312C0000}"/>
    <cellStyle name="20% - Accent1 2 4 3 10 2 2" xfId="11501" xr:uid="{00000000-0005-0000-0000-0000322C0000}"/>
    <cellStyle name="20% - Accent1 2 4 3 10 3" xfId="11502" xr:uid="{00000000-0005-0000-0000-0000332C0000}"/>
    <cellStyle name="20% - Accent1 2 4 3 11" xfId="11503" xr:uid="{00000000-0005-0000-0000-0000342C0000}"/>
    <cellStyle name="20% - Accent1 2 4 3 11 2" xfId="11504" xr:uid="{00000000-0005-0000-0000-0000352C0000}"/>
    <cellStyle name="20% - Accent1 2 4 3 11 2 2" xfId="11505" xr:uid="{00000000-0005-0000-0000-0000362C0000}"/>
    <cellStyle name="20% - Accent1 2 4 3 11 3" xfId="11506" xr:uid="{00000000-0005-0000-0000-0000372C0000}"/>
    <cellStyle name="20% - Accent1 2 4 3 12" xfId="11507" xr:uid="{00000000-0005-0000-0000-0000382C0000}"/>
    <cellStyle name="20% - Accent1 2 4 3 12 2" xfId="11508" xr:uid="{00000000-0005-0000-0000-0000392C0000}"/>
    <cellStyle name="20% - Accent1 2 4 3 13" xfId="11509" xr:uid="{00000000-0005-0000-0000-00003A2C0000}"/>
    <cellStyle name="20% - Accent1 2 4 3 13 2" xfId="11510" xr:uid="{00000000-0005-0000-0000-00003B2C0000}"/>
    <cellStyle name="20% - Accent1 2 4 3 14" xfId="11511" xr:uid="{00000000-0005-0000-0000-00003C2C0000}"/>
    <cellStyle name="20% - Accent1 2 4 3 2" xfId="11512" xr:uid="{00000000-0005-0000-0000-00003D2C0000}"/>
    <cellStyle name="20% - Accent1 2 4 3 2 10" xfId="11513" xr:uid="{00000000-0005-0000-0000-00003E2C0000}"/>
    <cellStyle name="20% - Accent1 2 4 3 2 10 2" xfId="11514" xr:uid="{00000000-0005-0000-0000-00003F2C0000}"/>
    <cellStyle name="20% - Accent1 2 4 3 2 11" xfId="11515" xr:uid="{00000000-0005-0000-0000-0000402C0000}"/>
    <cellStyle name="20% - Accent1 2 4 3 2 2" xfId="11516" xr:uid="{00000000-0005-0000-0000-0000412C0000}"/>
    <cellStyle name="20% - Accent1 2 4 3 2 2 2" xfId="11517" xr:uid="{00000000-0005-0000-0000-0000422C0000}"/>
    <cellStyle name="20% - Accent1 2 4 3 2 2 2 2" xfId="11518" xr:uid="{00000000-0005-0000-0000-0000432C0000}"/>
    <cellStyle name="20% - Accent1 2 4 3 2 2 2 2 2" xfId="11519" xr:uid="{00000000-0005-0000-0000-0000442C0000}"/>
    <cellStyle name="20% - Accent1 2 4 3 2 2 2 2 2 2" xfId="11520" xr:uid="{00000000-0005-0000-0000-0000452C0000}"/>
    <cellStyle name="20% - Accent1 2 4 3 2 2 2 2 3" xfId="11521" xr:uid="{00000000-0005-0000-0000-0000462C0000}"/>
    <cellStyle name="20% - Accent1 2 4 3 2 2 2 3" xfId="11522" xr:uid="{00000000-0005-0000-0000-0000472C0000}"/>
    <cellStyle name="20% - Accent1 2 4 3 2 2 2 3 2" xfId="11523" xr:uid="{00000000-0005-0000-0000-0000482C0000}"/>
    <cellStyle name="20% - Accent1 2 4 3 2 2 2 4" xfId="11524" xr:uid="{00000000-0005-0000-0000-0000492C0000}"/>
    <cellStyle name="20% - Accent1 2 4 3 2 2 3" xfId="11525" xr:uid="{00000000-0005-0000-0000-00004A2C0000}"/>
    <cellStyle name="20% - Accent1 2 4 3 2 2 3 2" xfId="11526" xr:uid="{00000000-0005-0000-0000-00004B2C0000}"/>
    <cellStyle name="20% - Accent1 2 4 3 2 2 3 2 2" xfId="11527" xr:uid="{00000000-0005-0000-0000-00004C2C0000}"/>
    <cellStyle name="20% - Accent1 2 4 3 2 2 3 2 2 2" xfId="11528" xr:uid="{00000000-0005-0000-0000-00004D2C0000}"/>
    <cellStyle name="20% - Accent1 2 4 3 2 2 3 2 3" xfId="11529" xr:uid="{00000000-0005-0000-0000-00004E2C0000}"/>
    <cellStyle name="20% - Accent1 2 4 3 2 2 3 3" xfId="11530" xr:uid="{00000000-0005-0000-0000-00004F2C0000}"/>
    <cellStyle name="20% - Accent1 2 4 3 2 2 3 3 2" xfId="11531" xr:uid="{00000000-0005-0000-0000-0000502C0000}"/>
    <cellStyle name="20% - Accent1 2 4 3 2 2 3 4" xfId="11532" xr:uid="{00000000-0005-0000-0000-0000512C0000}"/>
    <cellStyle name="20% - Accent1 2 4 3 2 2 4" xfId="11533" xr:uid="{00000000-0005-0000-0000-0000522C0000}"/>
    <cellStyle name="20% - Accent1 2 4 3 2 2 4 2" xfId="11534" xr:uid="{00000000-0005-0000-0000-0000532C0000}"/>
    <cellStyle name="20% - Accent1 2 4 3 2 2 4 2 2" xfId="11535" xr:uid="{00000000-0005-0000-0000-0000542C0000}"/>
    <cellStyle name="20% - Accent1 2 4 3 2 2 4 2 2 2" xfId="11536" xr:uid="{00000000-0005-0000-0000-0000552C0000}"/>
    <cellStyle name="20% - Accent1 2 4 3 2 2 4 2 3" xfId="11537" xr:uid="{00000000-0005-0000-0000-0000562C0000}"/>
    <cellStyle name="20% - Accent1 2 4 3 2 2 4 3" xfId="11538" xr:uid="{00000000-0005-0000-0000-0000572C0000}"/>
    <cellStyle name="20% - Accent1 2 4 3 2 2 4 3 2" xfId="11539" xr:uid="{00000000-0005-0000-0000-0000582C0000}"/>
    <cellStyle name="20% - Accent1 2 4 3 2 2 4 4" xfId="11540" xr:uid="{00000000-0005-0000-0000-0000592C0000}"/>
    <cellStyle name="20% - Accent1 2 4 3 2 2 5" xfId="11541" xr:uid="{00000000-0005-0000-0000-00005A2C0000}"/>
    <cellStyle name="20% - Accent1 2 4 3 2 2 5 2" xfId="11542" xr:uid="{00000000-0005-0000-0000-00005B2C0000}"/>
    <cellStyle name="20% - Accent1 2 4 3 2 2 5 2 2" xfId="11543" xr:uid="{00000000-0005-0000-0000-00005C2C0000}"/>
    <cellStyle name="20% - Accent1 2 4 3 2 2 5 3" xfId="11544" xr:uid="{00000000-0005-0000-0000-00005D2C0000}"/>
    <cellStyle name="20% - Accent1 2 4 3 2 2 6" xfId="11545" xr:uid="{00000000-0005-0000-0000-00005E2C0000}"/>
    <cellStyle name="20% - Accent1 2 4 3 2 2 6 2" xfId="11546" xr:uid="{00000000-0005-0000-0000-00005F2C0000}"/>
    <cellStyle name="20% - Accent1 2 4 3 2 2 6 2 2" xfId="11547" xr:uid="{00000000-0005-0000-0000-0000602C0000}"/>
    <cellStyle name="20% - Accent1 2 4 3 2 2 6 3" xfId="11548" xr:uid="{00000000-0005-0000-0000-0000612C0000}"/>
    <cellStyle name="20% - Accent1 2 4 3 2 2 7" xfId="11549" xr:uid="{00000000-0005-0000-0000-0000622C0000}"/>
    <cellStyle name="20% - Accent1 2 4 3 2 2 7 2" xfId="11550" xr:uid="{00000000-0005-0000-0000-0000632C0000}"/>
    <cellStyle name="20% - Accent1 2 4 3 2 2 8" xfId="11551" xr:uid="{00000000-0005-0000-0000-0000642C0000}"/>
    <cellStyle name="20% - Accent1 2 4 3 2 2 8 2" xfId="11552" xr:uid="{00000000-0005-0000-0000-0000652C0000}"/>
    <cellStyle name="20% - Accent1 2 4 3 2 2 9" xfId="11553" xr:uid="{00000000-0005-0000-0000-0000662C0000}"/>
    <cellStyle name="20% - Accent1 2 4 3 2 3" xfId="11554" xr:uid="{00000000-0005-0000-0000-0000672C0000}"/>
    <cellStyle name="20% - Accent1 2 4 3 2 3 2" xfId="11555" xr:uid="{00000000-0005-0000-0000-0000682C0000}"/>
    <cellStyle name="20% - Accent1 2 4 3 2 3 2 2" xfId="11556" xr:uid="{00000000-0005-0000-0000-0000692C0000}"/>
    <cellStyle name="20% - Accent1 2 4 3 2 3 2 2 2" xfId="11557" xr:uid="{00000000-0005-0000-0000-00006A2C0000}"/>
    <cellStyle name="20% - Accent1 2 4 3 2 3 2 2 2 2" xfId="11558" xr:uid="{00000000-0005-0000-0000-00006B2C0000}"/>
    <cellStyle name="20% - Accent1 2 4 3 2 3 2 2 3" xfId="11559" xr:uid="{00000000-0005-0000-0000-00006C2C0000}"/>
    <cellStyle name="20% - Accent1 2 4 3 2 3 2 3" xfId="11560" xr:uid="{00000000-0005-0000-0000-00006D2C0000}"/>
    <cellStyle name="20% - Accent1 2 4 3 2 3 2 3 2" xfId="11561" xr:uid="{00000000-0005-0000-0000-00006E2C0000}"/>
    <cellStyle name="20% - Accent1 2 4 3 2 3 2 4" xfId="11562" xr:uid="{00000000-0005-0000-0000-00006F2C0000}"/>
    <cellStyle name="20% - Accent1 2 4 3 2 3 3" xfId="11563" xr:uid="{00000000-0005-0000-0000-0000702C0000}"/>
    <cellStyle name="20% - Accent1 2 4 3 2 3 3 2" xfId="11564" xr:uid="{00000000-0005-0000-0000-0000712C0000}"/>
    <cellStyle name="20% - Accent1 2 4 3 2 3 3 2 2" xfId="11565" xr:uid="{00000000-0005-0000-0000-0000722C0000}"/>
    <cellStyle name="20% - Accent1 2 4 3 2 3 3 2 2 2" xfId="11566" xr:uid="{00000000-0005-0000-0000-0000732C0000}"/>
    <cellStyle name="20% - Accent1 2 4 3 2 3 3 2 3" xfId="11567" xr:uid="{00000000-0005-0000-0000-0000742C0000}"/>
    <cellStyle name="20% - Accent1 2 4 3 2 3 3 3" xfId="11568" xr:uid="{00000000-0005-0000-0000-0000752C0000}"/>
    <cellStyle name="20% - Accent1 2 4 3 2 3 3 3 2" xfId="11569" xr:uid="{00000000-0005-0000-0000-0000762C0000}"/>
    <cellStyle name="20% - Accent1 2 4 3 2 3 3 4" xfId="11570" xr:uid="{00000000-0005-0000-0000-0000772C0000}"/>
    <cellStyle name="20% - Accent1 2 4 3 2 3 4" xfId="11571" xr:uid="{00000000-0005-0000-0000-0000782C0000}"/>
    <cellStyle name="20% - Accent1 2 4 3 2 3 4 2" xfId="11572" xr:uid="{00000000-0005-0000-0000-0000792C0000}"/>
    <cellStyle name="20% - Accent1 2 4 3 2 3 4 2 2" xfId="11573" xr:uid="{00000000-0005-0000-0000-00007A2C0000}"/>
    <cellStyle name="20% - Accent1 2 4 3 2 3 4 2 2 2" xfId="11574" xr:uid="{00000000-0005-0000-0000-00007B2C0000}"/>
    <cellStyle name="20% - Accent1 2 4 3 2 3 4 2 3" xfId="11575" xr:uid="{00000000-0005-0000-0000-00007C2C0000}"/>
    <cellStyle name="20% - Accent1 2 4 3 2 3 4 3" xfId="11576" xr:uid="{00000000-0005-0000-0000-00007D2C0000}"/>
    <cellStyle name="20% - Accent1 2 4 3 2 3 4 3 2" xfId="11577" xr:uid="{00000000-0005-0000-0000-00007E2C0000}"/>
    <cellStyle name="20% - Accent1 2 4 3 2 3 4 4" xfId="11578" xr:uid="{00000000-0005-0000-0000-00007F2C0000}"/>
    <cellStyle name="20% - Accent1 2 4 3 2 3 5" xfId="11579" xr:uid="{00000000-0005-0000-0000-0000802C0000}"/>
    <cellStyle name="20% - Accent1 2 4 3 2 3 5 2" xfId="11580" xr:uid="{00000000-0005-0000-0000-0000812C0000}"/>
    <cellStyle name="20% - Accent1 2 4 3 2 3 5 2 2" xfId="11581" xr:uid="{00000000-0005-0000-0000-0000822C0000}"/>
    <cellStyle name="20% - Accent1 2 4 3 2 3 5 3" xfId="11582" xr:uid="{00000000-0005-0000-0000-0000832C0000}"/>
    <cellStyle name="20% - Accent1 2 4 3 2 3 6" xfId="11583" xr:uid="{00000000-0005-0000-0000-0000842C0000}"/>
    <cellStyle name="20% - Accent1 2 4 3 2 3 6 2" xfId="11584" xr:uid="{00000000-0005-0000-0000-0000852C0000}"/>
    <cellStyle name="20% - Accent1 2 4 3 2 3 6 2 2" xfId="11585" xr:uid="{00000000-0005-0000-0000-0000862C0000}"/>
    <cellStyle name="20% - Accent1 2 4 3 2 3 6 3" xfId="11586" xr:uid="{00000000-0005-0000-0000-0000872C0000}"/>
    <cellStyle name="20% - Accent1 2 4 3 2 3 7" xfId="11587" xr:uid="{00000000-0005-0000-0000-0000882C0000}"/>
    <cellStyle name="20% - Accent1 2 4 3 2 3 7 2" xfId="11588" xr:uid="{00000000-0005-0000-0000-0000892C0000}"/>
    <cellStyle name="20% - Accent1 2 4 3 2 3 8" xfId="11589" xr:uid="{00000000-0005-0000-0000-00008A2C0000}"/>
    <cellStyle name="20% - Accent1 2 4 3 2 3 8 2" xfId="11590" xr:uid="{00000000-0005-0000-0000-00008B2C0000}"/>
    <cellStyle name="20% - Accent1 2 4 3 2 3 9" xfId="11591" xr:uid="{00000000-0005-0000-0000-00008C2C0000}"/>
    <cellStyle name="20% - Accent1 2 4 3 2 4" xfId="11592" xr:uid="{00000000-0005-0000-0000-00008D2C0000}"/>
    <cellStyle name="20% - Accent1 2 4 3 2 4 2" xfId="11593" xr:uid="{00000000-0005-0000-0000-00008E2C0000}"/>
    <cellStyle name="20% - Accent1 2 4 3 2 4 2 2" xfId="11594" xr:uid="{00000000-0005-0000-0000-00008F2C0000}"/>
    <cellStyle name="20% - Accent1 2 4 3 2 4 2 2 2" xfId="11595" xr:uid="{00000000-0005-0000-0000-0000902C0000}"/>
    <cellStyle name="20% - Accent1 2 4 3 2 4 2 3" xfId="11596" xr:uid="{00000000-0005-0000-0000-0000912C0000}"/>
    <cellStyle name="20% - Accent1 2 4 3 2 4 3" xfId="11597" xr:uid="{00000000-0005-0000-0000-0000922C0000}"/>
    <cellStyle name="20% - Accent1 2 4 3 2 4 3 2" xfId="11598" xr:uid="{00000000-0005-0000-0000-0000932C0000}"/>
    <cellStyle name="20% - Accent1 2 4 3 2 4 4" xfId="11599" xr:uid="{00000000-0005-0000-0000-0000942C0000}"/>
    <cellStyle name="20% - Accent1 2 4 3 2 5" xfId="11600" xr:uid="{00000000-0005-0000-0000-0000952C0000}"/>
    <cellStyle name="20% - Accent1 2 4 3 2 5 2" xfId="11601" xr:uid="{00000000-0005-0000-0000-0000962C0000}"/>
    <cellStyle name="20% - Accent1 2 4 3 2 5 2 2" xfId="11602" xr:uid="{00000000-0005-0000-0000-0000972C0000}"/>
    <cellStyle name="20% - Accent1 2 4 3 2 5 2 2 2" xfId="11603" xr:uid="{00000000-0005-0000-0000-0000982C0000}"/>
    <cellStyle name="20% - Accent1 2 4 3 2 5 2 3" xfId="11604" xr:uid="{00000000-0005-0000-0000-0000992C0000}"/>
    <cellStyle name="20% - Accent1 2 4 3 2 5 3" xfId="11605" xr:uid="{00000000-0005-0000-0000-00009A2C0000}"/>
    <cellStyle name="20% - Accent1 2 4 3 2 5 3 2" xfId="11606" xr:uid="{00000000-0005-0000-0000-00009B2C0000}"/>
    <cellStyle name="20% - Accent1 2 4 3 2 5 4" xfId="11607" xr:uid="{00000000-0005-0000-0000-00009C2C0000}"/>
    <cellStyle name="20% - Accent1 2 4 3 2 6" xfId="11608" xr:uid="{00000000-0005-0000-0000-00009D2C0000}"/>
    <cellStyle name="20% - Accent1 2 4 3 2 6 2" xfId="11609" xr:uid="{00000000-0005-0000-0000-00009E2C0000}"/>
    <cellStyle name="20% - Accent1 2 4 3 2 6 2 2" xfId="11610" xr:uid="{00000000-0005-0000-0000-00009F2C0000}"/>
    <cellStyle name="20% - Accent1 2 4 3 2 6 2 2 2" xfId="11611" xr:uid="{00000000-0005-0000-0000-0000A02C0000}"/>
    <cellStyle name="20% - Accent1 2 4 3 2 6 2 3" xfId="11612" xr:uid="{00000000-0005-0000-0000-0000A12C0000}"/>
    <cellStyle name="20% - Accent1 2 4 3 2 6 3" xfId="11613" xr:uid="{00000000-0005-0000-0000-0000A22C0000}"/>
    <cellStyle name="20% - Accent1 2 4 3 2 6 3 2" xfId="11614" xr:uid="{00000000-0005-0000-0000-0000A32C0000}"/>
    <cellStyle name="20% - Accent1 2 4 3 2 6 4" xfId="11615" xr:uid="{00000000-0005-0000-0000-0000A42C0000}"/>
    <cellStyle name="20% - Accent1 2 4 3 2 7" xfId="11616" xr:uid="{00000000-0005-0000-0000-0000A52C0000}"/>
    <cellStyle name="20% - Accent1 2 4 3 2 7 2" xfId="11617" xr:uid="{00000000-0005-0000-0000-0000A62C0000}"/>
    <cellStyle name="20% - Accent1 2 4 3 2 7 2 2" xfId="11618" xr:uid="{00000000-0005-0000-0000-0000A72C0000}"/>
    <cellStyle name="20% - Accent1 2 4 3 2 7 3" xfId="11619" xr:uid="{00000000-0005-0000-0000-0000A82C0000}"/>
    <cellStyle name="20% - Accent1 2 4 3 2 8" xfId="11620" xr:uid="{00000000-0005-0000-0000-0000A92C0000}"/>
    <cellStyle name="20% - Accent1 2 4 3 2 8 2" xfId="11621" xr:uid="{00000000-0005-0000-0000-0000AA2C0000}"/>
    <cellStyle name="20% - Accent1 2 4 3 2 8 2 2" xfId="11622" xr:uid="{00000000-0005-0000-0000-0000AB2C0000}"/>
    <cellStyle name="20% - Accent1 2 4 3 2 8 3" xfId="11623" xr:uid="{00000000-0005-0000-0000-0000AC2C0000}"/>
    <cellStyle name="20% - Accent1 2 4 3 2 9" xfId="11624" xr:uid="{00000000-0005-0000-0000-0000AD2C0000}"/>
    <cellStyle name="20% - Accent1 2 4 3 2 9 2" xfId="11625" xr:uid="{00000000-0005-0000-0000-0000AE2C0000}"/>
    <cellStyle name="20% - Accent1 2 4 3 3" xfId="11626" xr:uid="{00000000-0005-0000-0000-0000AF2C0000}"/>
    <cellStyle name="20% - Accent1 2 4 3 3 10" xfId="11627" xr:uid="{00000000-0005-0000-0000-0000B02C0000}"/>
    <cellStyle name="20% - Accent1 2 4 3 3 10 2" xfId="11628" xr:uid="{00000000-0005-0000-0000-0000B12C0000}"/>
    <cellStyle name="20% - Accent1 2 4 3 3 11" xfId="11629" xr:uid="{00000000-0005-0000-0000-0000B22C0000}"/>
    <cellStyle name="20% - Accent1 2 4 3 3 2" xfId="11630" xr:uid="{00000000-0005-0000-0000-0000B32C0000}"/>
    <cellStyle name="20% - Accent1 2 4 3 3 2 2" xfId="11631" xr:uid="{00000000-0005-0000-0000-0000B42C0000}"/>
    <cellStyle name="20% - Accent1 2 4 3 3 2 2 2" xfId="11632" xr:uid="{00000000-0005-0000-0000-0000B52C0000}"/>
    <cellStyle name="20% - Accent1 2 4 3 3 2 2 2 2" xfId="11633" xr:uid="{00000000-0005-0000-0000-0000B62C0000}"/>
    <cellStyle name="20% - Accent1 2 4 3 3 2 2 2 2 2" xfId="11634" xr:uid="{00000000-0005-0000-0000-0000B72C0000}"/>
    <cellStyle name="20% - Accent1 2 4 3 3 2 2 2 3" xfId="11635" xr:uid="{00000000-0005-0000-0000-0000B82C0000}"/>
    <cellStyle name="20% - Accent1 2 4 3 3 2 2 3" xfId="11636" xr:uid="{00000000-0005-0000-0000-0000B92C0000}"/>
    <cellStyle name="20% - Accent1 2 4 3 3 2 2 3 2" xfId="11637" xr:uid="{00000000-0005-0000-0000-0000BA2C0000}"/>
    <cellStyle name="20% - Accent1 2 4 3 3 2 2 4" xfId="11638" xr:uid="{00000000-0005-0000-0000-0000BB2C0000}"/>
    <cellStyle name="20% - Accent1 2 4 3 3 2 3" xfId="11639" xr:uid="{00000000-0005-0000-0000-0000BC2C0000}"/>
    <cellStyle name="20% - Accent1 2 4 3 3 2 3 2" xfId="11640" xr:uid="{00000000-0005-0000-0000-0000BD2C0000}"/>
    <cellStyle name="20% - Accent1 2 4 3 3 2 3 2 2" xfId="11641" xr:uid="{00000000-0005-0000-0000-0000BE2C0000}"/>
    <cellStyle name="20% - Accent1 2 4 3 3 2 3 2 2 2" xfId="11642" xr:uid="{00000000-0005-0000-0000-0000BF2C0000}"/>
    <cellStyle name="20% - Accent1 2 4 3 3 2 3 2 3" xfId="11643" xr:uid="{00000000-0005-0000-0000-0000C02C0000}"/>
    <cellStyle name="20% - Accent1 2 4 3 3 2 3 3" xfId="11644" xr:uid="{00000000-0005-0000-0000-0000C12C0000}"/>
    <cellStyle name="20% - Accent1 2 4 3 3 2 3 3 2" xfId="11645" xr:uid="{00000000-0005-0000-0000-0000C22C0000}"/>
    <cellStyle name="20% - Accent1 2 4 3 3 2 3 4" xfId="11646" xr:uid="{00000000-0005-0000-0000-0000C32C0000}"/>
    <cellStyle name="20% - Accent1 2 4 3 3 2 4" xfId="11647" xr:uid="{00000000-0005-0000-0000-0000C42C0000}"/>
    <cellStyle name="20% - Accent1 2 4 3 3 2 4 2" xfId="11648" xr:uid="{00000000-0005-0000-0000-0000C52C0000}"/>
    <cellStyle name="20% - Accent1 2 4 3 3 2 4 2 2" xfId="11649" xr:uid="{00000000-0005-0000-0000-0000C62C0000}"/>
    <cellStyle name="20% - Accent1 2 4 3 3 2 4 2 2 2" xfId="11650" xr:uid="{00000000-0005-0000-0000-0000C72C0000}"/>
    <cellStyle name="20% - Accent1 2 4 3 3 2 4 2 3" xfId="11651" xr:uid="{00000000-0005-0000-0000-0000C82C0000}"/>
    <cellStyle name="20% - Accent1 2 4 3 3 2 4 3" xfId="11652" xr:uid="{00000000-0005-0000-0000-0000C92C0000}"/>
    <cellStyle name="20% - Accent1 2 4 3 3 2 4 3 2" xfId="11653" xr:uid="{00000000-0005-0000-0000-0000CA2C0000}"/>
    <cellStyle name="20% - Accent1 2 4 3 3 2 4 4" xfId="11654" xr:uid="{00000000-0005-0000-0000-0000CB2C0000}"/>
    <cellStyle name="20% - Accent1 2 4 3 3 2 5" xfId="11655" xr:uid="{00000000-0005-0000-0000-0000CC2C0000}"/>
    <cellStyle name="20% - Accent1 2 4 3 3 2 5 2" xfId="11656" xr:uid="{00000000-0005-0000-0000-0000CD2C0000}"/>
    <cellStyle name="20% - Accent1 2 4 3 3 2 5 2 2" xfId="11657" xr:uid="{00000000-0005-0000-0000-0000CE2C0000}"/>
    <cellStyle name="20% - Accent1 2 4 3 3 2 5 3" xfId="11658" xr:uid="{00000000-0005-0000-0000-0000CF2C0000}"/>
    <cellStyle name="20% - Accent1 2 4 3 3 2 6" xfId="11659" xr:uid="{00000000-0005-0000-0000-0000D02C0000}"/>
    <cellStyle name="20% - Accent1 2 4 3 3 2 6 2" xfId="11660" xr:uid="{00000000-0005-0000-0000-0000D12C0000}"/>
    <cellStyle name="20% - Accent1 2 4 3 3 2 6 2 2" xfId="11661" xr:uid="{00000000-0005-0000-0000-0000D22C0000}"/>
    <cellStyle name="20% - Accent1 2 4 3 3 2 6 3" xfId="11662" xr:uid="{00000000-0005-0000-0000-0000D32C0000}"/>
    <cellStyle name="20% - Accent1 2 4 3 3 2 7" xfId="11663" xr:uid="{00000000-0005-0000-0000-0000D42C0000}"/>
    <cellStyle name="20% - Accent1 2 4 3 3 2 7 2" xfId="11664" xr:uid="{00000000-0005-0000-0000-0000D52C0000}"/>
    <cellStyle name="20% - Accent1 2 4 3 3 2 8" xfId="11665" xr:uid="{00000000-0005-0000-0000-0000D62C0000}"/>
    <cellStyle name="20% - Accent1 2 4 3 3 2 8 2" xfId="11666" xr:uid="{00000000-0005-0000-0000-0000D72C0000}"/>
    <cellStyle name="20% - Accent1 2 4 3 3 2 9" xfId="11667" xr:uid="{00000000-0005-0000-0000-0000D82C0000}"/>
    <cellStyle name="20% - Accent1 2 4 3 3 3" xfId="11668" xr:uid="{00000000-0005-0000-0000-0000D92C0000}"/>
    <cellStyle name="20% - Accent1 2 4 3 3 3 2" xfId="11669" xr:uid="{00000000-0005-0000-0000-0000DA2C0000}"/>
    <cellStyle name="20% - Accent1 2 4 3 3 3 2 2" xfId="11670" xr:uid="{00000000-0005-0000-0000-0000DB2C0000}"/>
    <cellStyle name="20% - Accent1 2 4 3 3 3 2 2 2" xfId="11671" xr:uid="{00000000-0005-0000-0000-0000DC2C0000}"/>
    <cellStyle name="20% - Accent1 2 4 3 3 3 2 2 2 2" xfId="11672" xr:uid="{00000000-0005-0000-0000-0000DD2C0000}"/>
    <cellStyle name="20% - Accent1 2 4 3 3 3 2 2 3" xfId="11673" xr:uid="{00000000-0005-0000-0000-0000DE2C0000}"/>
    <cellStyle name="20% - Accent1 2 4 3 3 3 2 3" xfId="11674" xr:uid="{00000000-0005-0000-0000-0000DF2C0000}"/>
    <cellStyle name="20% - Accent1 2 4 3 3 3 2 3 2" xfId="11675" xr:uid="{00000000-0005-0000-0000-0000E02C0000}"/>
    <cellStyle name="20% - Accent1 2 4 3 3 3 2 4" xfId="11676" xr:uid="{00000000-0005-0000-0000-0000E12C0000}"/>
    <cellStyle name="20% - Accent1 2 4 3 3 3 3" xfId="11677" xr:uid="{00000000-0005-0000-0000-0000E22C0000}"/>
    <cellStyle name="20% - Accent1 2 4 3 3 3 3 2" xfId="11678" xr:uid="{00000000-0005-0000-0000-0000E32C0000}"/>
    <cellStyle name="20% - Accent1 2 4 3 3 3 3 2 2" xfId="11679" xr:uid="{00000000-0005-0000-0000-0000E42C0000}"/>
    <cellStyle name="20% - Accent1 2 4 3 3 3 3 2 2 2" xfId="11680" xr:uid="{00000000-0005-0000-0000-0000E52C0000}"/>
    <cellStyle name="20% - Accent1 2 4 3 3 3 3 2 3" xfId="11681" xr:uid="{00000000-0005-0000-0000-0000E62C0000}"/>
    <cellStyle name="20% - Accent1 2 4 3 3 3 3 3" xfId="11682" xr:uid="{00000000-0005-0000-0000-0000E72C0000}"/>
    <cellStyle name="20% - Accent1 2 4 3 3 3 3 3 2" xfId="11683" xr:uid="{00000000-0005-0000-0000-0000E82C0000}"/>
    <cellStyle name="20% - Accent1 2 4 3 3 3 3 4" xfId="11684" xr:uid="{00000000-0005-0000-0000-0000E92C0000}"/>
    <cellStyle name="20% - Accent1 2 4 3 3 3 4" xfId="11685" xr:uid="{00000000-0005-0000-0000-0000EA2C0000}"/>
    <cellStyle name="20% - Accent1 2 4 3 3 3 4 2" xfId="11686" xr:uid="{00000000-0005-0000-0000-0000EB2C0000}"/>
    <cellStyle name="20% - Accent1 2 4 3 3 3 4 2 2" xfId="11687" xr:uid="{00000000-0005-0000-0000-0000EC2C0000}"/>
    <cellStyle name="20% - Accent1 2 4 3 3 3 4 2 2 2" xfId="11688" xr:uid="{00000000-0005-0000-0000-0000ED2C0000}"/>
    <cellStyle name="20% - Accent1 2 4 3 3 3 4 2 3" xfId="11689" xr:uid="{00000000-0005-0000-0000-0000EE2C0000}"/>
    <cellStyle name="20% - Accent1 2 4 3 3 3 4 3" xfId="11690" xr:uid="{00000000-0005-0000-0000-0000EF2C0000}"/>
    <cellStyle name="20% - Accent1 2 4 3 3 3 4 3 2" xfId="11691" xr:uid="{00000000-0005-0000-0000-0000F02C0000}"/>
    <cellStyle name="20% - Accent1 2 4 3 3 3 4 4" xfId="11692" xr:uid="{00000000-0005-0000-0000-0000F12C0000}"/>
    <cellStyle name="20% - Accent1 2 4 3 3 3 5" xfId="11693" xr:uid="{00000000-0005-0000-0000-0000F22C0000}"/>
    <cellStyle name="20% - Accent1 2 4 3 3 3 5 2" xfId="11694" xr:uid="{00000000-0005-0000-0000-0000F32C0000}"/>
    <cellStyle name="20% - Accent1 2 4 3 3 3 5 2 2" xfId="11695" xr:uid="{00000000-0005-0000-0000-0000F42C0000}"/>
    <cellStyle name="20% - Accent1 2 4 3 3 3 5 3" xfId="11696" xr:uid="{00000000-0005-0000-0000-0000F52C0000}"/>
    <cellStyle name="20% - Accent1 2 4 3 3 3 6" xfId="11697" xr:uid="{00000000-0005-0000-0000-0000F62C0000}"/>
    <cellStyle name="20% - Accent1 2 4 3 3 3 6 2" xfId="11698" xr:uid="{00000000-0005-0000-0000-0000F72C0000}"/>
    <cellStyle name="20% - Accent1 2 4 3 3 3 6 2 2" xfId="11699" xr:uid="{00000000-0005-0000-0000-0000F82C0000}"/>
    <cellStyle name="20% - Accent1 2 4 3 3 3 6 3" xfId="11700" xr:uid="{00000000-0005-0000-0000-0000F92C0000}"/>
    <cellStyle name="20% - Accent1 2 4 3 3 3 7" xfId="11701" xr:uid="{00000000-0005-0000-0000-0000FA2C0000}"/>
    <cellStyle name="20% - Accent1 2 4 3 3 3 7 2" xfId="11702" xr:uid="{00000000-0005-0000-0000-0000FB2C0000}"/>
    <cellStyle name="20% - Accent1 2 4 3 3 3 8" xfId="11703" xr:uid="{00000000-0005-0000-0000-0000FC2C0000}"/>
    <cellStyle name="20% - Accent1 2 4 3 3 3 8 2" xfId="11704" xr:uid="{00000000-0005-0000-0000-0000FD2C0000}"/>
    <cellStyle name="20% - Accent1 2 4 3 3 3 9" xfId="11705" xr:uid="{00000000-0005-0000-0000-0000FE2C0000}"/>
    <cellStyle name="20% - Accent1 2 4 3 3 4" xfId="11706" xr:uid="{00000000-0005-0000-0000-0000FF2C0000}"/>
    <cellStyle name="20% - Accent1 2 4 3 3 4 2" xfId="11707" xr:uid="{00000000-0005-0000-0000-0000002D0000}"/>
    <cellStyle name="20% - Accent1 2 4 3 3 4 2 2" xfId="11708" xr:uid="{00000000-0005-0000-0000-0000012D0000}"/>
    <cellStyle name="20% - Accent1 2 4 3 3 4 2 2 2" xfId="11709" xr:uid="{00000000-0005-0000-0000-0000022D0000}"/>
    <cellStyle name="20% - Accent1 2 4 3 3 4 2 3" xfId="11710" xr:uid="{00000000-0005-0000-0000-0000032D0000}"/>
    <cellStyle name="20% - Accent1 2 4 3 3 4 3" xfId="11711" xr:uid="{00000000-0005-0000-0000-0000042D0000}"/>
    <cellStyle name="20% - Accent1 2 4 3 3 4 3 2" xfId="11712" xr:uid="{00000000-0005-0000-0000-0000052D0000}"/>
    <cellStyle name="20% - Accent1 2 4 3 3 4 4" xfId="11713" xr:uid="{00000000-0005-0000-0000-0000062D0000}"/>
    <cellStyle name="20% - Accent1 2 4 3 3 5" xfId="11714" xr:uid="{00000000-0005-0000-0000-0000072D0000}"/>
    <cellStyle name="20% - Accent1 2 4 3 3 5 2" xfId="11715" xr:uid="{00000000-0005-0000-0000-0000082D0000}"/>
    <cellStyle name="20% - Accent1 2 4 3 3 5 2 2" xfId="11716" xr:uid="{00000000-0005-0000-0000-0000092D0000}"/>
    <cellStyle name="20% - Accent1 2 4 3 3 5 2 2 2" xfId="11717" xr:uid="{00000000-0005-0000-0000-00000A2D0000}"/>
    <cellStyle name="20% - Accent1 2 4 3 3 5 2 3" xfId="11718" xr:uid="{00000000-0005-0000-0000-00000B2D0000}"/>
    <cellStyle name="20% - Accent1 2 4 3 3 5 3" xfId="11719" xr:uid="{00000000-0005-0000-0000-00000C2D0000}"/>
    <cellStyle name="20% - Accent1 2 4 3 3 5 3 2" xfId="11720" xr:uid="{00000000-0005-0000-0000-00000D2D0000}"/>
    <cellStyle name="20% - Accent1 2 4 3 3 5 4" xfId="11721" xr:uid="{00000000-0005-0000-0000-00000E2D0000}"/>
    <cellStyle name="20% - Accent1 2 4 3 3 6" xfId="11722" xr:uid="{00000000-0005-0000-0000-00000F2D0000}"/>
    <cellStyle name="20% - Accent1 2 4 3 3 6 2" xfId="11723" xr:uid="{00000000-0005-0000-0000-0000102D0000}"/>
    <cellStyle name="20% - Accent1 2 4 3 3 6 2 2" xfId="11724" xr:uid="{00000000-0005-0000-0000-0000112D0000}"/>
    <cellStyle name="20% - Accent1 2 4 3 3 6 2 2 2" xfId="11725" xr:uid="{00000000-0005-0000-0000-0000122D0000}"/>
    <cellStyle name="20% - Accent1 2 4 3 3 6 2 3" xfId="11726" xr:uid="{00000000-0005-0000-0000-0000132D0000}"/>
    <cellStyle name="20% - Accent1 2 4 3 3 6 3" xfId="11727" xr:uid="{00000000-0005-0000-0000-0000142D0000}"/>
    <cellStyle name="20% - Accent1 2 4 3 3 6 3 2" xfId="11728" xr:uid="{00000000-0005-0000-0000-0000152D0000}"/>
    <cellStyle name="20% - Accent1 2 4 3 3 6 4" xfId="11729" xr:uid="{00000000-0005-0000-0000-0000162D0000}"/>
    <cellStyle name="20% - Accent1 2 4 3 3 7" xfId="11730" xr:uid="{00000000-0005-0000-0000-0000172D0000}"/>
    <cellStyle name="20% - Accent1 2 4 3 3 7 2" xfId="11731" xr:uid="{00000000-0005-0000-0000-0000182D0000}"/>
    <cellStyle name="20% - Accent1 2 4 3 3 7 2 2" xfId="11732" xr:uid="{00000000-0005-0000-0000-0000192D0000}"/>
    <cellStyle name="20% - Accent1 2 4 3 3 7 3" xfId="11733" xr:uid="{00000000-0005-0000-0000-00001A2D0000}"/>
    <cellStyle name="20% - Accent1 2 4 3 3 8" xfId="11734" xr:uid="{00000000-0005-0000-0000-00001B2D0000}"/>
    <cellStyle name="20% - Accent1 2 4 3 3 8 2" xfId="11735" xr:uid="{00000000-0005-0000-0000-00001C2D0000}"/>
    <cellStyle name="20% - Accent1 2 4 3 3 8 2 2" xfId="11736" xr:uid="{00000000-0005-0000-0000-00001D2D0000}"/>
    <cellStyle name="20% - Accent1 2 4 3 3 8 3" xfId="11737" xr:uid="{00000000-0005-0000-0000-00001E2D0000}"/>
    <cellStyle name="20% - Accent1 2 4 3 3 9" xfId="11738" xr:uid="{00000000-0005-0000-0000-00001F2D0000}"/>
    <cellStyle name="20% - Accent1 2 4 3 3 9 2" xfId="11739" xr:uid="{00000000-0005-0000-0000-0000202D0000}"/>
    <cellStyle name="20% - Accent1 2 4 3 4" xfId="11740" xr:uid="{00000000-0005-0000-0000-0000212D0000}"/>
    <cellStyle name="20% - Accent1 2 4 3 4 10" xfId="11741" xr:uid="{00000000-0005-0000-0000-0000222D0000}"/>
    <cellStyle name="20% - Accent1 2 4 3 4 10 2" xfId="11742" xr:uid="{00000000-0005-0000-0000-0000232D0000}"/>
    <cellStyle name="20% - Accent1 2 4 3 4 11" xfId="11743" xr:uid="{00000000-0005-0000-0000-0000242D0000}"/>
    <cellStyle name="20% - Accent1 2 4 3 4 2" xfId="11744" xr:uid="{00000000-0005-0000-0000-0000252D0000}"/>
    <cellStyle name="20% - Accent1 2 4 3 4 2 2" xfId="11745" xr:uid="{00000000-0005-0000-0000-0000262D0000}"/>
    <cellStyle name="20% - Accent1 2 4 3 4 2 2 2" xfId="11746" xr:uid="{00000000-0005-0000-0000-0000272D0000}"/>
    <cellStyle name="20% - Accent1 2 4 3 4 2 2 2 2" xfId="11747" xr:uid="{00000000-0005-0000-0000-0000282D0000}"/>
    <cellStyle name="20% - Accent1 2 4 3 4 2 2 2 2 2" xfId="11748" xr:uid="{00000000-0005-0000-0000-0000292D0000}"/>
    <cellStyle name="20% - Accent1 2 4 3 4 2 2 2 3" xfId="11749" xr:uid="{00000000-0005-0000-0000-00002A2D0000}"/>
    <cellStyle name="20% - Accent1 2 4 3 4 2 2 3" xfId="11750" xr:uid="{00000000-0005-0000-0000-00002B2D0000}"/>
    <cellStyle name="20% - Accent1 2 4 3 4 2 2 3 2" xfId="11751" xr:uid="{00000000-0005-0000-0000-00002C2D0000}"/>
    <cellStyle name="20% - Accent1 2 4 3 4 2 2 4" xfId="11752" xr:uid="{00000000-0005-0000-0000-00002D2D0000}"/>
    <cellStyle name="20% - Accent1 2 4 3 4 2 3" xfId="11753" xr:uid="{00000000-0005-0000-0000-00002E2D0000}"/>
    <cellStyle name="20% - Accent1 2 4 3 4 2 3 2" xfId="11754" xr:uid="{00000000-0005-0000-0000-00002F2D0000}"/>
    <cellStyle name="20% - Accent1 2 4 3 4 2 3 2 2" xfId="11755" xr:uid="{00000000-0005-0000-0000-0000302D0000}"/>
    <cellStyle name="20% - Accent1 2 4 3 4 2 3 2 2 2" xfId="11756" xr:uid="{00000000-0005-0000-0000-0000312D0000}"/>
    <cellStyle name="20% - Accent1 2 4 3 4 2 3 2 3" xfId="11757" xr:uid="{00000000-0005-0000-0000-0000322D0000}"/>
    <cellStyle name="20% - Accent1 2 4 3 4 2 3 3" xfId="11758" xr:uid="{00000000-0005-0000-0000-0000332D0000}"/>
    <cellStyle name="20% - Accent1 2 4 3 4 2 3 3 2" xfId="11759" xr:uid="{00000000-0005-0000-0000-0000342D0000}"/>
    <cellStyle name="20% - Accent1 2 4 3 4 2 3 4" xfId="11760" xr:uid="{00000000-0005-0000-0000-0000352D0000}"/>
    <cellStyle name="20% - Accent1 2 4 3 4 2 4" xfId="11761" xr:uid="{00000000-0005-0000-0000-0000362D0000}"/>
    <cellStyle name="20% - Accent1 2 4 3 4 2 4 2" xfId="11762" xr:uid="{00000000-0005-0000-0000-0000372D0000}"/>
    <cellStyle name="20% - Accent1 2 4 3 4 2 4 2 2" xfId="11763" xr:uid="{00000000-0005-0000-0000-0000382D0000}"/>
    <cellStyle name="20% - Accent1 2 4 3 4 2 4 2 2 2" xfId="11764" xr:uid="{00000000-0005-0000-0000-0000392D0000}"/>
    <cellStyle name="20% - Accent1 2 4 3 4 2 4 2 3" xfId="11765" xr:uid="{00000000-0005-0000-0000-00003A2D0000}"/>
    <cellStyle name="20% - Accent1 2 4 3 4 2 4 3" xfId="11766" xr:uid="{00000000-0005-0000-0000-00003B2D0000}"/>
    <cellStyle name="20% - Accent1 2 4 3 4 2 4 3 2" xfId="11767" xr:uid="{00000000-0005-0000-0000-00003C2D0000}"/>
    <cellStyle name="20% - Accent1 2 4 3 4 2 4 4" xfId="11768" xr:uid="{00000000-0005-0000-0000-00003D2D0000}"/>
    <cellStyle name="20% - Accent1 2 4 3 4 2 5" xfId="11769" xr:uid="{00000000-0005-0000-0000-00003E2D0000}"/>
    <cellStyle name="20% - Accent1 2 4 3 4 2 5 2" xfId="11770" xr:uid="{00000000-0005-0000-0000-00003F2D0000}"/>
    <cellStyle name="20% - Accent1 2 4 3 4 2 5 2 2" xfId="11771" xr:uid="{00000000-0005-0000-0000-0000402D0000}"/>
    <cellStyle name="20% - Accent1 2 4 3 4 2 5 3" xfId="11772" xr:uid="{00000000-0005-0000-0000-0000412D0000}"/>
    <cellStyle name="20% - Accent1 2 4 3 4 2 6" xfId="11773" xr:uid="{00000000-0005-0000-0000-0000422D0000}"/>
    <cellStyle name="20% - Accent1 2 4 3 4 2 6 2" xfId="11774" xr:uid="{00000000-0005-0000-0000-0000432D0000}"/>
    <cellStyle name="20% - Accent1 2 4 3 4 2 6 2 2" xfId="11775" xr:uid="{00000000-0005-0000-0000-0000442D0000}"/>
    <cellStyle name="20% - Accent1 2 4 3 4 2 6 3" xfId="11776" xr:uid="{00000000-0005-0000-0000-0000452D0000}"/>
    <cellStyle name="20% - Accent1 2 4 3 4 2 7" xfId="11777" xr:uid="{00000000-0005-0000-0000-0000462D0000}"/>
    <cellStyle name="20% - Accent1 2 4 3 4 2 7 2" xfId="11778" xr:uid="{00000000-0005-0000-0000-0000472D0000}"/>
    <cellStyle name="20% - Accent1 2 4 3 4 2 8" xfId="11779" xr:uid="{00000000-0005-0000-0000-0000482D0000}"/>
    <cellStyle name="20% - Accent1 2 4 3 4 2 8 2" xfId="11780" xr:uid="{00000000-0005-0000-0000-0000492D0000}"/>
    <cellStyle name="20% - Accent1 2 4 3 4 2 9" xfId="11781" xr:uid="{00000000-0005-0000-0000-00004A2D0000}"/>
    <cellStyle name="20% - Accent1 2 4 3 4 3" xfId="11782" xr:uid="{00000000-0005-0000-0000-00004B2D0000}"/>
    <cellStyle name="20% - Accent1 2 4 3 4 3 2" xfId="11783" xr:uid="{00000000-0005-0000-0000-00004C2D0000}"/>
    <cellStyle name="20% - Accent1 2 4 3 4 3 2 2" xfId="11784" xr:uid="{00000000-0005-0000-0000-00004D2D0000}"/>
    <cellStyle name="20% - Accent1 2 4 3 4 3 2 2 2" xfId="11785" xr:uid="{00000000-0005-0000-0000-00004E2D0000}"/>
    <cellStyle name="20% - Accent1 2 4 3 4 3 2 2 2 2" xfId="11786" xr:uid="{00000000-0005-0000-0000-00004F2D0000}"/>
    <cellStyle name="20% - Accent1 2 4 3 4 3 2 2 3" xfId="11787" xr:uid="{00000000-0005-0000-0000-0000502D0000}"/>
    <cellStyle name="20% - Accent1 2 4 3 4 3 2 3" xfId="11788" xr:uid="{00000000-0005-0000-0000-0000512D0000}"/>
    <cellStyle name="20% - Accent1 2 4 3 4 3 2 3 2" xfId="11789" xr:uid="{00000000-0005-0000-0000-0000522D0000}"/>
    <cellStyle name="20% - Accent1 2 4 3 4 3 2 4" xfId="11790" xr:uid="{00000000-0005-0000-0000-0000532D0000}"/>
    <cellStyle name="20% - Accent1 2 4 3 4 3 3" xfId="11791" xr:uid="{00000000-0005-0000-0000-0000542D0000}"/>
    <cellStyle name="20% - Accent1 2 4 3 4 3 3 2" xfId="11792" xr:uid="{00000000-0005-0000-0000-0000552D0000}"/>
    <cellStyle name="20% - Accent1 2 4 3 4 3 3 2 2" xfId="11793" xr:uid="{00000000-0005-0000-0000-0000562D0000}"/>
    <cellStyle name="20% - Accent1 2 4 3 4 3 3 2 2 2" xfId="11794" xr:uid="{00000000-0005-0000-0000-0000572D0000}"/>
    <cellStyle name="20% - Accent1 2 4 3 4 3 3 2 3" xfId="11795" xr:uid="{00000000-0005-0000-0000-0000582D0000}"/>
    <cellStyle name="20% - Accent1 2 4 3 4 3 3 3" xfId="11796" xr:uid="{00000000-0005-0000-0000-0000592D0000}"/>
    <cellStyle name="20% - Accent1 2 4 3 4 3 3 3 2" xfId="11797" xr:uid="{00000000-0005-0000-0000-00005A2D0000}"/>
    <cellStyle name="20% - Accent1 2 4 3 4 3 3 4" xfId="11798" xr:uid="{00000000-0005-0000-0000-00005B2D0000}"/>
    <cellStyle name="20% - Accent1 2 4 3 4 3 4" xfId="11799" xr:uid="{00000000-0005-0000-0000-00005C2D0000}"/>
    <cellStyle name="20% - Accent1 2 4 3 4 3 4 2" xfId="11800" xr:uid="{00000000-0005-0000-0000-00005D2D0000}"/>
    <cellStyle name="20% - Accent1 2 4 3 4 3 4 2 2" xfId="11801" xr:uid="{00000000-0005-0000-0000-00005E2D0000}"/>
    <cellStyle name="20% - Accent1 2 4 3 4 3 4 2 2 2" xfId="11802" xr:uid="{00000000-0005-0000-0000-00005F2D0000}"/>
    <cellStyle name="20% - Accent1 2 4 3 4 3 4 2 3" xfId="11803" xr:uid="{00000000-0005-0000-0000-0000602D0000}"/>
    <cellStyle name="20% - Accent1 2 4 3 4 3 4 3" xfId="11804" xr:uid="{00000000-0005-0000-0000-0000612D0000}"/>
    <cellStyle name="20% - Accent1 2 4 3 4 3 4 3 2" xfId="11805" xr:uid="{00000000-0005-0000-0000-0000622D0000}"/>
    <cellStyle name="20% - Accent1 2 4 3 4 3 4 4" xfId="11806" xr:uid="{00000000-0005-0000-0000-0000632D0000}"/>
    <cellStyle name="20% - Accent1 2 4 3 4 3 5" xfId="11807" xr:uid="{00000000-0005-0000-0000-0000642D0000}"/>
    <cellStyle name="20% - Accent1 2 4 3 4 3 5 2" xfId="11808" xr:uid="{00000000-0005-0000-0000-0000652D0000}"/>
    <cellStyle name="20% - Accent1 2 4 3 4 3 5 2 2" xfId="11809" xr:uid="{00000000-0005-0000-0000-0000662D0000}"/>
    <cellStyle name="20% - Accent1 2 4 3 4 3 5 3" xfId="11810" xr:uid="{00000000-0005-0000-0000-0000672D0000}"/>
    <cellStyle name="20% - Accent1 2 4 3 4 3 6" xfId="11811" xr:uid="{00000000-0005-0000-0000-0000682D0000}"/>
    <cellStyle name="20% - Accent1 2 4 3 4 3 6 2" xfId="11812" xr:uid="{00000000-0005-0000-0000-0000692D0000}"/>
    <cellStyle name="20% - Accent1 2 4 3 4 3 6 2 2" xfId="11813" xr:uid="{00000000-0005-0000-0000-00006A2D0000}"/>
    <cellStyle name="20% - Accent1 2 4 3 4 3 6 3" xfId="11814" xr:uid="{00000000-0005-0000-0000-00006B2D0000}"/>
    <cellStyle name="20% - Accent1 2 4 3 4 3 7" xfId="11815" xr:uid="{00000000-0005-0000-0000-00006C2D0000}"/>
    <cellStyle name="20% - Accent1 2 4 3 4 3 7 2" xfId="11816" xr:uid="{00000000-0005-0000-0000-00006D2D0000}"/>
    <cellStyle name="20% - Accent1 2 4 3 4 3 8" xfId="11817" xr:uid="{00000000-0005-0000-0000-00006E2D0000}"/>
    <cellStyle name="20% - Accent1 2 4 3 4 3 8 2" xfId="11818" xr:uid="{00000000-0005-0000-0000-00006F2D0000}"/>
    <cellStyle name="20% - Accent1 2 4 3 4 3 9" xfId="11819" xr:uid="{00000000-0005-0000-0000-0000702D0000}"/>
    <cellStyle name="20% - Accent1 2 4 3 4 4" xfId="11820" xr:uid="{00000000-0005-0000-0000-0000712D0000}"/>
    <cellStyle name="20% - Accent1 2 4 3 4 4 2" xfId="11821" xr:uid="{00000000-0005-0000-0000-0000722D0000}"/>
    <cellStyle name="20% - Accent1 2 4 3 4 4 2 2" xfId="11822" xr:uid="{00000000-0005-0000-0000-0000732D0000}"/>
    <cellStyle name="20% - Accent1 2 4 3 4 4 2 2 2" xfId="11823" xr:uid="{00000000-0005-0000-0000-0000742D0000}"/>
    <cellStyle name="20% - Accent1 2 4 3 4 4 2 3" xfId="11824" xr:uid="{00000000-0005-0000-0000-0000752D0000}"/>
    <cellStyle name="20% - Accent1 2 4 3 4 4 3" xfId="11825" xr:uid="{00000000-0005-0000-0000-0000762D0000}"/>
    <cellStyle name="20% - Accent1 2 4 3 4 4 3 2" xfId="11826" xr:uid="{00000000-0005-0000-0000-0000772D0000}"/>
    <cellStyle name="20% - Accent1 2 4 3 4 4 4" xfId="11827" xr:uid="{00000000-0005-0000-0000-0000782D0000}"/>
    <cellStyle name="20% - Accent1 2 4 3 4 5" xfId="11828" xr:uid="{00000000-0005-0000-0000-0000792D0000}"/>
    <cellStyle name="20% - Accent1 2 4 3 4 5 2" xfId="11829" xr:uid="{00000000-0005-0000-0000-00007A2D0000}"/>
    <cellStyle name="20% - Accent1 2 4 3 4 5 2 2" xfId="11830" xr:uid="{00000000-0005-0000-0000-00007B2D0000}"/>
    <cellStyle name="20% - Accent1 2 4 3 4 5 2 2 2" xfId="11831" xr:uid="{00000000-0005-0000-0000-00007C2D0000}"/>
    <cellStyle name="20% - Accent1 2 4 3 4 5 2 3" xfId="11832" xr:uid="{00000000-0005-0000-0000-00007D2D0000}"/>
    <cellStyle name="20% - Accent1 2 4 3 4 5 3" xfId="11833" xr:uid="{00000000-0005-0000-0000-00007E2D0000}"/>
    <cellStyle name="20% - Accent1 2 4 3 4 5 3 2" xfId="11834" xr:uid="{00000000-0005-0000-0000-00007F2D0000}"/>
    <cellStyle name="20% - Accent1 2 4 3 4 5 4" xfId="11835" xr:uid="{00000000-0005-0000-0000-0000802D0000}"/>
    <cellStyle name="20% - Accent1 2 4 3 4 6" xfId="11836" xr:uid="{00000000-0005-0000-0000-0000812D0000}"/>
    <cellStyle name="20% - Accent1 2 4 3 4 6 2" xfId="11837" xr:uid="{00000000-0005-0000-0000-0000822D0000}"/>
    <cellStyle name="20% - Accent1 2 4 3 4 6 2 2" xfId="11838" xr:uid="{00000000-0005-0000-0000-0000832D0000}"/>
    <cellStyle name="20% - Accent1 2 4 3 4 6 2 2 2" xfId="11839" xr:uid="{00000000-0005-0000-0000-0000842D0000}"/>
    <cellStyle name="20% - Accent1 2 4 3 4 6 2 3" xfId="11840" xr:uid="{00000000-0005-0000-0000-0000852D0000}"/>
    <cellStyle name="20% - Accent1 2 4 3 4 6 3" xfId="11841" xr:uid="{00000000-0005-0000-0000-0000862D0000}"/>
    <cellStyle name="20% - Accent1 2 4 3 4 6 3 2" xfId="11842" xr:uid="{00000000-0005-0000-0000-0000872D0000}"/>
    <cellStyle name="20% - Accent1 2 4 3 4 6 4" xfId="11843" xr:uid="{00000000-0005-0000-0000-0000882D0000}"/>
    <cellStyle name="20% - Accent1 2 4 3 4 7" xfId="11844" xr:uid="{00000000-0005-0000-0000-0000892D0000}"/>
    <cellStyle name="20% - Accent1 2 4 3 4 7 2" xfId="11845" xr:uid="{00000000-0005-0000-0000-00008A2D0000}"/>
    <cellStyle name="20% - Accent1 2 4 3 4 7 2 2" xfId="11846" xr:uid="{00000000-0005-0000-0000-00008B2D0000}"/>
    <cellStyle name="20% - Accent1 2 4 3 4 7 3" xfId="11847" xr:uid="{00000000-0005-0000-0000-00008C2D0000}"/>
    <cellStyle name="20% - Accent1 2 4 3 4 8" xfId="11848" xr:uid="{00000000-0005-0000-0000-00008D2D0000}"/>
    <cellStyle name="20% - Accent1 2 4 3 4 8 2" xfId="11849" xr:uid="{00000000-0005-0000-0000-00008E2D0000}"/>
    <cellStyle name="20% - Accent1 2 4 3 4 8 2 2" xfId="11850" xr:uid="{00000000-0005-0000-0000-00008F2D0000}"/>
    <cellStyle name="20% - Accent1 2 4 3 4 8 3" xfId="11851" xr:uid="{00000000-0005-0000-0000-0000902D0000}"/>
    <cellStyle name="20% - Accent1 2 4 3 4 9" xfId="11852" xr:uid="{00000000-0005-0000-0000-0000912D0000}"/>
    <cellStyle name="20% - Accent1 2 4 3 4 9 2" xfId="11853" xr:uid="{00000000-0005-0000-0000-0000922D0000}"/>
    <cellStyle name="20% - Accent1 2 4 3 5" xfId="11854" xr:uid="{00000000-0005-0000-0000-0000932D0000}"/>
    <cellStyle name="20% - Accent1 2 4 3 5 2" xfId="11855" xr:uid="{00000000-0005-0000-0000-0000942D0000}"/>
    <cellStyle name="20% - Accent1 2 4 3 5 2 2" xfId="11856" xr:uid="{00000000-0005-0000-0000-0000952D0000}"/>
    <cellStyle name="20% - Accent1 2 4 3 5 2 2 2" xfId="11857" xr:uid="{00000000-0005-0000-0000-0000962D0000}"/>
    <cellStyle name="20% - Accent1 2 4 3 5 2 2 2 2" xfId="11858" xr:uid="{00000000-0005-0000-0000-0000972D0000}"/>
    <cellStyle name="20% - Accent1 2 4 3 5 2 2 3" xfId="11859" xr:uid="{00000000-0005-0000-0000-0000982D0000}"/>
    <cellStyle name="20% - Accent1 2 4 3 5 2 3" xfId="11860" xr:uid="{00000000-0005-0000-0000-0000992D0000}"/>
    <cellStyle name="20% - Accent1 2 4 3 5 2 3 2" xfId="11861" xr:uid="{00000000-0005-0000-0000-00009A2D0000}"/>
    <cellStyle name="20% - Accent1 2 4 3 5 2 4" xfId="11862" xr:uid="{00000000-0005-0000-0000-00009B2D0000}"/>
    <cellStyle name="20% - Accent1 2 4 3 5 3" xfId="11863" xr:uid="{00000000-0005-0000-0000-00009C2D0000}"/>
    <cellStyle name="20% - Accent1 2 4 3 5 3 2" xfId="11864" xr:uid="{00000000-0005-0000-0000-00009D2D0000}"/>
    <cellStyle name="20% - Accent1 2 4 3 5 3 2 2" xfId="11865" xr:uid="{00000000-0005-0000-0000-00009E2D0000}"/>
    <cellStyle name="20% - Accent1 2 4 3 5 3 2 2 2" xfId="11866" xr:uid="{00000000-0005-0000-0000-00009F2D0000}"/>
    <cellStyle name="20% - Accent1 2 4 3 5 3 2 3" xfId="11867" xr:uid="{00000000-0005-0000-0000-0000A02D0000}"/>
    <cellStyle name="20% - Accent1 2 4 3 5 3 3" xfId="11868" xr:uid="{00000000-0005-0000-0000-0000A12D0000}"/>
    <cellStyle name="20% - Accent1 2 4 3 5 3 3 2" xfId="11869" xr:uid="{00000000-0005-0000-0000-0000A22D0000}"/>
    <cellStyle name="20% - Accent1 2 4 3 5 3 4" xfId="11870" xr:uid="{00000000-0005-0000-0000-0000A32D0000}"/>
    <cellStyle name="20% - Accent1 2 4 3 5 4" xfId="11871" xr:uid="{00000000-0005-0000-0000-0000A42D0000}"/>
    <cellStyle name="20% - Accent1 2 4 3 5 4 2" xfId="11872" xr:uid="{00000000-0005-0000-0000-0000A52D0000}"/>
    <cellStyle name="20% - Accent1 2 4 3 5 4 2 2" xfId="11873" xr:uid="{00000000-0005-0000-0000-0000A62D0000}"/>
    <cellStyle name="20% - Accent1 2 4 3 5 4 2 2 2" xfId="11874" xr:uid="{00000000-0005-0000-0000-0000A72D0000}"/>
    <cellStyle name="20% - Accent1 2 4 3 5 4 2 3" xfId="11875" xr:uid="{00000000-0005-0000-0000-0000A82D0000}"/>
    <cellStyle name="20% - Accent1 2 4 3 5 4 3" xfId="11876" xr:uid="{00000000-0005-0000-0000-0000A92D0000}"/>
    <cellStyle name="20% - Accent1 2 4 3 5 4 3 2" xfId="11877" xr:uid="{00000000-0005-0000-0000-0000AA2D0000}"/>
    <cellStyle name="20% - Accent1 2 4 3 5 4 4" xfId="11878" xr:uid="{00000000-0005-0000-0000-0000AB2D0000}"/>
    <cellStyle name="20% - Accent1 2 4 3 5 5" xfId="11879" xr:uid="{00000000-0005-0000-0000-0000AC2D0000}"/>
    <cellStyle name="20% - Accent1 2 4 3 5 5 2" xfId="11880" xr:uid="{00000000-0005-0000-0000-0000AD2D0000}"/>
    <cellStyle name="20% - Accent1 2 4 3 5 5 2 2" xfId="11881" xr:uid="{00000000-0005-0000-0000-0000AE2D0000}"/>
    <cellStyle name="20% - Accent1 2 4 3 5 5 3" xfId="11882" xr:uid="{00000000-0005-0000-0000-0000AF2D0000}"/>
    <cellStyle name="20% - Accent1 2 4 3 5 6" xfId="11883" xr:uid="{00000000-0005-0000-0000-0000B02D0000}"/>
    <cellStyle name="20% - Accent1 2 4 3 5 6 2" xfId="11884" xr:uid="{00000000-0005-0000-0000-0000B12D0000}"/>
    <cellStyle name="20% - Accent1 2 4 3 5 6 2 2" xfId="11885" xr:uid="{00000000-0005-0000-0000-0000B22D0000}"/>
    <cellStyle name="20% - Accent1 2 4 3 5 6 3" xfId="11886" xr:uid="{00000000-0005-0000-0000-0000B32D0000}"/>
    <cellStyle name="20% - Accent1 2 4 3 5 7" xfId="11887" xr:uid="{00000000-0005-0000-0000-0000B42D0000}"/>
    <cellStyle name="20% - Accent1 2 4 3 5 7 2" xfId="11888" xr:uid="{00000000-0005-0000-0000-0000B52D0000}"/>
    <cellStyle name="20% - Accent1 2 4 3 5 8" xfId="11889" xr:uid="{00000000-0005-0000-0000-0000B62D0000}"/>
    <cellStyle name="20% - Accent1 2 4 3 5 8 2" xfId="11890" xr:uid="{00000000-0005-0000-0000-0000B72D0000}"/>
    <cellStyle name="20% - Accent1 2 4 3 5 9" xfId="11891" xr:uid="{00000000-0005-0000-0000-0000B82D0000}"/>
    <cellStyle name="20% - Accent1 2 4 3 6" xfId="11892" xr:uid="{00000000-0005-0000-0000-0000B92D0000}"/>
    <cellStyle name="20% - Accent1 2 4 3 6 2" xfId="11893" xr:uid="{00000000-0005-0000-0000-0000BA2D0000}"/>
    <cellStyle name="20% - Accent1 2 4 3 6 2 2" xfId="11894" xr:uid="{00000000-0005-0000-0000-0000BB2D0000}"/>
    <cellStyle name="20% - Accent1 2 4 3 6 2 2 2" xfId="11895" xr:uid="{00000000-0005-0000-0000-0000BC2D0000}"/>
    <cellStyle name="20% - Accent1 2 4 3 6 2 2 2 2" xfId="11896" xr:uid="{00000000-0005-0000-0000-0000BD2D0000}"/>
    <cellStyle name="20% - Accent1 2 4 3 6 2 2 3" xfId="11897" xr:uid="{00000000-0005-0000-0000-0000BE2D0000}"/>
    <cellStyle name="20% - Accent1 2 4 3 6 2 3" xfId="11898" xr:uid="{00000000-0005-0000-0000-0000BF2D0000}"/>
    <cellStyle name="20% - Accent1 2 4 3 6 2 3 2" xfId="11899" xr:uid="{00000000-0005-0000-0000-0000C02D0000}"/>
    <cellStyle name="20% - Accent1 2 4 3 6 2 4" xfId="11900" xr:uid="{00000000-0005-0000-0000-0000C12D0000}"/>
    <cellStyle name="20% - Accent1 2 4 3 6 3" xfId="11901" xr:uid="{00000000-0005-0000-0000-0000C22D0000}"/>
    <cellStyle name="20% - Accent1 2 4 3 6 3 2" xfId="11902" xr:uid="{00000000-0005-0000-0000-0000C32D0000}"/>
    <cellStyle name="20% - Accent1 2 4 3 6 3 2 2" xfId="11903" xr:uid="{00000000-0005-0000-0000-0000C42D0000}"/>
    <cellStyle name="20% - Accent1 2 4 3 6 3 2 2 2" xfId="11904" xr:uid="{00000000-0005-0000-0000-0000C52D0000}"/>
    <cellStyle name="20% - Accent1 2 4 3 6 3 2 3" xfId="11905" xr:uid="{00000000-0005-0000-0000-0000C62D0000}"/>
    <cellStyle name="20% - Accent1 2 4 3 6 3 3" xfId="11906" xr:uid="{00000000-0005-0000-0000-0000C72D0000}"/>
    <cellStyle name="20% - Accent1 2 4 3 6 3 3 2" xfId="11907" xr:uid="{00000000-0005-0000-0000-0000C82D0000}"/>
    <cellStyle name="20% - Accent1 2 4 3 6 3 4" xfId="11908" xr:uid="{00000000-0005-0000-0000-0000C92D0000}"/>
    <cellStyle name="20% - Accent1 2 4 3 6 4" xfId="11909" xr:uid="{00000000-0005-0000-0000-0000CA2D0000}"/>
    <cellStyle name="20% - Accent1 2 4 3 6 4 2" xfId="11910" xr:uid="{00000000-0005-0000-0000-0000CB2D0000}"/>
    <cellStyle name="20% - Accent1 2 4 3 6 4 2 2" xfId="11911" xr:uid="{00000000-0005-0000-0000-0000CC2D0000}"/>
    <cellStyle name="20% - Accent1 2 4 3 6 4 2 2 2" xfId="11912" xr:uid="{00000000-0005-0000-0000-0000CD2D0000}"/>
    <cellStyle name="20% - Accent1 2 4 3 6 4 2 3" xfId="11913" xr:uid="{00000000-0005-0000-0000-0000CE2D0000}"/>
    <cellStyle name="20% - Accent1 2 4 3 6 4 3" xfId="11914" xr:uid="{00000000-0005-0000-0000-0000CF2D0000}"/>
    <cellStyle name="20% - Accent1 2 4 3 6 4 3 2" xfId="11915" xr:uid="{00000000-0005-0000-0000-0000D02D0000}"/>
    <cellStyle name="20% - Accent1 2 4 3 6 4 4" xfId="11916" xr:uid="{00000000-0005-0000-0000-0000D12D0000}"/>
    <cellStyle name="20% - Accent1 2 4 3 6 5" xfId="11917" xr:uid="{00000000-0005-0000-0000-0000D22D0000}"/>
    <cellStyle name="20% - Accent1 2 4 3 6 5 2" xfId="11918" xr:uid="{00000000-0005-0000-0000-0000D32D0000}"/>
    <cellStyle name="20% - Accent1 2 4 3 6 5 2 2" xfId="11919" xr:uid="{00000000-0005-0000-0000-0000D42D0000}"/>
    <cellStyle name="20% - Accent1 2 4 3 6 5 3" xfId="11920" xr:uid="{00000000-0005-0000-0000-0000D52D0000}"/>
    <cellStyle name="20% - Accent1 2 4 3 6 6" xfId="11921" xr:uid="{00000000-0005-0000-0000-0000D62D0000}"/>
    <cellStyle name="20% - Accent1 2 4 3 6 6 2" xfId="11922" xr:uid="{00000000-0005-0000-0000-0000D72D0000}"/>
    <cellStyle name="20% - Accent1 2 4 3 6 6 2 2" xfId="11923" xr:uid="{00000000-0005-0000-0000-0000D82D0000}"/>
    <cellStyle name="20% - Accent1 2 4 3 6 6 3" xfId="11924" xr:uid="{00000000-0005-0000-0000-0000D92D0000}"/>
    <cellStyle name="20% - Accent1 2 4 3 6 7" xfId="11925" xr:uid="{00000000-0005-0000-0000-0000DA2D0000}"/>
    <cellStyle name="20% - Accent1 2 4 3 6 7 2" xfId="11926" xr:uid="{00000000-0005-0000-0000-0000DB2D0000}"/>
    <cellStyle name="20% - Accent1 2 4 3 6 8" xfId="11927" xr:uid="{00000000-0005-0000-0000-0000DC2D0000}"/>
    <cellStyle name="20% - Accent1 2 4 3 6 8 2" xfId="11928" xr:uid="{00000000-0005-0000-0000-0000DD2D0000}"/>
    <cellStyle name="20% - Accent1 2 4 3 6 9" xfId="11929" xr:uid="{00000000-0005-0000-0000-0000DE2D0000}"/>
    <cellStyle name="20% - Accent1 2 4 3 7" xfId="11930" xr:uid="{00000000-0005-0000-0000-0000DF2D0000}"/>
    <cellStyle name="20% - Accent1 2 4 3 7 2" xfId="11931" xr:uid="{00000000-0005-0000-0000-0000E02D0000}"/>
    <cellStyle name="20% - Accent1 2 4 3 7 2 2" xfId="11932" xr:uid="{00000000-0005-0000-0000-0000E12D0000}"/>
    <cellStyle name="20% - Accent1 2 4 3 7 2 2 2" xfId="11933" xr:uid="{00000000-0005-0000-0000-0000E22D0000}"/>
    <cellStyle name="20% - Accent1 2 4 3 7 2 3" xfId="11934" xr:uid="{00000000-0005-0000-0000-0000E32D0000}"/>
    <cellStyle name="20% - Accent1 2 4 3 7 3" xfId="11935" xr:uid="{00000000-0005-0000-0000-0000E42D0000}"/>
    <cellStyle name="20% - Accent1 2 4 3 7 3 2" xfId="11936" xr:uid="{00000000-0005-0000-0000-0000E52D0000}"/>
    <cellStyle name="20% - Accent1 2 4 3 7 4" xfId="11937" xr:uid="{00000000-0005-0000-0000-0000E62D0000}"/>
    <cellStyle name="20% - Accent1 2 4 3 8" xfId="11938" xr:uid="{00000000-0005-0000-0000-0000E72D0000}"/>
    <cellStyle name="20% - Accent1 2 4 3 8 2" xfId="11939" xr:uid="{00000000-0005-0000-0000-0000E82D0000}"/>
    <cellStyle name="20% - Accent1 2 4 3 8 2 2" xfId="11940" xr:uid="{00000000-0005-0000-0000-0000E92D0000}"/>
    <cellStyle name="20% - Accent1 2 4 3 8 2 2 2" xfId="11941" xr:uid="{00000000-0005-0000-0000-0000EA2D0000}"/>
    <cellStyle name="20% - Accent1 2 4 3 8 2 3" xfId="11942" xr:uid="{00000000-0005-0000-0000-0000EB2D0000}"/>
    <cellStyle name="20% - Accent1 2 4 3 8 3" xfId="11943" xr:uid="{00000000-0005-0000-0000-0000EC2D0000}"/>
    <cellStyle name="20% - Accent1 2 4 3 8 3 2" xfId="11944" xr:uid="{00000000-0005-0000-0000-0000ED2D0000}"/>
    <cellStyle name="20% - Accent1 2 4 3 8 4" xfId="11945" xr:uid="{00000000-0005-0000-0000-0000EE2D0000}"/>
    <cellStyle name="20% - Accent1 2 4 3 9" xfId="11946" xr:uid="{00000000-0005-0000-0000-0000EF2D0000}"/>
    <cellStyle name="20% - Accent1 2 4 3 9 2" xfId="11947" xr:uid="{00000000-0005-0000-0000-0000F02D0000}"/>
    <cellStyle name="20% - Accent1 2 4 3 9 2 2" xfId="11948" xr:uid="{00000000-0005-0000-0000-0000F12D0000}"/>
    <cellStyle name="20% - Accent1 2 4 3 9 2 2 2" xfId="11949" xr:uid="{00000000-0005-0000-0000-0000F22D0000}"/>
    <cellStyle name="20% - Accent1 2 4 3 9 2 3" xfId="11950" xr:uid="{00000000-0005-0000-0000-0000F32D0000}"/>
    <cellStyle name="20% - Accent1 2 4 3 9 3" xfId="11951" xr:uid="{00000000-0005-0000-0000-0000F42D0000}"/>
    <cellStyle name="20% - Accent1 2 4 3 9 3 2" xfId="11952" xr:uid="{00000000-0005-0000-0000-0000F52D0000}"/>
    <cellStyle name="20% - Accent1 2 4 3 9 4" xfId="11953" xr:uid="{00000000-0005-0000-0000-0000F62D0000}"/>
    <cellStyle name="20% - Accent1 2 4 4" xfId="11954" xr:uid="{00000000-0005-0000-0000-0000F72D0000}"/>
    <cellStyle name="20% - Accent1 2 4 4 10" xfId="11955" xr:uid="{00000000-0005-0000-0000-0000F82D0000}"/>
    <cellStyle name="20% - Accent1 2 4 4 10 2" xfId="11956" xr:uid="{00000000-0005-0000-0000-0000F92D0000}"/>
    <cellStyle name="20% - Accent1 2 4 4 11" xfId="11957" xr:uid="{00000000-0005-0000-0000-0000FA2D0000}"/>
    <cellStyle name="20% - Accent1 2 4 4 2" xfId="11958" xr:uid="{00000000-0005-0000-0000-0000FB2D0000}"/>
    <cellStyle name="20% - Accent1 2 4 4 2 2" xfId="11959" xr:uid="{00000000-0005-0000-0000-0000FC2D0000}"/>
    <cellStyle name="20% - Accent1 2 4 4 2 2 2" xfId="11960" xr:uid="{00000000-0005-0000-0000-0000FD2D0000}"/>
    <cellStyle name="20% - Accent1 2 4 4 2 2 2 2" xfId="11961" xr:uid="{00000000-0005-0000-0000-0000FE2D0000}"/>
    <cellStyle name="20% - Accent1 2 4 4 2 2 2 2 2" xfId="11962" xr:uid="{00000000-0005-0000-0000-0000FF2D0000}"/>
    <cellStyle name="20% - Accent1 2 4 4 2 2 2 3" xfId="11963" xr:uid="{00000000-0005-0000-0000-0000002E0000}"/>
    <cellStyle name="20% - Accent1 2 4 4 2 2 3" xfId="11964" xr:uid="{00000000-0005-0000-0000-0000012E0000}"/>
    <cellStyle name="20% - Accent1 2 4 4 2 2 3 2" xfId="11965" xr:uid="{00000000-0005-0000-0000-0000022E0000}"/>
    <cellStyle name="20% - Accent1 2 4 4 2 2 4" xfId="11966" xr:uid="{00000000-0005-0000-0000-0000032E0000}"/>
    <cellStyle name="20% - Accent1 2 4 4 2 3" xfId="11967" xr:uid="{00000000-0005-0000-0000-0000042E0000}"/>
    <cellStyle name="20% - Accent1 2 4 4 2 3 2" xfId="11968" xr:uid="{00000000-0005-0000-0000-0000052E0000}"/>
    <cellStyle name="20% - Accent1 2 4 4 2 3 2 2" xfId="11969" xr:uid="{00000000-0005-0000-0000-0000062E0000}"/>
    <cellStyle name="20% - Accent1 2 4 4 2 3 2 2 2" xfId="11970" xr:uid="{00000000-0005-0000-0000-0000072E0000}"/>
    <cellStyle name="20% - Accent1 2 4 4 2 3 2 3" xfId="11971" xr:uid="{00000000-0005-0000-0000-0000082E0000}"/>
    <cellStyle name="20% - Accent1 2 4 4 2 3 3" xfId="11972" xr:uid="{00000000-0005-0000-0000-0000092E0000}"/>
    <cellStyle name="20% - Accent1 2 4 4 2 3 3 2" xfId="11973" xr:uid="{00000000-0005-0000-0000-00000A2E0000}"/>
    <cellStyle name="20% - Accent1 2 4 4 2 3 4" xfId="11974" xr:uid="{00000000-0005-0000-0000-00000B2E0000}"/>
    <cellStyle name="20% - Accent1 2 4 4 2 4" xfId="11975" xr:uid="{00000000-0005-0000-0000-00000C2E0000}"/>
    <cellStyle name="20% - Accent1 2 4 4 2 4 2" xfId="11976" xr:uid="{00000000-0005-0000-0000-00000D2E0000}"/>
    <cellStyle name="20% - Accent1 2 4 4 2 4 2 2" xfId="11977" xr:uid="{00000000-0005-0000-0000-00000E2E0000}"/>
    <cellStyle name="20% - Accent1 2 4 4 2 4 2 2 2" xfId="11978" xr:uid="{00000000-0005-0000-0000-00000F2E0000}"/>
    <cellStyle name="20% - Accent1 2 4 4 2 4 2 3" xfId="11979" xr:uid="{00000000-0005-0000-0000-0000102E0000}"/>
    <cellStyle name="20% - Accent1 2 4 4 2 4 3" xfId="11980" xr:uid="{00000000-0005-0000-0000-0000112E0000}"/>
    <cellStyle name="20% - Accent1 2 4 4 2 4 3 2" xfId="11981" xr:uid="{00000000-0005-0000-0000-0000122E0000}"/>
    <cellStyle name="20% - Accent1 2 4 4 2 4 4" xfId="11982" xr:uid="{00000000-0005-0000-0000-0000132E0000}"/>
    <cellStyle name="20% - Accent1 2 4 4 2 5" xfId="11983" xr:uid="{00000000-0005-0000-0000-0000142E0000}"/>
    <cellStyle name="20% - Accent1 2 4 4 2 5 2" xfId="11984" xr:uid="{00000000-0005-0000-0000-0000152E0000}"/>
    <cellStyle name="20% - Accent1 2 4 4 2 5 2 2" xfId="11985" xr:uid="{00000000-0005-0000-0000-0000162E0000}"/>
    <cellStyle name="20% - Accent1 2 4 4 2 5 3" xfId="11986" xr:uid="{00000000-0005-0000-0000-0000172E0000}"/>
    <cellStyle name="20% - Accent1 2 4 4 2 6" xfId="11987" xr:uid="{00000000-0005-0000-0000-0000182E0000}"/>
    <cellStyle name="20% - Accent1 2 4 4 2 6 2" xfId="11988" xr:uid="{00000000-0005-0000-0000-0000192E0000}"/>
    <cellStyle name="20% - Accent1 2 4 4 2 6 2 2" xfId="11989" xr:uid="{00000000-0005-0000-0000-00001A2E0000}"/>
    <cellStyle name="20% - Accent1 2 4 4 2 6 3" xfId="11990" xr:uid="{00000000-0005-0000-0000-00001B2E0000}"/>
    <cellStyle name="20% - Accent1 2 4 4 2 7" xfId="11991" xr:uid="{00000000-0005-0000-0000-00001C2E0000}"/>
    <cellStyle name="20% - Accent1 2 4 4 2 7 2" xfId="11992" xr:uid="{00000000-0005-0000-0000-00001D2E0000}"/>
    <cellStyle name="20% - Accent1 2 4 4 2 8" xfId="11993" xr:uid="{00000000-0005-0000-0000-00001E2E0000}"/>
    <cellStyle name="20% - Accent1 2 4 4 2 8 2" xfId="11994" xr:uid="{00000000-0005-0000-0000-00001F2E0000}"/>
    <cellStyle name="20% - Accent1 2 4 4 2 9" xfId="11995" xr:uid="{00000000-0005-0000-0000-0000202E0000}"/>
    <cellStyle name="20% - Accent1 2 4 4 3" xfId="11996" xr:uid="{00000000-0005-0000-0000-0000212E0000}"/>
    <cellStyle name="20% - Accent1 2 4 4 3 2" xfId="11997" xr:uid="{00000000-0005-0000-0000-0000222E0000}"/>
    <cellStyle name="20% - Accent1 2 4 4 3 2 2" xfId="11998" xr:uid="{00000000-0005-0000-0000-0000232E0000}"/>
    <cellStyle name="20% - Accent1 2 4 4 3 2 2 2" xfId="11999" xr:uid="{00000000-0005-0000-0000-0000242E0000}"/>
    <cellStyle name="20% - Accent1 2 4 4 3 2 2 2 2" xfId="12000" xr:uid="{00000000-0005-0000-0000-0000252E0000}"/>
    <cellStyle name="20% - Accent1 2 4 4 3 2 2 3" xfId="12001" xr:uid="{00000000-0005-0000-0000-0000262E0000}"/>
    <cellStyle name="20% - Accent1 2 4 4 3 2 3" xfId="12002" xr:uid="{00000000-0005-0000-0000-0000272E0000}"/>
    <cellStyle name="20% - Accent1 2 4 4 3 2 3 2" xfId="12003" xr:uid="{00000000-0005-0000-0000-0000282E0000}"/>
    <cellStyle name="20% - Accent1 2 4 4 3 2 4" xfId="12004" xr:uid="{00000000-0005-0000-0000-0000292E0000}"/>
    <cellStyle name="20% - Accent1 2 4 4 3 3" xfId="12005" xr:uid="{00000000-0005-0000-0000-00002A2E0000}"/>
    <cellStyle name="20% - Accent1 2 4 4 3 3 2" xfId="12006" xr:uid="{00000000-0005-0000-0000-00002B2E0000}"/>
    <cellStyle name="20% - Accent1 2 4 4 3 3 2 2" xfId="12007" xr:uid="{00000000-0005-0000-0000-00002C2E0000}"/>
    <cellStyle name="20% - Accent1 2 4 4 3 3 2 2 2" xfId="12008" xr:uid="{00000000-0005-0000-0000-00002D2E0000}"/>
    <cellStyle name="20% - Accent1 2 4 4 3 3 2 3" xfId="12009" xr:uid="{00000000-0005-0000-0000-00002E2E0000}"/>
    <cellStyle name="20% - Accent1 2 4 4 3 3 3" xfId="12010" xr:uid="{00000000-0005-0000-0000-00002F2E0000}"/>
    <cellStyle name="20% - Accent1 2 4 4 3 3 3 2" xfId="12011" xr:uid="{00000000-0005-0000-0000-0000302E0000}"/>
    <cellStyle name="20% - Accent1 2 4 4 3 3 4" xfId="12012" xr:uid="{00000000-0005-0000-0000-0000312E0000}"/>
    <cellStyle name="20% - Accent1 2 4 4 3 4" xfId="12013" xr:uid="{00000000-0005-0000-0000-0000322E0000}"/>
    <cellStyle name="20% - Accent1 2 4 4 3 4 2" xfId="12014" xr:uid="{00000000-0005-0000-0000-0000332E0000}"/>
    <cellStyle name="20% - Accent1 2 4 4 3 4 2 2" xfId="12015" xr:uid="{00000000-0005-0000-0000-0000342E0000}"/>
    <cellStyle name="20% - Accent1 2 4 4 3 4 2 2 2" xfId="12016" xr:uid="{00000000-0005-0000-0000-0000352E0000}"/>
    <cellStyle name="20% - Accent1 2 4 4 3 4 2 3" xfId="12017" xr:uid="{00000000-0005-0000-0000-0000362E0000}"/>
    <cellStyle name="20% - Accent1 2 4 4 3 4 3" xfId="12018" xr:uid="{00000000-0005-0000-0000-0000372E0000}"/>
    <cellStyle name="20% - Accent1 2 4 4 3 4 3 2" xfId="12019" xr:uid="{00000000-0005-0000-0000-0000382E0000}"/>
    <cellStyle name="20% - Accent1 2 4 4 3 4 4" xfId="12020" xr:uid="{00000000-0005-0000-0000-0000392E0000}"/>
    <cellStyle name="20% - Accent1 2 4 4 3 5" xfId="12021" xr:uid="{00000000-0005-0000-0000-00003A2E0000}"/>
    <cellStyle name="20% - Accent1 2 4 4 3 5 2" xfId="12022" xr:uid="{00000000-0005-0000-0000-00003B2E0000}"/>
    <cellStyle name="20% - Accent1 2 4 4 3 5 2 2" xfId="12023" xr:uid="{00000000-0005-0000-0000-00003C2E0000}"/>
    <cellStyle name="20% - Accent1 2 4 4 3 5 3" xfId="12024" xr:uid="{00000000-0005-0000-0000-00003D2E0000}"/>
    <cellStyle name="20% - Accent1 2 4 4 3 6" xfId="12025" xr:uid="{00000000-0005-0000-0000-00003E2E0000}"/>
    <cellStyle name="20% - Accent1 2 4 4 3 6 2" xfId="12026" xr:uid="{00000000-0005-0000-0000-00003F2E0000}"/>
    <cellStyle name="20% - Accent1 2 4 4 3 6 2 2" xfId="12027" xr:uid="{00000000-0005-0000-0000-0000402E0000}"/>
    <cellStyle name="20% - Accent1 2 4 4 3 6 3" xfId="12028" xr:uid="{00000000-0005-0000-0000-0000412E0000}"/>
    <cellStyle name="20% - Accent1 2 4 4 3 7" xfId="12029" xr:uid="{00000000-0005-0000-0000-0000422E0000}"/>
    <cellStyle name="20% - Accent1 2 4 4 3 7 2" xfId="12030" xr:uid="{00000000-0005-0000-0000-0000432E0000}"/>
    <cellStyle name="20% - Accent1 2 4 4 3 8" xfId="12031" xr:uid="{00000000-0005-0000-0000-0000442E0000}"/>
    <cellStyle name="20% - Accent1 2 4 4 3 8 2" xfId="12032" xr:uid="{00000000-0005-0000-0000-0000452E0000}"/>
    <cellStyle name="20% - Accent1 2 4 4 3 9" xfId="12033" xr:uid="{00000000-0005-0000-0000-0000462E0000}"/>
    <cellStyle name="20% - Accent1 2 4 4 4" xfId="12034" xr:uid="{00000000-0005-0000-0000-0000472E0000}"/>
    <cellStyle name="20% - Accent1 2 4 4 4 2" xfId="12035" xr:uid="{00000000-0005-0000-0000-0000482E0000}"/>
    <cellStyle name="20% - Accent1 2 4 4 4 2 2" xfId="12036" xr:uid="{00000000-0005-0000-0000-0000492E0000}"/>
    <cellStyle name="20% - Accent1 2 4 4 4 2 2 2" xfId="12037" xr:uid="{00000000-0005-0000-0000-00004A2E0000}"/>
    <cellStyle name="20% - Accent1 2 4 4 4 2 3" xfId="12038" xr:uid="{00000000-0005-0000-0000-00004B2E0000}"/>
    <cellStyle name="20% - Accent1 2 4 4 4 3" xfId="12039" xr:uid="{00000000-0005-0000-0000-00004C2E0000}"/>
    <cellStyle name="20% - Accent1 2 4 4 4 3 2" xfId="12040" xr:uid="{00000000-0005-0000-0000-00004D2E0000}"/>
    <cellStyle name="20% - Accent1 2 4 4 4 4" xfId="12041" xr:uid="{00000000-0005-0000-0000-00004E2E0000}"/>
    <cellStyle name="20% - Accent1 2 4 4 5" xfId="12042" xr:uid="{00000000-0005-0000-0000-00004F2E0000}"/>
    <cellStyle name="20% - Accent1 2 4 4 5 2" xfId="12043" xr:uid="{00000000-0005-0000-0000-0000502E0000}"/>
    <cellStyle name="20% - Accent1 2 4 4 5 2 2" xfId="12044" xr:uid="{00000000-0005-0000-0000-0000512E0000}"/>
    <cellStyle name="20% - Accent1 2 4 4 5 2 2 2" xfId="12045" xr:uid="{00000000-0005-0000-0000-0000522E0000}"/>
    <cellStyle name="20% - Accent1 2 4 4 5 2 3" xfId="12046" xr:uid="{00000000-0005-0000-0000-0000532E0000}"/>
    <cellStyle name="20% - Accent1 2 4 4 5 3" xfId="12047" xr:uid="{00000000-0005-0000-0000-0000542E0000}"/>
    <cellStyle name="20% - Accent1 2 4 4 5 3 2" xfId="12048" xr:uid="{00000000-0005-0000-0000-0000552E0000}"/>
    <cellStyle name="20% - Accent1 2 4 4 5 4" xfId="12049" xr:uid="{00000000-0005-0000-0000-0000562E0000}"/>
    <cellStyle name="20% - Accent1 2 4 4 6" xfId="12050" xr:uid="{00000000-0005-0000-0000-0000572E0000}"/>
    <cellStyle name="20% - Accent1 2 4 4 6 2" xfId="12051" xr:uid="{00000000-0005-0000-0000-0000582E0000}"/>
    <cellStyle name="20% - Accent1 2 4 4 6 2 2" xfId="12052" xr:uid="{00000000-0005-0000-0000-0000592E0000}"/>
    <cellStyle name="20% - Accent1 2 4 4 6 2 2 2" xfId="12053" xr:uid="{00000000-0005-0000-0000-00005A2E0000}"/>
    <cellStyle name="20% - Accent1 2 4 4 6 2 3" xfId="12054" xr:uid="{00000000-0005-0000-0000-00005B2E0000}"/>
    <cellStyle name="20% - Accent1 2 4 4 6 3" xfId="12055" xr:uid="{00000000-0005-0000-0000-00005C2E0000}"/>
    <cellStyle name="20% - Accent1 2 4 4 6 3 2" xfId="12056" xr:uid="{00000000-0005-0000-0000-00005D2E0000}"/>
    <cellStyle name="20% - Accent1 2 4 4 6 4" xfId="12057" xr:uid="{00000000-0005-0000-0000-00005E2E0000}"/>
    <cellStyle name="20% - Accent1 2 4 4 7" xfId="12058" xr:uid="{00000000-0005-0000-0000-00005F2E0000}"/>
    <cellStyle name="20% - Accent1 2 4 4 7 2" xfId="12059" xr:uid="{00000000-0005-0000-0000-0000602E0000}"/>
    <cellStyle name="20% - Accent1 2 4 4 7 2 2" xfId="12060" xr:uid="{00000000-0005-0000-0000-0000612E0000}"/>
    <cellStyle name="20% - Accent1 2 4 4 7 3" xfId="12061" xr:uid="{00000000-0005-0000-0000-0000622E0000}"/>
    <cellStyle name="20% - Accent1 2 4 4 8" xfId="12062" xr:uid="{00000000-0005-0000-0000-0000632E0000}"/>
    <cellStyle name="20% - Accent1 2 4 4 8 2" xfId="12063" xr:uid="{00000000-0005-0000-0000-0000642E0000}"/>
    <cellStyle name="20% - Accent1 2 4 4 8 2 2" xfId="12064" xr:uid="{00000000-0005-0000-0000-0000652E0000}"/>
    <cellStyle name="20% - Accent1 2 4 4 8 3" xfId="12065" xr:uid="{00000000-0005-0000-0000-0000662E0000}"/>
    <cellStyle name="20% - Accent1 2 4 4 9" xfId="12066" xr:uid="{00000000-0005-0000-0000-0000672E0000}"/>
    <cellStyle name="20% - Accent1 2 4 4 9 2" xfId="12067" xr:uid="{00000000-0005-0000-0000-0000682E0000}"/>
    <cellStyle name="20% - Accent1 2 4 5" xfId="12068" xr:uid="{00000000-0005-0000-0000-0000692E0000}"/>
    <cellStyle name="20% - Accent1 2 4 5 10" xfId="12069" xr:uid="{00000000-0005-0000-0000-00006A2E0000}"/>
    <cellStyle name="20% - Accent1 2 4 5 10 2" xfId="12070" xr:uid="{00000000-0005-0000-0000-00006B2E0000}"/>
    <cellStyle name="20% - Accent1 2 4 5 11" xfId="12071" xr:uid="{00000000-0005-0000-0000-00006C2E0000}"/>
    <cellStyle name="20% - Accent1 2 4 5 2" xfId="12072" xr:uid="{00000000-0005-0000-0000-00006D2E0000}"/>
    <cellStyle name="20% - Accent1 2 4 5 2 2" xfId="12073" xr:uid="{00000000-0005-0000-0000-00006E2E0000}"/>
    <cellStyle name="20% - Accent1 2 4 5 2 2 2" xfId="12074" xr:uid="{00000000-0005-0000-0000-00006F2E0000}"/>
    <cellStyle name="20% - Accent1 2 4 5 2 2 2 2" xfId="12075" xr:uid="{00000000-0005-0000-0000-0000702E0000}"/>
    <cellStyle name="20% - Accent1 2 4 5 2 2 2 2 2" xfId="12076" xr:uid="{00000000-0005-0000-0000-0000712E0000}"/>
    <cellStyle name="20% - Accent1 2 4 5 2 2 2 3" xfId="12077" xr:uid="{00000000-0005-0000-0000-0000722E0000}"/>
    <cellStyle name="20% - Accent1 2 4 5 2 2 3" xfId="12078" xr:uid="{00000000-0005-0000-0000-0000732E0000}"/>
    <cellStyle name="20% - Accent1 2 4 5 2 2 3 2" xfId="12079" xr:uid="{00000000-0005-0000-0000-0000742E0000}"/>
    <cellStyle name="20% - Accent1 2 4 5 2 2 4" xfId="12080" xr:uid="{00000000-0005-0000-0000-0000752E0000}"/>
    <cellStyle name="20% - Accent1 2 4 5 2 3" xfId="12081" xr:uid="{00000000-0005-0000-0000-0000762E0000}"/>
    <cellStyle name="20% - Accent1 2 4 5 2 3 2" xfId="12082" xr:uid="{00000000-0005-0000-0000-0000772E0000}"/>
    <cellStyle name="20% - Accent1 2 4 5 2 3 2 2" xfId="12083" xr:uid="{00000000-0005-0000-0000-0000782E0000}"/>
    <cellStyle name="20% - Accent1 2 4 5 2 3 2 2 2" xfId="12084" xr:uid="{00000000-0005-0000-0000-0000792E0000}"/>
    <cellStyle name="20% - Accent1 2 4 5 2 3 2 3" xfId="12085" xr:uid="{00000000-0005-0000-0000-00007A2E0000}"/>
    <cellStyle name="20% - Accent1 2 4 5 2 3 3" xfId="12086" xr:uid="{00000000-0005-0000-0000-00007B2E0000}"/>
    <cellStyle name="20% - Accent1 2 4 5 2 3 3 2" xfId="12087" xr:uid="{00000000-0005-0000-0000-00007C2E0000}"/>
    <cellStyle name="20% - Accent1 2 4 5 2 3 4" xfId="12088" xr:uid="{00000000-0005-0000-0000-00007D2E0000}"/>
    <cellStyle name="20% - Accent1 2 4 5 2 4" xfId="12089" xr:uid="{00000000-0005-0000-0000-00007E2E0000}"/>
    <cellStyle name="20% - Accent1 2 4 5 2 4 2" xfId="12090" xr:uid="{00000000-0005-0000-0000-00007F2E0000}"/>
    <cellStyle name="20% - Accent1 2 4 5 2 4 2 2" xfId="12091" xr:uid="{00000000-0005-0000-0000-0000802E0000}"/>
    <cellStyle name="20% - Accent1 2 4 5 2 4 2 2 2" xfId="12092" xr:uid="{00000000-0005-0000-0000-0000812E0000}"/>
    <cellStyle name="20% - Accent1 2 4 5 2 4 2 3" xfId="12093" xr:uid="{00000000-0005-0000-0000-0000822E0000}"/>
    <cellStyle name="20% - Accent1 2 4 5 2 4 3" xfId="12094" xr:uid="{00000000-0005-0000-0000-0000832E0000}"/>
    <cellStyle name="20% - Accent1 2 4 5 2 4 3 2" xfId="12095" xr:uid="{00000000-0005-0000-0000-0000842E0000}"/>
    <cellStyle name="20% - Accent1 2 4 5 2 4 4" xfId="12096" xr:uid="{00000000-0005-0000-0000-0000852E0000}"/>
    <cellStyle name="20% - Accent1 2 4 5 2 5" xfId="12097" xr:uid="{00000000-0005-0000-0000-0000862E0000}"/>
    <cellStyle name="20% - Accent1 2 4 5 2 5 2" xfId="12098" xr:uid="{00000000-0005-0000-0000-0000872E0000}"/>
    <cellStyle name="20% - Accent1 2 4 5 2 5 2 2" xfId="12099" xr:uid="{00000000-0005-0000-0000-0000882E0000}"/>
    <cellStyle name="20% - Accent1 2 4 5 2 5 3" xfId="12100" xr:uid="{00000000-0005-0000-0000-0000892E0000}"/>
    <cellStyle name="20% - Accent1 2 4 5 2 6" xfId="12101" xr:uid="{00000000-0005-0000-0000-00008A2E0000}"/>
    <cellStyle name="20% - Accent1 2 4 5 2 6 2" xfId="12102" xr:uid="{00000000-0005-0000-0000-00008B2E0000}"/>
    <cellStyle name="20% - Accent1 2 4 5 2 6 2 2" xfId="12103" xr:uid="{00000000-0005-0000-0000-00008C2E0000}"/>
    <cellStyle name="20% - Accent1 2 4 5 2 6 3" xfId="12104" xr:uid="{00000000-0005-0000-0000-00008D2E0000}"/>
    <cellStyle name="20% - Accent1 2 4 5 2 7" xfId="12105" xr:uid="{00000000-0005-0000-0000-00008E2E0000}"/>
    <cellStyle name="20% - Accent1 2 4 5 2 7 2" xfId="12106" xr:uid="{00000000-0005-0000-0000-00008F2E0000}"/>
    <cellStyle name="20% - Accent1 2 4 5 2 8" xfId="12107" xr:uid="{00000000-0005-0000-0000-0000902E0000}"/>
    <cellStyle name="20% - Accent1 2 4 5 2 8 2" xfId="12108" xr:uid="{00000000-0005-0000-0000-0000912E0000}"/>
    <cellStyle name="20% - Accent1 2 4 5 2 9" xfId="12109" xr:uid="{00000000-0005-0000-0000-0000922E0000}"/>
    <cellStyle name="20% - Accent1 2 4 5 3" xfId="12110" xr:uid="{00000000-0005-0000-0000-0000932E0000}"/>
    <cellStyle name="20% - Accent1 2 4 5 3 2" xfId="12111" xr:uid="{00000000-0005-0000-0000-0000942E0000}"/>
    <cellStyle name="20% - Accent1 2 4 5 3 2 2" xfId="12112" xr:uid="{00000000-0005-0000-0000-0000952E0000}"/>
    <cellStyle name="20% - Accent1 2 4 5 3 2 2 2" xfId="12113" xr:uid="{00000000-0005-0000-0000-0000962E0000}"/>
    <cellStyle name="20% - Accent1 2 4 5 3 2 2 2 2" xfId="12114" xr:uid="{00000000-0005-0000-0000-0000972E0000}"/>
    <cellStyle name="20% - Accent1 2 4 5 3 2 2 3" xfId="12115" xr:uid="{00000000-0005-0000-0000-0000982E0000}"/>
    <cellStyle name="20% - Accent1 2 4 5 3 2 3" xfId="12116" xr:uid="{00000000-0005-0000-0000-0000992E0000}"/>
    <cellStyle name="20% - Accent1 2 4 5 3 2 3 2" xfId="12117" xr:uid="{00000000-0005-0000-0000-00009A2E0000}"/>
    <cellStyle name="20% - Accent1 2 4 5 3 2 4" xfId="12118" xr:uid="{00000000-0005-0000-0000-00009B2E0000}"/>
    <cellStyle name="20% - Accent1 2 4 5 3 3" xfId="12119" xr:uid="{00000000-0005-0000-0000-00009C2E0000}"/>
    <cellStyle name="20% - Accent1 2 4 5 3 3 2" xfId="12120" xr:uid="{00000000-0005-0000-0000-00009D2E0000}"/>
    <cellStyle name="20% - Accent1 2 4 5 3 3 2 2" xfId="12121" xr:uid="{00000000-0005-0000-0000-00009E2E0000}"/>
    <cellStyle name="20% - Accent1 2 4 5 3 3 2 2 2" xfId="12122" xr:uid="{00000000-0005-0000-0000-00009F2E0000}"/>
    <cellStyle name="20% - Accent1 2 4 5 3 3 2 3" xfId="12123" xr:uid="{00000000-0005-0000-0000-0000A02E0000}"/>
    <cellStyle name="20% - Accent1 2 4 5 3 3 3" xfId="12124" xr:uid="{00000000-0005-0000-0000-0000A12E0000}"/>
    <cellStyle name="20% - Accent1 2 4 5 3 3 3 2" xfId="12125" xr:uid="{00000000-0005-0000-0000-0000A22E0000}"/>
    <cellStyle name="20% - Accent1 2 4 5 3 3 4" xfId="12126" xr:uid="{00000000-0005-0000-0000-0000A32E0000}"/>
    <cellStyle name="20% - Accent1 2 4 5 3 4" xfId="12127" xr:uid="{00000000-0005-0000-0000-0000A42E0000}"/>
    <cellStyle name="20% - Accent1 2 4 5 3 4 2" xfId="12128" xr:uid="{00000000-0005-0000-0000-0000A52E0000}"/>
    <cellStyle name="20% - Accent1 2 4 5 3 4 2 2" xfId="12129" xr:uid="{00000000-0005-0000-0000-0000A62E0000}"/>
    <cellStyle name="20% - Accent1 2 4 5 3 4 2 2 2" xfId="12130" xr:uid="{00000000-0005-0000-0000-0000A72E0000}"/>
    <cellStyle name="20% - Accent1 2 4 5 3 4 2 3" xfId="12131" xr:uid="{00000000-0005-0000-0000-0000A82E0000}"/>
    <cellStyle name="20% - Accent1 2 4 5 3 4 3" xfId="12132" xr:uid="{00000000-0005-0000-0000-0000A92E0000}"/>
    <cellStyle name="20% - Accent1 2 4 5 3 4 3 2" xfId="12133" xr:uid="{00000000-0005-0000-0000-0000AA2E0000}"/>
    <cellStyle name="20% - Accent1 2 4 5 3 4 4" xfId="12134" xr:uid="{00000000-0005-0000-0000-0000AB2E0000}"/>
    <cellStyle name="20% - Accent1 2 4 5 3 5" xfId="12135" xr:uid="{00000000-0005-0000-0000-0000AC2E0000}"/>
    <cellStyle name="20% - Accent1 2 4 5 3 5 2" xfId="12136" xr:uid="{00000000-0005-0000-0000-0000AD2E0000}"/>
    <cellStyle name="20% - Accent1 2 4 5 3 5 2 2" xfId="12137" xr:uid="{00000000-0005-0000-0000-0000AE2E0000}"/>
    <cellStyle name="20% - Accent1 2 4 5 3 5 3" xfId="12138" xr:uid="{00000000-0005-0000-0000-0000AF2E0000}"/>
    <cellStyle name="20% - Accent1 2 4 5 3 6" xfId="12139" xr:uid="{00000000-0005-0000-0000-0000B02E0000}"/>
    <cellStyle name="20% - Accent1 2 4 5 3 6 2" xfId="12140" xr:uid="{00000000-0005-0000-0000-0000B12E0000}"/>
    <cellStyle name="20% - Accent1 2 4 5 3 6 2 2" xfId="12141" xr:uid="{00000000-0005-0000-0000-0000B22E0000}"/>
    <cellStyle name="20% - Accent1 2 4 5 3 6 3" xfId="12142" xr:uid="{00000000-0005-0000-0000-0000B32E0000}"/>
    <cellStyle name="20% - Accent1 2 4 5 3 7" xfId="12143" xr:uid="{00000000-0005-0000-0000-0000B42E0000}"/>
    <cellStyle name="20% - Accent1 2 4 5 3 7 2" xfId="12144" xr:uid="{00000000-0005-0000-0000-0000B52E0000}"/>
    <cellStyle name="20% - Accent1 2 4 5 3 8" xfId="12145" xr:uid="{00000000-0005-0000-0000-0000B62E0000}"/>
    <cellStyle name="20% - Accent1 2 4 5 3 8 2" xfId="12146" xr:uid="{00000000-0005-0000-0000-0000B72E0000}"/>
    <cellStyle name="20% - Accent1 2 4 5 3 9" xfId="12147" xr:uid="{00000000-0005-0000-0000-0000B82E0000}"/>
    <cellStyle name="20% - Accent1 2 4 5 4" xfId="12148" xr:uid="{00000000-0005-0000-0000-0000B92E0000}"/>
    <cellStyle name="20% - Accent1 2 4 5 4 2" xfId="12149" xr:uid="{00000000-0005-0000-0000-0000BA2E0000}"/>
    <cellStyle name="20% - Accent1 2 4 5 4 2 2" xfId="12150" xr:uid="{00000000-0005-0000-0000-0000BB2E0000}"/>
    <cellStyle name="20% - Accent1 2 4 5 4 2 2 2" xfId="12151" xr:uid="{00000000-0005-0000-0000-0000BC2E0000}"/>
    <cellStyle name="20% - Accent1 2 4 5 4 2 3" xfId="12152" xr:uid="{00000000-0005-0000-0000-0000BD2E0000}"/>
    <cellStyle name="20% - Accent1 2 4 5 4 3" xfId="12153" xr:uid="{00000000-0005-0000-0000-0000BE2E0000}"/>
    <cellStyle name="20% - Accent1 2 4 5 4 3 2" xfId="12154" xr:uid="{00000000-0005-0000-0000-0000BF2E0000}"/>
    <cellStyle name="20% - Accent1 2 4 5 4 4" xfId="12155" xr:uid="{00000000-0005-0000-0000-0000C02E0000}"/>
    <cellStyle name="20% - Accent1 2 4 5 5" xfId="12156" xr:uid="{00000000-0005-0000-0000-0000C12E0000}"/>
    <cellStyle name="20% - Accent1 2 4 5 5 2" xfId="12157" xr:uid="{00000000-0005-0000-0000-0000C22E0000}"/>
    <cellStyle name="20% - Accent1 2 4 5 5 2 2" xfId="12158" xr:uid="{00000000-0005-0000-0000-0000C32E0000}"/>
    <cellStyle name="20% - Accent1 2 4 5 5 2 2 2" xfId="12159" xr:uid="{00000000-0005-0000-0000-0000C42E0000}"/>
    <cellStyle name="20% - Accent1 2 4 5 5 2 3" xfId="12160" xr:uid="{00000000-0005-0000-0000-0000C52E0000}"/>
    <cellStyle name="20% - Accent1 2 4 5 5 3" xfId="12161" xr:uid="{00000000-0005-0000-0000-0000C62E0000}"/>
    <cellStyle name="20% - Accent1 2 4 5 5 3 2" xfId="12162" xr:uid="{00000000-0005-0000-0000-0000C72E0000}"/>
    <cellStyle name="20% - Accent1 2 4 5 5 4" xfId="12163" xr:uid="{00000000-0005-0000-0000-0000C82E0000}"/>
    <cellStyle name="20% - Accent1 2 4 5 6" xfId="12164" xr:uid="{00000000-0005-0000-0000-0000C92E0000}"/>
    <cellStyle name="20% - Accent1 2 4 5 6 2" xfId="12165" xr:uid="{00000000-0005-0000-0000-0000CA2E0000}"/>
    <cellStyle name="20% - Accent1 2 4 5 6 2 2" xfId="12166" xr:uid="{00000000-0005-0000-0000-0000CB2E0000}"/>
    <cellStyle name="20% - Accent1 2 4 5 6 2 2 2" xfId="12167" xr:uid="{00000000-0005-0000-0000-0000CC2E0000}"/>
    <cellStyle name="20% - Accent1 2 4 5 6 2 3" xfId="12168" xr:uid="{00000000-0005-0000-0000-0000CD2E0000}"/>
    <cellStyle name="20% - Accent1 2 4 5 6 3" xfId="12169" xr:uid="{00000000-0005-0000-0000-0000CE2E0000}"/>
    <cellStyle name="20% - Accent1 2 4 5 6 3 2" xfId="12170" xr:uid="{00000000-0005-0000-0000-0000CF2E0000}"/>
    <cellStyle name="20% - Accent1 2 4 5 6 4" xfId="12171" xr:uid="{00000000-0005-0000-0000-0000D02E0000}"/>
    <cellStyle name="20% - Accent1 2 4 5 7" xfId="12172" xr:uid="{00000000-0005-0000-0000-0000D12E0000}"/>
    <cellStyle name="20% - Accent1 2 4 5 7 2" xfId="12173" xr:uid="{00000000-0005-0000-0000-0000D22E0000}"/>
    <cellStyle name="20% - Accent1 2 4 5 7 2 2" xfId="12174" xr:uid="{00000000-0005-0000-0000-0000D32E0000}"/>
    <cellStyle name="20% - Accent1 2 4 5 7 3" xfId="12175" xr:uid="{00000000-0005-0000-0000-0000D42E0000}"/>
    <cellStyle name="20% - Accent1 2 4 5 8" xfId="12176" xr:uid="{00000000-0005-0000-0000-0000D52E0000}"/>
    <cellStyle name="20% - Accent1 2 4 5 8 2" xfId="12177" xr:uid="{00000000-0005-0000-0000-0000D62E0000}"/>
    <cellStyle name="20% - Accent1 2 4 5 8 2 2" xfId="12178" xr:uid="{00000000-0005-0000-0000-0000D72E0000}"/>
    <cellStyle name="20% - Accent1 2 4 5 8 3" xfId="12179" xr:uid="{00000000-0005-0000-0000-0000D82E0000}"/>
    <cellStyle name="20% - Accent1 2 4 5 9" xfId="12180" xr:uid="{00000000-0005-0000-0000-0000D92E0000}"/>
    <cellStyle name="20% - Accent1 2 4 5 9 2" xfId="12181" xr:uid="{00000000-0005-0000-0000-0000DA2E0000}"/>
    <cellStyle name="20% - Accent1 2 4 6" xfId="12182" xr:uid="{00000000-0005-0000-0000-0000DB2E0000}"/>
    <cellStyle name="20% - Accent1 2 4 6 10" xfId="12183" xr:uid="{00000000-0005-0000-0000-0000DC2E0000}"/>
    <cellStyle name="20% - Accent1 2 4 6 10 2" xfId="12184" xr:uid="{00000000-0005-0000-0000-0000DD2E0000}"/>
    <cellStyle name="20% - Accent1 2 4 6 11" xfId="12185" xr:uid="{00000000-0005-0000-0000-0000DE2E0000}"/>
    <cellStyle name="20% - Accent1 2 4 6 2" xfId="12186" xr:uid="{00000000-0005-0000-0000-0000DF2E0000}"/>
    <cellStyle name="20% - Accent1 2 4 6 2 2" xfId="12187" xr:uid="{00000000-0005-0000-0000-0000E02E0000}"/>
    <cellStyle name="20% - Accent1 2 4 6 2 2 2" xfId="12188" xr:uid="{00000000-0005-0000-0000-0000E12E0000}"/>
    <cellStyle name="20% - Accent1 2 4 6 2 2 2 2" xfId="12189" xr:uid="{00000000-0005-0000-0000-0000E22E0000}"/>
    <cellStyle name="20% - Accent1 2 4 6 2 2 2 2 2" xfId="12190" xr:uid="{00000000-0005-0000-0000-0000E32E0000}"/>
    <cellStyle name="20% - Accent1 2 4 6 2 2 2 3" xfId="12191" xr:uid="{00000000-0005-0000-0000-0000E42E0000}"/>
    <cellStyle name="20% - Accent1 2 4 6 2 2 3" xfId="12192" xr:uid="{00000000-0005-0000-0000-0000E52E0000}"/>
    <cellStyle name="20% - Accent1 2 4 6 2 2 3 2" xfId="12193" xr:uid="{00000000-0005-0000-0000-0000E62E0000}"/>
    <cellStyle name="20% - Accent1 2 4 6 2 2 4" xfId="12194" xr:uid="{00000000-0005-0000-0000-0000E72E0000}"/>
    <cellStyle name="20% - Accent1 2 4 6 2 3" xfId="12195" xr:uid="{00000000-0005-0000-0000-0000E82E0000}"/>
    <cellStyle name="20% - Accent1 2 4 6 2 3 2" xfId="12196" xr:uid="{00000000-0005-0000-0000-0000E92E0000}"/>
    <cellStyle name="20% - Accent1 2 4 6 2 3 2 2" xfId="12197" xr:uid="{00000000-0005-0000-0000-0000EA2E0000}"/>
    <cellStyle name="20% - Accent1 2 4 6 2 3 2 2 2" xfId="12198" xr:uid="{00000000-0005-0000-0000-0000EB2E0000}"/>
    <cellStyle name="20% - Accent1 2 4 6 2 3 2 3" xfId="12199" xr:uid="{00000000-0005-0000-0000-0000EC2E0000}"/>
    <cellStyle name="20% - Accent1 2 4 6 2 3 3" xfId="12200" xr:uid="{00000000-0005-0000-0000-0000ED2E0000}"/>
    <cellStyle name="20% - Accent1 2 4 6 2 3 3 2" xfId="12201" xr:uid="{00000000-0005-0000-0000-0000EE2E0000}"/>
    <cellStyle name="20% - Accent1 2 4 6 2 3 4" xfId="12202" xr:uid="{00000000-0005-0000-0000-0000EF2E0000}"/>
    <cellStyle name="20% - Accent1 2 4 6 2 4" xfId="12203" xr:uid="{00000000-0005-0000-0000-0000F02E0000}"/>
    <cellStyle name="20% - Accent1 2 4 6 2 4 2" xfId="12204" xr:uid="{00000000-0005-0000-0000-0000F12E0000}"/>
    <cellStyle name="20% - Accent1 2 4 6 2 4 2 2" xfId="12205" xr:uid="{00000000-0005-0000-0000-0000F22E0000}"/>
    <cellStyle name="20% - Accent1 2 4 6 2 4 2 2 2" xfId="12206" xr:uid="{00000000-0005-0000-0000-0000F32E0000}"/>
    <cellStyle name="20% - Accent1 2 4 6 2 4 2 3" xfId="12207" xr:uid="{00000000-0005-0000-0000-0000F42E0000}"/>
    <cellStyle name="20% - Accent1 2 4 6 2 4 3" xfId="12208" xr:uid="{00000000-0005-0000-0000-0000F52E0000}"/>
    <cellStyle name="20% - Accent1 2 4 6 2 4 3 2" xfId="12209" xr:uid="{00000000-0005-0000-0000-0000F62E0000}"/>
    <cellStyle name="20% - Accent1 2 4 6 2 4 4" xfId="12210" xr:uid="{00000000-0005-0000-0000-0000F72E0000}"/>
    <cellStyle name="20% - Accent1 2 4 6 2 5" xfId="12211" xr:uid="{00000000-0005-0000-0000-0000F82E0000}"/>
    <cellStyle name="20% - Accent1 2 4 6 2 5 2" xfId="12212" xr:uid="{00000000-0005-0000-0000-0000F92E0000}"/>
    <cellStyle name="20% - Accent1 2 4 6 2 5 2 2" xfId="12213" xr:uid="{00000000-0005-0000-0000-0000FA2E0000}"/>
    <cellStyle name="20% - Accent1 2 4 6 2 5 3" xfId="12214" xr:uid="{00000000-0005-0000-0000-0000FB2E0000}"/>
    <cellStyle name="20% - Accent1 2 4 6 2 6" xfId="12215" xr:uid="{00000000-0005-0000-0000-0000FC2E0000}"/>
    <cellStyle name="20% - Accent1 2 4 6 2 6 2" xfId="12216" xr:uid="{00000000-0005-0000-0000-0000FD2E0000}"/>
    <cellStyle name="20% - Accent1 2 4 6 2 6 2 2" xfId="12217" xr:uid="{00000000-0005-0000-0000-0000FE2E0000}"/>
    <cellStyle name="20% - Accent1 2 4 6 2 6 3" xfId="12218" xr:uid="{00000000-0005-0000-0000-0000FF2E0000}"/>
    <cellStyle name="20% - Accent1 2 4 6 2 7" xfId="12219" xr:uid="{00000000-0005-0000-0000-0000002F0000}"/>
    <cellStyle name="20% - Accent1 2 4 6 2 7 2" xfId="12220" xr:uid="{00000000-0005-0000-0000-0000012F0000}"/>
    <cellStyle name="20% - Accent1 2 4 6 2 8" xfId="12221" xr:uid="{00000000-0005-0000-0000-0000022F0000}"/>
    <cellStyle name="20% - Accent1 2 4 6 2 8 2" xfId="12222" xr:uid="{00000000-0005-0000-0000-0000032F0000}"/>
    <cellStyle name="20% - Accent1 2 4 6 2 9" xfId="12223" xr:uid="{00000000-0005-0000-0000-0000042F0000}"/>
    <cellStyle name="20% - Accent1 2 4 6 3" xfId="12224" xr:uid="{00000000-0005-0000-0000-0000052F0000}"/>
    <cellStyle name="20% - Accent1 2 4 6 3 2" xfId="12225" xr:uid="{00000000-0005-0000-0000-0000062F0000}"/>
    <cellStyle name="20% - Accent1 2 4 6 3 2 2" xfId="12226" xr:uid="{00000000-0005-0000-0000-0000072F0000}"/>
    <cellStyle name="20% - Accent1 2 4 6 3 2 2 2" xfId="12227" xr:uid="{00000000-0005-0000-0000-0000082F0000}"/>
    <cellStyle name="20% - Accent1 2 4 6 3 2 2 2 2" xfId="12228" xr:uid="{00000000-0005-0000-0000-0000092F0000}"/>
    <cellStyle name="20% - Accent1 2 4 6 3 2 2 3" xfId="12229" xr:uid="{00000000-0005-0000-0000-00000A2F0000}"/>
    <cellStyle name="20% - Accent1 2 4 6 3 2 3" xfId="12230" xr:uid="{00000000-0005-0000-0000-00000B2F0000}"/>
    <cellStyle name="20% - Accent1 2 4 6 3 2 3 2" xfId="12231" xr:uid="{00000000-0005-0000-0000-00000C2F0000}"/>
    <cellStyle name="20% - Accent1 2 4 6 3 2 4" xfId="12232" xr:uid="{00000000-0005-0000-0000-00000D2F0000}"/>
    <cellStyle name="20% - Accent1 2 4 6 3 3" xfId="12233" xr:uid="{00000000-0005-0000-0000-00000E2F0000}"/>
    <cellStyle name="20% - Accent1 2 4 6 3 3 2" xfId="12234" xr:uid="{00000000-0005-0000-0000-00000F2F0000}"/>
    <cellStyle name="20% - Accent1 2 4 6 3 3 2 2" xfId="12235" xr:uid="{00000000-0005-0000-0000-0000102F0000}"/>
    <cellStyle name="20% - Accent1 2 4 6 3 3 2 2 2" xfId="12236" xr:uid="{00000000-0005-0000-0000-0000112F0000}"/>
    <cellStyle name="20% - Accent1 2 4 6 3 3 2 3" xfId="12237" xr:uid="{00000000-0005-0000-0000-0000122F0000}"/>
    <cellStyle name="20% - Accent1 2 4 6 3 3 3" xfId="12238" xr:uid="{00000000-0005-0000-0000-0000132F0000}"/>
    <cellStyle name="20% - Accent1 2 4 6 3 3 3 2" xfId="12239" xr:uid="{00000000-0005-0000-0000-0000142F0000}"/>
    <cellStyle name="20% - Accent1 2 4 6 3 3 4" xfId="12240" xr:uid="{00000000-0005-0000-0000-0000152F0000}"/>
    <cellStyle name="20% - Accent1 2 4 6 3 4" xfId="12241" xr:uid="{00000000-0005-0000-0000-0000162F0000}"/>
    <cellStyle name="20% - Accent1 2 4 6 3 4 2" xfId="12242" xr:uid="{00000000-0005-0000-0000-0000172F0000}"/>
    <cellStyle name="20% - Accent1 2 4 6 3 4 2 2" xfId="12243" xr:uid="{00000000-0005-0000-0000-0000182F0000}"/>
    <cellStyle name="20% - Accent1 2 4 6 3 4 2 2 2" xfId="12244" xr:uid="{00000000-0005-0000-0000-0000192F0000}"/>
    <cellStyle name="20% - Accent1 2 4 6 3 4 2 3" xfId="12245" xr:uid="{00000000-0005-0000-0000-00001A2F0000}"/>
    <cellStyle name="20% - Accent1 2 4 6 3 4 3" xfId="12246" xr:uid="{00000000-0005-0000-0000-00001B2F0000}"/>
    <cellStyle name="20% - Accent1 2 4 6 3 4 3 2" xfId="12247" xr:uid="{00000000-0005-0000-0000-00001C2F0000}"/>
    <cellStyle name="20% - Accent1 2 4 6 3 4 4" xfId="12248" xr:uid="{00000000-0005-0000-0000-00001D2F0000}"/>
    <cellStyle name="20% - Accent1 2 4 6 3 5" xfId="12249" xr:uid="{00000000-0005-0000-0000-00001E2F0000}"/>
    <cellStyle name="20% - Accent1 2 4 6 3 5 2" xfId="12250" xr:uid="{00000000-0005-0000-0000-00001F2F0000}"/>
    <cellStyle name="20% - Accent1 2 4 6 3 5 2 2" xfId="12251" xr:uid="{00000000-0005-0000-0000-0000202F0000}"/>
    <cellStyle name="20% - Accent1 2 4 6 3 5 3" xfId="12252" xr:uid="{00000000-0005-0000-0000-0000212F0000}"/>
    <cellStyle name="20% - Accent1 2 4 6 3 6" xfId="12253" xr:uid="{00000000-0005-0000-0000-0000222F0000}"/>
    <cellStyle name="20% - Accent1 2 4 6 3 6 2" xfId="12254" xr:uid="{00000000-0005-0000-0000-0000232F0000}"/>
    <cellStyle name="20% - Accent1 2 4 6 3 6 2 2" xfId="12255" xr:uid="{00000000-0005-0000-0000-0000242F0000}"/>
    <cellStyle name="20% - Accent1 2 4 6 3 6 3" xfId="12256" xr:uid="{00000000-0005-0000-0000-0000252F0000}"/>
    <cellStyle name="20% - Accent1 2 4 6 3 7" xfId="12257" xr:uid="{00000000-0005-0000-0000-0000262F0000}"/>
    <cellStyle name="20% - Accent1 2 4 6 3 7 2" xfId="12258" xr:uid="{00000000-0005-0000-0000-0000272F0000}"/>
    <cellStyle name="20% - Accent1 2 4 6 3 8" xfId="12259" xr:uid="{00000000-0005-0000-0000-0000282F0000}"/>
    <cellStyle name="20% - Accent1 2 4 6 3 8 2" xfId="12260" xr:uid="{00000000-0005-0000-0000-0000292F0000}"/>
    <cellStyle name="20% - Accent1 2 4 6 3 9" xfId="12261" xr:uid="{00000000-0005-0000-0000-00002A2F0000}"/>
    <cellStyle name="20% - Accent1 2 4 6 4" xfId="12262" xr:uid="{00000000-0005-0000-0000-00002B2F0000}"/>
    <cellStyle name="20% - Accent1 2 4 6 4 2" xfId="12263" xr:uid="{00000000-0005-0000-0000-00002C2F0000}"/>
    <cellStyle name="20% - Accent1 2 4 6 4 2 2" xfId="12264" xr:uid="{00000000-0005-0000-0000-00002D2F0000}"/>
    <cellStyle name="20% - Accent1 2 4 6 4 2 2 2" xfId="12265" xr:uid="{00000000-0005-0000-0000-00002E2F0000}"/>
    <cellStyle name="20% - Accent1 2 4 6 4 2 3" xfId="12266" xr:uid="{00000000-0005-0000-0000-00002F2F0000}"/>
    <cellStyle name="20% - Accent1 2 4 6 4 3" xfId="12267" xr:uid="{00000000-0005-0000-0000-0000302F0000}"/>
    <cellStyle name="20% - Accent1 2 4 6 4 3 2" xfId="12268" xr:uid="{00000000-0005-0000-0000-0000312F0000}"/>
    <cellStyle name="20% - Accent1 2 4 6 4 4" xfId="12269" xr:uid="{00000000-0005-0000-0000-0000322F0000}"/>
    <cellStyle name="20% - Accent1 2 4 6 5" xfId="12270" xr:uid="{00000000-0005-0000-0000-0000332F0000}"/>
    <cellStyle name="20% - Accent1 2 4 6 5 2" xfId="12271" xr:uid="{00000000-0005-0000-0000-0000342F0000}"/>
    <cellStyle name="20% - Accent1 2 4 6 5 2 2" xfId="12272" xr:uid="{00000000-0005-0000-0000-0000352F0000}"/>
    <cellStyle name="20% - Accent1 2 4 6 5 2 2 2" xfId="12273" xr:uid="{00000000-0005-0000-0000-0000362F0000}"/>
    <cellStyle name="20% - Accent1 2 4 6 5 2 3" xfId="12274" xr:uid="{00000000-0005-0000-0000-0000372F0000}"/>
    <cellStyle name="20% - Accent1 2 4 6 5 3" xfId="12275" xr:uid="{00000000-0005-0000-0000-0000382F0000}"/>
    <cellStyle name="20% - Accent1 2 4 6 5 3 2" xfId="12276" xr:uid="{00000000-0005-0000-0000-0000392F0000}"/>
    <cellStyle name="20% - Accent1 2 4 6 5 4" xfId="12277" xr:uid="{00000000-0005-0000-0000-00003A2F0000}"/>
    <cellStyle name="20% - Accent1 2 4 6 6" xfId="12278" xr:uid="{00000000-0005-0000-0000-00003B2F0000}"/>
    <cellStyle name="20% - Accent1 2 4 6 6 2" xfId="12279" xr:uid="{00000000-0005-0000-0000-00003C2F0000}"/>
    <cellStyle name="20% - Accent1 2 4 6 6 2 2" xfId="12280" xr:uid="{00000000-0005-0000-0000-00003D2F0000}"/>
    <cellStyle name="20% - Accent1 2 4 6 6 2 2 2" xfId="12281" xr:uid="{00000000-0005-0000-0000-00003E2F0000}"/>
    <cellStyle name="20% - Accent1 2 4 6 6 2 3" xfId="12282" xr:uid="{00000000-0005-0000-0000-00003F2F0000}"/>
    <cellStyle name="20% - Accent1 2 4 6 6 3" xfId="12283" xr:uid="{00000000-0005-0000-0000-0000402F0000}"/>
    <cellStyle name="20% - Accent1 2 4 6 6 3 2" xfId="12284" xr:uid="{00000000-0005-0000-0000-0000412F0000}"/>
    <cellStyle name="20% - Accent1 2 4 6 6 4" xfId="12285" xr:uid="{00000000-0005-0000-0000-0000422F0000}"/>
    <cellStyle name="20% - Accent1 2 4 6 7" xfId="12286" xr:uid="{00000000-0005-0000-0000-0000432F0000}"/>
    <cellStyle name="20% - Accent1 2 4 6 7 2" xfId="12287" xr:uid="{00000000-0005-0000-0000-0000442F0000}"/>
    <cellStyle name="20% - Accent1 2 4 6 7 2 2" xfId="12288" xr:uid="{00000000-0005-0000-0000-0000452F0000}"/>
    <cellStyle name="20% - Accent1 2 4 6 7 3" xfId="12289" xr:uid="{00000000-0005-0000-0000-0000462F0000}"/>
    <cellStyle name="20% - Accent1 2 4 6 8" xfId="12290" xr:uid="{00000000-0005-0000-0000-0000472F0000}"/>
    <cellStyle name="20% - Accent1 2 4 6 8 2" xfId="12291" xr:uid="{00000000-0005-0000-0000-0000482F0000}"/>
    <cellStyle name="20% - Accent1 2 4 6 8 2 2" xfId="12292" xr:uid="{00000000-0005-0000-0000-0000492F0000}"/>
    <cellStyle name="20% - Accent1 2 4 6 8 3" xfId="12293" xr:uid="{00000000-0005-0000-0000-00004A2F0000}"/>
    <cellStyle name="20% - Accent1 2 4 6 9" xfId="12294" xr:uid="{00000000-0005-0000-0000-00004B2F0000}"/>
    <cellStyle name="20% - Accent1 2 4 6 9 2" xfId="12295" xr:uid="{00000000-0005-0000-0000-00004C2F0000}"/>
    <cellStyle name="20% - Accent1 2 4 7" xfId="12296" xr:uid="{00000000-0005-0000-0000-00004D2F0000}"/>
    <cellStyle name="20% - Accent1 2 4 7 2" xfId="12297" xr:uid="{00000000-0005-0000-0000-00004E2F0000}"/>
    <cellStyle name="20% - Accent1 2 4 7 2 2" xfId="12298" xr:uid="{00000000-0005-0000-0000-00004F2F0000}"/>
    <cellStyle name="20% - Accent1 2 4 7 2 2 2" xfId="12299" xr:uid="{00000000-0005-0000-0000-0000502F0000}"/>
    <cellStyle name="20% - Accent1 2 4 7 2 2 2 2" xfId="12300" xr:uid="{00000000-0005-0000-0000-0000512F0000}"/>
    <cellStyle name="20% - Accent1 2 4 7 2 2 3" xfId="12301" xr:uid="{00000000-0005-0000-0000-0000522F0000}"/>
    <cellStyle name="20% - Accent1 2 4 7 2 3" xfId="12302" xr:uid="{00000000-0005-0000-0000-0000532F0000}"/>
    <cellStyle name="20% - Accent1 2 4 7 2 3 2" xfId="12303" xr:uid="{00000000-0005-0000-0000-0000542F0000}"/>
    <cellStyle name="20% - Accent1 2 4 7 2 4" xfId="12304" xr:uid="{00000000-0005-0000-0000-0000552F0000}"/>
    <cellStyle name="20% - Accent1 2 4 7 3" xfId="12305" xr:uid="{00000000-0005-0000-0000-0000562F0000}"/>
    <cellStyle name="20% - Accent1 2 4 7 3 2" xfId="12306" xr:uid="{00000000-0005-0000-0000-0000572F0000}"/>
    <cellStyle name="20% - Accent1 2 4 7 3 2 2" xfId="12307" xr:uid="{00000000-0005-0000-0000-0000582F0000}"/>
    <cellStyle name="20% - Accent1 2 4 7 3 2 2 2" xfId="12308" xr:uid="{00000000-0005-0000-0000-0000592F0000}"/>
    <cellStyle name="20% - Accent1 2 4 7 3 2 3" xfId="12309" xr:uid="{00000000-0005-0000-0000-00005A2F0000}"/>
    <cellStyle name="20% - Accent1 2 4 7 3 3" xfId="12310" xr:uid="{00000000-0005-0000-0000-00005B2F0000}"/>
    <cellStyle name="20% - Accent1 2 4 7 3 3 2" xfId="12311" xr:uid="{00000000-0005-0000-0000-00005C2F0000}"/>
    <cellStyle name="20% - Accent1 2 4 7 3 4" xfId="12312" xr:uid="{00000000-0005-0000-0000-00005D2F0000}"/>
    <cellStyle name="20% - Accent1 2 4 7 4" xfId="12313" xr:uid="{00000000-0005-0000-0000-00005E2F0000}"/>
    <cellStyle name="20% - Accent1 2 4 7 4 2" xfId="12314" xr:uid="{00000000-0005-0000-0000-00005F2F0000}"/>
    <cellStyle name="20% - Accent1 2 4 7 4 2 2" xfId="12315" xr:uid="{00000000-0005-0000-0000-0000602F0000}"/>
    <cellStyle name="20% - Accent1 2 4 7 4 2 2 2" xfId="12316" xr:uid="{00000000-0005-0000-0000-0000612F0000}"/>
    <cellStyle name="20% - Accent1 2 4 7 4 2 3" xfId="12317" xr:uid="{00000000-0005-0000-0000-0000622F0000}"/>
    <cellStyle name="20% - Accent1 2 4 7 4 3" xfId="12318" xr:uid="{00000000-0005-0000-0000-0000632F0000}"/>
    <cellStyle name="20% - Accent1 2 4 7 4 3 2" xfId="12319" xr:uid="{00000000-0005-0000-0000-0000642F0000}"/>
    <cellStyle name="20% - Accent1 2 4 7 4 4" xfId="12320" xr:uid="{00000000-0005-0000-0000-0000652F0000}"/>
    <cellStyle name="20% - Accent1 2 4 7 5" xfId="12321" xr:uid="{00000000-0005-0000-0000-0000662F0000}"/>
    <cellStyle name="20% - Accent1 2 4 7 5 2" xfId="12322" xr:uid="{00000000-0005-0000-0000-0000672F0000}"/>
    <cellStyle name="20% - Accent1 2 4 7 5 2 2" xfId="12323" xr:uid="{00000000-0005-0000-0000-0000682F0000}"/>
    <cellStyle name="20% - Accent1 2 4 7 5 3" xfId="12324" xr:uid="{00000000-0005-0000-0000-0000692F0000}"/>
    <cellStyle name="20% - Accent1 2 4 7 6" xfId="12325" xr:uid="{00000000-0005-0000-0000-00006A2F0000}"/>
    <cellStyle name="20% - Accent1 2 4 7 6 2" xfId="12326" xr:uid="{00000000-0005-0000-0000-00006B2F0000}"/>
    <cellStyle name="20% - Accent1 2 4 7 6 2 2" xfId="12327" xr:uid="{00000000-0005-0000-0000-00006C2F0000}"/>
    <cellStyle name="20% - Accent1 2 4 7 6 3" xfId="12328" xr:uid="{00000000-0005-0000-0000-00006D2F0000}"/>
    <cellStyle name="20% - Accent1 2 4 7 7" xfId="12329" xr:uid="{00000000-0005-0000-0000-00006E2F0000}"/>
    <cellStyle name="20% - Accent1 2 4 7 7 2" xfId="12330" xr:uid="{00000000-0005-0000-0000-00006F2F0000}"/>
    <cellStyle name="20% - Accent1 2 4 7 8" xfId="12331" xr:uid="{00000000-0005-0000-0000-0000702F0000}"/>
    <cellStyle name="20% - Accent1 2 4 7 8 2" xfId="12332" xr:uid="{00000000-0005-0000-0000-0000712F0000}"/>
    <cellStyle name="20% - Accent1 2 4 7 9" xfId="12333" xr:uid="{00000000-0005-0000-0000-0000722F0000}"/>
    <cellStyle name="20% - Accent1 2 4 8" xfId="12334" xr:uid="{00000000-0005-0000-0000-0000732F0000}"/>
    <cellStyle name="20% - Accent1 2 4 8 2" xfId="12335" xr:uid="{00000000-0005-0000-0000-0000742F0000}"/>
    <cellStyle name="20% - Accent1 2 4 8 2 2" xfId="12336" xr:uid="{00000000-0005-0000-0000-0000752F0000}"/>
    <cellStyle name="20% - Accent1 2 4 8 2 2 2" xfId="12337" xr:uid="{00000000-0005-0000-0000-0000762F0000}"/>
    <cellStyle name="20% - Accent1 2 4 8 2 2 2 2" xfId="12338" xr:uid="{00000000-0005-0000-0000-0000772F0000}"/>
    <cellStyle name="20% - Accent1 2 4 8 2 2 3" xfId="12339" xr:uid="{00000000-0005-0000-0000-0000782F0000}"/>
    <cellStyle name="20% - Accent1 2 4 8 2 3" xfId="12340" xr:uid="{00000000-0005-0000-0000-0000792F0000}"/>
    <cellStyle name="20% - Accent1 2 4 8 2 3 2" xfId="12341" xr:uid="{00000000-0005-0000-0000-00007A2F0000}"/>
    <cellStyle name="20% - Accent1 2 4 8 2 4" xfId="12342" xr:uid="{00000000-0005-0000-0000-00007B2F0000}"/>
    <cellStyle name="20% - Accent1 2 4 8 3" xfId="12343" xr:uid="{00000000-0005-0000-0000-00007C2F0000}"/>
    <cellStyle name="20% - Accent1 2 4 8 3 2" xfId="12344" xr:uid="{00000000-0005-0000-0000-00007D2F0000}"/>
    <cellStyle name="20% - Accent1 2 4 8 3 2 2" xfId="12345" xr:uid="{00000000-0005-0000-0000-00007E2F0000}"/>
    <cellStyle name="20% - Accent1 2 4 8 3 2 2 2" xfId="12346" xr:uid="{00000000-0005-0000-0000-00007F2F0000}"/>
    <cellStyle name="20% - Accent1 2 4 8 3 2 3" xfId="12347" xr:uid="{00000000-0005-0000-0000-0000802F0000}"/>
    <cellStyle name="20% - Accent1 2 4 8 3 3" xfId="12348" xr:uid="{00000000-0005-0000-0000-0000812F0000}"/>
    <cellStyle name="20% - Accent1 2 4 8 3 3 2" xfId="12349" xr:uid="{00000000-0005-0000-0000-0000822F0000}"/>
    <cellStyle name="20% - Accent1 2 4 8 3 4" xfId="12350" xr:uid="{00000000-0005-0000-0000-0000832F0000}"/>
    <cellStyle name="20% - Accent1 2 4 8 4" xfId="12351" xr:uid="{00000000-0005-0000-0000-0000842F0000}"/>
    <cellStyle name="20% - Accent1 2 4 8 4 2" xfId="12352" xr:uid="{00000000-0005-0000-0000-0000852F0000}"/>
    <cellStyle name="20% - Accent1 2 4 8 4 2 2" xfId="12353" xr:uid="{00000000-0005-0000-0000-0000862F0000}"/>
    <cellStyle name="20% - Accent1 2 4 8 4 2 2 2" xfId="12354" xr:uid="{00000000-0005-0000-0000-0000872F0000}"/>
    <cellStyle name="20% - Accent1 2 4 8 4 2 3" xfId="12355" xr:uid="{00000000-0005-0000-0000-0000882F0000}"/>
    <cellStyle name="20% - Accent1 2 4 8 4 3" xfId="12356" xr:uid="{00000000-0005-0000-0000-0000892F0000}"/>
    <cellStyle name="20% - Accent1 2 4 8 4 3 2" xfId="12357" xr:uid="{00000000-0005-0000-0000-00008A2F0000}"/>
    <cellStyle name="20% - Accent1 2 4 8 4 4" xfId="12358" xr:uid="{00000000-0005-0000-0000-00008B2F0000}"/>
    <cellStyle name="20% - Accent1 2 4 8 5" xfId="12359" xr:uid="{00000000-0005-0000-0000-00008C2F0000}"/>
    <cellStyle name="20% - Accent1 2 4 8 5 2" xfId="12360" xr:uid="{00000000-0005-0000-0000-00008D2F0000}"/>
    <cellStyle name="20% - Accent1 2 4 8 5 2 2" xfId="12361" xr:uid="{00000000-0005-0000-0000-00008E2F0000}"/>
    <cellStyle name="20% - Accent1 2 4 8 5 3" xfId="12362" xr:uid="{00000000-0005-0000-0000-00008F2F0000}"/>
    <cellStyle name="20% - Accent1 2 4 8 6" xfId="12363" xr:uid="{00000000-0005-0000-0000-0000902F0000}"/>
    <cellStyle name="20% - Accent1 2 4 8 6 2" xfId="12364" xr:uid="{00000000-0005-0000-0000-0000912F0000}"/>
    <cellStyle name="20% - Accent1 2 4 8 6 2 2" xfId="12365" xr:uid="{00000000-0005-0000-0000-0000922F0000}"/>
    <cellStyle name="20% - Accent1 2 4 8 6 3" xfId="12366" xr:uid="{00000000-0005-0000-0000-0000932F0000}"/>
    <cellStyle name="20% - Accent1 2 4 8 7" xfId="12367" xr:uid="{00000000-0005-0000-0000-0000942F0000}"/>
    <cellStyle name="20% - Accent1 2 4 8 7 2" xfId="12368" xr:uid="{00000000-0005-0000-0000-0000952F0000}"/>
    <cellStyle name="20% - Accent1 2 4 8 8" xfId="12369" xr:uid="{00000000-0005-0000-0000-0000962F0000}"/>
    <cellStyle name="20% - Accent1 2 4 8 8 2" xfId="12370" xr:uid="{00000000-0005-0000-0000-0000972F0000}"/>
    <cellStyle name="20% - Accent1 2 4 8 9" xfId="12371" xr:uid="{00000000-0005-0000-0000-0000982F0000}"/>
    <cellStyle name="20% - Accent1 2 4 9" xfId="12372" xr:uid="{00000000-0005-0000-0000-0000992F0000}"/>
    <cellStyle name="20% - Accent1 2 4 9 2" xfId="12373" xr:uid="{00000000-0005-0000-0000-00009A2F0000}"/>
    <cellStyle name="20% - Accent1 2 4 9 2 2" xfId="12374" xr:uid="{00000000-0005-0000-0000-00009B2F0000}"/>
    <cellStyle name="20% - Accent1 2 4 9 2 2 2" xfId="12375" xr:uid="{00000000-0005-0000-0000-00009C2F0000}"/>
    <cellStyle name="20% - Accent1 2 4 9 2 3" xfId="12376" xr:uid="{00000000-0005-0000-0000-00009D2F0000}"/>
    <cellStyle name="20% - Accent1 2 4 9 3" xfId="12377" xr:uid="{00000000-0005-0000-0000-00009E2F0000}"/>
    <cellStyle name="20% - Accent1 2 4 9 3 2" xfId="12378" xr:uid="{00000000-0005-0000-0000-00009F2F0000}"/>
    <cellStyle name="20% - Accent1 2 4 9 4" xfId="12379" xr:uid="{00000000-0005-0000-0000-0000A02F0000}"/>
    <cellStyle name="20% - Accent1 2 5" xfId="12380" xr:uid="{00000000-0005-0000-0000-0000A12F0000}"/>
    <cellStyle name="20% - Accent1 2 5 10" xfId="12381" xr:uid="{00000000-0005-0000-0000-0000A22F0000}"/>
    <cellStyle name="20% - Accent1 2 5 10 2" xfId="12382" xr:uid="{00000000-0005-0000-0000-0000A32F0000}"/>
    <cellStyle name="20% - Accent1 2 5 10 2 2" xfId="12383" xr:uid="{00000000-0005-0000-0000-0000A42F0000}"/>
    <cellStyle name="20% - Accent1 2 5 10 2 2 2" xfId="12384" xr:uid="{00000000-0005-0000-0000-0000A52F0000}"/>
    <cellStyle name="20% - Accent1 2 5 10 2 3" xfId="12385" xr:uid="{00000000-0005-0000-0000-0000A62F0000}"/>
    <cellStyle name="20% - Accent1 2 5 10 3" xfId="12386" xr:uid="{00000000-0005-0000-0000-0000A72F0000}"/>
    <cellStyle name="20% - Accent1 2 5 10 3 2" xfId="12387" xr:uid="{00000000-0005-0000-0000-0000A82F0000}"/>
    <cellStyle name="20% - Accent1 2 5 10 4" xfId="12388" xr:uid="{00000000-0005-0000-0000-0000A92F0000}"/>
    <cellStyle name="20% - Accent1 2 5 11" xfId="12389" xr:uid="{00000000-0005-0000-0000-0000AA2F0000}"/>
    <cellStyle name="20% - Accent1 2 5 11 2" xfId="12390" xr:uid="{00000000-0005-0000-0000-0000AB2F0000}"/>
    <cellStyle name="20% - Accent1 2 5 11 2 2" xfId="12391" xr:uid="{00000000-0005-0000-0000-0000AC2F0000}"/>
    <cellStyle name="20% - Accent1 2 5 11 2 2 2" xfId="12392" xr:uid="{00000000-0005-0000-0000-0000AD2F0000}"/>
    <cellStyle name="20% - Accent1 2 5 11 2 3" xfId="12393" xr:uid="{00000000-0005-0000-0000-0000AE2F0000}"/>
    <cellStyle name="20% - Accent1 2 5 11 3" xfId="12394" xr:uid="{00000000-0005-0000-0000-0000AF2F0000}"/>
    <cellStyle name="20% - Accent1 2 5 11 3 2" xfId="12395" xr:uid="{00000000-0005-0000-0000-0000B02F0000}"/>
    <cellStyle name="20% - Accent1 2 5 11 4" xfId="12396" xr:uid="{00000000-0005-0000-0000-0000B12F0000}"/>
    <cellStyle name="20% - Accent1 2 5 12" xfId="12397" xr:uid="{00000000-0005-0000-0000-0000B22F0000}"/>
    <cellStyle name="20% - Accent1 2 5 12 2" xfId="12398" xr:uid="{00000000-0005-0000-0000-0000B32F0000}"/>
    <cellStyle name="20% - Accent1 2 5 12 2 2" xfId="12399" xr:uid="{00000000-0005-0000-0000-0000B42F0000}"/>
    <cellStyle name="20% - Accent1 2 5 12 3" xfId="12400" xr:uid="{00000000-0005-0000-0000-0000B52F0000}"/>
    <cellStyle name="20% - Accent1 2 5 13" xfId="12401" xr:uid="{00000000-0005-0000-0000-0000B62F0000}"/>
    <cellStyle name="20% - Accent1 2 5 13 2" xfId="12402" xr:uid="{00000000-0005-0000-0000-0000B72F0000}"/>
    <cellStyle name="20% - Accent1 2 5 13 2 2" xfId="12403" xr:uid="{00000000-0005-0000-0000-0000B82F0000}"/>
    <cellStyle name="20% - Accent1 2 5 13 3" xfId="12404" xr:uid="{00000000-0005-0000-0000-0000B92F0000}"/>
    <cellStyle name="20% - Accent1 2 5 14" xfId="12405" xr:uid="{00000000-0005-0000-0000-0000BA2F0000}"/>
    <cellStyle name="20% - Accent1 2 5 14 2" xfId="12406" xr:uid="{00000000-0005-0000-0000-0000BB2F0000}"/>
    <cellStyle name="20% - Accent1 2 5 15" xfId="12407" xr:uid="{00000000-0005-0000-0000-0000BC2F0000}"/>
    <cellStyle name="20% - Accent1 2 5 15 2" xfId="12408" xr:uid="{00000000-0005-0000-0000-0000BD2F0000}"/>
    <cellStyle name="20% - Accent1 2 5 16" xfId="12409" xr:uid="{00000000-0005-0000-0000-0000BE2F0000}"/>
    <cellStyle name="20% - Accent1 2 5 2" xfId="12410" xr:uid="{00000000-0005-0000-0000-0000BF2F0000}"/>
    <cellStyle name="20% - Accent1 2 5 2 10" xfId="12411" xr:uid="{00000000-0005-0000-0000-0000C02F0000}"/>
    <cellStyle name="20% - Accent1 2 5 2 10 2" xfId="12412" xr:uid="{00000000-0005-0000-0000-0000C12F0000}"/>
    <cellStyle name="20% - Accent1 2 5 2 10 2 2" xfId="12413" xr:uid="{00000000-0005-0000-0000-0000C22F0000}"/>
    <cellStyle name="20% - Accent1 2 5 2 10 2 2 2" xfId="12414" xr:uid="{00000000-0005-0000-0000-0000C32F0000}"/>
    <cellStyle name="20% - Accent1 2 5 2 10 2 3" xfId="12415" xr:uid="{00000000-0005-0000-0000-0000C42F0000}"/>
    <cellStyle name="20% - Accent1 2 5 2 10 3" xfId="12416" xr:uid="{00000000-0005-0000-0000-0000C52F0000}"/>
    <cellStyle name="20% - Accent1 2 5 2 10 3 2" xfId="12417" xr:uid="{00000000-0005-0000-0000-0000C62F0000}"/>
    <cellStyle name="20% - Accent1 2 5 2 10 4" xfId="12418" xr:uid="{00000000-0005-0000-0000-0000C72F0000}"/>
    <cellStyle name="20% - Accent1 2 5 2 11" xfId="12419" xr:uid="{00000000-0005-0000-0000-0000C82F0000}"/>
    <cellStyle name="20% - Accent1 2 5 2 11 2" xfId="12420" xr:uid="{00000000-0005-0000-0000-0000C92F0000}"/>
    <cellStyle name="20% - Accent1 2 5 2 11 2 2" xfId="12421" xr:uid="{00000000-0005-0000-0000-0000CA2F0000}"/>
    <cellStyle name="20% - Accent1 2 5 2 11 3" xfId="12422" xr:uid="{00000000-0005-0000-0000-0000CB2F0000}"/>
    <cellStyle name="20% - Accent1 2 5 2 12" xfId="12423" xr:uid="{00000000-0005-0000-0000-0000CC2F0000}"/>
    <cellStyle name="20% - Accent1 2 5 2 12 2" xfId="12424" xr:uid="{00000000-0005-0000-0000-0000CD2F0000}"/>
    <cellStyle name="20% - Accent1 2 5 2 12 2 2" xfId="12425" xr:uid="{00000000-0005-0000-0000-0000CE2F0000}"/>
    <cellStyle name="20% - Accent1 2 5 2 12 3" xfId="12426" xr:uid="{00000000-0005-0000-0000-0000CF2F0000}"/>
    <cellStyle name="20% - Accent1 2 5 2 13" xfId="12427" xr:uid="{00000000-0005-0000-0000-0000D02F0000}"/>
    <cellStyle name="20% - Accent1 2 5 2 13 2" xfId="12428" xr:uid="{00000000-0005-0000-0000-0000D12F0000}"/>
    <cellStyle name="20% - Accent1 2 5 2 14" xfId="12429" xr:uid="{00000000-0005-0000-0000-0000D22F0000}"/>
    <cellStyle name="20% - Accent1 2 5 2 14 2" xfId="12430" xr:uid="{00000000-0005-0000-0000-0000D32F0000}"/>
    <cellStyle name="20% - Accent1 2 5 2 15" xfId="12431" xr:uid="{00000000-0005-0000-0000-0000D42F0000}"/>
    <cellStyle name="20% - Accent1 2 5 2 2" xfId="12432" xr:uid="{00000000-0005-0000-0000-0000D52F0000}"/>
    <cellStyle name="20% - Accent1 2 5 2 2 10" xfId="12433" xr:uid="{00000000-0005-0000-0000-0000D62F0000}"/>
    <cellStyle name="20% - Accent1 2 5 2 2 10 2" xfId="12434" xr:uid="{00000000-0005-0000-0000-0000D72F0000}"/>
    <cellStyle name="20% - Accent1 2 5 2 2 10 2 2" xfId="12435" xr:uid="{00000000-0005-0000-0000-0000D82F0000}"/>
    <cellStyle name="20% - Accent1 2 5 2 2 10 3" xfId="12436" xr:uid="{00000000-0005-0000-0000-0000D92F0000}"/>
    <cellStyle name="20% - Accent1 2 5 2 2 11" xfId="12437" xr:uid="{00000000-0005-0000-0000-0000DA2F0000}"/>
    <cellStyle name="20% - Accent1 2 5 2 2 11 2" xfId="12438" xr:uid="{00000000-0005-0000-0000-0000DB2F0000}"/>
    <cellStyle name="20% - Accent1 2 5 2 2 11 2 2" xfId="12439" xr:uid="{00000000-0005-0000-0000-0000DC2F0000}"/>
    <cellStyle name="20% - Accent1 2 5 2 2 11 3" xfId="12440" xr:uid="{00000000-0005-0000-0000-0000DD2F0000}"/>
    <cellStyle name="20% - Accent1 2 5 2 2 12" xfId="12441" xr:uid="{00000000-0005-0000-0000-0000DE2F0000}"/>
    <cellStyle name="20% - Accent1 2 5 2 2 12 2" xfId="12442" xr:uid="{00000000-0005-0000-0000-0000DF2F0000}"/>
    <cellStyle name="20% - Accent1 2 5 2 2 13" xfId="12443" xr:uid="{00000000-0005-0000-0000-0000E02F0000}"/>
    <cellStyle name="20% - Accent1 2 5 2 2 13 2" xfId="12444" xr:uid="{00000000-0005-0000-0000-0000E12F0000}"/>
    <cellStyle name="20% - Accent1 2 5 2 2 14" xfId="12445" xr:uid="{00000000-0005-0000-0000-0000E22F0000}"/>
    <cellStyle name="20% - Accent1 2 5 2 2 2" xfId="12446" xr:uid="{00000000-0005-0000-0000-0000E32F0000}"/>
    <cellStyle name="20% - Accent1 2 5 2 2 2 10" xfId="12447" xr:uid="{00000000-0005-0000-0000-0000E42F0000}"/>
    <cellStyle name="20% - Accent1 2 5 2 2 2 10 2" xfId="12448" xr:uid="{00000000-0005-0000-0000-0000E52F0000}"/>
    <cellStyle name="20% - Accent1 2 5 2 2 2 11" xfId="12449" xr:uid="{00000000-0005-0000-0000-0000E62F0000}"/>
    <cellStyle name="20% - Accent1 2 5 2 2 2 2" xfId="12450" xr:uid="{00000000-0005-0000-0000-0000E72F0000}"/>
    <cellStyle name="20% - Accent1 2 5 2 2 2 2 2" xfId="12451" xr:uid="{00000000-0005-0000-0000-0000E82F0000}"/>
    <cellStyle name="20% - Accent1 2 5 2 2 2 2 2 2" xfId="12452" xr:uid="{00000000-0005-0000-0000-0000E92F0000}"/>
    <cellStyle name="20% - Accent1 2 5 2 2 2 2 2 2 2" xfId="12453" xr:uid="{00000000-0005-0000-0000-0000EA2F0000}"/>
    <cellStyle name="20% - Accent1 2 5 2 2 2 2 2 2 2 2" xfId="12454" xr:uid="{00000000-0005-0000-0000-0000EB2F0000}"/>
    <cellStyle name="20% - Accent1 2 5 2 2 2 2 2 2 3" xfId="12455" xr:uid="{00000000-0005-0000-0000-0000EC2F0000}"/>
    <cellStyle name="20% - Accent1 2 5 2 2 2 2 2 3" xfId="12456" xr:uid="{00000000-0005-0000-0000-0000ED2F0000}"/>
    <cellStyle name="20% - Accent1 2 5 2 2 2 2 2 3 2" xfId="12457" xr:uid="{00000000-0005-0000-0000-0000EE2F0000}"/>
    <cellStyle name="20% - Accent1 2 5 2 2 2 2 2 4" xfId="12458" xr:uid="{00000000-0005-0000-0000-0000EF2F0000}"/>
    <cellStyle name="20% - Accent1 2 5 2 2 2 2 3" xfId="12459" xr:uid="{00000000-0005-0000-0000-0000F02F0000}"/>
    <cellStyle name="20% - Accent1 2 5 2 2 2 2 3 2" xfId="12460" xr:uid="{00000000-0005-0000-0000-0000F12F0000}"/>
    <cellStyle name="20% - Accent1 2 5 2 2 2 2 3 2 2" xfId="12461" xr:uid="{00000000-0005-0000-0000-0000F22F0000}"/>
    <cellStyle name="20% - Accent1 2 5 2 2 2 2 3 2 2 2" xfId="12462" xr:uid="{00000000-0005-0000-0000-0000F32F0000}"/>
    <cellStyle name="20% - Accent1 2 5 2 2 2 2 3 2 3" xfId="12463" xr:uid="{00000000-0005-0000-0000-0000F42F0000}"/>
    <cellStyle name="20% - Accent1 2 5 2 2 2 2 3 3" xfId="12464" xr:uid="{00000000-0005-0000-0000-0000F52F0000}"/>
    <cellStyle name="20% - Accent1 2 5 2 2 2 2 3 3 2" xfId="12465" xr:uid="{00000000-0005-0000-0000-0000F62F0000}"/>
    <cellStyle name="20% - Accent1 2 5 2 2 2 2 3 4" xfId="12466" xr:uid="{00000000-0005-0000-0000-0000F72F0000}"/>
    <cellStyle name="20% - Accent1 2 5 2 2 2 2 4" xfId="12467" xr:uid="{00000000-0005-0000-0000-0000F82F0000}"/>
    <cellStyle name="20% - Accent1 2 5 2 2 2 2 4 2" xfId="12468" xr:uid="{00000000-0005-0000-0000-0000F92F0000}"/>
    <cellStyle name="20% - Accent1 2 5 2 2 2 2 4 2 2" xfId="12469" xr:uid="{00000000-0005-0000-0000-0000FA2F0000}"/>
    <cellStyle name="20% - Accent1 2 5 2 2 2 2 4 2 2 2" xfId="12470" xr:uid="{00000000-0005-0000-0000-0000FB2F0000}"/>
    <cellStyle name="20% - Accent1 2 5 2 2 2 2 4 2 3" xfId="12471" xr:uid="{00000000-0005-0000-0000-0000FC2F0000}"/>
    <cellStyle name="20% - Accent1 2 5 2 2 2 2 4 3" xfId="12472" xr:uid="{00000000-0005-0000-0000-0000FD2F0000}"/>
    <cellStyle name="20% - Accent1 2 5 2 2 2 2 4 3 2" xfId="12473" xr:uid="{00000000-0005-0000-0000-0000FE2F0000}"/>
    <cellStyle name="20% - Accent1 2 5 2 2 2 2 4 4" xfId="12474" xr:uid="{00000000-0005-0000-0000-0000FF2F0000}"/>
    <cellStyle name="20% - Accent1 2 5 2 2 2 2 5" xfId="12475" xr:uid="{00000000-0005-0000-0000-000000300000}"/>
    <cellStyle name="20% - Accent1 2 5 2 2 2 2 5 2" xfId="12476" xr:uid="{00000000-0005-0000-0000-000001300000}"/>
    <cellStyle name="20% - Accent1 2 5 2 2 2 2 5 2 2" xfId="12477" xr:uid="{00000000-0005-0000-0000-000002300000}"/>
    <cellStyle name="20% - Accent1 2 5 2 2 2 2 5 3" xfId="12478" xr:uid="{00000000-0005-0000-0000-000003300000}"/>
    <cellStyle name="20% - Accent1 2 5 2 2 2 2 6" xfId="12479" xr:uid="{00000000-0005-0000-0000-000004300000}"/>
    <cellStyle name="20% - Accent1 2 5 2 2 2 2 6 2" xfId="12480" xr:uid="{00000000-0005-0000-0000-000005300000}"/>
    <cellStyle name="20% - Accent1 2 5 2 2 2 2 6 2 2" xfId="12481" xr:uid="{00000000-0005-0000-0000-000006300000}"/>
    <cellStyle name="20% - Accent1 2 5 2 2 2 2 6 3" xfId="12482" xr:uid="{00000000-0005-0000-0000-000007300000}"/>
    <cellStyle name="20% - Accent1 2 5 2 2 2 2 7" xfId="12483" xr:uid="{00000000-0005-0000-0000-000008300000}"/>
    <cellStyle name="20% - Accent1 2 5 2 2 2 2 7 2" xfId="12484" xr:uid="{00000000-0005-0000-0000-000009300000}"/>
    <cellStyle name="20% - Accent1 2 5 2 2 2 2 8" xfId="12485" xr:uid="{00000000-0005-0000-0000-00000A300000}"/>
    <cellStyle name="20% - Accent1 2 5 2 2 2 2 8 2" xfId="12486" xr:uid="{00000000-0005-0000-0000-00000B300000}"/>
    <cellStyle name="20% - Accent1 2 5 2 2 2 2 9" xfId="12487" xr:uid="{00000000-0005-0000-0000-00000C300000}"/>
    <cellStyle name="20% - Accent1 2 5 2 2 2 3" xfId="12488" xr:uid="{00000000-0005-0000-0000-00000D300000}"/>
    <cellStyle name="20% - Accent1 2 5 2 2 2 3 2" xfId="12489" xr:uid="{00000000-0005-0000-0000-00000E300000}"/>
    <cellStyle name="20% - Accent1 2 5 2 2 2 3 2 2" xfId="12490" xr:uid="{00000000-0005-0000-0000-00000F300000}"/>
    <cellStyle name="20% - Accent1 2 5 2 2 2 3 2 2 2" xfId="12491" xr:uid="{00000000-0005-0000-0000-000010300000}"/>
    <cellStyle name="20% - Accent1 2 5 2 2 2 3 2 2 2 2" xfId="12492" xr:uid="{00000000-0005-0000-0000-000011300000}"/>
    <cellStyle name="20% - Accent1 2 5 2 2 2 3 2 2 3" xfId="12493" xr:uid="{00000000-0005-0000-0000-000012300000}"/>
    <cellStyle name="20% - Accent1 2 5 2 2 2 3 2 3" xfId="12494" xr:uid="{00000000-0005-0000-0000-000013300000}"/>
    <cellStyle name="20% - Accent1 2 5 2 2 2 3 2 3 2" xfId="12495" xr:uid="{00000000-0005-0000-0000-000014300000}"/>
    <cellStyle name="20% - Accent1 2 5 2 2 2 3 2 4" xfId="12496" xr:uid="{00000000-0005-0000-0000-000015300000}"/>
    <cellStyle name="20% - Accent1 2 5 2 2 2 3 3" xfId="12497" xr:uid="{00000000-0005-0000-0000-000016300000}"/>
    <cellStyle name="20% - Accent1 2 5 2 2 2 3 3 2" xfId="12498" xr:uid="{00000000-0005-0000-0000-000017300000}"/>
    <cellStyle name="20% - Accent1 2 5 2 2 2 3 3 2 2" xfId="12499" xr:uid="{00000000-0005-0000-0000-000018300000}"/>
    <cellStyle name="20% - Accent1 2 5 2 2 2 3 3 2 2 2" xfId="12500" xr:uid="{00000000-0005-0000-0000-000019300000}"/>
    <cellStyle name="20% - Accent1 2 5 2 2 2 3 3 2 3" xfId="12501" xr:uid="{00000000-0005-0000-0000-00001A300000}"/>
    <cellStyle name="20% - Accent1 2 5 2 2 2 3 3 3" xfId="12502" xr:uid="{00000000-0005-0000-0000-00001B300000}"/>
    <cellStyle name="20% - Accent1 2 5 2 2 2 3 3 3 2" xfId="12503" xr:uid="{00000000-0005-0000-0000-00001C300000}"/>
    <cellStyle name="20% - Accent1 2 5 2 2 2 3 3 4" xfId="12504" xr:uid="{00000000-0005-0000-0000-00001D300000}"/>
    <cellStyle name="20% - Accent1 2 5 2 2 2 3 4" xfId="12505" xr:uid="{00000000-0005-0000-0000-00001E300000}"/>
    <cellStyle name="20% - Accent1 2 5 2 2 2 3 4 2" xfId="12506" xr:uid="{00000000-0005-0000-0000-00001F300000}"/>
    <cellStyle name="20% - Accent1 2 5 2 2 2 3 4 2 2" xfId="12507" xr:uid="{00000000-0005-0000-0000-000020300000}"/>
    <cellStyle name="20% - Accent1 2 5 2 2 2 3 4 2 2 2" xfId="12508" xr:uid="{00000000-0005-0000-0000-000021300000}"/>
    <cellStyle name="20% - Accent1 2 5 2 2 2 3 4 2 3" xfId="12509" xr:uid="{00000000-0005-0000-0000-000022300000}"/>
    <cellStyle name="20% - Accent1 2 5 2 2 2 3 4 3" xfId="12510" xr:uid="{00000000-0005-0000-0000-000023300000}"/>
    <cellStyle name="20% - Accent1 2 5 2 2 2 3 4 3 2" xfId="12511" xr:uid="{00000000-0005-0000-0000-000024300000}"/>
    <cellStyle name="20% - Accent1 2 5 2 2 2 3 4 4" xfId="12512" xr:uid="{00000000-0005-0000-0000-000025300000}"/>
    <cellStyle name="20% - Accent1 2 5 2 2 2 3 5" xfId="12513" xr:uid="{00000000-0005-0000-0000-000026300000}"/>
    <cellStyle name="20% - Accent1 2 5 2 2 2 3 5 2" xfId="12514" xr:uid="{00000000-0005-0000-0000-000027300000}"/>
    <cellStyle name="20% - Accent1 2 5 2 2 2 3 5 2 2" xfId="12515" xr:uid="{00000000-0005-0000-0000-000028300000}"/>
    <cellStyle name="20% - Accent1 2 5 2 2 2 3 5 3" xfId="12516" xr:uid="{00000000-0005-0000-0000-000029300000}"/>
    <cellStyle name="20% - Accent1 2 5 2 2 2 3 6" xfId="12517" xr:uid="{00000000-0005-0000-0000-00002A300000}"/>
    <cellStyle name="20% - Accent1 2 5 2 2 2 3 6 2" xfId="12518" xr:uid="{00000000-0005-0000-0000-00002B300000}"/>
    <cellStyle name="20% - Accent1 2 5 2 2 2 3 6 2 2" xfId="12519" xr:uid="{00000000-0005-0000-0000-00002C300000}"/>
    <cellStyle name="20% - Accent1 2 5 2 2 2 3 6 3" xfId="12520" xr:uid="{00000000-0005-0000-0000-00002D300000}"/>
    <cellStyle name="20% - Accent1 2 5 2 2 2 3 7" xfId="12521" xr:uid="{00000000-0005-0000-0000-00002E300000}"/>
    <cellStyle name="20% - Accent1 2 5 2 2 2 3 7 2" xfId="12522" xr:uid="{00000000-0005-0000-0000-00002F300000}"/>
    <cellStyle name="20% - Accent1 2 5 2 2 2 3 8" xfId="12523" xr:uid="{00000000-0005-0000-0000-000030300000}"/>
    <cellStyle name="20% - Accent1 2 5 2 2 2 3 8 2" xfId="12524" xr:uid="{00000000-0005-0000-0000-000031300000}"/>
    <cellStyle name="20% - Accent1 2 5 2 2 2 3 9" xfId="12525" xr:uid="{00000000-0005-0000-0000-000032300000}"/>
    <cellStyle name="20% - Accent1 2 5 2 2 2 4" xfId="12526" xr:uid="{00000000-0005-0000-0000-000033300000}"/>
    <cellStyle name="20% - Accent1 2 5 2 2 2 4 2" xfId="12527" xr:uid="{00000000-0005-0000-0000-000034300000}"/>
    <cellStyle name="20% - Accent1 2 5 2 2 2 4 2 2" xfId="12528" xr:uid="{00000000-0005-0000-0000-000035300000}"/>
    <cellStyle name="20% - Accent1 2 5 2 2 2 4 2 2 2" xfId="12529" xr:uid="{00000000-0005-0000-0000-000036300000}"/>
    <cellStyle name="20% - Accent1 2 5 2 2 2 4 2 3" xfId="12530" xr:uid="{00000000-0005-0000-0000-000037300000}"/>
    <cellStyle name="20% - Accent1 2 5 2 2 2 4 3" xfId="12531" xr:uid="{00000000-0005-0000-0000-000038300000}"/>
    <cellStyle name="20% - Accent1 2 5 2 2 2 4 3 2" xfId="12532" xr:uid="{00000000-0005-0000-0000-000039300000}"/>
    <cellStyle name="20% - Accent1 2 5 2 2 2 4 4" xfId="12533" xr:uid="{00000000-0005-0000-0000-00003A300000}"/>
    <cellStyle name="20% - Accent1 2 5 2 2 2 5" xfId="12534" xr:uid="{00000000-0005-0000-0000-00003B300000}"/>
    <cellStyle name="20% - Accent1 2 5 2 2 2 5 2" xfId="12535" xr:uid="{00000000-0005-0000-0000-00003C300000}"/>
    <cellStyle name="20% - Accent1 2 5 2 2 2 5 2 2" xfId="12536" xr:uid="{00000000-0005-0000-0000-00003D300000}"/>
    <cellStyle name="20% - Accent1 2 5 2 2 2 5 2 2 2" xfId="12537" xr:uid="{00000000-0005-0000-0000-00003E300000}"/>
    <cellStyle name="20% - Accent1 2 5 2 2 2 5 2 3" xfId="12538" xr:uid="{00000000-0005-0000-0000-00003F300000}"/>
    <cellStyle name="20% - Accent1 2 5 2 2 2 5 3" xfId="12539" xr:uid="{00000000-0005-0000-0000-000040300000}"/>
    <cellStyle name="20% - Accent1 2 5 2 2 2 5 3 2" xfId="12540" xr:uid="{00000000-0005-0000-0000-000041300000}"/>
    <cellStyle name="20% - Accent1 2 5 2 2 2 5 4" xfId="12541" xr:uid="{00000000-0005-0000-0000-000042300000}"/>
    <cellStyle name="20% - Accent1 2 5 2 2 2 6" xfId="12542" xr:uid="{00000000-0005-0000-0000-000043300000}"/>
    <cellStyle name="20% - Accent1 2 5 2 2 2 6 2" xfId="12543" xr:uid="{00000000-0005-0000-0000-000044300000}"/>
    <cellStyle name="20% - Accent1 2 5 2 2 2 6 2 2" xfId="12544" xr:uid="{00000000-0005-0000-0000-000045300000}"/>
    <cellStyle name="20% - Accent1 2 5 2 2 2 6 2 2 2" xfId="12545" xr:uid="{00000000-0005-0000-0000-000046300000}"/>
    <cellStyle name="20% - Accent1 2 5 2 2 2 6 2 3" xfId="12546" xr:uid="{00000000-0005-0000-0000-000047300000}"/>
    <cellStyle name="20% - Accent1 2 5 2 2 2 6 3" xfId="12547" xr:uid="{00000000-0005-0000-0000-000048300000}"/>
    <cellStyle name="20% - Accent1 2 5 2 2 2 6 3 2" xfId="12548" xr:uid="{00000000-0005-0000-0000-000049300000}"/>
    <cellStyle name="20% - Accent1 2 5 2 2 2 6 4" xfId="12549" xr:uid="{00000000-0005-0000-0000-00004A300000}"/>
    <cellStyle name="20% - Accent1 2 5 2 2 2 7" xfId="12550" xr:uid="{00000000-0005-0000-0000-00004B300000}"/>
    <cellStyle name="20% - Accent1 2 5 2 2 2 7 2" xfId="12551" xr:uid="{00000000-0005-0000-0000-00004C300000}"/>
    <cellStyle name="20% - Accent1 2 5 2 2 2 7 2 2" xfId="12552" xr:uid="{00000000-0005-0000-0000-00004D300000}"/>
    <cellStyle name="20% - Accent1 2 5 2 2 2 7 3" xfId="12553" xr:uid="{00000000-0005-0000-0000-00004E300000}"/>
    <cellStyle name="20% - Accent1 2 5 2 2 2 8" xfId="12554" xr:uid="{00000000-0005-0000-0000-00004F300000}"/>
    <cellStyle name="20% - Accent1 2 5 2 2 2 8 2" xfId="12555" xr:uid="{00000000-0005-0000-0000-000050300000}"/>
    <cellStyle name="20% - Accent1 2 5 2 2 2 8 2 2" xfId="12556" xr:uid="{00000000-0005-0000-0000-000051300000}"/>
    <cellStyle name="20% - Accent1 2 5 2 2 2 8 3" xfId="12557" xr:uid="{00000000-0005-0000-0000-000052300000}"/>
    <cellStyle name="20% - Accent1 2 5 2 2 2 9" xfId="12558" xr:uid="{00000000-0005-0000-0000-000053300000}"/>
    <cellStyle name="20% - Accent1 2 5 2 2 2 9 2" xfId="12559" xr:uid="{00000000-0005-0000-0000-000054300000}"/>
    <cellStyle name="20% - Accent1 2 5 2 2 3" xfId="12560" xr:uid="{00000000-0005-0000-0000-000055300000}"/>
    <cellStyle name="20% - Accent1 2 5 2 2 3 10" xfId="12561" xr:uid="{00000000-0005-0000-0000-000056300000}"/>
    <cellStyle name="20% - Accent1 2 5 2 2 3 10 2" xfId="12562" xr:uid="{00000000-0005-0000-0000-000057300000}"/>
    <cellStyle name="20% - Accent1 2 5 2 2 3 11" xfId="12563" xr:uid="{00000000-0005-0000-0000-000058300000}"/>
    <cellStyle name="20% - Accent1 2 5 2 2 3 2" xfId="12564" xr:uid="{00000000-0005-0000-0000-000059300000}"/>
    <cellStyle name="20% - Accent1 2 5 2 2 3 2 2" xfId="12565" xr:uid="{00000000-0005-0000-0000-00005A300000}"/>
    <cellStyle name="20% - Accent1 2 5 2 2 3 2 2 2" xfId="12566" xr:uid="{00000000-0005-0000-0000-00005B300000}"/>
    <cellStyle name="20% - Accent1 2 5 2 2 3 2 2 2 2" xfId="12567" xr:uid="{00000000-0005-0000-0000-00005C300000}"/>
    <cellStyle name="20% - Accent1 2 5 2 2 3 2 2 2 2 2" xfId="12568" xr:uid="{00000000-0005-0000-0000-00005D300000}"/>
    <cellStyle name="20% - Accent1 2 5 2 2 3 2 2 2 3" xfId="12569" xr:uid="{00000000-0005-0000-0000-00005E300000}"/>
    <cellStyle name="20% - Accent1 2 5 2 2 3 2 2 3" xfId="12570" xr:uid="{00000000-0005-0000-0000-00005F300000}"/>
    <cellStyle name="20% - Accent1 2 5 2 2 3 2 2 3 2" xfId="12571" xr:uid="{00000000-0005-0000-0000-000060300000}"/>
    <cellStyle name="20% - Accent1 2 5 2 2 3 2 2 4" xfId="12572" xr:uid="{00000000-0005-0000-0000-000061300000}"/>
    <cellStyle name="20% - Accent1 2 5 2 2 3 2 3" xfId="12573" xr:uid="{00000000-0005-0000-0000-000062300000}"/>
    <cellStyle name="20% - Accent1 2 5 2 2 3 2 3 2" xfId="12574" xr:uid="{00000000-0005-0000-0000-000063300000}"/>
    <cellStyle name="20% - Accent1 2 5 2 2 3 2 3 2 2" xfId="12575" xr:uid="{00000000-0005-0000-0000-000064300000}"/>
    <cellStyle name="20% - Accent1 2 5 2 2 3 2 3 2 2 2" xfId="12576" xr:uid="{00000000-0005-0000-0000-000065300000}"/>
    <cellStyle name="20% - Accent1 2 5 2 2 3 2 3 2 3" xfId="12577" xr:uid="{00000000-0005-0000-0000-000066300000}"/>
    <cellStyle name="20% - Accent1 2 5 2 2 3 2 3 3" xfId="12578" xr:uid="{00000000-0005-0000-0000-000067300000}"/>
    <cellStyle name="20% - Accent1 2 5 2 2 3 2 3 3 2" xfId="12579" xr:uid="{00000000-0005-0000-0000-000068300000}"/>
    <cellStyle name="20% - Accent1 2 5 2 2 3 2 3 4" xfId="12580" xr:uid="{00000000-0005-0000-0000-000069300000}"/>
    <cellStyle name="20% - Accent1 2 5 2 2 3 2 4" xfId="12581" xr:uid="{00000000-0005-0000-0000-00006A300000}"/>
    <cellStyle name="20% - Accent1 2 5 2 2 3 2 4 2" xfId="12582" xr:uid="{00000000-0005-0000-0000-00006B300000}"/>
    <cellStyle name="20% - Accent1 2 5 2 2 3 2 4 2 2" xfId="12583" xr:uid="{00000000-0005-0000-0000-00006C300000}"/>
    <cellStyle name="20% - Accent1 2 5 2 2 3 2 4 2 2 2" xfId="12584" xr:uid="{00000000-0005-0000-0000-00006D300000}"/>
    <cellStyle name="20% - Accent1 2 5 2 2 3 2 4 2 3" xfId="12585" xr:uid="{00000000-0005-0000-0000-00006E300000}"/>
    <cellStyle name="20% - Accent1 2 5 2 2 3 2 4 3" xfId="12586" xr:uid="{00000000-0005-0000-0000-00006F300000}"/>
    <cellStyle name="20% - Accent1 2 5 2 2 3 2 4 3 2" xfId="12587" xr:uid="{00000000-0005-0000-0000-000070300000}"/>
    <cellStyle name="20% - Accent1 2 5 2 2 3 2 4 4" xfId="12588" xr:uid="{00000000-0005-0000-0000-000071300000}"/>
    <cellStyle name="20% - Accent1 2 5 2 2 3 2 5" xfId="12589" xr:uid="{00000000-0005-0000-0000-000072300000}"/>
    <cellStyle name="20% - Accent1 2 5 2 2 3 2 5 2" xfId="12590" xr:uid="{00000000-0005-0000-0000-000073300000}"/>
    <cellStyle name="20% - Accent1 2 5 2 2 3 2 5 2 2" xfId="12591" xr:uid="{00000000-0005-0000-0000-000074300000}"/>
    <cellStyle name="20% - Accent1 2 5 2 2 3 2 5 3" xfId="12592" xr:uid="{00000000-0005-0000-0000-000075300000}"/>
    <cellStyle name="20% - Accent1 2 5 2 2 3 2 6" xfId="12593" xr:uid="{00000000-0005-0000-0000-000076300000}"/>
    <cellStyle name="20% - Accent1 2 5 2 2 3 2 6 2" xfId="12594" xr:uid="{00000000-0005-0000-0000-000077300000}"/>
    <cellStyle name="20% - Accent1 2 5 2 2 3 2 6 2 2" xfId="12595" xr:uid="{00000000-0005-0000-0000-000078300000}"/>
    <cellStyle name="20% - Accent1 2 5 2 2 3 2 6 3" xfId="12596" xr:uid="{00000000-0005-0000-0000-000079300000}"/>
    <cellStyle name="20% - Accent1 2 5 2 2 3 2 7" xfId="12597" xr:uid="{00000000-0005-0000-0000-00007A300000}"/>
    <cellStyle name="20% - Accent1 2 5 2 2 3 2 7 2" xfId="12598" xr:uid="{00000000-0005-0000-0000-00007B300000}"/>
    <cellStyle name="20% - Accent1 2 5 2 2 3 2 8" xfId="12599" xr:uid="{00000000-0005-0000-0000-00007C300000}"/>
    <cellStyle name="20% - Accent1 2 5 2 2 3 2 8 2" xfId="12600" xr:uid="{00000000-0005-0000-0000-00007D300000}"/>
    <cellStyle name="20% - Accent1 2 5 2 2 3 2 9" xfId="12601" xr:uid="{00000000-0005-0000-0000-00007E300000}"/>
    <cellStyle name="20% - Accent1 2 5 2 2 3 3" xfId="12602" xr:uid="{00000000-0005-0000-0000-00007F300000}"/>
    <cellStyle name="20% - Accent1 2 5 2 2 3 3 2" xfId="12603" xr:uid="{00000000-0005-0000-0000-000080300000}"/>
    <cellStyle name="20% - Accent1 2 5 2 2 3 3 2 2" xfId="12604" xr:uid="{00000000-0005-0000-0000-000081300000}"/>
    <cellStyle name="20% - Accent1 2 5 2 2 3 3 2 2 2" xfId="12605" xr:uid="{00000000-0005-0000-0000-000082300000}"/>
    <cellStyle name="20% - Accent1 2 5 2 2 3 3 2 2 2 2" xfId="12606" xr:uid="{00000000-0005-0000-0000-000083300000}"/>
    <cellStyle name="20% - Accent1 2 5 2 2 3 3 2 2 3" xfId="12607" xr:uid="{00000000-0005-0000-0000-000084300000}"/>
    <cellStyle name="20% - Accent1 2 5 2 2 3 3 2 3" xfId="12608" xr:uid="{00000000-0005-0000-0000-000085300000}"/>
    <cellStyle name="20% - Accent1 2 5 2 2 3 3 2 3 2" xfId="12609" xr:uid="{00000000-0005-0000-0000-000086300000}"/>
    <cellStyle name="20% - Accent1 2 5 2 2 3 3 2 4" xfId="12610" xr:uid="{00000000-0005-0000-0000-000087300000}"/>
    <cellStyle name="20% - Accent1 2 5 2 2 3 3 3" xfId="12611" xr:uid="{00000000-0005-0000-0000-000088300000}"/>
    <cellStyle name="20% - Accent1 2 5 2 2 3 3 3 2" xfId="12612" xr:uid="{00000000-0005-0000-0000-000089300000}"/>
    <cellStyle name="20% - Accent1 2 5 2 2 3 3 3 2 2" xfId="12613" xr:uid="{00000000-0005-0000-0000-00008A300000}"/>
    <cellStyle name="20% - Accent1 2 5 2 2 3 3 3 2 2 2" xfId="12614" xr:uid="{00000000-0005-0000-0000-00008B300000}"/>
    <cellStyle name="20% - Accent1 2 5 2 2 3 3 3 2 3" xfId="12615" xr:uid="{00000000-0005-0000-0000-00008C300000}"/>
    <cellStyle name="20% - Accent1 2 5 2 2 3 3 3 3" xfId="12616" xr:uid="{00000000-0005-0000-0000-00008D300000}"/>
    <cellStyle name="20% - Accent1 2 5 2 2 3 3 3 3 2" xfId="12617" xr:uid="{00000000-0005-0000-0000-00008E300000}"/>
    <cellStyle name="20% - Accent1 2 5 2 2 3 3 3 4" xfId="12618" xr:uid="{00000000-0005-0000-0000-00008F300000}"/>
    <cellStyle name="20% - Accent1 2 5 2 2 3 3 4" xfId="12619" xr:uid="{00000000-0005-0000-0000-000090300000}"/>
    <cellStyle name="20% - Accent1 2 5 2 2 3 3 4 2" xfId="12620" xr:uid="{00000000-0005-0000-0000-000091300000}"/>
    <cellStyle name="20% - Accent1 2 5 2 2 3 3 4 2 2" xfId="12621" xr:uid="{00000000-0005-0000-0000-000092300000}"/>
    <cellStyle name="20% - Accent1 2 5 2 2 3 3 4 2 2 2" xfId="12622" xr:uid="{00000000-0005-0000-0000-000093300000}"/>
    <cellStyle name="20% - Accent1 2 5 2 2 3 3 4 2 3" xfId="12623" xr:uid="{00000000-0005-0000-0000-000094300000}"/>
    <cellStyle name="20% - Accent1 2 5 2 2 3 3 4 3" xfId="12624" xr:uid="{00000000-0005-0000-0000-000095300000}"/>
    <cellStyle name="20% - Accent1 2 5 2 2 3 3 4 3 2" xfId="12625" xr:uid="{00000000-0005-0000-0000-000096300000}"/>
    <cellStyle name="20% - Accent1 2 5 2 2 3 3 4 4" xfId="12626" xr:uid="{00000000-0005-0000-0000-000097300000}"/>
    <cellStyle name="20% - Accent1 2 5 2 2 3 3 5" xfId="12627" xr:uid="{00000000-0005-0000-0000-000098300000}"/>
    <cellStyle name="20% - Accent1 2 5 2 2 3 3 5 2" xfId="12628" xr:uid="{00000000-0005-0000-0000-000099300000}"/>
    <cellStyle name="20% - Accent1 2 5 2 2 3 3 5 2 2" xfId="12629" xr:uid="{00000000-0005-0000-0000-00009A300000}"/>
    <cellStyle name="20% - Accent1 2 5 2 2 3 3 5 3" xfId="12630" xr:uid="{00000000-0005-0000-0000-00009B300000}"/>
    <cellStyle name="20% - Accent1 2 5 2 2 3 3 6" xfId="12631" xr:uid="{00000000-0005-0000-0000-00009C300000}"/>
    <cellStyle name="20% - Accent1 2 5 2 2 3 3 6 2" xfId="12632" xr:uid="{00000000-0005-0000-0000-00009D300000}"/>
    <cellStyle name="20% - Accent1 2 5 2 2 3 3 6 2 2" xfId="12633" xr:uid="{00000000-0005-0000-0000-00009E300000}"/>
    <cellStyle name="20% - Accent1 2 5 2 2 3 3 6 3" xfId="12634" xr:uid="{00000000-0005-0000-0000-00009F300000}"/>
    <cellStyle name="20% - Accent1 2 5 2 2 3 3 7" xfId="12635" xr:uid="{00000000-0005-0000-0000-0000A0300000}"/>
    <cellStyle name="20% - Accent1 2 5 2 2 3 3 7 2" xfId="12636" xr:uid="{00000000-0005-0000-0000-0000A1300000}"/>
    <cellStyle name="20% - Accent1 2 5 2 2 3 3 8" xfId="12637" xr:uid="{00000000-0005-0000-0000-0000A2300000}"/>
    <cellStyle name="20% - Accent1 2 5 2 2 3 3 8 2" xfId="12638" xr:uid="{00000000-0005-0000-0000-0000A3300000}"/>
    <cellStyle name="20% - Accent1 2 5 2 2 3 3 9" xfId="12639" xr:uid="{00000000-0005-0000-0000-0000A4300000}"/>
    <cellStyle name="20% - Accent1 2 5 2 2 3 4" xfId="12640" xr:uid="{00000000-0005-0000-0000-0000A5300000}"/>
    <cellStyle name="20% - Accent1 2 5 2 2 3 4 2" xfId="12641" xr:uid="{00000000-0005-0000-0000-0000A6300000}"/>
    <cellStyle name="20% - Accent1 2 5 2 2 3 4 2 2" xfId="12642" xr:uid="{00000000-0005-0000-0000-0000A7300000}"/>
    <cellStyle name="20% - Accent1 2 5 2 2 3 4 2 2 2" xfId="12643" xr:uid="{00000000-0005-0000-0000-0000A8300000}"/>
    <cellStyle name="20% - Accent1 2 5 2 2 3 4 2 3" xfId="12644" xr:uid="{00000000-0005-0000-0000-0000A9300000}"/>
    <cellStyle name="20% - Accent1 2 5 2 2 3 4 3" xfId="12645" xr:uid="{00000000-0005-0000-0000-0000AA300000}"/>
    <cellStyle name="20% - Accent1 2 5 2 2 3 4 3 2" xfId="12646" xr:uid="{00000000-0005-0000-0000-0000AB300000}"/>
    <cellStyle name="20% - Accent1 2 5 2 2 3 4 4" xfId="12647" xr:uid="{00000000-0005-0000-0000-0000AC300000}"/>
    <cellStyle name="20% - Accent1 2 5 2 2 3 5" xfId="12648" xr:uid="{00000000-0005-0000-0000-0000AD300000}"/>
    <cellStyle name="20% - Accent1 2 5 2 2 3 5 2" xfId="12649" xr:uid="{00000000-0005-0000-0000-0000AE300000}"/>
    <cellStyle name="20% - Accent1 2 5 2 2 3 5 2 2" xfId="12650" xr:uid="{00000000-0005-0000-0000-0000AF300000}"/>
    <cellStyle name="20% - Accent1 2 5 2 2 3 5 2 2 2" xfId="12651" xr:uid="{00000000-0005-0000-0000-0000B0300000}"/>
    <cellStyle name="20% - Accent1 2 5 2 2 3 5 2 3" xfId="12652" xr:uid="{00000000-0005-0000-0000-0000B1300000}"/>
    <cellStyle name="20% - Accent1 2 5 2 2 3 5 3" xfId="12653" xr:uid="{00000000-0005-0000-0000-0000B2300000}"/>
    <cellStyle name="20% - Accent1 2 5 2 2 3 5 3 2" xfId="12654" xr:uid="{00000000-0005-0000-0000-0000B3300000}"/>
    <cellStyle name="20% - Accent1 2 5 2 2 3 5 4" xfId="12655" xr:uid="{00000000-0005-0000-0000-0000B4300000}"/>
    <cellStyle name="20% - Accent1 2 5 2 2 3 6" xfId="12656" xr:uid="{00000000-0005-0000-0000-0000B5300000}"/>
    <cellStyle name="20% - Accent1 2 5 2 2 3 6 2" xfId="12657" xr:uid="{00000000-0005-0000-0000-0000B6300000}"/>
    <cellStyle name="20% - Accent1 2 5 2 2 3 6 2 2" xfId="12658" xr:uid="{00000000-0005-0000-0000-0000B7300000}"/>
    <cellStyle name="20% - Accent1 2 5 2 2 3 6 2 2 2" xfId="12659" xr:uid="{00000000-0005-0000-0000-0000B8300000}"/>
    <cellStyle name="20% - Accent1 2 5 2 2 3 6 2 3" xfId="12660" xr:uid="{00000000-0005-0000-0000-0000B9300000}"/>
    <cellStyle name="20% - Accent1 2 5 2 2 3 6 3" xfId="12661" xr:uid="{00000000-0005-0000-0000-0000BA300000}"/>
    <cellStyle name="20% - Accent1 2 5 2 2 3 6 3 2" xfId="12662" xr:uid="{00000000-0005-0000-0000-0000BB300000}"/>
    <cellStyle name="20% - Accent1 2 5 2 2 3 6 4" xfId="12663" xr:uid="{00000000-0005-0000-0000-0000BC300000}"/>
    <cellStyle name="20% - Accent1 2 5 2 2 3 7" xfId="12664" xr:uid="{00000000-0005-0000-0000-0000BD300000}"/>
    <cellStyle name="20% - Accent1 2 5 2 2 3 7 2" xfId="12665" xr:uid="{00000000-0005-0000-0000-0000BE300000}"/>
    <cellStyle name="20% - Accent1 2 5 2 2 3 7 2 2" xfId="12666" xr:uid="{00000000-0005-0000-0000-0000BF300000}"/>
    <cellStyle name="20% - Accent1 2 5 2 2 3 7 3" xfId="12667" xr:uid="{00000000-0005-0000-0000-0000C0300000}"/>
    <cellStyle name="20% - Accent1 2 5 2 2 3 8" xfId="12668" xr:uid="{00000000-0005-0000-0000-0000C1300000}"/>
    <cellStyle name="20% - Accent1 2 5 2 2 3 8 2" xfId="12669" xr:uid="{00000000-0005-0000-0000-0000C2300000}"/>
    <cellStyle name="20% - Accent1 2 5 2 2 3 8 2 2" xfId="12670" xr:uid="{00000000-0005-0000-0000-0000C3300000}"/>
    <cellStyle name="20% - Accent1 2 5 2 2 3 8 3" xfId="12671" xr:uid="{00000000-0005-0000-0000-0000C4300000}"/>
    <cellStyle name="20% - Accent1 2 5 2 2 3 9" xfId="12672" xr:uid="{00000000-0005-0000-0000-0000C5300000}"/>
    <cellStyle name="20% - Accent1 2 5 2 2 3 9 2" xfId="12673" xr:uid="{00000000-0005-0000-0000-0000C6300000}"/>
    <cellStyle name="20% - Accent1 2 5 2 2 4" xfId="12674" xr:uid="{00000000-0005-0000-0000-0000C7300000}"/>
    <cellStyle name="20% - Accent1 2 5 2 2 4 10" xfId="12675" xr:uid="{00000000-0005-0000-0000-0000C8300000}"/>
    <cellStyle name="20% - Accent1 2 5 2 2 4 10 2" xfId="12676" xr:uid="{00000000-0005-0000-0000-0000C9300000}"/>
    <cellStyle name="20% - Accent1 2 5 2 2 4 11" xfId="12677" xr:uid="{00000000-0005-0000-0000-0000CA300000}"/>
    <cellStyle name="20% - Accent1 2 5 2 2 4 2" xfId="12678" xr:uid="{00000000-0005-0000-0000-0000CB300000}"/>
    <cellStyle name="20% - Accent1 2 5 2 2 4 2 2" xfId="12679" xr:uid="{00000000-0005-0000-0000-0000CC300000}"/>
    <cellStyle name="20% - Accent1 2 5 2 2 4 2 2 2" xfId="12680" xr:uid="{00000000-0005-0000-0000-0000CD300000}"/>
    <cellStyle name="20% - Accent1 2 5 2 2 4 2 2 2 2" xfId="12681" xr:uid="{00000000-0005-0000-0000-0000CE300000}"/>
    <cellStyle name="20% - Accent1 2 5 2 2 4 2 2 2 2 2" xfId="12682" xr:uid="{00000000-0005-0000-0000-0000CF300000}"/>
    <cellStyle name="20% - Accent1 2 5 2 2 4 2 2 2 3" xfId="12683" xr:uid="{00000000-0005-0000-0000-0000D0300000}"/>
    <cellStyle name="20% - Accent1 2 5 2 2 4 2 2 3" xfId="12684" xr:uid="{00000000-0005-0000-0000-0000D1300000}"/>
    <cellStyle name="20% - Accent1 2 5 2 2 4 2 2 3 2" xfId="12685" xr:uid="{00000000-0005-0000-0000-0000D2300000}"/>
    <cellStyle name="20% - Accent1 2 5 2 2 4 2 2 4" xfId="12686" xr:uid="{00000000-0005-0000-0000-0000D3300000}"/>
    <cellStyle name="20% - Accent1 2 5 2 2 4 2 3" xfId="12687" xr:uid="{00000000-0005-0000-0000-0000D4300000}"/>
    <cellStyle name="20% - Accent1 2 5 2 2 4 2 3 2" xfId="12688" xr:uid="{00000000-0005-0000-0000-0000D5300000}"/>
    <cellStyle name="20% - Accent1 2 5 2 2 4 2 3 2 2" xfId="12689" xr:uid="{00000000-0005-0000-0000-0000D6300000}"/>
    <cellStyle name="20% - Accent1 2 5 2 2 4 2 3 2 2 2" xfId="12690" xr:uid="{00000000-0005-0000-0000-0000D7300000}"/>
    <cellStyle name="20% - Accent1 2 5 2 2 4 2 3 2 3" xfId="12691" xr:uid="{00000000-0005-0000-0000-0000D8300000}"/>
    <cellStyle name="20% - Accent1 2 5 2 2 4 2 3 3" xfId="12692" xr:uid="{00000000-0005-0000-0000-0000D9300000}"/>
    <cellStyle name="20% - Accent1 2 5 2 2 4 2 3 3 2" xfId="12693" xr:uid="{00000000-0005-0000-0000-0000DA300000}"/>
    <cellStyle name="20% - Accent1 2 5 2 2 4 2 3 4" xfId="12694" xr:uid="{00000000-0005-0000-0000-0000DB300000}"/>
    <cellStyle name="20% - Accent1 2 5 2 2 4 2 4" xfId="12695" xr:uid="{00000000-0005-0000-0000-0000DC300000}"/>
    <cellStyle name="20% - Accent1 2 5 2 2 4 2 4 2" xfId="12696" xr:uid="{00000000-0005-0000-0000-0000DD300000}"/>
    <cellStyle name="20% - Accent1 2 5 2 2 4 2 4 2 2" xfId="12697" xr:uid="{00000000-0005-0000-0000-0000DE300000}"/>
    <cellStyle name="20% - Accent1 2 5 2 2 4 2 4 2 2 2" xfId="12698" xr:uid="{00000000-0005-0000-0000-0000DF300000}"/>
    <cellStyle name="20% - Accent1 2 5 2 2 4 2 4 2 3" xfId="12699" xr:uid="{00000000-0005-0000-0000-0000E0300000}"/>
    <cellStyle name="20% - Accent1 2 5 2 2 4 2 4 3" xfId="12700" xr:uid="{00000000-0005-0000-0000-0000E1300000}"/>
    <cellStyle name="20% - Accent1 2 5 2 2 4 2 4 3 2" xfId="12701" xr:uid="{00000000-0005-0000-0000-0000E2300000}"/>
    <cellStyle name="20% - Accent1 2 5 2 2 4 2 4 4" xfId="12702" xr:uid="{00000000-0005-0000-0000-0000E3300000}"/>
    <cellStyle name="20% - Accent1 2 5 2 2 4 2 5" xfId="12703" xr:uid="{00000000-0005-0000-0000-0000E4300000}"/>
    <cellStyle name="20% - Accent1 2 5 2 2 4 2 5 2" xfId="12704" xr:uid="{00000000-0005-0000-0000-0000E5300000}"/>
    <cellStyle name="20% - Accent1 2 5 2 2 4 2 5 2 2" xfId="12705" xr:uid="{00000000-0005-0000-0000-0000E6300000}"/>
    <cellStyle name="20% - Accent1 2 5 2 2 4 2 5 3" xfId="12706" xr:uid="{00000000-0005-0000-0000-0000E7300000}"/>
    <cellStyle name="20% - Accent1 2 5 2 2 4 2 6" xfId="12707" xr:uid="{00000000-0005-0000-0000-0000E8300000}"/>
    <cellStyle name="20% - Accent1 2 5 2 2 4 2 6 2" xfId="12708" xr:uid="{00000000-0005-0000-0000-0000E9300000}"/>
    <cellStyle name="20% - Accent1 2 5 2 2 4 2 6 2 2" xfId="12709" xr:uid="{00000000-0005-0000-0000-0000EA300000}"/>
    <cellStyle name="20% - Accent1 2 5 2 2 4 2 6 3" xfId="12710" xr:uid="{00000000-0005-0000-0000-0000EB300000}"/>
    <cellStyle name="20% - Accent1 2 5 2 2 4 2 7" xfId="12711" xr:uid="{00000000-0005-0000-0000-0000EC300000}"/>
    <cellStyle name="20% - Accent1 2 5 2 2 4 2 7 2" xfId="12712" xr:uid="{00000000-0005-0000-0000-0000ED300000}"/>
    <cellStyle name="20% - Accent1 2 5 2 2 4 2 8" xfId="12713" xr:uid="{00000000-0005-0000-0000-0000EE300000}"/>
    <cellStyle name="20% - Accent1 2 5 2 2 4 2 8 2" xfId="12714" xr:uid="{00000000-0005-0000-0000-0000EF300000}"/>
    <cellStyle name="20% - Accent1 2 5 2 2 4 2 9" xfId="12715" xr:uid="{00000000-0005-0000-0000-0000F0300000}"/>
    <cellStyle name="20% - Accent1 2 5 2 2 4 3" xfId="12716" xr:uid="{00000000-0005-0000-0000-0000F1300000}"/>
    <cellStyle name="20% - Accent1 2 5 2 2 4 3 2" xfId="12717" xr:uid="{00000000-0005-0000-0000-0000F2300000}"/>
    <cellStyle name="20% - Accent1 2 5 2 2 4 3 2 2" xfId="12718" xr:uid="{00000000-0005-0000-0000-0000F3300000}"/>
    <cellStyle name="20% - Accent1 2 5 2 2 4 3 2 2 2" xfId="12719" xr:uid="{00000000-0005-0000-0000-0000F4300000}"/>
    <cellStyle name="20% - Accent1 2 5 2 2 4 3 2 2 2 2" xfId="12720" xr:uid="{00000000-0005-0000-0000-0000F5300000}"/>
    <cellStyle name="20% - Accent1 2 5 2 2 4 3 2 2 3" xfId="12721" xr:uid="{00000000-0005-0000-0000-0000F6300000}"/>
    <cellStyle name="20% - Accent1 2 5 2 2 4 3 2 3" xfId="12722" xr:uid="{00000000-0005-0000-0000-0000F7300000}"/>
    <cellStyle name="20% - Accent1 2 5 2 2 4 3 2 3 2" xfId="12723" xr:uid="{00000000-0005-0000-0000-0000F8300000}"/>
    <cellStyle name="20% - Accent1 2 5 2 2 4 3 2 4" xfId="12724" xr:uid="{00000000-0005-0000-0000-0000F9300000}"/>
    <cellStyle name="20% - Accent1 2 5 2 2 4 3 3" xfId="12725" xr:uid="{00000000-0005-0000-0000-0000FA300000}"/>
    <cellStyle name="20% - Accent1 2 5 2 2 4 3 3 2" xfId="12726" xr:uid="{00000000-0005-0000-0000-0000FB300000}"/>
    <cellStyle name="20% - Accent1 2 5 2 2 4 3 3 2 2" xfId="12727" xr:uid="{00000000-0005-0000-0000-0000FC300000}"/>
    <cellStyle name="20% - Accent1 2 5 2 2 4 3 3 2 2 2" xfId="12728" xr:uid="{00000000-0005-0000-0000-0000FD300000}"/>
    <cellStyle name="20% - Accent1 2 5 2 2 4 3 3 2 3" xfId="12729" xr:uid="{00000000-0005-0000-0000-0000FE300000}"/>
    <cellStyle name="20% - Accent1 2 5 2 2 4 3 3 3" xfId="12730" xr:uid="{00000000-0005-0000-0000-0000FF300000}"/>
    <cellStyle name="20% - Accent1 2 5 2 2 4 3 3 3 2" xfId="12731" xr:uid="{00000000-0005-0000-0000-000000310000}"/>
    <cellStyle name="20% - Accent1 2 5 2 2 4 3 3 4" xfId="12732" xr:uid="{00000000-0005-0000-0000-000001310000}"/>
    <cellStyle name="20% - Accent1 2 5 2 2 4 3 4" xfId="12733" xr:uid="{00000000-0005-0000-0000-000002310000}"/>
    <cellStyle name="20% - Accent1 2 5 2 2 4 3 4 2" xfId="12734" xr:uid="{00000000-0005-0000-0000-000003310000}"/>
    <cellStyle name="20% - Accent1 2 5 2 2 4 3 4 2 2" xfId="12735" xr:uid="{00000000-0005-0000-0000-000004310000}"/>
    <cellStyle name="20% - Accent1 2 5 2 2 4 3 4 2 2 2" xfId="12736" xr:uid="{00000000-0005-0000-0000-000005310000}"/>
    <cellStyle name="20% - Accent1 2 5 2 2 4 3 4 2 3" xfId="12737" xr:uid="{00000000-0005-0000-0000-000006310000}"/>
    <cellStyle name="20% - Accent1 2 5 2 2 4 3 4 3" xfId="12738" xr:uid="{00000000-0005-0000-0000-000007310000}"/>
    <cellStyle name="20% - Accent1 2 5 2 2 4 3 4 3 2" xfId="12739" xr:uid="{00000000-0005-0000-0000-000008310000}"/>
    <cellStyle name="20% - Accent1 2 5 2 2 4 3 4 4" xfId="12740" xr:uid="{00000000-0005-0000-0000-000009310000}"/>
    <cellStyle name="20% - Accent1 2 5 2 2 4 3 5" xfId="12741" xr:uid="{00000000-0005-0000-0000-00000A310000}"/>
    <cellStyle name="20% - Accent1 2 5 2 2 4 3 5 2" xfId="12742" xr:uid="{00000000-0005-0000-0000-00000B310000}"/>
    <cellStyle name="20% - Accent1 2 5 2 2 4 3 5 2 2" xfId="12743" xr:uid="{00000000-0005-0000-0000-00000C310000}"/>
    <cellStyle name="20% - Accent1 2 5 2 2 4 3 5 3" xfId="12744" xr:uid="{00000000-0005-0000-0000-00000D310000}"/>
    <cellStyle name="20% - Accent1 2 5 2 2 4 3 6" xfId="12745" xr:uid="{00000000-0005-0000-0000-00000E310000}"/>
    <cellStyle name="20% - Accent1 2 5 2 2 4 3 6 2" xfId="12746" xr:uid="{00000000-0005-0000-0000-00000F310000}"/>
    <cellStyle name="20% - Accent1 2 5 2 2 4 3 6 2 2" xfId="12747" xr:uid="{00000000-0005-0000-0000-000010310000}"/>
    <cellStyle name="20% - Accent1 2 5 2 2 4 3 6 3" xfId="12748" xr:uid="{00000000-0005-0000-0000-000011310000}"/>
    <cellStyle name="20% - Accent1 2 5 2 2 4 3 7" xfId="12749" xr:uid="{00000000-0005-0000-0000-000012310000}"/>
    <cellStyle name="20% - Accent1 2 5 2 2 4 3 7 2" xfId="12750" xr:uid="{00000000-0005-0000-0000-000013310000}"/>
    <cellStyle name="20% - Accent1 2 5 2 2 4 3 8" xfId="12751" xr:uid="{00000000-0005-0000-0000-000014310000}"/>
    <cellStyle name="20% - Accent1 2 5 2 2 4 3 8 2" xfId="12752" xr:uid="{00000000-0005-0000-0000-000015310000}"/>
    <cellStyle name="20% - Accent1 2 5 2 2 4 3 9" xfId="12753" xr:uid="{00000000-0005-0000-0000-000016310000}"/>
    <cellStyle name="20% - Accent1 2 5 2 2 4 4" xfId="12754" xr:uid="{00000000-0005-0000-0000-000017310000}"/>
    <cellStyle name="20% - Accent1 2 5 2 2 4 4 2" xfId="12755" xr:uid="{00000000-0005-0000-0000-000018310000}"/>
    <cellStyle name="20% - Accent1 2 5 2 2 4 4 2 2" xfId="12756" xr:uid="{00000000-0005-0000-0000-000019310000}"/>
    <cellStyle name="20% - Accent1 2 5 2 2 4 4 2 2 2" xfId="12757" xr:uid="{00000000-0005-0000-0000-00001A310000}"/>
    <cellStyle name="20% - Accent1 2 5 2 2 4 4 2 3" xfId="12758" xr:uid="{00000000-0005-0000-0000-00001B310000}"/>
    <cellStyle name="20% - Accent1 2 5 2 2 4 4 3" xfId="12759" xr:uid="{00000000-0005-0000-0000-00001C310000}"/>
    <cellStyle name="20% - Accent1 2 5 2 2 4 4 3 2" xfId="12760" xr:uid="{00000000-0005-0000-0000-00001D310000}"/>
    <cellStyle name="20% - Accent1 2 5 2 2 4 4 4" xfId="12761" xr:uid="{00000000-0005-0000-0000-00001E310000}"/>
    <cellStyle name="20% - Accent1 2 5 2 2 4 5" xfId="12762" xr:uid="{00000000-0005-0000-0000-00001F310000}"/>
    <cellStyle name="20% - Accent1 2 5 2 2 4 5 2" xfId="12763" xr:uid="{00000000-0005-0000-0000-000020310000}"/>
    <cellStyle name="20% - Accent1 2 5 2 2 4 5 2 2" xfId="12764" xr:uid="{00000000-0005-0000-0000-000021310000}"/>
    <cellStyle name="20% - Accent1 2 5 2 2 4 5 2 2 2" xfId="12765" xr:uid="{00000000-0005-0000-0000-000022310000}"/>
    <cellStyle name="20% - Accent1 2 5 2 2 4 5 2 3" xfId="12766" xr:uid="{00000000-0005-0000-0000-000023310000}"/>
    <cellStyle name="20% - Accent1 2 5 2 2 4 5 3" xfId="12767" xr:uid="{00000000-0005-0000-0000-000024310000}"/>
    <cellStyle name="20% - Accent1 2 5 2 2 4 5 3 2" xfId="12768" xr:uid="{00000000-0005-0000-0000-000025310000}"/>
    <cellStyle name="20% - Accent1 2 5 2 2 4 5 4" xfId="12769" xr:uid="{00000000-0005-0000-0000-000026310000}"/>
    <cellStyle name="20% - Accent1 2 5 2 2 4 6" xfId="12770" xr:uid="{00000000-0005-0000-0000-000027310000}"/>
    <cellStyle name="20% - Accent1 2 5 2 2 4 6 2" xfId="12771" xr:uid="{00000000-0005-0000-0000-000028310000}"/>
    <cellStyle name="20% - Accent1 2 5 2 2 4 6 2 2" xfId="12772" xr:uid="{00000000-0005-0000-0000-000029310000}"/>
    <cellStyle name="20% - Accent1 2 5 2 2 4 6 2 2 2" xfId="12773" xr:uid="{00000000-0005-0000-0000-00002A310000}"/>
    <cellStyle name="20% - Accent1 2 5 2 2 4 6 2 3" xfId="12774" xr:uid="{00000000-0005-0000-0000-00002B310000}"/>
    <cellStyle name="20% - Accent1 2 5 2 2 4 6 3" xfId="12775" xr:uid="{00000000-0005-0000-0000-00002C310000}"/>
    <cellStyle name="20% - Accent1 2 5 2 2 4 6 3 2" xfId="12776" xr:uid="{00000000-0005-0000-0000-00002D310000}"/>
    <cellStyle name="20% - Accent1 2 5 2 2 4 6 4" xfId="12777" xr:uid="{00000000-0005-0000-0000-00002E310000}"/>
    <cellStyle name="20% - Accent1 2 5 2 2 4 7" xfId="12778" xr:uid="{00000000-0005-0000-0000-00002F310000}"/>
    <cellStyle name="20% - Accent1 2 5 2 2 4 7 2" xfId="12779" xr:uid="{00000000-0005-0000-0000-000030310000}"/>
    <cellStyle name="20% - Accent1 2 5 2 2 4 7 2 2" xfId="12780" xr:uid="{00000000-0005-0000-0000-000031310000}"/>
    <cellStyle name="20% - Accent1 2 5 2 2 4 7 3" xfId="12781" xr:uid="{00000000-0005-0000-0000-000032310000}"/>
    <cellStyle name="20% - Accent1 2 5 2 2 4 8" xfId="12782" xr:uid="{00000000-0005-0000-0000-000033310000}"/>
    <cellStyle name="20% - Accent1 2 5 2 2 4 8 2" xfId="12783" xr:uid="{00000000-0005-0000-0000-000034310000}"/>
    <cellStyle name="20% - Accent1 2 5 2 2 4 8 2 2" xfId="12784" xr:uid="{00000000-0005-0000-0000-000035310000}"/>
    <cellStyle name="20% - Accent1 2 5 2 2 4 8 3" xfId="12785" xr:uid="{00000000-0005-0000-0000-000036310000}"/>
    <cellStyle name="20% - Accent1 2 5 2 2 4 9" xfId="12786" xr:uid="{00000000-0005-0000-0000-000037310000}"/>
    <cellStyle name="20% - Accent1 2 5 2 2 4 9 2" xfId="12787" xr:uid="{00000000-0005-0000-0000-000038310000}"/>
    <cellStyle name="20% - Accent1 2 5 2 2 5" xfId="12788" xr:uid="{00000000-0005-0000-0000-000039310000}"/>
    <cellStyle name="20% - Accent1 2 5 2 2 5 2" xfId="12789" xr:uid="{00000000-0005-0000-0000-00003A310000}"/>
    <cellStyle name="20% - Accent1 2 5 2 2 5 2 2" xfId="12790" xr:uid="{00000000-0005-0000-0000-00003B310000}"/>
    <cellStyle name="20% - Accent1 2 5 2 2 5 2 2 2" xfId="12791" xr:uid="{00000000-0005-0000-0000-00003C310000}"/>
    <cellStyle name="20% - Accent1 2 5 2 2 5 2 2 2 2" xfId="12792" xr:uid="{00000000-0005-0000-0000-00003D310000}"/>
    <cellStyle name="20% - Accent1 2 5 2 2 5 2 2 3" xfId="12793" xr:uid="{00000000-0005-0000-0000-00003E310000}"/>
    <cellStyle name="20% - Accent1 2 5 2 2 5 2 3" xfId="12794" xr:uid="{00000000-0005-0000-0000-00003F310000}"/>
    <cellStyle name="20% - Accent1 2 5 2 2 5 2 3 2" xfId="12795" xr:uid="{00000000-0005-0000-0000-000040310000}"/>
    <cellStyle name="20% - Accent1 2 5 2 2 5 2 4" xfId="12796" xr:uid="{00000000-0005-0000-0000-000041310000}"/>
    <cellStyle name="20% - Accent1 2 5 2 2 5 3" xfId="12797" xr:uid="{00000000-0005-0000-0000-000042310000}"/>
    <cellStyle name="20% - Accent1 2 5 2 2 5 3 2" xfId="12798" xr:uid="{00000000-0005-0000-0000-000043310000}"/>
    <cellStyle name="20% - Accent1 2 5 2 2 5 3 2 2" xfId="12799" xr:uid="{00000000-0005-0000-0000-000044310000}"/>
    <cellStyle name="20% - Accent1 2 5 2 2 5 3 2 2 2" xfId="12800" xr:uid="{00000000-0005-0000-0000-000045310000}"/>
    <cellStyle name="20% - Accent1 2 5 2 2 5 3 2 3" xfId="12801" xr:uid="{00000000-0005-0000-0000-000046310000}"/>
    <cellStyle name="20% - Accent1 2 5 2 2 5 3 3" xfId="12802" xr:uid="{00000000-0005-0000-0000-000047310000}"/>
    <cellStyle name="20% - Accent1 2 5 2 2 5 3 3 2" xfId="12803" xr:uid="{00000000-0005-0000-0000-000048310000}"/>
    <cellStyle name="20% - Accent1 2 5 2 2 5 3 4" xfId="12804" xr:uid="{00000000-0005-0000-0000-000049310000}"/>
    <cellStyle name="20% - Accent1 2 5 2 2 5 4" xfId="12805" xr:uid="{00000000-0005-0000-0000-00004A310000}"/>
    <cellStyle name="20% - Accent1 2 5 2 2 5 4 2" xfId="12806" xr:uid="{00000000-0005-0000-0000-00004B310000}"/>
    <cellStyle name="20% - Accent1 2 5 2 2 5 4 2 2" xfId="12807" xr:uid="{00000000-0005-0000-0000-00004C310000}"/>
    <cellStyle name="20% - Accent1 2 5 2 2 5 4 2 2 2" xfId="12808" xr:uid="{00000000-0005-0000-0000-00004D310000}"/>
    <cellStyle name="20% - Accent1 2 5 2 2 5 4 2 3" xfId="12809" xr:uid="{00000000-0005-0000-0000-00004E310000}"/>
    <cellStyle name="20% - Accent1 2 5 2 2 5 4 3" xfId="12810" xr:uid="{00000000-0005-0000-0000-00004F310000}"/>
    <cellStyle name="20% - Accent1 2 5 2 2 5 4 3 2" xfId="12811" xr:uid="{00000000-0005-0000-0000-000050310000}"/>
    <cellStyle name="20% - Accent1 2 5 2 2 5 4 4" xfId="12812" xr:uid="{00000000-0005-0000-0000-000051310000}"/>
    <cellStyle name="20% - Accent1 2 5 2 2 5 5" xfId="12813" xr:uid="{00000000-0005-0000-0000-000052310000}"/>
    <cellStyle name="20% - Accent1 2 5 2 2 5 5 2" xfId="12814" xr:uid="{00000000-0005-0000-0000-000053310000}"/>
    <cellStyle name="20% - Accent1 2 5 2 2 5 5 2 2" xfId="12815" xr:uid="{00000000-0005-0000-0000-000054310000}"/>
    <cellStyle name="20% - Accent1 2 5 2 2 5 5 3" xfId="12816" xr:uid="{00000000-0005-0000-0000-000055310000}"/>
    <cellStyle name="20% - Accent1 2 5 2 2 5 6" xfId="12817" xr:uid="{00000000-0005-0000-0000-000056310000}"/>
    <cellStyle name="20% - Accent1 2 5 2 2 5 6 2" xfId="12818" xr:uid="{00000000-0005-0000-0000-000057310000}"/>
    <cellStyle name="20% - Accent1 2 5 2 2 5 6 2 2" xfId="12819" xr:uid="{00000000-0005-0000-0000-000058310000}"/>
    <cellStyle name="20% - Accent1 2 5 2 2 5 6 3" xfId="12820" xr:uid="{00000000-0005-0000-0000-000059310000}"/>
    <cellStyle name="20% - Accent1 2 5 2 2 5 7" xfId="12821" xr:uid="{00000000-0005-0000-0000-00005A310000}"/>
    <cellStyle name="20% - Accent1 2 5 2 2 5 7 2" xfId="12822" xr:uid="{00000000-0005-0000-0000-00005B310000}"/>
    <cellStyle name="20% - Accent1 2 5 2 2 5 8" xfId="12823" xr:uid="{00000000-0005-0000-0000-00005C310000}"/>
    <cellStyle name="20% - Accent1 2 5 2 2 5 8 2" xfId="12824" xr:uid="{00000000-0005-0000-0000-00005D310000}"/>
    <cellStyle name="20% - Accent1 2 5 2 2 5 9" xfId="12825" xr:uid="{00000000-0005-0000-0000-00005E310000}"/>
    <cellStyle name="20% - Accent1 2 5 2 2 6" xfId="12826" xr:uid="{00000000-0005-0000-0000-00005F310000}"/>
    <cellStyle name="20% - Accent1 2 5 2 2 6 2" xfId="12827" xr:uid="{00000000-0005-0000-0000-000060310000}"/>
    <cellStyle name="20% - Accent1 2 5 2 2 6 2 2" xfId="12828" xr:uid="{00000000-0005-0000-0000-000061310000}"/>
    <cellStyle name="20% - Accent1 2 5 2 2 6 2 2 2" xfId="12829" xr:uid="{00000000-0005-0000-0000-000062310000}"/>
    <cellStyle name="20% - Accent1 2 5 2 2 6 2 2 2 2" xfId="12830" xr:uid="{00000000-0005-0000-0000-000063310000}"/>
    <cellStyle name="20% - Accent1 2 5 2 2 6 2 2 3" xfId="12831" xr:uid="{00000000-0005-0000-0000-000064310000}"/>
    <cellStyle name="20% - Accent1 2 5 2 2 6 2 3" xfId="12832" xr:uid="{00000000-0005-0000-0000-000065310000}"/>
    <cellStyle name="20% - Accent1 2 5 2 2 6 2 3 2" xfId="12833" xr:uid="{00000000-0005-0000-0000-000066310000}"/>
    <cellStyle name="20% - Accent1 2 5 2 2 6 2 4" xfId="12834" xr:uid="{00000000-0005-0000-0000-000067310000}"/>
    <cellStyle name="20% - Accent1 2 5 2 2 6 3" xfId="12835" xr:uid="{00000000-0005-0000-0000-000068310000}"/>
    <cellStyle name="20% - Accent1 2 5 2 2 6 3 2" xfId="12836" xr:uid="{00000000-0005-0000-0000-000069310000}"/>
    <cellStyle name="20% - Accent1 2 5 2 2 6 3 2 2" xfId="12837" xr:uid="{00000000-0005-0000-0000-00006A310000}"/>
    <cellStyle name="20% - Accent1 2 5 2 2 6 3 2 2 2" xfId="12838" xr:uid="{00000000-0005-0000-0000-00006B310000}"/>
    <cellStyle name="20% - Accent1 2 5 2 2 6 3 2 3" xfId="12839" xr:uid="{00000000-0005-0000-0000-00006C310000}"/>
    <cellStyle name="20% - Accent1 2 5 2 2 6 3 3" xfId="12840" xr:uid="{00000000-0005-0000-0000-00006D310000}"/>
    <cellStyle name="20% - Accent1 2 5 2 2 6 3 3 2" xfId="12841" xr:uid="{00000000-0005-0000-0000-00006E310000}"/>
    <cellStyle name="20% - Accent1 2 5 2 2 6 3 4" xfId="12842" xr:uid="{00000000-0005-0000-0000-00006F310000}"/>
    <cellStyle name="20% - Accent1 2 5 2 2 6 4" xfId="12843" xr:uid="{00000000-0005-0000-0000-000070310000}"/>
    <cellStyle name="20% - Accent1 2 5 2 2 6 4 2" xfId="12844" xr:uid="{00000000-0005-0000-0000-000071310000}"/>
    <cellStyle name="20% - Accent1 2 5 2 2 6 4 2 2" xfId="12845" xr:uid="{00000000-0005-0000-0000-000072310000}"/>
    <cellStyle name="20% - Accent1 2 5 2 2 6 4 2 2 2" xfId="12846" xr:uid="{00000000-0005-0000-0000-000073310000}"/>
    <cellStyle name="20% - Accent1 2 5 2 2 6 4 2 3" xfId="12847" xr:uid="{00000000-0005-0000-0000-000074310000}"/>
    <cellStyle name="20% - Accent1 2 5 2 2 6 4 3" xfId="12848" xr:uid="{00000000-0005-0000-0000-000075310000}"/>
    <cellStyle name="20% - Accent1 2 5 2 2 6 4 3 2" xfId="12849" xr:uid="{00000000-0005-0000-0000-000076310000}"/>
    <cellStyle name="20% - Accent1 2 5 2 2 6 4 4" xfId="12850" xr:uid="{00000000-0005-0000-0000-000077310000}"/>
    <cellStyle name="20% - Accent1 2 5 2 2 6 5" xfId="12851" xr:uid="{00000000-0005-0000-0000-000078310000}"/>
    <cellStyle name="20% - Accent1 2 5 2 2 6 5 2" xfId="12852" xr:uid="{00000000-0005-0000-0000-000079310000}"/>
    <cellStyle name="20% - Accent1 2 5 2 2 6 5 2 2" xfId="12853" xr:uid="{00000000-0005-0000-0000-00007A310000}"/>
    <cellStyle name="20% - Accent1 2 5 2 2 6 5 3" xfId="12854" xr:uid="{00000000-0005-0000-0000-00007B310000}"/>
    <cellStyle name="20% - Accent1 2 5 2 2 6 6" xfId="12855" xr:uid="{00000000-0005-0000-0000-00007C310000}"/>
    <cellStyle name="20% - Accent1 2 5 2 2 6 6 2" xfId="12856" xr:uid="{00000000-0005-0000-0000-00007D310000}"/>
    <cellStyle name="20% - Accent1 2 5 2 2 6 6 2 2" xfId="12857" xr:uid="{00000000-0005-0000-0000-00007E310000}"/>
    <cellStyle name="20% - Accent1 2 5 2 2 6 6 3" xfId="12858" xr:uid="{00000000-0005-0000-0000-00007F310000}"/>
    <cellStyle name="20% - Accent1 2 5 2 2 6 7" xfId="12859" xr:uid="{00000000-0005-0000-0000-000080310000}"/>
    <cellStyle name="20% - Accent1 2 5 2 2 6 7 2" xfId="12860" xr:uid="{00000000-0005-0000-0000-000081310000}"/>
    <cellStyle name="20% - Accent1 2 5 2 2 6 8" xfId="12861" xr:uid="{00000000-0005-0000-0000-000082310000}"/>
    <cellStyle name="20% - Accent1 2 5 2 2 6 8 2" xfId="12862" xr:uid="{00000000-0005-0000-0000-000083310000}"/>
    <cellStyle name="20% - Accent1 2 5 2 2 6 9" xfId="12863" xr:uid="{00000000-0005-0000-0000-000084310000}"/>
    <cellStyle name="20% - Accent1 2 5 2 2 7" xfId="12864" xr:uid="{00000000-0005-0000-0000-000085310000}"/>
    <cellStyle name="20% - Accent1 2 5 2 2 7 2" xfId="12865" xr:uid="{00000000-0005-0000-0000-000086310000}"/>
    <cellStyle name="20% - Accent1 2 5 2 2 7 2 2" xfId="12866" xr:uid="{00000000-0005-0000-0000-000087310000}"/>
    <cellStyle name="20% - Accent1 2 5 2 2 7 2 2 2" xfId="12867" xr:uid="{00000000-0005-0000-0000-000088310000}"/>
    <cellStyle name="20% - Accent1 2 5 2 2 7 2 3" xfId="12868" xr:uid="{00000000-0005-0000-0000-000089310000}"/>
    <cellStyle name="20% - Accent1 2 5 2 2 7 3" xfId="12869" xr:uid="{00000000-0005-0000-0000-00008A310000}"/>
    <cellStyle name="20% - Accent1 2 5 2 2 7 3 2" xfId="12870" xr:uid="{00000000-0005-0000-0000-00008B310000}"/>
    <cellStyle name="20% - Accent1 2 5 2 2 7 4" xfId="12871" xr:uid="{00000000-0005-0000-0000-00008C310000}"/>
    <cellStyle name="20% - Accent1 2 5 2 2 8" xfId="12872" xr:uid="{00000000-0005-0000-0000-00008D310000}"/>
    <cellStyle name="20% - Accent1 2 5 2 2 8 2" xfId="12873" xr:uid="{00000000-0005-0000-0000-00008E310000}"/>
    <cellStyle name="20% - Accent1 2 5 2 2 8 2 2" xfId="12874" xr:uid="{00000000-0005-0000-0000-00008F310000}"/>
    <cellStyle name="20% - Accent1 2 5 2 2 8 2 2 2" xfId="12875" xr:uid="{00000000-0005-0000-0000-000090310000}"/>
    <cellStyle name="20% - Accent1 2 5 2 2 8 2 3" xfId="12876" xr:uid="{00000000-0005-0000-0000-000091310000}"/>
    <cellStyle name="20% - Accent1 2 5 2 2 8 3" xfId="12877" xr:uid="{00000000-0005-0000-0000-000092310000}"/>
    <cellStyle name="20% - Accent1 2 5 2 2 8 3 2" xfId="12878" xr:uid="{00000000-0005-0000-0000-000093310000}"/>
    <cellStyle name="20% - Accent1 2 5 2 2 8 4" xfId="12879" xr:uid="{00000000-0005-0000-0000-000094310000}"/>
    <cellStyle name="20% - Accent1 2 5 2 2 9" xfId="12880" xr:uid="{00000000-0005-0000-0000-000095310000}"/>
    <cellStyle name="20% - Accent1 2 5 2 2 9 2" xfId="12881" xr:uid="{00000000-0005-0000-0000-000096310000}"/>
    <cellStyle name="20% - Accent1 2 5 2 2 9 2 2" xfId="12882" xr:uid="{00000000-0005-0000-0000-000097310000}"/>
    <cellStyle name="20% - Accent1 2 5 2 2 9 2 2 2" xfId="12883" xr:uid="{00000000-0005-0000-0000-000098310000}"/>
    <cellStyle name="20% - Accent1 2 5 2 2 9 2 3" xfId="12884" xr:uid="{00000000-0005-0000-0000-000099310000}"/>
    <cellStyle name="20% - Accent1 2 5 2 2 9 3" xfId="12885" xr:uid="{00000000-0005-0000-0000-00009A310000}"/>
    <cellStyle name="20% - Accent1 2 5 2 2 9 3 2" xfId="12886" xr:uid="{00000000-0005-0000-0000-00009B310000}"/>
    <cellStyle name="20% - Accent1 2 5 2 2 9 4" xfId="12887" xr:uid="{00000000-0005-0000-0000-00009C310000}"/>
    <cellStyle name="20% - Accent1 2 5 2 3" xfId="12888" xr:uid="{00000000-0005-0000-0000-00009D310000}"/>
    <cellStyle name="20% - Accent1 2 5 2 3 10" xfId="12889" xr:uid="{00000000-0005-0000-0000-00009E310000}"/>
    <cellStyle name="20% - Accent1 2 5 2 3 10 2" xfId="12890" xr:uid="{00000000-0005-0000-0000-00009F310000}"/>
    <cellStyle name="20% - Accent1 2 5 2 3 11" xfId="12891" xr:uid="{00000000-0005-0000-0000-0000A0310000}"/>
    <cellStyle name="20% - Accent1 2 5 2 3 2" xfId="12892" xr:uid="{00000000-0005-0000-0000-0000A1310000}"/>
    <cellStyle name="20% - Accent1 2 5 2 3 2 2" xfId="12893" xr:uid="{00000000-0005-0000-0000-0000A2310000}"/>
    <cellStyle name="20% - Accent1 2 5 2 3 2 2 2" xfId="12894" xr:uid="{00000000-0005-0000-0000-0000A3310000}"/>
    <cellStyle name="20% - Accent1 2 5 2 3 2 2 2 2" xfId="12895" xr:uid="{00000000-0005-0000-0000-0000A4310000}"/>
    <cellStyle name="20% - Accent1 2 5 2 3 2 2 2 2 2" xfId="12896" xr:uid="{00000000-0005-0000-0000-0000A5310000}"/>
    <cellStyle name="20% - Accent1 2 5 2 3 2 2 2 3" xfId="12897" xr:uid="{00000000-0005-0000-0000-0000A6310000}"/>
    <cellStyle name="20% - Accent1 2 5 2 3 2 2 3" xfId="12898" xr:uid="{00000000-0005-0000-0000-0000A7310000}"/>
    <cellStyle name="20% - Accent1 2 5 2 3 2 2 3 2" xfId="12899" xr:uid="{00000000-0005-0000-0000-0000A8310000}"/>
    <cellStyle name="20% - Accent1 2 5 2 3 2 2 4" xfId="12900" xr:uid="{00000000-0005-0000-0000-0000A9310000}"/>
    <cellStyle name="20% - Accent1 2 5 2 3 2 3" xfId="12901" xr:uid="{00000000-0005-0000-0000-0000AA310000}"/>
    <cellStyle name="20% - Accent1 2 5 2 3 2 3 2" xfId="12902" xr:uid="{00000000-0005-0000-0000-0000AB310000}"/>
    <cellStyle name="20% - Accent1 2 5 2 3 2 3 2 2" xfId="12903" xr:uid="{00000000-0005-0000-0000-0000AC310000}"/>
    <cellStyle name="20% - Accent1 2 5 2 3 2 3 2 2 2" xfId="12904" xr:uid="{00000000-0005-0000-0000-0000AD310000}"/>
    <cellStyle name="20% - Accent1 2 5 2 3 2 3 2 3" xfId="12905" xr:uid="{00000000-0005-0000-0000-0000AE310000}"/>
    <cellStyle name="20% - Accent1 2 5 2 3 2 3 3" xfId="12906" xr:uid="{00000000-0005-0000-0000-0000AF310000}"/>
    <cellStyle name="20% - Accent1 2 5 2 3 2 3 3 2" xfId="12907" xr:uid="{00000000-0005-0000-0000-0000B0310000}"/>
    <cellStyle name="20% - Accent1 2 5 2 3 2 3 4" xfId="12908" xr:uid="{00000000-0005-0000-0000-0000B1310000}"/>
    <cellStyle name="20% - Accent1 2 5 2 3 2 4" xfId="12909" xr:uid="{00000000-0005-0000-0000-0000B2310000}"/>
    <cellStyle name="20% - Accent1 2 5 2 3 2 4 2" xfId="12910" xr:uid="{00000000-0005-0000-0000-0000B3310000}"/>
    <cellStyle name="20% - Accent1 2 5 2 3 2 4 2 2" xfId="12911" xr:uid="{00000000-0005-0000-0000-0000B4310000}"/>
    <cellStyle name="20% - Accent1 2 5 2 3 2 4 2 2 2" xfId="12912" xr:uid="{00000000-0005-0000-0000-0000B5310000}"/>
    <cellStyle name="20% - Accent1 2 5 2 3 2 4 2 3" xfId="12913" xr:uid="{00000000-0005-0000-0000-0000B6310000}"/>
    <cellStyle name="20% - Accent1 2 5 2 3 2 4 3" xfId="12914" xr:uid="{00000000-0005-0000-0000-0000B7310000}"/>
    <cellStyle name="20% - Accent1 2 5 2 3 2 4 3 2" xfId="12915" xr:uid="{00000000-0005-0000-0000-0000B8310000}"/>
    <cellStyle name="20% - Accent1 2 5 2 3 2 4 4" xfId="12916" xr:uid="{00000000-0005-0000-0000-0000B9310000}"/>
    <cellStyle name="20% - Accent1 2 5 2 3 2 5" xfId="12917" xr:uid="{00000000-0005-0000-0000-0000BA310000}"/>
    <cellStyle name="20% - Accent1 2 5 2 3 2 5 2" xfId="12918" xr:uid="{00000000-0005-0000-0000-0000BB310000}"/>
    <cellStyle name="20% - Accent1 2 5 2 3 2 5 2 2" xfId="12919" xr:uid="{00000000-0005-0000-0000-0000BC310000}"/>
    <cellStyle name="20% - Accent1 2 5 2 3 2 5 3" xfId="12920" xr:uid="{00000000-0005-0000-0000-0000BD310000}"/>
    <cellStyle name="20% - Accent1 2 5 2 3 2 6" xfId="12921" xr:uid="{00000000-0005-0000-0000-0000BE310000}"/>
    <cellStyle name="20% - Accent1 2 5 2 3 2 6 2" xfId="12922" xr:uid="{00000000-0005-0000-0000-0000BF310000}"/>
    <cellStyle name="20% - Accent1 2 5 2 3 2 6 2 2" xfId="12923" xr:uid="{00000000-0005-0000-0000-0000C0310000}"/>
    <cellStyle name="20% - Accent1 2 5 2 3 2 6 3" xfId="12924" xr:uid="{00000000-0005-0000-0000-0000C1310000}"/>
    <cellStyle name="20% - Accent1 2 5 2 3 2 7" xfId="12925" xr:uid="{00000000-0005-0000-0000-0000C2310000}"/>
    <cellStyle name="20% - Accent1 2 5 2 3 2 7 2" xfId="12926" xr:uid="{00000000-0005-0000-0000-0000C3310000}"/>
    <cellStyle name="20% - Accent1 2 5 2 3 2 8" xfId="12927" xr:uid="{00000000-0005-0000-0000-0000C4310000}"/>
    <cellStyle name="20% - Accent1 2 5 2 3 2 8 2" xfId="12928" xr:uid="{00000000-0005-0000-0000-0000C5310000}"/>
    <cellStyle name="20% - Accent1 2 5 2 3 2 9" xfId="12929" xr:uid="{00000000-0005-0000-0000-0000C6310000}"/>
    <cellStyle name="20% - Accent1 2 5 2 3 3" xfId="12930" xr:uid="{00000000-0005-0000-0000-0000C7310000}"/>
    <cellStyle name="20% - Accent1 2 5 2 3 3 2" xfId="12931" xr:uid="{00000000-0005-0000-0000-0000C8310000}"/>
    <cellStyle name="20% - Accent1 2 5 2 3 3 2 2" xfId="12932" xr:uid="{00000000-0005-0000-0000-0000C9310000}"/>
    <cellStyle name="20% - Accent1 2 5 2 3 3 2 2 2" xfId="12933" xr:uid="{00000000-0005-0000-0000-0000CA310000}"/>
    <cellStyle name="20% - Accent1 2 5 2 3 3 2 2 2 2" xfId="12934" xr:uid="{00000000-0005-0000-0000-0000CB310000}"/>
    <cellStyle name="20% - Accent1 2 5 2 3 3 2 2 3" xfId="12935" xr:uid="{00000000-0005-0000-0000-0000CC310000}"/>
    <cellStyle name="20% - Accent1 2 5 2 3 3 2 3" xfId="12936" xr:uid="{00000000-0005-0000-0000-0000CD310000}"/>
    <cellStyle name="20% - Accent1 2 5 2 3 3 2 3 2" xfId="12937" xr:uid="{00000000-0005-0000-0000-0000CE310000}"/>
    <cellStyle name="20% - Accent1 2 5 2 3 3 2 4" xfId="12938" xr:uid="{00000000-0005-0000-0000-0000CF310000}"/>
    <cellStyle name="20% - Accent1 2 5 2 3 3 3" xfId="12939" xr:uid="{00000000-0005-0000-0000-0000D0310000}"/>
    <cellStyle name="20% - Accent1 2 5 2 3 3 3 2" xfId="12940" xr:uid="{00000000-0005-0000-0000-0000D1310000}"/>
    <cellStyle name="20% - Accent1 2 5 2 3 3 3 2 2" xfId="12941" xr:uid="{00000000-0005-0000-0000-0000D2310000}"/>
    <cellStyle name="20% - Accent1 2 5 2 3 3 3 2 2 2" xfId="12942" xr:uid="{00000000-0005-0000-0000-0000D3310000}"/>
    <cellStyle name="20% - Accent1 2 5 2 3 3 3 2 3" xfId="12943" xr:uid="{00000000-0005-0000-0000-0000D4310000}"/>
    <cellStyle name="20% - Accent1 2 5 2 3 3 3 3" xfId="12944" xr:uid="{00000000-0005-0000-0000-0000D5310000}"/>
    <cellStyle name="20% - Accent1 2 5 2 3 3 3 3 2" xfId="12945" xr:uid="{00000000-0005-0000-0000-0000D6310000}"/>
    <cellStyle name="20% - Accent1 2 5 2 3 3 3 4" xfId="12946" xr:uid="{00000000-0005-0000-0000-0000D7310000}"/>
    <cellStyle name="20% - Accent1 2 5 2 3 3 4" xfId="12947" xr:uid="{00000000-0005-0000-0000-0000D8310000}"/>
    <cellStyle name="20% - Accent1 2 5 2 3 3 4 2" xfId="12948" xr:uid="{00000000-0005-0000-0000-0000D9310000}"/>
    <cellStyle name="20% - Accent1 2 5 2 3 3 4 2 2" xfId="12949" xr:uid="{00000000-0005-0000-0000-0000DA310000}"/>
    <cellStyle name="20% - Accent1 2 5 2 3 3 4 2 2 2" xfId="12950" xr:uid="{00000000-0005-0000-0000-0000DB310000}"/>
    <cellStyle name="20% - Accent1 2 5 2 3 3 4 2 3" xfId="12951" xr:uid="{00000000-0005-0000-0000-0000DC310000}"/>
    <cellStyle name="20% - Accent1 2 5 2 3 3 4 3" xfId="12952" xr:uid="{00000000-0005-0000-0000-0000DD310000}"/>
    <cellStyle name="20% - Accent1 2 5 2 3 3 4 3 2" xfId="12953" xr:uid="{00000000-0005-0000-0000-0000DE310000}"/>
    <cellStyle name="20% - Accent1 2 5 2 3 3 4 4" xfId="12954" xr:uid="{00000000-0005-0000-0000-0000DF310000}"/>
    <cellStyle name="20% - Accent1 2 5 2 3 3 5" xfId="12955" xr:uid="{00000000-0005-0000-0000-0000E0310000}"/>
    <cellStyle name="20% - Accent1 2 5 2 3 3 5 2" xfId="12956" xr:uid="{00000000-0005-0000-0000-0000E1310000}"/>
    <cellStyle name="20% - Accent1 2 5 2 3 3 5 2 2" xfId="12957" xr:uid="{00000000-0005-0000-0000-0000E2310000}"/>
    <cellStyle name="20% - Accent1 2 5 2 3 3 5 3" xfId="12958" xr:uid="{00000000-0005-0000-0000-0000E3310000}"/>
    <cellStyle name="20% - Accent1 2 5 2 3 3 6" xfId="12959" xr:uid="{00000000-0005-0000-0000-0000E4310000}"/>
    <cellStyle name="20% - Accent1 2 5 2 3 3 6 2" xfId="12960" xr:uid="{00000000-0005-0000-0000-0000E5310000}"/>
    <cellStyle name="20% - Accent1 2 5 2 3 3 6 2 2" xfId="12961" xr:uid="{00000000-0005-0000-0000-0000E6310000}"/>
    <cellStyle name="20% - Accent1 2 5 2 3 3 6 3" xfId="12962" xr:uid="{00000000-0005-0000-0000-0000E7310000}"/>
    <cellStyle name="20% - Accent1 2 5 2 3 3 7" xfId="12963" xr:uid="{00000000-0005-0000-0000-0000E8310000}"/>
    <cellStyle name="20% - Accent1 2 5 2 3 3 7 2" xfId="12964" xr:uid="{00000000-0005-0000-0000-0000E9310000}"/>
    <cellStyle name="20% - Accent1 2 5 2 3 3 8" xfId="12965" xr:uid="{00000000-0005-0000-0000-0000EA310000}"/>
    <cellStyle name="20% - Accent1 2 5 2 3 3 8 2" xfId="12966" xr:uid="{00000000-0005-0000-0000-0000EB310000}"/>
    <cellStyle name="20% - Accent1 2 5 2 3 3 9" xfId="12967" xr:uid="{00000000-0005-0000-0000-0000EC310000}"/>
    <cellStyle name="20% - Accent1 2 5 2 3 4" xfId="12968" xr:uid="{00000000-0005-0000-0000-0000ED310000}"/>
    <cellStyle name="20% - Accent1 2 5 2 3 4 2" xfId="12969" xr:uid="{00000000-0005-0000-0000-0000EE310000}"/>
    <cellStyle name="20% - Accent1 2 5 2 3 4 2 2" xfId="12970" xr:uid="{00000000-0005-0000-0000-0000EF310000}"/>
    <cellStyle name="20% - Accent1 2 5 2 3 4 2 2 2" xfId="12971" xr:uid="{00000000-0005-0000-0000-0000F0310000}"/>
    <cellStyle name="20% - Accent1 2 5 2 3 4 2 3" xfId="12972" xr:uid="{00000000-0005-0000-0000-0000F1310000}"/>
    <cellStyle name="20% - Accent1 2 5 2 3 4 3" xfId="12973" xr:uid="{00000000-0005-0000-0000-0000F2310000}"/>
    <cellStyle name="20% - Accent1 2 5 2 3 4 3 2" xfId="12974" xr:uid="{00000000-0005-0000-0000-0000F3310000}"/>
    <cellStyle name="20% - Accent1 2 5 2 3 4 4" xfId="12975" xr:uid="{00000000-0005-0000-0000-0000F4310000}"/>
    <cellStyle name="20% - Accent1 2 5 2 3 5" xfId="12976" xr:uid="{00000000-0005-0000-0000-0000F5310000}"/>
    <cellStyle name="20% - Accent1 2 5 2 3 5 2" xfId="12977" xr:uid="{00000000-0005-0000-0000-0000F6310000}"/>
    <cellStyle name="20% - Accent1 2 5 2 3 5 2 2" xfId="12978" xr:uid="{00000000-0005-0000-0000-0000F7310000}"/>
    <cellStyle name="20% - Accent1 2 5 2 3 5 2 2 2" xfId="12979" xr:uid="{00000000-0005-0000-0000-0000F8310000}"/>
    <cellStyle name="20% - Accent1 2 5 2 3 5 2 3" xfId="12980" xr:uid="{00000000-0005-0000-0000-0000F9310000}"/>
    <cellStyle name="20% - Accent1 2 5 2 3 5 3" xfId="12981" xr:uid="{00000000-0005-0000-0000-0000FA310000}"/>
    <cellStyle name="20% - Accent1 2 5 2 3 5 3 2" xfId="12982" xr:uid="{00000000-0005-0000-0000-0000FB310000}"/>
    <cellStyle name="20% - Accent1 2 5 2 3 5 4" xfId="12983" xr:uid="{00000000-0005-0000-0000-0000FC310000}"/>
    <cellStyle name="20% - Accent1 2 5 2 3 6" xfId="12984" xr:uid="{00000000-0005-0000-0000-0000FD310000}"/>
    <cellStyle name="20% - Accent1 2 5 2 3 6 2" xfId="12985" xr:uid="{00000000-0005-0000-0000-0000FE310000}"/>
    <cellStyle name="20% - Accent1 2 5 2 3 6 2 2" xfId="12986" xr:uid="{00000000-0005-0000-0000-0000FF310000}"/>
    <cellStyle name="20% - Accent1 2 5 2 3 6 2 2 2" xfId="12987" xr:uid="{00000000-0005-0000-0000-000000320000}"/>
    <cellStyle name="20% - Accent1 2 5 2 3 6 2 3" xfId="12988" xr:uid="{00000000-0005-0000-0000-000001320000}"/>
    <cellStyle name="20% - Accent1 2 5 2 3 6 3" xfId="12989" xr:uid="{00000000-0005-0000-0000-000002320000}"/>
    <cellStyle name="20% - Accent1 2 5 2 3 6 3 2" xfId="12990" xr:uid="{00000000-0005-0000-0000-000003320000}"/>
    <cellStyle name="20% - Accent1 2 5 2 3 6 4" xfId="12991" xr:uid="{00000000-0005-0000-0000-000004320000}"/>
    <cellStyle name="20% - Accent1 2 5 2 3 7" xfId="12992" xr:uid="{00000000-0005-0000-0000-000005320000}"/>
    <cellStyle name="20% - Accent1 2 5 2 3 7 2" xfId="12993" xr:uid="{00000000-0005-0000-0000-000006320000}"/>
    <cellStyle name="20% - Accent1 2 5 2 3 7 2 2" xfId="12994" xr:uid="{00000000-0005-0000-0000-000007320000}"/>
    <cellStyle name="20% - Accent1 2 5 2 3 7 3" xfId="12995" xr:uid="{00000000-0005-0000-0000-000008320000}"/>
    <cellStyle name="20% - Accent1 2 5 2 3 8" xfId="12996" xr:uid="{00000000-0005-0000-0000-000009320000}"/>
    <cellStyle name="20% - Accent1 2 5 2 3 8 2" xfId="12997" xr:uid="{00000000-0005-0000-0000-00000A320000}"/>
    <cellStyle name="20% - Accent1 2 5 2 3 8 2 2" xfId="12998" xr:uid="{00000000-0005-0000-0000-00000B320000}"/>
    <cellStyle name="20% - Accent1 2 5 2 3 8 3" xfId="12999" xr:uid="{00000000-0005-0000-0000-00000C320000}"/>
    <cellStyle name="20% - Accent1 2 5 2 3 9" xfId="13000" xr:uid="{00000000-0005-0000-0000-00000D320000}"/>
    <cellStyle name="20% - Accent1 2 5 2 3 9 2" xfId="13001" xr:uid="{00000000-0005-0000-0000-00000E320000}"/>
    <cellStyle name="20% - Accent1 2 5 2 4" xfId="13002" xr:uid="{00000000-0005-0000-0000-00000F320000}"/>
    <cellStyle name="20% - Accent1 2 5 2 4 10" xfId="13003" xr:uid="{00000000-0005-0000-0000-000010320000}"/>
    <cellStyle name="20% - Accent1 2 5 2 4 10 2" xfId="13004" xr:uid="{00000000-0005-0000-0000-000011320000}"/>
    <cellStyle name="20% - Accent1 2 5 2 4 11" xfId="13005" xr:uid="{00000000-0005-0000-0000-000012320000}"/>
    <cellStyle name="20% - Accent1 2 5 2 4 2" xfId="13006" xr:uid="{00000000-0005-0000-0000-000013320000}"/>
    <cellStyle name="20% - Accent1 2 5 2 4 2 2" xfId="13007" xr:uid="{00000000-0005-0000-0000-000014320000}"/>
    <cellStyle name="20% - Accent1 2 5 2 4 2 2 2" xfId="13008" xr:uid="{00000000-0005-0000-0000-000015320000}"/>
    <cellStyle name="20% - Accent1 2 5 2 4 2 2 2 2" xfId="13009" xr:uid="{00000000-0005-0000-0000-000016320000}"/>
    <cellStyle name="20% - Accent1 2 5 2 4 2 2 2 2 2" xfId="13010" xr:uid="{00000000-0005-0000-0000-000017320000}"/>
    <cellStyle name="20% - Accent1 2 5 2 4 2 2 2 3" xfId="13011" xr:uid="{00000000-0005-0000-0000-000018320000}"/>
    <cellStyle name="20% - Accent1 2 5 2 4 2 2 3" xfId="13012" xr:uid="{00000000-0005-0000-0000-000019320000}"/>
    <cellStyle name="20% - Accent1 2 5 2 4 2 2 3 2" xfId="13013" xr:uid="{00000000-0005-0000-0000-00001A320000}"/>
    <cellStyle name="20% - Accent1 2 5 2 4 2 2 4" xfId="13014" xr:uid="{00000000-0005-0000-0000-00001B320000}"/>
    <cellStyle name="20% - Accent1 2 5 2 4 2 3" xfId="13015" xr:uid="{00000000-0005-0000-0000-00001C320000}"/>
    <cellStyle name="20% - Accent1 2 5 2 4 2 3 2" xfId="13016" xr:uid="{00000000-0005-0000-0000-00001D320000}"/>
    <cellStyle name="20% - Accent1 2 5 2 4 2 3 2 2" xfId="13017" xr:uid="{00000000-0005-0000-0000-00001E320000}"/>
    <cellStyle name="20% - Accent1 2 5 2 4 2 3 2 2 2" xfId="13018" xr:uid="{00000000-0005-0000-0000-00001F320000}"/>
    <cellStyle name="20% - Accent1 2 5 2 4 2 3 2 3" xfId="13019" xr:uid="{00000000-0005-0000-0000-000020320000}"/>
    <cellStyle name="20% - Accent1 2 5 2 4 2 3 3" xfId="13020" xr:uid="{00000000-0005-0000-0000-000021320000}"/>
    <cellStyle name="20% - Accent1 2 5 2 4 2 3 3 2" xfId="13021" xr:uid="{00000000-0005-0000-0000-000022320000}"/>
    <cellStyle name="20% - Accent1 2 5 2 4 2 3 4" xfId="13022" xr:uid="{00000000-0005-0000-0000-000023320000}"/>
    <cellStyle name="20% - Accent1 2 5 2 4 2 4" xfId="13023" xr:uid="{00000000-0005-0000-0000-000024320000}"/>
    <cellStyle name="20% - Accent1 2 5 2 4 2 4 2" xfId="13024" xr:uid="{00000000-0005-0000-0000-000025320000}"/>
    <cellStyle name="20% - Accent1 2 5 2 4 2 4 2 2" xfId="13025" xr:uid="{00000000-0005-0000-0000-000026320000}"/>
    <cellStyle name="20% - Accent1 2 5 2 4 2 4 2 2 2" xfId="13026" xr:uid="{00000000-0005-0000-0000-000027320000}"/>
    <cellStyle name="20% - Accent1 2 5 2 4 2 4 2 3" xfId="13027" xr:uid="{00000000-0005-0000-0000-000028320000}"/>
    <cellStyle name="20% - Accent1 2 5 2 4 2 4 3" xfId="13028" xr:uid="{00000000-0005-0000-0000-000029320000}"/>
    <cellStyle name="20% - Accent1 2 5 2 4 2 4 3 2" xfId="13029" xr:uid="{00000000-0005-0000-0000-00002A320000}"/>
    <cellStyle name="20% - Accent1 2 5 2 4 2 4 4" xfId="13030" xr:uid="{00000000-0005-0000-0000-00002B320000}"/>
    <cellStyle name="20% - Accent1 2 5 2 4 2 5" xfId="13031" xr:uid="{00000000-0005-0000-0000-00002C320000}"/>
    <cellStyle name="20% - Accent1 2 5 2 4 2 5 2" xfId="13032" xr:uid="{00000000-0005-0000-0000-00002D320000}"/>
    <cellStyle name="20% - Accent1 2 5 2 4 2 5 2 2" xfId="13033" xr:uid="{00000000-0005-0000-0000-00002E320000}"/>
    <cellStyle name="20% - Accent1 2 5 2 4 2 5 3" xfId="13034" xr:uid="{00000000-0005-0000-0000-00002F320000}"/>
    <cellStyle name="20% - Accent1 2 5 2 4 2 6" xfId="13035" xr:uid="{00000000-0005-0000-0000-000030320000}"/>
    <cellStyle name="20% - Accent1 2 5 2 4 2 6 2" xfId="13036" xr:uid="{00000000-0005-0000-0000-000031320000}"/>
    <cellStyle name="20% - Accent1 2 5 2 4 2 6 2 2" xfId="13037" xr:uid="{00000000-0005-0000-0000-000032320000}"/>
    <cellStyle name="20% - Accent1 2 5 2 4 2 6 3" xfId="13038" xr:uid="{00000000-0005-0000-0000-000033320000}"/>
    <cellStyle name="20% - Accent1 2 5 2 4 2 7" xfId="13039" xr:uid="{00000000-0005-0000-0000-000034320000}"/>
    <cellStyle name="20% - Accent1 2 5 2 4 2 7 2" xfId="13040" xr:uid="{00000000-0005-0000-0000-000035320000}"/>
    <cellStyle name="20% - Accent1 2 5 2 4 2 8" xfId="13041" xr:uid="{00000000-0005-0000-0000-000036320000}"/>
    <cellStyle name="20% - Accent1 2 5 2 4 2 8 2" xfId="13042" xr:uid="{00000000-0005-0000-0000-000037320000}"/>
    <cellStyle name="20% - Accent1 2 5 2 4 2 9" xfId="13043" xr:uid="{00000000-0005-0000-0000-000038320000}"/>
    <cellStyle name="20% - Accent1 2 5 2 4 3" xfId="13044" xr:uid="{00000000-0005-0000-0000-000039320000}"/>
    <cellStyle name="20% - Accent1 2 5 2 4 3 2" xfId="13045" xr:uid="{00000000-0005-0000-0000-00003A320000}"/>
    <cellStyle name="20% - Accent1 2 5 2 4 3 2 2" xfId="13046" xr:uid="{00000000-0005-0000-0000-00003B320000}"/>
    <cellStyle name="20% - Accent1 2 5 2 4 3 2 2 2" xfId="13047" xr:uid="{00000000-0005-0000-0000-00003C320000}"/>
    <cellStyle name="20% - Accent1 2 5 2 4 3 2 2 2 2" xfId="13048" xr:uid="{00000000-0005-0000-0000-00003D320000}"/>
    <cellStyle name="20% - Accent1 2 5 2 4 3 2 2 3" xfId="13049" xr:uid="{00000000-0005-0000-0000-00003E320000}"/>
    <cellStyle name="20% - Accent1 2 5 2 4 3 2 3" xfId="13050" xr:uid="{00000000-0005-0000-0000-00003F320000}"/>
    <cellStyle name="20% - Accent1 2 5 2 4 3 2 3 2" xfId="13051" xr:uid="{00000000-0005-0000-0000-000040320000}"/>
    <cellStyle name="20% - Accent1 2 5 2 4 3 2 4" xfId="13052" xr:uid="{00000000-0005-0000-0000-000041320000}"/>
    <cellStyle name="20% - Accent1 2 5 2 4 3 3" xfId="13053" xr:uid="{00000000-0005-0000-0000-000042320000}"/>
    <cellStyle name="20% - Accent1 2 5 2 4 3 3 2" xfId="13054" xr:uid="{00000000-0005-0000-0000-000043320000}"/>
    <cellStyle name="20% - Accent1 2 5 2 4 3 3 2 2" xfId="13055" xr:uid="{00000000-0005-0000-0000-000044320000}"/>
    <cellStyle name="20% - Accent1 2 5 2 4 3 3 2 2 2" xfId="13056" xr:uid="{00000000-0005-0000-0000-000045320000}"/>
    <cellStyle name="20% - Accent1 2 5 2 4 3 3 2 3" xfId="13057" xr:uid="{00000000-0005-0000-0000-000046320000}"/>
    <cellStyle name="20% - Accent1 2 5 2 4 3 3 3" xfId="13058" xr:uid="{00000000-0005-0000-0000-000047320000}"/>
    <cellStyle name="20% - Accent1 2 5 2 4 3 3 3 2" xfId="13059" xr:uid="{00000000-0005-0000-0000-000048320000}"/>
    <cellStyle name="20% - Accent1 2 5 2 4 3 3 4" xfId="13060" xr:uid="{00000000-0005-0000-0000-000049320000}"/>
    <cellStyle name="20% - Accent1 2 5 2 4 3 4" xfId="13061" xr:uid="{00000000-0005-0000-0000-00004A320000}"/>
    <cellStyle name="20% - Accent1 2 5 2 4 3 4 2" xfId="13062" xr:uid="{00000000-0005-0000-0000-00004B320000}"/>
    <cellStyle name="20% - Accent1 2 5 2 4 3 4 2 2" xfId="13063" xr:uid="{00000000-0005-0000-0000-00004C320000}"/>
    <cellStyle name="20% - Accent1 2 5 2 4 3 4 2 2 2" xfId="13064" xr:uid="{00000000-0005-0000-0000-00004D320000}"/>
    <cellStyle name="20% - Accent1 2 5 2 4 3 4 2 3" xfId="13065" xr:uid="{00000000-0005-0000-0000-00004E320000}"/>
    <cellStyle name="20% - Accent1 2 5 2 4 3 4 3" xfId="13066" xr:uid="{00000000-0005-0000-0000-00004F320000}"/>
    <cellStyle name="20% - Accent1 2 5 2 4 3 4 3 2" xfId="13067" xr:uid="{00000000-0005-0000-0000-000050320000}"/>
    <cellStyle name="20% - Accent1 2 5 2 4 3 4 4" xfId="13068" xr:uid="{00000000-0005-0000-0000-000051320000}"/>
    <cellStyle name="20% - Accent1 2 5 2 4 3 5" xfId="13069" xr:uid="{00000000-0005-0000-0000-000052320000}"/>
    <cellStyle name="20% - Accent1 2 5 2 4 3 5 2" xfId="13070" xr:uid="{00000000-0005-0000-0000-000053320000}"/>
    <cellStyle name="20% - Accent1 2 5 2 4 3 5 2 2" xfId="13071" xr:uid="{00000000-0005-0000-0000-000054320000}"/>
    <cellStyle name="20% - Accent1 2 5 2 4 3 5 3" xfId="13072" xr:uid="{00000000-0005-0000-0000-000055320000}"/>
    <cellStyle name="20% - Accent1 2 5 2 4 3 6" xfId="13073" xr:uid="{00000000-0005-0000-0000-000056320000}"/>
    <cellStyle name="20% - Accent1 2 5 2 4 3 6 2" xfId="13074" xr:uid="{00000000-0005-0000-0000-000057320000}"/>
    <cellStyle name="20% - Accent1 2 5 2 4 3 6 2 2" xfId="13075" xr:uid="{00000000-0005-0000-0000-000058320000}"/>
    <cellStyle name="20% - Accent1 2 5 2 4 3 6 3" xfId="13076" xr:uid="{00000000-0005-0000-0000-000059320000}"/>
    <cellStyle name="20% - Accent1 2 5 2 4 3 7" xfId="13077" xr:uid="{00000000-0005-0000-0000-00005A320000}"/>
    <cellStyle name="20% - Accent1 2 5 2 4 3 7 2" xfId="13078" xr:uid="{00000000-0005-0000-0000-00005B320000}"/>
    <cellStyle name="20% - Accent1 2 5 2 4 3 8" xfId="13079" xr:uid="{00000000-0005-0000-0000-00005C320000}"/>
    <cellStyle name="20% - Accent1 2 5 2 4 3 8 2" xfId="13080" xr:uid="{00000000-0005-0000-0000-00005D320000}"/>
    <cellStyle name="20% - Accent1 2 5 2 4 3 9" xfId="13081" xr:uid="{00000000-0005-0000-0000-00005E320000}"/>
    <cellStyle name="20% - Accent1 2 5 2 4 4" xfId="13082" xr:uid="{00000000-0005-0000-0000-00005F320000}"/>
    <cellStyle name="20% - Accent1 2 5 2 4 4 2" xfId="13083" xr:uid="{00000000-0005-0000-0000-000060320000}"/>
    <cellStyle name="20% - Accent1 2 5 2 4 4 2 2" xfId="13084" xr:uid="{00000000-0005-0000-0000-000061320000}"/>
    <cellStyle name="20% - Accent1 2 5 2 4 4 2 2 2" xfId="13085" xr:uid="{00000000-0005-0000-0000-000062320000}"/>
    <cellStyle name="20% - Accent1 2 5 2 4 4 2 3" xfId="13086" xr:uid="{00000000-0005-0000-0000-000063320000}"/>
    <cellStyle name="20% - Accent1 2 5 2 4 4 3" xfId="13087" xr:uid="{00000000-0005-0000-0000-000064320000}"/>
    <cellStyle name="20% - Accent1 2 5 2 4 4 3 2" xfId="13088" xr:uid="{00000000-0005-0000-0000-000065320000}"/>
    <cellStyle name="20% - Accent1 2 5 2 4 4 4" xfId="13089" xr:uid="{00000000-0005-0000-0000-000066320000}"/>
    <cellStyle name="20% - Accent1 2 5 2 4 5" xfId="13090" xr:uid="{00000000-0005-0000-0000-000067320000}"/>
    <cellStyle name="20% - Accent1 2 5 2 4 5 2" xfId="13091" xr:uid="{00000000-0005-0000-0000-000068320000}"/>
    <cellStyle name="20% - Accent1 2 5 2 4 5 2 2" xfId="13092" xr:uid="{00000000-0005-0000-0000-000069320000}"/>
    <cellStyle name="20% - Accent1 2 5 2 4 5 2 2 2" xfId="13093" xr:uid="{00000000-0005-0000-0000-00006A320000}"/>
    <cellStyle name="20% - Accent1 2 5 2 4 5 2 3" xfId="13094" xr:uid="{00000000-0005-0000-0000-00006B320000}"/>
    <cellStyle name="20% - Accent1 2 5 2 4 5 3" xfId="13095" xr:uid="{00000000-0005-0000-0000-00006C320000}"/>
    <cellStyle name="20% - Accent1 2 5 2 4 5 3 2" xfId="13096" xr:uid="{00000000-0005-0000-0000-00006D320000}"/>
    <cellStyle name="20% - Accent1 2 5 2 4 5 4" xfId="13097" xr:uid="{00000000-0005-0000-0000-00006E320000}"/>
    <cellStyle name="20% - Accent1 2 5 2 4 6" xfId="13098" xr:uid="{00000000-0005-0000-0000-00006F320000}"/>
    <cellStyle name="20% - Accent1 2 5 2 4 6 2" xfId="13099" xr:uid="{00000000-0005-0000-0000-000070320000}"/>
    <cellStyle name="20% - Accent1 2 5 2 4 6 2 2" xfId="13100" xr:uid="{00000000-0005-0000-0000-000071320000}"/>
    <cellStyle name="20% - Accent1 2 5 2 4 6 2 2 2" xfId="13101" xr:uid="{00000000-0005-0000-0000-000072320000}"/>
    <cellStyle name="20% - Accent1 2 5 2 4 6 2 3" xfId="13102" xr:uid="{00000000-0005-0000-0000-000073320000}"/>
    <cellStyle name="20% - Accent1 2 5 2 4 6 3" xfId="13103" xr:uid="{00000000-0005-0000-0000-000074320000}"/>
    <cellStyle name="20% - Accent1 2 5 2 4 6 3 2" xfId="13104" xr:uid="{00000000-0005-0000-0000-000075320000}"/>
    <cellStyle name="20% - Accent1 2 5 2 4 6 4" xfId="13105" xr:uid="{00000000-0005-0000-0000-000076320000}"/>
    <cellStyle name="20% - Accent1 2 5 2 4 7" xfId="13106" xr:uid="{00000000-0005-0000-0000-000077320000}"/>
    <cellStyle name="20% - Accent1 2 5 2 4 7 2" xfId="13107" xr:uid="{00000000-0005-0000-0000-000078320000}"/>
    <cellStyle name="20% - Accent1 2 5 2 4 7 2 2" xfId="13108" xr:uid="{00000000-0005-0000-0000-000079320000}"/>
    <cellStyle name="20% - Accent1 2 5 2 4 7 3" xfId="13109" xr:uid="{00000000-0005-0000-0000-00007A320000}"/>
    <cellStyle name="20% - Accent1 2 5 2 4 8" xfId="13110" xr:uid="{00000000-0005-0000-0000-00007B320000}"/>
    <cellStyle name="20% - Accent1 2 5 2 4 8 2" xfId="13111" xr:uid="{00000000-0005-0000-0000-00007C320000}"/>
    <cellStyle name="20% - Accent1 2 5 2 4 8 2 2" xfId="13112" xr:uid="{00000000-0005-0000-0000-00007D320000}"/>
    <cellStyle name="20% - Accent1 2 5 2 4 8 3" xfId="13113" xr:uid="{00000000-0005-0000-0000-00007E320000}"/>
    <cellStyle name="20% - Accent1 2 5 2 4 9" xfId="13114" xr:uid="{00000000-0005-0000-0000-00007F320000}"/>
    <cellStyle name="20% - Accent1 2 5 2 4 9 2" xfId="13115" xr:uid="{00000000-0005-0000-0000-000080320000}"/>
    <cellStyle name="20% - Accent1 2 5 2 5" xfId="13116" xr:uid="{00000000-0005-0000-0000-000081320000}"/>
    <cellStyle name="20% - Accent1 2 5 2 5 10" xfId="13117" xr:uid="{00000000-0005-0000-0000-000082320000}"/>
    <cellStyle name="20% - Accent1 2 5 2 5 10 2" xfId="13118" xr:uid="{00000000-0005-0000-0000-000083320000}"/>
    <cellStyle name="20% - Accent1 2 5 2 5 11" xfId="13119" xr:uid="{00000000-0005-0000-0000-000084320000}"/>
    <cellStyle name="20% - Accent1 2 5 2 5 2" xfId="13120" xr:uid="{00000000-0005-0000-0000-000085320000}"/>
    <cellStyle name="20% - Accent1 2 5 2 5 2 2" xfId="13121" xr:uid="{00000000-0005-0000-0000-000086320000}"/>
    <cellStyle name="20% - Accent1 2 5 2 5 2 2 2" xfId="13122" xr:uid="{00000000-0005-0000-0000-000087320000}"/>
    <cellStyle name="20% - Accent1 2 5 2 5 2 2 2 2" xfId="13123" xr:uid="{00000000-0005-0000-0000-000088320000}"/>
    <cellStyle name="20% - Accent1 2 5 2 5 2 2 2 2 2" xfId="13124" xr:uid="{00000000-0005-0000-0000-000089320000}"/>
    <cellStyle name="20% - Accent1 2 5 2 5 2 2 2 3" xfId="13125" xr:uid="{00000000-0005-0000-0000-00008A320000}"/>
    <cellStyle name="20% - Accent1 2 5 2 5 2 2 3" xfId="13126" xr:uid="{00000000-0005-0000-0000-00008B320000}"/>
    <cellStyle name="20% - Accent1 2 5 2 5 2 2 3 2" xfId="13127" xr:uid="{00000000-0005-0000-0000-00008C320000}"/>
    <cellStyle name="20% - Accent1 2 5 2 5 2 2 4" xfId="13128" xr:uid="{00000000-0005-0000-0000-00008D320000}"/>
    <cellStyle name="20% - Accent1 2 5 2 5 2 3" xfId="13129" xr:uid="{00000000-0005-0000-0000-00008E320000}"/>
    <cellStyle name="20% - Accent1 2 5 2 5 2 3 2" xfId="13130" xr:uid="{00000000-0005-0000-0000-00008F320000}"/>
    <cellStyle name="20% - Accent1 2 5 2 5 2 3 2 2" xfId="13131" xr:uid="{00000000-0005-0000-0000-000090320000}"/>
    <cellStyle name="20% - Accent1 2 5 2 5 2 3 2 2 2" xfId="13132" xr:uid="{00000000-0005-0000-0000-000091320000}"/>
    <cellStyle name="20% - Accent1 2 5 2 5 2 3 2 3" xfId="13133" xr:uid="{00000000-0005-0000-0000-000092320000}"/>
    <cellStyle name="20% - Accent1 2 5 2 5 2 3 3" xfId="13134" xr:uid="{00000000-0005-0000-0000-000093320000}"/>
    <cellStyle name="20% - Accent1 2 5 2 5 2 3 3 2" xfId="13135" xr:uid="{00000000-0005-0000-0000-000094320000}"/>
    <cellStyle name="20% - Accent1 2 5 2 5 2 3 4" xfId="13136" xr:uid="{00000000-0005-0000-0000-000095320000}"/>
    <cellStyle name="20% - Accent1 2 5 2 5 2 4" xfId="13137" xr:uid="{00000000-0005-0000-0000-000096320000}"/>
    <cellStyle name="20% - Accent1 2 5 2 5 2 4 2" xfId="13138" xr:uid="{00000000-0005-0000-0000-000097320000}"/>
    <cellStyle name="20% - Accent1 2 5 2 5 2 4 2 2" xfId="13139" xr:uid="{00000000-0005-0000-0000-000098320000}"/>
    <cellStyle name="20% - Accent1 2 5 2 5 2 4 2 2 2" xfId="13140" xr:uid="{00000000-0005-0000-0000-000099320000}"/>
    <cellStyle name="20% - Accent1 2 5 2 5 2 4 2 3" xfId="13141" xr:uid="{00000000-0005-0000-0000-00009A320000}"/>
    <cellStyle name="20% - Accent1 2 5 2 5 2 4 3" xfId="13142" xr:uid="{00000000-0005-0000-0000-00009B320000}"/>
    <cellStyle name="20% - Accent1 2 5 2 5 2 4 3 2" xfId="13143" xr:uid="{00000000-0005-0000-0000-00009C320000}"/>
    <cellStyle name="20% - Accent1 2 5 2 5 2 4 4" xfId="13144" xr:uid="{00000000-0005-0000-0000-00009D320000}"/>
    <cellStyle name="20% - Accent1 2 5 2 5 2 5" xfId="13145" xr:uid="{00000000-0005-0000-0000-00009E320000}"/>
    <cellStyle name="20% - Accent1 2 5 2 5 2 5 2" xfId="13146" xr:uid="{00000000-0005-0000-0000-00009F320000}"/>
    <cellStyle name="20% - Accent1 2 5 2 5 2 5 2 2" xfId="13147" xr:uid="{00000000-0005-0000-0000-0000A0320000}"/>
    <cellStyle name="20% - Accent1 2 5 2 5 2 5 3" xfId="13148" xr:uid="{00000000-0005-0000-0000-0000A1320000}"/>
    <cellStyle name="20% - Accent1 2 5 2 5 2 6" xfId="13149" xr:uid="{00000000-0005-0000-0000-0000A2320000}"/>
    <cellStyle name="20% - Accent1 2 5 2 5 2 6 2" xfId="13150" xr:uid="{00000000-0005-0000-0000-0000A3320000}"/>
    <cellStyle name="20% - Accent1 2 5 2 5 2 6 2 2" xfId="13151" xr:uid="{00000000-0005-0000-0000-0000A4320000}"/>
    <cellStyle name="20% - Accent1 2 5 2 5 2 6 3" xfId="13152" xr:uid="{00000000-0005-0000-0000-0000A5320000}"/>
    <cellStyle name="20% - Accent1 2 5 2 5 2 7" xfId="13153" xr:uid="{00000000-0005-0000-0000-0000A6320000}"/>
    <cellStyle name="20% - Accent1 2 5 2 5 2 7 2" xfId="13154" xr:uid="{00000000-0005-0000-0000-0000A7320000}"/>
    <cellStyle name="20% - Accent1 2 5 2 5 2 8" xfId="13155" xr:uid="{00000000-0005-0000-0000-0000A8320000}"/>
    <cellStyle name="20% - Accent1 2 5 2 5 2 8 2" xfId="13156" xr:uid="{00000000-0005-0000-0000-0000A9320000}"/>
    <cellStyle name="20% - Accent1 2 5 2 5 2 9" xfId="13157" xr:uid="{00000000-0005-0000-0000-0000AA320000}"/>
    <cellStyle name="20% - Accent1 2 5 2 5 3" xfId="13158" xr:uid="{00000000-0005-0000-0000-0000AB320000}"/>
    <cellStyle name="20% - Accent1 2 5 2 5 3 2" xfId="13159" xr:uid="{00000000-0005-0000-0000-0000AC320000}"/>
    <cellStyle name="20% - Accent1 2 5 2 5 3 2 2" xfId="13160" xr:uid="{00000000-0005-0000-0000-0000AD320000}"/>
    <cellStyle name="20% - Accent1 2 5 2 5 3 2 2 2" xfId="13161" xr:uid="{00000000-0005-0000-0000-0000AE320000}"/>
    <cellStyle name="20% - Accent1 2 5 2 5 3 2 2 2 2" xfId="13162" xr:uid="{00000000-0005-0000-0000-0000AF320000}"/>
    <cellStyle name="20% - Accent1 2 5 2 5 3 2 2 3" xfId="13163" xr:uid="{00000000-0005-0000-0000-0000B0320000}"/>
    <cellStyle name="20% - Accent1 2 5 2 5 3 2 3" xfId="13164" xr:uid="{00000000-0005-0000-0000-0000B1320000}"/>
    <cellStyle name="20% - Accent1 2 5 2 5 3 2 3 2" xfId="13165" xr:uid="{00000000-0005-0000-0000-0000B2320000}"/>
    <cellStyle name="20% - Accent1 2 5 2 5 3 2 4" xfId="13166" xr:uid="{00000000-0005-0000-0000-0000B3320000}"/>
    <cellStyle name="20% - Accent1 2 5 2 5 3 3" xfId="13167" xr:uid="{00000000-0005-0000-0000-0000B4320000}"/>
    <cellStyle name="20% - Accent1 2 5 2 5 3 3 2" xfId="13168" xr:uid="{00000000-0005-0000-0000-0000B5320000}"/>
    <cellStyle name="20% - Accent1 2 5 2 5 3 3 2 2" xfId="13169" xr:uid="{00000000-0005-0000-0000-0000B6320000}"/>
    <cellStyle name="20% - Accent1 2 5 2 5 3 3 2 2 2" xfId="13170" xr:uid="{00000000-0005-0000-0000-0000B7320000}"/>
    <cellStyle name="20% - Accent1 2 5 2 5 3 3 2 3" xfId="13171" xr:uid="{00000000-0005-0000-0000-0000B8320000}"/>
    <cellStyle name="20% - Accent1 2 5 2 5 3 3 3" xfId="13172" xr:uid="{00000000-0005-0000-0000-0000B9320000}"/>
    <cellStyle name="20% - Accent1 2 5 2 5 3 3 3 2" xfId="13173" xr:uid="{00000000-0005-0000-0000-0000BA320000}"/>
    <cellStyle name="20% - Accent1 2 5 2 5 3 3 4" xfId="13174" xr:uid="{00000000-0005-0000-0000-0000BB320000}"/>
    <cellStyle name="20% - Accent1 2 5 2 5 3 4" xfId="13175" xr:uid="{00000000-0005-0000-0000-0000BC320000}"/>
    <cellStyle name="20% - Accent1 2 5 2 5 3 4 2" xfId="13176" xr:uid="{00000000-0005-0000-0000-0000BD320000}"/>
    <cellStyle name="20% - Accent1 2 5 2 5 3 4 2 2" xfId="13177" xr:uid="{00000000-0005-0000-0000-0000BE320000}"/>
    <cellStyle name="20% - Accent1 2 5 2 5 3 4 2 2 2" xfId="13178" xr:uid="{00000000-0005-0000-0000-0000BF320000}"/>
    <cellStyle name="20% - Accent1 2 5 2 5 3 4 2 3" xfId="13179" xr:uid="{00000000-0005-0000-0000-0000C0320000}"/>
    <cellStyle name="20% - Accent1 2 5 2 5 3 4 3" xfId="13180" xr:uid="{00000000-0005-0000-0000-0000C1320000}"/>
    <cellStyle name="20% - Accent1 2 5 2 5 3 4 3 2" xfId="13181" xr:uid="{00000000-0005-0000-0000-0000C2320000}"/>
    <cellStyle name="20% - Accent1 2 5 2 5 3 4 4" xfId="13182" xr:uid="{00000000-0005-0000-0000-0000C3320000}"/>
    <cellStyle name="20% - Accent1 2 5 2 5 3 5" xfId="13183" xr:uid="{00000000-0005-0000-0000-0000C4320000}"/>
    <cellStyle name="20% - Accent1 2 5 2 5 3 5 2" xfId="13184" xr:uid="{00000000-0005-0000-0000-0000C5320000}"/>
    <cellStyle name="20% - Accent1 2 5 2 5 3 5 2 2" xfId="13185" xr:uid="{00000000-0005-0000-0000-0000C6320000}"/>
    <cellStyle name="20% - Accent1 2 5 2 5 3 5 3" xfId="13186" xr:uid="{00000000-0005-0000-0000-0000C7320000}"/>
    <cellStyle name="20% - Accent1 2 5 2 5 3 6" xfId="13187" xr:uid="{00000000-0005-0000-0000-0000C8320000}"/>
    <cellStyle name="20% - Accent1 2 5 2 5 3 6 2" xfId="13188" xr:uid="{00000000-0005-0000-0000-0000C9320000}"/>
    <cellStyle name="20% - Accent1 2 5 2 5 3 6 2 2" xfId="13189" xr:uid="{00000000-0005-0000-0000-0000CA320000}"/>
    <cellStyle name="20% - Accent1 2 5 2 5 3 6 3" xfId="13190" xr:uid="{00000000-0005-0000-0000-0000CB320000}"/>
    <cellStyle name="20% - Accent1 2 5 2 5 3 7" xfId="13191" xr:uid="{00000000-0005-0000-0000-0000CC320000}"/>
    <cellStyle name="20% - Accent1 2 5 2 5 3 7 2" xfId="13192" xr:uid="{00000000-0005-0000-0000-0000CD320000}"/>
    <cellStyle name="20% - Accent1 2 5 2 5 3 8" xfId="13193" xr:uid="{00000000-0005-0000-0000-0000CE320000}"/>
    <cellStyle name="20% - Accent1 2 5 2 5 3 8 2" xfId="13194" xr:uid="{00000000-0005-0000-0000-0000CF320000}"/>
    <cellStyle name="20% - Accent1 2 5 2 5 3 9" xfId="13195" xr:uid="{00000000-0005-0000-0000-0000D0320000}"/>
    <cellStyle name="20% - Accent1 2 5 2 5 4" xfId="13196" xr:uid="{00000000-0005-0000-0000-0000D1320000}"/>
    <cellStyle name="20% - Accent1 2 5 2 5 4 2" xfId="13197" xr:uid="{00000000-0005-0000-0000-0000D2320000}"/>
    <cellStyle name="20% - Accent1 2 5 2 5 4 2 2" xfId="13198" xr:uid="{00000000-0005-0000-0000-0000D3320000}"/>
    <cellStyle name="20% - Accent1 2 5 2 5 4 2 2 2" xfId="13199" xr:uid="{00000000-0005-0000-0000-0000D4320000}"/>
    <cellStyle name="20% - Accent1 2 5 2 5 4 2 3" xfId="13200" xr:uid="{00000000-0005-0000-0000-0000D5320000}"/>
    <cellStyle name="20% - Accent1 2 5 2 5 4 3" xfId="13201" xr:uid="{00000000-0005-0000-0000-0000D6320000}"/>
    <cellStyle name="20% - Accent1 2 5 2 5 4 3 2" xfId="13202" xr:uid="{00000000-0005-0000-0000-0000D7320000}"/>
    <cellStyle name="20% - Accent1 2 5 2 5 4 4" xfId="13203" xr:uid="{00000000-0005-0000-0000-0000D8320000}"/>
    <cellStyle name="20% - Accent1 2 5 2 5 5" xfId="13204" xr:uid="{00000000-0005-0000-0000-0000D9320000}"/>
    <cellStyle name="20% - Accent1 2 5 2 5 5 2" xfId="13205" xr:uid="{00000000-0005-0000-0000-0000DA320000}"/>
    <cellStyle name="20% - Accent1 2 5 2 5 5 2 2" xfId="13206" xr:uid="{00000000-0005-0000-0000-0000DB320000}"/>
    <cellStyle name="20% - Accent1 2 5 2 5 5 2 2 2" xfId="13207" xr:uid="{00000000-0005-0000-0000-0000DC320000}"/>
    <cellStyle name="20% - Accent1 2 5 2 5 5 2 3" xfId="13208" xr:uid="{00000000-0005-0000-0000-0000DD320000}"/>
    <cellStyle name="20% - Accent1 2 5 2 5 5 3" xfId="13209" xr:uid="{00000000-0005-0000-0000-0000DE320000}"/>
    <cellStyle name="20% - Accent1 2 5 2 5 5 3 2" xfId="13210" xr:uid="{00000000-0005-0000-0000-0000DF320000}"/>
    <cellStyle name="20% - Accent1 2 5 2 5 5 4" xfId="13211" xr:uid="{00000000-0005-0000-0000-0000E0320000}"/>
    <cellStyle name="20% - Accent1 2 5 2 5 6" xfId="13212" xr:uid="{00000000-0005-0000-0000-0000E1320000}"/>
    <cellStyle name="20% - Accent1 2 5 2 5 6 2" xfId="13213" xr:uid="{00000000-0005-0000-0000-0000E2320000}"/>
    <cellStyle name="20% - Accent1 2 5 2 5 6 2 2" xfId="13214" xr:uid="{00000000-0005-0000-0000-0000E3320000}"/>
    <cellStyle name="20% - Accent1 2 5 2 5 6 2 2 2" xfId="13215" xr:uid="{00000000-0005-0000-0000-0000E4320000}"/>
    <cellStyle name="20% - Accent1 2 5 2 5 6 2 3" xfId="13216" xr:uid="{00000000-0005-0000-0000-0000E5320000}"/>
    <cellStyle name="20% - Accent1 2 5 2 5 6 3" xfId="13217" xr:uid="{00000000-0005-0000-0000-0000E6320000}"/>
    <cellStyle name="20% - Accent1 2 5 2 5 6 3 2" xfId="13218" xr:uid="{00000000-0005-0000-0000-0000E7320000}"/>
    <cellStyle name="20% - Accent1 2 5 2 5 6 4" xfId="13219" xr:uid="{00000000-0005-0000-0000-0000E8320000}"/>
    <cellStyle name="20% - Accent1 2 5 2 5 7" xfId="13220" xr:uid="{00000000-0005-0000-0000-0000E9320000}"/>
    <cellStyle name="20% - Accent1 2 5 2 5 7 2" xfId="13221" xr:uid="{00000000-0005-0000-0000-0000EA320000}"/>
    <cellStyle name="20% - Accent1 2 5 2 5 7 2 2" xfId="13222" xr:uid="{00000000-0005-0000-0000-0000EB320000}"/>
    <cellStyle name="20% - Accent1 2 5 2 5 7 3" xfId="13223" xr:uid="{00000000-0005-0000-0000-0000EC320000}"/>
    <cellStyle name="20% - Accent1 2 5 2 5 8" xfId="13224" xr:uid="{00000000-0005-0000-0000-0000ED320000}"/>
    <cellStyle name="20% - Accent1 2 5 2 5 8 2" xfId="13225" xr:uid="{00000000-0005-0000-0000-0000EE320000}"/>
    <cellStyle name="20% - Accent1 2 5 2 5 8 2 2" xfId="13226" xr:uid="{00000000-0005-0000-0000-0000EF320000}"/>
    <cellStyle name="20% - Accent1 2 5 2 5 8 3" xfId="13227" xr:uid="{00000000-0005-0000-0000-0000F0320000}"/>
    <cellStyle name="20% - Accent1 2 5 2 5 9" xfId="13228" xr:uid="{00000000-0005-0000-0000-0000F1320000}"/>
    <cellStyle name="20% - Accent1 2 5 2 5 9 2" xfId="13229" xr:uid="{00000000-0005-0000-0000-0000F2320000}"/>
    <cellStyle name="20% - Accent1 2 5 2 6" xfId="13230" xr:uid="{00000000-0005-0000-0000-0000F3320000}"/>
    <cellStyle name="20% - Accent1 2 5 2 6 2" xfId="13231" xr:uid="{00000000-0005-0000-0000-0000F4320000}"/>
    <cellStyle name="20% - Accent1 2 5 2 6 2 2" xfId="13232" xr:uid="{00000000-0005-0000-0000-0000F5320000}"/>
    <cellStyle name="20% - Accent1 2 5 2 6 2 2 2" xfId="13233" xr:uid="{00000000-0005-0000-0000-0000F6320000}"/>
    <cellStyle name="20% - Accent1 2 5 2 6 2 2 2 2" xfId="13234" xr:uid="{00000000-0005-0000-0000-0000F7320000}"/>
    <cellStyle name="20% - Accent1 2 5 2 6 2 2 3" xfId="13235" xr:uid="{00000000-0005-0000-0000-0000F8320000}"/>
    <cellStyle name="20% - Accent1 2 5 2 6 2 3" xfId="13236" xr:uid="{00000000-0005-0000-0000-0000F9320000}"/>
    <cellStyle name="20% - Accent1 2 5 2 6 2 3 2" xfId="13237" xr:uid="{00000000-0005-0000-0000-0000FA320000}"/>
    <cellStyle name="20% - Accent1 2 5 2 6 2 4" xfId="13238" xr:uid="{00000000-0005-0000-0000-0000FB320000}"/>
    <cellStyle name="20% - Accent1 2 5 2 6 3" xfId="13239" xr:uid="{00000000-0005-0000-0000-0000FC320000}"/>
    <cellStyle name="20% - Accent1 2 5 2 6 3 2" xfId="13240" xr:uid="{00000000-0005-0000-0000-0000FD320000}"/>
    <cellStyle name="20% - Accent1 2 5 2 6 3 2 2" xfId="13241" xr:uid="{00000000-0005-0000-0000-0000FE320000}"/>
    <cellStyle name="20% - Accent1 2 5 2 6 3 2 2 2" xfId="13242" xr:uid="{00000000-0005-0000-0000-0000FF320000}"/>
    <cellStyle name="20% - Accent1 2 5 2 6 3 2 3" xfId="13243" xr:uid="{00000000-0005-0000-0000-000000330000}"/>
    <cellStyle name="20% - Accent1 2 5 2 6 3 3" xfId="13244" xr:uid="{00000000-0005-0000-0000-000001330000}"/>
    <cellStyle name="20% - Accent1 2 5 2 6 3 3 2" xfId="13245" xr:uid="{00000000-0005-0000-0000-000002330000}"/>
    <cellStyle name="20% - Accent1 2 5 2 6 3 4" xfId="13246" xr:uid="{00000000-0005-0000-0000-000003330000}"/>
    <cellStyle name="20% - Accent1 2 5 2 6 4" xfId="13247" xr:uid="{00000000-0005-0000-0000-000004330000}"/>
    <cellStyle name="20% - Accent1 2 5 2 6 4 2" xfId="13248" xr:uid="{00000000-0005-0000-0000-000005330000}"/>
    <cellStyle name="20% - Accent1 2 5 2 6 4 2 2" xfId="13249" xr:uid="{00000000-0005-0000-0000-000006330000}"/>
    <cellStyle name="20% - Accent1 2 5 2 6 4 2 2 2" xfId="13250" xr:uid="{00000000-0005-0000-0000-000007330000}"/>
    <cellStyle name="20% - Accent1 2 5 2 6 4 2 3" xfId="13251" xr:uid="{00000000-0005-0000-0000-000008330000}"/>
    <cellStyle name="20% - Accent1 2 5 2 6 4 3" xfId="13252" xr:uid="{00000000-0005-0000-0000-000009330000}"/>
    <cellStyle name="20% - Accent1 2 5 2 6 4 3 2" xfId="13253" xr:uid="{00000000-0005-0000-0000-00000A330000}"/>
    <cellStyle name="20% - Accent1 2 5 2 6 4 4" xfId="13254" xr:uid="{00000000-0005-0000-0000-00000B330000}"/>
    <cellStyle name="20% - Accent1 2 5 2 6 5" xfId="13255" xr:uid="{00000000-0005-0000-0000-00000C330000}"/>
    <cellStyle name="20% - Accent1 2 5 2 6 5 2" xfId="13256" xr:uid="{00000000-0005-0000-0000-00000D330000}"/>
    <cellStyle name="20% - Accent1 2 5 2 6 5 2 2" xfId="13257" xr:uid="{00000000-0005-0000-0000-00000E330000}"/>
    <cellStyle name="20% - Accent1 2 5 2 6 5 3" xfId="13258" xr:uid="{00000000-0005-0000-0000-00000F330000}"/>
    <cellStyle name="20% - Accent1 2 5 2 6 6" xfId="13259" xr:uid="{00000000-0005-0000-0000-000010330000}"/>
    <cellStyle name="20% - Accent1 2 5 2 6 6 2" xfId="13260" xr:uid="{00000000-0005-0000-0000-000011330000}"/>
    <cellStyle name="20% - Accent1 2 5 2 6 6 2 2" xfId="13261" xr:uid="{00000000-0005-0000-0000-000012330000}"/>
    <cellStyle name="20% - Accent1 2 5 2 6 6 3" xfId="13262" xr:uid="{00000000-0005-0000-0000-000013330000}"/>
    <cellStyle name="20% - Accent1 2 5 2 6 7" xfId="13263" xr:uid="{00000000-0005-0000-0000-000014330000}"/>
    <cellStyle name="20% - Accent1 2 5 2 6 7 2" xfId="13264" xr:uid="{00000000-0005-0000-0000-000015330000}"/>
    <cellStyle name="20% - Accent1 2 5 2 6 8" xfId="13265" xr:uid="{00000000-0005-0000-0000-000016330000}"/>
    <cellStyle name="20% - Accent1 2 5 2 6 8 2" xfId="13266" xr:uid="{00000000-0005-0000-0000-000017330000}"/>
    <cellStyle name="20% - Accent1 2 5 2 6 9" xfId="13267" xr:uid="{00000000-0005-0000-0000-000018330000}"/>
    <cellStyle name="20% - Accent1 2 5 2 7" xfId="13268" xr:uid="{00000000-0005-0000-0000-000019330000}"/>
    <cellStyle name="20% - Accent1 2 5 2 7 2" xfId="13269" xr:uid="{00000000-0005-0000-0000-00001A330000}"/>
    <cellStyle name="20% - Accent1 2 5 2 7 2 2" xfId="13270" xr:uid="{00000000-0005-0000-0000-00001B330000}"/>
    <cellStyle name="20% - Accent1 2 5 2 7 2 2 2" xfId="13271" xr:uid="{00000000-0005-0000-0000-00001C330000}"/>
    <cellStyle name="20% - Accent1 2 5 2 7 2 2 2 2" xfId="13272" xr:uid="{00000000-0005-0000-0000-00001D330000}"/>
    <cellStyle name="20% - Accent1 2 5 2 7 2 2 3" xfId="13273" xr:uid="{00000000-0005-0000-0000-00001E330000}"/>
    <cellStyle name="20% - Accent1 2 5 2 7 2 3" xfId="13274" xr:uid="{00000000-0005-0000-0000-00001F330000}"/>
    <cellStyle name="20% - Accent1 2 5 2 7 2 3 2" xfId="13275" xr:uid="{00000000-0005-0000-0000-000020330000}"/>
    <cellStyle name="20% - Accent1 2 5 2 7 2 4" xfId="13276" xr:uid="{00000000-0005-0000-0000-000021330000}"/>
    <cellStyle name="20% - Accent1 2 5 2 7 3" xfId="13277" xr:uid="{00000000-0005-0000-0000-000022330000}"/>
    <cellStyle name="20% - Accent1 2 5 2 7 3 2" xfId="13278" xr:uid="{00000000-0005-0000-0000-000023330000}"/>
    <cellStyle name="20% - Accent1 2 5 2 7 3 2 2" xfId="13279" xr:uid="{00000000-0005-0000-0000-000024330000}"/>
    <cellStyle name="20% - Accent1 2 5 2 7 3 2 2 2" xfId="13280" xr:uid="{00000000-0005-0000-0000-000025330000}"/>
    <cellStyle name="20% - Accent1 2 5 2 7 3 2 3" xfId="13281" xr:uid="{00000000-0005-0000-0000-000026330000}"/>
    <cellStyle name="20% - Accent1 2 5 2 7 3 3" xfId="13282" xr:uid="{00000000-0005-0000-0000-000027330000}"/>
    <cellStyle name="20% - Accent1 2 5 2 7 3 3 2" xfId="13283" xr:uid="{00000000-0005-0000-0000-000028330000}"/>
    <cellStyle name="20% - Accent1 2 5 2 7 3 4" xfId="13284" xr:uid="{00000000-0005-0000-0000-000029330000}"/>
    <cellStyle name="20% - Accent1 2 5 2 7 4" xfId="13285" xr:uid="{00000000-0005-0000-0000-00002A330000}"/>
    <cellStyle name="20% - Accent1 2 5 2 7 4 2" xfId="13286" xr:uid="{00000000-0005-0000-0000-00002B330000}"/>
    <cellStyle name="20% - Accent1 2 5 2 7 4 2 2" xfId="13287" xr:uid="{00000000-0005-0000-0000-00002C330000}"/>
    <cellStyle name="20% - Accent1 2 5 2 7 4 2 2 2" xfId="13288" xr:uid="{00000000-0005-0000-0000-00002D330000}"/>
    <cellStyle name="20% - Accent1 2 5 2 7 4 2 3" xfId="13289" xr:uid="{00000000-0005-0000-0000-00002E330000}"/>
    <cellStyle name="20% - Accent1 2 5 2 7 4 3" xfId="13290" xr:uid="{00000000-0005-0000-0000-00002F330000}"/>
    <cellStyle name="20% - Accent1 2 5 2 7 4 3 2" xfId="13291" xr:uid="{00000000-0005-0000-0000-000030330000}"/>
    <cellStyle name="20% - Accent1 2 5 2 7 4 4" xfId="13292" xr:uid="{00000000-0005-0000-0000-000031330000}"/>
    <cellStyle name="20% - Accent1 2 5 2 7 5" xfId="13293" xr:uid="{00000000-0005-0000-0000-000032330000}"/>
    <cellStyle name="20% - Accent1 2 5 2 7 5 2" xfId="13294" xr:uid="{00000000-0005-0000-0000-000033330000}"/>
    <cellStyle name="20% - Accent1 2 5 2 7 5 2 2" xfId="13295" xr:uid="{00000000-0005-0000-0000-000034330000}"/>
    <cellStyle name="20% - Accent1 2 5 2 7 5 3" xfId="13296" xr:uid="{00000000-0005-0000-0000-000035330000}"/>
    <cellStyle name="20% - Accent1 2 5 2 7 6" xfId="13297" xr:uid="{00000000-0005-0000-0000-000036330000}"/>
    <cellStyle name="20% - Accent1 2 5 2 7 6 2" xfId="13298" xr:uid="{00000000-0005-0000-0000-000037330000}"/>
    <cellStyle name="20% - Accent1 2 5 2 7 6 2 2" xfId="13299" xr:uid="{00000000-0005-0000-0000-000038330000}"/>
    <cellStyle name="20% - Accent1 2 5 2 7 6 3" xfId="13300" xr:uid="{00000000-0005-0000-0000-000039330000}"/>
    <cellStyle name="20% - Accent1 2 5 2 7 7" xfId="13301" xr:uid="{00000000-0005-0000-0000-00003A330000}"/>
    <cellStyle name="20% - Accent1 2 5 2 7 7 2" xfId="13302" xr:uid="{00000000-0005-0000-0000-00003B330000}"/>
    <cellStyle name="20% - Accent1 2 5 2 7 8" xfId="13303" xr:uid="{00000000-0005-0000-0000-00003C330000}"/>
    <cellStyle name="20% - Accent1 2 5 2 7 8 2" xfId="13304" xr:uid="{00000000-0005-0000-0000-00003D330000}"/>
    <cellStyle name="20% - Accent1 2 5 2 7 9" xfId="13305" xr:uid="{00000000-0005-0000-0000-00003E330000}"/>
    <cellStyle name="20% - Accent1 2 5 2 8" xfId="13306" xr:uid="{00000000-0005-0000-0000-00003F330000}"/>
    <cellStyle name="20% - Accent1 2 5 2 8 2" xfId="13307" xr:uid="{00000000-0005-0000-0000-000040330000}"/>
    <cellStyle name="20% - Accent1 2 5 2 8 2 2" xfId="13308" xr:uid="{00000000-0005-0000-0000-000041330000}"/>
    <cellStyle name="20% - Accent1 2 5 2 8 2 2 2" xfId="13309" xr:uid="{00000000-0005-0000-0000-000042330000}"/>
    <cellStyle name="20% - Accent1 2 5 2 8 2 3" xfId="13310" xr:uid="{00000000-0005-0000-0000-000043330000}"/>
    <cellStyle name="20% - Accent1 2 5 2 8 3" xfId="13311" xr:uid="{00000000-0005-0000-0000-000044330000}"/>
    <cellStyle name="20% - Accent1 2 5 2 8 3 2" xfId="13312" xr:uid="{00000000-0005-0000-0000-000045330000}"/>
    <cellStyle name="20% - Accent1 2 5 2 8 4" xfId="13313" xr:uid="{00000000-0005-0000-0000-000046330000}"/>
    <cellStyle name="20% - Accent1 2 5 2 9" xfId="13314" xr:uid="{00000000-0005-0000-0000-000047330000}"/>
    <cellStyle name="20% - Accent1 2 5 2 9 2" xfId="13315" xr:uid="{00000000-0005-0000-0000-000048330000}"/>
    <cellStyle name="20% - Accent1 2 5 2 9 2 2" xfId="13316" xr:uid="{00000000-0005-0000-0000-000049330000}"/>
    <cellStyle name="20% - Accent1 2 5 2 9 2 2 2" xfId="13317" xr:uid="{00000000-0005-0000-0000-00004A330000}"/>
    <cellStyle name="20% - Accent1 2 5 2 9 2 3" xfId="13318" xr:uid="{00000000-0005-0000-0000-00004B330000}"/>
    <cellStyle name="20% - Accent1 2 5 2 9 3" xfId="13319" xr:uid="{00000000-0005-0000-0000-00004C330000}"/>
    <cellStyle name="20% - Accent1 2 5 2 9 3 2" xfId="13320" xr:uid="{00000000-0005-0000-0000-00004D330000}"/>
    <cellStyle name="20% - Accent1 2 5 2 9 4" xfId="13321" xr:uid="{00000000-0005-0000-0000-00004E330000}"/>
    <cellStyle name="20% - Accent1 2 5 3" xfId="13322" xr:uid="{00000000-0005-0000-0000-00004F330000}"/>
    <cellStyle name="20% - Accent1 2 5 3 10" xfId="13323" xr:uid="{00000000-0005-0000-0000-000050330000}"/>
    <cellStyle name="20% - Accent1 2 5 3 10 2" xfId="13324" xr:uid="{00000000-0005-0000-0000-000051330000}"/>
    <cellStyle name="20% - Accent1 2 5 3 10 2 2" xfId="13325" xr:uid="{00000000-0005-0000-0000-000052330000}"/>
    <cellStyle name="20% - Accent1 2 5 3 10 3" xfId="13326" xr:uid="{00000000-0005-0000-0000-000053330000}"/>
    <cellStyle name="20% - Accent1 2 5 3 11" xfId="13327" xr:uid="{00000000-0005-0000-0000-000054330000}"/>
    <cellStyle name="20% - Accent1 2 5 3 11 2" xfId="13328" xr:uid="{00000000-0005-0000-0000-000055330000}"/>
    <cellStyle name="20% - Accent1 2 5 3 11 2 2" xfId="13329" xr:uid="{00000000-0005-0000-0000-000056330000}"/>
    <cellStyle name="20% - Accent1 2 5 3 11 3" xfId="13330" xr:uid="{00000000-0005-0000-0000-000057330000}"/>
    <cellStyle name="20% - Accent1 2 5 3 12" xfId="13331" xr:uid="{00000000-0005-0000-0000-000058330000}"/>
    <cellStyle name="20% - Accent1 2 5 3 12 2" xfId="13332" xr:uid="{00000000-0005-0000-0000-000059330000}"/>
    <cellStyle name="20% - Accent1 2 5 3 13" xfId="13333" xr:uid="{00000000-0005-0000-0000-00005A330000}"/>
    <cellStyle name="20% - Accent1 2 5 3 13 2" xfId="13334" xr:uid="{00000000-0005-0000-0000-00005B330000}"/>
    <cellStyle name="20% - Accent1 2 5 3 14" xfId="13335" xr:uid="{00000000-0005-0000-0000-00005C330000}"/>
    <cellStyle name="20% - Accent1 2 5 3 2" xfId="13336" xr:uid="{00000000-0005-0000-0000-00005D330000}"/>
    <cellStyle name="20% - Accent1 2 5 3 2 10" xfId="13337" xr:uid="{00000000-0005-0000-0000-00005E330000}"/>
    <cellStyle name="20% - Accent1 2 5 3 2 10 2" xfId="13338" xr:uid="{00000000-0005-0000-0000-00005F330000}"/>
    <cellStyle name="20% - Accent1 2 5 3 2 11" xfId="13339" xr:uid="{00000000-0005-0000-0000-000060330000}"/>
    <cellStyle name="20% - Accent1 2 5 3 2 2" xfId="13340" xr:uid="{00000000-0005-0000-0000-000061330000}"/>
    <cellStyle name="20% - Accent1 2 5 3 2 2 2" xfId="13341" xr:uid="{00000000-0005-0000-0000-000062330000}"/>
    <cellStyle name="20% - Accent1 2 5 3 2 2 2 2" xfId="13342" xr:uid="{00000000-0005-0000-0000-000063330000}"/>
    <cellStyle name="20% - Accent1 2 5 3 2 2 2 2 2" xfId="13343" xr:uid="{00000000-0005-0000-0000-000064330000}"/>
    <cellStyle name="20% - Accent1 2 5 3 2 2 2 2 2 2" xfId="13344" xr:uid="{00000000-0005-0000-0000-000065330000}"/>
    <cellStyle name="20% - Accent1 2 5 3 2 2 2 2 3" xfId="13345" xr:uid="{00000000-0005-0000-0000-000066330000}"/>
    <cellStyle name="20% - Accent1 2 5 3 2 2 2 3" xfId="13346" xr:uid="{00000000-0005-0000-0000-000067330000}"/>
    <cellStyle name="20% - Accent1 2 5 3 2 2 2 3 2" xfId="13347" xr:uid="{00000000-0005-0000-0000-000068330000}"/>
    <cellStyle name="20% - Accent1 2 5 3 2 2 2 4" xfId="13348" xr:uid="{00000000-0005-0000-0000-000069330000}"/>
    <cellStyle name="20% - Accent1 2 5 3 2 2 3" xfId="13349" xr:uid="{00000000-0005-0000-0000-00006A330000}"/>
    <cellStyle name="20% - Accent1 2 5 3 2 2 3 2" xfId="13350" xr:uid="{00000000-0005-0000-0000-00006B330000}"/>
    <cellStyle name="20% - Accent1 2 5 3 2 2 3 2 2" xfId="13351" xr:uid="{00000000-0005-0000-0000-00006C330000}"/>
    <cellStyle name="20% - Accent1 2 5 3 2 2 3 2 2 2" xfId="13352" xr:uid="{00000000-0005-0000-0000-00006D330000}"/>
    <cellStyle name="20% - Accent1 2 5 3 2 2 3 2 3" xfId="13353" xr:uid="{00000000-0005-0000-0000-00006E330000}"/>
    <cellStyle name="20% - Accent1 2 5 3 2 2 3 3" xfId="13354" xr:uid="{00000000-0005-0000-0000-00006F330000}"/>
    <cellStyle name="20% - Accent1 2 5 3 2 2 3 3 2" xfId="13355" xr:uid="{00000000-0005-0000-0000-000070330000}"/>
    <cellStyle name="20% - Accent1 2 5 3 2 2 3 4" xfId="13356" xr:uid="{00000000-0005-0000-0000-000071330000}"/>
    <cellStyle name="20% - Accent1 2 5 3 2 2 4" xfId="13357" xr:uid="{00000000-0005-0000-0000-000072330000}"/>
    <cellStyle name="20% - Accent1 2 5 3 2 2 4 2" xfId="13358" xr:uid="{00000000-0005-0000-0000-000073330000}"/>
    <cellStyle name="20% - Accent1 2 5 3 2 2 4 2 2" xfId="13359" xr:uid="{00000000-0005-0000-0000-000074330000}"/>
    <cellStyle name="20% - Accent1 2 5 3 2 2 4 2 2 2" xfId="13360" xr:uid="{00000000-0005-0000-0000-000075330000}"/>
    <cellStyle name="20% - Accent1 2 5 3 2 2 4 2 3" xfId="13361" xr:uid="{00000000-0005-0000-0000-000076330000}"/>
    <cellStyle name="20% - Accent1 2 5 3 2 2 4 3" xfId="13362" xr:uid="{00000000-0005-0000-0000-000077330000}"/>
    <cellStyle name="20% - Accent1 2 5 3 2 2 4 3 2" xfId="13363" xr:uid="{00000000-0005-0000-0000-000078330000}"/>
    <cellStyle name="20% - Accent1 2 5 3 2 2 4 4" xfId="13364" xr:uid="{00000000-0005-0000-0000-000079330000}"/>
    <cellStyle name="20% - Accent1 2 5 3 2 2 5" xfId="13365" xr:uid="{00000000-0005-0000-0000-00007A330000}"/>
    <cellStyle name="20% - Accent1 2 5 3 2 2 5 2" xfId="13366" xr:uid="{00000000-0005-0000-0000-00007B330000}"/>
    <cellStyle name="20% - Accent1 2 5 3 2 2 5 2 2" xfId="13367" xr:uid="{00000000-0005-0000-0000-00007C330000}"/>
    <cellStyle name="20% - Accent1 2 5 3 2 2 5 3" xfId="13368" xr:uid="{00000000-0005-0000-0000-00007D330000}"/>
    <cellStyle name="20% - Accent1 2 5 3 2 2 6" xfId="13369" xr:uid="{00000000-0005-0000-0000-00007E330000}"/>
    <cellStyle name="20% - Accent1 2 5 3 2 2 6 2" xfId="13370" xr:uid="{00000000-0005-0000-0000-00007F330000}"/>
    <cellStyle name="20% - Accent1 2 5 3 2 2 6 2 2" xfId="13371" xr:uid="{00000000-0005-0000-0000-000080330000}"/>
    <cellStyle name="20% - Accent1 2 5 3 2 2 6 3" xfId="13372" xr:uid="{00000000-0005-0000-0000-000081330000}"/>
    <cellStyle name="20% - Accent1 2 5 3 2 2 7" xfId="13373" xr:uid="{00000000-0005-0000-0000-000082330000}"/>
    <cellStyle name="20% - Accent1 2 5 3 2 2 7 2" xfId="13374" xr:uid="{00000000-0005-0000-0000-000083330000}"/>
    <cellStyle name="20% - Accent1 2 5 3 2 2 8" xfId="13375" xr:uid="{00000000-0005-0000-0000-000084330000}"/>
    <cellStyle name="20% - Accent1 2 5 3 2 2 8 2" xfId="13376" xr:uid="{00000000-0005-0000-0000-000085330000}"/>
    <cellStyle name="20% - Accent1 2 5 3 2 2 9" xfId="13377" xr:uid="{00000000-0005-0000-0000-000086330000}"/>
    <cellStyle name="20% - Accent1 2 5 3 2 3" xfId="13378" xr:uid="{00000000-0005-0000-0000-000087330000}"/>
    <cellStyle name="20% - Accent1 2 5 3 2 3 2" xfId="13379" xr:uid="{00000000-0005-0000-0000-000088330000}"/>
    <cellStyle name="20% - Accent1 2 5 3 2 3 2 2" xfId="13380" xr:uid="{00000000-0005-0000-0000-000089330000}"/>
    <cellStyle name="20% - Accent1 2 5 3 2 3 2 2 2" xfId="13381" xr:uid="{00000000-0005-0000-0000-00008A330000}"/>
    <cellStyle name="20% - Accent1 2 5 3 2 3 2 2 2 2" xfId="13382" xr:uid="{00000000-0005-0000-0000-00008B330000}"/>
    <cellStyle name="20% - Accent1 2 5 3 2 3 2 2 3" xfId="13383" xr:uid="{00000000-0005-0000-0000-00008C330000}"/>
    <cellStyle name="20% - Accent1 2 5 3 2 3 2 3" xfId="13384" xr:uid="{00000000-0005-0000-0000-00008D330000}"/>
    <cellStyle name="20% - Accent1 2 5 3 2 3 2 3 2" xfId="13385" xr:uid="{00000000-0005-0000-0000-00008E330000}"/>
    <cellStyle name="20% - Accent1 2 5 3 2 3 2 4" xfId="13386" xr:uid="{00000000-0005-0000-0000-00008F330000}"/>
    <cellStyle name="20% - Accent1 2 5 3 2 3 3" xfId="13387" xr:uid="{00000000-0005-0000-0000-000090330000}"/>
    <cellStyle name="20% - Accent1 2 5 3 2 3 3 2" xfId="13388" xr:uid="{00000000-0005-0000-0000-000091330000}"/>
    <cellStyle name="20% - Accent1 2 5 3 2 3 3 2 2" xfId="13389" xr:uid="{00000000-0005-0000-0000-000092330000}"/>
    <cellStyle name="20% - Accent1 2 5 3 2 3 3 2 2 2" xfId="13390" xr:uid="{00000000-0005-0000-0000-000093330000}"/>
    <cellStyle name="20% - Accent1 2 5 3 2 3 3 2 3" xfId="13391" xr:uid="{00000000-0005-0000-0000-000094330000}"/>
    <cellStyle name="20% - Accent1 2 5 3 2 3 3 3" xfId="13392" xr:uid="{00000000-0005-0000-0000-000095330000}"/>
    <cellStyle name="20% - Accent1 2 5 3 2 3 3 3 2" xfId="13393" xr:uid="{00000000-0005-0000-0000-000096330000}"/>
    <cellStyle name="20% - Accent1 2 5 3 2 3 3 4" xfId="13394" xr:uid="{00000000-0005-0000-0000-000097330000}"/>
    <cellStyle name="20% - Accent1 2 5 3 2 3 4" xfId="13395" xr:uid="{00000000-0005-0000-0000-000098330000}"/>
    <cellStyle name="20% - Accent1 2 5 3 2 3 4 2" xfId="13396" xr:uid="{00000000-0005-0000-0000-000099330000}"/>
    <cellStyle name="20% - Accent1 2 5 3 2 3 4 2 2" xfId="13397" xr:uid="{00000000-0005-0000-0000-00009A330000}"/>
    <cellStyle name="20% - Accent1 2 5 3 2 3 4 2 2 2" xfId="13398" xr:uid="{00000000-0005-0000-0000-00009B330000}"/>
    <cellStyle name="20% - Accent1 2 5 3 2 3 4 2 3" xfId="13399" xr:uid="{00000000-0005-0000-0000-00009C330000}"/>
    <cellStyle name="20% - Accent1 2 5 3 2 3 4 3" xfId="13400" xr:uid="{00000000-0005-0000-0000-00009D330000}"/>
    <cellStyle name="20% - Accent1 2 5 3 2 3 4 3 2" xfId="13401" xr:uid="{00000000-0005-0000-0000-00009E330000}"/>
    <cellStyle name="20% - Accent1 2 5 3 2 3 4 4" xfId="13402" xr:uid="{00000000-0005-0000-0000-00009F330000}"/>
    <cellStyle name="20% - Accent1 2 5 3 2 3 5" xfId="13403" xr:uid="{00000000-0005-0000-0000-0000A0330000}"/>
    <cellStyle name="20% - Accent1 2 5 3 2 3 5 2" xfId="13404" xr:uid="{00000000-0005-0000-0000-0000A1330000}"/>
    <cellStyle name="20% - Accent1 2 5 3 2 3 5 2 2" xfId="13405" xr:uid="{00000000-0005-0000-0000-0000A2330000}"/>
    <cellStyle name="20% - Accent1 2 5 3 2 3 5 3" xfId="13406" xr:uid="{00000000-0005-0000-0000-0000A3330000}"/>
    <cellStyle name="20% - Accent1 2 5 3 2 3 6" xfId="13407" xr:uid="{00000000-0005-0000-0000-0000A4330000}"/>
    <cellStyle name="20% - Accent1 2 5 3 2 3 6 2" xfId="13408" xr:uid="{00000000-0005-0000-0000-0000A5330000}"/>
    <cellStyle name="20% - Accent1 2 5 3 2 3 6 2 2" xfId="13409" xr:uid="{00000000-0005-0000-0000-0000A6330000}"/>
    <cellStyle name="20% - Accent1 2 5 3 2 3 6 3" xfId="13410" xr:uid="{00000000-0005-0000-0000-0000A7330000}"/>
    <cellStyle name="20% - Accent1 2 5 3 2 3 7" xfId="13411" xr:uid="{00000000-0005-0000-0000-0000A8330000}"/>
    <cellStyle name="20% - Accent1 2 5 3 2 3 7 2" xfId="13412" xr:uid="{00000000-0005-0000-0000-0000A9330000}"/>
    <cellStyle name="20% - Accent1 2 5 3 2 3 8" xfId="13413" xr:uid="{00000000-0005-0000-0000-0000AA330000}"/>
    <cellStyle name="20% - Accent1 2 5 3 2 3 8 2" xfId="13414" xr:uid="{00000000-0005-0000-0000-0000AB330000}"/>
    <cellStyle name="20% - Accent1 2 5 3 2 3 9" xfId="13415" xr:uid="{00000000-0005-0000-0000-0000AC330000}"/>
    <cellStyle name="20% - Accent1 2 5 3 2 4" xfId="13416" xr:uid="{00000000-0005-0000-0000-0000AD330000}"/>
    <cellStyle name="20% - Accent1 2 5 3 2 4 2" xfId="13417" xr:uid="{00000000-0005-0000-0000-0000AE330000}"/>
    <cellStyle name="20% - Accent1 2 5 3 2 4 2 2" xfId="13418" xr:uid="{00000000-0005-0000-0000-0000AF330000}"/>
    <cellStyle name="20% - Accent1 2 5 3 2 4 2 2 2" xfId="13419" xr:uid="{00000000-0005-0000-0000-0000B0330000}"/>
    <cellStyle name="20% - Accent1 2 5 3 2 4 2 3" xfId="13420" xr:uid="{00000000-0005-0000-0000-0000B1330000}"/>
    <cellStyle name="20% - Accent1 2 5 3 2 4 3" xfId="13421" xr:uid="{00000000-0005-0000-0000-0000B2330000}"/>
    <cellStyle name="20% - Accent1 2 5 3 2 4 3 2" xfId="13422" xr:uid="{00000000-0005-0000-0000-0000B3330000}"/>
    <cellStyle name="20% - Accent1 2 5 3 2 4 4" xfId="13423" xr:uid="{00000000-0005-0000-0000-0000B4330000}"/>
    <cellStyle name="20% - Accent1 2 5 3 2 5" xfId="13424" xr:uid="{00000000-0005-0000-0000-0000B5330000}"/>
    <cellStyle name="20% - Accent1 2 5 3 2 5 2" xfId="13425" xr:uid="{00000000-0005-0000-0000-0000B6330000}"/>
    <cellStyle name="20% - Accent1 2 5 3 2 5 2 2" xfId="13426" xr:uid="{00000000-0005-0000-0000-0000B7330000}"/>
    <cellStyle name="20% - Accent1 2 5 3 2 5 2 2 2" xfId="13427" xr:uid="{00000000-0005-0000-0000-0000B8330000}"/>
    <cellStyle name="20% - Accent1 2 5 3 2 5 2 3" xfId="13428" xr:uid="{00000000-0005-0000-0000-0000B9330000}"/>
    <cellStyle name="20% - Accent1 2 5 3 2 5 3" xfId="13429" xr:uid="{00000000-0005-0000-0000-0000BA330000}"/>
    <cellStyle name="20% - Accent1 2 5 3 2 5 3 2" xfId="13430" xr:uid="{00000000-0005-0000-0000-0000BB330000}"/>
    <cellStyle name="20% - Accent1 2 5 3 2 5 4" xfId="13431" xr:uid="{00000000-0005-0000-0000-0000BC330000}"/>
    <cellStyle name="20% - Accent1 2 5 3 2 6" xfId="13432" xr:uid="{00000000-0005-0000-0000-0000BD330000}"/>
    <cellStyle name="20% - Accent1 2 5 3 2 6 2" xfId="13433" xr:uid="{00000000-0005-0000-0000-0000BE330000}"/>
    <cellStyle name="20% - Accent1 2 5 3 2 6 2 2" xfId="13434" xr:uid="{00000000-0005-0000-0000-0000BF330000}"/>
    <cellStyle name="20% - Accent1 2 5 3 2 6 2 2 2" xfId="13435" xr:uid="{00000000-0005-0000-0000-0000C0330000}"/>
    <cellStyle name="20% - Accent1 2 5 3 2 6 2 3" xfId="13436" xr:uid="{00000000-0005-0000-0000-0000C1330000}"/>
    <cellStyle name="20% - Accent1 2 5 3 2 6 3" xfId="13437" xr:uid="{00000000-0005-0000-0000-0000C2330000}"/>
    <cellStyle name="20% - Accent1 2 5 3 2 6 3 2" xfId="13438" xr:uid="{00000000-0005-0000-0000-0000C3330000}"/>
    <cellStyle name="20% - Accent1 2 5 3 2 6 4" xfId="13439" xr:uid="{00000000-0005-0000-0000-0000C4330000}"/>
    <cellStyle name="20% - Accent1 2 5 3 2 7" xfId="13440" xr:uid="{00000000-0005-0000-0000-0000C5330000}"/>
    <cellStyle name="20% - Accent1 2 5 3 2 7 2" xfId="13441" xr:uid="{00000000-0005-0000-0000-0000C6330000}"/>
    <cellStyle name="20% - Accent1 2 5 3 2 7 2 2" xfId="13442" xr:uid="{00000000-0005-0000-0000-0000C7330000}"/>
    <cellStyle name="20% - Accent1 2 5 3 2 7 3" xfId="13443" xr:uid="{00000000-0005-0000-0000-0000C8330000}"/>
    <cellStyle name="20% - Accent1 2 5 3 2 8" xfId="13444" xr:uid="{00000000-0005-0000-0000-0000C9330000}"/>
    <cellStyle name="20% - Accent1 2 5 3 2 8 2" xfId="13445" xr:uid="{00000000-0005-0000-0000-0000CA330000}"/>
    <cellStyle name="20% - Accent1 2 5 3 2 8 2 2" xfId="13446" xr:uid="{00000000-0005-0000-0000-0000CB330000}"/>
    <cellStyle name="20% - Accent1 2 5 3 2 8 3" xfId="13447" xr:uid="{00000000-0005-0000-0000-0000CC330000}"/>
    <cellStyle name="20% - Accent1 2 5 3 2 9" xfId="13448" xr:uid="{00000000-0005-0000-0000-0000CD330000}"/>
    <cellStyle name="20% - Accent1 2 5 3 2 9 2" xfId="13449" xr:uid="{00000000-0005-0000-0000-0000CE330000}"/>
    <cellStyle name="20% - Accent1 2 5 3 3" xfId="13450" xr:uid="{00000000-0005-0000-0000-0000CF330000}"/>
    <cellStyle name="20% - Accent1 2 5 3 3 10" xfId="13451" xr:uid="{00000000-0005-0000-0000-0000D0330000}"/>
    <cellStyle name="20% - Accent1 2 5 3 3 10 2" xfId="13452" xr:uid="{00000000-0005-0000-0000-0000D1330000}"/>
    <cellStyle name="20% - Accent1 2 5 3 3 11" xfId="13453" xr:uid="{00000000-0005-0000-0000-0000D2330000}"/>
    <cellStyle name="20% - Accent1 2 5 3 3 2" xfId="13454" xr:uid="{00000000-0005-0000-0000-0000D3330000}"/>
    <cellStyle name="20% - Accent1 2 5 3 3 2 2" xfId="13455" xr:uid="{00000000-0005-0000-0000-0000D4330000}"/>
    <cellStyle name="20% - Accent1 2 5 3 3 2 2 2" xfId="13456" xr:uid="{00000000-0005-0000-0000-0000D5330000}"/>
    <cellStyle name="20% - Accent1 2 5 3 3 2 2 2 2" xfId="13457" xr:uid="{00000000-0005-0000-0000-0000D6330000}"/>
    <cellStyle name="20% - Accent1 2 5 3 3 2 2 2 2 2" xfId="13458" xr:uid="{00000000-0005-0000-0000-0000D7330000}"/>
    <cellStyle name="20% - Accent1 2 5 3 3 2 2 2 3" xfId="13459" xr:uid="{00000000-0005-0000-0000-0000D8330000}"/>
    <cellStyle name="20% - Accent1 2 5 3 3 2 2 3" xfId="13460" xr:uid="{00000000-0005-0000-0000-0000D9330000}"/>
    <cellStyle name="20% - Accent1 2 5 3 3 2 2 3 2" xfId="13461" xr:uid="{00000000-0005-0000-0000-0000DA330000}"/>
    <cellStyle name="20% - Accent1 2 5 3 3 2 2 4" xfId="13462" xr:uid="{00000000-0005-0000-0000-0000DB330000}"/>
    <cellStyle name="20% - Accent1 2 5 3 3 2 3" xfId="13463" xr:uid="{00000000-0005-0000-0000-0000DC330000}"/>
    <cellStyle name="20% - Accent1 2 5 3 3 2 3 2" xfId="13464" xr:uid="{00000000-0005-0000-0000-0000DD330000}"/>
    <cellStyle name="20% - Accent1 2 5 3 3 2 3 2 2" xfId="13465" xr:uid="{00000000-0005-0000-0000-0000DE330000}"/>
    <cellStyle name="20% - Accent1 2 5 3 3 2 3 2 2 2" xfId="13466" xr:uid="{00000000-0005-0000-0000-0000DF330000}"/>
    <cellStyle name="20% - Accent1 2 5 3 3 2 3 2 3" xfId="13467" xr:uid="{00000000-0005-0000-0000-0000E0330000}"/>
    <cellStyle name="20% - Accent1 2 5 3 3 2 3 3" xfId="13468" xr:uid="{00000000-0005-0000-0000-0000E1330000}"/>
    <cellStyle name="20% - Accent1 2 5 3 3 2 3 3 2" xfId="13469" xr:uid="{00000000-0005-0000-0000-0000E2330000}"/>
    <cellStyle name="20% - Accent1 2 5 3 3 2 3 4" xfId="13470" xr:uid="{00000000-0005-0000-0000-0000E3330000}"/>
    <cellStyle name="20% - Accent1 2 5 3 3 2 4" xfId="13471" xr:uid="{00000000-0005-0000-0000-0000E4330000}"/>
    <cellStyle name="20% - Accent1 2 5 3 3 2 4 2" xfId="13472" xr:uid="{00000000-0005-0000-0000-0000E5330000}"/>
    <cellStyle name="20% - Accent1 2 5 3 3 2 4 2 2" xfId="13473" xr:uid="{00000000-0005-0000-0000-0000E6330000}"/>
    <cellStyle name="20% - Accent1 2 5 3 3 2 4 2 2 2" xfId="13474" xr:uid="{00000000-0005-0000-0000-0000E7330000}"/>
    <cellStyle name="20% - Accent1 2 5 3 3 2 4 2 3" xfId="13475" xr:uid="{00000000-0005-0000-0000-0000E8330000}"/>
    <cellStyle name="20% - Accent1 2 5 3 3 2 4 3" xfId="13476" xr:uid="{00000000-0005-0000-0000-0000E9330000}"/>
    <cellStyle name="20% - Accent1 2 5 3 3 2 4 3 2" xfId="13477" xr:uid="{00000000-0005-0000-0000-0000EA330000}"/>
    <cellStyle name="20% - Accent1 2 5 3 3 2 4 4" xfId="13478" xr:uid="{00000000-0005-0000-0000-0000EB330000}"/>
    <cellStyle name="20% - Accent1 2 5 3 3 2 5" xfId="13479" xr:uid="{00000000-0005-0000-0000-0000EC330000}"/>
    <cellStyle name="20% - Accent1 2 5 3 3 2 5 2" xfId="13480" xr:uid="{00000000-0005-0000-0000-0000ED330000}"/>
    <cellStyle name="20% - Accent1 2 5 3 3 2 5 2 2" xfId="13481" xr:uid="{00000000-0005-0000-0000-0000EE330000}"/>
    <cellStyle name="20% - Accent1 2 5 3 3 2 5 3" xfId="13482" xr:uid="{00000000-0005-0000-0000-0000EF330000}"/>
    <cellStyle name="20% - Accent1 2 5 3 3 2 6" xfId="13483" xr:uid="{00000000-0005-0000-0000-0000F0330000}"/>
    <cellStyle name="20% - Accent1 2 5 3 3 2 6 2" xfId="13484" xr:uid="{00000000-0005-0000-0000-0000F1330000}"/>
    <cellStyle name="20% - Accent1 2 5 3 3 2 6 2 2" xfId="13485" xr:uid="{00000000-0005-0000-0000-0000F2330000}"/>
    <cellStyle name="20% - Accent1 2 5 3 3 2 6 3" xfId="13486" xr:uid="{00000000-0005-0000-0000-0000F3330000}"/>
    <cellStyle name="20% - Accent1 2 5 3 3 2 7" xfId="13487" xr:uid="{00000000-0005-0000-0000-0000F4330000}"/>
    <cellStyle name="20% - Accent1 2 5 3 3 2 7 2" xfId="13488" xr:uid="{00000000-0005-0000-0000-0000F5330000}"/>
    <cellStyle name="20% - Accent1 2 5 3 3 2 8" xfId="13489" xr:uid="{00000000-0005-0000-0000-0000F6330000}"/>
    <cellStyle name="20% - Accent1 2 5 3 3 2 8 2" xfId="13490" xr:uid="{00000000-0005-0000-0000-0000F7330000}"/>
    <cellStyle name="20% - Accent1 2 5 3 3 2 9" xfId="13491" xr:uid="{00000000-0005-0000-0000-0000F8330000}"/>
    <cellStyle name="20% - Accent1 2 5 3 3 3" xfId="13492" xr:uid="{00000000-0005-0000-0000-0000F9330000}"/>
    <cellStyle name="20% - Accent1 2 5 3 3 3 2" xfId="13493" xr:uid="{00000000-0005-0000-0000-0000FA330000}"/>
    <cellStyle name="20% - Accent1 2 5 3 3 3 2 2" xfId="13494" xr:uid="{00000000-0005-0000-0000-0000FB330000}"/>
    <cellStyle name="20% - Accent1 2 5 3 3 3 2 2 2" xfId="13495" xr:uid="{00000000-0005-0000-0000-0000FC330000}"/>
    <cellStyle name="20% - Accent1 2 5 3 3 3 2 2 2 2" xfId="13496" xr:uid="{00000000-0005-0000-0000-0000FD330000}"/>
    <cellStyle name="20% - Accent1 2 5 3 3 3 2 2 3" xfId="13497" xr:uid="{00000000-0005-0000-0000-0000FE330000}"/>
    <cellStyle name="20% - Accent1 2 5 3 3 3 2 3" xfId="13498" xr:uid="{00000000-0005-0000-0000-0000FF330000}"/>
    <cellStyle name="20% - Accent1 2 5 3 3 3 2 3 2" xfId="13499" xr:uid="{00000000-0005-0000-0000-000000340000}"/>
    <cellStyle name="20% - Accent1 2 5 3 3 3 2 4" xfId="13500" xr:uid="{00000000-0005-0000-0000-000001340000}"/>
    <cellStyle name="20% - Accent1 2 5 3 3 3 3" xfId="13501" xr:uid="{00000000-0005-0000-0000-000002340000}"/>
    <cellStyle name="20% - Accent1 2 5 3 3 3 3 2" xfId="13502" xr:uid="{00000000-0005-0000-0000-000003340000}"/>
    <cellStyle name="20% - Accent1 2 5 3 3 3 3 2 2" xfId="13503" xr:uid="{00000000-0005-0000-0000-000004340000}"/>
    <cellStyle name="20% - Accent1 2 5 3 3 3 3 2 2 2" xfId="13504" xr:uid="{00000000-0005-0000-0000-000005340000}"/>
    <cellStyle name="20% - Accent1 2 5 3 3 3 3 2 3" xfId="13505" xr:uid="{00000000-0005-0000-0000-000006340000}"/>
    <cellStyle name="20% - Accent1 2 5 3 3 3 3 3" xfId="13506" xr:uid="{00000000-0005-0000-0000-000007340000}"/>
    <cellStyle name="20% - Accent1 2 5 3 3 3 3 3 2" xfId="13507" xr:uid="{00000000-0005-0000-0000-000008340000}"/>
    <cellStyle name="20% - Accent1 2 5 3 3 3 3 4" xfId="13508" xr:uid="{00000000-0005-0000-0000-000009340000}"/>
    <cellStyle name="20% - Accent1 2 5 3 3 3 4" xfId="13509" xr:uid="{00000000-0005-0000-0000-00000A340000}"/>
    <cellStyle name="20% - Accent1 2 5 3 3 3 4 2" xfId="13510" xr:uid="{00000000-0005-0000-0000-00000B340000}"/>
    <cellStyle name="20% - Accent1 2 5 3 3 3 4 2 2" xfId="13511" xr:uid="{00000000-0005-0000-0000-00000C340000}"/>
    <cellStyle name="20% - Accent1 2 5 3 3 3 4 2 2 2" xfId="13512" xr:uid="{00000000-0005-0000-0000-00000D340000}"/>
    <cellStyle name="20% - Accent1 2 5 3 3 3 4 2 3" xfId="13513" xr:uid="{00000000-0005-0000-0000-00000E340000}"/>
    <cellStyle name="20% - Accent1 2 5 3 3 3 4 3" xfId="13514" xr:uid="{00000000-0005-0000-0000-00000F340000}"/>
    <cellStyle name="20% - Accent1 2 5 3 3 3 4 3 2" xfId="13515" xr:uid="{00000000-0005-0000-0000-000010340000}"/>
    <cellStyle name="20% - Accent1 2 5 3 3 3 4 4" xfId="13516" xr:uid="{00000000-0005-0000-0000-000011340000}"/>
    <cellStyle name="20% - Accent1 2 5 3 3 3 5" xfId="13517" xr:uid="{00000000-0005-0000-0000-000012340000}"/>
    <cellStyle name="20% - Accent1 2 5 3 3 3 5 2" xfId="13518" xr:uid="{00000000-0005-0000-0000-000013340000}"/>
    <cellStyle name="20% - Accent1 2 5 3 3 3 5 2 2" xfId="13519" xr:uid="{00000000-0005-0000-0000-000014340000}"/>
    <cellStyle name="20% - Accent1 2 5 3 3 3 5 3" xfId="13520" xr:uid="{00000000-0005-0000-0000-000015340000}"/>
    <cellStyle name="20% - Accent1 2 5 3 3 3 6" xfId="13521" xr:uid="{00000000-0005-0000-0000-000016340000}"/>
    <cellStyle name="20% - Accent1 2 5 3 3 3 6 2" xfId="13522" xr:uid="{00000000-0005-0000-0000-000017340000}"/>
    <cellStyle name="20% - Accent1 2 5 3 3 3 6 2 2" xfId="13523" xr:uid="{00000000-0005-0000-0000-000018340000}"/>
    <cellStyle name="20% - Accent1 2 5 3 3 3 6 3" xfId="13524" xr:uid="{00000000-0005-0000-0000-000019340000}"/>
    <cellStyle name="20% - Accent1 2 5 3 3 3 7" xfId="13525" xr:uid="{00000000-0005-0000-0000-00001A340000}"/>
    <cellStyle name="20% - Accent1 2 5 3 3 3 7 2" xfId="13526" xr:uid="{00000000-0005-0000-0000-00001B340000}"/>
    <cellStyle name="20% - Accent1 2 5 3 3 3 8" xfId="13527" xr:uid="{00000000-0005-0000-0000-00001C340000}"/>
    <cellStyle name="20% - Accent1 2 5 3 3 3 8 2" xfId="13528" xr:uid="{00000000-0005-0000-0000-00001D340000}"/>
    <cellStyle name="20% - Accent1 2 5 3 3 3 9" xfId="13529" xr:uid="{00000000-0005-0000-0000-00001E340000}"/>
    <cellStyle name="20% - Accent1 2 5 3 3 4" xfId="13530" xr:uid="{00000000-0005-0000-0000-00001F340000}"/>
    <cellStyle name="20% - Accent1 2 5 3 3 4 2" xfId="13531" xr:uid="{00000000-0005-0000-0000-000020340000}"/>
    <cellStyle name="20% - Accent1 2 5 3 3 4 2 2" xfId="13532" xr:uid="{00000000-0005-0000-0000-000021340000}"/>
    <cellStyle name="20% - Accent1 2 5 3 3 4 2 2 2" xfId="13533" xr:uid="{00000000-0005-0000-0000-000022340000}"/>
    <cellStyle name="20% - Accent1 2 5 3 3 4 2 3" xfId="13534" xr:uid="{00000000-0005-0000-0000-000023340000}"/>
    <cellStyle name="20% - Accent1 2 5 3 3 4 3" xfId="13535" xr:uid="{00000000-0005-0000-0000-000024340000}"/>
    <cellStyle name="20% - Accent1 2 5 3 3 4 3 2" xfId="13536" xr:uid="{00000000-0005-0000-0000-000025340000}"/>
    <cellStyle name="20% - Accent1 2 5 3 3 4 4" xfId="13537" xr:uid="{00000000-0005-0000-0000-000026340000}"/>
    <cellStyle name="20% - Accent1 2 5 3 3 5" xfId="13538" xr:uid="{00000000-0005-0000-0000-000027340000}"/>
    <cellStyle name="20% - Accent1 2 5 3 3 5 2" xfId="13539" xr:uid="{00000000-0005-0000-0000-000028340000}"/>
    <cellStyle name="20% - Accent1 2 5 3 3 5 2 2" xfId="13540" xr:uid="{00000000-0005-0000-0000-000029340000}"/>
    <cellStyle name="20% - Accent1 2 5 3 3 5 2 2 2" xfId="13541" xr:uid="{00000000-0005-0000-0000-00002A340000}"/>
    <cellStyle name="20% - Accent1 2 5 3 3 5 2 3" xfId="13542" xr:uid="{00000000-0005-0000-0000-00002B340000}"/>
    <cellStyle name="20% - Accent1 2 5 3 3 5 3" xfId="13543" xr:uid="{00000000-0005-0000-0000-00002C340000}"/>
    <cellStyle name="20% - Accent1 2 5 3 3 5 3 2" xfId="13544" xr:uid="{00000000-0005-0000-0000-00002D340000}"/>
    <cellStyle name="20% - Accent1 2 5 3 3 5 4" xfId="13545" xr:uid="{00000000-0005-0000-0000-00002E340000}"/>
    <cellStyle name="20% - Accent1 2 5 3 3 6" xfId="13546" xr:uid="{00000000-0005-0000-0000-00002F340000}"/>
    <cellStyle name="20% - Accent1 2 5 3 3 6 2" xfId="13547" xr:uid="{00000000-0005-0000-0000-000030340000}"/>
    <cellStyle name="20% - Accent1 2 5 3 3 6 2 2" xfId="13548" xr:uid="{00000000-0005-0000-0000-000031340000}"/>
    <cellStyle name="20% - Accent1 2 5 3 3 6 2 2 2" xfId="13549" xr:uid="{00000000-0005-0000-0000-000032340000}"/>
    <cellStyle name="20% - Accent1 2 5 3 3 6 2 3" xfId="13550" xr:uid="{00000000-0005-0000-0000-000033340000}"/>
    <cellStyle name="20% - Accent1 2 5 3 3 6 3" xfId="13551" xr:uid="{00000000-0005-0000-0000-000034340000}"/>
    <cellStyle name="20% - Accent1 2 5 3 3 6 3 2" xfId="13552" xr:uid="{00000000-0005-0000-0000-000035340000}"/>
    <cellStyle name="20% - Accent1 2 5 3 3 6 4" xfId="13553" xr:uid="{00000000-0005-0000-0000-000036340000}"/>
    <cellStyle name="20% - Accent1 2 5 3 3 7" xfId="13554" xr:uid="{00000000-0005-0000-0000-000037340000}"/>
    <cellStyle name="20% - Accent1 2 5 3 3 7 2" xfId="13555" xr:uid="{00000000-0005-0000-0000-000038340000}"/>
    <cellStyle name="20% - Accent1 2 5 3 3 7 2 2" xfId="13556" xr:uid="{00000000-0005-0000-0000-000039340000}"/>
    <cellStyle name="20% - Accent1 2 5 3 3 7 3" xfId="13557" xr:uid="{00000000-0005-0000-0000-00003A340000}"/>
    <cellStyle name="20% - Accent1 2 5 3 3 8" xfId="13558" xr:uid="{00000000-0005-0000-0000-00003B340000}"/>
    <cellStyle name="20% - Accent1 2 5 3 3 8 2" xfId="13559" xr:uid="{00000000-0005-0000-0000-00003C340000}"/>
    <cellStyle name="20% - Accent1 2 5 3 3 8 2 2" xfId="13560" xr:uid="{00000000-0005-0000-0000-00003D340000}"/>
    <cellStyle name="20% - Accent1 2 5 3 3 8 3" xfId="13561" xr:uid="{00000000-0005-0000-0000-00003E340000}"/>
    <cellStyle name="20% - Accent1 2 5 3 3 9" xfId="13562" xr:uid="{00000000-0005-0000-0000-00003F340000}"/>
    <cellStyle name="20% - Accent1 2 5 3 3 9 2" xfId="13563" xr:uid="{00000000-0005-0000-0000-000040340000}"/>
    <cellStyle name="20% - Accent1 2 5 3 4" xfId="13564" xr:uid="{00000000-0005-0000-0000-000041340000}"/>
    <cellStyle name="20% - Accent1 2 5 3 4 10" xfId="13565" xr:uid="{00000000-0005-0000-0000-000042340000}"/>
    <cellStyle name="20% - Accent1 2 5 3 4 10 2" xfId="13566" xr:uid="{00000000-0005-0000-0000-000043340000}"/>
    <cellStyle name="20% - Accent1 2 5 3 4 11" xfId="13567" xr:uid="{00000000-0005-0000-0000-000044340000}"/>
    <cellStyle name="20% - Accent1 2 5 3 4 2" xfId="13568" xr:uid="{00000000-0005-0000-0000-000045340000}"/>
    <cellStyle name="20% - Accent1 2 5 3 4 2 2" xfId="13569" xr:uid="{00000000-0005-0000-0000-000046340000}"/>
    <cellStyle name="20% - Accent1 2 5 3 4 2 2 2" xfId="13570" xr:uid="{00000000-0005-0000-0000-000047340000}"/>
    <cellStyle name="20% - Accent1 2 5 3 4 2 2 2 2" xfId="13571" xr:uid="{00000000-0005-0000-0000-000048340000}"/>
    <cellStyle name="20% - Accent1 2 5 3 4 2 2 2 2 2" xfId="13572" xr:uid="{00000000-0005-0000-0000-000049340000}"/>
    <cellStyle name="20% - Accent1 2 5 3 4 2 2 2 3" xfId="13573" xr:uid="{00000000-0005-0000-0000-00004A340000}"/>
    <cellStyle name="20% - Accent1 2 5 3 4 2 2 3" xfId="13574" xr:uid="{00000000-0005-0000-0000-00004B340000}"/>
    <cellStyle name="20% - Accent1 2 5 3 4 2 2 3 2" xfId="13575" xr:uid="{00000000-0005-0000-0000-00004C340000}"/>
    <cellStyle name="20% - Accent1 2 5 3 4 2 2 4" xfId="13576" xr:uid="{00000000-0005-0000-0000-00004D340000}"/>
    <cellStyle name="20% - Accent1 2 5 3 4 2 3" xfId="13577" xr:uid="{00000000-0005-0000-0000-00004E340000}"/>
    <cellStyle name="20% - Accent1 2 5 3 4 2 3 2" xfId="13578" xr:uid="{00000000-0005-0000-0000-00004F340000}"/>
    <cellStyle name="20% - Accent1 2 5 3 4 2 3 2 2" xfId="13579" xr:uid="{00000000-0005-0000-0000-000050340000}"/>
    <cellStyle name="20% - Accent1 2 5 3 4 2 3 2 2 2" xfId="13580" xr:uid="{00000000-0005-0000-0000-000051340000}"/>
    <cellStyle name="20% - Accent1 2 5 3 4 2 3 2 3" xfId="13581" xr:uid="{00000000-0005-0000-0000-000052340000}"/>
    <cellStyle name="20% - Accent1 2 5 3 4 2 3 3" xfId="13582" xr:uid="{00000000-0005-0000-0000-000053340000}"/>
    <cellStyle name="20% - Accent1 2 5 3 4 2 3 3 2" xfId="13583" xr:uid="{00000000-0005-0000-0000-000054340000}"/>
    <cellStyle name="20% - Accent1 2 5 3 4 2 3 4" xfId="13584" xr:uid="{00000000-0005-0000-0000-000055340000}"/>
    <cellStyle name="20% - Accent1 2 5 3 4 2 4" xfId="13585" xr:uid="{00000000-0005-0000-0000-000056340000}"/>
    <cellStyle name="20% - Accent1 2 5 3 4 2 4 2" xfId="13586" xr:uid="{00000000-0005-0000-0000-000057340000}"/>
    <cellStyle name="20% - Accent1 2 5 3 4 2 4 2 2" xfId="13587" xr:uid="{00000000-0005-0000-0000-000058340000}"/>
    <cellStyle name="20% - Accent1 2 5 3 4 2 4 2 2 2" xfId="13588" xr:uid="{00000000-0005-0000-0000-000059340000}"/>
    <cellStyle name="20% - Accent1 2 5 3 4 2 4 2 3" xfId="13589" xr:uid="{00000000-0005-0000-0000-00005A340000}"/>
    <cellStyle name="20% - Accent1 2 5 3 4 2 4 3" xfId="13590" xr:uid="{00000000-0005-0000-0000-00005B340000}"/>
    <cellStyle name="20% - Accent1 2 5 3 4 2 4 3 2" xfId="13591" xr:uid="{00000000-0005-0000-0000-00005C340000}"/>
    <cellStyle name="20% - Accent1 2 5 3 4 2 4 4" xfId="13592" xr:uid="{00000000-0005-0000-0000-00005D340000}"/>
    <cellStyle name="20% - Accent1 2 5 3 4 2 5" xfId="13593" xr:uid="{00000000-0005-0000-0000-00005E340000}"/>
    <cellStyle name="20% - Accent1 2 5 3 4 2 5 2" xfId="13594" xr:uid="{00000000-0005-0000-0000-00005F340000}"/>
    <cellStyle name="20% - Accent1 2 5 3 4 2 5 2 2" xfId="13595" xr:uid="{00000000-0005-0000-0000-000060340000}"/>
    <cellStyle name="20% - Accent1 2 5 3 4 2 5 3" xfId="13596" xr:uid="{00000000-0005-0000-0000-000061340000}"/>
    <cellStyle name="20% - Accent1 2 5 3 4 2 6" xfId="13597" xr:uid="{00000000-0005-0000-0000-000062340000}"/>
    <cellStyle name="20% - Accent1 2 5 3 4 2 6 2" xfId="13598" xr:uid="{00000000-0005-0000-0000-000063340000}"/>
    <cellStyle name="20% - Accent1 2 5 3 4 2 6 2 2" xfId="13599" xr:uid="{00000000-0005-0000-0000-000064340000}"/>
    <cellStyle name="20% - Accent1 2 5 3 4 2 6 3" xfId="13600" xr:uid="{00000000-0005-0000-0000-000065340000}"/>
    <cellStyle name="20% - Accent1 2 5 3 4 2 7" xfId="13601" xr:uid="{00000000-0005-0000-0000-000066340000}"/>
    <cellStyle name="20% - Accent1 2 5 3 4 2 7 2" xfId="13602" xr:uid="{00000000-0005-0000-0000-000067340000}"/>
    <cellStyle name="20% - Accent1 2 5 3 4 2 8" xfId="13603" xr:uid="{00000000-0005-0000-0000-000068340000}"/>
    <cellStyle name="20% - Accent1 2 5 3 4 2 8 2" xfId="13604" xr:uid="{00000000-0005-0000-0000-000069340000}"/>
    <cellStyle name="20% - Accent1 2 5 3 4 2 9" xfId="13605" xr:uid="{00000000-0005-0000-0000-00006A340000}"/>
    <cellStyle name="20% - Accent1 2 5 3 4 3" xfId="13606" xr:uid="{00000000-0005-0000-0000-00006B340000}"/>
    <cellStyle name="20% - Accent1 2 5 3 4 3 2" xfId="13607" xr:uid="{00000000-0005-0000-0000-00006C340000}"/>
    <cellStyle name="20% - Accent1 2 5 3 4 3 2 2" xfId="13608" xr:uid="{00000000-0005-0000-0000-00006D340000}"/>
    <cellStyle name="20% - Accent1 2 5 3 4 3 2 2 2" xfId="13609" xr:uid="{00000000-0005-0000-0000-00006E340000}"/>
    <cellStyle name="20% - Accent1 2 5 3 4 3 2 2 2 2" xfId="13610" xr:uid="{00000000-0005-0000-0000-00006F340000}"/>
    <cellStyle name="20% - Accent1 2 5 3 4 3 2 2 3" xfId="13611" xr:uid="{00000000-0005-0000-0000-000070340000}"/>
    <cellStyle name="20% - Accent1 2 5 3 4 3 2 3" xfId="13612" xr:uid="{00000000-0005-0000-0000-000071340000}"/>
    <cellStyle name="20% - Accent1 2 5 3 4 3 2 3 2" xfId="13613" xr:uid="{00000000-0005-0000-0000-000072340000}"/>
    <cellStyle name="20% - Accent1 2 5 3 4 3 2 4" xfId="13614" xr:uid="{00000000-0005-0000-0000-000073340000}"/>
    <cellStyle name="20% - Accent1 2 5 3 4 3 3" xfId="13615" xr:uid="{00000000-0005-0000-0000-000074340000}"/>
    <cellStyle name="20% - Accent1 2 5 3 4 3 3 2" xfId="13616" xr:uid="{00000000-0005-0000-0000-000075340000}"/>
    <cellStyle name="20% - Accent1 2 5 3 4 3 3 2 2" xfId="13617" xr:uid="{00000000-0005-0000-0000-000076340000}"/>
    <cellStyle name="20% - Accent1 2 5 3 4 3 3 2 2 2" xfId="13618" xr:uid="{00000000-0005-0000-0000-000077340000}"/>
    <cellStyle name="20% - Accent1 2 5 3 4 3 3 2 3" xfId="13619" xr:uid="{00000000-0005-0000-0000-000078340000}"/>
    <cellStyle name="20% - Accent1 2 5 3 4 3 3 3" xfId="13620" xr:uid="{00000000-0005-0000-0000-000079340000}"/>
    <cellStyle name="20% - Accent1 2 5 3 4 3 3 3 2" xfId="13621" xr:uid="{00000000-0005-0000-0000-00007A340000}"/>
    <cellStyle name="20% - Accent1 2 5 3 4 3 3 4" xfId="13622" xr:uid="{00000000-0005-0000-0000-00007B340000}"/>
    <cellStyle name="20% - Accent1 2 5 3 4 3 4" xfId="13623" xr:uid="{00000000-0005-0000-0000-00007C340000}"/>
    <cellStyle name="20% - Accent1 2 5 3 4 3 4 2" xfId="13624" xr:uid="{00000000-0005-0000-0000-00007D340000}"/>
    <cellStyle name="20% - Accent1 2 5 3 4 3 4 2 2" xfId="13625" xr:uid="{00000000-0005-0000-0000-00007E340000}"/>
    <cellStyle name="20% - Accent1 2 5 3 4 3 4 2 2 2" xfId="13626" xr:uid="{00000000-0005-0000-0000-00007F340000}"/>
    <cellStyle name="20% - Accent1 2 5 3 4 3 4 2 3" xfId="13627" xr:uid="{00000000-0005-0000-0000-000080340000}"/>
    <cellStyle name="20% - Accent1 2 5 3 4 3 4 3" xfId="13628" xr:uid="{00000000-0005-0000-0000-000081340000}"/>
    <cellStyle name="20% - Accent1 2 5 3 4 3 4 3 2" xfId="13629" xr:uid="{00000000-0005-0000-0000-000082340000}"/>
    <cellStyle name="20% - Accent1 2 5 3 4 3 4 4" xfId="13630" xr:uid="{00000000-0005-0000-0000-000083340000}"/>
    <cellStyle name="20% - Accent1 2 5 3 4 3 5" xfId="13631" xr:uid="{00000000-0005-0000-0000-000084340000}"/>
    <cellStyle name="20% - Accent1 2 5 3 4 3 5 2" xfId="13632" xr:uid="{00000000-0005-0000-0000-000085340000}"/>
    <cellStyle name="20% - Accent1 2 5 3 4 3 5 2 2" xfId="13633" xr:uid="{00000000-0005-0000-0000-000086340000}"/>
    <cellStyle name="20% - Accent1 2 5 3 4 3 5 3" xfId="13634" xr:uid="{00000000-0005-0000-0000-000087340000}"/>
    <cellStyle name="20% - Accent1 2 5 3 4 3 6" xfId="13635" xr:uid="{00000000-0005-0000-0000-000088340000}"/>
    <cellStyle name="20% - Accent1 2 5 3 4 3 6 2" xfId="13636" xr:uid="{00000000-0005-0000-0000-000089340000}"/>
    <cellStyle name="20% - Accent1 2 5 3 4 3 6 2 2" xfId="13637" xr:uid="{00000000-0005-0000-0000-00008A340000}"/>
    <cellStyle name="20% - Accent1 2 5 3 4 3 6 3" xfId="13638" xr:uid="{00000000-0005-0000-0000-00008B340000}"/>
    <cellStyle name="20% - Accent1 2 5 3 4 3 7" xfId="13639" xr:uid="{00000000-0005-0000-0000-00008C340000}"/>
    <cellStyle name="20% - Accent1 2 5 3 4 3 7 2" xfId="13640" xr:uid="{00000000-0005-0000-0000-00008D340000}"/>
    <cellStyle name="20% - Accent1 2 5 3 4 3 8" xfId="13641" xr:uid="{00000000-0005-0000-0000-00008E340000}"/>
    <cellStyle name="20% - Accent1 2 5 3 4 3 8 2" xfId="13642" xr:uid="{00000000-0005-0000-0000-00008F340000}"/>
    <cellStyle name="20% - Accent1 2 5 3 4 3 9" xfId="13643" xr:uid="{00000000-0005-0000-0000-000090340000}"/>
    <cellStyle name="20% - Accent1 2 5 3 4 4" xfId="13644" xr:uid="{00000000-0005-0000-0000-000091340000}"/>
    <cellStyle name="20% - Accent1 2 5 3 4 4 2" xfId="13645" xr:uid="{00000000-0005-0000-0000-000092340000}"/>
    <cellStyle name="20% - Accent1 2 5 3 4 4 2 2" xfId="13646" xr:uid="{00000000-0005-0000-0000-000093340000}"/>
    <cellStyle name="20% - Accent1 2 5 3 4 4 2 2 2" xfId="13647" xr:uid="{00000000-0005-0000-0000-000094340000}"/>
    <cellStyle name="20% - Accent1 2 5 3 4 4 2 3" xfId="13648" xr:uid="{00000000-0005-0000-0000-000095340000}"/>
    <cellStyle name="20% - Accent1 2 5 3 4 4 3" xfId="13649" xr:uid="{00000000-0005-0000-0000-000096340000}"/>
    <cellStyle name="20% - Accent1 2 5 3 4 4 3 2" xfId="13650" xr:uid="{00000000-0005-0000-0000-000097340000}"/>
    <cellStyle name="20% - Accent1 2 5 3 4 4 4" xfId="13651" xr:uid="{00000000-0005-0000-0000-000098340000}"/>
    <cellStyle name="20% - Accent1 2 5 3 4 5" xfId="13652" xr:uid="{00000000-0005-0000-0000-000099340000}"/>
    <cellStyle name="20% - Accent1 2 5 3 4 5 2" xfId="13653" xr:uid="{00000000-0005-0000-0000-00009A340000}"/>
    <cellStyle name="20% - Accent1 2 5 3 4 5 2 2" xfId="13654" xr:uid="{00000000-0005-0000-0000-00009B340000}"/>
    <cellStyle name="20% - Accent1 2 5 3 4 5 2 2 2" xfId="13655" xr:uid="{00000000-0005-0000-0000-00009C340000}"/>
    <cellStyle name="20% - Accent1 2 5 3 4 5 2 3" xfId="13656" xr:uid="{00000000-0005-0000-0000-00009D340000}"/>
    <cellStyle name="20% - Accent1 2 5 3 4 5 3" xfId="13657" xr:uid="{00000000-0005-0000-0000-00009E340000}"/>
    <cellStyle name="20% - Accent1 2 5 3 4 5 3 2" xfId="13658" xr:uid="{00000000-0005-0000-0000-00009F340000}"/>
    <cellStyle name="20% - Accent1 2 5 3 4 5 4" xfId="13659" xr:uid="{00000000-0005-0000-0000-0000A0340000}"/>
    <cellStyle name="20% - Accent1 2 5 3 4 6" xfId="13660" xr:uid="{00000000-0005-0000-0000-0000A1340000}"/>
    <cellStyle name="20% - Accent1 2 5 3 4 6 2" xfId="13661" xr:uid="{00000000-0005-0000-0000-0000A2340000}"/>
    <cellStyle name="20% - Accent1 2 5 3 4 6 2 2" xfId="13662" xr:uid="{00000000-0005-0000-0000-0000A3340000}"/>
    <cellStyle name="20% - Accent1 2 5 3 4 6 2 2 2" xfId="13663" xr:uid="{00000000-0005-0000-0000-0000A4340000}"/>
    <cellStyle name="20% - Accent1 2 5 3 4 6 2 3" xfId="13664" xr:uid="{00000000-0005-0000-0000-0000A5340000}"/>
    <cellStyle name="20% - Accent1 2 5 3 4 6 3" xfId="13665" xr:uid="{00000000-0005-0000-0000-0000A6340000}"/>
    <cellStyle name="20% - Accent1 2 5 3 4 6 3 2" xfId="13666" xr:uid="{00000000-0005-0000-0000-0000A7340000}"/>
    <cellStyle name="20% - Accent1 2 5 3 4 6 4" xfId="13667" xr:uid="{00000000-0005-0000-0000-0000A8340000}"/>
    <cellStyle name="20% - Accent1 2 5 3 4 7" xfId="13668" xr:uid="{00000000-0005-0000-0000-0000A9340000}"/>
    <cellStyle name="20% - Accent1 2 5 3 4 7 2" xfId="13669" xr:uid="{00000000-0005-0000-0000-0000AA340000}"/>
    <cellStyle name="20% - Accent1 2 5 3 4 7 2 2" xfId="13670" xr:uid="{00000000-0005-0000-0000-0000AB340000}"/>
    <cellStyle name="20% - Accent1 2 5 3 4 7 3" xfId="13671" xr:uid="{00000000-0005-0000-0000-0000AC340000}"/>
    <cellStyle name="20% - Accent1 2 5 3 4 8" xfId="13672" xr:uid="{00000000-0005-0000-0000-0000AD340000}"/>
    <cellStyle name="20% - Accent1 2 5 3 4 8 2" xfId="13673" xr:uid="{00000000-0005-0000-0000-0000AE340000}"/>
    <cellStyle name="20% - Accent1 2 5 3 4 8 2 2" xfId="13674" xr:uid="{00000000-0005-0000-0000-0000AF340000}"/>
    <cellStyle name="20% - Accent1 2 5 3 4 8 3" xfId="13675" xr:uid="{00000000-0005-0000-0000-0000B0340000}"/>
    <cellStyle name="20% - Accent1 2 5 3 4 9" xfId="13676" xr:uid="{00000000-0005-0000-0000-0000B1340000}"/>
    <cellStyle name="20% - Accent1 2 5 3 4 9 2" xfId="13677" xr:uid="{00000000-0005-0000-0000-0000B2340000}"/>
    <cellStyle name="20% - Accent1 2 5 3 5" xfId="13678" xr:uid="{00000000-0005-0000-0000-0000B3340000}"/>
    <cellStyle name="20% - Accent1 2 5 3 5 2" xfId="13679" xr:uid="{00000000-0005-0000-0000-0000B4340000}"/>
    <cellStyle name="20% - Accent1 2 5 3 5 2 2" xfId="13680" xr:uid="{00000000-0005-0000-0000-0000B5340000}"/>
    <cellStyle name="20% - Accent1 2 5 3 5 2 2 2" xfId="13681" xr:uid="{00000000-0005-0000-0000-0000B6340000}"/>
    <cellStyle name="20% - Accent1 2 5 3 5 2 2 2 2" xfId="13682" xr:uid="{00000000-0005-0000-0000-0000B7340000}"/>
    <cellStyle name="20% - Accent1 2 5 3 5 2 2 3" xfId="13683" xr:uid="{00000000-0005-0000-0000-0000B8340000}"/>
    <cellStyle name="20% - Accent1 2 5 3 5 2 3" xfId="13684" xr:uid="{00000000-0005-0000-0000-0000B9340000}"/>
    <cellStyle name="20% - Accent1 2 5 3 5 2 3 2" xfId="13685" xr:uid="{00000000-0005-0000-0000-0000BA340000}"/>
    <cellStyle name="20% - Accent1 2 5 3 5 2 4" xfId="13686" xr:uid="{00000000-0005-0000-0000-0000BB340000}"/>
    <cellStyle name="20% - Accent1 2 5 3 5 3" xfId="13687" xr:uid="{00000000-0005-0000-0000-0000BC340000}"/>
    <cellStyle name="20% - Accent1 2 5 3 5 3 2" xfId="13688" xr:uid="{00000000-0005-0000-0000-0000BD340000}"/>
    <cellStyle name="20% - Accent1 2 5 3 5 3 2 2" xfId="13689" xr:uid="{00000000-0005-0000-0000-0000BE340000}"/>
    <cellStyle name="20% - Accent1 2 5 3 5 3 2 2 2" xfId="13690" xr:uid="{00000000-0005-0000-0000-0000BF340000}"/>
    <cellStyle name="20% - Accent1 2 5 3 5 3 2 3" xfId="13691" xr:uid="{00000000-0005-0000-0000-0000C0340000}"/>
    <cellStyle name="20% - Accent1 2 5 3 5 3 3" xfId="13692" xr:uid="{00000000-0005-0000-0000-0000C1340000}"/>
    <cellStyle name="20% - Accent1 2 5 3 5 3 3 2" xfId="13693" xr:uid="{00000000-0005-0000-0000-0000C2340000}"/>
    <cellStyle name="20% - Accent1 2 5 3 5 3 4" xfId="13694" xr:uid="{00000000-0005-0000-0000-0000C3340000}"/>
    <cellStyle name="20% - Accent1 2 5 3 5 4" xfId="13695" xr:uid="{00000000-0005-0000-0000-0000C4340000}"/>
    <cellStyle name="20% - Accent1 2 5 3 5 4 2" xfId="13696" xr:uid="{00000000-0005-0000-0000-0000C5340000}"/>
    <cellStyle name="20% - Accent1 2 5 3 5 4 2 2" xfId="13697" xr:uid="{00000000-0005-0000-0000-0000C6340000}"/>
    <cellStyle name="20% - Accent1 2 5 3 5 4 2 2 2" xfId="13698" xr:uid="{00000000-0005-0000-0000-0000C7340000}"/>
    <cellStyle name="20% - Accent1 2 5 3 5 4 2 3" xfId="13699" xr:uid="{00000000-0005-0000-0000-0000C8340000}"/>
    <cellStyle name="20% - Accent1 2 5 3 5 4 3" xfId="13700" xr:uid="{00000000-0005-0000-0000-0000C9340000}"/>
    <cellStyle name="20% - Accent1 2 5 3 5 4 3 2" xfId="13701" xr:uid="{00000000-0005-0000-0000-0000CA340000}"/>
    <cellStyle name="20% - Accent1 2 5 3 5 4 4" xfId="13702" xr:uid="{00000000-0005-0000-0000-0000CB340000}"/>
    <cellStyle name="20% - Accent1 2 5 3 5 5" xfId="13703" xr:uid="{00000000-0005-0000-0000-0000CC340000}"/>
    <cellStyle name="20% - Accent1 2 5 3 5 5 2" xfId="13704" xr:uid="{00000000-0005-0000-0000-0000CD340000}"/>
    <cellStyle name="20% - Accent1 2 5 3 5 5 2 2" xfId="13705" xr:uid="{00000000-0005-0000-0000-0000CE340000}"/>
    <cellStyle name="20% - Accent1 2 5 3 5 5 3" xfId="13706" xr:uid="{00000000-0005-0000-0000-0000CF340000}"/>
    <cellStyle name="20% - Accent1 2 5 3 5 6" xfId="13707" xr:uid="{00000000-0005-0000-0000-0000D0340000}"/>
    <cellStyle name="20% - Accent1 2 5 3 5 6 2" xfId="13708" xr:uid="{00000000-0005-0000-0000-0000D1340000}"/>
    <cellStyle name="20% - Accent1 2 5 3 5 6 2 2" xfId="13709" xr:uid="{00000000-0005-0000-0000-0000D2340000}"/>
    <cellStyle name="20% - Accent1 2 5 3 5 6 3" xfId="13710" xr:uid="{00000000-0005-0000-0000-0000D3340000}"/>
    <cellStyle name="20% - Accent1 2 5 3 5 7" xfId="13711" xr:uid="{00000000-0005-0000-0000-0000D4340000}"/>
    <cellStyle name="20% - Accent1 2 5 3 5 7 2" xfId="13712" xr:uid="{00000000-0005-0000-0000-0000D5340000}"/>
    <cellStyle name="20% - Accent1 2 5 3 5 8" xfId="13713" xr:uid="{00000000-0005-0000-0000-0000D6340000}"/>
    <cellStyle name="20% - Accent1 2 5 3 5 8 2" xfId="13714" xr:uid="{00000000-0005-0000-0000-0000D7340000}"/>
    <cellStyle name="20% - Accent1 2 5 3 5 9" xfId="13715" xr:uid="{00000000-0005-0000-0000-0000D8340000}"/>
    <cellStyle name="20% - Accent1 2 5 3 6" xfId="13716" xr:uid="{00000000-0005-0000-0000-0000D9340000}"/>
    <cellStyle name="20% - Accent1 2 5 3 6 2" xfId="13717" xr:uid="{00000000-0005-0000-0000-0000DA340000}"/>
    <cellStyle name="20% - Accent1 2 5 3 6 2 2" xfId="13718" xr:uid="{00000000-0005-0000-0000-0000DB340000}"/>
    <cellStyle name="20% - Accent1 2 5 3 6 2 2 2" xfId="13719" xr:uid="{00000000-0005-0000-0000-0000DC340000}"/>
    <cellStyle name="20% - Accent1 2 5 3 6 2 2 2 2" xfId="13720" xr:uid="{00000000-0005-0000-0000-0000DD340000}"/>
    <cellStyle name="20% - Accent1 2 5 3 6 2 2 3" xfId="13721" xr:uid="{00000000-0005-0000-0000-0000DE340000}"/>
    <cellStyle name="20% - Accent1 2 5 3 6 2 3" xfId="13722" xr:uid="{00000000-0005-0000-0000-0000DF340000}"/>
    <cellStyle name="20% - Accent1 2 5 3 6 2 3 2" xfId="13723" xr:uid="{00000000-0005-0000-0000-0000E0340000}"/>
    <cellStyle name="20% - Accent1 2 5 3 6 2 4" xfId="13724" xr:uid="{00000000-0005-0000-0000-0000E1340000}"/>
    <cellStyle name="20% - Accent1 2 5 3 6 3" xfId="13725" xr:uid="{00000000-0005-0000-0000-0000E2340000}"/>
    <cellStyle name="20% - Accent1 2 5 3 6 3 2" xfId="13726" xr:uid="{00000000-0005-0000-0000-0000E3340000}"/>
    <cellStyle name="20% - Accent1 2 5 3 6 3 2 2" xfId="13727" xr:uid="{00000000-0005-0000-0000-0000E4340000}"/>
    <cellStyle name="20% - Accent1 2 5 3 6 3 2 2 2" xfId="13728" xr:uid="{00000000-0005-0000-0000-0000E5340000}"/>
    <cellStyle name="20% - Accent1 2 5 3 6 3 2 3" xfId="13729" xr:uid="{00000000-0005-0000-0000-0000E6340000}"/>
    <cellStyle name="20% - Accent1 2 5 3 6 3 3" xfId="13730" xr:uid="{00000000-0005-0000-0000-0000E7340000}"/>
    <cellStyle name="20% - Accent1 2 5 3 6 3 3 2" xfId="13731" xr:uid="{00000000-0005-0000-0000-0000E8340000}"/>
    <cellStyle name="20% - Accent1 2 5 3 6 3 4" xfId="13732" xr:uid="{00000000-0005-0000-0000-0000E9340000}"/>
    <cellStyle name="20% - Accent1 2 5 3 6 4" xfId="13733" xr:uid="{00000000-0005-0000-0000-0000EA340000}"/>
    <cellStyle name="20% - Accent1 2 5 3 6 4 2" xfId="13734" xr:uid="{00000000-0005-0000-0000-0000EB340000}"/>
    <cellStyle name="20% - Accent1 2 5 3 6 4 2 2" xfId="13735" xr:uid="{00000000-0005-0000-0000-0000EC340000}"/>
    <cellStyle name="20% - Accent1 2 5 3 6 4 2 2 2" xfId="13736" xr:uid="{00000000-0005-0000-0000-0000ED340000}"/>
    <cellStyle name="20% - Accent1 2 5 3 6 4 2 3" xfId="13737" xr:uid="{00000000-0005-0000-0000-0000EE340000}"/>
    <cellStyle name="20% - Accent1 2 5 3 6 4 3" xfId="13738" xr:uid="{00000000-0005-0000-0000-0000EF340000}"/>
    <cellStyle name="20% - Accent1 2 5 3 6 4 3 2" xfId="13739" xr:uid="{00000000-0005-0000-0000-0000F0340000}"/>
    <cellStyle name="20% - Accent1 2 5 3 6 4 4" xfId="13740" xr:uid="{00000000-0005-0000-0000-0000F1340000}"/>
    <cellStyle name="20% - Accent1 2 5 3 6 5" xfId="13741" xr:uid="{00000000-0005-0000-0000-0000F2340000}"/>
    <cellStyle name="20% - Accent1 2 5 3 6 5 2" xfId="13742" xr:uid="{00000000-0005-0000-0000-0000F3340000}"/>
    <cellStyle name="20% - Accent1 2 5 3 6 5 2 2" xfId="13743" xr:uid="{00000000-0005-0000-0000-0000F4340000}"/>
    <cellStyle name="20% - Accent1 2 5 3 6 5 3" xfId="13744" xr:uid="{00000000-0005-0000-0000-0000F5340000}"/>
    <cellStyle name="20% - Accent1 2 5 3 6 6" xfId="13745" xr:uid="{00000000-0005-0000-0000-0000F6340000}"/>
    <cellStyle name="20% - Accent1 2 5 3 6 6 2" xfId="13746" xr:uid="{00000000-0005-0000-0000-0000F7340000}"/>
    <cellStyle name="20% - Accent1 2 5 3 6 6 2 2" xfId="13747" xr:uid="{00000000-0005-0000-0000-0000F8340000}"/>
    <cellStyle name="20% - Accent1 2 5 3 6 6 3" xfId="13748" xr:uid="{00000000-0005-0000-0000-0000F9340000}"/>
    <cellStyle name="20% - Accent1 2 5 3 6 7" xfId="13749" xr:uid="{00000000-0005-0000-0000-0000FA340000}"/>
    <cellStyle name="20% - Accent1 2 5 3 6 7 2" xfId="13750" xr:uid="{00000000-0005-0000-0000-0000FB340000}"/>
    <cellStyle name="20% - Accent1 2 5 3 6 8" xfId="13751" xr:uid="{00000000-0005-0000-0000-0000FC340000}"/>
    <cellStyle name="20% - Accent1 2 5 3 6 8 2" xfId="13752" xr:uid="{00000000-0005-0000-0000-0000FD340000}"/>
    <cellStyle name="20% - Accent1 2 5 3 6 9" xfId="13753" xr:uid="{00000000-0005-0000-0000-0000FE340000}"/>
    <cellStyle name="20% - Accent1 2 5 3 7" xfId="13754" xr:uid="{00000000-0005-0000-0000-0000FF340000}"/>
    <cellStyle name="20% - Accent1 2 5 3 7 2" xfId="13755" xr:uid="{00000000-0005-0000-0000-000000350000}"/>
    <cellStyle name="20% - Accent1 2 5 3 7 2 2" xfId="13756" xr:uid="{00000000-0005-0000-0000-000001350000}"/>
    <cellStyle name="20% - Accent1 2 5 3 7 2 2 2" xfId="13757" xr:uid="{00000000-0005-0000-0000-000002350000}"/>
    <cellStyle name="20% - Accent1 2 5 3 7 2 3" xfId="13758" xr:uid="{00000000-0005-0000-0000-000003350000}"/>
    <cellStyle name="20% - Accent1 2 5 3 7 3" xfId="13759" xr:uid="{00000000-0005-0000-0000-000004350000}"/>
    <cellStyle name="20% - Accent1 2 5 3 7 3 2" xfId="13760" xr:uid="{00000000-0005-0000-0000-000005350000}"/>
    <cellStyle name="20% - Accent1 2 5 3 7 4" xfId="13761" xr:uid="{00000000-0005-0000-0000-000006350000}"/>
    <cellStyle name="20% - Accent1 2 5 3 8" xfId="13762" xr:uid="{00000000-0005-0000-0000-000007350000}"/>
    <cellStyle name="20% - Accent1 2 5 3 8 2" xfId="13763" xr:uid="{00000000-0005-0000-0000-000008350000}"/>
    <cellStyle name="20% - Accent1 2 5 3 8 2 2" xfId="13764" xr:uid="{00000000-0005-0000-0000-000009350000}"/>
    <cellStyle name="20% - Accent1 2 5 3 8 2 2 2" xfId="13765" xr:uid="{00000000-0005-0000-0000-00000A350000}"/>
    <cellStyle name="20% - Accent1 2 5 3 8 2 3" xfId="13766" xr:uid="{00000000-0005-0000-0000-00000B350000}"/>
    <cellStyle name="20% - Accent1 2 5 3 8 3" xfId="13767" xr:uid="{00000000-0005-0000-0000-00000C350000}"/>
    <cellStyle name="20% - Accent1 2 5 3 8 3 2" xfId="13768" xr:uid="{00000000-0005-0000-0000-00000D350000}"/>
    <cellStyle name="20% - Accent1 2 5 3 8 4" xfId="13769" xr:uid="{00000000-0005-0000-0000-00000E350000}"/>
    <cellStyle name="20% - Accent1 2 5 3 9" xfId="13770" xr:uid="{00000000-0005-0000-0000-00000F350000}"/>
    <cellStyle name="20% - Accent1 2 5 3 9 2" xfId="13771" xr:uid="{00000000-0005-0000-0000-000010350000}"/>
    <cellStyle name="20% - Accent1 2 5 3 9 2 2" xfId="13772" xr:uid="{00000000-0005-0000-0000-000011350000}"/>
    <cellStyle name="20% - Accent1 2 5 3 9 2 2 2" xfId="13773" xr:uid="{00000000-0005-0000-0000-000012350000}"/>
    <cellStyle name="20% - Accent1 2 5 3 9 2 3" xfId="13774" xr:uid="{00000000-0005-0000-0000-000013350000}"/>
    <cellStyle name="20% - Accent1 2 5 3 9 3" xfId="13775" xr:uid="{00000000-0005-0000-0000-000014350000}"/>
    <cellStyle name="20% - Accent1 2 5 3 9 3 2" xfId="13776" xr:uid="{00000000-0005-0000-0000-000015350000}"/>
    <cellStyle name="20% - Accent1 2 5 3 9 4" xfId="13777" xr:uid="{00000000-0005-0000-0000-000016350000}"/>
    <cellStyle name="20% - Accent1 2 5 4" xfId="13778" xr:uid="{00000000-0005-0000-0000-000017350000}"/>
    <cellStyle name="20% - Accent1 2 5 4 10" xfId="13779" xr:uid="{00000000-0005-0000-0000-000018350000}"/>
    <cellStyle name="20% - Accent1 2 5 4 10 2" xfId="13780" xr:uid="{00000000-0005-0000-0000-000019350000}"/>
    <cellStyle name="20% - Accent1 2 5 4 11" xfId="13781" xr:uid="{00000000-0005-0000-0000-00001A350000}"/>
    <cellStyle name="20% - Accent1 2 5 4 2" xfId="13782" xr:uid="{00000000-0005-0000-0000-00001B350000}"/>
    <cellStyle name="20% - Accent1 2 5 4 2 2" xfId="13783" xr:uid="{00000000-0005-0000-0000-00001C350000}"/>
    <cellStyle name="20% - Accent1 2 5 4 2 2 2" xfId="13784" xr:uid="{00000000-0005-0000-0000-00001D350000}"/>
    <cellStyle name="20% - Accent1 2 5 4 2 2 2 2" xfId="13785" xr:uid="{00000000-0005-0000-0000-00001E350000}"/>
    <cellStyle name="20% - Accent1 2 5 4 2 2 2 2 2" xfId="13786" xr:uid="{00000000-0005-0000-0000-00001F350000}"/>
    <cellStyle name="20% - Accent1 2 5 4 2 2 2 3" xfId="13787" xr:uid="{00000000-0005-0000-0000-000020350000}"/>
    <cellStyle name="20% - Accent1 2 5 4 2 2 3" xfId="13788" xr:uid="{00000000-0005-0000-0000-000021350000}"/>
    <cellStyle name="20% - Accent1 2 5 4 2 2 3 2" xfId="13789" xr:uid="{00000000-0005-0000-0000-000022350000}"/>
    <cellStyle name="20% - Accent1 2 5 4 2 2 4" xfId="13790" xr:uid="{00000000-0005-0000-0000-000023350000}"/>
    <cellStyle name="20% - Accent1 2 5 4 2 3" xfId="13791" xr:uid="{00000000-0005-0000-0000-000024350000}"/>
    <cellStyle name="20% - Accent1 2 5 4 2 3 2" xfId="13792" xr:uid="{00000000-0005-0000-0000-000025350000}"/>
    <cellStyle name="20% - Accent1 2 5 4 2 3 2 2" xfId="13793" xr:uid="{00000000-0005-0000-0000-000026350000}"/>
    <cellStyle name="20% - Accent1 2 5 4 2 3 2 2 2" xfId="13794" xr:uid="{00000000-0005-0000-0000-000027350000}"/>
    <cellStyle name="20% - Accent1 2 5 4 2 3 2 3" xfId="13795" xr:uid="{00000000-0005-0000-0000-000028350000}"/>
    <cellStyle name="20% - Accent1 2 5 4 2 3 3" xfId="13796" xr:uid="{00000000-0005-0000-0000-000029350000}"/>
    <cellStyle name="20% - Accent1 2 5 4 2 3 3 2" xfId="13797" xr:uid="{00000000-0005-0000-0000-00002A350000}"/>
    <cellStyle name="20% - Accent1 2 5 4 2 3 4" xfId="13798" xr:uid="{00000000-0005-0000-0000-00002B350000}"/>
    <cellStyle name="20% - Accent1 2 5 4 2 4" xfId="13799" xr:uid="{00000000-0005-0000-0000-00002C350000}"/>
    <cellStyle name="20% - Accent1 2 5 4 2 4 2" xfId="13800" xr:uid="{00000000-0005-0000-0000-00002D350000}"/>
    <cellStyle name="20% - Accent1 2 5 4 2 4 2 2" xfId="13801" xr:uid="{00000000-0005-0000-0000-00002E350000}"/>
    <cellStyle name="20% - Accent1 2 5 4 2 4 2 2 2" xfId="13802" xr:uid="{00000000-0005-0000-0000-00002F350000}"/>
    <cellStyle name="20% - Accent1 2 5 4 2 4 2 3" xfId="13803" xr:uid="{00000000-0005-0000-0000-000030350000}"/>
    <cellStyle name="20% - Accent1 2 5 4 2 4 3" xfId="13804" xr:uid="{00000000-0005-0000-0000-000031350000}"/>
    <cellStyle name="20% - Accent1 2 5 4 2 4 3 2" xfId="13805" xr:uid="{00000000-0005-0000-0000-000032350000}"/>
    <cellStyle name="20% - Accent1 2 5 4 2 4 4" xfId="13806" xr:uid="{00000000-0005-0000-0000-000033350000}"/>
    <cellStyle name="20% - Accent1 2 5 4 2 5" xfId="13807" xr:uid="{00000000-0005-0000-0000-000034350000}"/>
    <cellStyle name="20% - Accent1 2 5 4 2 5 2" xfId="13808" xr:uid="{00000000-0005-0000-0000-000035350000}"/>
    <cellStyle name="20% - Accent1 2 5 4 2 5 2 2" xfId="13809" xr:uid="{00000000-0005-0000-0000-000036350000}"/>
    <cellStyle name="20% - Accent1 2 5 4 2 5 3" xfId="13810" xr:uid="{00000000-0005-0000-0000-000037350000}"/>
    <cellStyle name="20% - Accent1 2 5 4 2 6" xfId="13811" xr:uid="{00000000-0005-0000-0000-000038350000}"/>
    <cellStyle name="20% - Accent1 2 5 4 2 6 2" xfId="13812" xr:uid="{00000000-0005-0000-0000-000039350000}"/>
    <cellStyle name="20% - Accent1 2 5 4 2 6 2 2" xfId="13813" xr:uid="{00000000-0005-0000-0000-00003A350000}"/>
    <cellStyle name="20% - Accent1 2 5 4 2 6 3" xfId="13814" xr:uid="{00000000-0005-0000-0000-00003B350000}"/>
    <cellStyle name="20% - Accent1 2 5 4 2 7" xfId="13815" xr:uid="{00000000-0005-0000-0000-00003C350000}"/>
    <cellStyle name="20% - Accent1 2 5 4 2 7 2" xfId="13816" xr:uid="{00000000-0005-0000-0000-00003D350000}"/>
    <cellStyle name="20% - Accent1 2 5 4 2 8" xfId="13817" xr:uid="{00000000-0005-0000-0000-00003E350000}"/>
    <cellStyle name="20% - Accent1 2 5 4 2 8 2" xfId="13818" xr:uid="{00000000-0005-0000-0000-00003F350000}"/>
    <cellStyle name="20% - Accent1 2 5 4 2 9" xfId="13819" xr:uid="{00000000-0005-0000-0000-000040350000}"/>
    <cellStyle name="20% - Accent1 2 5 4 3" xfId="13820" xr:uid="{00000000-0005-0000-0000-000041350000}"/>
    <cellStyle name="20% - Accent1 2 5 4 3 2" xfId="13821" xr:uid="{00000000-0005-0000-0000-000042350000}"/>
    <cellStyle name="20% - Accent1 2 5 4 3 2 2" xfId="13822" xr:uid="{00000000-0005-0000-0000-000043350000}"/>
    <cellStyle name="20% - Accent1 2 5 4 3 2 2 2" xfId="13823" xr:uid="{00000000-0005-0000-0000-000044350000}"/>
    <cellStyle name="20% - Accent1 2 5 4 3 2 2 2 2" xfId="13824" xr:uid="{00000000-0005-0000-0000-000045350000}"/>
    <cellStyle name="20% - Accent1 2 5 4 3 2 2 3" xfId="13825" xr:uid="{00000000-0005-0000-0000-000046350000}"/>
    <cellStyle name="20% - Accent1 2 5 4 3 2 3" xfId="13826" xr:uid="{00000000-0005-0000-0000-000047350000}"/>
    <cellStyle name="20% - Accent1 2 5 4 3 2 3 2" xfId="13827" xr:uid="{00000000-0005-0000-0000-000048350000}"/>
    <cellStyle name="20% - Accent1 2 5 4 3 2 4" xfId="13828" xr:uid="{00000000-0005-0000-0000-000049350000}"/>
    <cellStyle name="20% - Accent1 2 5 4 3 3" xfId="13829" xr:uid="{00000000-0005-0000-0000-00004A350000}"/>
    <cellStyle name="20% - Accent1 2 5 4 3 3 2" xfId="13830" xr:uid="{00000000-0005-0000-0000-00004B350000}"/>
    <cellStyle name="20% - Accent1 2 5 4 3 3 2 2" xfId="13831" xr:uid="{00000000-0005-0000-0000-00004C350000}"/>
    <cellStyle name="20% - Accent1 2 5 4 3 3 2 2 2" xfId="13832" xr:uid="{00000000-0005-0000-0000-00004D350000}"/>
    <cellStyle name="20% - Accent1 2 5 4 3 3 2 3" xfId="13833" xr:uid="{00000000-0005-0000-0000-00004E350000}"/>
    <cellStyle name="20% - Accent1 2 5 4 3 3 3" xfId="13834" xr:uid="{00000000-0005-0000-0000-00004F350000}"/>
    <cellStyle name="20% - Accent1 2 5 4 3 3 3 2" xfId="13835" xr:uid="{00000000-0005-0000-0000-000050350000}"/>
    <cellStyle name="20% - Accent1 2 5 4 3 3 4" xfId="13836" xr:uid="{00000000-0005-0000-0000-000051350000}"/>
    <cellStyle name="20% - Accent1 2 5 4 3 4" xfId="13837" xr:uid="{00000000-0005-0000-0000-000052350000}"/>
    <cellStyle name="20% - Accent1 2 5 4 3 4 2" xfId="13838" xr:uid="{00000000-0005-0000-0000-000053350000}"/>
    <cellStyle name="20% - Accent1 2 5 4 3 4 2 2" xfId="13839" xr:uid="{00000000-0005-0000-0000-000054350000}"/>
    <cellStyle name="20% - Accent1 2 5 4 3 4 2 2 2" xfId="13840" xr:uid="{00000000-0005-0000-0000-000055350000}"/>
    <cellStyle name="20% - Accent1 2 5 4 3 4 2 3" xfId="13841" xr:uid="{00000000-0005-0000-0000-000056350000}"/>
    <cellStyle name="20% - Accent1 2 5 4 3 4 3" xfId="13842" xr:uid="{00000000-0005-0000-0000-000057350000}"/>
    <cellStyle name="20% - Accent1 2 5 4 3 4 3 2" xfId="13843" xr:uid="{00000000-0005-0000-0000-000058350000}"/>
    <cellStyle name="20% - Accent1 2 5 4 3 4 4" xfId="13844" xr:uid="{00000000-0005-0000-0000-000059350000}"/>
    <cellStyle name="20% - Accent1 2 5 4 3 5" xfId="13845" xr:uid="{00000000-0005-0000-0000-00005A350000}"/>
    <cellStyle name="20% - Accent1 2 5 4 3 5 2" xfId="13846" xr:uid="{00000000-0005-0000-0000-00005B350000}"/>
    <cellStyle name="20% - Accent1 2 5 4 3 5 2 2" xfId="13847" xr:uid="{00000000-0005-0000-0000-00005C350000}"/>
    <cellStyle name="20% - Accent1 2 5 4 3 5 3" xfId="13848" xr:uid="{00000000-0005-0000-0000-00005D350000}"/>
    <cellStyle name="20% - Accent1 2 5 4 3 6" xfId="13849" xr:uid="{00000000-0005-0000-0000-00005E350000}"/>
    <cellStyle name="20% - Accent1 2 5 4 3 6 2" xfId="13850" xr:uid="{00000000-0005-0000-0000-00005F350000}"/>
    <cellStyle name="20% - Accent1 2 5 4 3 6 2 2" xfId="13851" xr:uid="{00000000-0005-0000-0000-000060350000}"/>
    <cellStyle name="20% - Accent1 2 5 4 3 6 3" xfId="13852" xr:uid="{00000000-0005-0000-0000-000061350000}"/>
    <cellStyle name="20% - Accent1 2 5 4 3 7" xfId="13853" xr:uid="{00000000-0005-0000-0000-000062350000}"/>
    <cellStyle name="20% - Accent1 2 5 4 3 7 2" xfId="13854" xr:uid="{00000000-0005-0000-0000-000063350000}"/>
    <cellStyle name="20% - Accent1 2 5 4 3 8" xfId="13855" xr:uid="{00000000-0005-0000-0000-000064350000}"/>
    <cellStyle name="20% - Accent1 2 5 4 3 8 2" xfId="13856" xr:uid="{00000000-0005-0000-0000-000065350000}"/>
    <cellStyle name="20% - Accent1 2 5 4 3 9" xfId="13857" xr:uid="{00000000-0005-0000-0000-000066350000}"/>
    <cellStyle name="20% - Accent1 2 5 4 4" xfId="13858" xr:uid="{00000000-0005-0000-0000-000067350000}"/>
    <cellStyle name="20% - Accent1 2 5 4 4 2" xfId="13859" xr:uid="{00000000-0005-0000-0000-000068350000}"/>
    <cellStyle name="20% - Accent1 2 5 4 4 2 2" xfId="13860" xr:uid="{00000000-0005-0000-0000-000069350000}"/>
    <cellStyle name="20% - Accent1 2 5 4 4 2 2 2" xfId="13861" xr:uid="{00000000-0005-0000-0000-00006A350000}"/>
    <cellStyle name="20% - Accent1 2 5 4 4 2 3" xfId="13862" xr:uid="{00000000-0005-0000-0000-00006B350000}"/>
    <cellStyle name="20% - Accent1 2 5 4 4 3" xfId="13863" xr:uid="{00000000-0005-0000-0000-00006C350000}"/>
    <cellStyle name="20% - Accent1 2 5 4 4 3 2" xfId="13864" xr:uid="{00000000-0005-0000-0000-00006D350000}"/>
    <cellStyle name="20% - Accent1 2 5 4 4 4" xfId="13865" xr:uid="{00000000-0005-0000-0000-00006E350000}"/>
    <cellStyle name="20% - Accent1 2 5 4 5" xfId="13866" xr:uid="{00000000-0005-0000-0000-00006F350000}"/>
    <cellStyle name="20% - Accent1 2 5 4 5 2" xfId="13867" xr:uid="{00000000-0005-0000-0000-000070350000}"/>
    <cellStyle name="20% - Accent1 2 5 4 5 2 2" xfId="13868" xr:uid="{00000000-0005-0000-0000-000071350000}"/>
    <cellStyle name="20% - Accent1 2 5 4 5 2 2 2" xfId="13869" xr:uid="{00000000-0005-0000-0000-000072350000}"/>
    <cellStyle name="20% - Accent1 2 5 4 5 2 3" xfId="13870" xr:uid="{00000000-0005-0000-0000-000073350000}"/>
    <cellStyle name="20% - Accent1 2 5 4 5 3" xfId="13871" xr:uid="{00000000-0005-0000-0000-000074350000}"/>
    <cellStyle name="20% - Accent1 2 5 4 5 3 2" xfId="13872" xr:uid="{00000000-0005-0000-0000-000075350000}"/>
    <cellStyle name="20% - Accent1 2 5 4 5 4" xfId="13873" xr:uid="{00000000-0005-0000-0000-000076350000}"/>
    <cellStyle name="20% - Accent1 2 5 4 6" xfId="13874" xr:uid="{00000000-0005-0000-0000-000077350000}"/>
    <cellStyle name="20% - Accent1 2 5 4 6 2" xfId="13875" xr:uid="{00000000-0005-0000-0000-000078350000}"/>
    <cellStyle name="20% - Accent1 2 5 4 6 2 2" xfId="13876" xr:uid="{00000000-0005-0000-0000-000079350000}"/>
    <cellStyle name="20% - Accent1 2 5 4 6 2 2 2" xfId="13877" xr:uid="{00000000-0005-0000-0000-00007A350000}"/>
    <cellStyle name="20% - Accent1 2 5 4 6 2 3" xfId="13878" xr:uid="{00000000-0005-0000-0000-00007B350000}"/>
    <cellStyle name="20% - Accent1 2 5 4 6 3" xfId="13879" xr:uid="{00000000-0005-0000-0000-00007C350000}"/>
    <cellStyle name="20% - Accent1 2 5 4 6 3 2" xfId="13880" xr:uid="{00000000-0005-0000-0000-00007D350000}"/>
    <cellStyle name="20% - Accent1 2 5 4 6 4" xfId="13881" xr:uid="{00000000-0005-0000-0000-00007E350000}"/>
    <cellStyle name="20% - Accent1 2 5 4 7" xfId="13882" xr:uid="{00000000-0005-0000-0000-00007F350000}"/>
    <cellStyle name="20% - Accent1 2 5 4 7 2" xfId="13883" xr:uid="{00000000-0005-0000-0000-000080350000}"/>
    <cellStyle name="20% - Accent1 2 5 4 7 2 2" xfId="13884" xr:uid="{00000000-0005-0000-0000-000081350000}"/>
    <cellStyle name="20% - Accent1 2 5 4 7 3" xfId="13885" xr:uid="{00000000-0005-0000-0000-000082350000}"/>
    <cellStyle name="20% - Accent1 2 5 4 8" xfId="13886" xr:uid="{00000000-0005-0000-0000-000083350000}"/>
    <cellStyle name="20% - Accent1 2 5 4 8 2" xfId="13887" xr:uid="{00000000-0005-0000-0000-000084350000}"/>
    <cellStyle name="20% - Accent1 2 5 4 8 2 2" xfId="13888" xr:uid="{00000000-0005-0000-0000-000085350000}"/>
    <cellStyle name="20% - Accent1 2 5 4 8 3" xfId="13889" xr:uid="{00000000-0005-0000-0000-000086350000}"/>
    <cellStyle name="20% - Accent1 2 5 4 9" xfId="13890" xr:uid="{00000000-0005-0000-0000-000087350000}"/>
    <cellStyle name="20% - Accent1 2 5 4 9 2" xfId="13891" xr:uid="{00000000-0005-0000-0000-000088350000}"/>
    <cellStyle name="20% - Accent1 2 5 5" xfId="13892" xr:uid="{00000000-0005-0000-0000-000089350000}"/>
    <cellStyle name="20% - Accent1 2 5 5 10" xfId="13893" xr:uid="{00000000-0005-0000-0000-00008A350000}"/>
    <cellStyle name="20% - Accent1 2 5 5 10 2" xfId="13894" xr:uid="{00000000-0005-0000-0000-00008B350000}"/>
    <cellStyle name="20% - Accent1 2 5 5 11" xfId="13895" xr:uid="{00000000-0005-0000-0000-00008C350000}"/>
    <cellStyle name="20% - Accent1 2 5 5 2" xfId="13896" xr:uid="{00000000-0005-0000-0000-00008D350000}"/>
    <cellStyle name="20% - Accent1 2 5 5 2 2" xfId="13897" xr:uid="{00000000-0005-0000-0000-00008E350000}"/>
    <cellStyle name="20% - Accent1 2 5 5 2 2 2" xfId="13898" xr:uid="{00000000-0005-0000-0000-00008F350000}"/>
    <cellStyle name="20% - Accent1 2 5 5 2 2 2 2" xfId="13899" xr:uid="{00000000-0005-0000-0000-000090350000}"/>
    <cellStyle name="20% - Accent1 2 5 5 2 2 2 2 2" xfId="13900" xr:uid="{00000000-0005-0000-0000-000091350000}"/>
    <cellStyle name="20% - Accent1 2 5 5 2 2 2 3" xfId="13901" xr:uid="{00000000-0005-0000-0000-000092350000}"/>
    <cellStyle name="20% - Accent1 2 5 5 2 2 3" xfId="13902" xr:uid="{00000000-0005-0000-0000-000093350000}"/>
    <cellStyle name="20% - Accent1 2 5 5 2 2 3 2" xfId="13903" xr:uid="{00000000-0005-0000-0000-000094350000}"/>
    <cellStyle name="20% - Accent1 2 5 5 2 2 4" xfId="13904" xr:uid="{00000000-0005-0000-0000-000095350000}"/>
    <cellStyle name="20% - Accent1 2 5 5 2 3" xfId="13905" xr:uid="{00000000-0005-0000-0000-000096350000}"/>
    <cellStyle name="20% - Accent1 2 5 5 2 3 2" xfId="13906" xr:uid="{00000000-0005-0000-0000-000097350000}"/>
    <cellStyle name="20% - Accent1 2 5 5 2 3 2 2" xfId="13907" xr:uid="{00000000-0005-0000-0000-000098350000}"/>
    <cellStyle name="20% - Accent1 2 5 5 2 3 2 2 2" xfId="13908" xr:uid="{00000000-0005-0000-0000-000099350000}"/>
    <cellStyle name="20% - Accent1 2 5 5 2 3 2 3" xfId="13909" xr:uid="{00000000-0005-0000-0000-00009A350000}"/>
    <cellStyle name="20% - Accent1 2 5 5 2 3 3" xfId="13910" xr:uid="{00000000-0005-0000-0000-00009B350000}"/>
    <cellStyle name="20% - Accent1 2 5 5 2 3 3 2" xfId="13911" xr:uid="{00000000-0005-0000-0000-00009C350000}"/>
    <cellStyle name="20% - Accent1 2 5 5 2 3 4" xfId="13912" xr:uid="{00000000-0005-0000-0000-00009D350000}"/>
    <cellStyle name="20% - Accent1 2 5 5 2 4" xfId="13913" xr:uid="{00000000-0005-0000-0000-00009E350000}"/>
    <cellStyle name="20% - Accent1 2 5 5 2 4 2" xfId="13914" xr:uid="{00000000-0005-0000-0000-00009F350000}"/>
    <cellStyle name="20% - Accent1 2 5 5 2 4 2 2" xfId="13915" xr:uid="{00000000-0005-0000-0000-0000A0350000}"/>
    <cellStyle name="20% - Accent1 2 5 5 2 4 2 2 2" xfId="13916" xr:uid="{00000000-0005-0000-0000-0000A1350000}"/>
    <cellStyle name="20% - Accent1 2 5 5 2 4 2 3" xfId="13917" xr:uid="{00000000-0005-0000-0000-0000A2350000}"/>
    <cellStyle name="20% - Accent1 2 5 5 2 4 3" xfId="13918" xr:uid="{00000000-0005-0000-0000-0000A3350000}"/>
    <cellStyle name="20% - Accent1 2 5 5 2 4 3 2" xfId="13919" xr:uid="{00000000-0005-0000-0000-0000A4350000}"/>
    <cellStyle name="20% - Accent1 2 5 5 2 4 4" xfId="13920" xr:uid="{00000000-0005-0000-0000-0000A5350000}"/>
    <cellStyle name="20% - Accent1 2 5 5 2 5" xfId="13921" xr:uid="{00000000-0005-0000-0000-0000A6350000}"/>
    <cellStyle name="20% - Accent1 2 5 5 2 5 2" xfId="13922" xr:uid="{00000000-0005-0000-0000-0000A7350000}"/>
    <cellStyle name="20% - Accent1 2 5 5 2 5 2 2" xfId="13923" xr:uid="{00000000-0005-0000-0000-0000A8350000}"/>
    <cellStyle name="20% - Accent1 2 5 5 2 5 3" xfId="13924" xr:uid="{00000000-0005-0000-0000-0000A9350000}"/>
    <cellStyle name="20% - Accent1 2 5 5 2 6" xfId="13925" xr:uid="{00000000-0005-0000-0000-0000AA350000}"/>
    <cellStyle name="20% - Accent1 2 5 5 2 6 2" xfId="13926" xr:uid="{00000000-0005-0000-0000-0000AB350000}"/>
    <cellStyle name="20% - Accent1 2 5 5 2 6 2 2" xfId="13927" xr:uid="{00000000-0005-0000-0000-0000AC350000}"/>
    <cellStyle name="20% - Accent1 2 5 5 2 6 3" xfId="13928" xr:uid="{00000000-0005-0000-0000-0000AD350000}"/>
    <cellStyle name="20% - Accent1 2 5 5 2 7" xfId="13929" xr:uid="{00000000-0005-0000-0000-0000AE350000}"/>
    <cellStyle name="20% - Accent1 2 5 5 2 7 2" xfId="13930" xr:uid="{00000000-0005-0000-0000-0000AF350000}"/>
    <cellStyle name="20% - Accent1 2 5 5 2 8" xfId="13931" xr:uid="{00000000-0005-0000-0000-0000B0350000}"/>
    <cellStyle name="20% - Accent1 2 5 5 2 8 2" xfId="13932" xr:uid="{00000000-0005-0000-0000-0000B1350000}"/>
    <cellStyle name="20% - Accent1 2 5 5 2 9" xfId="13933" xr:uid="{00000000-0005-0000-0000-0000B2350000}"/>
    <cellStyle name="20% - Accent1 2 5 5 3" xfId="13934" xr:uid="{00000000-0005-0000-0000-0000B3350000}"/>
    <cellStyle name="20% - Accent1 2 5 5 3 2" xfId="13935" xr:uid="{00000000-0005-0000-0000-0000B4350000}"/>
    <cellStyle name="20% - Accent1 2 5 5 3 2 2" xfId="13936" xr:uid="{00000000-0005-0000-0000-0000B5350000}"/>
    <cellStyle name="20% - Accent1 2 5 5 3 2 2 2" xfId="13937" xr:uid="{00000000-0005-0000-0000-0000B6350000}"/>
    <cellStyle name="20% - Accent1 2 5 5 3 2 2 2 2" xfId="13938" xr:uid="{00000000-0005-0000-0000-0000B7350000}"/>
    <cellStyle name="20% - Accent1 2 5 5 3 2 2 3" xfId="13939" xr:uid="{00000000-0005-0000-0000-0000B8350000}"/>
    <cellStyle name="20% - Accent1 2 5 5 3 2 3" xfId="13940" xr:uid="{00000000-0005-0000-0000-0000B9350000}"/>
    <cellStyle name="20% - Accent1 2 5 5 3 2 3 2" xfId="13941" xr:uid="{00000000-0005-0000-0000-0000BA350000}"/>
    <cellStyle name="20% - Accent1 2 5 5 3 2 4" xfId="13942" xr:uid="{00000000-0005-0000-0000-0000BB350000}"/>
    <cellStyle name="20% - Accent1 2 5 5 3 3" xfId="13943" xr:uid="{00000000-0005-0000-0000-0000BC350000}"/>
    <cellStyle name="20% - Accent1 2 5 5 3 3 2" xfId="13944" xr:uid="{00000000-0005-0000-0000-0000BD350000}"/>
    <cellStyle name="20% - Accent1 2 5 5 3 3 2 2" xfId="13945" xr:uid="{00000000-0005-0000-0000-0000BE350000}"/>
    <cellStyle name="20% - Accent1 2 5 5 3 3 2 2 2" xfId="13946" xr:uid="{00000000-0005-0000-0000-0000BF350000}"/>
    <cellStyle name="20% - Accent1 2 5 5 3 3 2 3" xfId="13947" xr:uid="{00000000-0005-0000-0000-0000C0350000}"/>
    <cellStyle name="20% - Accent1 2 5 5 3 3 3" xfId="13948" xr:uid="{00000000-0005-0000-0000-0000C1350000}"/>
    <cellStyle name="20% - Accent1 2 5 5 3 3 3 2" xfId="13949" xr:uid="{00000000-0005-0000-0000-0000C2350000}"/>
    <cellStyle name="20% - Accent1 2 5 5 3 3 4" xfId="13950" xr:uid="{00000000-0005-0000-0000-0000C3350000}"/>
    <cellStyle name="20% - Accent1 2 5 5 3 4" xfId="13951" xr:uid="{00000000-0005-0000-0000-0000C4350000}"/>
    <cellStyle name="20% - Accent1 2 5 5 3 4 2" xfId="13952" xr:uid="{00000000-0005-0000-0000-0000C5350000}"/>
    <cellStyle name="20% - Accent1 2 5 5 3 4 2 2" xfId="13953" xr:uid="{00000000-0005-0000-0000-0000C6350000}"/>
    <cellStyle name="20% - Accent1 2 5 5 3 4 2 2 2" xfId="13954" xr:uid="{00000000-0005-0000-0000-0000C7350000}"/>
    <cellStyle name="20% - Accent1 2 5 5 3 4 2 3" xfId="13955" xr:uid="{00000000-0005-0000-0000-0000C8350000}"/>
    <cellStyle name="20% - Accent1 2 5 5 3 4 3" xfId="13956" xr:uid="{00000000-0005-0000-0000-0000C9350000}"/>
    <cellStyle name="20% - Accent1 2 5 5 3 4 3 2" xfId="13957" xr:uid="{00000000-0005-0000-0000-0000CA350000}"/>
    <cellStyle name="20% - Accent1 2 5 5 3 4 4" xfId="13958" xr:uid="{00000000-0005-0000-0000-0000CB350000}"/>
    <cellStyle name="20% - Accent1 2 5 5 3 5" xfId="13959" xr:uid="{00000000-0005-0000-0000-0000CC350000}"/>
    <cellStyle name="20% - Accent1 2 5 5 3 5 2" xfId="13960" xr:uid="{00000000-0005-0000-0000-0000CD350000}"/>
    <cellStyle name="20% - Accent1 2 5 5 3 5 2 2" xfId="13961" xr:uid="{00000000-0005-0000-0000-0000CE350000}"/>
    <cellStyle name="20% - Accent1 2 5 5 3 5 3" xfId="13962" xr:uid="{00000000-0005-0000-0000-0000CF350000}"/>
    <cellStyle name="20% - Accent1 2 5 5 3 6" xfId="13963" xr:uid="{00000000-0005-0000-0000-0000D0350000}"/>
    <cellStyle name="20% - Accent1 2 5 5 3 6 2" xfId="13964" xr:uid="{00000000-0005-0000-0000-0000D1350000}"/>
    <cellStyle name="20% - Accent1 2 5 5 3 6 2 2" xfId="13965" xr:uid="{00000000-0005-0000-0000-0000D2350000}"/>
    <cellStyle name="20% - Accent1 2 5 5 3 6 3" xfId="13966" xr:uid="{00000000-0005-0000-0000-0000D3350000}"/>
    <cellStyle name="20% - Accent1 2 5 5 3 7" xfId="13967" xr:uid="{00000000-0005-0000-0000-0000D4350000}"/>
    <cellStyle name="20% - Accent1 2 5 5 3 7 2" xfId="13968" xr:uid="{00000000-0005-0000-0000-0000D5350000}"/>
    <cellStyle name="20% - Accent1 2 5 5 3 8" xfId="13969" xr:uid="{00000000-0005-0000-0000-0000D6350000}"/>
    <cellStyle name="20% - Accent1 2 5 5 3 8 2" xfId="13970" xr:uid="{00000000-0005-0000-0000-0000D7350000}"/>
    <cellStyle name="20% - Accent1 2 5 5 3 9" xfId="13971" xr:uid="{00000000-0005-0000-0000-0000D8350000}"/>
    <cellStyle name="20% - Accent1 2 5 5 4" xfId="13972" xr:uid="{00000000-0005-0000-0000-0000D9350000}"/>
    <cellStyle name="20% - Accent1 2 5 5 4 2" xfId="13973" xr:uid="{00000000-0005-0000-0000-0000DA350000}"/>
    <cellStyle name="20% - Accent1 2 5 5 4 2 2" xfId="13974" xr:uid="{00000000-0005-0000-0000-0000DB350000}"/>
    <cellStyle name="20% - Accent1 2 5 5 4 2 2 2" xfId="13975" xr:uid="{00000000-0005-0000-0000-0000DC350000}"/>
    <cellStyle name="20% - Accent1 2 5 5 4 2 3" xfId="13976" xr:uid="{00000000-0005-0000-0000-0000DD350000}"/>
    <cellStyle name="20% - Accent1 2 5 5 4 3" xfId="13977" xr:uid="{00000000-0005-0000-0000-0000DE350000}"/>
    <cellStyle name="20% - Accent1 2 5 5 4 3 2" xfId="13978" xr:uid="{00000000-0005-0000-0000-0000DF350000}"/>
    <cellStyle name="20% - Accent1 2 5 5 4 4" xfId="13979" xr:uid="{00000000-0005-0000-0000-0000E0350000}"/>
    <cellStyle name="20% - Accent1 2 5 5 5" xfId="13980" xr:uid="{00000000-0005-0000-0000-0000E1350000}"/>
    <cellStyle name="20% - Accent1 2 5 5 5 2" xfId="13981" xr:uid="{00000000-0005-0000-0000-0000E2350000}"/>
    <cellStyle name="20% - Accent1 2 5 5 5 2 2" xfId="13982" xr:uid="{00000000-0005-0000-0000-0000E3350000}"/>
    <cellStyle name="20% - Accent1 2 5 5 5 2 2 2" xfId="13983" xr:uid="{00000000-0005-0000-0000-0000E4350000}"/>
    <cellStyle name="20% - Accent1 2 5 5 5 2 3" xfId="13984" xr:uid="{00000000-0005-0000-0000-0000E5350000}"/>
    <cellStyle name="20% - Accent1 2 5 5 5 3" xfId="13985" xr:uid="{00000000-0005-0000-0000-0000E6350000}"/>
    <cellStyle name="20% - Accent1 2 5 5 5 3 2" xfId="13986" xr:uid="{00000000-0005-0000-0000-0000E7350000}"/>
    <cellStyle name="20% - Accent1 2 5 5 5 4" xfId="13987" xr:uid="{00000000-0005-0000-0000-0000E8350000}"/>
    <cellStyle name="20% - Accent1 2 5 5 6" xfId="13988" xr:uid="{00000000-0005-0000-0000-0000E9350000}"/>
    <cellStyle name="20% - Accent1 2 5 5 6 2" xfId="13989" xr:uid="{00000000-0005-0000-0000-0000EA350000}"/>
    <cellStyle name="20% - Accent1 2 5 5 6 2 2" xfId="13990" xr:uid="{00000000-0005-0000-0000-0000EB350000}"/>
    <cellStyle name="20% - Accent1 2 5 5 6 2 2 2" xfId="13991" xr:uid="{00000000-0005-0000-0000-0000EC350000}"/>
    <cellStyle name="20% - Accent1 2 5 5 6 2 3" xfId="13992" xr:uid="{00000000-0005-0000-0000-0000ED350000}"/>
    <cellStyle name="20% - Accent1 2 5 5 6 3" xfId="13993" xr:uid="{00000000-0005-0000-0000-0000EE350000}"/>
    <cellStyle name="20% - Accent1 2 5 5 6 3 2" xfId="13994" xr:uid="{00000000-0005-0000-0000-0000EF350000}"/>
    <cellStyle name="20% - Accent1 2 5 5 6 4" xfId="13995" xr:uid="{00000000-0005-0000-0000-0000F0350000}"/>
    <cellStyle name="20% - Accent1 2 5 5 7" xfId="13996" xr:uid="{00000000-0005-0000-0000-0000F1350000}"/>
    <cellStyle name="20% - Accent1 2 5 5 7 2" xfId="13997" xr:uid="{00000000-0005-0000-0000-0000F2350000}"/>
    <cellStyle name="20% - Accent1 2 5 5 7 2 2" xfId="13998" xr:uid="{00000000-0005-0000-0000-0000F3350000}"/>
    <cellStyle name="20% - Accent1 2 5 5 7 3" xfId="13999" xr:uid="{00000000-0005-0000-0000-0000F4350000}"/>
    <cellStyle name="20% - Accent1 2 5 5 8" xfId="14000" xr:uid="{00000000-0005-0000-0000-0000F5350000}"/>
    <cellStyle name="20% - Accent1 2 5 5 8 2" xfId="14001" xr:uid="{00000000-0005-0000-0000-0000F6350000}"/>
    <cellStyle name="20% - Accent1 2 5 5 8 2 2" xfId="14002" xr:uid="{00000000-0005-0000-0000-0000F7350000}"/>
    <cellStyle name="20% - Accent1 2 5 5 8 3" xfId="14003" xr:uid="{00000000-0005-0000-0000-0000F8350000}"/>
    <cellStyle name="20% - Accent1 2 5 5 9" xfId="14004" xr:uid="{00000000-0005-0000-0000-0000F9350000}"/>
    <cellStyle name="20% - Accent1 2 5 5 9 2" xfId="14005" xr:uid="{00000000-0005-0000-0000-0000FA350000}"/>
    <cellStyle name="20% - Accent1 2 5 6" xfId="14006" xr:uid="{00000000-0005-0000-0000-0000FB350000}"/>
    <cellStyle name="20% - Accent1 2 5 6 10" xfId="14007" xr:uid="{00000000-0005-0000-0000-0000FC350000}"/>
    <cellStyle name="20% - Accent1 2 5 6 10 2" xfId="14008" xr:uid="{00000000-0005-0000-0000-0000FD350000}"/>
    <cellStyle name="20% - Accent1 2 5 6 11" xfId="14009" xr:uid="{00000000-0005-0000-0000-0000FE350000}"/>
    <cellStyle name="20% - Accent1 2 5 6 2" xfId="14010" xr:uid="{00000000-0005-0000-0000-0000FF350000}"/>
    <cellStyle name="20% - Accent1 2 5 6 2 2" xfId="14011" xr:uid="{00000000-0005-0000-0000-000000360000}"/>
    <cellStyle name="20% - Accent1 2 5 6 2 2 2" xfId="14012" xr:uid="{00000000-0005-0000-0000-000001360000}"/>
    <cellStyle name="20% - Accent1 2 5 6 2 2 2 2" xfId="14013" xr:uid="{00000000-0005-0000-0000-000002360000}"/>
    <cellStyle name="20% - Accent1 2 5 6 2 2 2 2 2" xfId="14014" xr:uid="{00000000-0005-0000-0000-000003360000}"/>
    <cellStyle name="20% - Accent1 2 5 6 2 2 2 3" xfId="14015" xr:uid="{00000000-0005-0000-0000-000004360000}"/>
    <cellStyle name="20% - Accent1 2 5 6 2 2 3" xfId="14016" xr:uid="{00000000-0005-0000-0000-000005360000}"/>
    <cellStyle name="20% - Accent1 2 5 6 2 2 3 2" xfId="14017" xr:uid="{00000000-0005-0000-0000-000006360000}"/>
    <cellStyle name="20% - Accent1 2 5 6 2 2 4" xfId="14018" xr:uid="{00000000-0005-0000-0000-000007360000}"/>
    <cellStyle name="20% - Accent1 2 5 6 2 3" xfId="14019" xr:uid="{00000000-0005-0000-0000-000008360000}"/>
    <cellStyle name="20% - Accent1 2 5 6 2 3 2" xfId="14020" xr:uid="{00000000-0005-0000-0000-000009360000}"/>
    <cellStyle name="20% - Accent1 2 5 6 2 3 2 2" xfId="14021" xr:uid="{00000000-0005-0000-0000-00000A360000}"/>
    <cellStyle name="20% - Accent1 2 5 6 2 3 2 2 2" xfId="14022" xr:uid="{00000000-0005-0000-0000-00000B360000}"/>
    <cellStyle name="20% - Accent1 2 5 6 2 3 2 3" xfId="14023" xr:uid="{00000000-0005-0000-0000-00000C360000}"/>
    <cellStyle name="20% - Accent1 2 5 6 2 3 3" xfId="14024" xr:uid="{00000000-0005-0000-0000-00000D360000}"/>
    <cellStyle name="20% - Accent1 2 5 6 2 3 3 2" xfId="14025" xr:uid="{00000000-0005-0000-0000-00000E360000}"/>
    <cellStyle name="20% - Accent1 2 5 6 2 3 4" xfId="14026" xr:uid="{00000000-0005-0000-0000-00000F360000}"/>
    <cellStyle name="20% - Accent1 2 5 6 2 4" xfId="14027" xr:uid="{00000000-0005-0000-0000-000010360000}"/>
    <cellStyle name="20% - Accent1 2 5 6 2 4 2" xfId="14028" xr:uid="{00000000-0005-0000-0000-000011360000}"/>
    <cellStyle name="20% - Accent1 2 5 6 2 4 2 2" xfId="14029" xr:uid="{00000000-0005-0000-0000-000012360000}"/>
    <cellStyle name="20% - Accent1 2 5 6 2 4 2 2 2" xfId="14030" xr:uid="{00000000-0005-0000-0000-000013360000}"/>
    <cellStyle name="20% - Accent1 2 5 6 2 4 2 3" xfId="14031" xr:uid="{00000000-0005-0000-0000-000014360000}"/>
    <cellStyle name="20% - Accent1 2 5 6 2 4 3" xfId="14032" xr:uid="{00000000-0005-0000-0000-000015360000}"/>
    <cellStyle name="20% - Accent1 2 5 6 2 4 3 2" xfId="14033" xr:uid="{00000000-0005-0000-0000-000016360000}"/>
    <cellStyle name="20% - Accent1 2 5 6 2 4 4" xfId="14034" xr:uid="{00000000-0005-0000-0000-000017360000}"/>
    <cellStyle name="20% - Accent1 2 5 6 2 5" xfId="14035" xr:uid="{00000000-0005-0000-0000-000018360000}"/>
    <cellStyle name="20% - Accent1 2 5 6 2 5 2" xfId="14036" xr:uid="{00000000-0005-0000-0000-000019360000}"/>
    <cellStyle name="20% - Accent1 2 5 6 2 5 2 2" xfId="14037" xr:uid="{00000000-0005-0000-0000-00001A360000}"/>
    <cellStyle name="20% - Accent1 2 5 6 2 5 3" xfId="14038" xr:uid="{00000000-0005-0000-0000-00001B360000}"/>
    <cellStyle name="20% - Accent1 2 5 6 2 6" xfId="14039" xr:uid="{00000000-0005-0000-0000-00001C360000}"/>
    <cellStyle name="20% - Accent1 2 5 6 2 6 2" xfId="14040" xr:uid="{00000000-0005-0000-0000-00001D360000}"/>
    <cellStyle name="20% - Accent1 2 5 6 2 6 2 2" xfId="14041" xr:uid="{00000000-0005-0000-0000-00001E360000}"/>
    <cellStyle name="20% - Accent1 2 5 6 2 6 3" xfId="14042" xr:uid="{00000000-0005-0000-0000-00001F360000}"/>
    <cellStyle name="20% - Accent1 2 5 6 2 7" xfId="14043" xr:uid="{00000000-0005-0000-0000-000020360000}"/>
    <cellStyle name="20% - Accent1 2 5 6 2 7 2" xfId="14044" xr:uid="{00000000-0005-0000-0000-000021360000}"/>
    <cellStyle name="20% - Accent1 2 5 6 2 8" xfId="14045" xr:uid="{00000000-0005-0000-0000-000022360000}"/>
    <cellStyle name="20% - Accent1 2 5 6 2 8 2" xfId="14046" xr:uid="{00000000-0005-0000-0000-000023360000}"/>
    <cellStyle name="20% - Accent1 2 5 6 2 9" xfId="14047" xr:uid="{00000000-0005-0000-0000-000024360000}"/>
    <cellStyle name="20% - Accent1 2 5 6 3" xfId="14048" xr:uid="{00000000-0005-0000-0000-000025360000}"/>
    <cellStyle name="20% - Accent1 2 5 6 3 2" xfId="14049" xr:uid="{00000000-0005-0000-0000-000026360000}"/>
    <cellStyle name="20% - Accent1 2 5 6 3 2 2" xfId="14050" xr:uid="{00000000-0005-0000-0000-000027360000}"/>
    <cellStyle name="20% - Accent1 2 5 6 3 2 2 2" xfId="14051" xr:uid="{00000000-0005-0000-0000-000028360000}"/>
    <cellStyle name="20% - Accent1 2 5 6 3 2 2 2 2" xfId="14052" xr:uid="{00000000-0005-0000-0000-000029360000}"/>
    <cellStyle name="20% - Accent1 2 5 6 3 2 2 3" xfId="14053" xr:uid="{00000000-0005-0000-0000-00002A360000}"/>
    <cellStyle name="20% - Accent1 2 5 6 3 2 3" xfId="14054" xr:uid="{00000000-0005-0000-0000-00002B360000}"/>
    <cellStyle name="20% - Accent1 2 5 6 3 2 3 2" xfId="14055" xr:uid="{00000000-0005-0000-0000-00002C360000}"/>
    <cellStyle name="20% - Accent1 2 5 6 3 2 4" xfId="14056" xr:uid="{00000000-0005-0000-0000-00002D360000}"/>
    <cellStyle name="20% - Accent1 2 5 6 3 3" xfId="14057" xr:uid="{00000000-0005-0000-0000-00002E360000}"/>
    <cellStyle name="20% - Accent1 2 5 6 3 3 2" xfId="14058" xr:uid="{00000000-0005-0000-0000-00002F360000}"/>
    <cellStyle name="20% - Accent1 2 5 6 3 3 2 2" xfId="14059" xr:uid="{00000000-0005-0000-0000-000030360000}"/>
    <cellStyle name="20% - Accent1 2 5 6 3 3 2 2 2" xfId="14060" xr:uid="{00000000-0005-0000-0000-000031360000}"/>
    <cellStyle name="20% - Accent1 2 5 6 3 3 2 3" xfId="14061" xr:uid="{00000000-0005-0000-0000-000032360000}"/>
    <cellStyle name="20% - Accent1 2 5 6 3 3 3" xfId="14062" xr:uid="{00000000-0005-0000-0000-000033360000}"/>
    <cellStyle name="20% - Accent1 2 5 6 3 3 3 2" xfId="14063" xr:uid="{00000000-0005-0000-0000-000034360000}"/>
    <cellStyle name="20% - Accent1 2 5 6 3 3 4" xfId="14064" xr:uid="{00000000-0005-0000-0000-000035360000}"/>
    <cellStyle name="20% - Accent1 2 5 6 3 4" xfId="14065" xr:uid="{00000000-0005-0000-0000-000036360000}"/>
    <cellStyle name="20% - Accent1 2 5 6 3 4 2" xfId="14066" xr:uid="{00000000-0005-0000-0000-000037360000}"/>
    <cellStyle name="20% - Accent1 2 5 6 3 4 2 2" xfId="14067" xr:uid="{00000000-0005-0000-0000-000038360000}"/>
    <cellStyle name="20% - Accent1 2 5 6 3 4 2 2 2" xfId="14068" xr:uid="{00000000-0005-0000-0000-000039360000}"/>
    <cellStyle name="20% - Accent1 2 5 6 3 4 2 3" xfId="14069" xr:uid="{00000000-0005-0000-0000-00003A360000}"/>
    <cellStyle name="20% - Accent1 2 5 6 3 4 3" xfId="14070" xr:uid="{00000000-0005-0000-0000-00003B360000}"/>
    <cellStyle name="20% - Accent1 2 5 6 3 4 3 2" xfId="14071" xr:uid="{00000000-0005-0000-0000-00003C360000}"/>
    <cellStyle name="20% - Accent1 2 5 6 3 4 4" xfId="14072" xr:uid="{00000000-0005-0000-0000-00003D360000}"/>
    <cellStyle name="20% - Accent1 2 5 6 3 5" xfId="14073" xr:uid="{00000000-0005-0000-0000-00003E360000}"/>
    <cellStyle name="20% - Accent1 2 5 6 3 5 2" xfId="14074" xr:uid="{00000000-0005-0000-0000-00003F360000}"/>
    <cellStyle name="20% - Accent1 2 5 6 3 5 2 2" xfId="14075" xr:uid="{00000000-0005-0000-0000-000040360000}"/>
    <cellStyle name="20% - Accent1 2 5 6 3 5 3" xfId="14076" xr:uid="{00000000-0005-0000-0000-000041360000}"/>
    <cellStyle name="20% - Accent1 2 5 6 3 6" xfId="14077" xr:uid="{00000000-0005-0000-0000-000042360000}"/>
    <cellStyle name="20% - Accent1 2 5 6 3 6 2" xfId="14078" xr:uid="{00000000-0005-0000-0000-000043360000}"/>
    <cellStyle name="20% - Accent1 2 5 6 3 6 2 2" xfId="14079" xr:uid="{00000000-0005-0000-0000-000044360000}"/>
    <cellStyle name="20% - Accent1 2 5 6 3 6 3" xfId="14080" xr:uid="{00000000-0005-0000-0000-000045360000}"/>
    <cellStyle name="20% - Accent1 2 5 6 3 7" xfId="14081" xr:uid="{00000000-0005-0000-0000-000046360000}"/>
    <cellStyle name="20% - Accent1 2 5 6 3 7 2" xfId="14082" xr:uid="{00000000-0005-0000-0000-000047360000}"/>
    <cellStyle name="20% - Accent1 2 5 6 3 8" xfId="14083" xr:uid="{00000000-0005-0000-0000-000048360000}"/>
    <cellStyle name="20% - Accent1 2 5 6 3 8 2" xfId="14084" xr:uid="{00000000-0005-0000-0000-000049360000}"/>
    <cellStyle name="20% - Accent1 2 5 6 3 9" xfId="14085" xr:uid="{00000000-0005-0000-0000-00004A360000}"/>
    <cellStyle name="20% - Accent1 2 5 6 4" xfId="14086" xr:uid="{00000000-0005-0000-0000-00004B360000}"/>
    <cellStyle name="20% - Accent1 2 5 6 4 2" xfId="14087" xr:uid="{00000000-0005-0000-0000-00004C360000}"/>
    <cellStyle name="20% - Accent1 2 5 6 4 2 2" xfId="14088" xr:uid="{00000000-0005-0000-0000-00004D360000}"/>
    <cellStyle name="20% - Accent1 2 5 6 4 2 2 2" xfId="14089" xr:uid="{00000000-0005-0000-0000-00004E360000}"/>
    <cellStyle name="20% - Accent1 2 5 6 4 2 3" xfId="14090" xr:uid="{00000000-0005-0000-0000-00004F360000}"/>
    <cellStyle name="20% - Accent1 2 5 6 4 3" xfId="14091" xr:uid="{00000000-0005-0000-0000-000050360000}"/>
    <cellStyle name="20% - Accent1 2 5 6 4 3 2" xfId="14092" xr:uid="{00000000-0005-0000-0000-000051360000}"/>
    <cellStyle name="20% - Accent1 2 5 6 4 4" xfId="14093" xr:uid="{00000000-0005-0000-0000-000052360000}"/>
    <cellStyle name="20% - Accent1 2 5 6 5" xfId="14094" xr:uid="{00000000-0005-0000-0000-000053360000}"/>
    <cellStyle name="20% - Accent1 2 5 6 5 2" xfId="14095" xr:uid="{00000000-0005-0000-0000-000054360000}"/>
    <cellStyle name="20% - Accent1 2 5 6 5 2 2" xfId="14096" xr:uid="{00000000-0005-0000-0000-000055360000}"/>
    <cellStyle name="20% - Accent1 2 5 6 5 2 2 2" xfId="14097" xr:uid="{00000000-0005-0000-0000-000056360000}"/>
    <cellStyle name="20% - Accent1 2 5 6 5 2 3" xfId="14098" xr:uid="{00000000-0005-0000-0000-000057360000}"/>
    <cellStyle name="20% - Accent1 2 5 6 5 3" xfId="14099" xr:uid="{00000000-0005-0000-0000-000058360000}"/>
    <cellStyle name="20% - Accent1 2 5 6 5 3 2" xfId="14100" xr:uid="{00000000-0005-0000-0000-000059360000}"/>
    <cellStyle name="20% - Accent1 2 5 6 5 4" xfId="14101" xr:uid="{00000000-0005-0000-0000-00005A360000}"/>
    <cellStyle name="20% - Accent1 2 5 6 6" xfId="14102" xr:uid="{00000000-0005-0000-0000-00005B360000}"/>
    <cellStyle name="20% - Accent1 2 5 6 6 2" xfId="14103" xr:uid="{00000000-0005-0000-0000-00005C360000}"/>
    <cellStyle name="20% - Accent1 2 5 6 6 2 2" xfId="14104" xr:uid="{00000000-0005-0000-0000-00005D360000}"/>
    <cellStyle name="20% - Accent1 2 5 6 6 2 2 2" xfId="14105" xr:uid="{00000000-0005-0000-0000-00005E360000}"/>
    <cellStyle name="20% - Accent1 2 5 6 6 2 3" xfId="14106" xr:uid="{00000000-0005-0000-0000-00005F360000}"/>
    <cellStyle name="20% - Accent1 2 5 6 6 3" xfId="14107" xr:uid="{00000000-0005-0000-0000-000060360000}"/>
    <cellStyle name="20% - Accent1 2 5 6 6 3 2" xfId="14108" xr:uid="{00000000-0005-0000-0000-000061360000}"/>
    <cellStyle name="20% - Accent1 2 5 6 6 4" xfId="14109" xr:uid="{00000000-0005-0000-0000-000062360000}"/>
    <cellStyle name="20% - Accent1 2 5 6 7" xfId="14110" xr:uid="{00000000-0005-0000-0000-000063360000}"/>
    <cellStyle name="20% - Accent1 2 5 6 7 2" xfId="14111" xr:uid="{00000000-0005-0000-0000-000064360000}"/>
    <cellStyle name="20% - Accent1 2 5 6 7 2 2" xfId="14112" xr:uid="{00000000-0005-0000-0000-000065360000}"/>
    <cellStyle name="20% - Accent1 2 5 6 7 3" xfId="14113" xr:uid="{00000000-0005-0000-0000-000066360000}"/>
    <cellStyle name="20% - Accent1 2 5 6 8" xfId="14114" xr:uid="{00000000-0005-0000-0000-000067360000}"/>
    <cellStyle name="20% - Accent1 2 5 6 8 2" xfId="14115" xr:uid="{00000000-0005-0000-0000-000068360000}"/>
    <cellStyle name="20% - Accent1 2 5 6 8 2 2" xfId="14116" xr:uid="{00000000-0005-0000-0000-000069360000}"/>
    <cellStyle name="20% - Accent1 2 5 6 8 3" xfId="14117" xr:uid="{00000000-0005-0000-0000-00006A360000}"/>
    <cellStyle name="20% - Accent1 2 5 6 9" xfId="14118" xr:uid="{00000000-0005-0000-0000-00006B360000}"/>
    <cellStyle name="20% - Accent1 2 5 6 9 2" xfId="14119" xr:uid="{00000000-0005-0000-0000-00006C360000}"/>
    <cellStyle name="20% - Accent1 2 5 7" xfId="14120" xr:uid="{00000000-0005-0000-0000-00006D360000}"/>
    <cellStyle name="20% - Accent1 2 5 7 2" xfId="14121" xr:uid="{00000000-0005-0000-0000-00006E360000}"/>
    <cellStyle name="20% - Accent1 2 5 7 2 2" xfId="14122" xr:uid="{00000000-0005-0000-0000-00006F360000}"/>
    <cellStyle name="20% - Accent1 2 5 7 2 2 2" xfId="14123" xr:uid="{00000000-0005-0000-0000-000070360000}"/>
    <cellStyle name="20% - Accent1 2 5 7 2 2 2 2" xfId="14124" xr:uid="{00000000-0005-0000-0000-000071360000}"/>
    <cellStyle name="20% - Accent1 2 5 7 2 2 3" xfId="14125" xr:uid="{00000000-0005-0000-0000-000072360000}"/>
    <cellStyle name="20% - Accent1 2 5 7 2 3" xfId="14126" xr:uid="{00000000-0005-0000-0000-000073360000}"/>
    <cellStyle name="20% - Accent1 2 5 7 2 3 2" xfId="14127" xr:uid="{00000000-0005-0000-0000-000074360000}"/>
    <cellStyle name="20% - Accent1 2 5 7 2 4" xfId="14128" xr:uid="{00000000-0005-0000-0000-000075360000}"/>
    <cellStyle name="20% - Accent1 2 5 7 3" xfId="14129" xr:uid="{00000000-0005-0000-0000-000076360000}"/>
    <cellStyle name="20% - Accent1 2 5 7 3 2" xfId="14130" xr:uid="{00000000-0005-0000-0000-000077360000}"/>
    <cellStyle name="20% - Accent1 2 5 7 3 2 2" xfId="14131" xr:uid="{00000000-0005-0000-0000-000078360000}"/>
    <cellStyle name="20% - Accent1 2 5 7 3 2 2 2" xfId="14132" xr:uid="{00000000-0005-0000-0000-000079360000}"/>
    <cellStyle name="20% - Accent1 2 5 7 3 2 3" xfId="14133" xr:uid="{00000000-0005-0000-0000-00007A360000}"/>
    <cellStyle name="20% - Accent1 2 5 7 3 3" xfId="14134" xr:uid="{00000000-0005-0000-0000-00007B360000}"/>
    <cellStyle name="20% - Accent1 2 5 7 3 3 2" xfId="14135" xr:uid="{00000000-0005-0000-0000-00007C360000}"/>
    <cellStyle name="20% - Accent1 2 5 7 3 4" xfId="14136" xr:uid="{00000000-0005-0000-0000-00007D360000}"/>
    <cellStyle name="20% - Accent1 2 5 7 4" xfId="14137" xr:uid="{00000000-0005-0000-0000-00007E360000}"/>
    <cellStyle name="20% - Accent1 2 5 7 4 2" xfId="14138" xr:uid="{00000000-0005-0000-0000-00007F360000}"/>
    <cellStyle name="20% - Accent1 2 5 7 4 2 2" xfId="14139" xr:uid="{00000000-0005-0000-0000-000080360000}"/>
    <cellStyle name="20% - Accent1 2 5 7 4 2 2 2" xfId="14140" xr:uid="{00000000-0005-0000-0000-000081360000}"/>
    <cellStyle name="20% - Accent1 2 5 7 4 2 3" xfId="14141" xr:uid="{00000000-0005-0000-0000-000082360000}"/>
    <cellStyle name="20% - Accent1 2 5 7 4 3" xfId="14142" xr:uid="{00000000-0005-0000-0000-000083360000}"/>
    <cellStyle name="20% - Accent1 2 5 7 4 3 2" xfId="14143" xr:uid="{00000000-0005-0000-0000-000084360000}"/>
    <cellStyle name="20% - Accent1 2 5 7 4 4" xfId="14144" xr:uid="{00000000-0005-0000-0000-000085360000}"/>
    <cellStyle name="20% - Accent1 2 5 7 5" xfId="14145" xr:uid="{00000000-0005-0000-0000-000086360000}"/>
    <cellStyle name="20% - Accent1 2 5 7 5 2" xfId="14146" xr:uid="{00000000-0005-0000-0000-000087360000}"/>
    <cellStyle name="20% - Accent1 2 5 7 5 2 2" xfId="14147" xr:uid="{00000000-0005-0000-0000-000088360000}"/>
    <cellStyle name="20% - Accent1 2 5 7 5 3" xfId="14148" xr:uid="{00000000-0005-0000-0000-000089360000}"/>
    <cellStyle name="20% - Accent1 2 5 7 6" xfId="14149" xr:uid="{00000000-0005-0000-0000-00008A360000}"/>
    <cellStyle name="20% - Accent1 2 5 7 6 2" xfId="14150" xr:uid="{00000000-0005-0000-0000-00008B360000}"/>
    <cellStyle name="20% - Accent1 2 5 7 6 2 2" xfId="14151" xr:uid="{00000000-0005-0000-0000-00008C360000}"/>
    <cellStyle name="20% - Accent1 2 5 7 6 3" xfId="14152" xr:uid="{00000000-0005-0000-0000-00008D360000}"/>
    <cellStyle name="20% - Accent1 2 5 7 7" xfId="14153" xr:uid="{00000000-0005-0000-0000-00008E360000}"/>
    <cellStyle name="20% - Accent1 2 5 7 7 2" xfId="14154" xr:uid="{00000000-0005-0000-0000-00008F360000}"/>
    <cellStyle name="20% - Accent1 2 5 7 8" xfId="14155" xr:uid="{00000000-0005-0000-0000-000090360000}"/>
    <cellStyle name="20% - Accent1 2 5 7 8 2" xfId="14156" xr:uid="{00000000-0005-0000-0000-000091360000}"/>
    <cellStyle name="20% - Accent1 2 5 7 9" xfId="14157" xr:uid="{00000000-0005-0000-0000-000092360000}"/>
    <cellStyle name="20% - Accent1 2 5 8" xfId="14158" xr:uid="{00000000-0005-0000-0000-000093360000}"/>
    <cellStyle name="20% - Accent1 2 5 8 2" xfId="14159" xr:uid="{00000000-0005-0000-0000-000094360000}"/>
    <cellStyle name="20% - Accent1 2 5 8 2 2" xfId="14160" xr:uid="{00000000-0005-0000-0000-000095360000}"/>
    <cellStyle name="20% - Accent1 2 5 8 2 2 2" xfId="14161" xr:uid="{00000000-0005-0000-0000-000096360000}"/>
    <cellStyle name="20% - Accent1 2 5 8 2 2 2 2" xfId="14162" xr:uid="{00000000-0005-0000-0000-000097360000}"/>
    <cellStyle name="20% - Accent1 2 5 8 2 2 3" xfId="14163" xr:uid="{00000000-0005-0000-0000-000098360000}"/>
    <cellStyle name="20% - Accent1 2 5 8 2 3" xfId="14164" xr:uid="{00000000-0005-0000-0000-000099360000}"/>
    <cellStyle name="20% - Accent1 2 5 8 2 3 2" xfId="14165" xr:uid="{00000000-0005-0000-0000-00009A360000}"/>
    <cellStyle name="20% - Accent1 2 5 8 2 4" xfId="14166" xr:uid="{00000000-0005-0000-0000-00009B360000}"/>
    <cellStyle name="20% - Accent1 2 5 8 3" xfId="14167" xr:uid="{00000000-0005-0000-0000-00009C360000}"/>
    <cellStyle name="20% - Accent1 2 5 8 3 2" xfId="14168" xr:uid="{00000000-0005-0000-0000-00009D360000}"/>
    <cellStyle name="20% - Accent1 2 5 8 3 2 2" xfId="14169" xr:uid="{00000000-0005-0000-0000-00009E360000}"/>
    <cellStyle name="20% - Accent1 2 5 8 3 2 2 2" xfId="14170" xr:uid="{00000000-0005-0000-0000-00009F360000}"/>
    <cellStyle name="20% - Accent1 2 5 8 3 2 3" xfId="14171" xr:uid="{00000000-0005-0000-0000-0000A0360000}"/>
    <cellStyle name="20% - Accent1 2 5 8 3 3" xfId="14172" xr:uid="{00000000-0005-0000-0000-0000A1360000}"/>
    <cellStyle name="20% - Accent1 2 5 8 3 3 2" xfId="14173" xr:uid="{00000000-0005-0000-0000-0000A2360000}"/>
    <cellStyle name="20% - Accent1 2 5 8 3 4" xfId="14174" xr:uid="{00000000-0005-0000-0000-0000A3360000}"/>
    <cellStyle name="20% - Accent1 2 5 8 4" xfId="14175" xr:uid="{00000000-0005-0000-0000-0000A4360000}"/>
    <cellStyle name="20% - Accent1 2 5 8 4 2" xfId="14176" xr:uid="{00000000-0005-0000-0000-0000A5360000}"/>
    <cellStyle name="20% - Accent1 2 5 8 4 2 2" xfId="14177" xr:uid="{00000000-0005-0000-0000-0000A6360000}"/>
    <cellStyle name="20% - Accent1 2 5 8 4 2 2 2" xfId="14178" xr:uid="{00000000-0005-0000-0000-0000A7360000}"/>
    <cellStyle name="20% - Accent1 2 5 8 4 2 3" xfId="14179" xr:uid="{00000000-0005-0000-0000-0000A8360000}"/>
    <cellStyle name="20% - Accent1 2 5 8 4 3" xfId="14180" xr:uid="{00000000-0005-0000-0000-0000A9360000}"/>
    <cellStyle name="20% - Accent1 2 5 8 4 3 2" xfId="14181" xr:uid="{00000000-0005-0000-0000-0000AA360000}"/>
    <cellStyle name="20% - Accent1 2 5 8 4 4" xfId="14182" xr:uid="{00000000-0005-0000-0000-0000AB360000}"/>
    <cellStyle name="20% - Accent1 2 5 8 5" xfId="14183" xr:uid="{00000000-0005-0000-0000-0000AC360000}"/>
    <cellStyle name="20% - Accent1 2 5 8 5 2" xfId="14184" xr:uid="{00000000-0005-0000-0000-0000AD360000}"/>
    <cellStyle name="20% - Accent1 2 5 8 5 2 2" xfId="14185" xr:uid="{00000000-0005-0000-0000-0000AE360000}"/>
    <cellStyle name="20% - Accent1 2 5 8 5 3" xfId="14186" xr:uid="{00000000-0005-0000-0000-0000AF360000}"/>
    <cellStyle name="20% - Accent1 2 5 8 6" xfId="14187" xr:uid="{00000000-0005-0000-0000-0000B0360000}"/>
    <cellStyle name="20% - Accent1 2 5 8 6 2" xfId="14188" xr:uid="{00000000-0005-0000-0000-0000B1360000}"/>
    <cellStyle name="20% - Accent1 2 5 8 6 2 2" xfId="14189" xr:uid="{00000000-0005-0000-0000-0000B2360000}"/>
    <cellStyle name="20% - Accent1 2 5 8 6 3" xfId="14190" xr:uid="{00000000-0005-0000-0000-0000B3360000}"/>
    <cellStyle name="20% - Accent1 2 5 8 7" xfId="14191" xr:uid="{00000000-0005-0000-0000-0000B4360000}"/>
    <cellStyle name="20% - Accent1 2 5 8 7 2" xfId="14192" xr:uid="{00000000-0005-0000-0000-0000B5360000}"/>
    <cellStyle name="20% - Accent1 2 5 8 8" xfId="14193" xr:uid="{00000000-0005-0000-0000-0000B6360000}"/>
    <cellStyle name="20% - Accent1 2 5 8 8 2" xfId="14194" xr:uid="{00000000-0005-0000-0000-0000B7360000}"/>
    <cellStyle name="20% - Accent1 2 5 8 9" xfId="14195" xr:uid="{00000000-0005-0000-0000-0000B8360000}"/>
    <cellStyle name="20% - Accent1 2 5 9" xfId="14196" xr:uid="{00000000-0005-0000-0000-0000B9360000}"/>
    <cellStyle name="20% - Accent1 2 5 9 2" xfId="14197" xr:uid="{00000000-0005-0000-0000-0000BA360000}"/>
    <cellStyle name="20% - Accent1 2 5 9 2 2" xfId="14198" xr:uid="{00000000-0005-0000-0000-0000BB360000}"/>
    <cellStyle name="20% - Accent1 2 5 9 2 2 2" xfId="14199" xr:uid="{00000000-0005-0000-0000-0000BC360000}"/>
    <cellStyle name="20% - Accent1 2 5 9 2 3" xfId="14200" xr:uid="{00000000-0005-0000-0000-0000BD360000}"/>
    <cellStyle name="20% - Accent1 2 5 9 3" xfId="14201" xr:uid="{00000000-0005-0000-0000-0000BE360000}"/>
    <cellStyle name="20% - Accent1 2 5 9 3 2" xfId="14202" xr:uid="{00000000-0005-0000-0000-0000BF360000}"/>
    <cellStyle name="20% - Accent1 2 5 9 4" xfId="14203" xr:uid="{00000000-0005-0000-0000-0000C0360000}"/>
    <cellStyle name="20% - Accent1 2 6" xfId="14204" xr:uid="{00000000-0005-0000-0000-0000C1360000}"/>
    <cellStyle name="20% - Accent1 2 6 10" xfId="14205" xr:uid="{00000000-0005-0000-0000-0000C2360000}"/>
    <cellStyle name="20% - Accent1 2 6 10 2" xfId="14206" xr:uid="{00000000-0005-0000-0000-0000C3360000}"/>
    <cellStyle name="20% - Accent1 2 6 10 2 2" xfId="14207" xr:uid="{00000000-0005-0000-0000-0000C4360000}"/>
    <cellStyle name="20% - Accent1 2 6 10 2 2 2" xfId="14208" xr:uid="{00000000-0005-0000-0000-0000C5360000}"/>
    <cellStyle name="20% - Accent1 2 6 10 2 3" xfId="14209" xr:uid="{00000000-0005-0000-0000-0000C6360000}"/>
    <cellStyle name="20% - Accent1 2 6 10 3" xfId="14210" xr:uid="{00000000-0005-0000-0000-0000C7360000}"/>
    <cellStyle name="20% - Accent1 2 6 10 3 2" xfId="14211" xr:uid="{00000000-0005-0000-0000-0000C8360000}"/>
    <cellStyle name="20% - Accent1 2 6 10 4" xfId="14212" xr:uid="{00000000-0005-0000-0000-0000C9360000}"/>
    <cellStyle name="20% - Accent1 2 6 11" xfId="14213" xr:uid="{00000000-0005-0000-0000-0000CA360000}"/>
    <cellStyle name="20% - Accent1 2 6 11 2" xfId="14214" xr:uid="{00000000-0005-0000-0000-0000CB360000}"/>
    <cellStyle name="20% - Accent1 2 6 11 2 2" xfId="14215" xr:uid="{00000000-0005-0000-0000-0000CC360000}"/>
    <cellStyle name="20% - Accent1 2 6 11 3" xfId="14216" xr:uid="{00000000-0005-0000-0000-0000CD360000}"/>
    <cellStyle name="20% - Accent1 2 6 12" xfId="14217" xr:uid="{00000000-0005-0000-0000-0000CE360000}"/>
    <cellStyle name="20% - Accent1 2 6 12 2" xfId="14218" xr:uid="{00000000-0005-0000-0000-0000CF360000}"/>
    <cellStyle name="20% - Accent1 2 6 12 2 2" xfId="14219" xr:uid="{00000000-0005-0000-0000-0000D0360000}"/>
    <cellStyle name="20% - Accent1 2 6 12 3" xfId="14220" xr:uid="{00000000-0005-0000-0000-0000D1360000}"/>
    <cellStyle name="20% - Accent1 2 6 13" xfId="14221" xr:uid="{00000000-0005-0000-0000-0000D2360000}"/>
    <cellStyle name="20% - Accent1 2 6 13 2" xfId="14222" xr:uid="{00000000-0005-0000-0000-0000D3360000}"/>
    <cellStyle name="20% - Accent1 2 6 14" xfId="14223" xr:uid="{00000000-0005-0000-0000-0000D4360000}"/>
    <cellStyle name="20% - Accent1 2 6 14 2" xfId="14224" xr:uid="{00000000-0005-0000-0000-0000D5360000}"/>
    <cellStyle name="20% - Accent1 2 6 15" xfId="14225" xr:uid="{00000000-0005-0000-0000-0000D6360000}"/>
    <cellStyle name="20% - Accent1 2 6 2" xfId="14226" xr:uid="{00000000-0005-0000-0000-0000D7360000}"/>
    <cellStyle name="20% - Accent1 2 6 2 10" xfId="14227" xr:uid="{00000000-0005-0000-0000-0000D8360000}"/>
    <cellStyle name="20% - Accent1 2 6 2 10 2" xfId="14228" xr:uid="{00000000-0005-0000-0000-0000D9360000}"/>
    <cellStyle name="20% - Accent1 2 6 2 10 2 2" xfId="14229" xr:uid="{00000000-0005-0000-0000-0000DA360000}"/>
    <cellStyle name="20% - Accent1 2 6 2 10 3" xfId="14230" xr:uid="{00000000-0005-0000-0000-0000DB360000}"/>
    <cellStyle name="20% - Accent1 2 6 2 11" xfId="14231" xr:uid="{00000000-0005-0000-0000-0000DC360000}"/>
    <cellStyle name="20% - Accent1 2 6 2 11 2" xfId="14232" xr:uid="{00000000-0005-0000-0000-0000DD360000}"/>
    <cellStyle name="20% - Accent1 2 6 2 11 2 2" xfId="14233" xr:uid="{00000000-0005-0000-0000-0000DE360000}"/>
    <cellStyle name="20% - Accent1 2 6 2 11 3" xfId="14234" xr:uid="{00000000-0005-0000-0000-0000DF360000}"/>
    <cellStyle name="20% - Accent1 2 6 2 12" xfId="14235" xr:uid="{00000000-0005-0000-0000-0000E0360000}"/>
    <cellStyle name="20% - Accent1 2 6 2 12 2" xfId="14236" xr:uid="{00000000-0005-0000-0000-0000E1360000}"/>
    <cellStyle name="20% - Accent1 2 6 2 13" xfId="14237" xr:uid="{00000000-0005-0000-0000-0000E2360000}"/>
    <cellStyle name="20% - Accent1 2 6 2 13 2" xfId="14238" xr:uid="{00000000-0005-0000-0000-0000E3360000}"/>
    <cellStyle name="20% - Accent1 2 6 2 14" xfId="14239" xr:uid="{00000000-0005-0000-0000-0000E4360000}"/>
    <cellStyle name="20% - Accent1 2 6 2 2" xfId="14240" xr:uid="{00000000-0005-0000-0000-0000E5360000}"/>
    <cellStyle name="20% - Accent1 2 6 2 2 10" xfId="14241" xr:uid="{00000000-0005-0000-0000-0000E6360000}"/>
    <cellStyle name="20% - Accent1 2 6 2 2 10 2" xfId="14242" xr:uid="{00000000-0005-0000-0000-0000E7360000}"/>
    <cellStyle name="20% - Accent1 2 6 2 2 11" xfId="14243" xr:uid="{00000000-0005-0000-0000-0000E8360000}"/>
    <cellStyle name="20% - Accent1 2 6 2 2 2" xfId="14244" xr:uid="{00000000-0005-0000-0000-0000E9360000}"/>
    <cellStyle name="20% - Accent1 2 6 2 2 2 2" xfId="14245" xr:uid="{00000000-0005-0000-0000-0000EA360000}"/>
    <cellStyle name="20% - Accent1 2 6 2 2 2 2 2" xfId="14246" xr:uid="{00000000-0005-0000-0000-0000EB360000}"/>
    <cellStyle name="20% - Accent1 2 6 2 2 2 2 2 2" xfId="14247" xr:uid="{00000000-0005-0000-0000-0000EC360000}"/>
    <cellStyle name="20% - Accent1 2 6 2 2 2 2 2 2 2" xfId="14248" xr:uid="{00000000-0005-0000-0000-0000ED360000}"/>
    <cellStyle name="20% - Accent1 2 6 2 2 2 2 2 3" xfId="14249" xr:uid="{00000000-0005-0000-0000-0000EE360000}"/>
    <cellStyle name="20% - Accent1 2 6 2 2 2 2 3" xfId="14250" xr:uid="{00000000-0005-0000-0000-0000EF360000}"/>
    <cellStyle name="20% - Accent1 2 6 2 2 2 2 3 2" xfId="14251" xr:uid="{00000000-0005-0000-0000-0000F0360000}"/>
    <cellStyle name="20% - Accent1 2 6 2 2 2 2 4" xfId="14252" xr:uid="{00000000-0005-0000-0000-0000F1360000}"/>
    <cellStyle name="20% - Accent1 2 6 2 2 2 3" xfId="14253" xr:uid="{00000000-0005-0000-0000-0000F2360000}"/>
    <cellStyle name="20% - Accent1 2 6 2 2 2 3 2" xfId="14254" xr:uid="{00000000-0005-0000-0000-0000F3360000}"/>
    <cellStyle name="20% - Accent1 2 6 2 2 2 3 2 2" xfId="14255" xr:uid="{00000000-0005-0000-0000-0000F4360000}"/>
    <cellStyle name="20% - Accent1 2 6 2 2 2 3 2 2 2" xfId="14256" xr:uid="{00000000-0005-0000-0000-0000F5360000}"/>
    <cellStyle name="20% - Accent1 2 6 2 2 2 3 2 3" xfId="14257" xr:uid="{00000000-0005-0000-0000-0000F6360000}"/>
    <cellStyle name="20% - Accent1 2 6 2 2 2 3 3" xfId="14258" xr:uid="{00000000-0005-0000-0000-0000F7360000}"/>
    <cellStyle name="20% - Accent1 2 6 2 2 2 3 3 2" xfId="14259" xr:uid="{00000000-0005-0000-0000-0000F8360000}"/>
    <cellStyle name="20% - Accent1 2 6 2 2 2 3 4" xfId="14260" xr:uid="{00000000-0005-0000-0000-0000F9360000}"/>
    <cellStyle name="20% - Accent1 2 6 2 2 2 4" xfId="14261" xr:uid="{00000000-0005-0000-0000-0000FA360000}"/>
    <cellStyle name="20% - Accent1 2 6 2 2 2 4 2" xfId="14262" xr:uid="{00000000-0005-0000-0000-0000FB360000}"/>
    <cellStyle name="20% - Accent1 2 6 2 2 2 4 2 2" xfId="14263" xr:uid="{00000000-0005-0000-0000-0000FC360000}"/>
    <cellStyle name="20% - Accent1 2 6 2 2 2 4 2 2 2" xfId="14264" xr:uid="{00000000-0005-0000-0000-0000FD360000}"/>
    <cellStyle name="20% - Accent1 2 6 2 2 2 4 2 3" xfId="14265" xr:uid="{00000000-0005-0000-0000-0000FE360000}"/>
    <cellStyle name="20% - Accent1 2 6 2 2 2 4 3" xfId="14266" xr:uid="{00000000-0005-0000-0000-0000FF360000}"/>
    <cellStyle name="20% - Accent1 2 6 2 2 2 4 3 2" xfId="14267" xr:uid="{00000000-0005-0000-0000-000000370000}"/>
    <cellStyle name="20% - Accent1 2 6 2 2 2 4 4" xfId="14268" xr:uid="{00000000-0005-0000-0000-000001370000}"/>
    <cellStyle name="20% - Accent1 2 6 2 2 2 5" xfId="14269" xr:uid="{00000000-0005-0000-0000-000002370000}"/>
    <cellStyle name="20% - Accent1 2 6 2 2 2 5 2" xfId="14270" xr:uid="{00000000-0005-0000-0000-000003370000}"/>
    <cellStyle name="20% - Accent1 2 6 2 2 2 5 2 2" xfId="14271" xr:uid="{00000000-0005-0000-0000-000004370000}"/>
    <cellStyle name="20% - Accent1 2 6 2 2 2 5 3" xfId="14272" xr:uid="{00000000-0005-0000-0000-000005370000}"/>
    <cellStyle name="20% - Accent1 2 6 2 2 2 6" xfId="14273" xr:uid="{00000000-0005-0000-0000-000006370000}"/>
    <cellStyle name="20% - Accent1 2 6 2 2 2 6 2" xfId="14274" xr:uid="{00000000-0005-0000-0000-000007370000}"/>
    <cellStyle name="20% - Accent1 2 6 2 2 2 6 2 2" xfId="14275" xr:uid="{00000000-0005-0000-0000-000008370000}"/>
    <cellStyle name="20% - Accent1 2 6 2 2 2 6 3" xfId="14276" xr:uid="{00000000-0005-0000-0000-000009370000}"/>
    <cellStyle name="20% - Accent1 2 6 2 2 2 7" xfId="14277" xr:uid="{00000000-0005-0000-0000-00000A370000}"/>
    <cellStyle name="20% - Accent1 2 6 2 2 2 7 2" xfId="14278" xr:uid="{00000000-0005-0000-0000-00000B370000}"/>
    <cellStyle name="20% - Accent1 2 6 2 2 2 8" xfId="14279" xr:uid="{00000000-0005-0000-0000-00000C370000}"/>
    <cellStyle name="20% - Accent1 2 6 2 2 2 8 2" xfId="14280" xr:uid="{00000000-0005-0000-0000-00000D370000}"/>
    <cellStyle name="20% - Accent1 2 6 2 2 2 9" xfId="14281" xr:uid="{00000000-0005-0000-0000-00000E370000}"/>
    <cellStyle name="20% - Accent1 2 6 2 2 3" xfId="14282" xr:uid="{00000000-0005-0000-0000-00000F370000}"/>
    <cellStyle name="20% - Accent1 2 6 2 2 3 2" xfId="14283" xr:uid="{00000000-0005-0000-0000-000010370000}"/>
    <cellStyle name="20% - Accent1 2 6 2 2 3 2 2" xfId="14284" xr:uid="{00000000-0005-0000-0000-000011370000}"/>
    <cellStyle name="20% - Accent1 2 6 2 2 3 2 2 2" xfId="14285" xr:uid="{00000000-0005-0000-0000-000012370000}"/>
    <cellStyle name="20% - Accent1 2 6 2 2 3 2 2 2 2" xfId="14286" xr:uid="{00000000-0005-0000-0000-000013370000}"/>
    <cellStyle name="20% - Accent1 2 6 2 2 3 2 2 3" xfId="14287" xr:uid="{00000000-0005-0000-0000-000014370000}"/>
    <cellStyle name="20% - Accent1 2 6 2 2 3 2 3" xfId="14288" xr:uid="{00000000-0005-0000-0000-000015370000}"/>
    <cellStyle name="20% - Accent1 2 6 2 2 3 2 3 2" xfId="14289" xr:uid="{00000000-0005-0000-0000-000016370000}"/>
    <cellStyle name="20% - Accent1 2 6 2 2 3 2 4" xfId="14290" xr:uid="{00000000-0005-0000-0000-000017370000}"/>
    <cellStyle name="20% - Accent1 2 6 2 2 3 3" xfId="14291" xr:uid="{00000000-0005-0000-0000-000018370000}"/>
    <cellStyle name="20% - Accent1 2 6 2 2 3 3 2" xfId="14292" xr:uid="{00000000-0005-0000-0000-000019370000}"/>
    <cellStyle name="20% - Accent1 2 6 2 2 3 3 2 2" xfId="14293" xr:uid="{00000000-0005-0000-0000-00001A370000}"/>
    <cellStyle name="20% - Accent1 2 6 2 2 3 3 2 2 2" xfId="14294" xr:uid="{00000000-0005-0000-0000-00001B370000}"/>
    <cellStyle name="20% - Accent1 2 6 2 2 3 3 2 3" xfId="14295" xr:uid="{00000000-0005-0000-0000-00001C370000}"/>
    <cellStyle name="20% - Accent1 2 6 2 2 3 3 3" xfId="14296" xr:uid="{00000000-0005-0000-0000-00001D370000}"/>
    <cellStyle name="20% - Accent1 2 6 2 2 3 3 3 2" xfId="14297" xr:uid="{00000000-0005-0000-0000-00001E370000}"/>
    <cellStyle name="20% - Accent1 2 6 2 2 3 3 4" xfId="14298" xr:uid="{00000000-0005-0000-0000-00001F370000}"/>
    <cellStyle name="20% - Accent1 2 6 2 2 3 4" xfId="14299" xr:uid="{00000000-0005-0000-0000-000020370000}"/>
    <cellStyle name="20% - Accent1 2 6 2 2 3 4 2" xfId="14300" xr:uid="{00000000-0005-0000-0000-000021370000}"/>
    <cellStyle name="20% - Accent1 2 6 2 2 3 4 2 2" xfId="14301" xr:uid="{00000000-0005-0000-0000-000022370000}"/>
    <cellStyle name="20% - Accent1 2 6 2 2 3 4 2 2 2" xfId="14302" xr:uid="{00000000-0005-0000-0000-000023370000}"/>
    <cellStyle name="20% - Accent1 2 6 2 2 3 4 2 3" xfId="14303" xr:uid="{00000000-0005-0000-0000-000024370000}"/>
    <cellStyle name="20% - Accent1 2 6 2 2 3 4 3" xfId="14304" xr:uid="{00000000-0005-0000-0000-000025370000}"/>
    <cellStyle name="20% - Accent1 2 6 2 2 3 4 3 2" xfId="14305" xr:uid="{00000000-0005-0000-0000-000026370000}"/>
    <cellStyle name="20% - Accent1 2 6 2 2 3 4 4" xfId="14306" xr:uid="{00000000-0005-0000-0000-000027370000}"/>
    <cellStyle name="20% - Accent1 2 6 2 2 3 5" xfId="14307" xr:uid="{00000000-0005-0000-0000-000028370000}"/>
    <cellStyle name="20% - Accent1 2 6 2 2 3 5 2" xfId="14308" xr:uid="{00000000-0005-0000-0000-000029370000}"/>
    <cellStyle name="20% - Accent1 2 6 2 2 3 5 2 2" xfId="14309" xr:uid="{00000000-0005-0000-0000-00002A370000}"/>
    <cellStyle name="20% - Accent1 2 6 2 2 3 5 3" xfId="14310" xr:uid="{00000000-0005-0000-0000-00002B370000}"/>
    <cellStyle name="20% - Accent1 2 6 2 2 3 6" xfId="14311" xr:uid="{00000000-0005-0000-0000-00002C370000}"/>
    <cellStyle name="20% - Accent1 2 6 2 2 3 6 2" xfId="14312" xr:uid="{00000000-0005-0000-0000-00002D370000}"/>
    <cellStyle name="20% - Accent1 2 6 2 2 3 6 2 2" xfId="14313" xr:uid="{00000000-0005-0000-0000-00002E370000}"/>
    <cellStyle name="20% - Accent1 2 6 2 2 3 6 3" xfId="14314" xr:uid="{00000000-0005-0000-0000-00002F370000}"/>
    <cellStyle name="20% - Accent1 2 6 2 2 3 7" xfId="14315" xr:uid="{00000000-0005-0000-0000-000030370000}"/>
    <cellStyle name="20% - Accent1 2 6 2 2 3 7 2" xfId="14316" xr:uid="{00000000-0005-0000-0000-000031370000}"/>
    <cellStyle name="20% - Accent1 2 6 2 2 3 8" xfId="14317" xr:uid="{00000000-0005-0000-0000-000032370000}"/>
    <cellStyle name="20% - Accent1 2 6 2 2 3 8 2" xfId="14318" xr:uid="{00000000-0005-0000-0000-000033370000}"/>
    <cellStyle name="20% - Accent1 2 6 2 2 3 9" xfId="14319" xr:uid="{00000000-0005-0000-0000-000034370000}"/>
    <cellStyle name="20% - Accent1 2 6 2 2 4" xfId="14320" xr:uid="{00000000-0005-0000-0000-000035370000}"/>
    <cellStyle name="20% - Accent1 2 6 2 2 4 2" xfId="14321" xr:uid="{00000000-0005-0000-0000-000036370000}"/>
    <cellStyle name="20% - Accent1 2 6 2 2 4 2 2" xfId="14322" xr:uid="{00000000-0005-0000-0000-000037370000}"/>
    <cellStyle name="20% - Accent1 2 6 2 2 4 2 2 2" xfId="14323" xr:uid="{00000000-0005-0000-0000-000038370000}"/>
    <cellStyle name="20% - Accent1 2 6 2 2 4 2 3" xfId="14324" xr:uid="{00000000-0005-0000-0000-000039370000}"/>
    <cellStyle name="20% - Accent1 2 6 2 2 4 3" xfId="14325" xr:uid="{00000000-0005-0000-0000-00003A370000}"/>
    <cellStyle name="20% - Accent1 2 6 2 2 4 3 2" xfId="14326" xr:uid="{00000000-0005-0000-0000-00003B370000}"/>
    <cellStyle name="20% - Accent1 2 6 2 2 4 4" xfId="14327" xr:uid="{00000000-0005-0000-0000-00003C370000}"/>
    <cellStyle name="20% - Accent1 2 6 2 2 5" xfId="14328" xr:uid="{00000000-0005-0000-0000-00003D370000}"/>
    <cellStyle name="20% - Accent1 2 6 2 2 5 2" xfId="14329" xr:uid="{00000000-0005-0000-0000-00003E370000}"/>
    <cellStyle name="20% - Accent1 2 6 2 2 5 2 2" xfId="14330" xr:uid="{00000000-0005-0000-0000-00003F370000}"/>
    <cellStyle name="20% - Accent1 2 6 2 2 5 2 2 2" xfId="14331" xr:uid="{00000000-0005-0000-0000-000040370000}"/>
    <cellStyle name="20% - Accent1 2 6 2 2 5 2 3" xfId="14332" xr:uid="{00000000-0005-0000-0000-000041370000}"/>
    <cellStyle name="20% - Accent1 2 6 2 2 5 3" xfId="14333" xr:uid="{00000000-0005-0000-0000-000042370000}"/>
    <cellStyle name="20% - Accent1 2 6 2 2 5 3 2" xfId="14334" xr:uid="{00000000-0005-0000-0000-000043370000}"/>
    <cellStyle name="20% - Accent1 2 6 2 2 5 4" xfId="14335" xr:uid="{00000000-0005-0000-0000-000044370000}"/>
    <cellStyle name="20% - Accent1 2 6 2 2 6" xfId="14336" xr:uid="{00000000-0005-0000-0000-000045370000}"/>
    <cellStyle name="20% - Accent1 2 6 2 2 6 2" xfId="14337" xr:uid="{00000000-0005-0000-0000-000046370000}"/>
    <cellStyle name="20% - Accent1 2 6 2 2 6 2 2" xfId="14338" xr:uid="{00000000-0005-0000-0000-000047370000}"/>
    <cellStyle name="20% - Accent1 2 6 2 2 6 2 2 2" xfId="14339" xr:uid="{00000000-0005-0000-0000-000048370000}"/>
    <cellStyle name="20% - Accent1 2 6 2 2 6 2 3" xfId="14340" xr:uid="{00000000-0005-0000-0000-000049370000}"/>
    <cellStyle name="20% - Accent1 2 6 2 2 6 3" xfId="14341" xr:uid="{00000000-0005-0000-0000-00004A370000}"/>
    <cellStyle name="20% - Accent1 2 6 2 2 6 3 2" xfId="14342" xr:uid="{00000000-0005-0000-0000-00004B370000}"/>
    <cellStyle name="20% - Accent1 2 6 2 2 6 4" xfId="14343" xr:uid="{00000000-0005-0000-0000-00004C370000}"/>
    <cellStyle name="20% - Accent1 2 6 2 2 7" xfId="14344" xr:uid="{00000000-0005-0000-0000-00004D370000}"/>
    <cellStyle name="20% - Accent1 2 6 2 2 7 2" xfId="14345" xr:uid="{00000000-0005-0000-0000-00004E370000}"/>
    <cellStyle name="20% - Accent1 2 6 2 2 7 2 2" xfId="14346" xr:uid="{00000000-0005-0000-0000-00004F370000}"/>
    <cellStyle name="20% - Accent1 2 6 2 2 7 3" xfId="14347" xr:uid="{00000000-0005-0000-0000-000050370000}"/>
    <cellStyle name="20% - Accent1 2 6 2 2 8" xfId="14348" xr:uid="{00000000-0005-0000-0000-000051370000}"/>
    <cellStyle name="20% - Accent1 2 6 2 2 8 2" xfId="14349" xr:uid="{00000000-0005-0000-0000-000052370000}"/>
    <cellStyle name="20% - Accent1 2 6 2 2 8 2 2" xfId="14350" xr:uid="{00000000-0005-0000-0000-000053370000}"/>
    <cellStyle name="20% - Accent1 2 6 2 2 8 3" xfId="14351" xr:uid="{00000000-0005-0000-0000-000054370000}"/>
    <cellStyle name="20% - Accent1 2 6 2 2 9" xfId="14352" xr:uid="{00000000-0005-0000-0000-000055370000}"/>
    <cellStyle name="20% - Accent1 2 6 2 2 9 2" xfId="14353" xr:uid="{00000000-0005-0000-0000-000056370000}"/>
    <cellStyle name="20% - Accent1 2 6 2 3" xfId="14354" xr:uid="{00000000-0005-0000-0000-000057370000}"/>
    <cellStyle name="20% - Accent1 2 6 2 3 10" xfId="14355" xr:uid="{00000000-0005-0000-0000-000058370000}"/>
    <cellStyle name="20% - Accent1 2 6 2 3 10 2" xfId="14356" xr:uid="{00000000-0005-0000-0000-000059370000}"/>
    <cellStyle name="20% - Accent1 2 6 2 3 11" xfId="14357" xr:uid="{00000000-0005-0000-0000-00005A370000}"/>
    <cellStyle name="20% - Accent1 2 6 2 3 2" xfId="14358" xr:uid="{00000000-0005-0000-0000-00005B370000}"/>
    <cellStyle name="20% - Accent1 2 6 2 3 2 2" xfId="14359" xr:uid="{00000000-0005-0000-0000-00005C370000}"/>
    <cellStyle name="20% - Accent1 2 6 2 3 2 2 2" xfId="14360" xr:uid="{00000000-0005-0000-0000-00005D370000}"/>
    <cellStyle name="20% - Accent1 2 6 2 3 2 2 2 2" xfId="14361" xr:uid="{00000000-0005-0000-0000-00005E370000}"/>
    <cellStyle name="20% - Accent1 2 6 2 3 2 2 2 2 2" xfId="14362" xr:uid="{00000000-0005-0000-0000-00005F370000}"/>
    <cellStyle name="20% - Accent1 2 6 2 3 2 2 2 3" xfId="14363" xr:uid="{00000000-0005-0000-0000-000060370000}"/>
    <cellStyle name="20% - Accent1 2 6 2 3 2 2 3" xfId="14364" xr:uid="{00000000-0005-0000-0000-000061370000}"/>
    <cellStyle name="20% - Accent1 2 6 2 3 2 2 3 2" xfId="14365" xr:uid="{00000000-0005-0000-0000-000062370000}"/>
    <cellStyle name="20% - Accent1 2 6 2 3 2 2 4" xfId="14366" xr:uid="{00000000-0005-0000-0000-000063370000}"/>
    <cellStyle name="20% - Accent1 2 6 2 3 2 3" xfId="14367" xr:uid="{00000000-0005-0000-0000-000064370000}"/>
    <cellStyle name="20% - Accent1 2 6 2 3 2 3 2" xfId="14368" xr:uid="{00000000-0005-0000-0000-000065370000}"/>
    <cellStyle name="20% - Accent1 2 6 2 3 2 3 2 2" xfId="14369" xr:uid="{00000000-0005-0000-0000-000066370000}"/>
    <cellStyle name="20% - Accent1 2 6 2 3 2 3 2 2 2" xfId="14370" xr:uid="{00000000-0005-0000-0000-000067370000}"/>
    <cellStyle name="20% - Accent1 2 6 2 3 2 3 2 3" xfId="14371" xr:uid="{00000000-0005-0000-0000-000068370000}"/>
    <cellStyle name="20% - Accent1 2 6 2 3 2 3 3" xfId="14372" xr:uid="{00000000-0005-0000-0000-000069370000}"/>
    <cellStyle name="20% - Accent1 2 6 2 3 2 3 3 2" xfId="14373" xr:uid="{00000000-0005-0000-0000-00006A370000}"/>
    <cellStyle name="20% - Accent1 2 6 2 3 2 3 4" xfId="14374" xr:uid="{00000000-0005-0000-0000-00006B370000}"/>
    <cellStyle name="20% - Accent1 2 6 2 3 2 4" xfId="14375" xr:uid="{00000000-0005-0000-0000-00006C370000}"/>
    <cellStyle name="20% - Accent1 2 6 2 3 2 4 2" xfId="14376" xr:uid="{00000000-0005-0000-0000-00006D370000}"/>
    <cellStyle name="20% - Accent1 2 6 2 3 2 4 2 2" xfId="14377" xr:uid="{00000000-0005-0000-0000-00006E370000}"/>
    <cellStyle name="20% - Accent1 2 6 2 3 2 4 2 2 2" xfId="14378" xr:uid="{00000000-0005-0000-0000-00006F370000}"/>
    <cellStyle name="20% - Accent1 2 6 2 3 2 4 2 3" xfId="14379" xr:uid="{00000000-0005-0000-0000-000070370000}"/>
    <cellStyle name="20% - Accent1 2 6 2 3 2 4 3" xfId="14380" xr:uid="{00000000-0005-0000-0000-000071370000}"/>
    <cellStyle name="20% - Accent1 2 6 2 3 2 4 3 2" xfId="14381" xr:uid="{00000000-0005-0000-0000-000072370000}"/>
    <cellStyle name="20% - Accent1 2 6 2 3 2 4 4" xfId="14382" xr:uid="{00000000-0005-0000-0000-000073370000}"/>
    <cellStyle name="20% - Accent1 2 6 2 3 2 5" xfId="14383" xr:uid="{00000000-0005-0000-0000-000074370000}"/>
    <cellStyle name="20% - Accent1 2 6 2 3 2 5 2" xfId="14384" xr:uid="{00000000-0005-0000-0000-000075370000}"/>
    <cellStyle name="20% - Accent1 2 6 2 3 2 5 2 2" xfId="14385" xr:uid="{00000000-0005-0000-0000-000076370000}"/>
    <cellStyle name="20% - Accent1 2 6 2 3 2 5 3" xfId="14386" xr:uid="{00000000-0005-0000-0000-000077370000}"/>
    <cellStyle name="20% - Accent1 2 6 2 3 2 6" xfId="14387" xr:uid="{00000000-0005-0000-0000-000078370000}"/>
    <cellStyle name="20% - Accent1 2 6 2 3 2 6 2" xfId="14388" xr:uid="{00000000-0005-0000-0000-000079370000}"/>
    <cellStyle name="20% - Accent1 2 6 2 3 2 6 2 2" xfId="14389" xr:uid="{00000000-0005-0000-0000-00007A370000}"/>
    <cellStyle name="20% - Accent1 2 6 2 3 2 6 3" xfId="14390" xr:uid="{00000000-0005-0000-0000-00007B370000}"/>
    <cellStyle name="20% - Accent1 2 6 2 3 2 7" xfId="14391" xr:uid="{00000000-0005-0000-0000-00007C370000}"/>
    <cellStyle name="20% - Accent1 2 6 2 3 2 7 2" xfId="14392" xr:uid="{00000000-0005-0000-0000-00007D370000}"/>
    <cellStyle name="20% - Accent1 2 6 2 3 2 8" xfId="14393" xr:uid="{00000000-0005-0000-0000-00007E370000}"/>
    <cellStyle name="20% - Accent1 2 6 2 3 2 8 2" xfId="14394" xr:uid="{00000000-0005-0000-0000-00007F370000}"/>
    <cellStyle name="20% - Accent1 2 6 2 3 2 9" xfId="14395" xr:uid="{00000000-0005-0000-0000-000080370000}"/>
    <cellStyle name="20% - Accent1 2 6 2 3 3" xfId="14396" xr:uid="{00000000-0005-0000-0000-000081370000}"/>
    <cellStyle name="20% - Accent1 2 6 2 3 3 2" xfId="14397" xr:uid="{00000000-0005-0000-0000-000082370000}"/>
    <cellStyle name="20% - Accent1 2 6 2 3 3 2 2" xfId="14398" xr:uid="{00000000-0005-0000-0000-000083370000}"/>
    <cellStyle name="20% - Accent1 2 6 2 3 3 2 2 2" xfId="14399" xr:uid="{00000000-0005-0000-0000-000084370000}"/>
    <cellStyle name="20% - Accent1 2 6 2 3 3 2 2 2 2" xfId="14400" xr:uid="{00000000-0005-0000-0000-000085370000}"/>
    <cellStyle name="20% - Accent1 2 6 2 3 3 2 2 3" xfId="14401" xr:uid="{00000000-0005-0000-0000-000086370000}"/>
    <cellStyle name="20% - Accent1 2 6 2 3 3 2 3" xfId="14402" xr:uid="{00000000-0005-0000-0000-000087370000}"/>
    <cellStyle name="20% - Accent1 2 6 2 3 3 2 3 2" xfId="14403" xr:uid="{00000000-0005-0000-0000-000088370000}"/>
    <cellStyle name="20% - Accent1 2 6 2 3 3 2 4" xfId="14404" xr:uid="{00000000-0005-0000-0000-000089370000}"/>
    <cellStyle name="20% - Accent1 2 6 2 3 3 3" xfId="14405" xr:uid="{00000000-0005-0000-0000-00008A370000}"/>
    <cellStyle name="20% - Accent1 2 6 2 3 3 3 2" xfId="14406" xr:uid="{00000000-0005-0000-0000-00008B370000}"/>
    <cellStyle name="20% - Accent1 2 6 2 3 3 3 2 2" xfId="14407" xr:uid="{00000000-0005-0000-0000-00008C370000}"/>
    <cellStyle name="20% - Accent1 2 6 2 3 3 3 2 2 2" xfId="14408" xr:uid="{00000000-0005-0000-0000-00008D370000}"/>
    <cellStyle name="20% - Accent1 2 6 2 3 3 3 2 3" xfId="14409" xr:uid="{00000000-0005-0000-0000-00008E370000}"/>
    <cellStyle name="20% - Accent1 2 6 2 3 3 3 3" xfId="14410" xr:uid="{00000000-0005-0000-0000-00008F370000}"/>
    <cellStyle name="20% - Accent1 2 6 2 3 3 3 3 2" xfId="14411" xr:uid="{00000000-0005-0000-0000-000090370000}"/>
    <cellStyle name="20% - Accent1 2 6 2 3 3 3 4" xfId="14412" xr:uid="{00000000-0005-0000-0000-000091370000}"/>
    <cellStyle name="20% - Accent1 2 6 2 3 3 4" xfId="14413" xr:uid="{00000000-0005-0000-0000-000092370000}"/>
    <cellStyle name="20% - Accent1 2 6 2 3 3 4 2" xfId="14414" xr:uid="{00000000-0005-0000-0000-000093370000}"/>
    <cellStyle name="20% - Accent1 2 6 2 3 3 4 2 2" xfId="14415" xr:uid="{00000000-0005-0000-0000-000094370000}"/>
    <cellStyle name="20% - Accent1 2 6 2 3 3 4 2 2 2" xfId="14416" xr:uid="{00000000-0005-0000-0000-000095370000}"/>
    <cellStyle name="20% - Accent1 2 6 2 3 3 4 2 3" xfId="14417" xr:uid="{00000000-0005-0000-0000-000096370000}"/>
    <cellStyle name="20% - Accent1 2 6 2 3 3 4 3" xfId="14418" xr:uid="{00000000-0005-0000-0000-000097370000}"/>
    <cellStyle name="20% - Accent1 2 6 2 3 3 4 3 2" xfId="14419" xr:uid="{00000000-0005-0000-0000-000098370000}"/>
    <cellStyle name="20% - Accent1 2 6 2 3 3 4 4" xfId="14420" xr:uid="{00000000-0005-0000-0000-000099370000}"/>
    <cellStyle name="20% - Accent1 2 6 2 3 3 5" xfId="14421" xr:uid="{00000000-0005-0000-0000-00009A370000}"/>
    <cellStyle name="20% - Accent1 2 6 2 3 3 5 2" xfId="14422" xr:uid="{00000000-0005-0000-0000-00009B370000}"/>
    <cellStyle name="20% - Accent1 2 6 2 3 3 5 2 2" xfId="14423" xr:uid="{00000000-0005-0000-0000-00009C370000}"/>
    <cellStyle name="20% - Accent1 2 6 2 3 3 5 3" xfId="14424" xr:uid="{00000000-0005-0000-0000-00009D370000}"/>
    <cellStyle name="20% - Accent1 2 6 2 3 3 6" xfId="14425" xr:uid="{00000000-0005-0000-0000-00009E370000}"/>
    <cellStyle name="20% - Accent1 2 6 2 3 3 6 2" xfId="14426" xr:uid="{00000000-0005-0000-0000-00009F370000}"/>
    <cellStyle name="20% - Accent1 2 6 2 3 3 6 2 2" xfId="14427" xr:uid="{00000000-0005-0000-0000-0000A0370000}"/>
    <cellStyle name="20% - Accent1 2 6 2 3 3 6 3" xfId="14428" xr:uid="{00000000-0005-0000-0000-0000A1370000}"/>
    <cellStyle name="20% - Accent1 2 6 2 3 3 7" xfId="14429" xr:uid="{00000000-0005-0000-0000-0000A2370000}"/>
    <cellStyle name="20% - Accent1 2 6 2 3 3 7 2" xfId="14430" xr:uid="{00000000-0005-0000-0000-0000A3370000}"/>
    <cellStyle name="20% - Accent1 2 6 2 3 3 8" xfId="14431" xr:uid="{00000000-0005-0000-0000-0000A4370000}"/>
    <cellStyle name="20% - Accent1 2 6 2 3 3 8 2" xfId="14432" xr:uid="{00000000-0005-0000-0000-0000A5370000}"/>
    <cellStyle name="20% - Accent1 2 6 2 3 3 9" xfId="14433" xr:uid="{00000000-0005-0000-0000-0000A6370000}"/>
    <cellStyle name="20% - Accent1 2 6 2 3 4" xfId="14434" xr:uid="{00000000-0005-0000-0000-0000A7370000}"/>
    <cellStyle name="20% - Accent1 2 6 2 3 4 2" xfId="14435" xr:uid="{00000000-0005-0000-0000-0000A8370000}"/>
    <cellStyle name="20% - Accent1 2 6 2 3 4 2 2" xfId="14436" xr:uid="{00000000-0005-0000-0000-0000A9370000}"/>
    <cellStyle name="20% - Accent1 2 6 2 3 4 2 2 2" xfId="14437" xr:uid="{00000000-0005-0000-0000-0000AA370000}"/>
    <cellStyle name="20% - Accent1 2 6 2 3 4 2 3" xfId="14438" xr:uid="{00000000-0005-0000-0000-0000AB370000}"/>
    <cellStyle name="20% - Accent1 2 6 2 3 4 3" xfId="14439" xr:uid="{00000000-0005-0000-0000-0000AC370000}"/>
    <cellStyle name="20% - Accent1 2 6 2 3 4 3 2" xfId="14440" xr:uid="{00000000-0005-0000-0000-0000AD370000}"/>
    <cellStyle name="20% - Accent1 2 6 2 3 4 4" xfId="14441" xr:uid="{00000000-0005-0000-0000-0000AE370000}"/>
    <cellStyle name="20% - Accent1 2 6 2 3 5" xfId="14442" xr:uid="{00000000-0005-0000-0000-0000AF370000}"/>
    <cellStyle name="20% - Accent1 2 6 2 3 5 2" xfId="14443" xr:uid="{00000000-0005-0000-0000-0000B0370000}"/>
    <cellStyle name="20% - Accent1 2 6 2 3 5 2 2" xfId="14444" xr:uid="{00000000-0005-0000-0000-0000B1370000}"/>
    <cellStyle name="20% - Accent1 2 6 2 3 5 2 2 2" xfId="14445" xr:uid="{00000000-0005-0000-0000-0000B2370000}"/>
    <cellStyle name="20% - Accent1 2 6 2 3 5 2 3" xfId="14446" xr:uid="{00000000-0005-0000-0000-0000B3370000}"/>
    <cellStyle name="20% - Accent1 2 6 2 3 5 3" xfId="14447" xr:uid="{00000000-0005-0000-0000-0000B4370000}"/>
    <cellStyle name="20% - Accent1 2 6 2 3 5 3 2" xfId="14448" xr:uid="{00000000-0005-0000-0000-0000B5370000}"/>
    <cellStyle name="20% - Accent1 2 6 2 3 5 4" xfId="14449" xr:uid="{00000000-0005-0000-0000-0000B6370000}"/>
    <cellStyle name="20% - Accent1 2 6 2 3 6" xfId="14450" xr:uid="{00000000-0005-0000-0000-0000B7370000}"/>
    <cellStyle name="20% - Accent1 2 6 2 3 6 2" xfId="14451" xr:uid="{00000000-0005-0000-0000-0000B8370000}"/>
    <cellStyle name="20% - Accent1 2 6 2 3 6 2 2" xfId="14452" xr:uid="{00000000-0005-0000-0000-0000B9370000}"/>
    <cellStyle name="20% - Accent1 2 6 2 3 6 2 2 2" xfId="14453" xr:uid="{00000000-0005-0000-0000-0000BA370000}"/>
    <cellStyle name="20% - Accent1 2 6 2 3 6 2 3" xfId="14454" xr:uid="{00000000-0005-0000-0000-0000BB370000}"/>
    <cellStyle name="20% - Accent1 2 6 2 3 6 3" xfId="14455" xr:uid="{00000000-0005-0000-0000-0000BC370000}"/>
    <cellStyle name="20% - Accent1 2 6 2 3 6 3 2" xfId="14456" xr:uid="{00000000-0005-0000-0000-0000BD370000}"/>
    <cellStyle name="20% - Accent1 2 6 2 3 6 4" xfId="14457" xr:uid="{00000000-0005-0000-0000-0000BE370000}"/>
    <cellStyle name="20% - Accent1 2 6 2 3 7" xfId="14458" xr:uid="{00000000-0005-0000-0000-0000BF370000}"/>
    <cellStyle name="20% - Accent1 2 6 2 3 7 2" xfId="14459" xr:uid="{00000000-0005-0000-0000-0000C0370000}"/>
    <cellStyle name="20% - Accent1 2 6 2 3 7 2 2" xfId="14460" xr:uid="{00000000-0005-0000-0000-0000C1370000}"/>
    <cellStyle name="20% - Accent1 2 6 2 3 7 3" xfId="14461" xr:uid="{00000000-0005-0000-0000-0000C2370000}"/>
    <cellStyle name="20% - Accent1 2 6 2 3 8" xfId="14462" xr:uid="{00000000-0005-0000-0000-0000C3370000}"/>
    <cellStyle name="20% - Accent1 2 6 2 3 8 2" xfId="14463" xr:uid="{00000000-0005-0000-0000-0000C4370000}"/>
    <cellStyle name="20% - Accent1 2 6 2 3 8 2 2" xfId="14464" xr:uid="{00000000-0005-0000-0000-0000C5370000}"/>
    <cellStyle name="20% - Accent1 2 6 2 3 8 3" xfId="14465" xr:uid="{00000000-0005-0000-0000-0000C6370000}"/>
    <cellStyle name="20% - Accent1 2 6 2 3 9" xfId="14466" xr:uid="{00000000-0005-0000-0000-0000C7370000}"/>
    <cellStyle name="20% - Accent1 2 6 2 3 9 2" xfId="14467" xr:uid="{00000000-0005-0000-0000-0000C8370000}"/>
    <cellStyle name="20% - Accent1 2 6 2 4" xfId="14468" xr:uid="{00000000-0005-0000-0000-0000C9370000}"/>
    <cellStyle name="20% - Accent1 2 6 2 4 10" xfId="14469" xr:uid="{00000000-0005-0000-0000-0000CA370000}"/>
    <cellStyle name="20% - Accent1 2 6 2 4 10 2" xfId="14470" xr:uid="{00000000-0005-0000-0000-0000CB370000}"/>
    <cellStyle name="20% - Accent1 2 6 2 4 11" xfId="14471" xr:uid="{00000000-0005-0000-0000-0000CC370000}"/>
    <cellStyle name="20% - Accent1 2 6 2 4 2" xfId="14472" xr:uid="{00000000-0005-0000-0000-0000CD370000}"/>
    <cellStyle name="20% - Accent1 2 6 2 4 2 2" xfId="14473" xr:uid="{00000000-0005-0000-0000-0000CE370000}"/>
    <cellStyle name="20% - Accent1 2 6 2 4 2 2 2" xfId="14474" xr:uid="{00000000-0005-0000-0000-0000CF370000}"/>
    <cellStyle name="20% - Accent1 2 6 2 4 2 2 2 2" xfId="14475" xr:uid="{00000000-0005-0000-0000-0000D0370000}"/>
    <cellStyle name="20% - Accent1 2 6 2 4 2 2 2 2 2" xfId="14476" xr:uid="{00000000-0005-0000-0000-0000D1370000}"/>
    <cellStyle name="20% - Accent1 2 6 2 4 2 2 2 3" xfId="14477" xr:uid="{00000000-0005-0000-0000-0000D2370000}"/>
    <cellStyle name="20% - Accent1 2 6 2 4 2 2 3" xfId="14478" xr:uid="{00000000-0005-0000-0000-0000D3370000}"/>
    <cellStyle name="20% - Accent1 2 6 2 4 2 2 3 2" xfId="14479" xr:uid="{00000000-0005-0000-0000-0000D4370000}"/>
    <cellStyle name="20% - Accent1 2 6 2 4 2 2 4" xfId="14480" xr:uid="{00000000-0005-0000-0000-0000D5370000}"/>
    <cellStyle name="20% - Accent1 2 6 2 4 2 3" xfId="14481" xr:uid="{00000000-0005-0000-0000-0000D6370000}"/>
    <cellStyle name="20% - Accent1 2 6 2 4 2 3 2" xfId="14482" xr:uid="{00000000-0005-0000-0000-0000D7370000}"/>
    <cellStyle name="20% - Accent1 2 6 2 4 2 3 2 2" xfId="14483" xr:uid="{00000000-0005-0000-0000-0000D8370000}"/>
    <cellStyle name="20% - Accent1 2 6 2 4 2 3 2 2 2" xfId="14484" xr:uid="{00000000-0005-0000-0000-0000D9370000}"/>
    <cellStyle name="20% - Accent1 2 6 2 4 2 3 2 3" xfId="14485" xr:uid="{00000000-0005-0000-0000-0000DA370000}"/>
    <cellStyle name="20% - Accent1 2 6 2 4 2 3 3" xfId="14486" xr:uid="{00000000-0005-0000-0000-0000DB370000}"/>
    <cellStyle name="20% - Accent1 2 6 2 4 2 3 3 2" xfId="14487" xr:uid="{00000000-0005-0000-0000-0000DC370000}"/>
    <cellStyle name="20% - Accent1 2 6 2 4 2 3 4" xfId="14488" xr:uid="{00000000-0005-0000-0000-0000DD370000}"/>
    <cellStyle name="20% - Accent1 2 6 2 4 2 4" xfId="14489" xr:uid="{00000000-0005-0000-0000-0000DE370000}"/>
    <cellStyle name="20% - Accent1 2 6 2 4 2 4 2" xfId="14490" xr:uid="{00000000-0005-0000-0000-0000DF370000}"/>
    <cellStyle name="20% - Accent1 2 6 2 4 2 4 2 2" xfId="14491" xr:uid="{00000000-0005-0000-0000-0000E0370000}"/>
    <cellStyle name="20% - Accent1 2 6 2 4 2 4 2 2 2" xfId="14492" xr:uid="{00000000-0005-0000-0000-0000E1370000}"/>
    <cellStyle name="20% - Accent1 2 6 2 4 2 4 2 3" xfId="14493" xr:uid="{00000000-0005-0000-0000-0000E2370000}"/>
    <cellStyle name="20% - Accent1 2 6 2 4 2 4 3" xfId="14494" xr:uid="{00000000-0005-0000-0000-0000E3370000}"/>
    <cellStyle name="20% - Accent1 2 6 2 4 2 4 3 2" xfId="14495" xr:uid="{00000000-0005-0000-0000-0000E4370000}"/>
    <cellStyle name="20% - Accent1 2 6 2 4 2 4 4" xfId="14496" xr:uid="{00000000-0005-0000-0000-0000E5370000}"/>
    <cellStyle name="20% - Accent1 2 6 2 4 2 5" xfId="14497" xr:uid="{00000000-0005-0000-0000-0000E6370000}"/>
    <cellStyle name="20% - Accent1 2 6 2 4 2 5 2" xfId="14498" xr:uid="{00000000-0005-0000-0000-0000E7370000}"/>
    <cellStyle name="20% - Accent1 2 6 2 4 2 5 2 2" xfId="14499" xr:uid="{00000000-0005-0000-0000-0000E8370000}"/>
    <cellStyle name="20% - Accent1 2 6 2 4 2 5 3" xfId="14500" xr:uid="{00000000-0005-0000-0000-0000E9370000}"/>
    <cellStyle name="20% - Accent1 2 6 2 4 2 6" xfId="14501" xr:uid="{00000000-0005-0000-0000-0000EA370000}"/>
    <cellStyle name="20% - Accent1 2 6 2 4 2 6 2" xfId="14502" xr:uid="{00000000-0005-0000-0000-0000EB370000}"/>
    <cellStyle name="20% - Accent1 2 6 2 4 2 6 2 2" xfId="14503" xr:uid="{00000000-0005-0000-0000-0000EC370000}"/>
    <cellStyle name="20% - Accent1 2 6 2 4 2 6 3" xfId="14504" xr:uid="{00000000-0005-0000-0000-0000ED370000}"/>
    <cellStyle name="20% - Accent1 2 6 2 4 2 7" xfId="14505" xr:uid="{00000000-0005-0000-0000-0000EE370000}"/>
    <cellStyle name="20% - Accent1 2 6 2 4 2 7 2" xfId="14506" xr:uid="{00000000-0005-0000-0000-0000EF370000}"/>
    <cellStyle name="20% - Accent1 2 6 2 4 2 8" xfId="14507" xr:uid="{00000000-0005-0000-0000-0000F0370000}"/>
    <cellStyle name="20% - Accent1 2 6 2 4 2 8 2" xfId="14508" xr:uid="{00000000-0005-0000-0000-0000F1370000}"/>
    <cellStyle name="20% - Accent1 2 6 2 4 2 9" xfId="14509" xr:uid="{00000000-0005-0000-0000-0000F2370000}"/>
    <cellStyle name="20% - Accent1 2 6 2 4 3" xfId="14510" xr:uid="{00000000-0005-0000-0000-0000F3370000}"/>
    <cellStyle name="20% - Accent1 2 6 2 4 3 2" xfId="14511" xr:uid="{00000000-0005-0000-0000-0000F4370000}"/>
    <cellStyle name="20% - Accent1 2 6 2 4 3 2 2" xfId="14512" xr:uid="{00000000-0005-0000-0000-0000F5370000}"/>
    <cellStyle name="20% - Accent1 2 6 2 4 3 2 2 2" xfId="14513" xr:uid="{00000000-0005-0000-0000-0000F6370000}"/>
    <cellStyle name="20% - Accent1 2 6 2 4 3 2 2 2 2" xfId="14514" xr:uid="{00000000-0005-0000-0000-0000F7370000}"/>
    <cellStyle name="20% - Accent1 2 6 2 4 3 2 2 3" xfId="14515" xr:uid="{00000000-0005-0000-0000-0000F8370000}"/>
    <cellStyle name="20% - Accent1 2 6 2 4 3 2 3" xfId="14516" xr:uid="{00000000-0005-0000-0000-0000F9370000}"/>
    <cellStyle name="20% - Accent1 2 6 2 4 3 2 3 2" xfId="14517" xr:uid="{00000000-0005-0000-0000-0000FA370000}"/>
    <cellStyle name="20% - Accent1 2 6 2 4 3 2 4" xfId="14518" xr:uid="{00000000-0005-0000-0000-0000FB370000}"/>
    <cellStyle name="20% - Accent1 2 6 2 4 3 3" xfId="14519" xr:uid="{00000000-0005-0000-0000-0000FC370000}"/>
    <cellStyle name="20% - Accent1 2 6 2 4 3 3 2" xfId="14520" xr:uid="{00000000-0005-0000-0000-0000FD370000}"/>
    <cellStyle name="20% - Accent1 2 6 2 4 3 3 2 2" xfId="14521" xr:uid="{00000000-0005-0000-0000-0000FE370000}"/>
    <cellStyle name="20% - Accent1 2 6 2 4 3 3 2 2 2" xfId="14522" xr:uid="{00000000-0005-0000-0000-0000FF370000}"/>
    <cellStyle name="20% - Accent1 2 6 2 4 3 3 2 3" xfId="14523" xr:uid="{00000000-0005-0000-0000-000000380000}"/>
    <cellStyle name="20% - Accent1 2 6 2 4 3 3 3" xfId="14524" xr:uid="{00000000-0005-0000-0000-000001380000}"/>
    <cellStyle name="20% - Accent1 2 6 2 4 3 3 3 2" xfId="14525" xr:uid="{00000000-0005-0000-0000-000002380000}"/>
    <cellStyle name="20% - Accent1 2 6 2 4 3 3 4" xfId="14526" xr:uid="{00000000-0005-0000-0000-000003380000}"/>
    <cellStyle name="20% - Accent1 2 6 2 4 3 4" xfId="14527" xr:uid="{00000000-0005-0000-0000-000004380000}"/>
    <cellStyle name="20% - Accent1 2 6 2 4 3 4 2" xfId="14528" xr:uid="{00000000-0005-0000-0000-000005380000}"/>
    <cellStyle name="20% - Accent1 2 6 2 4 3 4 2 2" xfId="14529" xr:uid="{00000000-0005-0000-0000-000006380000}"/>
    <cellStyle name="20% - Accent1 2 6 2 4 3 4 2 2 2" xfId="14530" xr:uid="{00000000-0005-0000-0000-000007380000}"/>
    <cellStyle name="20% - Accent1 2 6 2 4 3 4 2 3" xfId="14531" xr:uid="{00000000-0005-0000-0000-000008380000}"/>
    <cellStyle name="20% - Accent1 2 6 2 4 3 4 3" xfId="14532" xr:uid="{00000000-0005-0000-0000-000009380000}"/>
    <cellStyle name="20% - Accent1 2 6 2 4 3 4 3 2" xfId="14533" xr:uid="{00000000-0005-0000-0000-00000A380000}"/>
    <cellStyle name="20% - Accent1 2 6 2 4 3 4 4" xfId="14534" xr:uid="{00000000-0005-0000-0000-00000B380000}"/>
    <cellStyle name="20% - Accent1 2 6 2 4 3 5" xfId="14535" xr:uid="{00000000-0005-0000-0000-00000C380000}"/>
    <cellStyle name="20% - Accent1 2 6 2 4 3 5 2" xfId="14536" xr:uid="{00000000-0005-0000-0000-00000D380000}"/>
    <cellStyle name="20% - Accent1 2 6 2 4 3 5 2 2" xfId="14537" xr:uid="{00000000-0005-0000-0000-00000E380000}"/>
    <cellStyle name="20% - Accent1 2 6 2 4 3 5 3" xfId="14538" xr:uid="{00000000-0005-0000-0000-00000F380000}"/>
    <cellStyle name="20% - Accent1 2 6 2 4 3 6" xfId="14539" xr:uid="{00000000-0005-0000-0000-000010380000}"/>
    <cellStyle name="20% - Accent1 2 6 2 4 3 6 2" xfId="14540" xr:uid="{00000000-0005-0000-0000-000011380000}"/>
    <cellStyle name="20% - Accent1 2 6 2 4 3 6 2 2" xfId="14541" xr:uid="{00000000-0005-0000-0000-000012380000}"/>
    <cellStyle name="20% - Accent1 2 6 2 4 3 6 3" xfId="14542" xr:uid="{00000000-0005-0000-0000-000013380000}"/>
    <cellStyle name="20% - Accent1 2 6 2 4 3 7" xfId="14543" xr:uid="{00000000-0005-0000-0000-000014380000}"/>
    <cellStyle name="20% - Accent1 2 6 2 4 3 7 2" xfId="14544" xr:uid="{00000000-0005-0000-0000-000015380000}"/>
    <cellStyle name="20% - Accent1 2 6 2 4 3 8" xfId="14545" xr:uid="{00000000-0005-0000-0000-000016380000}"/>
    <cellStyle name="20% - Accent1 2 6 2 4 3 8 2" xfId="14546" xr:uid="{00000000-0005-0000-0000-000017380000}"/>
    <cellStyle name="20% - Accent1 2 6 2 4 3 9" xfId="14547" xr:uid="{00000000-0005-0000-0000-000018380000}"/>
    <cellStyle name="20% - Accent1 2 6 2 4 4" xfId="14548" xr:uid="{00000000-0005-0000-0000-000019380000}"/>
    <cellStyle name="20% - Accent1 2 6 2 4 4 2" xfId="14549" xr:uid="{00000000-0005-0000-0000-00001A380000}"/>
    <cellStyle name="20% - Accent1 2 6 2 4 4 2 2" xfId="14550" xr:uid="{00000000-0005-0000-0000-00001B380000}"/>
    <cellStyle name="20% - Accent1 2 6 2 4 4 2 2 2" xfId="14551" xr:uid="{00000000-0005-0000-0000-00001C380000}"/>
    <cellStyle name="20% - Accent1 2 6 2 4 4 2 3" xfId="14552" xr:uid="{00000000-0005-0000-0000-00001D380000}"/>
    <cellStyle name="20% - Accent1 2 6 2 4 4 3" xfId="14553" xr:uid="{00000000-0005-0000-0000-00001E380000}"/>
    <cellStyle name="20% - Accent1 2 6 2 4 4 3 2" xfId="14554" xr:uid="{00000000-0005-0000-0000-00001F380000}"/>
    <cellStyle name="20% - Accent1 2 6 2 4 4 4" xfId="14555" xr:uid="{00000000-0005-0000-0000-000020380000}"/>
    <cellStyle name="20% - Accent1 2 6 2 4 5" xfId="14556" xr:uid="{00000000-0005-0000-0000-000021380000}"/>
    <cellStyle name="20% - Accent1 2 6 2 4 5 2" xfId="14557" xr:uid="{00000000-0005-0000-0000-000022380000}"/>
    <cellStyle name="20% - Accent1 2 6 2 4 5 2 2" xfId="14558" xr:uid="{00000000-0005-0000-0000-000023380000}"/>
    <cellStyle name="20% - Accent1 2 6 2 4 5 2 2 2" xfId="14559" xr:uid="{00000000-0005-0000-0000-000024380000}"/>
    <cellStyle name="20% - Accent1 2 6 2 4 5 2 3" xfId="14560" xr:uid="{00000000-0005-0000-0000-000025380000}"/>
    <cellStyle name="20% - Accent1 2 6 2 4 5 3" xfId="14561" xr:uid="{00000000-0005-0000-0000-000026380000}"/>
    <cellStyle name="20% - Accent1 2 6 2 4 5 3 2" xfId="14562" xr:uid="{00000000-0005-0000-0000-000027380000}"/>
    <cellStyle name="20% - Accent1 2 6 2 4 5 4" xfId="14563" xr:uid="{00000000-0005-0000-0000-000028380000}"/>
    <cellStyle name="20% - Accent1 2 6 2 4 6" xfId="14564" xr:uid="{00000000-0005-0000-0000-000029380000}"/>
    <cellStyle name="20% - Accent1 2 6 2 4 6 2" xfId="14565" xr:uid="{00000000-0005-0000-0000-00002A380000}"/>
    <cellStyle name="20% - Accent1 2 6 2 4 6 2 2" xfId="14566" xr:uid="{00000000-0005-0000-0000-00002B380000}"/>
    <cellStyle name="20% - Accent1 2 6 2 4 6 2 2 2" xfId="14567" xr:uid="{00000000-0005-0000-0000-00002C380000}"/>
    <cellStyle name="20% - Accent1 2 6 2 4 6 2 3" xfId="14568" xr:uid="{00000000-0005-0000-0000-00002D380000}"/>
    <cellStyle name="20% - Accent1 2 6 2 4 6 3" xfId="14569" xr:uid="{00000000-0005-0000-0000-00002E380000}"/>
    <cellStyle name="20% - Accent1 2 6 2 4 6 3 2" xfId="14570" xr:uid="{00000000-0005-0000-0000-00002F380000}"/>
    <cellStyle name="20% - Accent1 2 6 2 4 6 4" xfId="14571" xr:uid="{00000000-0005-0000-0000-000030380000}"/>
    <cellStyle name="20% - Accent1 2 6 2 4 7" xfId="14572" xr:uid="{00000000-0005-0000-0000-000031380000}"/>
    <cellStyle name="20% - Accent1 2 6 2 4 7 2" xfId="14573" xr:uid="{00000000-0005-0000-0000-000032380000}"/>
    <cellStyle name="20% - Accent1 2 6 2 4 7 2 2" xfId="14574" xr:uid="{00000000-0005-0000-0000-000033380000}"/>
    <cellStyle name="20% - Accent1 2 6 2 4 7 3" xfId="14575" xr:uid="{00000000-0005-0000-0000-000034380000}"/>
    <cellStyle name="20% - Accent1 2 6 2 4 8" xfId="14576" xr:uid="{00000000-0005-0000-0000-000035380000}"/>
    <cellStyle name="20% - Accent1 2 6 2 4 8 2" xfId="14577" xr:uid="{00000000-0005-0000-0000-000036380000}"/>
    <cellStyle name="20% - Accent1 2 6 2 4 8 2 2" xfId="14578" xr:uid="{00000000-0005-0000-0000-000037380000}"/>
    <cellStyle name="20% - Accent1 2 6 2 4 8 3" xfId="14579" xr:uid="{00000000-0005-0000-0000-000038380000}"/>
    <cellStyle name="20% - Accent1 2 6 2 4 9" xfId="14580" xr:uid="{00000000-0005-0000-0000-000039380000}"/>
    <cellStyle name="20% - Accent1 2 6 2 4 9 2" xfId="14581" xr:uid="{00000000-0005-0000-0000-00003A380000}"/>
    <cellStyle name="20% - Accent1 2 6 2 5" xfId="14582" xr:uid="{00000000-0005-0000-0000-00003B380000}"/>
    <cellStyle name="20% - Accent1 2 6 2 5 2" xfId="14583" xr:uid="{00000000-0005-0000-0000-00003C380000}"/>
    <cellStyle name="20% - Accent1 2 6 2 5 2 2" xfId="14584" xr:uid="{00000000-0005-0000-0000-00003D380000}"/>
    <cellStyle name="20% - Accent1 2 6 2 5 2 2 2" xfId="14585" xr:uid="{00000000-0005-0000-0000-00003E380000}"/>
    <cellStyle name="20% - Accent1 2 6 2 5 2 2 2 2" xfId="14586" xr:uid="{00000000-0005-0000-0000-00003F380000}"/>
    <cellStyle name="20% - Accent1 2 6 2 5 2 2 3" xfId="14587" xr:uid="{00000000-0005-0000-0000-000040380000}"/>
    <cellStyle name="20% - Accent1 2 6 2 5 2 3" xfId="14588" xr:uid="{00000000-0005-0000-0000-000041380000}"/>
    <cellStyle name="20% - Accent1 2 6 2 5 2 3 2" xfId="14589" xr:uid="{00000000-0005-0000-0000-000042380000}"/>
    <cellStyle name="20% - Accent1 2 6 2 5 2 4" xfId="14590" xr:uid="{00000000-0005-0000-0000-000043380000}"/>
    <cellStyle name="20% - Accent1 2 6 2 5 3" xfId="14591" xr:uid="{00000000-0005-0000-0000-000044380000}"/>
    <cellStyle name="20% - Accent1 2 6 2 5 3 2" xfId="14592" xr:uid="{00000000-0005-0000-0000-000045380000}"/>
    <cellStyle name="20% - Accent1 2 6 2 5 3 2 2" xfId="14593" xr:uid="{00000000-0005-0000-0000-000046380000}"/>
    <cellStyle name="20% - Accent1 2 6 2 5 3 2 2 2" xfId="14594" xr:uid="{00000000-0005-0000-0000-000047380000}"/>
    <cellStyle name="20% - Accent1 2 6 2 5 3 2 3" xfId="14595" xr:uid="{00000000-0005-0000-0000-000048380000}"/>
    <cellStyle name="20% - Accent1 2 6 2 5 3 3" xfId="14596" xr:uid="{00000000-0005-0000-0000-000049380000}"/>
    <cellStyle name="20% - Accent1 2 6 2 5 3 3 2" xfId="14597" xr:uid="{00000000-0005-0000-0000-00004A380000}"/>
    <cellStyle name="20% - Accent1 2 6 2 5 3 4" xfId="14598" xr:uid="{00000000-0005-0000-0000-00004B380000}"/>
    <cellStyle name="20% - Accent1 2 6 2 5 4" xfId="14599" xr:uid="{00000000-0005-0000-0000-00004C380000}"/>
    <cellStyle name="20% - Accent1 2 6 2 5 4 2" xfId="14600" xr:uid="{00000000-0005-0000-0000-00004D380000}"/>
    <cellStyle name="20% - Accent1 2 6 2 5 4 2 2" xfId="14601" xr:uid="{00000000-0005-0000-0000-00004E380000}"/>
    <cellStyle name="20% - Accent1 2 6 2 5 4 2 2 2" xfId="14602" xr:uid="{00000000-0005-0000-0000-00004F380000}"/>
    <cellStyle name="20% - Accent1 2 6 2 5 4 2 3" xfId="14603" xr:uid="{00000000-0005-0000-0000-000050380000}"/>
    <cellStyle name="20% - Accent1 2 6 2 5 4 3" xfId="14604" xr:uid="{00000000-0005-0000-0000-000051380000}"/>
    <cellStyle name="20% - Accent1 2 6 2 5 4 3 2" xfId="14605" xr:uid="{00000000-0005-0000-0000-000052380000}"/>
    <cellStyle name="20% - Accent1 2 6 2 5 4 4" xfId="14606" xr:uid="{00000000-0005-0000-0000-000053380000}"/>
    <cellStyle name="20% - Accent1 2 6 2 5 5" xfId="14607" xr:uid="{00000000-0005-0000-0000-000054380000}"/>
    <cellStyle name="20% - Accent1 2 6 2 5 5 2" xfId="14608" xr:uid="{00000000-0005-0000-0000-000055380000}"/>
    <cellStyle name="20% - Accent1 2 6 2 5 5 2 2" xfId="14609" xr:uid="{00000000-0005-0000-0000-000056380000}"/>
    <cellStyle name="20% - Accent1 2 6 2 5 5 3" xfId="14610" xr:uid="{00000000-0005-0000-0000-000057380000}"/>
    <cellStyle name="20% - Accent1 2 6 2 5 6" xfId="14611" xr:uid="{00000000-0005-0000-0000-000058380000}"/>
    <cellStyle name="20% - Accent1 2 6 2 5 6 2" xfId="14612" xr:uid="{00000000-0005-0000-0000-000059380000}"/>
    <cellStyle name="20% - Accent1 2 6 2 5 6 2 2" xfId="14613" xr:uid="{00000000-0005-0000-0000-00005A380000}"/>
    <cellStyle name="20% - Accent1 2 6 2 5 6 3" xfId="14614" xr:uid="{00000000-0005-0000-0000-00005B380000}"/>
    <cellStyle name="20% - Accent1 2 6 2 5 7" xfId="14615" xr:uid="{00000000-0005-0000-0000-00005C380000}"/>
    <cellStyle name="20% - Accent1 2 6 2 5 7 2" xfId="14616" xr:uid="{00000000-0005-0000-0000-00005D380000}"/>
    <cellStyle name="20% - Accent1 2 6 2 5 8" xfId="14617" xr:uid="{00000000-0005-0000-0000-00005E380000}"/>
    <cellStyle name="20% - Accent1 2 6 2 5 8 2" xfId="14618" xr:uid="{00000000-0005-0000-0000-00005F380000}"/>
    <cellStyle name="20% - Accent1 2 6 2 5 9" xfId="14619" xr:uid="{00000000-0005-0000-0000-000060380000}"/>
    <cellStyle name="20% - Accent1 2 6 2 6" xfId="14620" xr:uid="{00000000-0005-0000-0000-000061380000}"/>
    <cellStyle name="20% - Accent1 2 6 2 6 2" xfId="14621" xr:uid="{00000000-0005-0000-0000-000062380000}"/>
    <cellStyle name="20% - Accent1 2 6 2 6 2 2" xfId="14622" xr:uid="{00000000-0005-0000-0000-000063380000}"/>
    <cellStyle name="20% - Accent1 2 6 2 6 2 2 2" xfId="14623" xr:uid="{00000000-0005-0000-0000-000064380000}"/>
    <cellStyle name="20% - Accent1 2 6 2 6 2 2 2 2" xfId="14624" xr:uid="{00000000-0005-0000-0000-000065380000}"/>
    <cellStyle name="20% - Accent1 2 6 2 6 2 2 3" xfId="14625" xr:uid="{00000000-0005-0000-0000-000066380000}"/>
    <cellStyle name="20% - Accent1 2 6 2 6 2 3" xfId="14626" xr:uid="{00000000-0005-0000-0000-000067380000}"/>
    <cellStyle name="20% - Accent1 2 6 2 6 2 3 2" xfId="14627" xr:uid="{00000000-0005-0000-0000-000068380000}"/>
    <cellStyle name="20% - Accent1 2 6 2 6 2 4" xfId="14628" xr:uid="{00000000-0005-0000-0000-000069380000}"/>
    <cellStyle name="20% - Accent1 2 6 2 6 3" xfId="14629" xr:uid="{00000000-0005-0000-0000-00006A380000}"/>
    <cellStyle name="20% - Accent1 2 6 2 6 3 2" xfId="14630" xr:uid="{00000000-0005-0000-0000-00006B380000}"/>
    <cellStyle name="20% - Accent1 2 6 2 6 3 2 2" xfId="14631" xr:uid="{00000000-0005-0000-0000-00006C380000}"/>
    <cellStyle name="20% - Accent1 2 6 2 6 3 2 2 2" xfId="14632" xr:uid="{00000000-0005-0000-0000-00006D380000}"/>
    <cellStyle name="20% - Accent1 2 6 2 6 3 2 3" xfId="14633" xr:uid="{00000000-0005-0000-0000-00006E380000}"/>
    <cellStyle name="20% - Accent1 2 6 2 6 3 3" xfId="14634" xr:uid="{00000000-0005-0000-0000-00006F380000}"/>
    <cellStyle name="20% - Accent1 2 6 2 6 3 3 2" xfId="14635" xr:uid="{00000000-0005-0000-0000-000070380000}"/>
    <cellStyle name="20% - Accent1 2 6 2 6 3 4" xfId="14636" xr:uid="{00000000-0005-0000-0000-000071380000}"/>
    <cellStyle name="20% - Accent1 2 6 2 6 4" xfId="14637" xr:uid="{00000000-0005-0000-0000-000072380000}"/>
    <cellStyle name="20% - Accent1 2 6 2 6 4 2" xfId="14638" xr:uid="{00000000-0005-0000-0000-000073380000}"/>
    <cellStyle name="20% - Accent1 2 6 2 6 4 2 2" xfId="14639" xr:uid="{00000000-0005-0000-0000-000074380000}"/>
    <cellStyle name="20% - Accent1 2 6 2 6 4 2 2 2" xfId="14640" xr:uid="{00000000-0005-0000-0000-000075380000}"/>
    <cellStyle name="20% - Accent1 2 6 2 6 4 2 3" xfId="14641" xr:uid="{00000000-0005-0000-0000-000076380000}"/>
    <cellStyle name="20% - Accent1 2 6 2 6 4 3" xfId="14642" xr:uid="{00000000-0005-0000-0000-000077380000}"/>
    <cellStyle name="20% - Accent1 2 6 2 6 4 3 2" xfId="14643" xr:uid="{00000000-0005-0000-0000-000078380000}"/>
    <cellStyle name="20% - Accent1 2 6 2 6 4 4" xfId="14644" xr:uid="{00000000-0005-0000-0000-000079380000}"/>
    <cellStyle name="20% - Accent1 2 6 2 6 5" xfId="14645" xr:uid="{00000000-0005-0000-0000-00007A380000}"/>
    <cellStyle name="20% - Accent1 2 6 2 6 5 2" xfId="14646" xr:uid="{00000000-0005-0000-0000-00007B380000}"/>
    <cellStyle name="20% - Accent1 2 6 2 6 5 2 2" xfId="14647" xr:uid="{00000000-0005-0000-0000-00007C380000}"/>
    <cellStyle name="20% - Accent1 2 6 2 6 5 3" xfId="14648" xr:uid="{00000000-0005-0000-0000-00007D380000}"/>
    <cellStyle name="20% - Accent1 2 6 2 6 6" xfId="14649" xr:uid="{00000000-0005-0000-0000-00007E380000}"/>
    <cellStyle name="20% - Accent1 2 6 2 6 6 2" xfId="14650" xr:uid="{00000000-0005-0000-0000-00007F380000}"/>
    <cellStyle name="20% - Accent1 2 6 2 6 6 2 2" xfId="14651" xr:uid="{00000000-0005-0000-0000-000080380000}"/>
    <cellStyle name="20% - Accent1 2 6 2 6 6 3" xfId="14652" xr:uid="{00000000-0005-0000-0000-000081380000}"/>
    <cellStyle name="20% - Accent1 2 6 2 6 7" xfId="14653" xr:uid="{00000000-0005-0000-0000-000082380000}"/>
    <cellStyle name="20% - Accent1 2 6 2 6 7 2" xfId="14654" xr:uid="{00000000-0005-0000-0000-000083380000}"/>
    <cellStyle name="20% - Accent1 2 6 2 6 8" xfId="14655" xr:uid="{00000000-0005-0000-0000-000084380000}"/>
    <cellStyle name="20% - Accent1 2 6 2 6 8 2" xfId="14656" xr:uid="{00000000-0005-0000-0000-000085380000}"/>
    <cellStyle name="20% - Accent1 2 6 2 6 9" xfId="14657" xr:uid="{00000000-0005-0000-0000-000086380000}"/>
    <cellStyle name="20% - Accent1 2 6 2 7" xfId="14658" xr:uid="{00000000-0005-0000-0000-000087380000}"/>
    <cellStyle name="20% - Accent1 2 6 2 7 2" xfId="14659" xr:uid="{00000000-0005-0000-0000-000088380000}"/>
    <cellStyle name="20% - Accent1 2 6 2 7 2 2" xfId="14660" xr:uid="{00000000-0005-0000-0000-000089380000}"/>
    <cellStyle name="20% - Accent1 2 6 2 7 2 2 2" xfId="14661" xr:uid="{00000000-0005-0000-0000-00008A380000}"/>
    <cellStyle name="20% - Accent1 2 6 2 7 2 3" xfId="14662" xr:uid="{00000000-0005-0000-0000-00008B380000}"/>
    <cellStyle name="20% - Accent1 2 6 2 7 3" xfId="14663" xr:uid="{00000000-0005-0000-0000-00008C380000}"/>
    <cellStyle name="20% - Accent1 2 6 2 7 3 2" xfId="14664" xr:uid="{00000000-0005-0000-0000-00008D380000}"/>
    <cellStyle name="20% - Accent1 2 6 2 7 4" xfId="14665" xr:uid="{00000000-0005-0000-0000-00008E380000}"/>
    <cellStyle name="20% - Accent1 2 6 2 8" xfId="14666" xr:uid="{00000000-0005-0000-0000-00008F380000}"/>
    <cellStyle name="20% - Accent1 2 6 2 8 2" xfId="14667" xr:uid="{00000000-0005-0000-0000-000090380000}"/>
    <cellStyle name="20% - Accent1 2 6 2 8 2 2" xfId="14668" xr:uid="{00000000-0005-0000-0000-000091380000}"/>
    <cellStyle name="20% - Accent1 2 6 2 8 2 2 2" xfId="14669" xr:uid="{00000000-0005-0000-0000-000092380000}"/>
    <cellStyle name="20% - Accent1 2 6 2 8 2 3" xfId="14670" xr:uid="{00000000-0005-0000-0000-000093380000}"/>
    <cellStyle name="20% - Accent1 2 6 2 8 3" xfId="14671" xr:uid="{00000000-0005-0000-0000-000094380000}"/>
    <cellStyle name="20% - Accent1 2 6 2 8 3 2" xfId="14672" xr:uid="{00000000-0005-0000-0000-000095380000}"/>
    <cellStyle name="20% - Accent1 2 6 2 8 4" xfId="14673" xr:uid="{00000000-0005-0000-0000-000096380000}"/>
    <cellStyle name="20% - Accent1 2 6 2 9" xfId="14674" xr:uid="{00000000-0005-0000-0000-000097380000}"/>
    <cellStyle name="20% - Accent1 2 6 2 9 2" xfId="14675" xr:uid="{00000000-0005-0000-0000-000098380000}"/>
    <cellStyle name="20% - Accent1 2 6 2 9 2 2" xfId="14676" xr:uid="{00000000-0005-0000-0000-000099380000}"/>
    <cellStyle name="20% - Accent1 2 6 2 9 2 2 2" xfId="14677" xr:uid="{00000000-0005-0000-0000-00009A380000}"/>
    <cellStyle name="20% - Accent1 2 6 2 9 2 3" xfId="14678" xr:uid="{00000000-0005-0000-0000-00009B380000}"/>
    <cellStyle name="20% - Accent1 2 6 2 9 3" xfId="14679" xr:uid="{00000000-0005-0000-0000-00009C380000}"/>
    <cellStyle name="20% - Accent1 2 6 2 9 3 2" xfId="14680" xr:uid="{00000000-0005-0000-0000-00009D380000}"/>
    <cellStyle name="20% - Accent1 2 6 2 9 4" xfId="14681" xr:uid="{00000000-0005-0000-0000-00009E380000}"/>
    <cellStyle name="20% - Accent1 2 6 3" xfId="14682" xr:uid="{00000000-0005-0000-0000-00009F380000}"/>
    <cellStyle name="20% - Accent1 2 6 3 10" xfId="14683" xr:uid="{00000000-0005-0000-0000-0000A0380000}"/>
    <cellStyle name="20% - Accent1 2 6 3 10 2" xfId="14684" xr:uid="{00000000-0005-0000-0000-0000A1380000}"/>
    <cellStyle name="20% - Accent1 2 6 3 11" xfId="14685" xr:uid="{00000000-0005-0000-0000-0000A2380000}"/>
    <cellStyle name="20% - Accent1 2 6 3 2" xfId="14686" xr:uid="{00000000-0005-0000-0000-0000A3380000}"/>
    <cellStyle name="20% - Accent1 2 6 3 2 2" xfId="14687" xr:uid="{00000000-0005-0000-0000-0000A4380000}"/>
    <cellStyle name="20% - Accent1 2 6 3 2 2 2" xfId="14688" xr:uid="{00000000-0005-0000-0000-0000A5380000}"/>
    <cellStyle name="20% - Accent1 2 6 3 2 2 2 2" xfId="14689" xr:uid="{00000000-0005-0000-0000-0000A6380000}"/>
    <cellStyle name="20% - Accent1 2 6 3 2 2 2 2 2" xfId="14690" xr:uid="{00000000-0005-0000-0000-0000A7380000}"/>
    <cellStyle name="20% - Accent1 2 6 3 2 2 2 3" xfId="14691" xr:uid="{00000000-0005-0000-0000-0000A8380000}"/>
    <cellStyle name="20% - Accent1 2 6 3 2 2 3" xfId="14692" xr:uid="{00000000-0005-0000-0000-0000A9380000}"/>
    <cellStyle name="20% - Accent1 2 6 3 2 2 3 2" xfId="14693" xr:uid="{00000000-0005-0000-0000-0000AA380000}"/>
    <cellStyle name="20% - Accent1 2 6 3 2 2 4" xfId="14694" xr:uid="{00000000-0005-0000-0000-0000AB380000}"/>
    <cellStyle name="20% - Accent1 2 6 3 2 3" xfId="14695" xr:uid="{00000000-0005-0000-0000-0000AC380000}"/>
    <cellStyle name="20% - Accent1 2 6 3 2 3 2" xfId="14696" xr:uid="{00000000-0005-0000-0000-0000AD380000}"/>
    <cellStyle name="20% - Accent1 2 6 3 2 3 2 2" xfId="14697" xr:uid="{00000000-0005-0000-0000-0000AE380000}"/>
    <cellStyle name="20% - Accent1 2 6 3 2 3 2 2 2" xfId="14698" xr:uid="{00000000-0005-0000-0000-0000AF380000}"/>
    <cellStyle name="20% - Accent1 2 6 3 2 3 2 3" xfId="14699" xr:uid="{00000000-0005-0000-0000-0000B0380000}"/>
    <cellStyle name="20% - Accent1 2 6 3 2 3 3" xfId="14700" xr:uid="{00000000-0005-0000-0000-0000B1380000}"/>
    <cellStyle name="20% - Accent1 2 6 3 2 3 3 2" xfId="14701" xr:uid="{00000000-0005-0000-0000-0000B2380000}"/>
    <cellStyle name="20% - Accent1 2 6 3 2 3 4" xfId="14702" xr:uid="{00000000-0005-0000-0000-0000B3380000}"/>
    <cellStyle name="20% - Accent1 2 6 3 2 4" xfId="14703" xr:uid="{00000000-0005-0000-0000-0000B4380000}"/>
    <cellStyle name="20% - Accent1 2 6 3 2 4 2" xfId="14704" xr:uid="{00000000-0005-0000-0000-0000B5380000}"/>
    <cellStyle name="20% - Accent1 2 6 3 2 4 2 2" xfId="14705" xr:uid="{00000000-0005-0000-0000-0000B6380000}"/>
    <cellStyle name="20% - Accent1 2 6 3 2 4 2 2 2" xfId="14706" xr:uid="{00000000-0005-0000-0000-0000B7380000}"/>
    <cellStyle name="20% - Accent1 2 6 3 2 4 2 3" xfId="14707" xr:uid="{00000000-0005-0000-0000-0000B8380000}"/>
    <cellStyle name="20% - Accent1 2 6 3 2 4 3" xfId="14708" xr:uid="{00000000-0005-0000-0000-0000B9380000}"/>
    <cellStyle name="20% - Accent1 2 6 3 2 4 3 2" xfId="14709" xr:uid="{00000000-0005-0000-0000-0000BA380000}"/>
    <cellStyle name="20% - Accent1 2 6 3 2 4 4" xfId="14710" xr:uid="{00000000-0005-0000-0000-0000BB380000}"/>
    <cellStyle name="20% - Accent1 2 6 3 2 5" xfId="14711" xr:uid="{00000000-0005-0000-0000-0000BC380000}"/>
    <cellStyle name="20% - Accent1 2 6 3 2 5 2" xfId="14712" xr:uid="{00000000-0005-0000-0000-0000BD380000}"/>
    <cellStyle name="20% - Accent1 2 6 3 2 5 2 2" xfId="14713" xr:uid="{00000000-0005-0000-0000-0000BE380000}"/>
    <cellStyle name="20% - Accent1 2 6 3 2 5 3" xfId="14714" xr:uid="{00000000-0005-0000-0000-0000BF380000}"/>
    <cellStyle name="20% - Accent1 2 6 3 2 6" xfId="14715" xr:uid="{00000000-0005-0000-0000-0000C0380000}"/>
    <cellStyle name="20% - Accent1 2 6 3 2 6 2" xfId="14716" xr:uid="{00000000-0005-0000-0000-0000C1380000}"/>
    <cellStyle name="20% - Accent1 2 6 3 2 6 2 2" xfId="14717" xr:uid="{00000000-0005-0000-0000-0000C2380000}"/>
    <cellStyle name="20% - Accent1 2 6 3 2 6 3" xfId="14718" xr:uid="{00000000-0005-0000-0000-0000C3380000}"/>
    <cellStyle name="20% - Accent1 2 6 3 2 7" xfId="14719" xr:uid="{00000000-0005-0000-0000-0000C4380000}"/>
    <cellStyle name="20% - Accent1 2 6 3 2 7 2" xfId="14720" xr:uid="{00000000-0005-0000-0000-0000C5380000}"/>
    <cellStyle name="20% - Accent1 2 6 3 2 8" xfId="14721" xr:uid="{00000000-0005-0000-0000-0000C6380000}"/>
    <cellStyle name="20% - Accent1 2 6 3 2 8 2" xfId="14722" xr:uid="{00000000-0005-0000-0000-0000C7380000}"/>
    <cellStyle name="20% - Accent1 2 6 3 2 9" xfId="14723" xr:uid="{00000000-0005-0000-0000-0000C8380000}"/>
    <cellStyle name="20% - Accent1 2 6 3 3" xfId="14724" xr:uid="{00000000-0005-0000-0000-0000C9380000}"/>
    <cellStyle name="20% - Accent1 2 6 3 3 2" xfId="14725" xr:uid="{00000000-0005-0000-0000-0000CA380000}"/>
    <cellStyle name="20% - Accent1 2 6 3 3 2 2" xfId="14726" xr:uid="{00000000-0005-0000-0000-0000CB380000}"/>
    <cellStyle name="20% - Accent1 2 6 3 3 2 2 2" xfId="14727" xr:uid="{00000000-0005-0000-0000-0000CC380000}"/>
    <cellStyle name="20% - Accent1 2 6 3 3 2 2 2 2" xfId="14728" xr:uid="{00000000-0005-0000-0000-0000CD380000}"/>
    <cellStyle name="20% - Accent1 2 6 3 3 2 2 3" xfId="14729" xr:uid="{00000000-0005-0000-0000-0000CE380000}"/>
    <cellStyle name="20% - Accent1 2 6 3 3 2 3" xfId="14730" xr:uid="{00000000-0005-0000-0000-0000CF380000}"/>
    <cellStyle name="20% - Accent1 2 6 3 3 2 3 2" xfId="14731" xr:uid="{00000000-0005-0000-0000-0000D0380000}"/>
    <cellStyle name="20% - Accent1 2 6 3 3 2 4" xfId="14732" xr:uid="{00000000-0005-0000-0000-0000D1380000}"/>
    <cellStyle name="20% - Accent1 2 6 3 3 3" xfId="14733" xr:uid="{00000000-0005-0000-0000-0000D2380000}"/>
    <cellStyle name="20% - Accent1 2 6 3 3 3 2" xfId="14734" xr:uid="{00000000-0005-0000-0000-0000D3380000}"/>
    <cellStyle name="20% - Accent1 2 6 3 3 3 2 2" xfId="14735" xr:uid="{00000000-0005-0000-0000-0000D4380000}"/>
    <cellStyle name="20% - Accent1 2 6 3 3 3 2 2 2" xfId="14736" xr:uid="{00000000-0005-0000-0000-0000D5380000}"/>
    <cellStyle name="20% - Accent1 2 6 3 3 3 2 3" xfId="14737" xr:uid="{00000000-0005-0000-0000-0000D6380000}"/>
    <cellStyle name="20% - Accent1 2 6 3 3 3 3" xfId="14738" xr:uid="{00000000-0005-0000-0000-0000D7380000}"/>
    <cellStyle name="20% - Accent1 2 6 3 3 3 3 2" xfId="14739" xr:uid="{00000000-0005-0000-0000-0000D8380000}"/>
    <cellStyle name="20% - Accent1 2 6 3 3 3 4" xfId="14740" xr:uid="{00000000-0005-0000-0000-0000D9380000}"/>
    <cellStyle name="20% - Accent1 2 6 3 3 4" xfId="14741" xr:uid="{00000000-0005-0000-0000-0000DA380000}"/>
    <cellStyle name="20% - Accent1 2 6 3 3 4 2" xfId="14742" xr:uid="{00000000-0005-0000-0000-0000DB380000}"/>
    <cellStyle name="20% - Accent1 2 6 3 3 4 2 2" xfId="14743" xr:uid="{00000000-0005-0000-0000-0000DC380000}"/>
    <cellStyle name="20% - Accent1 2 6 3 3 4 2 2 2" xfId="14744" xr:uid="{00000000-0005-0000-0000-0000DD380000}"/>
    <cellStyle name="20% - Accent1 2 6 3 3 4 2 3" xfId="14745" xr:uid="{00000000-0005-0000-0000-0000DE380000}"/>
    <cellStyle name="20% - Accent1 2 6 3 3 4 3" xfId="14746" xr:uid="{00000000-0005-0000-0000-0000DF380000}"/>
    <cellStyle name="20% - Accent1 2 6 3 3 4 3 2" xfId="14747" xr:uid="{00000000-0005-0000-0000-0000E0380000}"/>
    <cellStyle name="20% - Accent1 2 6 3 3 4 4" xfId="14748" xr:uid="{00000000-0005-0000-0000-0000E1380000}"/>
    <cellStyle name="20% - Accent1 2 6 3 3 5" xfId="14749" xr:uid="{00000000-0005-0000-0000-0000E2380000}"/>
    <cellStyle name="20% - Accent1 2 6 3 3 5 2" xfId="14750" xr:uid="{00000000-0005-0000-0000-0000E3380000}"/>
    <cellStyle name="20% - Accent1 2 6 3 3 5 2 2" xfId="14751" xr:uid="{00000000-0005-0000-0000-0000E4380000}"/>
    <cellStyle name="20% - Accent1 2 6 3 3 5 3" xfId="14752" xr:uid="{00000000-0005-0000-0000-0000E5380000}"/>
    <cellStyle name="20% - Accent1 2 6 3 3 6" xfId="14753" xr:uid="{00000000-0005-0000-0000-0000E6380000}"/>
    <cellStyle name="20% - Accent1 2 6 3 3 6 2" xfId="14754" xr:uid="{00000000-0005-0000-0000-0000E7380000}"/>
    <cellStyle name="20% - Accent1 2 6 3 3 6 2 2" xfId="14755" xr:uid="{00000000-0005-0000-0000-0000E8380000}"/>
    <cellStyle name="20% - Accent1 2 6 3 3 6 3" xfId="14756" xr:uid="{00000000-0005-0000-0000-0000E9380000}"/>
    <cellStyle name="20% - Accent1 2 6 3 3 7" xfId="14757" xr:uid="{00000000-0005-0000-0000-0000EA380000}"/>
    <cellStyle name="20% - Accent1 2 6 3 3 7 2" xfId="14758" xr:uid="{00000000-0005-0000-0000-0000EB380000}"/>
    <cellStyle name="20% - Accent1 2 6 3 3 8" xfId="14759" xr:uid="{00000000-0005-0000-0000-0000EC380000}"/>
    <cellStyle name="20% - Accent1 2 6 3 3 8 2" xfId="14760" xr:uid="{00000000-0005-0000-0000-0000ED380000}"/>
    <cellStyle name="20% - Accent1 2 6 3 3 9" xfId="14761" xr:uid="{00000000-0005-0000-0000-0000EE380000}"/>
    <cellStyle name="20% - Accent1 2 6 3 4" xfId="14762" xr:uid="{00000000-0005-0000-0000-0000EF380000}"/>
    <cellStyle name="20% - Accent1 2 6 3 4 2" xfId="14763" xr:uid="{00000000-0005-0000-0000-0000F0380000}"/>
    <cellStyle name="20% - Accent1 2 6 3 4 2 2" xfId="14764" xr:uid="{00000000-0005-0000-0000-0000F1380000}"/>
    <cellStyle name="20% - Accent1 2 6 3 4 2 2 2" xfId="14765" xr:uid="{00000000-0005-0000-0000-0000F2380000}"/>
    <cellStyle name="20% - Accent1 2 6 3 4 2 3" xfId="14766" xr:uid="{00000000-0005-0000-0000-0000F3380000}"/>
    <cellStyle name="20% - Accent1 2 6 3 4 3" xfId="14767" xr:uid="{00000000-0005-0000-0000-0000F4380000}"/>
    <cellStyle name="20% - Accent1 2 6 3 4 3 2" xfId="14768" xr:uid="{00000000-0005-0000-0000-0000F5380000}"/>
    <cellStyle name="20% - Accent1 2 6 3 4 4" xfId="14769" xr:uid="{00000000-0005-0000-0000-0000F6380000}"/>
    <cellStyle name="20% - Accent1 2 6 3 5" xfId="14770" xr:uid="{00000000-0005-0000-0000-0000F7380000}"/>
    <cellStyle name="20% - Accent1 2 6 3 5 2" xfId="14771" xr:uid="{00000000-0005-0000-0000-0000F8380000}"/>
    <cellStyle name="20% - Accent1 2 6 3 5 2 2" xfId="14772" xr:uid="{00000000-0005-0000-0000-0000F9380000}"/>
    <cellStyle name="20% - Accent1 2 6 3 5 2 2 2" xfId="14773" xr:uid="{00000000-0005-0000-0000-0000FA380000}"/>
    <cellStyle name="20% - Accent1 2 6 3 5 2 3" xfId="14774" xr:uid="{00000000-0005-0000-0000-0000FB380000}"/>
    <cellStyle name="20% - Accent1 2 6 3 5 3" xfId="14775" xr:uid="{00000000-0005-0000-0000-0000FC380000}"/>
    <cellStyle name="20% - Accent1 2 6 3 5 3 2" xfId="14776" xr:uid="{00000000-0005-0000-0000-0000FD380000}"/>
    <cellStyle name="20% - Accent1 2 6 3 5 4" xfId="14777" xr:uid="{00000000-0005-0000-0000-0000FE380000}"/>
    <cellStyle name="20% - Accent1 2 6 3 6" xfId="14778" xr:uid="{00000000-0005-0000-0000-0000FF380000}"/>
    <cellStyle name="20% - Accent1 2 6 3 6 2" xfId="14779" xr:uid="{00000000-0005-0000-0000-000000390000}"/>
    <cellStyle name="20% - Accent1 2 6 3 6 2 2" xfId="14780" xr:uid="{00000000-0005-0000-0000-000001390000}"/>
    <cellStyle name="20% - Accent1 2 6 3 6 2 2 2" xfId="14781" xr:uid="{00000000-0005-0000-0000-000002390000}"/>
    <cellStyle name="20% - Accent1 2 6 3 6 2 3" xfId="14782" xr:uid="{00000000-0005-0000-0000-000003390000}"/>
    <cellStyle name="20% - Accent1 2 6 3 6 3" xfId="14783" xr:uid="{00000000-0005-0000-0000-000004390000}"/>
    <cellStyle name="20% - Accent1 2 6 3 6 3 2" xfId="14784" xr:uid="{00000000-0005-0000-0000-000005390000}"/>
    <cellStyle name="20% - Accent1 2 6 3 6 4" xfId="14785" xr:uid="{00000000-0005-0000-0000-000006390000}"/>
    <cellStyle name="20% - Accent1 2 6 3 7" xfId="14786" xr:uid="{00000000-0005-0000-0000-000007390000}"/>
    <cellStyle name="20% - Accent1 2 6 3 7 2" xfId="14787" xr:uid="{00000000-0005-0000-0000-000008390000}"/>
    <cellStyle name="20% - Accent1 2 6 3 7 2 2" xfId="14788" xr:uid="{00000000-0005-0000-0000-000009390000}"/>
    <cellStyle name="20% - Accent1 2 6 3 7 3" xfId="14789" xr:uid="{00000000-0005-0000-0000-00000A390000}"/>
    <cellStyle name="20% - Accent1 2 6 3 8" xfId="14790" xr:uid="{00000000-0005-0000-0000-00000B390000}"/>
    <cellStyle name="20% - Accent1 2 6 3 8 2" xfId="14791" xr:uid="{00000000-0005-0000-0000-00000C390000}"/>
    <cellStyle name="20% - Accent1 2 6 3 8 2 2" xfId="14792" xr:uid="{00000000-0005-0000-0000-00000D390000}"/>
    <cellStyle name="20% - Accent1 2 6 3 8 3" xfId="14793" xr:uid="{00000000-0005-0000-0000-00000E390000}"/>
    <cellStyle name="20% - Accent1 2 6 3 9" xfId="14794" xr:uid="{00000000-0005-0000-0000-00000F390000}"/>
    <cellStyle name="20% - Accent1 2 6 3 9 2" xfId="14795" xr:uid="{00000000-0005-0000-0000-000010390000}"/>
    <cellStyle name="20% - Accent1 2 6 4" xfId="14796" xr:uid="{00000000-0005-0000-0000-000011390000}"/>
    <cellStyle name="20% - Accent1 2 6 4 10" xfId="14797" xr:uid="{00000000-0005-0000-0000-000012390000}"/>
    <cellStyle name="20% - Accent1 2 6 4 10 2" xfId="14798" xr:uid="{00000000-0005-0000-0000-000013390000}"/>
    <cellStyle name="20% - Accent1 2 6 4 11" xfId="14799" xr:uid="{00000000-0005-0000-0000-000014390000}"/>
    <cellStyle name="20% - Accent1 2 6 4 2" xfId="14800" xr:uid="{00000000-0005-0000-0000-000015390000}"/>
    <cellStyle name="20% - Accent1 2 6 4 2 2" xfId="14801" xr:uid="{00000000-0005-0000-0000-000016390000}"/>
    <cellStyle name="20% - Accent1 2 6 4 2 2 2" xfId="14802" xr:uid="{00000000-0005-0000-0000-000017390000}"/>
    <cellStyle name="20% - Accent1 2 6 4 2 2 2 2" xfId="14803" xr:uid="{00000000-0005-0000-0000-000018390000}"/>
    <cellStyle name="20% - Accent1 2 6 4 2 2 2 2 2" xfId="14804" xr:uid="{00000000-0005-0000-0000-000019390000}"/>
    <cellStyle name="20% - Accent1 2 6 4 2 2 2 3" xfId="14805" xr:uid="{00000000-0005-0000-0000-00001A390000}"/>
    <cellStyle name="20% - Accent1 2 6 4 2 2 3" xfId="14806" xr:uid="{00000000-0005-0000-0000-00001B390000}"/>
    <cellStyle name="20% - Accent1 2 6 4 2 2 3 2" xfId="14807" xr:uid="{00000000-0005-0000-0000-00001C390000}"/>
    <cellStyle name="20% - Accent1 2 6 4 2 2 4" xfId="14808" xr:uid="{00000000-0005-0000-0000-00001D390000}"/>
    <cellStyle name="20% - Accent1 2 6 4 2 3" xfId="14809" xr:uid="{00000000-0005-0000-0000-00001E390000}"/>
    <cellStyle name="20% - Accent1 2 6 4 2 3 2" xfId="14810" xr:uid="{00000000-0005-0000-0000-00001F390000}"/>
    <cellStyle name="20% - Accent1 2 6 4 2 3 2 2" xfId="14811" xr:uid="{00000000-0005-0000-0000-000020390000}"/>
    <cellStyle name="20% - Accent1 2 6 4 2 3 2 2 2" xfId="14812" xr:uid="{00000000-0005-0000-0000-000021390000}"/>
    <cellStyle name="20% - Accent1 2 6 4 2 3 2 3" xfId="14813" xr:uid="{00000000-0005-0000-0000-000022390000}"/>
    <cellStyle name="20% - Accent1 2 6 4 2 3 3" xfId="14814" xr:uid="{00000000-0005-0000-0000-000023390000}"/>
    <cellStyle name="20% - Accent1 2 6 4 2 3 3 2" xfId="14815" xr:uid="{00000000-0005-0000-0000-000024390000}"/>
    <cellStyle name="20% - Accent1 2 6 4 2 3 4" xfId="14816" xr:uid="{00000000-0005-0000-0000-000025390000}"/>
    <cellStyle name="20% - Accent1 2 6 4 2 4" xfId="14817" xr:uid="{00000000-0005-0000-0000-000026390000}"/>
    <cellStyle name="20% - Accent1 2 6 4 2 4 2" xfId="14818" xr:uid="{00000000-0005-0000-0000-000027390000}"/>
    <cellStyle name="20% - Accent1 2 6 4 2 4 2 2" xfId="14819" xr:uid="{00000000-0005-0000-0000-000028390000}"/>
    <cellStyle name="20% - Accent1 2 6 4 2 4 2 2 2" xfId="14820" xr:uid="{00000000-0005-0000-0000-000029390000}"/>
    <cellStyle name="20% - Accent1 2 6 4 2 4 2 3" xfId="14821" xr:uid="{00000000-0005-0000-0000-00002A390000}"/>
    <cellStyle name="20% - Accent1 2 6 4 2 4 3" xfId="14822" xr:uid="{00000000-0005-0000-0000-00002B390000}"/>
    <cellStyle name="20% - Accent1 2 6 4 2 4 3 2" xfId="14823" xr:uid="{00000000-0005-0000-0000-00002C390000}"/>
    <cellStyle name="20% - Accent1 2 6 4 2 4 4" xfId="14824" xr:uid="{00000000-0005-0000-0000-00002D390000}"/>
    <cellStyle name="20% - Accent1 2 6 4 2 5" xfId="14825" xr:uid="{00000000-0005-0000-0000-00002E390000}"/>
    <cellStyle name="20% - Accent1 2 6 4 2 5 2" xfId="14826" xr:uid="{00000000-0005-0000-0000-00002F390000}"/>
    <cellStyle name="20% - Accent1 2 6 4 2 5 2 2" xfId="14827" xr:uid="{00000000-0005-0000-0000-000030390000}"/>
    <cellStyle name="20% - Accent1 2 6 4 2 5 3" xfId="14828" xr:uid="{00000000-0005-0000-0000-000031390000}"/>
    <cellStyle name="20% - Accent1 2 6 4 2 6" xfId="14829" xr:uid="{00000000-0005-0000-0000-000032390000}"/>
    <cellStyle name="20% - Accent1 2 6 4 2 6 2" xfId="14830" xr:uid="{00000000-0005-0000-0000-000033390000}"/>
    <cellStyle name="20% - Accent1 2 6 4 2 6 2 2" xfId="14831" xr:uid="{00000000-0005-0000-0000-000034390000}"/>
    <cellStyle name="20% - Accent1 2 6 4 2 6 3" xfId="14832" xr:uid="{00000000-0005-0000-0000-000035390000}"/>
    <cellStyle name="20% - Accent1 2 6 4 2 7" xfId="14833" xr:uid="{00000000-0005-0000-0000-000036390000}"/>
    <cellStyle name="20% - Accent1 2 6 4 2 7 2" xfId="14834" xr:uid="{00000000-0005-0000-0000-000037390000}"/>
    <cellStyle name="20% - Accent1 2 6 4 2 8" xfId="14835" xr:uid="{00000000-0005-0000-0000-000038390000}"/>
    <cellStyle name="20% - Accent1 2 6 4 2 8 2" xfId="14836" xr:uid="{00000000-0005-0000-0000-000039390000}"/>
    <cellStyle name="20% - Accent1 2 6 4 2 9" xfId="14837" xr:uid="{00000000-0005-0000-0000-00003A390000}"/>
    <cellStyle name="20% - Accent1 2 6 4 3" xfId="14838" xr:uid="{00000000-0005-0000-0000-00003B390000}"/>
    <cellStyle name="20% - Accent1 2 6 4 3 2" xfId="14839" xr:uid="{00000000-0005-0000-0000-00003C390000}"/>
    <cellStyle name="20% - Accent1 2 6 4 3 2 2" xfId="14840" xr:uid="{00000000-0005-0000-0000-00003D390000}"/>
    <cellStyle name="20% - Accent1 2 6 4 3 2 2 2" xfId="14841" xr:uid="{00000000-0005-0000-0000-00003E390000}"/>
    <cellStyle name="20% - Accent1 2 6 4 3 2 2 2 2" xfId="14842" xr:uid="{00000000-0005-0000-0000-00003F390000}"/>
    <cellStyle name="20% - Accent1 2 6 4 3 2 2 3" xfId="14843" xr:uid="{00000000-0005-0000-0000-000040390000}"/>
    <cellStyle name="20% - Accent1 2 6 4 3 2 3" xfId="14844" xr:uid="{00000000-0005-0000-0000-000041390000}"/>
    <cellStyle name="20% - Accent1 2 6 4 3 2 3 2" xfId="14845" xr:uid="{00000000-0005-0000-0000-000042390000}"/>
    <cellStyle name="20% - Accent1 2 6 4 3 2 4" xfId="14846" xr:uid="{00000000-0005-0000-0000-000043390000}"/>
    <cellStyle name="20% - Accent1 2 6 4 3 3" xfId="14847" xr:uid="{00000000-0005-0000-0000-000044390000}"/>
    <cellStyle name="20% - Accent1 2 6 4 3 3 2" xfId="14848" xr:uid="{00000000-0005-0000-0000-000045390000}"/>
    <cellStyle name="20% - Accent1 2 6 4 3 3 2 2" xfId="14849" xr:uid="{00000000-0005-0000-0000-000046390000}"/>
    <cellStyle name="20% - Accent1 2 6 4 3 3 2 2 2" xfId="14850" xr:uid="{00000000-0005-0000-0000-000047390000}"/>
    <cellStyle name="20% - Accent1 2 6 4 3 3 2 3" xfId="14851" xr:uid="{00000000-0005-0000-0000-000048390000}"/>
    <cellStyle name="20% - Accent1 2 6 4 3 3 3" xfId="14852" xr:uid="{00000000-0005-0000-0000-000049390000}"/>
    <cellStyle name="20% - Accent1 2 6 4 3 3 3 2" xfId="14853" xr:uid="{00000000-0005-0000-0000-00004A390000}"/>
    <cellStyle name="20% - Accent1 2 6 4 3 3 4" xfId="14854" xr:uid="{00000000-0005-0000-0000-00004B390000}"/>
    <cellStyle name="20% - Accent1 2 6 4 3 4" xfId="14855" xr:uid="{00000000-0005-0000-0000-00004C390000}"/>
    <cellStyle name="20% - Accent1 2 6 4 3 4 2" xfId="14856" xr:uid="{00000000-0005-0000-0000-00004D390000}"/>
    <cellStyle name="20% - Accent1 2 6 4 3 4 2 2" xfId="14857" xr:uid="{00000000-0005-0000-0000-00004E390000}"/>
    <cellStyle name="20% - Accent1 2 6 4 3 4 2 2 2" xfId="14858" xr:uid="{00000000-0005-0000-0000-00004F390000}"/>
    <cellStyle name="20% - Accent1 2 6 4 3 4 2 3" xfId="14859" xr:uid="{00000000-0005-0000-0000-000050390000}"/>
    <cellStyle name="20% - Accent1 2 6 4 3 4 3" xfId="14860" xr:uid="{00000000-0005-0000-0000-000051390000}"/>
    <cellStyle name="20% - Accent1 2 6 4 3 4 3 2" xfId="14861" xr:uid="{00000000-0005-0000-0000-000052390000}"/>
    <cellStyle name="20% - Accent1 2 6 4 3 4 4" xfId="14862" xr:uid="{00000000-0005-0000-0000-000053390000}"/>
    <cellStyle name="20% - Accent1 2 6 4 3 5" xfId="14863" xr:uid="{00000000-0005-0000-0000-000054390000}"/>
    <cellStyle name="20% - Accent1 2 6 4 3 5 2" xfId="14864" xr:uid="{00000000-0005-0000-0000-000055390000}"/>
    <cellStyle name="20% - Accent1 2 6 4 3 5 2 2" xfId="14865" xr:uid="{00000000-0005-0000-0000-000056390000}"/>
    <cellStyle name="20% - Accent1 2 6 4 3 5 3" xfId="14866" xr:uid="{00000000-0005-0000-0000-000057390000}"/>
    <cellStyle name="20% - Accent1 2 6 4 3 6" xfId="14867" xr:uid="{00000000-0005-0000-0000-000058390000}"/>
    <cellStyle name="20% - Accent1 2 6 4 3 6 2" xfId="14868" xr:uid="{00000000-0005-0000-0000-000059390000}"/>
    <cellStyle name="20% - Accent1 2 6 4 3 6 2 2" xfId="14869" xr:uid="{00000000-0005-0000-0000-00005A390000}"/>
    <cellStyle name="20% - Accent1 2 6 4 3 6 3" xfId="14870" xr:uid="{00000000-0005-0000-0000-00005B390000}"/>
    <cellStyle name="20% - Accent1 2 6 4 3 7" xfId="14871" xr:uid="{00000000-0005-0000-0000-00005C390000}"/>
    <cellStyle name="20% - Accent1 2 6 4 3 7 2" xfId="14872" xr:uid="{00000000-0005-0000-0000-00005D390000}"/>
    <cellStyle name="20% - Accent1 2 6 4 3 8" xfId="14873" xr:uid="{00000000-0005-0000-0000-00005E390000}"/>
    <cellStyle name="20% - Accent1 2 6 4 3 8 2" xfId="14874" xr:uid="{00000000-0005-0000-0000-00005F390000}"/>
    <cellStyle name="20% - Accent1 2 6 4 3 9" xfId="14875" xr:uid="{00000000-0005-0000-0000-000060390000}"/>
    <cellStyle name="20% - Accent1 2 6 4 4" xfId="14876" xr:uid="{00000000-0005-0000-0000-000061390000}"/>
    <cellStyle name="20% - Accent1 2 6 4 4 2" xfId="14877" xr:uid="{00000000-0005-0000-0000-000062390000}"/>
    <cellStyle name="20% - Accent1 2 6 4 4 2 2" xfId="14878" xr:uid="{00000000-0005-0000-0000-000063390000}"/>
    <cellStyle name="20% - Accent1 2 6 4 4 2 2 2" xfId="14879" xr:uid="{00000000-0005-0000-0000-000064390000}"/>
    <cellStyle name="20% - Accent1 2 6 4 4 2 3" xfId="14880" xr:uid="{00000000-0005-0000-0000-000065390000}"/>
    <cellStyle name="20% - Accent1 2 6 4 4 3" xfId="14881" xr:uid="{00000000-0005-0000-0000-000066390000}"/>
    <cellStyle name="20% - Accent1 2 6 4 4 3 2" xfId="14882" xr:uid="{00000000-0005-0000-0000-000067390000}"/>
    <cellStyle name="20% - Accent1 2 6 4 4 4" xfId="14883" xr:uid="{00000000-0005-0000-0000-000068390000}"/>
    <cellStyle name="20% - Accent1 2 6 4 5" xfId="14884" xr:uid="{00000000-0005-0000-0000-000069390000}"/>
    <cellStyle name="20% - Accent1 2 6 4 5 2" xfId="14885" xr:uid="{00000000-0005-0000-0000-00006A390000}"/>
    <cellStyle name="20% - Accent1 2 6 4 5 2 2" xfId="14886" xr:uid="{00000000-0005-0000-0000-00006B390000}"/>
    <cellStyle name="20% - Accent1 2 6 4 5 2 2 2" xfId="14887" xr:uid="{00000000-0005-0000-0000-00006C390000}"/>
    <cellStyle name="20% - Accent1 2 6 4 5 2 3" xfId="14888" xr:uid="{00000000-0005-0000-0000-00006D390000}"/>
    <cellStyle name="20% - Accent1 2 6 4 5 3" xfId="14889" xr:uid="{00000000-0005-0000-0000-00006E390000}"/>
    <cellStyle name="20% - Accent1 2 6 4 5 3 2" xfId="14890" xr:uid="{00000000-0005-0000-0000-00006F390000}"/>
    <cellStyle name="20% - Accent1 2 6 4 5 4" xfId="14891" xr:uid="{00000000-0005-0000-0000-000070390000}"/>
    <cellStyle name="20% - Accent1 2 6 4 6" xfId="14892" xr:uid="{00000000-0005-0000-0000-000071390000}"/>
    <cellStyle name="20% - Accent1 2 6 4 6 2" xfId="14893" xr:uid="{00000000-0005-0000-0000-000072390000}"/>
    <cellStyle name="20% - Accent1 2 6 4 6 2 2" xfId="14894" xr:uid="{00000000-0005-0000-0000-000073390000}"/>
    <cellStyle name="20% - Accent1 2 6 4 6 2 2 2" xfId="14895" xr:uid="{00000000-0005-0000-0000-000074390000}"/>
    <cellStyle name="20% - Accent1 2 6 4 6 2 3" xfId="14896" xr:uid="{00000000-0005-0000-0000-000075390000}"/>
    <cellStyle name="20% - Accent1 2 6 4 6 3" xfId="14897" xr:uid="{00000000-0005-0000-0000-000076390000}"/>
    <cellStyle name="20% - Accent1 2 6 4 6 3 2" xfId="14898" xr:uid="{00000000-0005-0000-0000-000077390000}"/>
    <cellStyle name="20% - Accent1 2 6 4 6 4" xfId="14899" xr:uid="{00000000-0005-0000-0000-000078390000}"/>
    <cellStyle name="20% - Accent1 2 6 4 7" xfId="14900" xr:uid="{00000000-0005-0000-0000-000079390000}"/>
    <cellStyle name="20% - Accent1 2 6 4 7 2" xfId="14901" xr:uid="{00000000-0005-0000-0000-00007A390000}"/>
    <cellStyle name="20% - Accent1 2 6 4 7 2 2" xfId="14902" xr:uid="{00000000-0005-0000-0000-00007B390000}"/>
    <cellStyle name="20% - Accent1 2 6 4 7 3" xfId="14903" xr:uid="{00000000-0005-0000-0000-00007C390000}"/>
    <cellStyle name="20% - Accent1 2 6 4 8" xfId="14904" xr:uid="{00000000-0005-0000-0000-00007D390000}"/>
    <cellStyle name="20% - Accent1 2 6 4 8 2" xfId="14905" xr:uid="{00000000-0005-0000-0000-00007E390000}"/>
    <cellStyle name="20% - Accent1 2 6 4 8 2 2" xfId="14906" xr:uid="{00000000-0005-0000-0000-00007F390000}"/>
    <cellStyle name="20% - Accent1 2 6 4 8 3" xfId="14907" xr:uid="{00000000-0005-0000-0000-000080390000}"/>
    <cellStyle name="20% - Accent1 2 6 4 9" xfId="14908" xr:uid="{00000000-0005-0000-0000-000081390000}"/>
    <cellStyle name="20% - Accent1 2 6 4 9 2" xfId="14909" xr:uid="{00000000-0005-0000-0000-000082390000}"/>
    <cellStyle name="20% - Accent1 2 6 5" xfId="14910" xr:uid="{00000000-0005-0000-0000-000083390000}"/>
    <cellStyle name="20% - Accent1 2 6 5 10" xfId="14911" xr:uid="{00000000-0005-0000-0000-000084390000}"/>
    <cellStyle name="20% - Accent1 2 6 5 10 2" xfId="14912" xr:uid="{00000000-0005-0000-0000-000085390000}"/>
    <cellStyle name="20% - Accent1 2 6 5 11" xfId="14913" xr:uid="{00000000-0005-0000-0000-000086390000}"/>
    <cellStyle name="20% - Accent1 2 6 5 2" xfId="14914" xr:uid="{00000000-0005-0000-0000-000087390000}"/>
    <cellStyle name="20% - Accent1 2 6 5 2 2" xfId="14915" xr:uid="{00000000-0005-0000-0000-000088390000}"/>
    <cellStyle name="20% - Accent1 2 6 5 2 2 2" xfId="14916" xr:uid="{00000000-0005-0000-0000-000089390000}"/>
    <cellStyle name="20% - Accent1 2 6 5 2 2 2 2" xfId="14917" xr:uid="{00000000-0005-0000-0000-00008A390000}"/>
    <cellStyle name="20% - Accent1 2 6 5 2 2 2 2 2" xfId="14918" xr:uid="{00000000-0005-0000-0000-00008B390000}"/>
    <cellStyle name="20% - Accent1 2 6 5 2 2 2 3" xfId="14919" xr:uid="{00000000-0005-0000-0000-00008C390000}"/>
    <cellStyle name="20% - Accent1 2 6 5 2 2 3" xfId="14920" xr:uid="{00000000-0005-0000-0000-00008D390000}"/>
    <cellStyle name="20% - Accent1 2 6 5 2 2 3 2" xfId="14921" xr:uid="{00000000-0005-0000-0000-00008E390000}"/>
    <cellStyle name="20% - Accent1 2 6 5 2 2 4" xfId="14922" xr:uid="{00000000-0005-0000-0000-00008F390000}"/>
    <cellStyle name="20% - Accent1 2 6 5 2 3" xfId="14923" xr:uid="{00000000-0005-0000-0000-000090390000}"/>
    <cellStyle name="20% - Accent1 2 6 5 2 3 2" xfId="14924" xr:uid="{00000000-0005-0000-0000-000091390000}"/>
    <cellStyle name="20% - Accent1 2 6 5 2 3 2 2" xfId="14925" xr:uid="{00000000-0005-0000-0000-000092390000}"/>
    <cellStyle name="20% - Accent1 2 6 5 2 3 2 2 2" xfId="14926" xr:uid="{00000000-0005-0000-0000-000093390000}"/>
    <cellStyle name="20% - Accent1 2 6 5 2 3 2 3" xfId="14927" xr:uid="{00000000-0005-0000-0000-000094390000}"/>
    <cellStyle name="20% - Accent1 2 6 5 2 3 3" xfId="14928" xr:uid="{00000000-0005-0000-0000-000095390000}"/>
    <cellStyle name="20% - Accent1 2 6 5 2 3 3 2" xfId="14929" xr:uid="{00000000-0005-0000-0000-000096390000}"/>
    <cellStyle name="20% - Accent1 2 6 5 2 3 4" xfId="14930" xr:uid="{00000000-0005-0000-0000-000097390000}"/>
    <cellStyle name="20% - Accent1 2 6 5 2 4" xfId="14931" xr:uid="{00000000-0005-0000-0000-000098390000}"/>
    <cellStyle name="20% - Accent1 2 6 5 2 4 2" xfId="14932" xr:uid="{00000000-0005-0000-0000-000099390000}"/>
    <cellStyle name="20% - Accent1 2 6 5 2 4 2 2" xfId="14933" xr:uid="{00000000-0005-0000-0000-00009A390000}"/>
    <cellStyle name="20% - Accent1 2 6 5 2 4 2 2 2" xfId="14934" xr:uid="{00000000-0005-0000-0000-00009B390000}"/>
    <cellStyle name="20% - Accent1 2 6 5 2 4 2 3" xfId="14935" xr:uid="{00000000-0005-0000-0000-00009C390000}"/>
    <cellStyle name="20% - Accent1 2 6 5 2 4 3" xfId="14936" xr:uid="{00000000-0005-0000-0000-00009D390000}"/>
    <cellStyle name="20% - Accent1 2 6 5 2 4 3 2" xfId="14937" xr:uid="{00000000-0005-0000-0000-00009E390000}"/>
    <cellStyle name="20% - Accent1 2 6 5 2 4 4" xfId="14938" xr:uid="{00000000-0005-0000-0000-00009F390000}"/>
    <cellStyle name="20% - Accent1 2 6 5 2 5" xfId="14939" xr:uid="{00000000-0005-0000-0000-0000A0390000}"/>
    <cellStyle name="20% - Accent1 2 6 5 2 5 2" xfId="14940" xr:uid="{00000000-0005-0000-0000-0000A1390000}"/>
    <cellStyle name="20% - Accent1 2 6 5 2 5 2 2" xfId="14941" xr:uid="{00000000-0005-0000-0000-0000A2390000}"/>
    <cellStyle name="20% - Accent1 2 6 5 2 5 3" xfId="14942" xr:uid="{00000000-0005-0000-0000-0000A3390000}"/>
    <cellStyle name="20% - Accent1 2 6 5 2 6" xfId="14943" xr:uid="{00000000-0005-0000-0000-0000A4390000}"/>
    <cellStyle name="20% - Accent1 2 6 5 2 6 2" xfId="14944" xr:uid="{00000000-0005-0000-0000-0000A5390000}"/>
    <cellStyle name="20% - Accent1 2 6 5 2 6 2 2" xfId="14945" xr:uid="{00000000-0005-0000-0000-0000A6390000}"/>
    <cellStyle name="20% - Accent1 2 6 5 2 6 3" xfId="14946" xr:uid="{00000000-0005-0000-0000-0000A7390000}"/>
    <cellStyle name="20% - Accent1 2 6 5 2 7" xfId="14947" xr:uid="{00000000-0005-0000-0000-0000A8390000}"/>
    <cellStyle name="20% - Accent1 2 6 5 2 7 2" xfId="14948" xr:uid="{00000000-0005-0000-0000-0000A9390000}"/>
    <cellStyle name="20% - Accent1 2 6 5 2 8" xfId="14949" xr:uid="{00000000-0005-0000-0000-0000AA390000}"/>
    <cellStyle name="20% - Accent1 2 6 5 2 8 2" xfId="14950" xr:uid="{00000000-0005-0000-0000-0000AB390000}"/>
    <cellStyle name="20% - Accent1 2 6 5 2 9" xfId="14951" xr:uid="{00000000-0005-0000-0000-0000AC390000}"/>
    <cellStyle name="20% - Accent1 2 6 5 3" xfId="14952" xr:uid="{00000000-0005-0000-0000-0000AD390000}"/>
    <cellStyle name="20% - Accent1 2 6 5 3 2" xfId="14953" xr:uid="{00000000-0005-0000-0000-0000AE390000}"/>
    <cellStyle name="20% - Accent1 2 6 5 3 2 2" xfId="14954" xr:uid="{00000000-0005-0000-0000-0000AF390000}"/>
    <cellStyle name="20% - Accent1 2 6 5 3 2 2 2" xfId="14955" xr:uid="{00000000-0005-0000-0000-0000B0390000}"/>
    <cellStyle name="20% - Accent1 2 6 5 3 2 2 2 2" xfId="14956" xr:uid="{00000000-0005-0000-0000-0000B1390000}"/>
    <cellStyle name="20% - Accent1 2 6 5 3 2 2 3" xfId="14957" xr:uid="{00000000-0005-0000-0000-0000B2390000}"/>
    <cellStyle name="20% - Accent1 2 6 5 3 2 3" xfId="14958" xr:uid="{00000000-0005-0000-0000-0000B3390000}"/>
    <cellStyle name="20% - Accent1 2 6 5 3 2 3 2" xfId="14959" xr:uid="{00000000-0005-0000-0000-0000B4390000}"/>
    <cellStyle name="20% - Accent1 2 6 5 3 2 4" xfId="14960" xr:uid="{00000000-0005-0000-0000-0000B5390000}"/>
    <cellStyle name="20% - Accent1 2 6 5 3 3" xfId="14961" xr:uid="{00000000-0005-0000-0000-0000B6390000}"/>
    <cellStyle name="20% - Accent1 2 6 5 3 3 2" xfId="14962" xr:uid="{00000000-0005-0000-0000-0000B7390000}"/>
    <cellStyle name="20% - Accent1 2 6 5 3 3 2 2" xfId="14963" xr:uid="{00000000-0005-0000-0000-0000B8390000}"/>
    <cellStyle name="20% - Accent1 2 6 5 3 3 2 2 2" xfId="14964" xr:uid="{00000000-0005-0000-0000-0000B9390000}"/>
    <cellStyle name="20% - Accent1 2 6 5 3 3 2 3" xfId="14965" xr:uid="{00000000-0005-0000-0000-0000BA390000}"/>
    <cellStyle name="20% - Accent1 2 6 5 3 3 3" xfId="14966" xr:uid="{00000000-0005-0000-0000-0000BB390000}"/>
    <cellStyle name="20% - Accent1 2 6 5 3 3 3 2" xfId="14967" xr:uid="{00000000-0005-0000-0000-0000BC390000}"/>
    <cellStyle name="20% - Accent1 2 6 5 3 3 4" xfId="14968" xr:uid="{00000000-0005-0000-0000-0000BD390000}"/>
    <cellStyle name="20% - Accent1 2 6 5 3 4" xfId="14969" xr:uid="{00000000-0005-0000-0000-0000BE390000}"/>
    <cellStyle name="20% - Accent1 2 6 5 3 4 2" xfId="14970" xr:uid="{00000000-0005-0000-0000-0000BF390000}"/>
    <cellStyle name="20% - Accent1 2 6 5 3 4 2 2" xfId="14971" xr:uid="{00000000-0005-0000-0000-0000C0390000}"/>
    <cellStyle name="20% - Accent1 2 6 5 3 4 2 2 2" xfId="14972" xr:uid="{00000000-0005-0000-0000-0000C1390000}"/>
    <cellStyle name="20% - Accent1 2 6 5 3 4 2 3" xfId="14973" xr:uid="{00000000-0005-0000-0000-0000C2390000}"/>
    <cellStyle name="20% - Accent1 2 6 5 3 4 3" xfId="14974" xr:uid="{00000000-0005-0000-0000-0000C3390000}"/>
    <cellStyle name="20% - Accent1 2 6 5 3 4 3 2" xfId="14975" xr:uid="{00000000-0005-0000-0000-0000C4390000}"/>
    <cellStyle name="20% - Accent1 2 6 5 3 4 4" xfId="14976" xr:uid="{00000000-0005-0000-0000-0000C5390000}"/>
    <cellStyle name="20% - Accent1 2 6 5 3 5" xfId="14977" xr:uid="{00000000-0005-0000-0000-0000C6390000}"/>
    <cellStyle name="20% - Accent1 2 6 5 3 5 2" xfId="14978" xr:uid="{00000000-0005-0000-0000-0000C7390000}"/>
    <cellStyle name="20% - Accent1 2 6 5 3 5 2 2" xfId="14979" xr:uid="{00000000-0005-0000-0000-0000C8390000}"/>
    <cellStyle name="20% - Accent1 2 6 5 3 5 3" xfId="14980" xr:uid="{00000000-0005-0000-0000-0000C9390000}"/>
    <cellStyle name="20% - Accent1 2 6 5 3 6" xfId="14981" xr:uid="{00000000-0005-0000-0000-0000CA390000}"/>
    <cellStyle name="20% - Accent1 2 6 5 3 6 2" xfId="14982" xr:uid="{00000000-0005-0000-0000-0000CB390000}"/>
    <cellStyle name="20% - Accent1 2 6 5 3 6 2 2" xfId="14983" xr:uid="{00000000-0005-0000-0000-0000CC390000}"/>
    <cellStyle name="20% - Accent1 2 6 5 3 6 3" xfId="14984" xr:uid="{00000000-0005-0000-0000-0000CD390000}"/>
    <cellStyle name="20% - Accent1 2 6 5 3 7" xfId="14985" xr:uid="{00000000-0005-0000-0000-0000CE390000}"/>
    <cellStyle name="20% - Accent1 2 6 5 3 7 2" xfId="14986" xr:uid="{00000000-0005-0000-0000-0000CF390000}"/>
    <cellStyle name="20% - Accent1 2 6 5 3 8" xfId="14987" xr:uid="{00000000-0005-0000-0000-0000D0390000}"/>
    <cellStyle name="20% - Accent1 2 6 5 3 8 2" xfId="14988" xr:uid="{00000000-0005-0000-0000-0000D1390000}"/>
    <cellStyle name="20% - Accent1 2 6 5 3 9" xfId="14989" xr:uid="{00000000-0005-0000-0000-0000D2390000}"/>
    <cellStyle name="20% - Accent1 2 6 5 4" xfId="14990" xr:uid="{00000000-0005-0000-0000-0000D3390000}"/>
    <cellStyle name="20% - Accent1 2 6 5 4 2" xfId="14991" xr:uid="{00000000-0005-0000-0000-0000D4390000}"/>
    <cellStyle name="20% - Accent1 2 6 5 4 2 2" xfId="14992" xr:uid="{00000000-0005-0000-0000-0000D5390000}"/>
    <cellStyle name="20% - Accent1 2 6 5 4 2 2 2" xfId="14993" xr:uid="{00000000-0005-0000-0000-0000D6390000}"/>
    <cellStyle name="20% - Accent1 2 6 5 4 2 3" xfId="14994" xr:uid="{00000000-0005-0000-0000-0000D7390000}"/>
    <cellStyle name="20% - Accent1 2 6 5 4 3" xfId="14995" xr:uid="{00000000-0005-0000-0000-0000D8390000}"/>
    <cellStyle name="20% - Accent1 2 6 5 4 3 2" xfId="14996" xr:uid="{00000000-0005-0000-0000-0000D9390000}"/>
    <cellStyle name="20% - Accent1 2 6 5 4 4" xfId="14997" xr:uid="{00000000-0005-0000-0000-0000DA390000}"/>
    <cellStyle name="20% - Accent1 2 6 5 5" xfId="14998" xr:uid="{00000000-0005-0000-0000-0000DB390000}"/>
    <cellStyle name="20% - Accent1 2 6 5 5 2" xfId="14999" xr:uid="{00000000-0005-0000-0000-0000DC390000}"/>
    <cellStyle name="20% - Accent1 2 6 5 5 2 2" xfId="15000" xr:uid="{00000000-0005-0000-0000-0000DD390000}"/>
    <cellStyle name="20% - Accent1 2 6 5 5 2 2 2" xfId="15001" xr:uid="{00000000-0005-0000-0000-0000DE390000}"/>
    <cellStyle name="20% - Accent1 2 6 5 5 2 3" xfId="15002" xr:uid="{00000000-0005-0000-0000-0000DF390000}"/>
    <cellStyle name="20% - Accent1 2 6 5 5 3" xfId="15003" xr:uid="{00000000-0005-0000-0000-0000E0390000}"/>
    <cellStyle name="20% - Accent1 2 6 5 5 3 2" xfId="15004" xr:uid="{00000000-0005-0000-0000-0000E1390000}"/>
    <cellStyle name="20% - Accent1 2 6 5 5 4" xfId="15005" xr:uid="{00000000-0005-0000-0000-0000E2390000}"/>
    <cellStyle name="20% - Accent1 2 6 5 6" xfId="15006" xr:uid="{00000000-0005-0000-0000-0000E3390000}"/>
    <cellStyle name="20% - Accent1 2 6 5 6 2" xfId="15007" xr:uid="{00000000-0005-0000-0000-0000E4390000}"/>
    <cellStyle name="20% - Accent1 2 6 5 6 2 2" xfId="15008" xr:uid="{00000000-0005-0000-0000-0000E5390000}"/>
    <cellStyle name="20% - Accent1 2 6 5 6 2 2 2" xfId="15009" xr:uid="{00000000-0005-0000-0000-0000E6390000}"/>
    <cellStyle name="20% - Accent1 2 6 5 6 2 3" xfId="15010" xr:uid="{00000000-0005-0000-0000-0000E7390000}"/>
    <cellStyle name="20% - Accent1 2 6 5 6 3" xfId="15011" xr:uid="{00000000-0005-0000-0000-0000E8390000}"/>
    <cellStyle name="20% - Accent1 2 6 5 6 3 2" xfId="15012" xr:uid="{00000000-0005-0000-0000-0000E9390000}"/>
    <cellStyle name="20% - Accent1 2 6 5 6 4" xfId="15013" xr:uid="{00000000-0005-0000-0000-0000EA390000}"/>
    <cellStyle name="20% - Accent1 2 6 5 7" xfId="15014" xr:uid="{00000000-0005-0000-0000-0000EB390000}"/>
    <cellStyle name="20% - Accent1 2 6 5 7 2" xfId="15015" xr:uid="{00000000-0005-0000-0000-0000EC390000}"/>
    <cellStyle name="20% - Accent1 2 6 5 7 2 2" xfId="15016" xr:uid="{00000000-0005-0000-0000-0000ED390000}"/>
    <cellStyle name="20% - Accent1 2 6 5 7 3" xfId="15017" xr:uid="{00000000-0005-0000-0000-0000EE390000}"/>
    <cellStyle name="20% - Accent1 2 6 5 8" xfId="15018" xr:uid="{00000000-0005-0000-0000-0000EF390000}"/>
    <cellStyle name="20% - Accent1 2 6 5 8 2" xfId="15019" xr:uid="{00000000-0005-0000-0000-0000F0390000}"/>
    <cellStyle name="20% - Accent1 2 6 5 8 2 2" xfId="15020" xr:uid="{00000000-0005-0000-0000-0000F1390000}"/>
    <cellStyle name="20% - Accent1 2 6 5 8 3" xfId="15021" xr:uid="{00000000-0005-0000-0000-0000F2390000}"/>
    <cellStyle name="20% - Accent1 2 6 5 9" xfId="15022" xr:uid="{00000000-0005-0000-0000-0000F3390000}"/>
    <cellStyle name="20% - Accent1 2 6 5 9 2" xfId="15023" xr:uid="{00000000-0005-0000-0000-0000F4390000}"/>
    <cellStyle name="20% - Accent1 2 6 6" xfId="15024" xr:uid="{00000000-0005-0000-0000-0000F5390000}"/>
    <cellStyle name="20% - Accent1 2 6 6 2" xfId="15025" xr:uid="{00000000-0005-0000-0000-0000F6390000}"/>
    <cellStyle name="20% - Accent1 2 6 6 2 2" xfId="15026" xr:uid="{00000000-0005-0000-0000-0000F7390000}"/>
    <cellStyle name="20% - Accent1 2 6 6 2 2 2" xfId="15027" xr:uid="{00000000-0005-0000-0000-0000F8390000}"/>
    <cellStyle name="20% - Accent1 2 6 6 2 2 2 2" xfId="15028" xr:uid="{00000000-0005-0000-0000-0000F9390000}"/>
    <cellStyle name="20% - Accent1 2 6 6 2 2 3" xfId="15029" xr:uid="{00000000-0005-0000-0000-0000FA390000}"/>
    <cellStyle name="20% - Accent1 2 6 6 2 3" xfId="15030" xr:uid="{00000000-0005-0000-0000-0000FB390000}"/>
    <cellStyle name="20% - Accent1 2 6 6 2 3 2" xfId="15031" xr:uid="{00000000-0005-0000-0000-0000FC390000}"/>
    <cellStyle name="20% - Accent1 2 6 6 2 4" xfId="15032" xr:uid="{00000000-0005-0000-0000-0000FD390000}"/>
    <cellStyle name="20% - Accent1 2 6 6 3" xfId="15033" xr:uid="{00000000-0005-0000-0000-0000FE390000}"/>
    <cellStyle name="20% - Accent1 2 6 6 3 2" xfId="15034" xr:uid="{00000000-0005-0000-0000-0000FF390000}"/>
    <cellStyle name="20% - Accent1 2 6 6 3 2 2" xfId="15035" xr:uid="{00000000-0005-0000-0000-0000003A0000}"/>
    <cellStyle name="20% - Accent1 2 6 6 3 2 2 2" xfId="15036" xr:uid="{00000000-0005-0000-0000-0000013A0000}"/>
    <cellStyle name="20% - Accent1 2 6 6 3 2 3" xfId="15037" xr:uid="{00000000-0005-0000-0000-0000023A0000}"/>
    <cellStyle name="20% - Accent1 2 6 6 3 3" xfId="15038" xr:uid="{00000000-0005-0000-0000-0000033A0000}"/>
    <cellStyle name="20% - Accent1 2 6 6 3 3 2" xfId="15039" xr:uid="{00000000-0005-0000-0000-0000043A0000}"/>
    <cellStyle name="20% - Accent1 2 6 6 3 4" xfId="15040" xr:uid="{00000000-0005-0000-0000-0000053A0000}"/>
    <cellStyle name="20% - Accent1 2 6 6 4" xfId="15041" xr:uid="{00000000-0005-0000-0000-0000063A0000}"/>
    <cellStyle name="20% - Accent1 2 6 6 4 2" xfId="15042" xr:uid="{00000000-0005-0000-0000-0000073A0000}"/>
    <cellStyle name="20% - Accent1 2 6 6 4 2 2" xfId="15043" xr:uid="{00000000-0005-0000-0000-0000083A0000}"/>
    <cellStyle name="20% - Accent1 2 6 6 4 2 2 2" xfId="15044" xr:uid="{00000000-0005-0000-0000-0000093A0000}"/>
    <cellStyle name="20% - Accent1 2 6 6 4 2 3" xfId="15045" xr:uid="{00000000-0005-0000-0000-00000A3A0000}"/>
    <cellStyle name="20% - Accent1 2 6 6 4 3" xfId="15046" xr:uid="{00000000-0005-0000-0000-00000B3A0000}"/>
    <cellStyle name="20% - Accent1 2 6 6 4 3 2" xfId="15047" xr:uid="{00000000-0005-0000-0000-00000C3A0000}"/>
    <cellStyle name="20% - Accent1 2 6 6 4 4" xfId="15048" xr:uid="{00000000-0005-0000-0000-00000D3A0000}"/>
    <cellStyle name="20% - Accent1 2 6 6 5" xfId="15049" xr:uid="{00000000-0005-0000-0000-00000E3A0000}"/>
    <cellStyle name="20% - Accent1 2 6 6 5 2" xfId="15050" xr:uid="{00000000-0005-0000-0000-00000F3A0000}"/>
    <cellStyle name="20% - Accent1 2 6 6 5 2 2" xfId="15051" xr:uid="{00000000-0005-0000-0000-0000103A0000}"/>
    <cellStyle name="20% - Accent1 2 6 6 5 3" xfId="15052" xr:uid="{00000000-0005-0000-0000-0000113A0000}"/>
    <cellStyle name="20% - Accent1 2 6 6 6" xfId="15053" xr:uid="{00000000-0005-0000-0000-0000123A0000}"/>
    <cellStyle name="20% - Accent1 2 6 6 6 2" xfId="15054" xr:uid="{00000000-0005-0000-0000-0000133A0000}"/>
    <cellStyle name="20% - Accent1 2 6 6 6 2 2" xfId="15055" xr:uid="{00000000-0005-0000-0000-0000143A0000}"/>
    <cellStyle name="20% - Accent1 2 6 6 6 3" xfId="15056" xr:uid="{00000000-0005-0000-0000-0000153A0000}"/>
    <cellStyle name="20% - Accent1 2 6 6 7" xfId="15057" xr:uid="{00000000-0005-0000-0000-0000163A0000}"/>
    <cellStyle name="20% - Accent1 2 6 6 7 2" xfId="15058" xr:uid="{00000000-0005-0000-0000-0000173A0000}"/>
    <cellStyle name="20% - Accent1 2 6 6 8" xfId="15059" xr:uid="{00000000-0005-0000-0000-0000183A0000}"/>
    <cellStyle name="20% - Accent1 2 6 6 8 2" xfId="15060" xr:uid="{00000000-0005-0000-0000-0000193A0000}"/>
    <cellStyle name="20% - Accent1 2 6 6 9" xfId="15061" xr:uid="{00000000-0005-0000-0000-00001A3A0000}"/>
    <cellStyle name="20% - Accent1 2 6 7" xfId="15062" xr:uid="{00000000-0005-0000-0000-00001B3A0000}"/>
    <cellStyle name="20% - Accent1 2 6 7 2" xfId="15063" xr:uid="{00000000-0005-0000-0000-00001C3A0000}"/>
    <cellStyle name="20% - Accent1 2 6 7 2 2" xfId="15064" xr:uid="{00000000-0005-0000-0000-00001D3A0000}"/>
    <cellStyle name="20% - Accent1 2 6 7 2 2 2" xfId="15065" xr:uid="{00000000-0005-0000-0000-00001E3A0000}"/>
    <cellStyle name="20% - Accent1 2 6 7 2 2 2 2" xfId="15066" xr:uid="{00000000-0005-0000-0000-00001F3A0000}"/>
    <cellStyle name="20% - Accent1 2 6 7 2 2 3" xfId="15067" xr:uid="{00000000-0005-0000-0000-0000203A0000}"/>
    <cellStyle name="20% - Accent1 2 6 7 2 3" xfId="15068" xr:uid="{00000000-0005-0000-0000-0000213A0000}"/>
    <cellStyle name="20% - Accent1 2 6 7 2 3 2" xfId="15069" xr:uid="{00000000-0005-0000-0000-0000223A0000}"/>
    <cellStyle name="20% - Accent1 2 6 7 2 4" xfId="15070" xr:uid="{00000000-0005-0000-0000-0000233A0000}"/>
    <cellStyle name="20% - Accent1 2 6 7 3" xfId="15071" xr:uid="{00000000-0005-0000-0000-0000243A0000}"/>
    <cellStyle name="20% - Accent1 2 6 7 3 2" xfId="15072" xr:uid="{00000000-0005-0000-0000-0000253A0000}"/>
    <cellStyle name="20% - Accent1 2 6 7 3 2 2" xfId="15073" xr:uid="{00000000-0005-0000-0000-0000263A0000}"/>
    <cellStyle name="20% - Accent1 2 6 7 3 2 2 2" xfId="15074" xr:uid="{00000000-0005-0000-0000-0000273A0000}"/>
    <cellStyle name="20% - Accent1 2 6 7 3 2 3" xfId="15075" xr:uid="{00000000-0005-0000-0000-0000283A0000}"/>
    <cellStyle name="20% - Accent1 2 6 7 3 3" xfId="15076" xr:uid="{00000000-0005-0000-0000-0000293A0000}"/>
    <cellStyle name="20% - Accent1 2 6 7 3 3 2" xfId="15077" xr:uid="{00000000-0005-0000-0000-00002A3A0000}"/>
    <cellStyle name="20% - Accent1 2 6 7 3 4" xfId="15078" xr:uid="{00000000-0005-0000-0000-00002B3A0000}"/>
    <cellStyle name="20% - Accent1 2 6 7 4" xfId="15079" xr:uid="{00000000-0005-0000-0000-00002C3A0000}"/>
    <cellStyle name="20% - Accent1 2 6 7 4 2" xfId="15080" xr:uid="{00000000-0005-0000-0000-00002D3A0000}"/>
    <cellStyle name="20% - Accent1 2 6 7 4 2 2" xfId="15081" xr:uid="{00000000-0005-0000-0000-00002E3A0000}"/>
    <cellStyle name="20% - Accent1 2 6 7 4 2 2 2" xfId="15082" xr:uid="{00000000-0005-0000-0000-00002F3A0000}"/>
    <cellStyle name="20% - Accent1 2 6 7 4 2 3" xfId="15083" xr:uid="{00000000-0005-0000-0000-0000303A0000}"/>
    <cellStyle name="20% - Accent1 2 6 7 4 3" xfId="15084" xr:uid="{00000000-0005-0000-0000-0000313A0000}"/>
    <cellStyle name="20% - Accent1 2 6 7 4 3 2" xfId="15085" xr:uid="{00000000-0005-0000-0000-0000323A0000}"/>
    <cellStyle name="20% - Accent1 2 6 7 4 4" xfId="15086" xr:uid="{00000000-0005-0000-0000-0000333A0000}"/>
    <cellStyle name="20% - Accent1 2 6 7 5" xfId="15087" xr:uid="{00000000-0005-0000-0000-0000343A0000}"/>
    <cellStyle name="20% - Accent1 2 6 7 5 2" xfId="15088" xr:uid="{00000000-0005-0000-0000-0000353A0000}"/>
    <cellStyle name="20% - Accent1 2 6 7 5 2 2" xfId="15089" xr:uid="{00000000-0005-0000-0000-0000363A0000}"/>
    <cellStyle name="20% - Accent1 2 6 7 5 3" xfId="15090" xr:uid="{00000000-0005-0000-0000-0000373A0000}"/>
    <cellStyle name="20% - Accent1 2 6 7 6" xfId="15091" xr:uid="{00000000-0005-0000-0000-0000383A0000}"/>
    <cellStyle name="20% - Accent1 2 6 7 6 2" xfId="15092" xr:uid="{00000000-0005-0000-0000-0000393A0000}"/>
    <cellStyle name="20% - Accent1 2 6 7 6 2 2" xfId="15093" xr:uid="{00000000-0005-0000-0000-00003A3A0000}"/>
    <cellStyle name="20% - Accent1 2 6 7 6 3" xfId="15094" xr:uid="{00000000-0005-0000-0000-00003B3A0000}"/>
    <cellStyle name="20% - Accent1 2 6 7 7" xfId="15095" xr:uid="{00000000-0005-0000-0000-00003C3A0000}"/>
    <cellStyle name="20% - Accent1 2 6 7 7 2" xfId="15096" xr:uid="{00000000-0005-0000-0000-00003D3A0000}"/>
    <cellStyle name="20% - Accent1 2 6 7 8" xfId="15097" xr:uid="{00000000-0005-0000-0000-00003E3A0000}"/>
    <cellStyle name="20% - Accent1 2 6 7 8 2" xfId="15098" xr:uid="{00000000-0005-0000-0000-00003F3A0000}"/>
    <cellStyle name="20% - Accent1 2 6 7 9" xfId="15099" xr:uid="{00000000-0005-0000-0000-0000403A0000}"/>
    <cellStyle name="20% - Accent1 2 6 8" xfId="15100" xr:uid="{00000000-0005-0000-0000-0000413A0000}"/>
    <cellStyle name="20% - Accent1 2 6 8 2" xfId="15101" xr:uid="{00000000-0005-0000-0000-0000423A0000}"/>
    <cellStyle name="20% - Accent1 2 6 8 2 2" xfId="15102" xr:uid="{00000000-0005-0000-0000-0000433A0000}"/>
    <cellStyle name="20% - Accent1 2 6 8 2 2 2" xfId="15103" xr:uid="{00000000-0005-0000-0000-0000443A0000}"/>
    <cellStyle name="20% - Accent1 2 6 8 2 3" xfId="15104" xr:uid="{00000000-0005-0000-0000-0000453A0000}"/>
    <cellStyle name="20% - Accent1 2 6 8 3" xfId="15105" xr:uid="{00000000-0005-0000-0000-0000463A0000}"/>
    <cellStyle name="20% - Accent1 2 6 8 3 2" xfId="15106" xr:uid="{00000000-0005-0000-0000-0000473A0000}"/>
    <cellStyle name="20% - Accent1 2 6 8 4" xfId="15107" xr:uid="{00000000-0005-0000-0000-0000483A0000}"/>
    <cellStyle name="20% - Accent1 2 6 9" xfId="15108" xr:uid="{00000000-0005-0000-0000-0000493A0000}"/>
    <cellStyle name="20% - Accent1 2 6 9 2" xfId="15109" xr:uid="{00000000-0005-0000-0000-00004A3A0000}"/>
    <cellStyle name="20% - Accent1 2 6 9 2 2" xfId="15110" xr:uid="{00000000-0005-0000-0000-00004B3A0000}"/>
    <cellStyle name="20% - Accent1 2 6 9 2 2 2" xfId="15111" xr:uid="{00000000-0005-0000-0000-00004C3A0000}"/>
    <cellStyle name="20% - Accent1 2 6 9 2 3" xfId="15112" xr:uid="{00000000-0005-0000-0000-00004D3A0000}"/>
    <cellStyle name="20% - Accent1 2 6 9 3" xfId="15113" xr:uid="{00000000-0005-0000-0000-00004E3A0000}"/>
    <cellStyle name="20% - Accent1 2 6 9 3 2" xfId="15114" xr:uid="{00000000-0005-0000-0000-00004F3A0000}"/>
    <cellStyle name="20% - Accent1 2 6 9 4" xfId="15115" xr:uid="{00000000-0005-0000-0000-0000503A0000}"/>
    <cellStyle name="20% - Accent1 2 7" xfId="15116" xr:uid="{00000000-0005-0000-0000-0000513A0000}"/>
    <cellStyle name="20% - Accent1 2 7 10" xfId="15117" xr:uid="{00000000-0005-0000-0000-0000523A0000}"/>
    <cellStyle name="20% - Accent1 2 7 10 2" xfId="15118" xr:uid="{00000000-0005-0000-0000-0000533A0000}"/>
    <cellStyle name="20% - Accent1 2 7 10 2 2" xfId="15119" xr:uid="{00000000-0005-0000-0000-0000543A0000}"/>
    <cellStyle name="20% - Accent1 2 7 10 3" xfId="15120" xr:uid="{00000000-0005-0000-0000-0000553A0000}"/>
    <cellStyle name="20% - Accent1 2 7 11" xfId="15121" xr:uid="{00000000-0005-0000-0000-0000563A0000}"/>
    <cellStyle name="20% - Accent1 2 7 11 2" xfId="15122" xr:uid="{00000000-0005-0000-0000-0000573A0000}"/>
    <cellStyle name="20% - Accent1 2 7 11 2 2" xfId="15123" xr:uid="{00000000-0005-0000-0000-0000583A0000}"/>
    <cellStyle name="20% - Accent1 2 7 11 3" xfId="15124" xr:uid="{00000000-0005-0000-0000-0000593A0000}"/>
    <cellStyle name="20% - Accent1 2 7 12" xfId="15125" xr:uid="{00000000-0005-0000-0000-00005A3A0000}"/>
    <cellStyle name="20% - Accent1 2 7 12 2" xfId="15126" xr:uid="{00000000-0005-0000-0000-00005B3A0000}"/>
    <cellStyle name="20% - Accent1 2 7 13" xfId="15127" xr:uid="{00000000-0005-0000-0000-00005C3A0000}"/>
    <cellStyle name="20% - Accent1 2 7 13 2" xfId="15128" xr:uid="{00000000-0005-0000-0000-00005D3A0000}"/>
    <cellStyle name="20% - Accent1 2 7 14" xfId="15129" xr:uid="{00000000-0005-0000-0000-00005E3A0000}"/>
    <cellStyle name="20% - Accent1 2 7 2" xfId="15130" xr:uid="{00000000-0005-0000-0000-00005F3A0000}"/>
    <cellStyle name="20% - Accent1 2 7 2 10" xfId="15131" xr:uid="{00000000-0005-0000-0000-0000603A0000}"/>
    <cellStyle name="20% - Accent1 2 7 2 10 2" xfId="15132" xr:uid="{00000000-0005-0000-0000-0000613A0000}"/>
    <cellStyle name="20% - Accent1 2 7 2 11" xfId="15133" xr:uid="{00000000-0005-0000-0000-0000623A0000}"/>
    <cellStyle name="20% - Accent1 2 7 2 2" xfId="15134" xr:uid="{00000000-0005-0000-0000-0000633A0000}"/>
    <cellStyle name="20% - Accent1 2 7 2 2 2" xfId="15135" xr:uid="{00000000-0005-0000-0000-0000643A0000}"/>
    <cellStyle name="20% - Accent1 2 7 2 2 2 2" xfId="15136" xr:uid="{00000000-0005-0000-0000-0000653A0000}"/>
    <cellStyle name="20% - Accent1 2 7 2 2 2 2 2" xfId="15137" xr:uid="{00000000-0005-0000-0000-0000663A0000}"/>
    <cellStyle name="20% - Accent1 2 7 2 2 2 2 2 2" xfId="15138" xr:uid="{00000000-0005-0000-0000-0000673A0000}"/>
    <cellStyle name="20% - Accent1 2 7 2 2 2 2 3" xfId="15139" xr:uid="{00000000-0005-0000-0000-0000683A0000}"/>
    <cellStyle name="20% - Accent1 2 7 2 2 2 3" xfId="15140" xr:uid="{00000000-0005-0000-0000-0000693A0000}"/>
    <cellStyle name="20% - Accent1 2 7 2 2 2 3 2" xfId="15141" xr:uid="{00000000-0005-0000-0000-00006A3A0000}"/>
    <cellStyle name="20% - Accent1 2 7 2 2 2 4" xfId="15142" xr:uid="{00000000-0005-0000-0000-00006B3A0000}"/>
    <cellStyle name="20% - Accent1 2 7 2 2 3" xfId="15143" xr:uid="{00000000-0005-0000-0000-00006C3A0000}"/>
    <cellStyle name="20% - Accent1 2 7 2 2 3 2" xfId="15144" xr:uid="{00000000-0005-0000-0000-00006D3A0000}"/>
    <cellStyle name="20% - Accent1 2 7 2 2 3 2 2" xfId="15145" xr:uid="{00000000-0005-0000-0000-00006E3A0000}"/>
    <cellStyle name="20% - Accent1 2 7 2 2 3 2 2 2" xfId="15146" xr:uid="{00000000-0005-0000-0000-00006F3A0000}"/>
    <cellStyle name="20% - Accent1 2 7 2 2 3 2 3" xfId="15147" xr:uid="{00000000-0005-0000-0000-0000703A0000}"/>
    <cellStyle name="20% - Accent1 2 7 2 2 3 3" xfId="15148" xr:uid="{00000000-0005-0000-0000-0000713A0000}"/>
    <cellStyle name="20% - Accent1 2 7 2 2 3 3 2" xfId="15149" xr:uid="{00000000-0005-0000-0000-0000723A0000}"/>
    <cellStyle name="20% - Accent1 2 7 2 2 3 4" xfId="15150" xr:uid="{00000000-0005-0000-0000-0000733A0000}"/>
    <cellStyle name="20% - Accent1 2 7 2 2 4" xfId="15151" xr:uid="{00000000-0005-0000-0000-0000743A0000}"/>
    <cellStyle name="20% - Accent1 2 7 2 2 4 2" xfId="15152" xr:uid="{00000000-0005-0000-0000-0000753A0000}"/>
    <cellStyle name="20% - Accent1 2 7 2 2 4 2 2" xfId="15153" xr:uid="{00000000-0005-0000-0000-0000763A0000}"/>
    <cellStyle name="20% - Accent1 2 7 2 2 4 2 2 2" xfId="15154" xr:uid="{00000000-0005-0000-0000-0000773A0000}"/>
    <cellStyle name="20% - Accent1 2 7 2 2 4 2 3" xfId="15155" xr:uid="{00000000-0005-0000-0000-0000783A0000}"/>
    <cellStyle name="20% - Accent1 2 7 2 2 4 3" xfId="15156" xr:uid="{00000000-0005-0000-0000-0000793A0000}"/>
    <cellStyle name="20% - Accent1 2 7 2 2 4 3 2" xfId="15157" xr:uid="{00000000-0005-0000-0000-00007A3A0000}"/>
    <cellStyle name="20% - Accent1 2 7 2 2 4 4" xfId="15158" xr:uid="{00000000-0005-0000-0000-00007B3A0000}"/>
    <cellStyle name="20% - Accent1 2 7 2 2 5" xfId="15159" xr:uid="{00000000-0005-0000-0000-00007C3A0000}"/>
    <cellStyle name="20% - Accent1 2 7 2 2 5 2" xfId="15160" xr:uid="{00000000-0005-0000-0000-00007D3A0000}"/>
    <cellStyle name="20% - Accent1 2 7 2 2 5 2 2" xfId="15161" xr:uid="{00000000-0005-0000-0000-00007E3A0000}"/>
    <cellStyle name="20% - Accent1 2 7 2 2 5 3" xfId="15162" xr:uid="{00000000-0005-0000-0000-00007F3A0000}"/>
    <cellStyle name="20% - Accent1 2 7 2 2 6" xfId="15163" xr:uid="{00000000-0005-0000-0000-0000803A0000}"/>
    <cellStyle name="20% - Accent1 2 7 2 2 6 2" xfId="15164" xr:uid="{00000000-0005-0000-0000-0000813A0000}"/>
    <cellStyle name="20% - Accent1 2 7 2 2 6 2 2" xfId="15165" xr:uid="{00000000-0005-0000-0000-0000823A0000}"/>
    <cellStyle name="20% - Accent1 2 7 2 2 6 3" xfId="15166" xr:uid="{00000000-0005-0000-0000-0000833A0000}"/>
    <cellStyle name="20% - Accent1 2 7 2 2 7" xfId="15167" xr:uid="{00000000-0005-0000-0000-0000843A0000}"/>
    <cellStyle name="20% - Accent1 2 7 2 2 7 2" xfId="15168" xr:uid="{00000000-0005-0000-0000-0000853A0000}"/>
    <cellStyle name="20% - Accent1 2 7 2 2 8" xfId="15169" xr:uid="{00000000-0005-0000-0000-0000863A0000}"/>
    <cellStyle name="20% - Accent1 2 7 2 2 8 2" xfId="15170" xr:uid="{00000000-0005-0000-0000-0000873A0000}"/>
    <cellStyle name="20% - Accent1 2 7 2 2 9" xfId="15171" xr:uid="{00000000-0005-0000-0000-0000883A0000}"/>
    <cellStyle name="20% - Accent1 2 7 2 3" xfId="15172" xr:uid="{00000000-0005-0000-0000-0000893A0000}"/>
    <cellStyle name="20% - Accent1 2 7 2 3 2" xfId="15173" xr:uid="{00000000-0005-0000-0000-00008A3A0000}"/>
    <cellStyle name="20% - Accent1 2 7 2 3 2 2" xfId="15174" xr:uid="{00000000-0005-0000-0000-00008B3A0000}"/>
    <cellStyle name="20% - Accent1 2 7 2 3 2 2 2" xfId="15175" xr:uid="{00000000-0005-0000-0000-00008C3A0000}"/>
    <cellStyle name="20% - Accent1 2 7 2 3 2 2 2 2" xfId="15176" xr:uid="{00000000-0005-0000-0000-00008D3A0000}"/>
    <cellStyle name="20% - Accent1 2 7 2 3 2 2 3" xfId="15177" xr:uid="{00000000-0005-0000-0000-00008E3A0000}"/>
    <cellStyle name="20% - Accent1 2 7 2 3 2 3" xfId="15178" xr:uid="{00000000-0005-0000-0000-00008F3A0000}"/>
    <cellStyle name="20% - Accent1 2 7 2 3 2 3 2" xfId="15179" xr:uid="{00000000-0005-0000-0000-0000903A0000}"/>
    <cellStyle name="20% - Accent1 2 7 2 3 2 4" xfId="15180" xr:uid="{00000000-0005-0000-0000-0000913A0000}"/>
    <cellStyle name="20% - Accent1 2 7 2 3 3" xfId="15181" xr:uid="{00000000-0005-0000-0000-0000923A0000}"/>
    <cellStyle name="20% - Accent1 2 7 2 3 3 2" xfId="15182" xr:uid="{00000000-0005-0000-0000-0000933A0000}"/>
    <cellStyle name="20% - Accent1 2 7 2 3 3 2 2" xfId="15183" xr:uid="{00000000-0005-0000-0000-0000943A0000}"/>
    <cellStyle name="20% - Accent1 2 7 2 3 3 2 2 2" xfId="15184" xr:uid="{00000000-0005-0000-0000-0000953A0000}"/>
    <cellStyle name="20% - Accent1 2 7 2 3 3 2 3" xfId="15185" xr:uid="{00000000-0005-0000-0000-0000963A0000}"/>
    <cellStyle name="20% - Accent1 2 7 2 3 3 3" xfId="15186" xr:uid="{00000000-0005-0000-0000-0000973A0000}"/>
    <cellStyle name="20% - Accent1 2 7 2 3 3 3 2" xfId="15187" xr:uid="{00000000-0005-0000-0000-0000983A0000}"/>
    <cellStyle name="20% - Accent1 2 7 2 3 3 4" xfId="15188" xr:uid="{00000000-0005-0000-0000-0000993A0000}"/>
    <cellStyle name="20% - Accent1 2 7 2 3 4" xfId="15189" xr:uid="{00000000-0005-0000-0000-00009A3A0000}"/>
    <cellStyle name="20% - Accent1 2 7 2 3 4 2" xfId="15190" xr:uid="{00000000-0005-0000-0000-00009B3A0000}"/>
    <cellStyle name="20% - Accent1 2 7 2 3 4 2 2" xfId="15191" xr:uid="{00000000-0005-0000-0000-00009C3A0000}"/>
    <cellStyle name="20% - Accent1 2 7 2 3 4 2 2 2" xfId="15192" xr:uid="{00000000-0005-0000-0000-00009D3A0000}"/>
    <cellStyle name="20% - Accent1 2 7 2 3 4 2 3" xfId="15193" xr:uid="{00000000-0005-0000-0000-00009E3A0000}"/>
    <cellStyle name="20% - Accent1 2 7 2 3 4 3" xfId="15194" xr:uid="{00000000-0005-0000-0000-00009F3A0000}"/>
    <cellStyle name="20% - Accent1 2 7 2 3 4 3 2" xfId="15195" xr:uid="{00000000-0005-0000-0000-0000A03A0000}"/>
    <cellStyle name="20% - Accent1 2 7 2 3 4 4" xfId="15196" xr:uid="{00000000-0005-0000-0000-0000A13A0000}"/>
    <cellStyle name="20% - Accent1 2 7 2 3 5" xfId="15197" xr:uid="{00000000-0005-0000-0000-0000A23A0000}"/>
    <cellStyle name="20% - Accent1 2 7 2 3 5 2" xfId="15198" xr:uid="{00000000-0005-0000-0000-0000A33A0000}"/>
    <cellStyle name="20% - Accent1 2 7 2 3 5 2 2" xfId="15199" xr:uid="{00000000-0005-0000-0000-0000A43A0000}"/>
    <cellStyle name="20% - Accent1 2 7 2 3 5 3" xfId="15200" xr:uid="{00000000-0005-0000-0000-0000A53A0000}"/>
    <cellStyle name="20% - Accent1 2 7 2 3 6" xfId="15201" xr:uid="{00000000-0005-0000-0000-0000A63A0000}"/>
    <cellStyle name="20% - Accent1 2 7 2 3 6 2" xfId="15202" xr:uid="{00000000-0005-0000-0000-0000A73A0000}"/>
    <cellStyle name="20% - Accent1 2 7 2 3 6 2 2" xfId="15203" xr:uid="{00000000-0005-0000-0000-0000A83A0000}"/>
    <cellStyle name="20% - Accent1 2 7 2 3 6 3" xfId="15204" xr:uid="{00000000-0005-0000-0000-0000A93A0000}"/>
    <cellStyle name="20% - Accent1 2 7 2 3 7" xfId="15205" xr:uid="{00000000-0005-0000-0000-0000AA3A0000}"/>
    <cellStyle name="20% - Accent1 2 7 2 3 7 2" xfId="15206" xr:uid="{00000000-0005-0000-0000-0000AB3A0000}"/>
    <cellStyle name="20% - Accent1 2 7 2 3 8" xfId="15207" xr:uid="{00000000-0005-0000-0000-0000AC3A0000}"/>
    <cellStyle name="20% - Accent1 2 7 2 3 8 2" xfId="15208" xr:uid="{00000000-0005-0000-0000-0000AD3A0000}"/>
    <cellStyle name="20% - Accent1 2 7 2 3 9" xfId="15209" xr:uid="{00000000-0005-0000-0000-0000AE3A0000}"/>
    <cellStyle name="20% - Accent1 2 7 2 4" xfId="15210" xr:uid="{00000000-0005-0000-0000-0000AF3A0000}"/>
    <cellStyle name="20% - Accent1 2 7 2 4 2" xfId="15211" xr:uid="{00000000-0005-0000-0000-0000B03A0000}"/>
    <cellStyle name="20% - Accent1 2 7 2 4 2 2" xfId="15212" xr:uid="{00000000-0005-0000-0000-0000B13A0000}"/>
    <cellStyle name="20% - Accent1 2 7 2 4 2 2 2" xfId="15213" xr:uid="{00000000-0005-0000-0000-0000B23A0000}"/>
    <cellStyle name="20% - Accent1 2 7 2 4 2 3" xfId="15214" xr:uid="{00000000-0005-0000-0000-0000B33A0000}"/>
    <cellStyle name="20% - Accent1 2 7 2 4 3" xfId="15215" xr:uid="{00000000-0005-0000-0000-0000B43A0000}"/>
    <cellStyle name="20% - Accent1 2 7 2 4 3 2" xfId="15216" xr:uid="{00000000-0005-0000-0000-0000B53A0000}"/>
    <cellStyle name="20% - Accent1 2 7 2 4 4" xfId="15217" xr:uid="{00000000-0005-0000-0000-0000B63A0000}"/>
    <cellStyle name="20% - Accent1 2 7 2 5" xfId="15218" xr:uid="{00000000-0005-0000-0000-0000B73A0000}"/>
    <cellStyle name="20% - Accent1 2 7 2 5 2" xfId="15219" xr:uid="{00000000-0005-0000-0000-0000B83A0000}"/>
    <cellStyle name="20% - Accent1 2 7 2 5 2 2" xfId="15220" xr:uid="{00000000-0005-0000-0000-0000B93A0000}"/>
    <cellStyle name="20% - Accent1 2 7 2 5 2 2 2" xfId="15221" xr:uid="{00000000-0005-0000-0000-0000BA3A0000}"/>
    <cellStyle name="20% - Accent1 2 7 2 5 2 3" xfId="15222" xr:uid="{00000000-0005-0000-0000-0000BB3A0000}"/>
    <cellStyle name="20% - Accent1 2 7 2 5 3" xfId="15223" xr:uid="{00000000-0005-0000-0000-0000BC3A0000}"/>
    <cellStyle name="20% - Accent1 2 7 2 5 3 2" xfId="15224" xr:uid="{00000000-0005-0000-0000-0000BD3A0000}"/>
    <cellStyle name="20% - Accent1 2 7 2 5 4" xfId="15225" xr:uid="{00000000-0005-0000-0000-0000BE3A0000}"/>
    <cellStyle name="20% - Accent1 2 7 2 6" xfId="15226" xr:uid="{00000000-0005-0000-0000-0000BF3A0000}"/>
    <cellStyle name="20% - Accent1 2 7 2 6 2" xfId="15227" xr:uid="{00000000-0005-0000-0000-0000C03A0000}"/>
    <cellStyle name="20% - Accent1 2 7 2 6 2 2" xfId="15228" xr:uid="{00000000-0005-0000-0000-0000C13A0000}"/>
    <cellStyle name="20% - Accent1 2 7 2 6 2 2 2" xfId="15229" xr:uid="{00000000-0005-0000-0000-0000C23A0000}"/>
    <cellStyle name="20% - Accent1 2 7 2 6 2 3" xfId="15230" xr:uid="{00000000-0005-0000-0000-0000C33A0000}"/>
    <cellStyle name="20% - Accent1 2 7 2 6 3" xfId="15231" xr:uid="{00000000-0005-0000-0000-0000C43A0000}"/>
    <cellStyle name="20% - Accent1 2 7 2 6 3 2" xfId="15232" xr:uid="{00000000-0005-0000-0000-0000C53A0000}"/>
    <cellStyle name="20% - Accent1 2 7 2 6 4" xfId="15233" xr:uid="{00000000-0005-0000-0000-0000C63A0000}"/>
    <cellStyle name="20% - Accent1 2 7 2 7" xfId="15234" xr:uid="{00000000-0005-0000-0000-0000C73A0000}"/>
    <cellStyle name="20% - Accent1 2 7 2 7 2" xfId="15235" xr:uid="{00000000-0005-0000-0000-0000C83A0000}"/>
    <cellStyle name="20% - Accent1 2 7 2 7 2 2" xfId="15236" xr:uid="{00000000-0005-0000-0000-0000C93A0000}"/>
    <cellStyle name="20% - Accent1 2 7 2 7 3" xfId="15237" xr:uid="{00000000-0005-0000-0000-0000CA3A0000}"/>
    <cellStyle name="20% - Accent1 2 7 2 8" xfId="15238" xr:uid="{00000000-0005-0000-0000-0000CB3A0000}"/>
    <cellStyle name="20% - Accent1 2 7 2 8 2" xfId="15239" xr:uid="{00000000-0005-0000-0000-0000CC3A0000}"/>
    <cellStyle name="20% - Accent1 2 7 2 8 2 2" xfId="15240" xr:uid="{00000000-0005-0000-0000-0000CD3A0000}"/>
    <cellStyle name="20% - Accent1 2 7 2 8 3" xfId="15241" xr:uid="{00000000-0005-0000-0000-0000CE3A0000}"/>
    <cellStyle name="20% - Accent1 2 7 2 9" xfId="15242" xr:uid="{00000000-0005-0000-0000-0000CF3A0000}"/>
    <cellStyle name="20% - Accent1 2 7 2 9 2" xfId="15243" xr:uid="{00000000-0005-0000-0000-0000D03A0000}"/>
    <cellStyle name="20% - Accent1 2 7 3" xfId="15244" xr:uid="{00000000-0005-0000-0000-0000D13A0000}"/>
    <cellStyle name="20% - Accent1 2 7 3 10" xfId="15245" xr:uid="{00000000-0005-0000-0000-0000D23A0000}"/>
    <cellStyle name="20% - Accent1 2 7 3 10 2" xfId="15246" xr:uid="{00000000-0005-0000-0000-0000D33A0000}"/>
    <cellStyle name="20% - Accent1 2 7 3 11" xfId="15247" xr:uid="{00000000-0005-0000-0000-0000D43A0000}"/>
    <cellStyle name="20% - Accent1 2 7 3 2" xfId="15248" xr:uid="{00000000-0005-0000-0000-0000D53A0000}"/>
    <cellStyle name="20% - Accent1 2 7 3 2 2" xfId="15249" xr:uid="{00000000-0005-0000-0000-0000D63A0000}"/>
    <cellStyle name="20% - Accent1 2 7 3 2 2 2" xfId="15250" xr:uid="{00000000-0005-0000-0000-0000D73A0000}"/>
    <cellStyle name="20% - Accent1 2 7 3 2 2 2 2" xfId="15251" xr:uid="{00000000-0005-0000-0000-0000D83A0000}"/>
    <cellStyle name="20% - Accent1 2 7 3 2 2 2 2 2" xfId="15252" xr:uid="{00000000-0005-0000-0000-0000D93A0000}"/>
    <cellStyle name="20% - Accent1 2 7 3 2 2 2 3" xfId="15253" xr:uid="{00000000-0005-0000-0000-0000DA3A0000}"/>
    <cellStyle name="20% - Accent1 2 7 3 2 2 3" xfId="15254" xr:uid="{00000000-0005-0000-0000-0000DB3A0000}"/>
    <cellStyle name="20% - Accent1 2 7 3 2 2 3 2" xfId="15255" xr:uid="{00000000-0005-0000-0000-0000DC3A0000}"/>
    <cellStyle name="20% - Accent1 2 7 3 2 2 4" xfId="15256" xr:uid="{00000000-0005-0000-0000-0000DD3A0000}"/>
    <cellStyle name="20% - Accent1 2 7 3 2 3" xfId="15257" xr:uid="{00000000-0005-0000-0000-0000DE3A0000}"/>
    <cellStyle name="20% - Accent1 2 7 3 2 3 2" xfId="15258" xr:uid="{00000000-0005-0000-0000-0000DF3A0000}"/>
    <cellStyle name="20% - Accent1 2 7 3 2 3 2 2" xfId="15259" xr:uid="{00000000-0005-0000-0000-0000E03A0000}"/>
    <cellStyle name="20% - Accent1 2 7 3 2 3 2 2 2" xfId="15260" xr:uid="{00000000-0005-0000-0000-0000E13A0000}"/>
    <cellStyle name="20% - Accent1 2 7 3 2 3 2 3" xfId="15261" xr:uid="{00000000-0005-0000-0000-0000E23A0000}"/>
    <cellStyle name="20% - Accent1 2 7 3 2 3 3" xfId="15262" xr:uid="{00000000-0005-0000-0000-0000E33A0000}"/>
    <cellStyle name="20% - Accent1 2 7 3 2 3 3 2" xfId="15263" xr:uid="{00000000-0005-0000-0000-0000E43A0000}"/>
    <cellStyle name="20% - Accent1 2 7 3 2 3 4" xfId="15264" xr:uid="{00000000-0005-0000-0000-0000E53A0000}"/>
    <cellStyle name="20% - Accent1 2 7 3 2 4" xfId="15265" xr:uid="{00000000-0005-0000-0000-0000E63A0000}"/>
    <cellStyle name="20% - Accent1 2 7 3 2 4 2" xfId="15266" xr:uid="{00000000-0005-0000-0000-0000E73A0000}"/>
    <cellStyle name="20% - Accent1 2 7 3 2 4 2 2" xfId="15267" xr:uid="{00000000-0005-0000-0000-0000E83A0000}"/>
    <cellStyle name="20% - Accent1 2 7 3 2 4 2 2 2" xfId="15268" xr:uid="{00000000-0005-0000-0000-0000E93A0000}"/>
    <cellStyle name="20% - Accent1 2 7 3 2 4 2 3" xfId="15269" xr:uid="{00000000-0005-0000-0000-0000EA3A0000}"/>
    <cellStyle name="20% - Accent1 2 7 3 2 4 3" xfId="15270" xr:uid="{00000000-0005-0000-0000-0000EB3A0000}"/>
    <cellStyle name="20% - Accent1 2 7 3 2 4 3 2" xfId="15271" xr:uid="{00000000-0005-0000-0000-0000EC3A0000}"/>
    <cellStyle name="20% - Accent1 2 7 3 2 4 4" xfId="15272" xr:uid="{00000000-0005-0000-0000-0000ED3A0000}"/>
    <cellStyle name="20% - Accent1 2 7 3 2 5" xfId="15273" xr:uid="{00000000-0005-0000-0000-0000EE3A0000}"/>
    <cellStyle name="20% - Accent1 2 7 3 2 5 2" xfId="15274" xr:uid="{00000000-0005-0000-0000-0000EF3A0000}"/>
    <cellStyle name="20% - Accent1 2 7 3 2 5 2 2" xfId="15275" xr:uid="{00000000-0005-0000-0000-0000F03A0000}"/>
    <cellStyle name="20% - Accent1 2 7 3 2 5 3" xfId="15276" xr:uid="{00000000-0005-0000-0000-0000F13A0000}"/>
    <cellStyle name="20% - Accent1 2 7 3 2 6" xfId="15277" xr:uid="{00000000-0005-0000-0000-0000F23A0000}"/>
    <cellStyle name="20% - Accent1 2 7 3 2 6 2" xfId="15278" xr:uid="{00000000-0005-0000-0000-0000F33A0000}"/>
    <cellStyle name="20% - Accent1 2 7 3 2 6 2 2" xfId="15279" xr:uid="{00000000-0005-0000-0000-0000F43A0000}"/>
    <cellStyle name="20% - Accent1 2 7 3 2 6 3" xfId="15280" xr:uid="{00000000-0005-0000-0000-0000F53A0000}"/>
    <cellStyle name="20% - Accent1 2 7 3 2 7" xfId="15281" xr:uid="{00000000-0005-0000-0000-0000F63A0000}"/>
    <cellStyle name="20% - Accent1 2 7 3 2 7 2" xfId="15282" xr:uid="{00000000-0005-0000-0000-0000F73A0000}"/>
    <cellStyle name="20% - Accent1 2 7 3 2 8" xfId="15283" xr:uid="{00000000-0005-0000-0000-0000F83A0000}"/>
    <cellStyle name="20% - Accent1 2 7 3 2 8 2" xfId="15284" xr:uid="{00000000-0005-0000-0000-0000F93A0000}"/>
    <cellStyle name="20% - Accent1 2 7 3 2 9" xfId="15285" xr:uid="{00000000-0005-0000-0000-0000FA3A0000}"/>
    <cellStyle name="20% - Accent1 2 7 3 3" xfId="15286" xr:uid="{00000000-0005-0000-0000-0000FB3A0000}"/>
    <cellStyle name="20% - Accent1 2 7 3 3 2" xfId="15287" xr:uid="{00000000-0005-0000-0000-0000FC3A0000}"/>
    <cellStyle name="20% - Accent1 2 7 3 3 2 2" xfId="15288" xr:uid="{00000000-0005-0000-0000-0000FD3A0000}"/>
    <cellStyle name="20% - Accent1 2 7 3 3 2 2 2" xfId="15289" xr:uid="{00000000-0005-0000-0000-0000FE3A0000}"/>
    <cellStyle name="20% - Accent1 2 7 3 3 2 2 2 2" xfId="15290" xr:uid="{00000000-0005-0000-0000-0000FF3A0000}"/>
    <cellStyle name="20% - Accent1 2 7 3 3 2 2 3" xfId="15291" xr:uid="{00000000-0005-0000-0000-0000003B0000}"/>
    <cellStyle name="20% - Accent1 2 7 3 3 2 3" xfId="15292" xr:uid="{00000000-0005-0000-0000-0000013B0000}"/>
    <cellStyle name="20% - Accent1 2 7 3 3 2 3 2" xfId="15293" xr:uid="{00000000-0005-0000-0000-0000023B0000}"/>
    <cellStyle name="20% - Accent1 2 7 3 3 2 4" xfId="15294" xr:uid="{00000000-0005-0000-0000-0000033B0000}"/>
    <cellStyle name="20% - Accent1 2 7 3 3 3" xfId="15295" xr:uid="{00000000-0005-0000-0000-0000043B0000}"/>
    <cellStyle name="20% - Accent1 2 7 3 3 3 2" xfId="15296" xr:uid="{00000000-0005-0000-0000-0000053B0000}"/>
    <cellStyle name="20% - Accent1 2 7 3 3 3 2 2" xfId="15297" xr:uid="{00000000-0005-0000-0000-0000063B0000}"/>
    <cellStyle name="20% - Accent1 2 7 3 3 3 2 2 2" xfId="15298" xr:uid="{00000000-0005-0000-0000-0000073B0000}"/>
    <cellStyle name="20% - Accent1 2 7 3 3 3 2 3" xfId="15299" xr:uid="{00000000-0005-0000-0000-0000083B0000}"/>
    <cellStyle name="20% - Accent1 2 7 3 3 3 3" xfId="15300" xr:uid="{00000000-0005-0000-0000-0000093B0000}"/>
    <cellStyle name="20% - Accent1 2 7 3 3 3 3 2" xfId="15301" xr:uid="{00000000-0005-0000-0000-00000A3B0000}"/>
    <cellStyle name="20% - Accent1 2 7 3 3 3 4" xfId="15302" xr:uid="{00000000-0005-0000-0000-00000B3B0000}"/>
    <cellStyle name="20% - Accent1 2 7 3 3 4" xfId="15303" xr:uid="{00000000-0005-0000-0000-00000C3B0000}"/>
    <cellStyle name="20% - Accent1 2 7 3 3 4 2" xfId="15304" xr:uid="{00000000-0005-0000-0000-00000D3B0000}"/>
    <cellStyle name="20% - Accent1 2 7 3 3 4 2 2" xfId="15305" xr:uid="{00000000-0005-0000-0000-00000E3B0000}"/>
    <cellStyle name="20% - Accent1 2 7 3 3 4 2 2 2" xfId="15306" xr:uid="{00000000-0005-0000-0000-00000F3B0000}"/>
    <cellStyle name="20% - Accent1 2 7 3 3 4 2 3" xfId="15307" xr:uid="{00000000-0005-0000-0000-0000103B0000}"/>
    <cellStyle name="20% - Accent1 2 7 3 3 4 3" xfId="15308" xr:uid="{00000000-0005-0000-0000-0000113B0000}"/>
    <cellStyle name="20% - Accent1 2 7 3 3 4 3 2" xfId="15309" xr:uid="{00000000-0005-0000-0000-0000123B0000}"/>
    <cellStyle name="20% - Accent1 2 7 3 3 4 4" xfId="15310" xr:uid="{00000000-0005-0000-0000-0000133B0000}"/>
    <cellStyle name="20% - Accent1 2 7 3 3 5" xfId="15311" xr:uid="{00000000-0005-0000-0000-0000143B0000}"/>
    <cellStyle name="20% - Accent1 2 7 3 3 5 2" xfId="15312" xr:uid="{00000000-0005-0000-0000-0000153B0000}"/>
    <cellStyle name="20% - Accent1 2 7 3 3 5 2 2" xfId="15313" xr:uid="{00000000-0005-0000-0000-0000163B0000}"/>
    <cellStyle name="20% - Accent1 2 7 3 3 5 3" xfId="15314" xr:uid="{00000000-0005-0000-0000-0000173B0000}"/>
    <cellStyle name="20% - Accent1 2 7 3 3 6" xfId="15315" xr:uid="{00000000-0005-0000-0000-0000183B0000}"/>
    <cellStyle name="20% - Accent1 2 7 3 3 6 2" xfId="15316" xr:uid="{00000000-0005-0000-0000-0000193B0000}"/>
    <cellStyle name="20% - Accent1 2 7 3 3 6 2 2" xfId="15317" xr:uid="{00000000-0005-0000-0000-00001A3B0000}"/>
    <cellStyle name="20% - Accent1 2 7 3 3 6 3" xfId="15318" xr:uid="{00000000-0005-0000-0000-00001B3B0000}"/>
    <cellStyle name="20% - Accent1 2 7 3 3 7" xfId="15319" xr:uid="{00000000-0005-0000-0000-00001C3B0000}"/>
    <cellStyle name="20% - Accent1 2 7 3 3 7 2" xfId="15320" xr:uid="{00000000-0005-0000-0000-00001D3B0000}"/>
    <cellStyle name="20% - Accent1 2 7 3 3 8" xfId="15321" xr:uid="{00000000-0005-0000-0000-00001E3B0000}"/>
    <cellStyle name="20% - Accent1 2 7 3 3 8 2" xfId="15322" xr:uid="{00000000-0005-0000-0000-00001F3B0000}"/>
    <cellStyle name="20% - Accent1 2 7 3 3 9" xfId="15323" xr:uid="{00000000-0005-0000-0000-0000203B0000}"/>
    <cellStyle name="20% - Accent1 2 7 3 4" xfId="15324" xr:uid="{00000000-0005-0000-0000-0000213B0000}"/>
    <cellStyle name="20% - Accent1 2 7 3 4 2" xfId="15325" xr:uid="{00000000-0005-0000-0000-0000223B0000}"/>
    <cellStyle name="20% - Accent1 2 7 3 4 2 2" xfId="15326" xr:uid="{00000000-0005-0000-0000-0000233B0000}"/>
    <cellStyle name="20% - Accent1 2 7 3 4 2 2 2" xfId="15327" xr:uid="{00000000-0005-0000-0000-0000243B0000}"/>
    <cellStyle name="20% - Accent1 2 7 3 4 2 3" xfId="15328" xr:uid="{00000000-0005-0000-0000-0000253B0000}"/>
    <cellStyle name="20% - Accent1 2 7 3 4 3" xfId="15329" xr:uid="{00000000-0005-0000-0000-0000263B0000}"/>
    <cellStyle name="20% - Accent1 2 7 3 4 3 2" xfId="15330" xr:uid="{00000000-0005-0000-0000-0000273B0000}"/>
    <cellStyle name="20% - Accent1 2 7 3 4 4" xfId="15331" xr:uid="{00000000-0005-0000-0000-0000283B0000}"/>
    <cellStyle name="20% - Accent1 2 7 3 5" xfId="15332" xr:uid="{00000000-0005-0000-0000-0000293B0000}"/>
    <cellStyle name="20% - Accent1 2 7 3 5 2" xfId="15333" xr:uid="{00000000-0005-0000-0000-00002A3B0000}"/>
    <cellStyle name="20% - Accent1 2 7 3 5 2 2" xfId="15334" xr:uid="{00000000-0005-0000-0000-00002B3B0000}"/>
    <cellStyle name="20% - Accent1 2 7 3 5 2 2 2" xfId="15335" xr:uid="{00000000-0005-0000-0000-00002C3B0000}"/>
    <cellStyle name="20% - Accent1 2 7 3 5 2 3" xfId="15336" xr:uid="{00000000-0005-0000-0000-00002D3B0000}"/>
    <cellStyle name="20% - Accent1 2 7 3 5 3" xfId="15337" xr:uid="{00000000-0005-0000-0000-00002E3B0000}"/>
    <cellStyle name="20% - Accent1 2 7 3 5 3 2" xfId="15338" xr:uid="{00000000-0005-0000-0000-00002F3B0000}"/>
    <cellStyle name="20% - Accent1 2 7 3 5 4" xfId="15339" xr:uid="{00000000-0005-0000-0000-0000303B0000}"/>
    <cellStyle name="20% - Accent1 2 7 3 6" xfId="15340" xr:uid="{00000000-0005-0000-0000-0000313B0000}"/>
    <cellStyle name="20% - Accent1 2 7 3 6 2" xfId="15341" xr:uid="{00000000-0005-0000-0000-0000323B0000}"/>
    <cellStyle name="20% - Accent1 2 7 3 6 2 2" xfId="15342" xr:uid="{00000000-0005-0000-0000-0000333B0000}"/>
    <cellStyle name="20% - Accent1 2 7 3 6 2 2 2" xfId="15343" xr:uid="{00000000-0005-0000-0000-0000343B0000}"/>
    <cellStyle name="20% - Accent1 2 7 3 6 2 3" xfId="15344" xr:uid="{00000000-0005-0000-0000-0000353B0000}"/>
    <cellStyle name="20% - Accent1 2 7 3 6 3" xfId="15345" xr:uid="{00000000-0005-0000-0000-0000363B0000}"/>
    <cellStyle name="20% - Accent1 2 7 3 6 3 2" xfId="15346" xr:uid="{00000000-0005-0000-0000-0000373B0000}"/>
    <cellStyle name="20% - Accent1 2 7 3 6 4" xfId="15347" xr:uid="{00000000-0005-0000-0000-0000383B0000}"/>
    <cellStyle name="20% - Accent1 2 7 3 7" xfId="15348" xr:uid="{00000000-0005-0000-0000-0000393B0000}"/>
    <cellStyle name="20% - Accent1 2 7 3 7 2" xfId="15349" xr:uid="{00000000-0005-0000-0000-00003A3B0000}"/>
    <cellStyle name="20% - Accent1 2 7 3 7 2 2" xfId="15350" xr:uid="{00000000-0005-0000-0000-00003B3B0000}"/>
    <cellStyle name="20% - Accent1 2 7 3 7 3" xfId="15351" xr:uid="{00000000-0005-0000-0000-00003C3B0000}"/>
    <cellStyle name="20% - Accent1 2 7 3 8" xfId="15352" xr:uid="{00000000-0005-0000-0000-00003D3B0000}"/>
    <cellStyle name="20% - Accent1 2 7 3 8 2" xfId="15353" xr:uid="{00000000-0005-0000-0000-00003E3B0000}"/>
    <cellStyle name="20% - Accent1 2 7 3 8 2 2" xfId="15354" xr:uid="{00000000-0005-0000-0000-00003F3B0000}"/>
    <cellStyle name="20% - Accent1 2 7 3 8 3" xfId="15355" xr:uid="{00000000-0005-0000-0000-0000403B0000}"/>
    <cellStyle name="20% - Accent1 2 7 3 9" xfId="15356" xr:uid="{00000000-0005-0000-0000-0000413B0000}"/>
    <cellStyle name="20% - Accent1 2 7 3 9 2" xfId="15357" xr:uid="{00000000-0005-0000-0000-0000423B0000}"/>
    <cellStyle name="20% - Accent1 2 7 4" xfId="15358" xr:uid="{00000000-0005-0000-0000-0000433B0000}"/>
    <cellStyle name="20% - Accent1 2 7 4 10" xfId="15359" xr:uid="{00000000-0005-0000-0000-0000443B0000}"/>
    <cellStyle name="20% - Accent1 2 7 4 10 2" xfId="15360" xr:uid="{00000000-0005-0000-0000-0000453B0000}"/>
    <cellStyle name="20% - Accent1 2 7 4 11" xfId="15361" xr:uid="{00000000-0005-0000-0000-0000463B0000}"/>
    <cellStyle name="20% - Accent1 2 7 4 2" xfId="15362" xr:uid="{00000000-0005-0000-0000-0000473B0000}"/>
    <cellStyle name="20% - Accent1 2 7 4 2 2" xfId="15363" xr:uid="{00000000-0005-0000-0000-0000483B0000}"/>
    <cellStyle name="20% - Accent1 2 7 4 2 2 2" xfId="15364" xr:uid="{00000000-0005-0000-0000-0000493B0000}"/>
    <cellStyle name="20% - Accent1 2 7 4 2 2 2 2" xfId="15365" xr:uid="{00000000-0005-0000-0000-00004A3B0000}"/>
    <cellStyle name="20% - Accent1 2 7 4 2 2 2 2 2" xfId="15366" xr:uid="{00000000-0005-0000-0000-00004B3B0000}"/>
    <cellStyle name="20% - Accent1 2 7 4 2 2 2 3" xfId="15367" xr:uid="{00000000-0005-0000-0000-00004C3B0000}"/>
    <cellStyle name="20% - Accent1 2 7 4 2 2 3" xfId="15368" xr:uid="{00000000-0005-0000-0000-00004D3B0000}"/>
    <cellStyle name="20% - Accent1 2 7 4 2 2 3 2" xfId="15369" xr:uid="{00000000-0005-0000-0000-00004E3B0000}"/>
    <cellStyle name="20% - Accent1 2 7 4 2 2 4" xfId="15370" xr:uid="{00000000-0005-0000-0000-00004F3B0000}"/>
    <cellStyle name="20% - Accent1 2 7 4 2 3" xfId="15371" xr:uid="{00000000-0005-0000-0000-0000503B0000}"/>
    <cellStyle name="20% - Accent1 2 7 4 2 3 2" xfId="15372" xr:uid="{00000000-0005-0000-0000-0000513B0000}"/>
    <cellStyle name="20% - Accent1 2 7 4 2 3 2 2" xfId="15373" xr:uid="{00000000-0005-0000-0000-0000523B0000}"/>
    <cellStyle name="20% - Accent1 2 7 4 2 3 2 2 2" xfId="15374" xr:uid="{00000000-0005-0000-0000-0000533B0000}"/>
    <cellStyle name="20% - Accent1 2 7 4 2 3 2 3" xfId="15375" xr:uid="{00000000-0005-0000-0000-0000543B0000}"/>
    <cellStyle name="20% - Accent1 2 7 4 2 3 3" xfId="15376" xr:uid="{00000000-0005-0000-0000-0000553B0000}"/>
    <cellStyle name="20% - Accent1 2 7 4 2 3 3 2" xfId="15377" xr:uid="{00000000-0005-0000-0000-0000563B0000}"/>
    <cellStyle name="20% - Accent1 2 7 4 2 3 4" xfId="15378" xr:uid="{00000000-0005-0000-0000-0000573B0000}"/>
    <cellStyle name="20% - Accent1 2 7 4 2 4" xfId="15379" xr:uid="{00000000-0005-0000-0000-0000583B0000}"/>
    <cellStyle name="20% - Accent1 2 7 4 2 4 2" xfId="15380" xr:uid="{00000000-0005-0000-0000-0000593B0000}"/>
    <cellStyle name="20% - Accent1 2 7 4 2 4 2 2" xfId="15381" xr:uid="{00000000-0005-0000-0000-00005A3B0000}"/>
    <cellStyle name="20% - Accent1 2 7 4 2 4 2 2 2" xfId="15382" xr:uid="{00000000-0005-0000-0000-00005B3B0000}"/>
    <cellStyle name="20% - Accent1 2 7 4 2 4 2 3" xfId="15383" xr:uid="{00000000-0005-0000-0000-00005C3B0000}"/>
    <cellStyle name="20% - Accent1 2 7 4 2 4 3" xfId="15384" xr:uid="{00000000-0005-0000-0000-00005D3B0000}"/>
    <cellStyle name="20% - Accent1 2 7 4 2 4 3 2" xfId="15385" xr:uid="{00000000-0005-0000-0000-00005E3B0000}"/>
    <cellStyle name="20% - Accent1 2 7 4 2 4 4" xfId="15386" xr:uid="{00000000-0005-0000-0000-00005F3B0000}"/>
    <cellStyle name="20% - Accent1 2 7 4 2 5" xfId="15387" xr:uid="{00000000-0005-0000-0000-0000603B0000}"/>
    <cellStyle name="20% - Accent1 2 7 4 2 5 2" xfId="15388" xr:uid="{00000000-0005-0000-0000-0000613B0000}"/>
    <cellStyle name="20% - Accent1 2 7 4 2 5 2 2" xfId="15389" xr:uid="{00000000-0005-0000-0000-0000623B0000}"/>
    <cellStyle name="20% - Accent1 2 7 4 2 5 3" xfId="15390" xr:uid="{00000000-0005-0000-0000-0000633B0000}"/>
    <cellStyle name="20% - Accent1 2 7 4 2 6" xfId="15391" xr:uid="{00000000-0005-0000-0000-0000643B0000}"/>
    <cellStyle name="20% - Accent1 2 7 4 2 6 2" xfId="15392" xr:uid="{00000000-0005-0000-0000-0000653B0000}"/>
    <cellStyle name="20% - Accent1 2 7 4 2 6 2 2" xfId="15393" xr:uid="{00000000-0005-0000-0000-0000663B0000}"/>
    <cellStyle name="20% - Accent1 2 7 4 2 6 3" xfId="15394" xr:uid="{00000000-0005-0000-0000-0000673B0000}"/>
    <cellStyle name="20% - Accent1 2 7 4 2 7" xfId="15395" xr:uid="{00000000-0005-0000-0000-0000683B0000}"/>
    <cellStyle name="20% - Accent1 2 7 4 2 7 2" xfId="15396" xr:uid="{00000000-0005-0000-0000-0000693B0000}"/>
    <cellStyle name="20% - Accent1 2 7 4 2 8" xfId="15397" xr:uid="{00000000-0005-0000-0000-00006A3B0000}"/>
    <cellStyle name="20% - Accent1 2 7 4 2 8 2" xfId="15398" xr:uid="{00000000-0005-0000-0000-00006B3B0000}"/>
    <cellStyle name="20% - Accent1 2 7 4 2 9" xfId="15399" xr:uid="{00000000-0005-0000-0000-00006C3B0000}"/>
    <cellStyle name="20% - Accent1 2 7 4 3" xfId="15400" xr:uid="{00000000-0005-0000-0000-00006D3B0000}"/>
    <cellStyle name="20% - Accent1 2 7 4 3 2" xfId="15401" xr:uid="{00000000-0005-0000-0000-00006E3B0000}"/>
    <cellStyle name="20% - Accent1 2 7 4 3 2 2" xfId="15402" xr:uid="{00000000-0005-0000-0000-00006F3B0000}"/>
    <cellStyle name="20% - Accent1 2 7 4 3 2 2 2" xfId="15403" xr:uid="{00000000-0005-0000-0000-0000703B0000}"/>
    <cellStyle name="20% - Accent1 2 7 4 3 2 2 2 2" xfId="15404" xr:uid="{00000000-0005-0000-0000-0000713B0000}"/>
    <cellStyle name="20% - Accent1 2 7 4 3 2 2 3" xfId="15405" xr:uid="{00000000-0005-0000-0000-0000723B0000}"/>
    <cellStyle name="20% - Accent1 2 7 4 3 2 3" xfId="15406" xr:uid="{00000000-0005-0000-0000-0000733B0000}"/>
    <cellStyle name="20% - Accent1 2 7 4 3 2 3 2" xfId="15407" xr:uid="{00000000-0005-0000-0000-0000743B0000}"/>
    <cellStyle name="20% - Accent1 2 7 4 3 2 4" xfId="15408" xr:uid="{00000000-0005-0000-0000-0000753B0000}"/>
    <cellStyle name="20% - Accent1 2 7 4 3 3" xfId="15409" xr:uid="{00000000-0005-0000-0000-0000763B0000}"/>
    <cellStyle name="20% - Accent1 2 7 4 3 3 2" xfId="15410" xr:uid="{00000000-0005-0000-0000-0000773B0000}"/>
    <cellStyle name="20% - Accent1 2 7 4 3 3 2 2" xfId="15411" xr:uid="{00000000-0005-0000-0000-0000783B0000}"/>
    <cellStyle name="20% - Accent1 2 7 4 3 3 2 2 2" xfId="15412" xr:uid="{00000000-0005-0000-0000-0000793B0000}"/>
    <cellStyle name="20% - Accent1 2 7 4 3 3 2 3" xfId="15413" xr:uid="{00000000-0005-0000-0000-00007A3B0000}"/>
    <cellStyle name="20% - Accent1 2 7 4 3 3 3" xfId="15414" xr:uid="{00000000-0005-0000-0000-00007B3B0000}"/>
    <cellStyle name="20% - Accent1 2 7 4 3 3 3 2" xfId="15415" xr:uid="{00000000-0005-0000-0000-00007C3B0000}"/>
    <cellStyle name="20% - Accent1 2 7 4 3 3 4" xfId="15416" xr:uid="{00000000-0005-0000-0000-00007D3B0000}"/>
    <cellStyle name="20% - Accent1 2 7 4 3 4" xfId="15417" xr:uid="{00000000-0005-0000-0000-00007E3B0000}"/>
    <cellStyle name="20% - Accent1 2 7 4 3 4 2" xfId="15418" xr:uid="{00000000-0005-0000-0000-00007F3B0000}"/>
    <cellStyle name="20% - Accent1 2 7 4 3 4 2 2" xfId="15419" xr:uid="{00000000-0005-0000-0000-0000803B0000}"/>
    <cellStyle name="20% - Accent1 2 7 4 3 4 2 2 2" xfId="15420" xr:uid="{00000000-0005-0000-0000-0000813B0000}"/>
    <cellStyle name="20% - Accent1 2 7 4 3 4 2 3" xfId="15421" xr:uid="{00000000-0005-0000-0000-0000823B0000}"/>
    <cellStyle name="20% - Accent1 2 7 4 3 4 3" xfId="15422" xr:uid="{00000000-0005-0000-0000-0000833B0000}"/>
    <cellStyle name="20% - Accent1 2 7 4 3 4 3 2" xfId="15423" xr:uid="{00000000-0005-0000-0000-0000843B0000}"/>
    <cellStyle name="20% - Accent1 2 7 4 3 4 4" xfId="15424" xr:uid="{00000000-0005-0000-0000-0000853B0000}"/>
    <cellStyle name="20% - Accent1 2 7 4 3 5" xfId="15425" xr:uid="{00000000-0005-0000-0000-0000863B0000}"/>
    <cellStyle name="20% - Accent1 2 7 4 3 5 2" xfId="15426" xr:uid="{00000000-0005-0000-0000-0000873B0000}"/>
    <cellStyle name="20% - Accent1 2 7 4 3 5 2 2" xfId="15427" xr:uid="{00000000-0005-0000-0000-0000883B0000}"/>
    <cellStyle name="20% - Accent1 2 7 4 3 5 3" xfId="15428" xr:uid="{00000000-0005-0000-0000-0000893B0000}"/>
    <cellStyle name="20% - Accent1 2 7 4 3 6" xfId="15429" xr:uid="{00000000-0005-0000-0000-00008A3B0000}"/>
    <cellStyle name="20% - Accent1 2 7 4 3 6 2" xfId="15430" xr:uid="{00000000-0005-0000-0000-00008B3B0000}"/>
    <cellStyle name="20% - Accent1 2 7 4 3 6 2 2" xfId="15431" xr:uid="{00000000-0005-0000-0000-00008C3B0000}"/>
    <cellStyle name="20% - Accent1 2 7 4 3 6 3" xfId="15432" xr:uid="{00000000-0005-0000-0000-00008D3B0000}"/>
    <cellStyle name="20% - Accent1 2 7 4 3 7" xfId="15433" xr:uid="{00000000-0005-0000-0000-00008E3B0000}"/>
    <cellStyle name="20% - Accent1 2 7 4 3 7 2" xfId="15434" xr:uid="{00000000-0005-0000-0000-00008F3B0000}"/>
    <cellStyle name="20% - Accent1 2 7 4 3 8" xfId="15435" xr:uid="{00000000-0005-0000-0000-0000903B0000}"/>
    <cellStyle name="20% - Accent1 2 7 4 3 8 2" xfId="15436" xr:uid="{00000000-0005-0000-0000-0000913B0000}"/>
    <cellStyle name="20% - Accent1 2 7 4 3 9" xfId="15437" xr:uid="{00000000-0005-0000-0000-0000923B0000}"/>
    <cellStyle name="20% - Accent1 2 7 4 4" xfId="15438" xr:uid="{00000000-0005-0000-0000-0000933B0000}"/>
    <cellStyle name="20% - Accent1 2 7 4 4 2" xfId="15439" xr:uid="{00000000-0005-0000-0000-0000943B0000}"/>
    <cellStyle name="20% - Accent1 2 7 4 4 2 2" xfId="15440" xr:uid="{00000000-0005-0000-0000-0000953B0000}"/>
    <cellStyle name="20% - Accent1 2 7 4 4 2 2 2" xfId="15441" xr:uid="{00000000-0005-0000-0000-0000963B0000}"/>
    <cellStyle name="20% - Accent1 2 7 4 4 2 3" xfId="15442" xr:uid="{00000000-0005-0000-0000-0000973B0000}"/>
    <cellStyle name="20% - Accent1 2 7 4 4 3" xfId="15443" xr:uid="{00000000-0005-0000-0000-0000983B0000}"/>
    <cellStyle name="20% - Accent1 2 7 4 4 3 2" xfId="15444" xr:uid="{00000000-0005-0000-0000-0000993B0000}"/>
    <cellStyle name="20% - Accent1 2 7 4 4 4" xfId="15445" xr:uid="{00000000-0005-0000-0000-00009A3B0000}"/>
    <cellStyle name="20% - Accent1 2 7 4 5" xfId="15446" xr:uid="{00000000-0005-0000-0000-00009B3B0000}"/>
    <cellStyle name="20% - Accent1 2 7 4 5 2" xfId="15447" xr:uid="{00000000-0005-0000-0000-00009C3B0000}"/>
    <cellStyle name="20% - Accent1 2 7 4 5 2 2" xfId="15448" xr:uid="{00000000-0005-0000-0000-00009D3B0000}"/>
    <cellStyle name="20% - Accent1 2 7 4 5 2 2 2" xfId="15449" xr:uid="{00000000-0005-0000-0000-00009E3B0000}"/>
    <cellStyle name="20% - Accent1 2 7 4 5 2 3" xfId="15450" xr:uid="{00000000-0005-0000-0000-00009F3B0000}"/>
    <cellStyle name="20% - Accent1 2 7 4 5 3" xfId="15451" xr:uid="{00000000-0005-0000-0000-0000A03B0000}"/>
    <cellStyle name="20% - Accent1 2 7 4 5 3 2" xfId="15452" xr:uid="{00000000-0005-0000-0000-0000A13B0000}"/>
    <cellStyle name="20% - Accent1 2 7 4 5 4" xfId="15453" xr:uid="{00000000-0005-0000-0000-0000A23B0000}"/>
    <cellStyle name="20% - Accent1 2 7 4 6" xfId="15454" xr:uid="{00000000-0005-0000-0000-0000A33B0000}"/>
    <cellStyle name="20% - Accent1 2 7 4 6 2" xfId="15455" xr:uid="{00000000-0005-0000-0000-0000A43B0000}"/>
    <cellStyle name="20% - Accent1 2 7 4 6 2 2" xfId="15456" xr:uid="{00000000-0005-0000-0000-0000A53B0000}"/>
    <cellStyle name="20% - Accent1 2 7 4 6 2 2 2" xfId="15457" xr:uid="{00000000-0005-0000-0000-0000A63B0000}"/>
    <cellStyle name="20% - Accent1 2 7 4 6 2 3" xfId="15458" xr:uid="{00000000-0005-0000-0000-0000A73B0000}"/>
    <cellStyle name="20% - Accent1 2 7 4 6 3" xfId="15459" xr:uid="{00000000-0005-0000-0000-0000A83B0000}"/>
    <cellStyle name="20% - Accent1 2 7 4 6 3 2" xfId="15460" xr:uid="{00000000-0005-0000-0000-0000A93B0000}"/>
    <cellStyle name="20% - Accent1 2 7 4 6 4" xfId="15461" xr:uid="{00000000-0005-0000-0000-0000AA3B0000}"/>
    <cellStyle name="20% - Accent1 2 7 4 7" xfId="15462" xr:uid="{00000000-0005-0000-0000-0000AB3B0000}"/>
    <cellStyle name="20% - Accent1 2 7 4 7 2" xfId="15463" xr:uid="{00000000-0005-0000-0000-0000AC3B0000}"/>
    <cellStyle name="20% - Accent1 2 7 4 7 2 2" xfId="15464" xr:uid="{00000000-0005-0000-0000-0000AD3B0000}"/>
    <cellStyle name="20% - Accent1 2 7 4 7 3" xfId="15465" xr:uid="{00000000-0005-0000-0000-0000AE3B0000}"/>
    <cellStyle name="20% - Accent1 2 7 4 8" xfId="15466" xr:uid="{00000000-0005-0000-0000-0000AF3B0000}"/>
    <cellStyle name="20% - Accent1 2 7 4 8 2" xfId="15467" xr:uid="{00000000-0005-0000-0000-0000B03B0000}"/>
    <cellStyle name="20% - Accent1 2 7 4 8 2 2" xfId="15468" xr:uid="{00000000-0005-0000-0000-0000B13B0000}"/>
    <cellStyle name="20% - Accent1 2 7 4 8 3" xfId="15469" xr:uid="{00000000-0005-0000-0000-0000B23B0000}"/>
    <cellStyle name="20% - Accent1 2 7 4 9" xfId="15470" xr:uid="{00000000-0005-0000-0000-0000B33B0000}"/>
    <cellStyle name="20% - Accent1 2 7 4 9 2" xfId="15471" xr:uid="{00000000-0005-0000-0000-0000B43B0000}"/>
    <cellStyle name="20% - Accent1 2 7 5" xfId="15472" xr:uid="{00000000-0005-0000-0000-0000B53B0000}"/>
    <cellStyle name="20% - Accent1 2 7 5 2" xfId="15473" xr:uid="{00000000-0005-0000-0000-0000B63B0000}"/>
    <cellStyle name="20% - Accent1 2 7 5 2 2" xfId="15474" xr:uid="{00000000-0005-0000-0000-0000B73B0000}"/>
    <cellStyle name="20% - Accent1 2 7 5 2 2 2" xfId="15475" xr:uid="{00000000-0005-0000-0000-0000B83B0000}"/>
    <cellStyle name="20% - Accent1 2 7 5 2 2 2 2" xfId="15476" xr:uid="{00000000-0005-0000-0000-0000B93B0000}"/>
    <cellStyle name="20% - Accent1 2 7 5 2 2 3" xfId="15477" xr:uid="{00000000-0005-0000-0000-0000BA3B0000}"/>
    <cellStyle name="20% - Accent1 2 7 5 2 3" xfId="15478" xr:uid="{00000000-0005-0000-0000-0000BB3B0000}"/>
    <cellStyle name="20% - Accent1 2 7 5 2 3 2" xfId="15479" xr:uid="{00000000-0005-0000-0000-0000BC3B0000}"/>
    <cellStyle name="20% - Accent1 2 7 5 2 4" xfId="15480" xr:uid="{00000000-0005-0000-0000-0000BD3B0000}"/>
    <cellStyle name="20% - Accent1 2 7 5 3" xfId="15481" xr:uid="{00000000-0005-0000-0000-0000BE3B0000}"/>
    <cellStyle name="20% - Accent1 2 7 5 3 2" xfId="15482" xr:uid="{00000000-0005-0000-0000-0000BF3B0000}"/>
    <cellStyle name="20% - Accent1 2 7 5 3 2 2" xfId="15483" xr:uid="{00000000-0005-0000-0000-0000C03B0000}"/>
    <cellStyle name="20% - Accent1 2 7 5 3 2 2 2" xfId="15484" xr:uid="{00000000-0005-0000-0000-0000C13B0000}"/>
    <cellStyle name="20% - Accent1 2 7 5 3 2 3" xfId="15485" xr:uid="{00000000-0005-0000-0000-0000C23B0000}"/>
    <cellStyle name="20% - Accent1 2 7 5 3 3" xfId="15486" xr:uid="{00000000-0005-0000-0000-0000C33B0000}"/>
    <cellStyle name="20% - Accent1 2 7 5 3 3 2" xfId="15487" xr:uid="{00000000-0005-0000-0000-0000C43B0000}"/>
    <cellStyle name="20% - Accent1 2 7 5 3 4" xfId="15488" xr:uid="{00000000-0005-0000-0000-0000C53B0000}"/>
    <cellStyle name="20% - Accent1 2 7 5 4" xfId="15489" xr:uid="{00000000-0005-0000-0000-0000C63B0000}"/>
    <cellStyle name="20% - Accent1 2 7 5 4 2" xfId="15490" xr:uid="{00000000-0005-0000-0000-0000C73B0000}"/>
    <cellStyle name="20% - Accent1 2 7 5 4 2 2" xfId="15491" xr:uid="{00000000-0005-0000-0000-0000C83B0000}"/>
    <cellStyle name="20% - Accent1 2 7 5 4 2 2 2" xfId="15492" xr:uid="{00000000-0005-0000-0000-0000C93B0000}"/>
    <cellStyle name="20% - Accent1 2 7 5 4 2 3" xfId="15493" xr:uid="{00000000-0005-0000-0000-0000CA3B0000}"/>
    <cellStyle name="20% - Accent1 2 7 5 4 3" xfId="15494" xr:uid="{00000000-0005-0000-0000-0000CB3B0000}"/>
    <cellStyle name="20% - Accent1 2 7 5 4 3 2" xfId="15495" xr:uid="{00000000-0005-0000-0000-0000CC3B0000}"/>
    <cellStyle name="20% - Accent1 2 7 5 4 4" xfId="15496" xr:uid="{00000000-0005-0000-0000-0000CD3B0000}"/>
    <cellStyle name="20% - Accent1 2 7 5 5" xfId="15497" xr:uid="{00000000-0005-0000-0000-0000CE3B0000}"/>
    <cellStyle name="20% - Accent1 2 7 5 5 2" xfId="15498" xr:uid="{00000000-0005-0000-0000-0000CF3B0000}"/>
    <cellStyle name="20% - Accent1 2 7 5 5 2 2" xfId="15499" xr:uid="{00000000-0005-0000-0000-0000D03B0000}"/>
    <cellStyle name="20% - Accent1 2 7 5 5 3" xfId="15500" xr:uid="{00000000-0005-0000-0000-0000D13B0000}"/>
    <cellStyle name="20% - Accent1 2 7 5 6" xfId="15501" xr:uid="{00000000-0005-0000-0000-0000D23B0000}"/>
    <cellStyle name="20% - Accent1 2 7 5 6 2" xfId="15502" xr:uid="{00000000-0005-0000-0000-0000D33B0000}"/>
    <cellStyle name="20% - Accent1 2 7 5 6 2 2" xfId="15503" xr:uid="{00000000-0005-0000-0000-0000D43B0000}"/>
    <cellStyle name="20% - Accent1 2 7 5 6 3" xfId="15504" xr:uid="{00000000-0005-0000-0000-0000D53B0000}"/>
    <cellStyle name="20% - Accent1 2 7 5 7" xfId="15505" xr:uid="{00000000-0005-0000-0000-0000D63B0000}"/>
    <cellStyle name="20% - Accent1 2 7 5 7 2" xfId="15506" xr:uid="{00000000-0005-0000-0000-0000D73B0000}"/>
    <cellStyle name="20% - Accent1 2 7 5 8" xfId="15507" xr:uid="{00000000-0005-0000-0000-0000D83B0000}"/>
    <cellStyle name="20% - Accent1 2 7 5 8 2" xfId="15508" xr:uid="{00000000-0005-0000-0000-0000D93B0000}"/>
    <cellStyle name="20% - Accent1 2 7 5 9" xfId="15509" xr:uid="{00000000-0005-0000-0000-0000DA3B0000}"/>
    <cellStyle name="20% - Accent1 2 7 6" xfId="15510" xr:uid="{00000000-0005-0000-0000-0000DB3B0000}"/>
    <cellStyle name="20% - Accent1 2 7 6 2" xfId="15511" xr:uid="{00000000-0005-0000-0000-0000DC3B0000}"/>
    <cellStyle name="20% - Accent1 2 7 6 2 2" xfId="15512" xr:uid="{00000000-0005-0000-0000-0000DD3B0000}"/>
    <cellStyle name="20% - Accent1 2 7 6 2 2 2" xfId="15513" xr:uid="{00000000-0005-0000-0000-0000DE3B0000}"/>
    <cellStyle name="20% - Accent1 2 7 6 2 2 2 2" xfId="15514" xr:uid="{00000000-0005-0000-0000-0000DF3B0000}"/>
    <cellStyle name="20% - Accent1 2 7 6 2 2 3" xfId="15515" xr:uid="{00000000-0005-0000-0000-0000E03B0000}"/>
    <cellStyle name="20% - Accent1 2 7 6 2 3" xfId="15516" xr:uid="{00000000-0005-0000-0000-0000E13B0000}"/>
    <cellStyle name="20% - Accent1 2 7 6 2 3 2" xfId="15517" xr:uid="{00000000-0005-0000-0000-0000E23B0000}"/>
    <cellStyle name="20% - Accent1 2 7 6 2 4" xfId="15518" xr:uid="{00000000-0005-0000-0000-0000E33B0000}"/>
    <cellStyle name="20% - Accent1 2 7 6 3" xfId="15519" xr:uid="{00000000-0005-0000-0000-0000E43B0000}"/>
    <cellStyle name="20% - Accent1 2 7 6 3 2" xfId="15520" xr:uid="{00000000-0005-0000-0000-0000E53B0000}"/>
    <cellStyle name="20% - Accent1 2 7 6 3 2 2" xfId="15521" xr:uid="{00000000-0005-0000-0000-0000E63B0000}"/>
    <cellStyle name="20% - Accent1 2 7 6 3 2 2 2" xfId="15522" xr:uid="{00000000-0005-0000-0000-0000E73B0000}"/>
    <cellStyle name="20% - Accent1 2 7 6 3 2 3" xfId="15523" xr:uid="{00000000-0005-0000-0000-0000E83B0000}"/>
    <cellStyle name="20% - Accent1 2 7 6 3 3" xfId="15524" xr:uid="{00000000-0005-0000-0000-0000E93B0000}"/>
    <cellStyle name="20% - Accent1 2 7 6 3 3 2" xfId="15525" xr:uid="{00000000-0005-0000-0000-0000EA3B0000}"/>
    <cellStyle name="20% - Accent1 2 7 6 3 4" xfId="15526" xr:uid="{00000000-0005-0000-0000-0000EB3B0000}"/>
    <cellStyle name="20% - Accent1 2 7 6 4" xfId="15527" xr:uid="{00000000-0005-0000-0000-0000EC3B0000}"/>
    <cellStyle name="20% - Accent1 2 7 6 4 2" xfId="15528" xr:uid="{00000000-0005-0000-0000-0000ED3B0000}"/>
    <cellStyle name="20% - Accent1 2 7 6 4 2 2" xfId="15529" xr:uid="{00000000-0005-0000-0000-0000EE3B0000}"/>
    <cellStyle name="20% - Accent1 2 7 6 4 2 2 2" xfId="15530" xr:uid="{00000000-0005-0000-0000-0000EF3B0000}"/>
    <cellStyle name="20% - Accent1 2 7 6 4 2 3" xfId="15531" xr:uid="{00000000-0005-0000-0000-0000F03B0000}"/>
    <cellStyle name="20% - Accent1 2 7 6 4 3" xfId="15532" xr:uid="{00000000-0005-0000-0000-0000F13B0000}"/>
    <cellStyle name="20% - Accent1 2 7 6 4 3 2" xfId="15533" xr:uid="{00000000-0005-0000-0000-0000F23B0000}"/>
    <cellStyle name="20% - Accent1 2 7 6 4 4" xfId="15534" xr:uid="{00000000-0005-0000-0000-0000F33B0000}"/>
    <cellStyle name="20% - Accent1 2 7 6 5" xfId="15535" xr:uid="{00000000-0005-0000-0000-0000F43B0000}"/>
    <cellStyle name="20% - Accent1 2 7 6 5 2" xfId="15536" xr:uid="{00000000-0005-0000-0000-0000F53B0000}"/>
    <cellStyle name="20% - Accent1 2 7 6 5 2 2" xfId="15537" xr:uid="{00000000-0005-0000-0000-0000F63B0000}"/>
    <cellStyle name="20% - Accent1 2 7 6 5 3" xfId="15538" xr:uid="{00000000-0005-0000-0000-0000F73B0000}"/>
    <cellStyle name="20% - Accent1 2 7 6 6" xfId="15539" xr:uid="{00000000-0005-0000-0000-0000F83B0000}"/>
    <cellStyle name="20% - Accent1 2 7 6 6 2" xfId="15540" xr:uid="{00000000-0005-0000-0000-0000F93B0000}"/>
    <cellStyle name="20% - Accent1 2 7 6 6 2 2" xfId="15541" xr:uid="{00000000-0005-0000-0000-0000FA3B0000}"/>
    <cellStyle name="20% - Accent1 2 7 6 6 3" xfId="15542" xr:uid="{00000000-0005-0000-0000-0000FB3B0000}"/>
    <cellStyle name="20% - Accent1 2 7 6 7" xfId="15543" xr:uid="{00000000-0005-0000-0000-0000FC3B0000}"/>
    <cellStyle name="20% - Accent1 2 7 6 7 2" xfId="15544" xr:uid="{00000000-0005-0000-0000-0000FD3B0000}"/>
    <cellStyle name="20% - Accent1 2 7 6 8" xfId="15545" xr:uid="{00000000-0005-0000-0000-0000FE3B0000}"/>
    <cellStyle name="20% - Accent1 2 7 6 8 2" xfId="15546" xr:uid="{00000000-0005-0000-0000-0000FF3B0000}"/>
    <cellStyle name="20% - Accent1 2 7 6 9" xfId="15547" xr:uid="{00000000-0005-0000-0000-0000003C0000}"/>
    <cellStyle name="20% - Accent1 2 7 7" xfId="15548" xr:uid="{00000000-0005-0000-0000-0000013C0000}"/>
    <cellStyle name="20% - Accent1 2 7 7 2" xfId="15549" xr:uid="{00000000-0005-0000-0000-0000023C0000}"/>
    <cellStyle name="20% - Accent1 2 7 7 2 2" xfId="15550" xr:uid="{00000000-0005-0000-0000-0000033C0000}"/>
    <cellStyle name="20% - Accent1 2 7 7 2 2 2" xfId="15551" xr:uid="{00000000-0005-0000-0000-0000043C0000}"/>
    <cellStyle name="20% - Accent1 2 7 7 2 3" xfId="15552" xr:uid="{00000000-0005-0000-0000-0000053C0000}"/>
    <cellStyle name="20% - Accent1 2 7 7 3" xfId="15553" xr:uid="{00000000-0005-0000-0000-0000063C0000}"/>
    <cellStyle name="20% - Accent1 2 7 7 3 2" xfId="15554" xr:uid="{00000000-0005-0000-0000-0000073C0000}"/>
    <cellStyle name="20% - Accent1 2 7 7 4" xfId="15555" xr:uid="{00000000-0005-0000-0000-0000083C0000}"/>
    <cellStyle name="20% - Accent1 2 7 8" xfId="15556" xr:uid="{00000000-0005-0000-0000-0000093C0000}"/>
    <cellStyle name="20% - Accent1 2 7 8 2" xfId="15557" xr:uid="{00000000-0005-0000-0000-00000A3C0000}"/>
    <cellStyle name="20% - Accent1 2 7 8 2 2" xfId="15558" xr:uid="{00000000-0005-0000-0000-00000B3C0000}"/>
    <cellStyle name="20% - Accent1 2 7 8 2 2 2" xfId="15559" xr:uid="{00000000-0005-0000-0000-00000C3C0000}"/>
    <cellStyle name="20% - Accent1 2 7 8 2 3" xfId="15560" xr:uid="{00000000-0005-0000-0000-00000D3C0000}"/>
    <cellStyle name="20% - Accent1 2 7 8 3" xfId="15561" xr:uid="{00000000-0005-0000-0000-00000E3C0000}"/>
    <cellStyle name="20% - Accent1 2 7 8 3 2" xfId="15562" xr:uid="{00000000-0005-0000-0000-00000F3C0000}"/>
    <cellStyle name="20% - Accent1 2 7 8 4" xfId="15563" xr:uid="{00000000-0005-0000-0000-0000103C0000}"/>
    <cellStyle name="20% - Accent1 2 7 9" xfId="15564" xr:uid="{00000000-0005-0000-0000-0000113C0000}"/>
    <cellStyle name="20% - Accent1 2 7 9 2" xfId="15565" xr:uid="{00000000-0005-0000-0000-0000123C0000}"/>
    <cellStyle name="20% - Accent1 2 7 9 2 2" xfId="15566" xr:uid="{00000000-0005-0000-0000-0000133C0000}"/>
    <cellStyle name="20% - Accent1 2 7 9 2 2 2" xfId="15567" xr:uid="{00000000-0005-0000-0000-0000143C0000}"/>
    <cellStyle name="20% - Accent1 2 7 9 2 3" xfId="15568" xr:uid="{00000000-0005-0000-0000-0000153C0000}"/>
    <cellStyle name="20% - Accent1 2 7 9 3" xfId="15569" xr:uid="{00000000-0005-0000-0000-0000163C0000}"/>
    <cellStyle name="20% - Accent1 2 7 9 3 2" xfId="15570" xr:uid="{00000000-0005-0000-0000-0000173C0000}"/>
    <cellStyle name="20% - Accent1 2 7 9 4" xfId="15571" xr:uid="{00000000-0005-0000-0000-0000183C0000}"/>
    <cellStyle name="20% - Accent1 2 8" xfId="15572" xr:uid="{00000000-0005-0000-0000-0000193C0000}"/>
    <cellStyle name="20% - Accent1 2 8 10" xfId="15573" xr:uid="{00000000-0005-0000-0000-00001A3C0000}"/>
    <cellStyle name="20% - Accent1 2 8 10 2" xfId="15574" xr:uid="{00000000-0005-0000-0000-00001B3C0000}"/>
    <cellStyle name="20% - Accent1 2 8 11" xfId="15575" xr:uid="{00000000-0005-0000-0000-00001C3C0000}"/>
    <cellStyle name="20% - Accent1 2 8 11 2" xfId="15576" xr:uid="{00000000-0005-0000-0000-00001D3C0000}"/>
    <cellStyle name="20% - Accent1 2 8 12" xfId="15577" xr:uid="{00000000-0005-0000-0000-00001E3C0000}"/>
    <cellStyle name="20% - Accent1 2 8 2" xfId="15578" xr:uid="{00000000-0005-0000-0000-00001F3C0000}"/>
    <cellStyle name="20% - Accent1 2 8 2 10" xfId="15579" xr:uid="{00000000-0005-0000-0000-0000203C0000}"/>
    <cellStyle name="20% - Accent1 2 8 2 10 2" xfId="15580" xr:uid="{00000000-0005-0000-0000-0000213C0000}"/>
    <cellStyle name="20% - Accent1 2 8 2 11" xfId="15581" xr:uid="{00000000-0005-0000-0000-0000223C0000}"/>
    <cellStyle name="20% - Accent1 2 8 2 2" xfId="15582" xr:uid="{00000000-0005-0000-0000-0000233C0000}"/>
    <cellStyle name="20% - Accent1 2 8 2 2 2" xfId="15583" xr:uid="{00000000-0005-0000-0000-0000243C0000}"/>
    <cellStyle name="20% - Accent1 2 8 2 2 2 2" xfId="15584" xr:uid="{00000000-0005-0000-0000-0000253C0000}"/>
    <cellStyle name="20% - Accent1 2 8 2 2 2 2 2" xfId="15585" xr:uid="{00000000-0005-0000-0000-0000263C0000}"/>
    <cellStyle name="20% - Accent1 2 8 2 2 2 2 2 2" xfId="15586" xr:uid="{00000000-0005-0000-0000-0000273C0000}"/>
    <cellStyle name="20% - Accent1 2 8 2 2 2 2 3" xfId="15587" xr:uid="{00000000-0005-0000-0000-0000283C0000}"/>
    <cellStyle name="20% - Accent1 2 8 2 2 2 3" xfId="15588" xr:uid="{00000000-0005-0000-0000-0000293C0000}"/>
    <cellStyle name="20% - Accent1 2 8 2 2 2 3 2" xfId="15589" xr:uid="{00000000-0005-0000-0000-00002A3C0000}"/>
    <cellStyle name="20% - Accent1 2 8 2 2 2 4" xfId="15590" xr:uid="{00000000-0005-0000-0000-00002B3C0000}"/>
    <cellStyle name="20% - Accent1 2 8 2 2 3" xfId="15591" xr:uid="{00000000-0005-0000-0000-00002C3C0000}"/>
    <cellStyle name="20% - Accent1 2 8 2 2 3 2" xfId="15592" xr:uid="{00000000-0005-0000-0000-00002D3C0000}"/>
    <cellStyle name="20% - Accent1 2 8 2 2 3 2 2" xfId="15593" xr:uid="{00000000-0005-0000-0000-00002E3C0000}"/>
    <cellStyle name="20% - Accent1 2 8 2 2 3 2 2 2" xfId="15594" xr:uid="{00000000-0005-0000-0000-00002F3C0000}"/>
    <cellStyle name="20% - Accent1 2 8 2 2 3 2 3" xfId="15595" xr:uid="{00000000-0005-0000-0000-0000303C0000}"/>
    <cellStyle name="20% - Accent1 2 8 2 2 3 3" xfId="15596" xr:uid="{00000000-0005-0000-0000-0000313C0000}"/>
    <cellStyle name="20% - Accent1 2 8 2 2 3 3 2" xfId="15597" xr:uid="{00000000-0005-0000-0000-0000323C0000}"/>
    <cellStyle name="20% - Accent1 2 8 2 2 3 4" xfId="15598" xr:uid="{00000000-0005-0000-0000-0000333C0000}"/>
    <cellStyle name="20% - Accent1 2 8 2 2 4" xfId="15599" xr:uid="{00000000-0005-0000-0000-0000343C0000}"/>
    <cellStyle name="20% - Accent1 2 8 2 2 4 2" xfId="15600" xr:uid="{00000000-0005-0000-0000-0000353C0000}"/>
    <cellStyle name="20% - Accent1 2 8 2 2 4 2 2" xfId="15601" xr:uid="{00000000-0005-0000-0000-0000363C0000}"/>
    <cellStyle name="20% - Accent1 2 8 2 2 4 2 2 2" xfId="15602" xr:uid="{00000000-0005-0000-0000-0000373C0000}"/>
    <cellStyle name="20% - Accent1 2 8 2 2 4 2 3" xfId="15603" xr:uid="{00000000-0005-0000-0000-0000383C0000}"/>
    <cellStyle name="20% - Accent1 2 8 2 2 4 3" xfId="15604" xr:uid="{00000000-0005-0000-0000-0000393C0000}"/>
    <cellStyle name="20% - Accent1 2 8 2 2 4 3 2" xfId="15605" xr:uid="{00000000-0005-0000-0000-00003A3C0000}"/>
    <cellStyle name="20% - Accent1 2 8 2 2 4 4" xfId="15606" xr:uid="{00000000-0005-0000-0000-00003B3C0000}"/>
    <cellStyle name="20% - Accent1 2 8 2 2 5" xfId="15607" xr:uid="{00000000-0005-0000-0000-00003C3C0000}"/>
    <cellStyle name="20% - Accent1 2 8 2 2 5 2" xfId="15608" xr:uid="{00000000-0005-0000-0000-00003D3C0000}"/>
    <cellStyle name="20% - Accent1 2 8 2 2 5 2 2" xfId="15609" xr:uid="{00000000-0005-0000-0000-00003E3C0000}"/>
    <cellStyle name="20% - Accent1 2 8 2 2 5 3" xfId="15610" xr:uid="{00000000-0005-0000-0000-00003F3C0000}"/>
    <cellStyle name="20% - Accent1 2 8 2 2 6" xfId="15611" xr:uid="{00000000-0005-0000-0000-0000403C0000}"/>
    <cellStyle name="20% - Accent1 2 8 2 2 6 2" xfId="15612" xr:uid="{00000000-0005-0000-0000-0000413C0000}"/>
    <cellStyle name="20% - Accent1 2 8 2 2 6 2 2" xfId="15613" xr:uid="{00000000-0005-0000-0000-0000423C0000}"/>
    <cellStyle name="20% - Accent1 2 8 2 2 6 3" xfId="15614" xr:uid="{00000000-0005-0000-0000-0000433C0000}"/>
    <cellStyle name="20% - Accent1 2 8 2 2 7" xfId="15615" xr:uid="{00000000-0005-0000-0000-0000443C0000}"/>
    <cellStyle name="20% - Accent1 2 8 2 2 7 2" xfId="15616" xr:uid="{00000000-0005-0000-0000-0000453C0000}"/>
    <cellStyle name="20% - Accent1 2 8 2 2 8" xfId="15617" xr:uid="{00000000-0005-0000-0000-0000463C0000}"/>
    <cellStyle name="20% - Accent1 2 8 2 2 8 2" xfId="15618" xr:uid="{00000000-0005-0000-0000-0000473C0000}"/>
    <cellStyle name="20% - Accent1 2 8 2 2 9" xfId="15619" xr:uid="{00000000-0005-0000-0000-0000483C0000}"/>
    <cellStyle name="20% - Accent1 2 8 2 3" xfId="15620" xr:uid="{00000000-0005-0000-0000-0000493C0000}"/>
    <cellStyle name="20% - Accent1 2 8 2 3 2" xfId="15621" xr:uid="{00000000-0005-0000-0000-00004A3C0000}"/>
    <cellStyle name="20% - Accent1 2 8 2 3 2 2" xfId="15622" xr:uid="{00000000-0005-0000-0000-00004B3C0000}"/>
    <cellStyle name="20% - Accent1 2 8 2 3 2 2 2" xfId="15623" xr:uid="{00000000-0005-0000-0000-00004C3C0000}"/>
    <cellStyle name="20% - Accent1 2 8 2 3 2 2 2 2" xfId="15624" xr:uid="{00000000-0005-0000-0000-00004D3C0000}"/>
    <cellStyle name="20% - Accent1 2 8 2 3 2 2 3" xfId="15625" xr:uid="{00000000-0005-0000-0000-00004E3C0000}"/>
    <cellStyle name="20% - Accent1 2 8 2 3 2 3" xfId="15626" xr:uid="{00000000-0005-0000-0000-00004F3C0000}"/>
    <cellStyle name="20% - Accent1 2 8 2 3 2 3 2" xfId="15627" xr:uid="{00000000-0005-0000-0000-0000503C0000}"/>
    <cellStyle name="20% - Accent1 2 8 2 3 2 4" xfId="15628" xr:uid="{00000000-0005-0000-0000-0000513C0000}"/>
    <cellStyle name="20% - Accent1 2 8 2 3 3" xfId="15629" xr:uid="{00000000-0005-0000-0000-0000523C0000}"/>
    <cellStyle name="20% - Accent1 2 8 2 3 3 2" xfId="15630" xr:uid="{00000000-0005-0000-0000-0000533C0000}"/>
    <cellStyle name="20% - Accent1 2 8 2 3 3 2 2" xfId="15631" xr:uid="{00000000-0005-0000-0000-0000543C0000}"/>
    <cellStyle name="20% - Accent1 2 8 2 3 3 2 2 2" xfId="15632" xr:uid="{00000000-0005-0000-0000-0000553C0000}"/>
    <cellStyle name="20% - Accent1 2 8 2 3 3 2 3" xfId="15633" xr:uid="{00000000-0005-0000-0000-0000563C0000}"/>
    <cellStyle name="20% - Accent1 2 8 2 3 3 3" xfId="15634" xr:uid="{00000000-0005-0000-0000-0000573C0000}"/>
    <cellStyle name="20% - Accent1 2 8 2 3 3 3 2" xfId="15635" xr:uid="{00000000-0005-0000-0000-0000583C0000}"/>
    <cellStyle name="20% - Accent1 2 8 2 3 3 4" xfId="15636" xr:uid="{00000000-0005-0000-0000-0000593C0000}"/>
    <cellStyle name="20% - Accent1 2 8 2 3 4" xfId="15637" xr:uid="{00000000-0005-0000-0000-00005A3C0000}"/>
    <cellStyle name="20% - Accent1 2 8 2 3 4 2" xfId="15638" xr:uid="{00000000-0005-0000-0000-00005B3C0000}"/>
    <cellStyle name="20% - Accent1 2 8 2 3 4 2 2" xfId="15639" xr:uid="{00000000-0005-0000-0000-00005C3C0000}"/>
    <cellStyle name="20% - Accent1 2 8 2 3 4 2 2 2" xfId="15640" xr:uid="{00000000-0005-0000-0000-00005D3C0000}"/>
    <cellStyle name="20% - Accent1 2 8 2 3 4 2 3" xfId="15641" xr:uid="{00000000-0005-0000-0000-00005E3C0000}"/>
    <cellStyle name="20% - Accent1 2 8 2 3 4 3" xfId="15642" xr:uid="{00000000-0005-0000-0000-00005F3C0000}"/>
    <cellStyle name="20% - Accent1 2 8 2 3 4 3 2" xfId="15643" xr:uid="{00000000-0005-0000-0000-0000603C0000}"/>
    <cellStyle name="20% - Accent1 2 8 2 3 4 4" xfId="15644" xr:uid="{00000000-0005-0000-0000-0000613C0000}"/>
    <cellStyle name="20% - Accent1 2 8 2 3 5" xfId="15645" xr:uid="{00000000-0005-0000-0000-0000623C0000}"/>
    <cellStyle name="20% - Accent1 2 8 2 3 5 2" xfId="15646" xr:uid="{00000000-0005-0000-0000-0000633C0000}"/>
    <cellStyle name="20% - Accent1 2 8 2 3 5 2 2" xfId="15647" xr:uid="{00000000-0005-0000-0000-0000643C0000}"/>
    <cellStyle name="20% - Accent1 2 8 2 3 5 3" xfId="15648" xr:uid="{00000000-0005-0000-0000-0000653C0000}"/>
    <cellStyle name="20% - Accent1 2 8 2 3 6" xfId="15649" xr:uid="{00000000-0005-0000-0000-0000663C0000}"/>
    <cellStyle name="20% - Accent1 2 8 2 3 6 2" xfId="15650" xr:uid="{00000000-0005-0000-0000-0000673C0000}"/>
    <cellStyle name="20% - Accent1 2 8 2 3 6 2 2" xfId="15651" xr:uid="{00000000-0005-0000-0000-0000683C0000}"/>
    <cellStyle name="20% - Accent1 2 8 2 3 6 3" xfId="15652" xr:uid="{00000000-0005-0000-0000-0000693C0000}"/>
    <cellStyle name="20% - Accent1 2 8 2 3 7" xfId="15653" xr:uid="{00000000-0005-0000-0000-00006A3C0000}"/>
    <cellStyle name="20% - Accent1 2 8 2 3 7 2" xfId="15654" xr:uid="{00000000-0005-0000-0000-00006B3C0000}"/>
    <cellStyle name="20% - Accent1 2 8 2 3 8" xfId="15655" xr:uid="{00000000-0005-0000-0000-00006C3C0000}"/>
    <cellStyle name="20% - Accent1 2 8 2 3 8 2" xfId="15656" xr:uid="{00000000-0005-0000-0000-00006D3C0000}"/>
    <cellStyle name="20% - Accent1 2 8 2 3 9" xfId="15657" xr:uid="{00000000-0005-0000-0000-00006E3C0000}"/>
    <cellStyle name="20% - Accent1 2 8 2 4" xfId="15658" xr:uid="{00000000-0005-0000-0000-00006F3C0000}"/>
    <cellStyle name="20% - Accent1 2 8 2 4 2" xfId="15659" xr:uid="{00000000-0005-0000-0000-0000703C0000}"/>
    <cellStyle name="20% - Accent1 2 8 2 4 2 2" xfId="15660" xr:uid="{00000000-0005-0000-0000-0000713C0000}"/>
    <cellStyle name="20% - Accent1 2 8 2 4 2 2 2" xfId="15661" xr:uid="{00000000-0005-0000-0000-0000723C0000}"/>
    <cellStyle name="20% - Accent1 2 8 2 4 2 3" xfId="15662" xr:uid="{00000000-0005-0000-0000-0000733C0000}"/>
    <cellStyle name="20% - Accent1 2 8 2 4 3" xfId="15663" xr:uid="{00000000-0005-0000-0000-0000743C0000}"/>
    <cellStyle name="20% - Accent1 2 8 2 4 3 2" xfId="15664" xr:uid="{00000000-0005-0000-0000-0000753C0000}"/>
    <cellStyle name="20% - Accent1 2 8 2 4 4" xfId="15665" xr:uid="{00000000-0005-0000-0000-0000763C0000}"/>
    <cellStyle name="20% - Accent1 2 8 2 5" xfId="15666" xr:uid="{00000000-0005-0000-0000-0000773C0000}"/>
    <cellStyle name="20% - Accent1 2 8 2 5 2" xfId="15667" xr:uid="{00000000-0005-0000-0000-0000783C0000}"/>
    <cellStyle name="20% - Accent1 2 8 2 5 2 2" xfId="15668" xr:uid="{00000000-0005-0000-0000-0000793C0000}"/>
    <cellStyle name="20% - Accent1 2 8 2 5 2 2 2" xfId="15669" xr:uid="{00000000-0005-0000-0000-00007A3C0000}"/>
    <cellStyle name="20% - Accent1 2 8 2 5 2 3" xfId="15670" xr:uid="{00000000-0005-0000-0000-00007B3C0000}"/>
    <cellStyle name="20% - Accent1 2 8 2 5 3" xfId="15671" xr:uid="{00000000-0005-0000-0000-00007C3C0000}"/>
    <cellStyle name="20% - Accent1 2 8 2 5 3 2" xfId="15672" xr:uid="{00000000-0005-0000-0000-00007D3C0000}"/>
    <cellStyle name="20% - Accent1 2 8 2 5 4" xfId="15673" xr:uid="{00000000-0005-0000-0000-00007E3C0000}"/>
    <cellStyle name="20% - Accent1 2 8 2 6" xfId="15674" xr:uid="{00000000-0005-0000-0000-00007F3C0000}"/>
    <cellStyle name="20% - Accent1 2 8 2 6 2" xfId="15675" xr:uid="{00000000-0005-0000-0000-0000803C0000}"/>
    <cellStyle name="20% - Accent1 2 8 2 6 2 2" xfId="15676" xr:uid="{00000000-0005-0000-0000-0000813C0000}"/>
    <cellStyle name="20% - Accent1 2 8 2 6 2 2 2" xfId="15677" xr:uid="{00000000-0005-0000-0000-0000823C0000}"/>
    <cellStyle name="20% - Accent1 2 8 2 6 2 3" xfId="15678" xr:uid="{00000000-0005-0000-0000-0000833C0000}"/>
    <cellStyle name="20% - Accent1 2 8 2 6 3" xfId="15679" xr:uid="{00000000-0005-0000-0000-0000843C0000}"/>
    <cellStyle name="20% - Accent1 2 8 2 6 3 2" xfId="15680" xr:uid="{00000000-0005-0000-0000-0000853C0000}"/>
    <cellStyle name="20% - Accent1 2 8 2 6 4" xfId="15681" xr:uid="{00000000-0005-0000-0000-0000863C0000}"/>
    <cellStyle name="20% - Accent1 2 8 2 7" xfId="15682" xr:uid="{00000000-0005-0000-0000-0000873C0000}"/>
    <cellStyle name="20% - Accent1 2 8 2 7 2" xfId="15683" xr:uid="{00000000-0005-0000-0000-0000883C0000}"/>
    <cellStyle name="20% - Accent1 2 8 2 7 2 2" xfId="15684" xr:uid="{00000000-0005-0000-0000-0000893C0000}"/>
    <cellStyle name="20% - Accent1 2 8 2 7 3" xfId="15685" xr:uid="{00000000-0005-0000-0000-00008A3C0000}"/>
    <cellStyle name="20% - Accent1 2 8 2 8" xfId="15686" xr:uid="{00000000-0005-0000-0000-00008B3C0000}"/>
    <cellStyle name="20% - Accent1 2 8 2 8 2" xfId="15687" xr:uid="{00000000-0005-0000-0000-00008C3C0000}"/>
    <cellStyle name="20% - Accent1 2 8 2 8 2 2" xfId="15688" xr:uid="{00000000-0005-0000-0000-00008D3C0000}"/>
    <cellStyle name="20% - Accent1 2 8 2 8 3" xfId="15689" xr:uid="{00000000-0005-0000-0000-00008E3C0000}"/>
    <cellStyle name="20% - Accent1 2 8 2 9" xfId="15690" xr:uid="{00000000-0005-0000-0000-00008F3C0000}"/>
    <cellStyle name="20% - Accent1 2 8 2 9 2" xfId="15691" xr:uid="{00000000-0005-0000-0000-0000903C0000}"/>
    <cellStyle name="20% - Accent1 2 8 3" xfId="15692" xr:uid="{00000000-0005-0000-0000-0000913C0000}"/>
    <cellStyle name="20% - Accent1 2 8 3 2" xfId="15693" xr:uid="{00000000-0005-0000-0000-0000923C0000}"/>
    <cellStyle name="20% - Accent1 2 8 3 2 2" xfId="15694" xr:uid="{00000000-0005-0000-0000-0000933C0000}"/>
    <cellStyle name="20% - Accent1 2 8 3 2 2 2" xfId="15695" xr:uid="{00000000-0005-0000-0000-0000943C0000}"/>
    <cellStyle name="20% - Accent1 2 8 3 2 2 2 2" xfId="15696" xr:uid="{00000000-0005-0000-0000-0000953C0000}"/>
    <cellStyle name="20% - Accent1 2 8 3 2 2 3" xfId="15697" xr:uid="{00000000-0005-0000-0000-0000963C0000}"/>
    <cellStyle name="20% - Accent1 2 8 3 2 3" xfId="15698" xr:uid="{00000000-0005-0000-0000-0000973C0000}"/>
    <cellStyle name="20% - Accent1 2 8 3 2 3 2" xfId="15699" xr:uid="{00000000-0005-0000-0000-0000983C0000}"/>
    <cellStyle name="20% - Accent1 2 8 3 2 4" xfId="15700" xr:uid="{00000000-0005-0000-0000-0000993C0000}"/>
    <cellStyle name="20% - Accent1 2 8 3 3" xfId="15701" xr:uid="{00000000-0005-0000-0000-00009A3C0000}"/>
    <cellStyle name="20% - Accent1 2 8 3 3 2" xfId="15702" xr:uid="{00000000-0005-0000-0000-00009B3C0000}"/>
    <cellStyle name="20% - Accent1 2 8 3 3 2 2" xfId="15703" xr:uid="{00000000-0005-0000-0000-00009C3C0000}"/>
    <cellStyle name="20% - Accent1 2 8 3 3 2 2 2" xfId="15704" xr:uid="{00000000-0005-0000-0000-00009D3C0000}"/>
    <cellStyle name="20% - Accent1 2 8 3 3 2 3" xfId="15705" xr:uid="{00000000-0005-0000-0000-00009E3C0000}"/>
    <cellStyle name="20% - Accent1 2 8 3 3 3" xfId="15706" xr:uid="{00000000-0005-0000-0000-00009F3C0000}"/>
    <cellStyle name="20% - Accent1 2 8 3 3 3 2" xfId="15707" xr:uid="{00000000-0005-0000-0000-0000A03C0000}"/>
    <cellStyle name="20% - Accent1 2 8 3 3 4" xfId="15708" xr:uid="{00000000-0005-0000-0000-0000A13C0000}"/>
    <cellStyle name="20% - Accent1 2 8 3 4" xfId="15709" xr:uid="{00000000-0005-0000-0000-0000A23C0000}"/>
    <cellStyle name="20% - Accent1 2 8 3 4 2" xfId="15710" xr:uid="{00000000-0005-0000-0000-0000A33C0000}"/>
    <cellStyle name="20% - Accent1 2 8 3 4 2 2" xfId="15711" xr:uid="{00000000-0005-0000-0000-0000A43C0000}"/>
    <cellStyle name="20% - Accent1 2 8 3 4 2 2 2" xfId="15712" xr:uid="{00000000-0005-0000-0000-0000A53C0000}"/>
    <cellStyle name="20% - Accent1 2 8 3 4 2 3" xfId="15713" xr:uid="{00000000-0005-0000-0000-0000A63C0000}"/>
    <cellStyle name="20% - Accent1 2 8 3 4 3" xfId="15714" xr:uid="{00000000-0005-0000-0000-0000A73C0000}"/>
    <cellStyle name="20% - Accent1 2 8 3 4 3 2" xfId="15715" xr:uid="{00000000-0005-0000-0000-0000A83C0000}"/>
    <cellStyle name="20% - Accent1 2 8 3 4 4" xfId="15716" xr:uid="{00000000-0005-0000-0000-0000A93C0000}"/>
    <cellStyle name="20% - Accent1 2 8 3 5" xfId="15717" xr:uid="{00000000-0005-0000-0000-0000AA3C0000}"/>
    <cellStyle name="20% - Accent1 2 8 3 5 2" xfId="15718" xr:uid="{00000000-0005-0000-0000-0000AB3C0000}"/>
    <cellStyle name="20% - Accent1 2 8 3 5 2 2" xfId="15719" xr:uid="{00000000-0005-0000-0000-0000AC3C0000}"/>
    <cellStyle name="20% - Accent1 2 8 3 5 3" xfId="15720" xr:uid="{00000000-0005-0000-0000-0000AD3C0000}"/>
    <cellStyle name="20% - Accent1 2 8 3 6" xfId="15721" xr:uid="{00000000-0005-0000-0000-0000AE3C0000}"/>
    <cellStyle name="20% - Accent1 2 8 3 6 2" xfId="15722" xr:uid="{00000000-0005-0000-0000-0000AF3C0000}"/>
    <cellStyle name="20% - Accent1 2 8 3 6 2 2" xfId="15723" xr:uid="{00000000-0005-0000-0000-0000B03C0000}"/>
    <cellStyle name="20% - Accent1 2 8 3 6 3" xfId="15724" xr:uid="{00000000-0005-0000-0000-0000B13C0000}"/>
    <cellStyle name="20% - Accent1 2 8 3 7" xfId="15725" xr:uid="{00000000-0005-0000-0000-0000B23C0000}"/>
    <cellStyle name="20% - Accent1 2 8 3 7 2" xfId="15726" xr:uid="{00000000-0005-0000-0000-0000B33C0000}"/>
    <cellStyle name="20% - Accent1 2 8 3 8" xfId="15727" xr:uid="{00000000-0005-0000-0000-0000B43C0000}"/>
    <cellStyle name="20% - Accent1 2 8 3 8 2" xfId="15728" xr:uid="{00000000-0005-0000-0000-0000B53C0000}"/>
    <cellStyle name="20% - Accent1 2 8 3 9" xfId="15729" xr:uid="{00000000-0005-0000-0000-0000B63C0000}"/>
    <cellStyle name="20% - Accent1 2 8 4" xfId="15730" xr:uid="{00000000-0005-0000-0000-0000B73C0000}"/>
    <cellStyle name="20% - Accent1 2 8 4 2" xfId="15731" xr:uid="{00000000-0005-0000-0000-0000B83C0000}"/>
    <cellStyle name="20% - Accent1 2 8 4 2 2" xfId="15732" xr:uid="{00000000-0005-0000-0000-0000B93C0000}"/>
    <cellStyle name="20% - Accent1 2 8 4 2 2 2" xfId="15733" xr:uid="{00000000-0005-0000-0000-0000BA3C0000}"/>
    <cellStyle name="20% - Accent1 2 8 4 2 2 2 2" xfId="15734" xr:uid="{00000000-0005-0000-0000-0000BB3C0000}"/>
    <cellStyle name="20% - Accent1 2 8 4 2 2 3" xfId="15735" xr:uid="{00000000-0005-0000-0000-0000BC3C0000}"/>
    <cellStyle name="20% - Accent1 2 8 4 2 3" xfId="15736" xr:uid="{00000000-0005-0000-0000-0000BD3C0000}"/>
    <cellStyle name="20% - Accent1 2 8 4 2 3 2" xfId="15737" xr:uid="{00000000-0005-0000-0000-0000BE3C0000}"/>
    <cellStyle name="20% - Accent1 2 8 4 2 4" xfId="15738" xr:uid="{00000000-0005-0000-0000-0000BF3C0000}"/>
    <cellStyle name="20% - Accent1 2 8 4 3" xfId="15739" xr:uid="{00000000-0005-0000-0000-0000C03C0000}"/>
    <cellStyle name="20% - Accent1 2 8 4 3 2" xfId="15740" xr:uid="{00000000-0005-0000-0000-0000C13C0000}"/>
    <cellStyle name="20% - Accent1 2 8 4 3 2 2" xfId="15741" xr:uid="{00000000-0005-0000-0000-0000C23C0000}"/>
    <cellStyle name="20% - Accent1 2 8 4 3 2 2 2" xfId="15742" xr:uid="{00000000-0005-0000-0000-0000C33C0000}"/>
    <cellStyle name="20% - Accent1 2 8 4 3 2 3" xfId="15743" xr:uid="{00000000-0005-0000-0000-0000C43C0000}"/>
    <cellStyle name="20% - Accent1 2 8 4 3 3" xfId="15744" xr:uid="{00000000-0005-0000-0000-0000C53C0000}"/>
    <cellStyle name="20% - Accent1 2 8 4 3 3 2" xfId="15745" xr:uid="{00000000-0005-0000-0000-0000C63C0000}"/>
    <cellStyle name="20% - Accent1 2 8 4 3 4" xfId="15746" xr:uid="{00000000-0005-0000-0000-0000C73C0000}"/>
    <cellStyle name="20% - Accent1 2 8 4 4" xfId="15747" xr:uid="{00000000-0005-0000-0000-0000C83C0000}"/>
    <cellStyle name="20% - Accent1 2 8 4 4 2" xfId="15748" xr:uid="{00000000-0005-0000-0000-0000C93C0000}"/>
    <cellStyle name="20% - Accent1 2 8 4 4 2 2" xfId="15749" xr:uid="{00000000-0005-0000-0000-0000CA3C0000}"/>
    <cellStyle name="20% - Accent1 2 8 4 4 2 2 2" xfId="15750" xr:uid="{00000000-0005-0000-0000-0000CB3C0000}"/>
    <cellStyle name="20% - Accent1 2 8 4 4 2 3" xfId="15751" xr:uid="{00000000-0005-0000-0000-0000CC3C0000}"/>
    <cellStyle name="20% - Accent1 2 8 4 4 3" xfId="15752" xr:uid="{00000000-0005-0000-0000-0000CD3C0000}"/>
    <cellStyle name="20% - Accent1 2 8 4 4 3 2" xfId="15753" xr:uid="{00000000-0005-0000-0000-0000CE3C0000}"/>
    <cellStyle name="20% - Accent1 2 8 4 4 4" xfId="15754" xr:uid="{00000000-0005-0000-0000-0000CF3C0000}"/>
    <cellStyle name="20% - Accent1 2 8 4 5" xfId="15755" xr:uid="{00000000-0005-0000-0000-0000D03C0000}"/>
    <cellStyle name="20% - Accent1 2 8 4 5 2" xfId="15756" xr:uid="{00000000-0005-0000-0000-0000D13C0000}"/>
    <cellStyle name="20% - Accent1 2 8 4 5 2 2" xfId="15757" xr:uid="{00000000-0005-0000-0000-0000D23C0000}"/>
    <cellStyle name="20% - Accent1 2 8 4 5 3" xfId="15758" xr:uid="{00000000-0005-0000-0000-0000D33C0000}"/>
    <cellStyle name="20% - Accent1 2 8 4 6" xfId="15759" xr:uid="{00000000-0005-0000-0000-0000D43C0000}"/>
    <cellStyle name="20% - Accent1 2 8 4 6 2" xfId="15760" xr:uid="{00000000-0005-0000-0000-0000D53C0000}"/>
    <cellStyle name="20% - Accent1 2 8 4 6 2 2" xfId="15761" xr:uid="{00000000-0005-0000-0000-0000D63C0000}"/>
    <cellStyle name="20% - Accent1 2 8 4 6 3" xfId="15762" xr:uid="{00000000-0005-0000-0000-0000D73C0000}"/>
    <cellStyle name="20% - Accent1 2 8 4 7" xfId="15763" xr:uid="{00000000-0005-0000-0000-0000D83C0000}"/>
    <cellStyle name="20% - Accent1 2 8 4 7 2" xfId="15764" xr:uid="{00000000-0005-0000-0000-0000D93C0000}"/>
    <cellStyle name="20% - Accent1 2 8 4 8" xfId="15765" xr:uid="{00000000-0005-0000-0000-0000DA3C0000}"/>
    <cellStyle name="20% - Accent1 2 8 4 8 2" xfId="15766" xr:uid="{00000000-0005-0000-0000-0000DB3C0000}"/>
    <cellStyle name="20% - Accent1 2 8 4 9" xfId="15767" xr:uid="{00000000-0005-0000-0000-0000DC3C0000}"/>
    <cellStyle name="20% - Accent1 2 8 5" xfId="15768" xr:uid="{00000000-0005-0000-0000-0000DD3C0000}"/>
    <cellStyle name="20% - Accent1 2 8 5 2" xfId="15769" xr:uid="{00000000-0005-0000-0000-0000DE3C0000}"/>
    <cellStyle name="20% - Accent1 2 8 5 2 2" xfId="15770" xr:uid="{00000000-0005-0000-0000-0000DF3C0000}"/>
    <cellStyle name="20% - Accent1 2 8 5 2 2 2" xfId="15771" xr:uid="{00000000-0005-0000-0000-0000E03C0000}"/>
    <cellStyle name="20% - Accent1 2 8 5 2 3" xfId="15772" xr:uid="{00000000-0005-0000-0000-0000E13C0000}"/>
    <cellStyle name="20% - Accent1 2 8 5 3" xfId="15773" xr:uid="{00000000-0005-0000-0000-0000E23C0000}"/>
    <cellStyle name="20% - Accent1 2 8 5 3 2" xfId="15774" xr:uid="{00000000-0005-0000-0000-0000E33C0000}"/>
    <cellStyle name="20% - Accent1 2 8 5 4" xfId="15775" xr:uid="{00000000-0005-0000-0000-0000E43C0000}"/>
    <cellStyle name="20% - Accent1 2 8 6" xfId="15776" xr:uid="{00000000-0005-0000-0000-0000E53C0000}"/>
    <cellStyle name="20% - Accent1 2 8 6 2" xfId="15777" xr:uid="{00000000-0005-0000-0000-0000E63C0000}"/>
    <cellStyle name="20% - Accent1 2 8 6 2 2" xfId="15778" xr:uid="{00000000-0005-0000-0000-0000E73C0000}"/>
    <cellStyle name="20% - Accent1 2 8 6 2 2 2" xfId="15779" xr:uid="{00000000-0005-0000-0000-0000E83C0000}"/>
    <cellStyle name="20% - Accent1 2 8 6 2 3" xfId="15780" xr:uid="{00000000-0005-0000-0000-0000E93C0000}"/>
    <cellStyle name="20% - Accent1 2 8 6 3" xfId="15781" xr:uid="{00000000-0005-0000-0000-0000EA3C0000}"/>
    <cellStyle name="20% - Accent1 2 8 6 3 2" xfId="15782" xr:uid="{00000000-0005-0000-0000-0000EB3C0000}"/>
    <cellStyle name="20% - Accent1 2 8 6 4" xfId="15783" xr:uid="{00000000-0005-0000-0000-0000EC3C0000}"/>
    <cellStyle name="20% - Accent1 2 8 7" xfId="15784" xr:uid="{00000000-0005-0000-0000-0000ED3C0000}"/>
    <cellStyle name="20% - Accent1 2 8 7 2" xfId="15785" xr:uid="{00000000-0005-0000-0000-0000EE3C0000}"/>
    <cellStyle name="20% - Accent1 2 8 7 2 2" xfId="15786" xr:uid="{00000000-0005-0000-0000-0000EF3C0000}"/>
    <cellStyle name="20% - Accent1 2 8 7 2 2 2" xfId="15787" xr:uid="{00000000-0005-0000-0000-0000F03C0000}"/>
    <cellStyle name="20% - Accent1 2 8 7 2 3" xfId="15788" xr:uid="{00000000-0005-0000-0000-0000F13C0000}"/>
    <cellStyle name="20% - Accent1 2 8 7 3" xfId="15789" xr:uid="{00000000-0005-0000-0000-0000F23C0000}"/>
    <cellStyle name="20% - Accent1 2 8 7 3 2" xfId="15790" xr:uid="{00000000-0005-0000-0000-0000F33C0000}"/>
    <cellStyle name="20% - Accent1 2 8 7 4" xfId="15791" xr:uid="{00000000-0005-0000-0000-0000F43C0000}"/>
    <cellStyle name="20% - Accent1 2 8 8" xfId="15792" xr:uid="{00000000-0005-0000-0000-0000F53C0000}"/>
    <cellStyle name="20% - Accent1 2 8 8 2" xfId="15793" xr:uid="{00000000-0005-0000-0000-0000F63C0000}"/>
    <cellStyle name="20% - Accent1 2 8 8 2 2" xfId="15794" xr:uid="{00000000-0005-0000-0000-0000F73C0000}"/>
    <cellStyle name="20% - Accent1 2 8 8 3" xfId="15795" xr:uid="{00000000-0005-0000-0000-0000F83C0000}"/>
    <cellStyle name="20% - Accent1 2 8 9" xfId="15796" xr:uid="{00000000-0005-0000-0000-0000F93C0000}"/>
    <cellStyle name="20% - Accent1 2 8 9 2" xfId="15797" xr:uid="{00000000-0005-0000-0000-0000FA3C0000}"/>
    <cellStyle name="20% - Accent1 2 8 9 2 2" xfId="15798" xr:uid="{00000000-0005-0000-0000-0000FB3C0000}"/>
    <cellStyle name="20% - Accent1 2 8 9 3" xfId="15799" xr:uid="{00000000-0005-0000-0000-0000FC3C0000}"/>
    <cellStyle name="20% - Accent1 2 9" xfId="15800" xr:uid="{00000000-0005-0000-0000-0000FD3C0000}"/>
    <cellStyle name="20% - Accent1 2 9 10" xfId="15801" xr:uid="{00000000-0005-0000-0000-0000FE3C0000}"/>
    <cellStyle name="20% - Accent1 2 9 10 2" xfId="15802" xr:uid="{00000000-0005-0000-0000-0000FF3C0000}"/>
    <cellStyle name="20% - Accent1 2 9 11" xfId="15803" xr:uid="{00000000-0005-0000-0000-0000003D0000}"/>
    <cellStyle name="20% - Accent1 2 9 2" xfId="15804" xr:uid="{00000000-0005-0000-0000-0000013D0000}"/>
    <cellStyle name="20% - Accent1 2 9 2 2" xfId="15805" xr:uid="{00000000-0005-0000-0000-0000023D0000}"/>
    <cellStyle name="20% - Accent1 2 9 2 2 2" xfId="15806" xr:uid="{00000000-0005-0000-0000-0000033D0000}"/>
    <cellStyle name="20% - Accent1 2 9 2 2 2 2" xfId="15807" xr:uid="{00000000-0005-0000-0000-0000043D0000}"/>
    <cellStyle name="20% - Accent1 2 9 2 2 2 2 2" xfId="15808" xr:uid="{00000000-0005-0000-0000-0000053D0000}"/>
    <cellStyle name="20% - Accent1 2 9 2 2 2 3" xfId="15809" xr:uid="{00000000-0005-0000-0000-0000063D0000}"/>
    <cellStyle name="20% - Accent1 2 9 2 2 3" xfId="15810" xr:uid="{00000000-0005-0000-0000-0000073D0000}"/>
    <cellStyle name="20% - Accent1 2 9 2 2 3 2" xfId="15811" xr:uid="{00000000-0005-0000-0000-0000083D0000}"/>
    <cellStyle name="20% - Accent1 2 9 2 2 4" xfId="15812" xr:uid="{00000000-0005-0000-0000-0000093D0000}"/>
    <cellStyle name="20% - Accent1 2 9 2 3" xfId="15813" xr:uid="{00000000-0005-0000-0000-00000A3D0000}"/>
    <cellStyle name="20% - Accent1 2 9 2 3 2" xfId="15814" xr:uid="{00000000-0005-0000-0000-00000B3D0000}"/>
    <cellStyle name="20% - Accent1 2 9 2 3 2 2" xfId="15815" xr:uid="{00000000-0005-0000-0000-00000C3D0000}"/>
    <cellStyle name="20% - Accent1 2 9 2 3 2 2 2" xfId="15816" xr:uid="{00000000-0005-0000-0000-00000D3D0000}"/>
    <cellStyle name="20% - Accent1 2 9 2 3 2 3" xfId="15817" xr:uid="{00000000-0005-0000-0000-00000E3D0000}"/>
    <cellStyle name="20% - Accent1 2 9 2 3 3" xfId="15818" xr:uid="{00000000-0005-0000-0000-00000F3D0000}"/>
    <cellStyle name="20% - Accent1 2 9 2 3 3 2" xfId="15819" xr:uid="{00000000-0005-0000-0000-0000103D0000}"/>
    <cellStyle name="20% - Accent1 2 9 2 3 4" xfId="15820" xr:uid="{00000000-0005-0000-0000-0000113D0000}"/>
    <cellStyle name="20% - Accent1 2 9 2 4" xfId="15821" xr:uid="{00000000-0005-0000-0000-0000123D0000}"/>
    <cellStyle name="20% - Accent1 2 9 2 4 2" xfId="15822" xr:uid="{00000000-0005-0000-0000-0000133D0000}"/>
    <cellStyle name="20% - Accent1 2 9 2 4 2 2" xfId="15823" xr:uid="{00000000-0005-0000-0000-0000143D0000}"/>
    <cellStyle name="20% - Accent1 2 9 2 4 2 2 2" xfId="15824" xr:uid="{00000000-0005-0000-0000-0000153D0000}"/>
    <cellStyle name="20% - Accent1 2 9 2 4 2 3" xfId="15825" xr:uid="{00000000-0005-0000-0000-0000163D0000}"/>
    <cellStyle name="20% - Accent1 2 9 2 4 3" xfId="15826" xr:uid="{00000000-0005-0000-0000-0000173D0000}"/>
    <cellStyle name="20% - Accent1 2 9 2 4 3 2" xfId="15827" xr:uid="{00000000-0005-0000-0000-0000183D0000}"/>
    <cellStyle name="20% - Accent1 2 9 2 4 4" xfId="15828" xr:uid="{00000000-0005-0000-0000-0000193D0000}"/>
    <cellStyle name="20% - Accent1 2 9 2 5" xfId="15829" xr:uid="{00000000-0005-0000-0000-00001A3D0000}"/>
    <cellStyle name="20% - Accent1 2 9 2 5 2" xfId="15830" xr:uid="{00000000-0005-0000-0000-00001B3D0000}"/>
    <cellStyle name="20% - Accent1 2 9 2 5 2 2" xfId="15831" xr:uid="{00000000-0005-0000-0000-00001C3D0000}"/>
    <cellStyle name="20% - Accent1 2 9 2 5 3" xfId="15832" xr:uid="{00000000-0005-0000-0000-00001D3D0000}"/>
    <cellStyle name="20% - Accent1 2 9 2 6" xfId="15833" xr:uid="{00000000-0005-0000-0000-00001E3D0000}"/>
    <cellStyle name="20% - Accent1 2 9 2 6 2" xfId="15834" xr:uid="{00000000-0005-0000-0000-00001F3D0000}"/>
    <cellStyle name="20% - Accent1 2 9 2 6 2 2" xfId="15835" xr:uid="{00000000-0005-0000-0000-0000203D0000}"/>
    <cellStyle name="20% - Accent1 2 9 2 6 3" xfId="15836" xr:uid="{00000000-0005-0000-0000-0000213D0000}"/>
    <cellStyle name="20% - Accent1 2 9 2 7" xfId="15837" xr:uid="{00000000-0005-0000-0000-0000223D0000}"/>
    <cellStyle name="20% - Accent1 2 9 2 7 2" xfId="15838" xr:uid="{00000000-0005-0000-0000-0000233D0000}"/>
    <cellStyle name="20% - Accent1 2 9 2 8" xfId="15839" xr:uid="{00000000-0005-0000-0000-0000243D0000}"/>
    <cellStyle name="20% - Accent1 2 9 2 8 2" xfId="15840" xr:uid="{00000000-0005-0000-0000-0000253D0000}"/>
    <cellStyle name="20% - Accent1 2 9 2 9" xfId="15841" xr:uid="{00000000-0005-0000-0000-0000263D0000}"/>
    <cellStyle name="20% - Accent1 2 9 3" xfId="15842" xr:uid="{00000000-0005-0000-0000-0000273D0000}"/>
    <cellStyle name="20% - Accent1 2 9 3 2" xfId="15843" xr:uid="{00000000-0005-0000-0000-0000283D0000}"/>
    <cellStyle name="20% - Accent1 2 9 3 2 2" xfId="15844" xr:uid="{00000000-0005-0000-0000-0000293D0000}"/>
    <cellStyle name="20% - Accent1 2 9 3 2 2 2" xfId="15845" xr:uid="{00000000-0005-0000-0000-00002A3D0000}"/>
    <cellStyle name="20% - Accent1 2 9 3 2 2 2 2" xfId="15846" xr:uid="{00000000-0005-0000-0000-00002B3D0000}"/>
    <cellStyle name="20% - Accent1 2 9 3 2 2 3" xfId="15847" xr:uid="{00000000-0005-0000-0000-00002C3D0000}"/>
    <cellStyle name="20% - Accent1 2 9 3 2 3" xfId="15848" xr:uid="{00000000-0005-0000-0000-00002D3D0000}"/>
    <cellStyle name="20% - Accent1 2 9 3 2 3 2" xfId="15849" xr:uid="{00000000-0005-0000-0000-00002E3D0000}"/>
    <cellStyle name="20% - Accent1 2 9 3 2 4" xfId="15850" xr:uid="{00000000-0005-0000-0000-00002F3D0000}"/>
    <cellStyle name="20% - Accent1 2 9 3 3" xfId="15851" xr:uid="{00000000-0005-0000-0000-0000303D0000}"/>
    <cellStyle name="20% - Accent1 2 9 3 3 2" xfId="15852" xr:uid="{00000000-0005-0000-0000-0000313D0000}"/>
    <cellStyle name="20% - Accent1 2 9 3 3 2 2" xfId="15853" xr:uid="{00000000-0005-0000-0000-0000323D0000}"/>
    <cellStyle name="20% - Accent1 2 9 3 3 2 2 2" xfId="15854" xr:uid="{00000000-0005-0000-0000-0000333D0000}"/>
    <cellStyle name="20% - Accent1 2 9 3 3 2 3" xfId="15855" xr:uid="{00000000-0005-0000-0000-0000343D0000}"/>
    <cellStyle name="20% - Accent1 2 9 3 3 3" xfId="15856" xr:uid="{00000000-0005-0000-0000-0000353D0000}"/>
    <cellStyle name="20% - Accent1 2 9 3 3 3 2" xfId="15857" xr:uid="{00000000-0005-0000-0000-0000363D0000}"/>
    <cellStyle name="20% - Accent1 2 9 3 3 4" xfId="15858" xr:uid="{00000000-0005-0000-0000-0000373D0000}"/>
    <cellStyle name="20% - Accent1 2 9 3 4" xfId="15859" xr:uid="{00000000-0005-0000-0000-0000383D0000}"/>
    <cellStyle name="20% - Accent1 2 9 3 4 2" xfId="15860" xr:uid="{00000000-0005-0000-0000-0000393D0000}"/>
    <cellStyle name="20% - Accent1 2 9 3 4 2 2" xfId="15861" xr:uid="{00000000-0005-0000-0000-00003A3D0000}"/>
    <cellStyle name="20% - Accent1 2 9 3 4 2 2 2" xfId="15862" xr:uid="{00000000-0005-0000-0000-00003B3D0000}"/>
    <cellStyle name="20% - Accent1 2 9 3 4 2 3" xfId="15863" xr:uid="{00000000-0005-0000-0000-00003C3D0000}"/>
    <cellStyle name="20% - Accent1 2 9 3 4 3" xfId="15864" xr:uid="{00000000-0005-0000-0000-00003D3D0000}"/>
    <cellStyle name="20% - Accent1 2 9 3 4 3 2" xfId="15865" xr:uid="{00000000-0005-0000-0000-00003E3D0000}"/>
    <cellStyle name="20% - Accent1 2 9 3 4 4" xfId="15866" xr:uid="{00000000-0005-0000-0000-00003F3D0000}"/>
    <cellStyle name="20% - Accent1 2 9 3 5" xfId="15867" xr:uid="{00000000-0005-0000-0000-0000403D0000}"/>
    <cellStyle name="20% - Accent1 2 9 3 5 2" xfId="15868" xr:uid="{00000000-0005-0000-0000-0000413D0000}"/>
    <cellStyle name="20% - Accent1 2 9 3 5 2 2" xfId="15869" xr:uid="{00000000-0005-0000-0000-0000423D0000}"/>
    <cellStyle name="20% - Accent1 2 9 3 5 3" xfId="15870" xr:uid="{00000000-0005-0000-0000-0000433D0000}"/>
    <cellStyle name="20% - Accent1 2 9 3 6" xfId="15871" xr:uid="{00000000-0005-0000-0000-0000443D0000}"/>
    <cellStyle name="20% - Accent1 2 9 3 6 2" xfId="15872" xr:uid="{00000000-0005-0000-0000-0000453D0000}"/>
    <cellStyle name="20% - Accent1 2 9 3 6 2 2" xfId="15873" xr:uid="{00000000-0005-0000-0000-0000463D0000}"/>
    <cellStyle name="20% - Accent1 2 9 3 6 3" xfId="15874" xr:uid="{00000000-0005-0000-0000-0000473D0000}"/>
    <cellStyle name="20% - Accent1 2 9 3 7" xfId="15875" xr:uid="{00000000-0005-0000-0000-0000483D0000}"/>
    <cellStyle name="20% - Accent1 2 9 3 7 2" xfId="15876" xr:uid="{00000000-0005-0000-0000-0000493D0000}"/>
    <cellStyle name="20% - Accent1 2 9 3 8" xfId="15877" xr:uid="{00000000-0005-0000-0000-00004A3D0000}"/>
    <cellStyle name="20% - Accent1 2 9 3 8 2" xfId="15878" xr:uid="{00000000-0005-0000-0000-00004B3D0000}"/>
    <cellStyle name="20% - Accent1 2 9 3 9" xfId="15879" xr:uid="{00000000-0005-0000-0000-00004C3D0000}"/>
    <cellStyle name="20% - Accent1 2 9 4" xfId="15880" xr:uid="{00000000-0005-0000-0000-00004D3D0000}"/>
    <cellStyle name="20% - Accent1 2 9 4 2" xfId="15881" xr:uid="{00000000-0005-0000-0000-00004E3D0000}"/>
    <cellStyle name="20% - Accent1 2 9 4 2 2" xfId="15882" xr:uid="{00000000-0005-0000-0000-00004F3D0000}"/>
    <cellStyle name="20% - Accent1 2 9 4 2 2 2" xfId="15883" xr:uid="{00000000-0005-0000-0000-0000503D0000}"/>
    <cellStyle name="20% - Accent1 2 9 4 2 3" xfId="15884" xr:uid="{00000000-0005-0000-0000-0000513D0000}"/>
    <cellStyle name="20% - Accent1 2 9 4 3" xfId="15885" xr:uid="{00000000-0005-0000-0000-0000523D0000}"/>
    <cellStyle name="20% - Accent1 2 9 4 3 2" xfId="15886" xr:uid="{00000000-0005-0000-0000-0000533D0000}"/>
    <cellStyle name="20% - Accent1 2 9 4 4" xfId="15887" xr:uid="{00000000-0005-0000-0000-0000543D0000}"/>
    <cellStyle name="20% - Accent1 2 9 5" xfId="15888" xr:uid="{00000000-0005-0000-0000-0000553D0000}"/>
    <cellStyle name="20% - Accent1 2 9 5 2" xfId="15889" xr:uid="{00000000-0005-0000-0000-0000563D0000}"/>
    <cellStyle name="20% - Accent1 2 9 5 2 2" xfId="15890" xr:uid="{00000000-0005-0000-0000-0000573D0000}"/>
    <cellStyle name="20% - Accent1 2 9 5 2 2 2" xfId="15891" xr:uid="{00000000-0005-0000-0000-0000583D0000}"/>
    <cellStyle name="20% - Accent1 2 9 5 2 3" xfId="15892" xr:uid="{00000000-0005-0000-0000-0000593D0000}"/>
    <cellStyle name="20% - Accent1 2 9 5 3" xfId="15893" xr:uid="{00000000-0005-0000-0000-00005A3D0000}"/>
    <cellStyle name="20% - Accent1 2 9 5 3 2" xfId="15894" xr:uid="{00000000-0005-0000-0000-00005B3D0000}"/>
    <cellStyle name="20% - Accent1 2 9 5 4" xfId="15895" xr:uid="{00000000-0005-0000-0000-00005C3D0000}"/>
    <cellStyle name="20% - Accent1 2 9 6" xfId="15896" xr:uid="{00000000-0005-0000-0000-00005D3D0000}"/>
    <cellStyle name="20% - Accent1 2 9 6 2" xfId="15897" xr:uid="{00000000-0005-0000-0000-00005E3D0000}"/>
    <cellStyle name="20% - Accent1 2 9 6 2 2" xfId="15898" xr:uid="{00000000-0005-0000-0000-00005F3D0000}"/>
    <cellStyle name="20% - Accent1 2 9 6 2 2 2" xfId="15899" xr:uid="{00000000-0005-0000-0000-0000603D0000}"/>
    <cellStyle name="20% - Accent1 2 9 6 2 3" xfId="15900" xr:uid="{00000000-0005-0000-0000-0000613D0000}"/>
    <cellStyle name="20% - Accent1 2 9 6 3" xfId="15901" xr:uid="{00000000-0005-0000-0000-0000623D0000}"/>
    <cellStyle name="20% - Accent1 2 9 6 3 2" xfId="15902" xr:uid="{00000000-0005-0000-0000-0000633D0000}"/>
    <cellStyle name="20% - Accent1 2 9 6 4" xfId="15903" xr:uid="{00000000-0005-0000-0000-0000643D0000}"/>
    <cellStyle name="20% - Accent1 2 9 7" xfId="15904" xr:uid="{00000000-0005-0000-0000-0000653D0000}"/>
    <cellStyle name="20% - Accent1 2 9 7 2" xfId="15905" xr:uid="{00000000-0005-0000-0000-0000663D0000}"/>
    <cellStyle name="20% - Accent1 2 9 7 2 2" xfId="15906" xr:uid="{00000000-0005-0000-0000-0000673D0000}"/>
    <cellStyle name="20% - Accent1 2 9 7 3" xfId="15907" xr:uid="{00000000-0005-0000-0000-0000683D0000}"/>
    <cellStyle name="20% - Accent1 2 9 8" xfId="15908" xr:uid="{00000000-0005-0000-0000-0000693D0000}"/>
    <cellStyle name="20% - Accent1 2 9 8 2" xfId="15909" xr:uid="{00000000-0005-0000-0000-00006A3D0000}"/>
    <cellStyle name="20% - Accent1 2 9 8 2 2" xfId="15910" xr:uid="{00000000-0005-0000-0000-00006B3D0000}"/>
    <cellStyle name="20% - Accent1 2 9 8 3" xfId="15911" xr:uid="{00000000-0005-0000-0000-00006C3D0000}"/>
    <cellStyle name="20% - Accent1 2 9 9" xfId="15912" xr:uid="{00000000-0005-0000-0000-00006D3D0000}"/>
    <cellStyle name="20% - Accent1 2 9 9 2" xfId="15913" xr:uid="{00000000-0005-0000-0000-00006E3D0000}"/>
    <cellStyle name="20% - Accent1 20" xfId="15914" xr:uid="{00000000-0005-0000-0000-00006F3D0000}"/>
    <cellStyle name="20% - Accent1 20 2" xfId="15915" xr:uid="{00000000-0005-0000-0000-0000703D0000}"/>
    <cellStyle name="20% - Accent1 20 2 2" xfId="15916" xr:uid="{00000000-0005-0000-0000-0000713D0000}"/>
    <cellStyle name="20% - Accent1 20 3" xfId="15917" xr:uid="{00000000-0005-0000-0000-0000723D0000}"/>
    <cellStyle name="20% - Accent1 21" xfId="15918" xr:uid="{00000000-0005-0000-0000-0000733D0000}"/>
    <cellStyle name="20% - Accent1 21 2" xfId="15919" xr:uid="{00000000-0005-0000-0000-0000743D0000}"/>
    <cellStyle name="20% - Accent1 22" xfId="15920" xr:uid="{00000000-0005-0000-0000-0000753D0000}"/>
    <cellStyle name="20% - Accent1 22 2" xfId="15921" xr:uid="{00000000-0005-0000-0000-0000763D0000}"/>
    <cellStyle name="20% - Accent1 23" xfId="15922" xr:uid="{00000000-0005-0000-0000-0000773D0000}"/>
    <cellStyle name="20% - Accent1 3" xfId="115" xr:uid="{00000000-0005-0000-0000-0000783D0000}"/>
    <cellStyle name="20% - Accent1 3 10" xfId="15923" xr:uid="{00000000-0005-0000-0000-0000793D0000}"/>
    <cellStyle name="20% - Accent1 3 10 10" xfId="15924" xr:uid="{00000000-0005-0000-0000-00007A3D0000}"/>
    <cellStyle name="20% - Accent1 3 10 10 2" xfId="15925" xr:uid="{00000000-0005-0000-0000-00007B3D0000}"/>
    <cellStyle name="20% - Accent1 3 10 11" xfId="15926" xr:uid="{00000000-0005-0000-0000-00007C3D0000}"/>
    <cellStyle name="20% - Accent1 3 10 2" xfId="15927" xr:uid="{00000000-0005-0000-0000-00007D3D0000}"/>
    <cellStyle name="20% - Accent1 3 10 2 2" xfId="15928" xr:uid="{00000000-0005-0000-0000-00007E3D0000}"/>
    <cellStyle name="20% - Accent1 3 10 2 2 2" xfId="15929" xr:uid="{00000000-0005-0000-0000-00007F3D0000}"/>
    <cellStyle name="20% - Accent1 3 10 2 2 2 2" xfId="15930" xr:uid="{00000000-0005-0000-0000-0000803D0000}"/>
    <cellStyle name="20% - Accent1 3 10 2 2 2 2 2" xfId="15931" xr:uid="{00000000-0005-0000-0000-0000813D0000}"/>
    <cellStyle name="20% - Accent1 3 10 2 2 2 3" xfId="15932" xr:uid="{00000000-0005-0000-0000-0000823D0000}"/>
    <cellStyle name="20% - Accent1 3 10 2 2 3" xfId="15933" xr:uid="{00000000-0005-0000-0000-0000833D0000}"/>
    <cellStyle name="20% - Accent1 3 10 2 2 3 2" xfId="15934" xr:uid="{00000000-0005-0000-0000-0000843D0000}"/>
    <cellStyle name="20% - Accent1 3 10 2 2 4" xfId="15935" xr:uid="{00000000-0005-0000-0000-0000853D0000}"/>
    <cellStyle name="20% - Accent1 3 10 2 3" xfId="15936" xr:uid="{00000000-0005-0000-0000-0000863D0000}"/>
    <cellStyle name="20% - Accent1 3 10 2 3 2" xfId="15937" xr:uid="{00000000-0005-0000-0000-0000873D0000}"/>
    <cellStyle name="20% - Accent1 3 10 2 3 2 2" xfId="15938" xr:uid="{00000000-0005-0000-0000-0000883D0000}"/>
    <cellStyle name="20% - Accent1 3 10 2 3 2 2 2" xfId="15939" xr:uid="{00000000-0005-0000-0000-0000893D0000}"/>
    <cellStyle name="20% - Accent1 3 10 2 3 2 3" xfId="15940" xr:uid="{00000000-0005-0000-0000-00008A3D0000}"/>
    <cellStyle name="20% - Accent1 3 10 2 3 3" xfId="15941" xr:uid="{00000000-0005-0000-0000-00008B3D0000}"/>
    <cellStyle name="20% - Accent1 3 10 2 3 3 2" xfId="15942" xr:uid="{00000000-0005-0000-0000-00008C3D0000}"/>
    <cellStyle name="20% - Accent1 3 10 2 3 4" xfId="15943" xr:uid="{00000000-0005-0000-0000-00008D3D0000}"/>
    <cellStyle name="20% - Accent1 3 10 2 4" xfId="15944" xr:uid="{00000000-0005-0000-0000-00008E3D0000}"/>
    <cellStyle name="20% - Accent1 3 10 2 4 2" xfId="15945" xr:uid="{00000000-0005-0000-0000-00008F3D0000}"/>
    <cellStyle name="20% - Accent1 3 10 2 4 2 2" xfId="15946" xr:uid="{00000000-0005-0000-0000-0000903D0000}"/>
    <cellStyle name="20% - Accent1 3 10 2 4 2 2 2" xfId="15947" xr:uid="{00000000-0005-0000-0000-0000913D0000}"/>
    <cellStyle name="20% - Accent1 3 10 2 4 2 3" xfId="15948" xr:uid="{00000000-0005-0000-0000-0000923D0000}"/>
    <cellStyle name="20% - Accent1 3 10 2 4 3" xfId="15949" xr:uid="{00000000-0005-0000-0000-0000933D0000}"/>
    <cellStyle name="20% - Accent1 3 10 2 4 3 2" xfId="15950" xr:uid="{00000000-0005-0000-0000-0000943D0000}"/>
    <cellStyle name="20% - Accent1 3 10 2 4 4" xfId="15951" xr:uid="{00000000-0005-0000-0000-0000953D0000}"/>
    <cellStyle name="20% - Accent1 3 10 2 5" xfId="15952" xr:uid="{00000000-0005-0000-0000-0000963D0000}"/>
    <cellStyle name="20% - Accent1 3 10 2 5 2" xfId="15953" xr:uid="{00000000-0005-0000-0000-0000973D0000}"/>
    <cellStyle name="20% - Accent1 3 10 2 5 2 2" xfId="15954" xr:uid="{00000000-0005-0000-0000-0000983D0000}"/>
    <cellStyle name="20% - Accent1 3 10 2 5 3" xfId="15955" xr:uid="{00000000-0005-0000-0000-0000993D0000}"/>
    <cellStyle name="20% - Accent1 3 10 2 6" xfId="15956" xr:uid="{00000000-0005-0000-0000-00009A3D0000}"/>
    <cellStyle name="20% - Accent1 3 10 2 6 2" xfId="15957" xr:uid="{00000000-0005-0000-0000-00009B3D0000}"/>
    <cellStyle name="20% - Accent1 3 10 2 6 2 2" xfId="15958" xr:uid="{00000000-0005-0000-0000-00009C3D0000}"/>
    <cellStyle name="20% - Accent1 3 10 2 6 3" xfId="15959" xr:uid="{00000000-0005-0000-0000-00009D3D0000}"/>
    <cellStyle name="20% - Accent1 3 10 2 7" xfId="15960" xr:uid="{00000000-0005-0000-0000-00009E3D0000}"/>
    <cellStyle name="20% - Accent1 3 10 2 7 2" xfId="15961" xr:uid="{00000000-0005-0000-0000-00009F3D0000}"/>
    <cellStyle name="20% - Accent1 3 10 2 8" xfId="15962" xr:uid="{00000000-0005-0000-0000-0000A03D0000}"/>
    <cellStyle name="20% - Accent1 3 10 2 8 2" xfId="15963" xr:uid="{00000000-0005-0000-0000-0000A13D0000}"/>
    <cellStyle name="20% - Accent1 3 10 2 9" xfId="15964" xr:uid="{00000000-0005-0000-0000-0000A23D0000}"/>
    <cellStyle name="20% - Accent1 3 10 3" xfId="15965" xr:uid="{00000000-0005-0000-0000-0000A33D0000}"/>
    <cellStyle name="20% - Accent1 3 10 3 2" xfId="15966" xr:uid="{00000000-0005-0000-0000-0000A43D0000}"/>
    <cellStyle name="20% - Accent1 3 10 3 2 2" xfId="15967" xr:uid="{00000000-0005-0000-0000-0000A53D0000}"/>
    <cellStyle name="20% - Accent1 3 10 3 2 2 2" xfId="15968" xr:uid="{00000000-0005-0000-0000-0000A63D0000}"/>
    <cellStyle name="20% - Accent1 3 10 3 2 2 2 2" xfId="15969" xr:uid="{00000000-0005-0000-0000-0000A73D0000}"/>
    <cellStyle name="20% - Accent1 3 10 3 2 2 3" xfId="15970" xr:uid="{00000000-0005-0000-0000-0000A83D0000}"/>
    <cellStyle name="20% - Accent1 3 10 3 2 3" xfId="15971" xr:uid="{00000000-0005-0000-0000-0000A93D0000}"/>
    <cellStyle name="20% - Accent1 3 10 3 2 3 2" xfId="15972" xr:uid="{00000000-0005-0000-0000-0000AA3D0000}"/>
    <cellStyle name="20% - Accent1 3 10 3 2 4" xfId="15973" xr:uid="{00000000-0005-0000-0000-0000AB3D0000}"/>
    <cellStyle name="20% - Accent1 3 10 3 3" xfId="15974" xr:uid="{00000000-0005-0000-0000-0000AC3D0000}"/>
    <cellStyle name="20% - Accent1 3 10 3 3 2" xfId="15975" xr:uid="{00000000-0005-0000-0000-0000AD3D0000}"/>
    <cellStyle name="20% - Accent1 3 10 3 3 2 2" xfId="15976" xr:uid="{00000000-0005-0000-0000-0000AE3D0000}"/>
    <cellStyle name="20% - Accent1 3 10 3 3 2 2 2" xfId="15977" xr:uid="{00000000-0005-0000-0000-0000AF3D0000}"/>
    <cellStyle name="20% - Accent1 3 10 3 3 2 3" xfId="15978" xr:uid="{00000000-0005-0000-0000-0000B03D0000}"/>
    <cellStyle name="20% - Accent1 3 10 3 3 3" xfId="15979" xr:uid="{00000000-0005-0000-0000-0000B13D0000}"/>
    <cellStyle name="20% - Accent1 3 10 3 3 3 2" xfId="15980" xr:uid="{00000000-0005-0000-0000-0000B23D0000}"/>
    <cellStyle name="20% - Accent1 3 10 3 3 4" xfId="15981" xr:uid="{00000000-0005-0000-0000-0000B33D0000}"/>
    <cellStyle name="20% - Accent1 3 10 3 4" xfId="15982" xr:uid="{00000000-0005-0000-0000-0000B43D0000}"/>
    <cellStyle name="20% - Accent1 3 10 3 4 2" xfId="15983" xr:uid="{00000000-0005-0000-0000-0000B53D0000}"/>
    <cellStyle name="20% - Accent1 3 10 3 4 2 2" xfId="15984" xr:uid="{00000000-0005-0000-0000-0000B63D0000}"/>
    <cellStyle name="20% - Accent1 3 10 3 4 2 2 2" xfId="15985" xr:uid="{00000000-0005-0000-0000-0000B73D0000}"/>
    <cellStyle name="20% - Accent1 3 10 3 4 2 3" xfId="15986" xr:uid="{00000000-0005-0000-0000-0000B83D0000}"/>
    <cellStyle name="20% - Accent1 3 10 3 4 3" xfId="15987" xr:uid="{00000000-0005-0000-0000-0000B93D0000}"/>
    <cellStyle name="20% - Accent1 3 10 3 4 3 2" xfId="15988" xr:uid="{00000000-0005-0000-0000-0000BA3D0000}"/>
    <cellStyle name="20% - Accent1 3 10 3 4 4" xfId="15989" xr:uid="{00000000-0005-0000-0000-0000BB3D0000}"/>
    <cellStyle name="20% - Accent1 3 10 3 5" xfId="15990" xr:uid="{00000000-0005-0000-0000-0000BC3D0000}"/>
    <cellStyle name="20% - Accent1 3 10 3 5 2" xfId="15991" xr:uid="{00000000-0005-0000-0000-0000BD3D0000}"/>
    <cellStyle name="20% - Accent1 3 10 3 5 2 2" xfId="15992" xr:uid="{00000000-0005-0000-0000-0000BE3D0000}"/>
    <cellStyle name="20% - Accent1 3 10 3 5 3" xfId="15993" xr:uid="{00000000-0005-0000-0000-0000BF3D0000}"/>
    <cellStyle name="20% - Accent1 3 10 3 6" xfId="15994" xr:uid="{00000000-0005-0000-0000-0000C03D0000}"/>
    <cellStyle name="20% - Accent1 3 10 3 6 2" xfId="15995" xr:uid="{00000000-0005-0000-0000-0000C13D0000}"/>
    <cellStyle name="20% - Accent1 3 10 3 6 2 2" xfId="15996" xr:uid="{00000000-0005-0000-0000-0000C23D0000}"/>
    <cellStyle name="20% - Accent1 3 10 3 6 3" xfId="15997" xr:uid="{00000000-0005-0000-0000-0000C33D0000}"/>
    <cellStyle name="20% - Accent1 3 10 3 7" xfId="15998" xr:uid="{00000000-0005-0000-0000-0000C43D0000}"/>
    <cellStyle name="20% - Accent1 3 10 3 7 2" xfId="15999" xr:uid="{00000000-0005-0000-0000-0000C53D0000}"/>
    <cellStyle name="20% - Accent1 3 10 3 8" xfId="16000" xr:uid="{00000000-0005-0000-0000-0000C63D0000}"/>
    <cellStyle name="20% - Accent1 3 10 3 8 2" xfId="16001" xr:uid="{00000000-0005-0000-0000-0000C73D0000}"/>
    <cellStyle name="20% - Accent1 3 10 3 9" xfId="16002" xr:uid="{00000000-0005-0000-0000-0000C83D0000}"/>
    <cellStyle name="20% - Accent1 3 10 4" xfId="16003" xr:uid="{00000000-0005-0000-0000-0000C93D0000}"/>
    <cellStyle name="20% - Accent1 3 10 4 2" xfId="16004" xr:uid="{00000000-0005-0000-0000-0000CA3D0000}"/>
    <cellStyle name="20% - Accent1 3 10 4 2 2" xfId="16005" xr:uid="{00000000-0005-0000-0000-0000CB3D0000}"/>
    <cellStyle name="20% - Accent1 3 10 4 2 2 2" xfId="16006" xr:uid="{00000000-0005-0000-0000-0000CC3D0000}"/>
    <cellStyle name="20% - Accent1 3 10 4 2 3" xfId="16007" xr:uid="{00000000-0005-0000-0000-0000CD3D0000}"/>
    <cellStyle name="20% - Accent1 3 10 4 3" xfId="16008" xr:uid="{00000000-0005-0000-0000-0000CE3D0000}"/>
    <cellStyle name="20% - Accent1 3 10 4 3 2" xfId="16009" xr:uid="{00000000-0005-0000-0000-0000CF3D0000}"/>
    <cellStyle name="20% - Accent1 3 10 4 4" xfId="16010" xr:uid="{00000000-0005-0000-0000-0000D03D0000}"/>
    <cellStyle name="20% - Accent1 3 10 5" xfId="16011" xr:uid="{00000000-0005-0000-0000-0000D13D0000}"/>
    <cellStyle name="20% - Accent1 3 10 5 2" xfId="16012" xr:uid="{00000000-0005-0000-0000-0000D23D0000}"/>
    <cellStyle name="20% - Accent1 3 10 5 2 2" xfId="16013" xr:uid="{00000000-0005-0000-0000-0000D33D0000}"/>
    <cellStyle name="20% - Accent1 3 10 5 2 2 2" xfId="16014" xr:uid="{00000000-0005-0000-0000-0000D43D0000}"/>
    <cellStyle name="20% - Accent1 3 10 5 2 3" xfId="16015" xr:uid="{00000000-0005-0000-0000-0000D53D0000}"/>
    <cellStyle name="20% - Accent1 3 10 5 3" xfId="16016" xr:uid="{00000000-0005-0000-0000-0000D63D0000}"/>
    <cellStyle name="20% - Accent1 3 10 5 3 2" xfId="16017" xr:uid="{00000000-0005-0000-0000-0000D73D0000}"/>
    <cellStyle name="20% - Accent1 3 10 5 4" xfId="16018" xr:uid="{00000000-0005-0000-0000-0000D83D0000}"/>
    <cellStyle name="20% - Accent1 3 10 6" xfId="16019" xr:uid="{00000000-0005-0000-0000-0000D93D0000}"/>
    <cellStyle name="20% - Accent1 3 10 6 2" xfId="16020" xr:uid="{00000000-0005-0000-0000-0000DA3D0000}"/>
    <cellStyle name="20% - Accent1 3 10 6 2 2" xfId="16021" xr:uid="{00000000-0005-0000-0000-0000DB3D0000}"/>
    <cellStyle name="20% - Accent1 3 10 6 2 2 2" xfId="16022" xr:uid="{00000000-0005-0000-0000-0000DC3D0000}"/>
    <cellStyle name="20% - Accent1 3 10 6 2 3" xfId="16023" xr:uid="{00000000-0005-0000-0000-0000DD3D0000}"/>
    <cellStyle name="20% - Accent1 3 10 6 3" xfId="16024" xr:uid="{00000000-0005-0000-0000-0000DE3D0000}"/>
    <cellStyle name="20% - Accent1 3 10 6 3 2" xfId="16025" xr:uid="{00000000-0005-0000-0000-0000DF3D0000}"/>
    <cellStyle name="20% - Accent1 3 10 6 4" xfId="16026" xr:uid="{00000000-0005-0000-0000-0000E03D0000}"/>
    <cellStyle name="20% - Accent1 3 10 7" xfId="16027" xr:uid="{00000000-0005-0000-0000-0000E13D0000}"/>
    <cellStyle name="20% - Accent1 3 10 7 2" xfId="16028" xr:uid="{00000000-0005-0000-0000-0000E23D0000}"/>
    <cellStyle name="20% - Accent1 3 10 7 2 2" xfId="16029" xr:uid="{00000000-0005-0000-0000-0000E33D0000}"/>
    <cellStyle name="20% - Accent1 3 10 7 3" xfId="16030" xr:uid="{00000000-0005-0000-0000-0000E43D0000}"/>
    <cellStyle name="20% - Accent1 3 10 8" xfId="16031" xr:uid="{00000000-0005-0000-0000-0000E53D0000}"/>
    <cellStyle name="20% - Accent1 3 10 8 2" xfId="16032" xr:uid="{00000000-0005-0000-0000-0000E63D0000}"/>
    <cellStyle name="20% - Accent1 3 10 8 2 2" xfId="16033" xr:uid="{00000000-0005-0000-0000-0000E73D0000}"/>
    <cellStyle name="20% - Accent1 3 10 8 3" xfId="16034" xr:uid="{00000000-0005-0000-0000-0000E83D0000}"/>
    <cellStyle name="20% - Accent1 3 10 9" xfId="16035" xr:uid="{00000000-0005-0000-0000-0000E93D0000}"/>
    <cellStyle name="20% - Accent1 3 10 9 2" xfId="16036" xr:uid="{00000000-0005-0000-0000-0000EA3D0000}"/>
    <cellStyle name="20% - Accent1 3 11" xfId="116" xr:uid="{00000000-0005-0000-0000-0000EB3D0000}"/>
    <cellStyle name="20% - Accent1 3 11 10" xfId="16037" xr:uid="{00000000-0005-0000-0000-0000EC3D0000}"/>
    <cellStyle name="20% - Accent1 3 11 10 2" xfId="16038" xr:uid="{00000000-0005-0000-0000-0000ED3D0000}"/>
    <cellStyle name="20% - Accent1 3 11 11" xfId="16039" xr:uid="{00000000-0005-0000-0000-0000EE3D0000}"/>
    <cellStyle name="20% - Accent1 3 11 12" xfId="16040" xr:uid="{00000000-0005-0000-0000-0000EF3D0000}"/>
    <cellStyle name="20% - Accent1 3 11 2" xfId="117" xr:uid="{00000000-0005-0000-0000-0000F03D0000}"/>
    <cellStyle name="20% - Accent1 3 11 2 2" xfId="16041" xr:uid="{00000000-0005-0000-0000-0000F13D0000}"/>
    <cellStyle name="20% - Accent1 3 11 2 2 2" xfId="16042" xr:uid="{00000000-0005-0000-0000-0000F23D0000}"/>
    <cellStyle name="20% - Accent1 3 11 2 2 2 2" xfId="16043" xr:uid="{00000000-0005-0000-0000-0000F33D0000}"/>
    <cellStyle name="20% - Accent1 3 11 2 2 2 2 2" xfId="16044" xr:uid="{00000000-0005-0000-0000-0000F43D0000}"/>
    <cellStyle name="20% - Accent1 3 11 2 2 2 3" xfId="16045" xr:uid="{00000000-0005-0000-0000-0000F53D0000}"/>
    <cellStyle name="20% - Accent1 3 11 2 2 3" xfId="16046" xr:uid="{00000000-0005-0000-0000-0000F63D0000}"/>
    <cellStyle name="20% - Accent1 3 11 2 2 3 2" xfId="16047" xr:uid="{00000000-0005-0000-0000-0000F73D0000}"/>
    <cellStyle name="20% - Accent1 3 11 2 2 4" xfId="16048" xr:uid="{00000000-0005-0000-0000-0000F83D0000}"/>
    <cellStyle name="20% - Accent1 3 11 2 3" xfId="16049" xr:uid="{00000000-0005-0000-0000-0000F93D0000}"/>
    <cellStyle name="20% - Accent1 3 11 2 3 2" xfId="16050" xr:uid="{00000000-0005-0000-0000-0000FA3D0000}"/>
    <cellStyle name="20% - Accent1 3 11 2 3 2 2" xfId="16051" xr:uid="{00000000-0005-0000-0000-0000FB3D0000}"/>
    <cellStyle name="20% - Accent1 3 11 2 3 2 2 2" xfId="16052" xr:uid="{00000000-0005-0000-0000-0000FC3D0000}"/>
    <cellStyle name="20% - Accent1 3 11 2 3 2 3" xfId="16053" xr:uid="{00000000-0005-0000-0000-0000FD3D0000}"/>
    <cellStyle name="20% - Accent1 3 11 2 3 3" xfId="16054" xr:uid="{00000000-0005-0000-0000-0000FE3D0000}"/>
    <cellStyle name="20% - Accent1 3 11 2 3 3 2" xfId="16055" xr:uid="{00000000-0005-0000-0000-0000FF3D0000}"/>
    <cellStyle name="20% - Accent1 3 11 2 3 4" xfId="16056" xr:uid="{00000000-0005-0000-0000-0000003E0000}"/>
    <cellStyle name="20% - Accent1 3 11 2 4" xfId="16057" xr:uid="{00000000-0005-0000-0000-0000013E0000}"/>
    <cellStyle name="20% - Accent1 3 11 2 4 2" xfId="16058" xr:uid="{00000000-0005-0000-0000-0000023E0000}"/>
    <cellStyle name="20% - Accent1 3 11 2 4 2 2" xfId="16059" xr:uid="{00000000-0005-0000-0000-0000033E0000}"/>
    <cellStyle name="20% - Accent1 3 11 2 4 2 2 2" xfId="16060" xr:uid="{00000000-0005-0000-0000-0000043E0000}"/>
    <cellStyle name="20% - Accent1 3 11 2 4 2 3" xfId="16061" xr:uid="{00000000-0005-0000-0000-0000053E0000}"/>
    <cellStyle name="20% - Accent1 3 11 2 4 3" xfId="16062" xr:uid="{00000000-0005-0000-0000-0000063E0000}"/>
    <cellStyle name="20% - Accent1 3 11 2 4 3 2" xfId="16063" xr:uid="{00000000-0005-0000-0000-0000073E0000}"/>
    <cellStyle name="20% - Accent1 3 11 2 4 4" xfId="16064" xr:uid="{00000000-0005-0000-0000-0000083E0000}"/>
    <cellStyle name="20% - Accent1 3 11 2 5" xfId="16065" xr:uid="{00000000-0005-0000-0000-0000093E0000}"/>
    <cellStyle name="20% - Accent1 3 11 2 5 2" xfId="16066" xr:uid="{00000000-0005-0000-0000-00000A3E0000}"/>
    <cellStyle name="20% - Accent1 3 11 2 5 2 2" xfId="16067" xr:uid="{00000000-0005-0000-0000-00000B3E0000}"/>
    <cellStyle name="20% - Accent1 3 11 2 5 3" xfId="16068" xr:uid="{00000000-0005-0000-0000-00000C3E0000}"/>
    <cellStyle name="20% - Accent1 3 11 2 6" xfId="16069" xr:uid="{00000000-0005-0000-0000-00000D3E0000}"/>
    <cellStyle name="20% - Accent1 3 11 2 6 2" xfId="16070" xr:uid="{00000000-0005-0000-0000-00000E3E0000}"/>
    <cellStyle name="20% - Accent1 3 11 2 6 2 2" xfId="16071" xr:uid="{00000000-0005-0000-0000-00000F3E0000}"/>
    <cellStyle name="20% - Accent1 3 11 2 6 3" xfId="16072" xr:uid="{00000000-0005-0000-0000-0000103E0000}"/>
    <cellStyle name="20% - Accent1 3 11 2 7" xfId="16073" xr:uid="{00000000-0005-0000-0000-0000113E0000}"/>
    <cellStyle name="20% - Accent1 3 11 2 7 2" xfId="16074" xr:uid="{00000000-0005-0000-0000-0000123E0000}"/>
    <cellStyle name="20% - Accent1 3 11 2 8" xfId="16075" xr:uid="{00000000-0005-0000-0000-0000133E0000}"/>
    <cellStyle name="20% - Accent1 3 11 2 8 2" xfId="16076" xr:uid="{00000000-0005-0000-0000-0000143E0000}"/>
    <cellStyle name="20% - Accent1 3 11 2 9" xfId="16077" xr:uid="{00000000-0005-0000-0000-0000153E0000}"/>
    <cellStyle name="20% - Accent1 3 11 3" xfId="118" xr:uid="{00000000-0005-0000-0000-0000163E0000}"/>
    <cellStyle name="20% - Accent1 3 11 3 2" xfId="16078" xr:uid="{00000000-0005-0000-0000-0000173E0000}"/>
    <cellStyle name="20% - Accent1 3 11 3 2 2" xfId="16079" xr:uid="{00000000-0005-0000-0000-0000183E0000}"/>
    <cellStyle name="20% - Accent1 3 11 3 2 2 2" xfId="16080" xr:uid="{00000000-0005-0000-0000-0000193E0000}"/>
    <cellStyle name="20% - Accent1 3 11 3 2 2 2 2" xfId="16081" xr:uid="{00000000-0005-0000-0000-00001A3E0000}"/>
    <cellStyle name="20% - Accent1 3 11 3 2 2 3" xfId="16082" xr:uid="{00000000-0005-0000-0000-00001B3E0000}"/>
    <cellStyle name="20% - Accent1 3 11 3 2 3" xfId="16083" xr:uid="{00000000-0005-0000-0000-00001C3E0000}"/>
    <cellStyle name="20% - Accent1 3 11 3 2 3 2" xfId="16084" xr:uid="{00000000-0005-0000-0000-00001D3E0000}"/>
    <cellStyle name="20% - Accent1 3 11 3 2 4" xfId="16085" xr:uid="{00000000-0005-0000-0000-00001E3E0000}"/>
    <cellStyle name="20% - Accent1 3 11 3 3" xfId="16086" xr:uid="{00000000-0005-0000-0000-00001F3E0000}"/>
    <cellStyle name="20% - Accent1 3 11 3 3 2" xfId="16087" xr:uid="{00000000-0005-0000-0000-0000203E0000}"/>
    <cellStyle name="20% - Accent1 3 11 3 3 2 2" xfId="16088" xr:uid="{00000000-0005-0000-0000-0000213E0000}"/>
    <cellStyle name="20% - Accent1 3 11 3 3 2 2 2" xfId="16089" xr:uid="{00000000-0005-0000-0000-0000223E0000}"/>
    <cellStyle name="20% - Accent1 3 11 3 3 2 3" xfId="16090" xr:uid="{00000000-0005-0000-0000-0000233E0000}"/>
    <cellStyle name="20% - Accent1 3 11 3 3 3" xfId="16091" xr:uid="{00000000-0005-0000-0000-0000243E0000}"/>
    <cellStyle name="20% - Accent1 3 11 3 3 3 2" xfId="16092" xr:uid="{00000000-0005-0000-0000-0000253E0000}"/>
    <cellStyle name="20% - Accent1 3 11 3 3 4" xfId="16093" xr:uid="{00000000-0005-0000-0000-0000263E0000}"/>
    <cellStyle name="20% - Accent1 3 11 3 4" xfId="16094" xr:uid="{00000000-0005-0000-0000-0000273E0000}"/>
    <cellStyle name="20% - Accent1 3 11 3 4 2" xfId="16095" xr:uid="{00000000-0005-0000-0000-0000283E0000}"/>
    <cellStyle name="20% - Accent1 3 11 3 4 2 2" xfId="16096" xr:uid="{00000000-0005-0000-0000-0000293E0000}"/>
    <cellStyle name="20% - Accent1 3 11 3 4 2 2 2" xfId="16097" xr:uid="{00000000-0005-0000-0000-00002A3E0000}"/>
    <cellStyle name="20% - Accent1 3 11 3 4 2 3" xfId="16098" xr:uid="{00000000-0005-0000-0000-00002B3E0000}"/>
    <cellStyle name="20% - Accent1 3 11 3 4 3" xfId="16099" xr:uid="{00000000-0005-0000-0000-00002C3E0000}"/>
    <cellStyle name="20% - Accent1 3 11 3 4 3 2" xfId="16100" xr:uid="{00000000-0005-0000-0000-00002D3E0000}"/>
    <cellStyle name="20% - Accent1 3 11 3 4 4" xfId="16101" xr:uid="{00000000-0005-0000-0000-00002E3E0000}"/>
    <cellStyle name="20% - Accent1 3 11 3 5" xfId="16102" xr:uid="{00000000-0005-0000-0000-00002F3E0000}"/>
    <cellStyle name="20% - Accent1 3 11 3 5 2" xfId="16103" xr:uid="{00000000-0005-0000-0000-0000303E0000}"/>
    <cellStyle name="20% - Accent1 3 11 3 5 2 2" xfId="16104" xr:uid="{00000000-0005-0000-0000-0000313E0000}"/>
    <cellStyle name="20% - Accent1 3 11 3 5 3" xfId="16105" xr:uid="{00000000-0005-0000-0000-0000323E0000}"/>
    <cellStyle name="20% - Accent1 3 11 3 6" xfId="16106" xr:uid="{00000000-0005-0000-0000-0000333E0000}"/>
    <cellStyle name="20% - Accent1 3 11 3 6 2" xfId="16107" xr:uid="{00000000-0005-0000-0000-0000343E0000}"/>
    <cellStyle name="20% - Accent1 3 11 3 6 2 2" xfId="16108" xr:uid="{00000000-0005-0000-0000-0000353E0000}"/>
    <cellStyle name="20% - Accent1 3 11 3 6 3" xfId="16109" xr:uid="{00000000-0005-0000-0000-0000363E0000}"/>
    <cellStyle name="20% - Accent1 3 11 3 7" xfId="16110" xr:uid="{00000000-0005-0000-0000-0000373E0000}"/>
    <cellStyle name="20% - Accent1 3 11 3 7 2" xfId="16111" xr:uid="{00000000-0005-0000-0000-0000383E0000}"/>
    <cellStyle name="20% - Accent1 3 11 3 8" xfId="16112" xr:uid="{00000000-0005-0000-0000-0000393E0000}"/>
    <cellStyle name="20% - Accent1 3 11 3 8 2" xfId="16113" xr:uid="{00000000-0005-0000-0000-00003A3E0000}"/>
    <cellStyle name="20% - Accent1 3 11 3 9" xfId="16114" xr:uid="{00000000-0005-0000-0000-00003B3E0000}"/>
    <cellStyle name="20% - Accent1 3 11 4" xfId="16115" xr:uid="{00000000-0005-0000-0000-00003C3E0000}"/>
    <cellStyle name="20% - Accent1 3 11 4 2" xfId="16116" xr:uid="{00000000-0005-0000-0000-00003D3E0000}"/>
    <cellStyle name="20% - Accent1 3 11 4 2 2" xfId="16117" xr:uid="{00000000-0005-0000-0000-00003E3E0000}"/>
    <cellStyle name="20% - Accent1 3 11 4 2 2 2" xfId="16118" xr:uid="{00000000-0005-0000-0000-00003F3E0000}"/>
    <cellStyle name="20% - Accent1 3 11 4 2 3" xfId="16119" xr:uid="{00000000-0005-0000-0000-0000403E0000}"/>
    <cellStyle name="20% - Accent1 3 11 4 3" xfId="16120" xr:uid="{00000000-0005-0000-0000-0000413E0000}"/>
    <cellStyle name="20% - Accent1 3 11 4 3 2" xfId="16121" xr:uid="{00000000-0005-0000-0000-0000423E0000}"/>
    <cellStyle name="20% - Accent1 3 11 4 4" xfId="16122" xr:uid="{00000000-0005-0000-0000-0000433E0000}"/>
    <cellStyle name="20% - Accent1 3 11 5" xfId="16123" xr:uid="{00000000-0005-0000-0000-0000443E0000}"/>
    <cellStyle name="20% - Accent1 3 11 5 2" xfId="16124" xr:uid="{00000000-0005-0000-0000-0000453E0000}"/>
    <cellStyle name="20% - Accent1 3 11 5 2 2" xfId="16125" xr:uid="{00000000-0005-0000-0000-0000463E0000}"/>
    <cellStyle name="20% - Accent1 3 11 5 2 2 2" xfId="16126" xr:uid="{00000000-0005-0000-0000-0000473E0000}"/>
    <cellStyle name="20% - Accent1 3 11 5 2 3" xfId="16127" xr:uid="{00000000-0005-0000-0000-0000483E0000}"/>
    <cellStyle name="20% - Accent1 3 11 5 3" xfId="16128" xr:uid="{00000000-0005-0000-0000-0000493E0000}"/>
    <cellStyle name="20% - Accent1 3 11 5 3 2" xfId="16129" xr:uid="{00000000-0005-0000-0000-00004A3E0000}"/>
    <cellStyle name="20% - Accent1 3 11 5 4" xfId="16130" xr:uid="{00000000-0005-0000-0000-00004B3E0000}"/>
    <cellStyle name="20% - Accent1 3 11 6" xfId="16131" xr:uid="{00000000-0005-0000-0000-00004C3E0000}"/>
    <cellStyle name="20% - Accent1 3 11 6 2" xfId="16132" xr:uid="{00000000-0005-0000-0000-00004D3E0000}"/>
    <cellStyle name="20% - Accent1 3 11 6 2 2" xfId="16133" xr:uid="{00000000-0005-0000-0000-00004E3E0000}"/>
    <cellStyle name="20% - Accent1 3 11 6 2 2 2" xfId="16134" xr:uid="{00000000-0005-0000-0000-00004F3E0000}"/>
    <cellStyle name="20% - Accent1 3 11 6 2 3" xfId="16135" xr:uid="{00000000-0005-0000-0000-0000503E0000}"/>
    <cellStyle name="20% - Accent1 3 11 6 3" xfId="16136" xr:uid="{00000000-0005-0000-0000-0000513E0000}"/>
    <cellStyle name="20% - Accent1 3 11 6 3 2" xfId="16137" xr:uid="{00000000-0005-0000-0000-0000523E0000}"/>
    <cellStyle name="20% - Accent1 3 11 6 4" xfId="16138" xr:uid="{00000000-0005-0000-0000-0000533E0000}"/>
    <cellStyle name="20% - Accent1 3 11 7" xfId="16139" xr:uid="{00000000-0005-0000-0000-0000543E0000}"/>
    <cellStyle name="20% - Accent1 3 11 7 2" xfId="16140" xr:uid="{00000000-0005-0000-0000-0000553E0000}"/>
    <cellStyle name="20% - Accent1 3 11 7 2 2" xfId="16141" xr:uid="{00000000-0005-0000-0000-0000563E0000}"/>
    <cellStyle name="20% - Accent1 3 11 7 3" xfId="16142" xr:uid="{00000000-0005-0000-0000-0000573E0000}"/>
    <cellStyle name="20% - Accent1 3 11 8" xfId="16143" xr:uid="{00000000-0005-0000-0000-0000583E0000}"/>
    <cellStyle name="20% - Accent1 3 11 8 2" xfId="16144" xr:uid="{00000000-0005-0000-0000-0000593E0000}"/>
    <cellStyle name="20% - Accent1 3 11 8 2 2" xfId="16145" xr:uid="{00000000-0005-0000-0000-00005A3E0000}"/>
    <cellStyle name="20% - Accent1 3 11 8 3" xfId="16146" xr:uid="{00000000-0005-0000-0000-00005B3E0000}"/>
    <cellStyle name="20% - Accent1 3 11 9" xfId="16147" xr:uid="{00000000-0005-0000-0000-00005C3E0000}"/>
    <cellStyle name="20% - Accent1 3 11 9 2" xfId="16148" xr:uid="{00000000-0005-0000-0000-00005D3E0000}"/>
    <cellStyle name="20% - Accent1 3 12" xfId="16149" xr:uid="{00000000-0005-0000-0000-00005E3E0000}"/>
    <cellStyle name="20% - Accent1 3 12 2" xfId="16150" xr:uid="{00000000-0005-0000-0000-00005F3E0000}"/>
    <cellStyle name="20% - Accent1 3 12 2 2" xfId="16151" xr:uid="{00000000-0005-0000-0000-0000603E0000}"/>
    <cellStyle name="20% - Accent1 3 12 2 2 2" xfId="16152" xr:uid="{00000000-0005-0000-0000-0000613E0000}"/>
    <cellStyle name="20% - Accent1 3 12 2 2 2 2" xfId="16153" xr:uid="{00000000-0005-0000-0000-0000623E0000}"/>
    <cellStyle name="20% - Accent1 3 12 2 2 3" xfId="16154" xr:uid="{00000000-0005-0000-0000-0000633E0000}"/>
    <cellStyle name="20% - Accent1 3 12 2 3" xfId="16155" xr:uid="{00000000-0005-0000-0000-0000643E0000}"/>
    <cellStyle name="20% - Accent1 3 12 2 3 2" xfId="16156" xr:uid="{00000000-0005-0000-0000-0000653E0000}"/>
    <cellStyle name="20% - Accent1 3 12 2 4" xfId="16157" xr:uid="{00000000-0005-0000-0000-0000663E0000}"/>
    <cellStyle name="20% - Accent1 3 12 3" xfId="16158" xr:uid="{00000000-0005-0000-0000-0000673E0000}"/>
    <cellStyle name="20% - Accent1 3 12 3 2" xfId="16159" xr:uid="{00000000-0005-0000-0000-0000683E0000}"/>
    <cellStyle name="20% - Accent1 3 12 3 2 2" xfId="16160" xr:uid="{00000000-0005-0000-0000-0000693E0000}"/>
    <cellStyle name="20% - Accent1 3 12 3 2 2 2" xfId="16161" xr:uid="{00000000-0005-0000-0000-00006A3E0000}"/>
    <cellStyle name="20% - Accent1 3 12 3 2 3" xfId="16162" xr:uid="{00000000-0005-0000-0000-00006B3E0000}"/>
    <cellStyle name="20% - Accent1 3 12 3 3" xfId="16163" xr:uid="{00000000-0005-0000-0000-00006C3E0000}"/>
    <cellStyle name="20% - Accent1 3 12 3 3 2" xfId="16164" xr:uid="{00000000-0005-0000-0000-00006D3E0000}"/>
    <cellStyle name="20% - Accent1 3 12 3 4" xfId="16165" xr:uid="{00000000-0005-0000-0000-00006E3E0000}"/>
    <cellStyle name="20% - Accent1 3 12 4" xfId="16166" xr:uid="{00000000-0005-0000-0000-00006F3E0000}"/>
    <cellStyle name="20% - Accent1 3 12 4 2" xfId="16167" xr:uid="{00000000-0005-0000-0000-0000703E0000}"/>
    <cellStyle name="20% - Accent1 3 12 4 2 2" xfId="16168" xr:uid="{00000000-0005-0000-0000-0000713E0000}"/>
    <cellStyle name="20% - Accent1 3 12 4 2 2 2" xfId="16169" xr:uid="{00000000-0005-0000-0000-0000723E0000}"/>
    <cellStyle name="20% - Accent1 3 12 4 2 3" xfId="16170" xr:uid="{00000000-0005-0000-0000-0000733E0000}"/>
    <cellStyle name="20% - Accent1 3 12 4 3" xfId="16171" xr:uid="{00000000-0005-0000-0000-0000743E0000}"/>
    <cellStyle name="20% - Accent1 3 12 4 3 2" xfId="16172" xr:uid="{00000000-0005-0000-0000-0000753E0000}"/>
    <cellStyle name="20% - Accent1 3 12 4 4" xfId="16173" xr:uid="{00000000-0005-0000-0000-0000763E0000}"/>
    <cellStyle name="20% - Accent1 3 12 5" xfId="16174" xr:uid="{00000000-0005-0000-0000-0000773E0000}"/>
    <cellStyle name="20% - Accent1 3 12 5 2" xfId="16175" xr:uid="{00000000-0005-0000-0000-0000783E0000}"/>
    <cellStyle name="20% - Accent1 3 12 5 2 2" xfId="16176" xr:uid="{00000000-0005-0000-0000-0000793E0000}"/>
    <cellStyle name="20% - Accent1 3 12 5 3" xfId="16177" xr:uid="{00000000-0005-0000-0000-00007A3E0000}"/>
    <cellStyle name="20% - Accent1 3 12 6" xfId="16178" xr:uid="{00000000-0005-0000-0000-00007B3E0000}"/>
    <cellStyle name="20% - Accent1 3 12 6 2" xfId="16179" xr:uid="{00000000-0005-0000-0000-00007C3E0000}"/>
    <cellStyle name="20% - Accent1 3 12 6 2 2" xfId="16180" xr:uid="{00000000-0005-0000-0000-00007D3E0000}"/>
    <cellStyle name="20% - Accent1 3 12 6 3" xfId="16181" xr:uid="{00000000-0005-0000-0000-00007E3E0000}"/>
    <cellStyle name="20% - Accent1 3 12 7" xfId="16182" xr:uid="{00000000-0005-0000-0000-00007F3E0000}"/>
    <cellStyle name="20% - Accent1 3 12 7 2" xfId="16183" xr:uid="{00000000-0005-0000-0000-0000803E0000}"/>
    <cellStyle name="20% - Accent1 3 12 8" xfId="16184" xr:uid="{00000000-0005-0000-0000-0000813E0000}"/>
    <cellStyle name="20% - Accent1 3 12 8 2" xfId="16185" xr:uid="{00000000-0005-0000-0000-0000823E0000}"/>
    <cellStyle name="20% - Accent1 3 12 9" xfId="16186" xr:uid="{00000000-0005-0000-0000-0000833E0000}"/>
    <cellStyle name="20% - Accent1 3 13" xfId="16187" xr:uid="{00000000-0005-0000-0000-0000843E0000}"/>
    <cellStyle name="20% - Accent1 3 13 2" xfId="16188" xr:uid="{00000000-0005-0000-0000-0000853E0000}"/>
    <cellStyle name="20% - Accent1 3 13 2 2" xfId="16189" xr:uid="{00000000-0005-0000-0000-0000863E0000}"/>
    <cellStyle name="20% - Accent1 3 13 2 2 2" xfId="16190" xr:uid="{00000000-0005-0000-0000-0000873E0000}"/>
    <cellStyle name="20% - Accent1 3 13 2 2 2 2" xfId="16191" xr:uid="{00000000-0005-0000-0000-0000883E0000}"/>
    <cellStyle name="20% - Accent1 3 13 2 2 3" xfId="16192" xr:uid="{00000000-0005-0000-0000-0000893E0000}"/>
    <cellStyle name="20% - Accent1 3 13 2 3" xfId="16193" xr:uid="{00000000-0005-0000-0000-00008A3E0000}"/>
    <cellStyle name="20% - Accent1 3 13 2 3 2" xfId="16194" xr:uid="{00000000-0005-0000-0000-00008B3E0000}"/>
    <cellStyle name="20% - Accent1 3 13 2 4" xfId="16195" xr:uid="{00000000-0005-0000-0000-00008C3E0000}"/>
    <cellStyle name="20% - Accent1 3 13 3" xfId="16196" xr:uid="{00000000-0005-0000-0000-00008D3E0000}"/>
    <cellStyle name="20% - Accent1 3 13 3 2" xfId="16197" xr:uid="{00000000-0005-0000-0000-00008E3E0000}"/>
    <cellStyle name="20% - Accent1 3 13 3 2 2" xfId="16198" xr:uid="{00000000-0005-0000-0000-00008F3E0000}"/>
    <cellStyle name="20% - Accent1 3 13 3 2 2 2" xfId="16199" xr:uid="{00000000-0005-0000-0000-0000903E0000}"/>
    <cellStyle name="20% - Accent1 3 13 3 2 3" xfId="16200" xr:uid="{00000000-0005-0000-0000-0000913E0000}"/>
    <cellStyle name="20% - Accent1 3 13 3 3" xfId="16201" xr:uid="{00000000-0005-0000-0000-0000923E0000}"/>
    <cellStyle name="20% - Accent1 3 13 3 3 2" xfId="16202" xr:uid="{00000000-0005-0000-0000-0000933E0000}"/>
    <cellStyle name="20% - Accent1 3 13 3 4" xfId="16203" xr:uid="{00000000-0005-0000-0000-0000943E0000}"/>
    <cellStyle name="20% - Accent1 3 13 4" xfId="16204" xr:uid="{00000000-0005-0000-0000-0000953E0000}"/>
    <cellStyle name="20% - Accent1 3 13 4 2" xfId="16205" xr:uid="{00000000-0005-0000-0000-0000963E0000}"/>
    <cellStyle name="20% - Accent1 3 13 4 2 2" xfId="16206" xr:uid="{00000000-0005-0000-0000-0000973E0000}"/>
    <cellStyle name="20% - Accent1 3 13 4 2 2 2" xfId="16207" xr:uid="{00000000-0005-0000-0000-0000983E0000}"/>
    <cellStyle name="20% - Accent1 3 13 4 2 3" xfId="16208" xr:uid="{00000000-0005-0000-0000-0000993E0000}"/>
    <cellStyle name="20% - Accent1 3 13 4 3" xfId="16209" xr:uid="{00000000-0005-0000-0000-00009A3E0000}"/>
    <cellStyle name="20% - Accent1 3 13 4 3 2" xfId="16210" xr:uid="{00000000-0005-0000-0000-00009B3E0000}"/>
    <cellStyle name="20% - Accent1 3 13 4 4" xfId="16211" xr:uid="{00000000-0005-0000-0000-00009C3E0000}"/>
    <cellStyle name="20% - Accent1 3 13 5" xfId="16212" xr:uid="{00000000-0005-0000-0000-00009D3E0000}"/>
    <cellStyle name="20% - Accent1 3 13 5 2" xfId="16213" xr:uid="{00000000-0005-0000-0000-00009E3E0000}"/>
    <cellStyle name="20% - Accent1 3 13 5 2 2" xfId="16214" xr:uid="{00000000-0005-0000-0000-00009F3E0000}"/>
    <cellStyle name="20% - Accent1 3 13 5 3" xfId="16215" xr:uid="{00000000-0005-0000-0000-0000A03E0000}"/>
    <cellStyle name="20% - Accent1 3 13 6" xfId="16216" xr:uid="{00000000-0005-0000-0000-0000A13E0000}"/>
    <cellStyle name="20% - Accent1 3 13 6 2" xfId="16217" xr:uid="{00000000-0005-0000-0000-0000A23E0000}"/>
    <cellStyle name="20% - Accent1 3 13 6 2 2" xfId="16218" xr:uid="{00000000-0005-0000-0000-0000A33E0000}"/>
    <cellStyle name="20% - Accent1 3 13 6 3" xfId="16219" xr:uid="{00000000-0005-0000-0000-0000A43E0000}"/>
    <cellStyle name="20% - Accent1 3 13 7" xfId="16220" xr:uid="{00000000-0005-0000-0000-0000A53E0000}"/>
    <cellStyle name="20% - Accent1 3 13 7 2" xfId="16221" xr:uid="{00000000-0005-0000-0000-0000A63E0000}"/>
    <cellStyle name="20% - Accent1 3 13 8" xfId="16222" xr:uid="{00000000-0005-0000-0000-0000A73E0000}"/>
    <cellStyle name="20% - Accent1 3 13 8 2" xfId="16223" xr:uid="{00000000-0005-0000-0000-0000A83E0000}"/>
    <cellStyle name="20% - Accent1 3 13 9" xfId="16224" xr:uid="{00000000-0005-0000-0000-0000A93E0000}"/>
    <cellStyle name="20% - Accent1 3 14" xfId="16225" xr:uid="{00000000-0005-0000-0000-0000AA3E0000}"/>
    <cellStyle name="20% - Accent1 3 14 2" xfId="16226" xr:uid="{00000000-0005-0000-0000-0000AB3E0000}"/>
    <cellStyle name="20% - Accent1 3 14 2 2" xfId="16227" xr:uid="{00000000-0005-0000-0000-0000AC3E0000}"/>
    <cellStyle name="20% - Accent1 3 14 2 2 2" xfId="16228" xr:uid="{00000000-0005-0000-0000-0000AD3E0000}"/>
    <cellStyle name="20% - Accent1 3 14 2 3" xfId="16229" xr:uid="{00000000-0005-0000-0000-0000AE3E0000}"/>
    <cellStyle name="20% - Accent1 3 14 3" xfId="16230" xr:uid="{00000000-0005-0000-0000-0000AF3E0000}"/>
    <cellStyle name="20% - Accent1 3 14 3 2" xfId="16231" xr:uid="{00000000-0005-0000-0000-0000B03E0000}"/>
    <cellStyle name="20% - Accent1 3 14 4" xfId="16232" xr:uid="{00000000-0005-0000-0000-0000B13E0000}"/>
    <cellStyle name="20% - Accent1 3 15" xfId="16233" xr:uid="{00000000-0005-0000-0000-0000B23E0000}"/>
    <cellStyle name="20% - Accent1 3 15 2" xfId="16234" xr:uid="{00000000-0005-0000-0000-0000B33E0000}"/>
    <cellStyle name="20% - Accent1 3 15 2 2" xfId="16235" xr:uid="{00000000-0005-0000-0000-0000B43E0000}"/>
    <cellStyle name="20% - Accent1 3 15 2 2 2" xfId="16236" xr:uid="{00000000-0005-0000-0000-0000B53E0000}"/>
    <cellStyle name="20% - Accent1 3 15 2 3" xfId="16237" xr:uid="{00000000-0005-0000-0000-0000B63E0000}"/>
    <cellStyle name="20% - Accent1 3 15 3" xfId="16238" xr:uid="{00000000-0005-0000-0000-0000B73E0000}"/>
    <cellStyle name="20% - Accent1 3 15 3 2" xfId="16239" xr:uid="{00000000-0005-0000-0000-0000B83E0000}"/>
    <cellStyle name="20% - Accent1 3 15 4" xfId="16240" xr:uid="{00000000-0005-0000-0000-0000B93E0000}"/>
    <cellStyle name="20% - Accent1 3 16" xfId="16241" xr:uid="{00000000-0005-0000-0000-0000BA3E0000}"/>
    <cellStyle name="20% - Accent1 3 16 2" xfId="16242" xr:uid="{00000000-0005-0000-0000-0000BB3E0000}"/>
    <cellStyle name="20% - Accent1 3 16 2 2" xfId="16243" xr:uid="{00000000-0005-0000-0000-0000BC3E0000}"/>
    <cellStyle name="20% - Accent1 3 16 2 2 2" xfId="16244" xr:uid="{00000000-0005-0000-0000-0000BD3E0000}"/>
    <cellStyle name="20% - Accent1 3 16 2 3" xfId="16245" xr:uid="{00000000-0005-0000-0000-0000BE3E0000}"/>
    <cellStyle name="20% - Accent1 3 16 3" xfId="16246" xr:uid="{00000000-0005-0000-0000-0000BF3E0000}"/>
    <cellStyle name="20% - Accent1 3 16 3 2" xfId="16247" xr:uid="{00000000-0005-0000-0000-0000C03E0000}"/>
    <cellStyle name="20% - Accent1 3 16 4" xfId="16248" xr:uid="{00000000-0005-0000-0000-0000C13E0000}"/>
    <cellStyle name="20% - Accent1 3 17" xfId="16249" xr:uid="{00000000-0005-0000-0000-0000C23E0000}"/>
    <cellStyle name="20% - Accent1 3 17 2" xfId="16250" xr:uid="{00000000-0005-0000-0000-0000C33E0000}"/>
    <cellStyle name="20% - Accent1 3 17 2 2" xfId="16251" xr:uid="{00000000-0005-0000-0000-0000C43E0000}"/>
    <cellStyle name="20% - Accent1 3 17 3" xfId="16252" xr:uid="{00000000-0005-0000-0000-0000C53E0000}"/>
    <cellStyle name="20% - Accent1 3 18" xfId="16253" xr:uid="{00000000-0005-0000-0000-0000C63E0000}"/>
    <cellStyle name="20% - Accent1 3 18 2" xfId="16254" xr:uid="{00000000-0005-0000-0000-0000C73E0000}"/>
    <cellStyle name="20% - Accent1 3 18 2 2" xfId="16255" xr:uid="{00000000-0005-0000-0000-0000C83E0000}"/>
    <cellStyle name="20% - Accent1 3 18 3" xfId="16256" xr:uid="{00000000-0005-0000-0000-0000C93E0000}"/>
    <cellStyle name="20% - Accent1 3 19" xfId="16257" xr:uid="{00000000-0005-0000-0000-0000CA3E0000}"/>
    <cellStyle name="20% - Accent1 3 19 2" xfId="16258" xr:uid="{00000000-0005-0000-0000-0000CB3E0000}"/>
    <cellStyle name="20% - Accent1 3 2" xfId="16259" xr:uid="{00000000-0005-0000-0000-0000CC3E0000}"/>
    <cellStyle name="20% - Accent1 3 2 10" xfId="16260" xr:uid="{00000000-0005-0000-0000-0000CD3E0000}"/>
    <cellStyle name="20% - Accent1 3 2 10 10" xfId="16261" xr:uid="{00000000-0005-0000-0000-0000CE3E0000}"/>
    <cellStyle name="20% - Accent1 3 2 10 10 2" xfId="16262" xr:uid="{00000000-0005-0000-0000-0000CF3E0000}"/>
    <cellStyle name="20% - Accent1 3 2 10 11" xfId="16263" xr:uid="{00000000-0005-0000-0000-0000D03E0000}"/>
    <cellStyle name="20% - Accent1 3 2 10 2" xfId="16264" xr:uid="{00000000-0005-0000-0000-0000D13E0000}"/>
    <cellStyle name="20% - Accent1 3 2 10 2 2" xfId="16265" xr:uid="{00000000-0005-0000-0000-0000D23E0000}"/>
    <cellStyle name="20% - Accent1 3 2 10 2 2 2" xfId="16266" xr:uid="{00000000-0005-0000-0000-0000D33E0000}"/>
    <cellStyle name="20% - Accent1 3 2 10 2 2 2 2" xfId="16267" xr:uid="{00000000-0005-0000-0000-0000D43E0000}"/>
    <cellStyle name="20% - Accent1 3 2 10 2 2 2 2 2" xfId="16268" xr:uid="{00000000-0005-0000-0000-0000D53E0000}"/>
    <cellStyle name="20% - Accent1 3 2 10 2 2 2 3" xfId="16269" xr:uid="{00000000-0005-0000-0000-0000D63E0000}"/>
    <cellStyle name="20% - Accent1 3 2 10 2 2 3" xfId="16270" xr:uid="{00000000-0005-0000-0000-0000D73E0000}"/>
    <cellStyle name="20% - Accent1 3 2 10 2 2 3 2" xfId="16271" xr:uid="{00000000-0005-0000-0000-0000D83E0000}"/>
    <cellStyle name="20% - Accent1 3 2 10 2 2 4" xfId="16272" xr:uid="{00000000-0005-0000-0000-0000D93E0000}"/>
    <cellStyle name="20% - Accent1 3 2 10 2 3" xfId="16273" xr:uid="{00000000-0005-0000-0000-0000DA3E0000}"/>
    <cellStyle name="20% - Accent1 3 2 10 2 3 2" xfId="16274" xr:uid="{00000000-0005-0000-0000-0000DB3E0000}"/>
    <cellStyle name="20% - Accent1 3 2 10 2 3 2 2" xfId="16275" xr:uid="{00000000-0005-0000-0000-0000DC3E0000}"/>
    <cellStyle name="20% - Accent1 3 2 10 2 3 2 2 2" xfId="16276" xr:uid="{00000000-0005-0000-0000-0000DD3E0000}"/>
    <cellStyle name="20% - Accent1 3 2 10 2 3 2 3" xfId="16277" xr:uid="{00000000-0005-0000-0000-0000DE3E0000}"/>
    <cellStyle name="20% - Accent1 3 2 10 2 3 3" xfId="16278" xr:uid="{00000000-0005-0000-0000-0000DF3E0000}"/>
    <cellStyle name="20% - Accent1 3 2 10 2 3 3 2" xfId="16279" xr:uid="{00000000-0005-0000-0000-0000E03E0000}"/>
    <cellStyle name="20% - Accent1 3 2 10 2 3 4" xfId="16280" xr:uid="{00000000-0005-0000-0000-0000E13E0000}"/>
    <cellStyle name="20% - Accent1 3 2 10 2 4" xfId="16281" xr:uid="{00000000-0005-0000-0000-0000E23E0000}"/>
    <cellStyle name="20% - Accent1 3 2 10 2 4 2" xfId="16282" xr:uid="{00000000-0005-0000-0000-0000E33E0000}"/>
    <cellStyle name="20% - Accent1 3 2 10 2 4 2 2" xfId="16283" xr:uid="{00000000-0005-0000-0000-0000E43E0000}"/>
    <cellStyle name="20% - Accent1 3 2 10 2 4 2 2 2" xfId="16284" xr:uid="{00000000-0005-0000-0000-0000E53E0000}"/>
    <cellStyle name="20% - Accent1 3 2 10 2 4 2 3" xfId="16285" xr:uid="{00000000-0005-0000-0000-0000E63E0000}"/>
    <cellStyle name="20% - Accent1 3 2 10 2 4 3" xfId="16286" xr:uid="{00000000-0005-0000-0000-0000E73E0000}"/>
    <cellStyle name="20% - Accent1 3 2 10 2 4 3 2" xfId="16287" xr:uid="{00000000-0005-0000-0000-0000E83E0000}"/>
    <cellStyle name="20% - Accent1 3 2 10 2 4 4" xfId="16288" xr:uid="{00000000-0005-0000-0000-0000E93E0000}"/>
    <cellStyle name="20% - Accent1 3 2 10 2 5" xfId="16289" xr:uid="{00000000-0005-0000-0000-0000EA3E0000}"/>
    <cellStyle name="20% - Accent1 3 2 10 2 5 2" xfId="16290" xr:uid="{00000000-0005-0000-0000-0000EB3E0000}"/>
    <cellStyle name="20% - Accent1 3 2 10 2 5 2 2" xfId="16291" xr:uid="{00000000-0005-0000-0000-0000EC3E0000}"/>
    <cellStyle name="20% - Accent1 3 2 10 2 5 3" xfId="16292" xr:uid="{00000000-0005-0000-0000-0000ED3E0000}"/>
    <cellStyle name="20% - Accent1 3 2 10 2 6" xfId="16293" xr:uid="{00000000-0005-0000-0000-0000EE3E0000}"/>
    <cellStyle name="20% - Accent1 3 2 10 2 6 2" xfId="16294" xr:uid="{00000000-0005-0000-0000-0000EF3E0000}"/>
    <cellStyle name="20% - Accent1 3 2 10 2 6 2 2" xfId="16295" xr:uid="{00000000-0005-0000-0000-0000F03E0000}"/>
    <cellStyle name="20% - Accent1 3 2 10 2 6 3" xfId="16296" xr:uid="{00000000-0005-0000-0000-0000F13E0000}"/>
    <cellStyle name="20% - Accent1 3 2 10 2 7" xfId="16297" xr:uid="{00000000-0005-0000-0000-0000F23E0000}"/>
    <cellStyle name="20% - Accent1 3 2 10 2 7 2" xfId="16298" xr:uid="{00000000-0005-0000-0000-0000F33E0000}"/>
    <cellStyle name="20% - Accent1 3 2 10 2 8" xfId="16299" xr:uid="{00000000-0005-0000-0000-0000F43E0000}"/>
    <cellStyle name="20% - Accent1 3 2 10 2 8 2" xfId="16300" xr:uid="{00000000-0005-0000-0000-0000F53E0000}"/>
    <cellStyle name="20% - Accent1 3 2 10 2 9" xfId="16301" xr:uid="{00000000-0005-0000-0000-0000F63E0000}"/>
    <cellStyle name="20% - Accent1 3 2 10 3" xfId="16302" xr:uid="{00000000-0005-0000-0000-0000F73E0000}"/>
    <cellStyle name="20% - Accent1 3 2 10 3 2" xfId="16303" xr:uid="{00000000-0005-0000-0000-0000F83E0000}"/>
    <cellStyle name="20% - Accent1 3 2 10 3 2 2" xfId="16304" xr:uid="{00000000-0005-0000-0000-0000F93E0000}"/>
    <cellStyle name="20% - Accent1 3 2 10 3 2 2 2" xfId="16305" xr:uid="{00000000-0005-0000-0000-0000FA3E0000}"/>
    <cellStyle name="20% - Accent1 3 2 10 3 2 2 2 2" xfId="16306" xr:uid="{00000000-0005-0000-0000-0000FB3E0000}"/>
    <cellStyle name="20% - Accent1 3 2 10 3 2 2 3" xfId="16307" xr:uid="{00000000-0005-0000-0000-0000FC3E0000}"/>
    <cellStyle name="20% - Accent1 3 2 10 3 2 3" xfId="16308" xr:uid="{00000000-0005-0000-0000-0000FD3E0000}"/>
    <cellStyle name="20% - Accent1 3 2 10 3 2 3 2" xfId="16309" xr:uid="{00000000-0005-0000-0000-0000FE3E0000}"/>
    <cellStyle name="20% - Accent1 3 2 10 3 2 4" xfId="16310" xr:uid="{00000000-0005-0000-0000-0000FF3E0000}"/>
    <cellStyle name="20% - Accent1 3 2 10 3 3" xfId="16311" xr:uid="{00000000-0005-0000-0000-0000003F0000}"/>
    <cellStyle name="20% - Accent1 3 2 10 3 3 2" xfId="16312" xr:uid="{00000000-0005-0000-0000-0000013F0000}"/>
    <cellStyle name="20% - Accent1 3 2 10 3 3 2 2" xfId="16313" xr:uid="{00000000-0005-0000-0000-0000023F0000}"/>
    <cellStyle name="20% - Accent1 3 2 10 3 3 2 2 2" xfId="16314" xr:uid="{00000000-0005-0000-0000-0000033F0000}"/>
    <cellStyle name="20% - Accent1 3 2 10 3 3 2 3" xfId="16315" xr:uid="{00000000-0005-0000-0000-0000043F0000}"/>
    <cellStyle name="20% - Accent1 3 2 10 3 3 3" xfId="16316" xr:uid="{00000000-0005-0000-0000-0000053F0000}"/>
    <cellStyle name="20% - Accent1 3 2 10 3 3 3 2" xfId="16317" xr:uid="{00000000-0005-0000-0000-0000063F0000}"/>
    <cellStyle name="20% - Accent1 3 2 10 3 3 4" xfId="16318" xr:uid="{00000000-0005-0000-0000-0000073F0000}"/>
    <cellStyle name="20% - Accent1 3 2 10 3 4" xfId="16319" xr:uid="{00000000-0005-0000-0000-0000083F0000}"/>
    <cellStyle name="20% - Accent1 3 2 10 3 4 2" xfId="16320" xr:uid="{00000000-0005-0000-0000-0000093F0000}"/>
    <cellStyle name="20% - Accent1 3 2 10 3 4 2 2" xfId="16321" xr:uid="{00000000-0005-0000-0000-00000A3F0000}"/>
    <cellStyle name="20% - Accent1 3 2 10 3 4 2 2 2" xfId="16322" xr:uid="{00000000-0005-0000-0000-00000B3F0000}"/>
    <cellStyle name="20% - Accent1 3 2 10 3 4 2 3" xfId="16323" xr:uid="{00000000-0005-0000-0000-00000C3F0000}"/>
    <cellStyle name="20% - Accent1 3 2 10 3 4 3" xfId="16324" xr:uid="{00000000-0005-0000-0000-00000D3F0000}"/>
    <cellStyle name="20% - Accent1 3 2 10 3 4 3 2" xfId="16325" xr:uid="{00000000-0005-0000-0000-00000E3F0000}"/>
    <cellStyle name="20% - Accent1 3 2 10 3 4 4" xfId="16326" xr:uid="{00000000-0005-0000-0000-00000F3F0000}"/>
    <cellStyle name="20% - Accent1 3 2 10 3 5" xfId="16327" xr:uid="{00000000-0005-0000-0000-0000103F0000}"/>
    <cellStyle name="20% - Accent1 3 2 10 3 5 2" xfId="16328" xr:uid="{00000000-0005-0000-0000-0000113F0000}"/>
    <cellStyle name="20% - Accent1 3 2 10 3 5 2 2" xfId="16329" xr:uid="{00000000-0005-0000-0000-0000123F0000}"/>
    <cellStyle name="20% - Accent1 3 2 10 3 5 3" xfId="16330" xr:uid="{00000000-0005-0000-0000-0000133F0000}"/>
    <cellStyle name="20% - Accent1 3 2 10 3 6" xfId="16331" xr:uid="{00000000-0005-0000-0000-0000143F0000}"/>
    <cellStyle name="20% - Accent1 3 2 10 3 6 2" xfId="16332" xr:uid="{00000000-0005-0000-0000-0000153F0000}"/>
    <cellStyle name="20% - Accent1 3 2 10 3 6 2 2" xfId="16333" xr:uid="{00000000-0005-0000-0000-0000163F0000}"/>
    <cellStyle name="20% - Accent1 3 2 10 3 6 3" xfId="16334" xr:uid="{00000000-0005-0000-0000-0000173F0000}"/>
    <cellStyle name="20% - Accent1 3 2 10 3 7" xfId="16335" xr:uid="{00000000-0005-0000-0000-0000183F0000}"/>
    <cellStyle name="20% - Accent1 3 2 10 3 7 2" xfId="16336" xr:uid="{00000000-0005-0000-0000-0000193F0000}"/>
    <cellStyle name="20% - Accent1 3 2 10 3 8" xfId="16337" xr:uid="{00000000-0005-0000-0000-00001A3F0000}"/>
    <cellStyle name="20% - Accent1 3 2 10 3 8 2" xfId="16338" xr:uid="{00000000-0005-0000-0000-00001B3F0000}"/>
    <cellStyle name="20% - Accent1 3 2 10 3 9" xfId="16339" xr:uid="{00000000-0005-0000-0000-00001C3F0000}"/>
    <cellStyle name="20% - Accent1 3 2 10 4" xfId="16340" xr:uid="{00000000-0005-0000-0000-00001D3F0000}"/>
    <cellStyle name="20% - Accent1 3 2 10 4 2" xfId="16341" xr:uid="{00000000-0005-0000-0000-00001E3F0000}"/>
    <cellStyle name="20% - Accent1 3 2 10 4 2 2" xfId="16342" xr:uid="{00000000-0005-0000-0000-00001F3F0000}"/>
    <cellStyle name="20% - Accent1 3 2 10 4 2 2 2" xfId="16343" xr:uid="{00000000-0005-0000-0000-0000203F0000}"/>
    <cellStyle name="20% - Accent1 3 2 10 4 2 3" xfId="16344" xr:uid="{00000000-0005-0000-0000-0000213F0000}"/>
    <cellStyle name="20% - Accent1 3 2 10 4 3" xfId="16345" xr:uid="{00000000-0005-0000-0000-0000223F0000}"/>
    <cellStyle name="20% - Accent1 3 2 10 4 3 2" xfId="16346" xr:uid="{00000000-0005-0000-0000-0000233F0000}"/>
    <cellStyle name="20% - Accent1 3 2 10 4 4" xfId="16347" xr:uid="{00000000-0005-0000-0000-0000243F0000}"/>
    <cellStyle name="20% - Accent1 3 2 10 5" xfId="16348" xr:uid="{00000000-0005-0000-0000-0000253F0000}"/>
    <cellStyle name="20% - Accent1 3 2 10 5 2" xfId="16349" xr:uid="{00000000-0005-0000-0000-0000263F0000}"/>
    <cellStyle name="20% - Accent1 3 2 10 5 2 2" xfId="16350" xr:uid="{00000000-0005-0000-0000-0000273F0000}"/>
    <cellStyle name="20% - Accent1 3 2 10 5 2 2 2" xfId="16351" xr:uid="{00000000-0005-0000-0000-0000283F0000}"/>
    <cellStyle name="20% - Accent1 3 2 10 5 2 3" xfId="16352" xr:uid="{00000000-0005-0000-0000-0000293F0000}"/>
    <cellStyle name="20% - Accent1 3 2 10 5 3" xfId="16353" xr:uid="{00000000-0005-0000-0000-00002A3F0000}"/>
    <cellStyle name="20% - Accent1 3 2 10 5 3 2" xfId="16354" xr:uid="{00000000-0005-0000-0000-00002B3F0000}"/>
    <cellStyle name="20% - Accent1 3 2 10 5 4" xfId="16355" xr:uid="{00000000-0005-0000-0000-00002C3F0000}"/>
    <cellStyle name="20% - Accent1 3 2 10 6" xfId="16356" xr:uid="{00000000-0005-0000-0000-00002D3F0000}"/>
    <cellStyle name="20% - Accent1 3 2 10 6 2" xfId="16357" xr:uid="{00000000-0005-0000-0000-00002E3F0000}"/>
    <cellStyle name="20% - Accent1 3 2 10 6 2 2" xfId="16358" xr:uid="{00000000-0005-0000-0000-00002F3F0000}"/>
    <cellStyle name="20% - Accent1 3 2 10 6 2 2 2" xfId="16359" xr:uid="{00000000-0005-0000-0000-0000303F0000}"/>
    <cellStyle name="20% - Accent1 3 2 10 6 2 3" xfId="16360" xr:uid="{00000000-0005-0000-0000-0000313F0000}"/>
    <cellStyle name="20% - Accent1 3 2 10 6 3" xfId="16361" xr:uid="{00000000-0005-0000-0000-0000323F0000}"/>
    <cellStyle name="20% - Accent1 3 2 10 6 3 2" xfId="16362" xr:uid="{00000000-0005-0000-0000-0000333F0000}"/>
    <cellStyle name="20% - Accent1 3 2 10 6 4" xfId="16363" xr:uid="{00000000-0005-0000-0000-0000343F0000}"/>
    <cellStyle name="20% - Accent1 3 2 10 7" xfId="16364" xr:uid="{00000000-0005-0000-0000-0000353F0000}"/>
    <cellStyle name="20% - Accent1 3 2 10 7 2" xfId="16365" xr:uid="{00000000-0005-0000-0000-0000363F0000}"/>
    <cellStyle name="20% - Accent1 3 2 10 7 2 2" xfId="16366" xr:uid="{00000000-0005-0000-0000-0000373F0000}"/>
    <cellStyle name="20% - Accent1 3 2 10 7 3" xfId="16367" xr:uid="{00000000-0005-0000-0000-0000383F0000}"/>
    <cellStyle name="20% - Accent1 3 2 10 8" xfId="16368" xr:uid="{00000000-0005-0000-0000-0000393F0000}"/>
    <cellStyle name="20% - Accent1 3 2 10 8 2" xfId="16369" xr:uid="{00000000-0005-0000-0000-00003A3F0000}"/>
    <cellStyle name="20% - Accent1 3 2 10 8 2 2" xfId="16370" xr:uid="{00000000-0005-0000-0000-00003B3F0000}"/>
    <cellStyle name="20% - Accent1 3 2 10 8 3" xfId="16371" xr:uid="{00000000-0005-0000-0000-00003C3F0000}"/>
    <cellStyle name="20% - Accent1 3 2 10 9" xfId="16372" xr:uid="{00000000-0005-0000-0000-00003D3F0000}"/>
    <cellStyle name="20% - Accent1 3 2 10 9 2" xfId="16373" xr:uid="{00000000-0005-0000-0000-00003E3F0000}"/>
    <cellStyle name="20% - Accent1 3 2 11" xfId="16374" xr:uid="{00000000-0005-0000-0000-00003F3F0000}"/>
    <cellStyle name="20% - Accent1 3 2 11 2" xfId="16375" xr:uid="{00000000-0005-0000-0000-0000403F0000}"/>
    <cellStyle name="20% - Accent1 3 2 11 2 2" xfId="16376" xr:uid="{00000000-0005-0000-0000-0000413F0000}"/>
    <cellStyle name="20% - Accent1 3 2 11 2 2 2" xfId="16377" xr:uid="{00000000-0005-0000-0000-0000423F0000}"/>
    <cellStyle name="20% - Accent1 3 2 11 2 2 2 2" xfId="16378" xr:uid="{00000000-0005-0000-0000-0000433F0000}"/>
    <cellStyle name="20% - Accent1 3 2 11 2 2 3" xfId="16379" xr:uid="{00000000-0005-0000-0000-0000443F0000}"/>
    <cellStyle name="20% - Accent1 3 2 11 2 3" xfId="16380" xr:uid="{00000000-0005-0000-0000-0000453F0000}"/>
    <cellStyle name="20% - Accent1 3 2 11 2 3 2" xfId="16381" xr:uid="{00000000-0005-0000-0000-0000463F0000}"/>
    <cellStyle name="20% - Accent1 3 2 11 2 4" xfId="16382" xr:uid="{00000000-0005-0000-0000-0000473F0000}"/>
    <cellStyle name="20% - Accent1 3 2 11 3" xfId="16383" xr:uid="{00000000-0005-0000-0000-0000483F0000}"/>
    <cellStyle name="20% - Accent1 3 2 11 3 2" xfId="16384" xr:uid="{00000000-0005-0000-0000-0000493F0000}"/>
    <cellStyle name="20% - Accent1 3 2 11 3 2 2" xfId="16385" xr:uid="{00000000-0005-0000-0000-00004A3F0000}"/>
    <cellStyle name="20% - Accent1 3 2 11 3 2 2 2" xfId="16386" xr:uid="{00000000-0005-0000-0000-00004B3F0000}"/>
    <cellStyle name="20% - Accent1 3 2 11 3 2 3" xfId="16387" xr:uid="{00000000-0005-0000-0000-00004C3F0000}"/>
    <cellStyle name="20% - Accent1 3 2 11 3 3" xfId="16388" xr:uid="{00000000-0005-0000-0000-00004D3F0000}"/>
    <cellStyle name="20% - Accent1 3 2 11 3 3 2" xfId="16389" xr:uid="{00000000-0005-0000-0000-00004E3F0000}"/>
    <cellStyle name="20% - Accent1 3 2 11 3 4" xfId="16390" xr:uid="{00000000-0005-0000-0000-00004F3F0000}"/>
    <cellStyle name="20% - Accent1 3 2 11 4" xfId="16391" xr:uid="{00000000-0005-0000-0000-0000503F0000}"/>
    <cellStyle name="20% - Accent1 3 2 11 4 2" xfId="16392" xr:uid="{00000000-0005-0000-0000-0000513F0000}"/>
    <cellStyle name="20% - Accent1 3 2 11 4 2 2" xfId="16393" xr:uid="{00000000-0005-0000-0000-0000523F0000}"/>
    <cellStyle name="20% - Accent1 3 2 11 4 2 2 2" xfId="16394" xr:uid="{00000000-0005-0000-0000-0000533F0000}"/>
    <cellStyle name="20% - Accent1 3 2 11 4 2 3" xfId="16395" xr:uid="{00000000-0005-0000-0000-0000543F0000}"/>
    <cellStyle name="20% - Accent1 3 2 11 4 3" xfId="16396" xr:uid="{00000000-0005-0000-0000-0000553F0000}"/>
    <cellStyle name="20% - Accent1 3 2 11 4 3 2" xfId="16397" xr:uid="{00000000-0005-0000-0000-0000563F0000}"/>
    <cellStyle name="20% - Accent1 3 2 11 4 4" xfId="16398" xr:uid="{00000000-0005-0000-0000-0000573F0000}"/>
    <cellStyle name="20% - Accent1 3 2 11 5" xfId="16399" xr:uid="{00000000-0005-0000-0000-0000583F0000}"/>
    <cellStyle name="20% - Accent1 3 2 11 5 2" xfId="16400" xr:uid="{00000000-0005-0000-0000-0000593F0000}"/>
    <cellStyle name="20% - Accent1 3 2 11 5 2 2" xfId="16401" xr:uid="{00000000-0005-0000-0000-00005A3F0000}"/>
    <cellStyle name="20% - Accent1 3 2 11 5 3" xfId="16402" xr:uid="{00000000-0005-0000-0000-00005B3F0000}"/>
    <cellStyle name="20% - Accent1 3 2 11 6" xfId="16403" xr:uid="{00000000-0005-0000-0000-00005C3F0000}"/>
    <cellStyle name="20% - Accent1 3 2 11 6 2" xfId="16404" xr:uid="{00000000-0005-0000-0000-00005D3F0000}"/>
    <cellStyle name="20% - Accent1 3 2 11 6 2 2" xfId="16405" xr:uid="{00000000-0005-0000-0000-00005E3F0000}"/>
    <cellStyle name="20% - Accent1 3 2 11 6 3" xfId="16406" xr:uid="{00000000-0005-0000-0000-00005F3F0000}"/>
    <cellStyle name="20% - Accent1 3 2 11 7" xfId="16407" xr:uid="{00000000-0005-0000-0000-0000603F0000}"/>
    <cellStyle name="20% - Accent1 3 2 11 7 2" xfId="16408" xr:uid="{00000000-0005-0000-0000-0000613F0000}"/>
    <cellStyle name="20% - Accent1 3 2 11 8" xfId="16409" xr:uid="{00000000-0005-0000-0000-0000623F0000}"/>
    <cellStyle name="20% - Accent1 3 2 11 8 2" xfId="16410" xr:uid="{00000000-0005-0000-0000-0000633F0000}"/>
    <cellStyle name="20% - Accent1 3 2 11 9" xfId="16411" xr:uid="{00000000-0005-0000-0000-0000643F0000}"/>
    <cellStyle name="20% - Accent1 3 2 12" xfId="16412" xr:uid="{00000000-0005-0000-0000-0000653F0000}"/>
    <cellStyle name="20% - Accent1 3 2 12 2" xfId="16413" xr:uid="{00000000-0005-0000-0000-0000663F0000}"/>
    <cellStyle name="20% - Accent1 3 2 12 2 2" xfId="16414" xr:uid="{00000000-0005-0000-0000-0000673F0000}"/>
    <cellStyle name="20% - Accent1 3 2 12 2 2 2" xfId="16415" xr:uid="{00000000-0005-0000-0000-0000683F0000}"/>
    <cellStyle name="20% - Accent1 3 2 12 2 2 2 2" xfId="16416" xr:uid="{00000000-0005-0000-0000-0000693F0000}"/>
    <cellStyle name="20% - Accent1 3 2 12 2 2 3" xfId="16417" xr:uid="{00000000-0005-0000-0000-00006A3F0000}"/>
    <cellStyle name="20% - Accent1 3 2 12 2 3" xfId="16418" xr:uid="{00000000-0005-0000-0000-00006B3F0000}"/>
    <cellStyle name="20% - Accent1 3 2 12 2 3 2" xfId="16419" xr:uid="{00000000-0005-0000-0000-00006C3F0000}"/>
    <cellStyle name="20% - Accent1 3 2 12 2 4" xfId="16420" xr:uid="{00000000-0005-0000-0000-00006D3F0000}"/>
    <cellStyle name="20% - Accent1 3 2 12 3" xfId="16421" xr:uid="{00000000-0005-0000-0000-00006E3F0000}"/>
    <cellStyle name="20% - Accent1 3 2 12 3 2" xfId="16422" xr:uid="{00000000-0005-0000-0000-00006F3F0000}"/>
    <cellStyle name="20% - Accent1 3 2 12 3 2 2" xfId="16423" xr:uid="{00000000-0005-0000-0000-0000703F0000}"/>
    <cellStyle name="20% - Accent1 3 2 12 3 2 2 2" xfId="16424" xr:uid="{00000000-0005-0000-0000-0000713F0000}"/>
    <cellStyle name="20% - Accent1 3 2 12 3 2 3" xfId="16425" xr:uid="{00000000-0005-0000-0000-0000723F0000}"/>
    <cellStyle name="20% - Accent1 3 2 12 3 3" xfId="16426" xr:uid="{00000000-0005-0000-0000-0000733F0000}"/>
    <cellStyle name="20% - Accent1 3 2 12 3 3 2" xfId="16427" xr:uid="{00000000-0005-0000-0000-0000743F0000}"/>
    <cellStyle name="20% - Accent1 3 2 12 3 4" xfId="16428" xr:uid="{00000000-0005-0000-0000-0000753F0000}"/>
    <cellStyle name="20% - Accent1 3 2 12 4" xfId="16429" xr:uid="{00000000-0005-0000-0000-0000763F0000}"/>
    <cellStyle name="20% - Accent1 3 2 12 4 2" xfId="16430" xr:uid="{00000000-0005-0000-0000-0000773F0000}"/>
    <cellStyle name="20% - Accent1 3 2 12 4 2 2" xfId="16431" xr:uid="{00000000-0005-0000-0000-0000783F0000}"/>
    <cellStyle name="20% - Accent1 3 2 12 4 2 2 2" xfId="16432" xr:uid="{00000000-0005-0000-0000-0000793F0000}"/>
    <cellStyle name="20% - Accent1 3 2 12 4 2 3" xfId="16433" xr:uid="{00000000-0005-0000-0000-00007A3F0000}"/>
    <cellStyle name="20% - Accent1 3 2 12 4 3" xfId="16434" xr:uid="{00000000-0005-0000-0000-00007B3F0000}"/>
    <cellStyle name="20% - Accent1 3 2 12 4 3 2" xfId="16435" xr:uid="{00000000-0005-0000-0000-00007C3F0000}"/>
    <cellStyle name="20% - Accent1 3 2 12 4 4" xfId="16436" xr:uid="{00000000-0005-0000-0000-00007D3F0000}"/>
    <cellStyle name="20% - Accent1 3 2 12 5" xfId="16437" xr:uid="{00000000-0005-0000-0000-00007E3F0000}"/>
    <cellStyle name="20% - Accent1 3 2 12 5 2" xfId="16438" xr:uid="{00000000-0005-0000-0000-00007F3F0000}"/>
    <cellStyle name="20% - Accent1 3 2 12 5 2 2" xfId="16439" xr:uid="{00000000-0005-0000-0000-0000803F0000}"/>
    <cellStyle name="20% - Accent1 3 2 12 5 3" xfId="16440" xr:uid="{00000000-0005-0000-0000-0000813F0000}"/>
    <cellStyle name="20% - Accent1 3 2 12 6" xfId="16441" xr:uid="{00000000-0005-0000-0000-0000823F0000}"/>
    <cellStyle name="20% - Accent1 3 2 12 6 2" xfId="16442" xr:uid="{00000000-0005-0000-0000-0000833F0000}"/>
    <cellStyle name="20% - Accent1 3 2 12 6 2 2" xfId="16443" xr:uid="{00000000-0005-0000-0000-0000843F0000}"/>
    <cellStyle name="20% - Accent1 3 2 12 6 3" xfId="16444" xr:uid="{00000000-0005-0000-0000-0000853F0000}"/>
    <cellStyle name="20% - Accent1 3 2 12 7" xfId="16445" xr:uid="{00000000-0005-0000-0000-0000863F0000}"/>
    <cellStyle name="20% - Accent1 3 2 12 7 2" xfId="16446" xr:uid="{00000000-0005-0000-0000-0000873F0000}"/>
    <cellStyle name="20% - Accent1 3 2 12 8" xfId="16447" xr:uid="{00000000-0005-0000-0000-0000883F0000}"/>
    <cellStyle name="20% - Accent1 3 2 12 8 2" xfId="16448" xr:uid="{00000000-0005-0000-0000-0000893F0000}"/>
    <cellStyle name="20% - Accent1 3 2 12 9" xfId="16449" xr:uid="{00000000-0005-0000-0000-00008A3F0000}"/>
    <cellStyle name="20% - Accent1 3 2 13" xfId="16450" xr:uid="{00000000-0005-0000-0000-00008B3F0000}"/>
    <cellStyle name="20% - Accent1 3 2 13 2" xfId="16451" xr:uid="{00000000-0005-0000-0000-00008C3F0000}"/>
    <cellStyle name="20% - Accent1 3 2 13 2 2" xfId="16452" xr:uid="{00000000-0005-0000-0000-00008D3F0000}"/>
    <cellStyle name="20% - Accent1 3 2 13 2 2 2" xfId="16453" xr:uid="{00000000-0005-0000-0000-00008E3F0000}"/>
    <cellStyle name="20% - Accent1 3 2 13 2 3" xfId="16454" xr:uid="{00000000-0005-0000-0000-00008F3F0000}"/>
    <cellStyle name="20% - Accent1 3 2 13 3" xfId="16455" xr:uid="{00000000-0005-0000-0000-0000903F0000}"/>
    <cellStyle name="20% - Accent1 3 2 13 3 2" xfId="16456" xr:uid="{00000000-0005-0000-0000-0000913F0000}"/>
    <cellStyle name="20% - Accent1 3 2 13 4" xfId="16457" xr:uid="{00000000-0005-0000-0000-0000923F0000}"/>
    <cellStyle name="20% - Accent1 3 2 14" xfId="16458" xr:uid="{00000000-0005-0000-0000-0000933F0000}"/>
    <cellStyle name="20% - Accent1 3 2 14 2" xfId="16459" xr:uid="{00000000-0005-0000-0000-0000943F0000}"/>
    <cellStyle name="20% - Accent1 3 2 14 2 2" xfId="16460" xr:uid="{00000000-0005-0000-0000-0000953F0000}"/>
    <cellStyle name="20% - Accent1 3 2 14 2 2 2" xfId="16461" xr:uid="{00000000-0005-0000-0000-0000963F0000}"/>
    <cellStyle name="20% - Accent1 3 2 14 2 3" xfId="16462" xr:uid="{00000000-0005-0000-0000-0000973F0000}"/>
    <cellStyle name="20% - Accent1 3 2 14 3" xfId="16463" xr:uid="{00000000-0005-0000-0000-0000983F0000}"/>
    <cellStyle name="20% - Accent1 3 2 14 3 2" xfId="16464" xr:uid="{00000000-0005-0000-0000-0000993F0000}"/>
    <cellStyle name="20% - Accent1 3 2 14 4" xfId="16465" xr:uid="{00000000-0005-0000-0000-00009A3F0000}"/>
    <cellStyle name="20% - Accent1 3 2 15" xfId="16466" xr:uid="{00000000-0005-0000-0000-00009B3F0000}"/>
    <cellStyle name="20% - Accent1 3 2 15 2" xfId="16467" xr:uid="{00000000-0005-0000-0000-00009C3F0000}"/>
    <cellStyle name="20% - Accent1 3 2 15 2 2" xfId="16468" xr:uid="{00000000-0005-0000-0000-00009D3F0000}"/>
    <cellStyle name="20% - Accent1 3 2 15 2 2 2" xfId="16469" xr:uid="{00000000-0005-0000-0000-00009E3F0000}"/>
    <cellStyle name="20% - Accent1 3 2 15 2 3" xfId="16470" xr:uid="{00000000-0005-0000-0000-00009F3F0000}"/>
    <cellStyle name="20% - Accent1 3 2 15 3" xfId="16471" xr:uid="{00000000-0005-0000-0000-0000A03F0000}"/>
    <cellStyle name="20% - Accent1 3 2 15 3 2" xfId="16472" xr:uid="{00000000-0005-0000-0000-0000A13F0000}"/>
    <cellStyle name="20% - Accent1 3 2 15 4" xfId="16473" xr:uid="{00000000-0005-0000-0000-0000A23F0000}"/>
    <cellStyle name="20% - Accent1 3 2 16" xfId="16474" xr:uid="{00000000-0005-0000-0000-0000A33F0000}"/>
    <cellStyle name="20% - Accent1 3 2 16 2" xfId="16475" xr:uid="{00000000-0005-0000-0000-0000A43F0000}"/>
    <cellStyle name="20% - Accent1 3 2 16 2 2" xfId="16476" xr:uid="{00000000-0005-0000-0000-0000A53F0000}"/>
    <cellStyle name="20% - Accent1 3 2 16 3" xfId="16477" xr:uid="{00000000-0005-0000-0000-0000A63F0000}"/>
    <cellStyle name="20% - Accent1 3 2 17" xfId="16478" xr:uid="{00000000-0005-0000-0000-0000A73F0000}"/>
    <cellStyle name="20% - Accent1 3 2 17 2" xfId="16479" xr:uid="{00000000-0005-0000-0000-0000A83F0000}"/>
    <cellStyle name="20% - Accent1 3 2 17 2 2" xfId="16480" xr:uid="{00000000-0005-0000-0000-0000A93F0000}"/>
    <cellStyle name="20% - Accent1 3 2 17 3" xfId="16481" xr:uid="{00000000-0005-0000-0000-0000AA3F0000}"/>
    <cellStyle name="20% - Accent1 3 2 18" xfId="16482" xr:uid="{00000000-0005-0000-0000-0000AB3F0000}"/>
    <cellStyle name="20% - Accent1 3 2 18 2" xfId="16483" xr:uid="{00000000-0005-0000-0000-0000AC3F0000}"/>
    <cellStyle name="20% - Accent1 3 2 19" xfId="16484" xr:uid="{00000000-0005-0000-0000-0000AD3F0000}"/>
    <cellStyle name="20% - Accent1 3 2 19 2" xfId="16485" xr:uid="{00000000-0005-0000-0000-0000AE3F0000}"/>
    <cellStyle name="20% - Accent1 3 2 2" xfId="16486" xr:uid="{00000000-0005-0000-0000-0000AF3F0000}"/>
    <cellStyle name="20% - Accent1 3 2 2 10" xfId="16487" xr:uid="{00000000-0005-0000-0000-0000B03F0000}"/>
    <cellStyle name="20% - Accent1 3 2 2 10 2" xfId="16488" xr:uid="{00000000-0005-0000-0000-0000B13F0000}"/>
    <cellStyle name="20% - Accent1 3 2 2 10 2 2" xfId="16489" xr:uid="{00000000-0005-0000-0000-0000B23F0000}"/>
    <cellStyle name="20% - Accent1 3 2 2 10 2 2 2" xfId="16490" xr:uid="{00000000-0005-0000-0000-0000B33F0000}"/>
    <cellStyle name="20% - Accent1 3 2 2 10 2 3" xfId="16491" xr:uid="{00000000-0005-0000-0000-0000B43F0000}"/>
    <cellStyle name="20% - Accent1 3 2 2 10 3" xfId="16492" xr:uid="{00000000-0005-0000-0000-0000B53F0000}"/>
    <cellStyle name="20% - Accent1 3 2 2 10 3 2" xfId="16493" xr:uid="{00000000-0005-0000-0000-0000B63F0000}"/>
    <cellStyle name="20% - Accent1 3 2 2 10 4" xfId="16494" xr:uid="{00000000-0005-0000-0000-0000B73F0000}"/>
    <cellStyle name="20% - Accent1 3 2 2 11" xfId="16495" xr:uid="{00000000-0005-0000-0000-0000B83F0000}"/>
    <cellStyle name="20% - Accent1 3 2 2 11 2" xfId="16496" xr:uid="{00000000-0005-0000-0000-0000B93F0000}"/>
    <cellStyle name="20% - Accent1 3 2 2 11 2 2" xfId="16497" xr:uid="{00000000-0005-0000-0000-0000BA3F0000}"/>
    <cellStyle name="20% - Accent1 3 2 2 11 2 2 2" xfId="16498" xr:uid="{00000000-0005-0000-0000-0000BB3F0000}"/>
    <cellStyle name="20% - Accent1 3 2 2 11 2 3" xfId="16499" xr:uid="{00000000-0005-0000-0000-0000BC3F0000}"/>
    <cellStyle name="20% - Accent1 3 2 2 11 3" xfId="16500" xr:uid="{00000000-0005-0000-0000-0000BD3F0000}"/>
    <cellStyle name="20% - Accent1 3 2 2 11 3 2" xfId="16501" xr:uid="{00000000-0005-0000-0000-0000BE3F0000}"/>
    <cellStyle name="20% - Accent1 3 2 2 11 4" xfId="16502" xr:uid="{00000000-0005-0000-0000-0000BF3F0000}"/>
    <cellStyle name="20% - Accent1 3 2 2 12" xfId="16503" xr:uid="{00000000-0005-0000-0000-0000C03F0000}"/>
    <cellStyle name="20% - Accent1 3 2 2 12 2" xfId="16504" xr:uid="{00000000-0005-0000-0000-0000C13F0000}"/>
    <cellStyle name="20% - Accent1 3 2 2 12 2 2" xfId="16505" xr:uid="{00000000-0005-0000-0000-0000C23F0000}"/>
    <cellStyle name="20% - Accent1 3 2 2 12 3" xfId="16506" xr:uid="{00000000-0005-0000-0000-0000C33F0000}"/>
    <cellStyle name="20% - Accent1 3 2 2 13" xfId="16507" xr:uid="{00000000-0005-0000-0000-0000C43F0000}"/>
    <cellStyle name="20% - Accent1 3 2 2 13 2" xfId="16508" xr:uid="{00000000-0005-0000-0000-0000C53F0000}"/>
    <cellStyle name="20% - Accent1 3 2 2 13 2 2" xfId="16509" xr:uid="{00000000-0005-0000-0000-0000C63F0000}"/>
    <cellStyle name="20% - Accent1 3 2 2 13 3" xfId="16510" xr:uid="{00000000-0005-0000-0000-0000C73F0000}"/>
    <cellStyle name="20% - Accent1 3 2 2 14" xfId="16511" xr:uid="{00000000-0005-0000-0000-0000C83F0000}"/>
    <cellStyle name="20% - Accent1 3 2 2 14 2" xfId="16512" xr:uid="{00000000-0005-0000-0000-0000C93F0000}"/>
    <cellStyle name="20% - Accent1 3 2 2 15" xfId="16513" xr:uid="{00000000-0005-0000-0000-0000CA3F0000}"/>
    <cellStyle name="20% - Accent1 3 2 2 15 2" xfId="16514" xr:uid="{00000000-0005-0000-0000-0000CB3F0000}"/>
    <cellStyle name="20% - Accent1 3 2 2 16" xfId="16515" xr:uid="{00000000-0005-0000-0000-0000CC3F0000}"/>
    <cellStyle name="20% - Accent1 3 2 2 2" xfId="16516" xr:uid="{00000000-0005-0000-0000-0000CD3F0000}"/>
    <cellStyle name="20% - Accent1 3 2 2 2 10" xfId="16517" xr:uid="{00000000-0005-0000-0000-0000CE3F0000}"/>
    <cellStyle name="20% - Accent1 3 2 2 2 10 2" xfId="16518" xr:uid="{00000000-0005-0000-0000-0000CF3F0000}"/>
    <cellStyle name="20% - Accent1 3 2 2 2 10 2 2" xfId="16519" xr:uid="{00000000-0005-0000-0000-0000D03F0000}"/>
    <cellStyle name="20% - Accent1 3 2 2 2 10 2 2 2" xfId="16520" xr:uid="{00000000-0005-0000-0000-0000D13F0000}"/>
    <cellStyle name="20% - Accent1 3 2 2 2 10 2 3" xfId="16521" xr:uid="{00000000-0005-0000-0000-0000D23F0000}"/>
    <cellStyle name="20% - Accent1 3 2 2 2 10 3" xfId="16522" xr:uid="{00000000-0005-0000-0000-0000D33F0000}"/>
    <cellStyle name="20% - Accent1 3 2 2 2 10 3 2" xfId="16523" xr:uid="{00000000-0005-0000-0000-0000D43F0000}"/>
    <cellStyle name="20% - Accent1 3 2 2 2 10 4" xfId="16524" xr:uid="{00000000-0005-0000-0000-0000D53F0000}"/>
    <cellStyle name="20% - Accent1 3 2 2 2 11" xfId="16525" xr:uid="{00000000-0005-0000-0000-0000D63F0000}"/>
    <cellStyle name="20% - Accent1 3 2 2 2 11 2" xfId="16526" xr:uid="{00000000-0005-0000-0000-0000D73F0000}"/>
    <cellStyle name="20% - Accent1 3 2 2 2 11 2 2" xfId="16527" xr:uid="{00000000-0005-0000-0000-0000D83F0000}"/>
    <cellStyle name="20% - Accent1 3 2 2 2 11 3" xfId="16528" xr:uid="{00000000-0005-0000-0000-0000D93F0000}"/>
    <cellStyle name="20% - Accent1 3 2 2 2 12" xfId="16529" xr:uid="{00000000-0005-0000-0000-0000DA3F0000}"/>
    <cellStyle name="20% - Accent1 3 2 2 2 12 2" xfId="16530" xr:uid="{00000000-0005-0000-0000-0000DB3F0000}"/>
    <cellStyle name="20% - Accent1 3 2 2 2 12 2 2" xfId="16531" xr:uid="{00000000-0005-0000-0000-0000DC3F0000}"/>
    <cellStyle name="20% - Accent1 3 2 2 2 12 3" xfId="16532" xr:uid="{00000000-0005-0000-0000-0000DD3F0000}"/>
    <cellStyle name="20% - Accent1 3 2 2 2 13" xfId="16533" xr:uid="{00000000-0005-0000-0000-0000DE3F0000}"/>
    <cellStyle name="20% - Accent1 3 2 2 2 13 2" xfId="16534" xr:uid="{00000000-0005-0000-0000-0000DF3F0000}"/>
    <cellStyle name="20% - Accent1 3 2 2 2 14" xfId="16535" xr:uid="{00000000-0005-0000-0000-0000E03F0000}"/>
    <cellStyle name="20% - Accent1 3 2 2 2 14 2" xfId="16536" xr:uid="{00000000-0005-0000-0000-0000E13F0000}"/>
    <cellStyle name="20% - Accent1 3 2 2 2 15" xfId="16537" xr:uid="{00000000-0005-0000-0000-0000E23F0000}"/>
    <cellStyle name="20% - Accent1 3 2 2 2 2" xfId="16538" xr:uid="{00000000-0005-0000-0000-0000E33F0000}"/>
    <cellStyle name="20% - Accent1 3 2 2 2 2 10" xfId="16539" xr:uid="{00000000-0005-0000-0000-0000E43F0000}"/>
    <cellStyle name="20% - Accent1 3 2 2 2 2 10 2" xfId="16540" xr:uid="{00000000-0005-0000-0000-0000E53F0000}"/>
    <cellStyle name="20% - Accent1 3 2 2 2 2 10 2 2" xfId="16541" xr:uid="{00000000-0005-0000-0000-0000E63F0000}"/>
    <cellStyle name="20% - Accent1 3 2 2 2 2 10 3" xfId="16542" xr:uid="{00000000-0005-0000-0000-0000E73F0000}"/>
    <cellStyle name="20% - Accent1 3 2 2 2 2 11" xfId="16543" xr:uid="{00000000-0005-0000-0000-0000E83F0000}"/>
    <cellStyle name="20% - Accent1 3 2 2 2 2 11 2" xfId="16544" xr:uid="{00000000-0005-0000-0000-0000E93F0000}"/>
    <cellStyle name="20% - Accent1 3 2 2 2 2 11 2 2" xfId="16545" xr:uid="{00000000-0005-0000-0000-0000EA3F0000}"/>
    <cellStyle name="20% - Accent1 3 2 2 2 2 11 3" xfId="16546" xr:uid="{00000000-0005-0000-0000-0000EB3F0000}"/>
    <cellStyle name="20% - Accent1 3 2 2 2 2 12" xfId="16547" xr:uid="{00000000-0005-0000-0000-0000EC3F0000}"/>
    <cellStyle name="20% - Accent1 3 2 2 2 2 12 2" xfId="16548" xr:uid="{00000000-0005-0000-0000-0000ED3F0000}"/>
    <cellStyle name="20% - Accent1 3 2 2 2 2 13" xfId="16549" xr:uid="{00000000-0005-0000-0000-0000EE3F0000}"/>
    <cellStyle name="20% - Accent1 3 2 2 2 2 13 2" xfId="16550" xr:uid="{00000000-0005-0000-0000-0000EF3F0000}"/>
    <cellStyle name="20% - Accent1 3 2 2 2 2 14" xfId="16551" xr:uid="{00000000-0005-0000-0000-0000F03F0000}"/>
    <cellStyle name="20% - Accent1 3 2 2 2 2 2" xfId="16552" xr:uid="{00000000-0005-0000-0000-0000F13F0000}"/>
    <cellStyle name="20% - Accent1 3 2 2 2 2 2 10" xfId="16553" xr:uid="{00000000-0005-0000-0000-0000F23F0000}"/>
    <cellStyle name="20% - Accent1 3 2 2 2 2 2 10 2" xfId="16554" xr:uid="{00000000-0005-0000-0000-0000F33F0000}"/>
    <cellStyle name="20% - Accent1 3 2 2 2 2 2 11" xfId="16555" xr:uid="{00000000-0005-0000-0000-0000F43F0000}"/>
    <cellStyle name="20% - Accent1 3 2 2 2 2 2 2" xfId="16556" xr:uid="{00000000-0005-0000-0000-0000F53F0000}"/>
    <cellStyle name="20% - Accent1 3 2 2 2 2 2 2 2" xfId="16557" xr:uid="{00000000-0005-0000-0000-0000F63F0000}"/>
    <cellStyle name="20% - Accent1 3 2 2 2 2 2 2 2 2" xfId="16558" xr:uid="{00000000-0005-0000-0000-0000F73F0000}"/>
    <cellStyle name="20% - Accent1 3 2 2 2 2 2 2 2 2 2" xfId="16559" xr:uid="{00000000-0005-0000-0000-0000F83F0000}"/>
    <cellStyle name="20% - Accent1 3 2 2 2 2 2 2 2 2 2 2" xfId="16560" xr:uid="{00000000-0005-0000-0000-0000F93F0000}"/>
    <cellStyle name="20% - Accent1 3 2 2 2 2 2 2 2 2 3" xfId="16561" xr:uid="{00000000-0005-0000-0000-0000FA3F0000}"/>
    <cellStyle name="20% - Accent1 3 2 2 2 2 2 2 2 3" xfId="16562" xr:uid="{00000000-0005-0000-0000-0000FB3F0000}"/>
    <cellStyle name="20% - Accent1 3 2 2 2 2 2 2 2 3 2" xfId="16563" xr:uid="{00000000-0005-0000-0000-0000FC3F0000}"/>
    <cellStyle name="20% - Accent1 3 2 2 2 2 2 2 2 4" xfId="16564" xr:uid="{00000000-0005-0000-0000-0000FD3F0000}"/>
    <cellStyle name="20% - Accent1 3 2 2 2 2 2 2 3" xfId="16565" xr:uid="{00000000-0005-0000-0000-0000FE3F0000}"/>
    <cellStyle name="20% - Accent1 3 2 2 2 2 2 2 3 2" xfId="16566" xr:uid="{00000000-0005-0000-0000-0000FF3F0000}"/>
    <cellStyle name="20% - Accent1 3 2 2 2 2 2 2 3 2 2" xfId="16567" xr:uid="{00000000-0005-0000-0000-000000400000}"/>
    <cellStyle name="20% - Accent1 3 2 2 2 2 2 2 3 2 2 2" xfId="16568" xr:uid="{00000000-0005-0000-0000-000001400000}"/>
    <cellStyle name="20% - Accent1 3 2 2 2 2 2 2 3 2 3" xfId="16569" xr:uid="{00000000-0005-0000-0000-000002400000}"/>
    <cellStyle name="20% - Accent1 3 2 2 2 2 2 2 3 3" xfId="16570" xr:uid="{00000000-0005-0000-0000-000003400000}"/>
    <cellStyle name="20% - Accent1 3 2 2 2 2 2 2 3 3 2" xfId="16571" xr:uid="{00000000-0005-0000-0000-000004400000}"/>
    <cellStyle name="20% - Accent1 3 2 2 2 2 2 2 3 4" xfId="16572" xr:uid="{00000000-0005-0000-0000-000005400000}"/>
    <cellStyle name="20% - Accent1 3 2 2 2 2 2 2 4" xfId="16573" xr:uid="{00000000-0005-0000-0000-000006400000}"/>
    <cellStyle name="20% - Accent1 3 2 2 2 2 2 2 4 2" xfId="16574" xr:uid="{00000000-0005-0000-0000-000007400000}"/>
    <cellStyle name="20% - Accent1 3 2 2 2 2 2 2 4 2 2" xfId="16575" xr:uid="{00000000-0005-0000-0000-000008400000}"/>
    <cellStyle name="20% - Accent1 3 2 2 2 2 2 2 4 2 2 2" xfId="16576" xr:uid="{00000000-0005-0000-0000-000009400000}"/>
    <cellStyle name="20% - Accent1 3 2 2 2 2 2 2 4 2 3" xfId="16577" xr:uid="{00000000-0005-0000-0000-00000A400000}"/>
    <cellStyle name="20% - Accent1 3 2 2 2 2 2 2 4 3" xfId="16578" xr:uid="{00000000-0005-0000-0000-00000B400000}"/>
    <cellStyle name="20% - Accent1 3 2 2 2 2 2 2 4 3 2" xfId="16579" xr:uid="{00000000-0005-0000-0000-00000C400000}"/>
    <cellStyle name="20% - Accent1 3 2 2 2 2 2 2 4 4" xfId="16580" xr:uid="{00000000-0005-0000-0000-00000D400000}"/>
    <cellStyle name="20% - Accent1 3 2 2 2 2 2 2 5" xfId="16581" xr:uid="{00000000-0005-0000-0000-00000E400000}"/>
    <cellStyle name="20% - Accent1 3 2 2 2 2 2 2 5 2" xfId="16582" xr:uid="{00000000-0005-0000-0000-00000F400000}"/>
    <cellStyle name="20% - Accent1 3 2 2 2 2 2 2 5 2 2" xfId="16583" xr:uid="{00000000-0005-0000-0000-000010400000}"/>
    <cellStyle name="20% - Accent1 3 2 2 2 2 2 2 5 3" xfId="16584" xr:uid="{00000000-0005-0000-0000-000011400000}"/>
    <cellStyle name="20% - Accent1 3 2 2 2 2 2 2 6" xfId="16585" xr:uid="{00000000-0005-0000-0000-000012400000}"/>
    <cellStyle name="20% - Accent1 3 2 2 2 2 2 2 6 2" xfId="16586" xr:uid="{00000000-0005-0000-0000-000013400000}"/>
    <cellStyle name="20% - Accent1 3 2 2 2 2 2 2 6 2 2" xfId="16587" xr:uid="{00000000-0005-0000-0000-000014400000}"/>
    <cellStyle name="20% - Accent1 3 2 2 2 2 2 2 6 3" xfId="16588" xr:uid="{00000000-0005-0000-0000-000015400000}"/>
    <cellStyle name="20% - Accent1 3 2 2 2 2 2 2 7" xfId="16589" xr:uid="{00000000-0005-0000-0000-000016400000}"/>
    <cellStyle name="20% - Accent1 3 2 2 2 2 2 2 7 2" xfId="16590" xr:uid="{00000000-0005-0000-0000-000017400000}"/>
    <cellStyle name="20% - Accent1 3 2 2 2 2 2 2 8" xfId="16591" xr:uid="{00000000-0005-0000-0000-000018400000}"/>
    <cellStyle name="20% - Accent1 3 2 2 2 2 2 2 8 2" xfId="16592" xr:uid="{00000000-0005-0000-0000-000019400000}"/>
    <cellStyle name="20% - Accent1 3 2 2 2 2 2 2 9" xfId="16593" xr:uid="{00000000-0005-0000-0000-00001A400000}"/>
    <cellStyle name="20% - Accent1 3 2 2 2 2 2 3" xfId="16594" xr:uid="{00000000-0005-0000-0000-00001B400000}"/>
    <cellStyle name="20% - Accent1 3 2 2 2 2 2 3 2" xfId="16595" xr:uid="{00000000-0005-0000-0000-00001C400000}"/>
    <cellStyle name="20% - Accent1 3 2 2 2 2 2 3 2 2" xfId="16596" xr:uid="{00000000-0005-0000-0000-00001D400000}"/>
    <cellStyle name="20% - Accent1 3 2 2 2 2 2 3 2 2 2" xfId="16597" xr:uid="{00000000-0005-0000-0000-00001E400000}"/>
    <cellStyle name="20% - Accent1 3 2 2 2 2 2 3 2 2 2 2" xfId="16598" xr:uid="{00000000-0005-0000-0000-00001F400000}"/>
    <cellStyle name="20% - Accent1 3 2 2 2 2 2 3 2 2 3" xfId="16599" xr:uid="{00000000-0005-0000-0000-000020400000}"/>
    <cellStyle name="20% - Accent1 3 2 2 2 2 2 3 2 3" xfId="16600" xr:uid="{00000000-0005-0000-0000-000021400000}"/>
    <cellStyle name="20% - Accent1 3 2 2 2 2 2 3 2 3 2" xfId="16601" xr:uid="{00000000-0005-0000-0000-000022400000}"/>
    <cellStyle name="20% - Accent1 3 2 2 2 2 2 3 2 4" xfId="16602" xr:uid="{00000000-0005-0000-0000-000023400000}"/>
    <cellStyle name="20% - Accent1 3 2 2 2 2 2 3 3" xfId="16603" xr:uid="{00000000-0005-0000-0000-000024400000}"/>
    <cellStyle name="20% - Accent1 3 2 2 2 2 2 3 3 2" xfId="16604" xr:uid="{00000000-0005-0000-0000-000025400000}"/>
    <cellStyle name="20% - Accent1 3 2 2 2 2 2 3 3 2 2" xfId="16605" xr:uid="{00000000-0005-0000-0000-000026400000}"/>
    <cellStyle name="20% - Accent1 3 2 2 2 2 2 3 3 2 2 2" xfId="16606" xr:uid="{00000000-0005-0000-0000-000027400000}"/>
    <cellStyle name="20% - Accent1 3 2 2 2 2 2 3 3 2 3" xfId="16607" xr:uid="{00000000-0005-0000-0000-000028400000}"/>
    <cellStyle name="20% - Accent1 3 2 2 2 2 2 3 3 3" xfId="16608" xr:uid="{00000000-0005-0000-0000-000029400000}"/>
    <cellStyle name="20% - Accent1 3 2 2 2 2 2 3 3 3 2" xfId="16609" xr:uid="{00000000-0005-0000-0000-00002A400000}"/>
    <cellStyle name="20% - Accent1 3 2 2 2 2 2 3 3 4" xfId="16610" xr:uid="{00000000-0005-0000-0000-00002B400000}"/>
    <cellStyle name="20% - Accent1 3 2 2 2 2 2 3 4" xfId="16611" xr:uid="{00000000-0005-0000-0000-00002C400000}"/>
    <cellStyle name="20% - Accent1 3 2 2 2 2 2 3 4 2" xfId="16612" xr:uid="{00000000-0005-0000-0000-00002D400000}"/>
    <cellStyle name="20% - Accent1 3 2 2 2 2 2 3 4 2 2" xfId="16613" xr:uid="{00000000-0005-0000-0000-00002E400000}"/>
    <cellStyle name="20% - Accent1 3 2 2 2 2 2 3 4 2 2 2" xfId="16614" xr:uid="{00000000-0005-0000-0000-00002F400000}"/>
    <cellStyle name="20% - Accent1 3 2 2 2 2 2 3 4 2 3" xfId="16615" xr:uid="{00000000-0005-0000-0000-000030400000}"/>
    <cellStyle name="20% - Accent1 3 2 2 2 2 2 3 4 3" xfId="16616" xr:uid="{00000000-0005-0000-0000-000031400000}"/>
    <cellStyle name="20% - Accent1 3 2 2 2 2 2 3 4 3 2" xfId="16617" xr:uid="{00000000-0005-0000-0000-000032400000}"/>
    <cellStyle name="20% - Accent1 3 2 2 2 2 2 3 4 4" xfId="16618" xr:uid="{00000000-0005-0000-0000-000033400000}"/>
    <cellStyle name="20% - Accent1 3 2 2 2 2 2 3 5" xfId="16619" xr:uid="{00000000-0005-0000-0000-000034400000}"/>
    <cellStyle name="20% - Accent1 3 2 2 2 2 2 3 5 2" xfId="16620" xr:uid="{00000000-0005-0000-0000-000035400000}"/>
    <cellStyle name="20% - Accent1 3 2 2 2 2 2 3 5 2 2" xfId="16621" xr:uid="{00000000-0005-0000-0000-000036400000}"/>
    <cellStyle name="20% - Accent1 3 2 2 2 2 2 3 5 3" xfId="16622" xr:uid="{00000000-0005-0000-0000-000037400000}"/>
    <cellStyle name="20% - Accent1 3 2 2 2 2 2 3 6" xfId="16623" xr:uid="{00000000-0005-0000-0000-000038400000}"/>
    <cellStyle name="20% - Accent1 3 2 2 2 2 2 3 6 2" xfId="16624" xr:uid="{00000000-0005-0000-0000-000039400000}"/>
    <cellStyle name="20% - Accent1 3 2 2 2 2 2 3 6 2 2" xfId="16625" xr:uid="{00000000-0005-0000-0000-00003A400000}"/>
    <cellStyle name="20% - Accent1 3 2 2 2 2 2 3 6 3" xfId="16626" xr:uid="{00000000-0005-0000-0000-00003B400000}"/>
    <cellStyle name="20% - Accent1 3 2 2 2 2 2 3 7" xfId="16627" xr:uid="{00000000-0005-0000-0000-00003C400000}"/>
    <cellStyle name="20% - Accent1 3 2 2 2 2 2 3 7 2" xfId="16628" xr:uid="{00000000-0005-0000-0000-00003D400000}"/>
    <cellStyle name="20% - Accent1 3 2 2 2 2 2 3 8" xfId="16629" xr:uid="{00000000-0005-0000-0000-00003E400000}"/>
    <cellStyle name="20% - Accent1 3 2 2 2 2 2 3 8 2" xfId="16630" xr:uid="{00000000-0005-0000-0000-00003F400000}"/>
    <cellStyle name="20% - Accent1 3 2 2 2 2 2 3 9" xfId="16631" xr:uid="{00000000-0005-0000-0000-000040400000}"/>
    <cellStyle name="20% - Accent1 3 2 2 2 2 2 4" xfId="16632" xr:uid="{00000000-0005-0000-0000-000041400000}"/>
    <cellStyle name="20% - Accent1 3 2 2 2 2 2 4 2" xfId="16633" xr:uid="{00000000-0005-0000-0000-000042400000}"/>
    <cellStyle name="20% - Accent1 3 2 2 2 2 2 4 2 2" xfId="16634" xr:uid="{00000000-0005-0000-0000-000043400000}"/>
    <cellStyle name="20% - Accent1 3 2 2 2 2 2 4 2 2 2" xfId="16635" xr:uid="{00000000-0005-0000-0000-000044400000}"/>
    <cellStyle name="20% - Accent1 3 2 2 2 2 2 4 2 3" xfId="16636" xr:uid="{00000000-0005-0000-0000-000045400000}"/>
    <cellStyle name="20% - Accent1 3 2 2 2 2 2 4 3" xfId="16637" xr:uid="{00000000-0005-0000-0000-000046400000}"/>
    <cellStyle name="20% - Accent1 3 2 2 2 2 2 4 3 2" xfId="16638" xr:uid="{00000000-0005-0000-0000-000047400000}"/>
    <cellStyle name="20% - Accent1 3 2 2 2 2 2 4 4" xfId="16639" xr:uid="{00000000-0005-0000-0000-000048400000}"/>
    <cellStyle name="20% - Accent1 3 2 2 2 2 2 5" xfId="16640" xr:uid="{00000000-0005-0000-0000-000049400000}"/>
    <cellStyle name="20% - Accent1 3 2 2 2 2 2 5 2" xfId="16641" xr:uid="{00000000-0005-0000-0000-00004A400000}"/>
    <cellStyle name="20% - Accent1 3 2 2 2 2 2 5 2 2" xfId="16642" xr:uid="{00000000-0005-0000-0000-00004B400000}"/>
    <cellStyle name="20% - Accent1 3 2 2 2 2 2 5 2 2 2" xfId="16643" xr:uid="{00000000-0005-0000-0000-00004C400000}"/>
    <cellStyle name="20% - Accent1 3 2 2 2 2 2 5 2 3" xfId="16644" xr:uid="{00000000-0005-0000-0000-00004D400000}"/>
    <cellStyle name="20% - Accent1 3 2 2 2 2 2 5 3" xfId="16645" xr:uid="{00000000-0005-0000-0000-00004E400000}"/>
    <cellStyle name="20% - Accent1 3 2 2 2 2 2 5 3 2" xfId="16646" xr:uid="{00000000-0005-0000-0000-00004F400000}"/>
    <cellStyle name="20% - Accent1 3 2 2 2 2 2 5 4" xfId="16647" xr:uid="{00000000-0005-0000-0000-000050400000}"/>
    <cellStyle name="20% - Accent1 3 2 2 2 2 2 6" xfId="16648" xr:uid="{00000000-0005-0000-0000-000051400000}"/>
    <cellStyle name="20% - Accent1 3 2 2 2 2 2 6 2" xfId="16649" xr:uid="{00000000-0005-0000-0000-000052400000}"/>
    <cellStyle name="20% - Accent1 3 2 2 2 2 2 6 2 2" xfId="16650" xr:uid="{00000000-0005-0000-0000-000053400000}"/>
    <cellStyle name="20% - Accent1 3 2 2 2 2 2 6 2 2 2" xfId="16651" xr:uid="{00000000-0005-0000-0000-000054400000}"/>
    <cellStyle name="20% - Accent1 3 2 2 2 2 2 6 2 3" xfId="16652" xr:uid="{00000000-0005-0000-0000-000055400000}"/>
    <cellStyle name="20% - Accent1 3 2 2 2 2 2 6 3" xfId="16653" xr:uid="{00000000-0005-0000-0000-000056400000}"/>
    <cellStyle name="20% - Accent1 3 2 2 2 2 2 6 3 2" xfId="16654" xr:uid="{00000000-0005-0000-0000-000057400000}"/>
    <cellStyle name="20% - Accent1 3 2 2 2 2 2 6 4" xfId="16655" xr:uid="{00000000-0005-0000-0000-000058400000}"/>
    <cellStyle name="20% - Accent1 3 2 2 2 2 2 7" xfId="16656" xr:uid="{00000000-0005-0000-0000-000059400000}"/>
    <cellStyle name="20% - Accent1 3 2 2 2 2 2 7 2" xfId="16657" xr:uid="{00000000-0005-0000-0000-00005A400000}"/>
    <cellStyle name="20% - Accent1 3 2 2 2 2 2 7 2 2" xfId="16658" xr:uid="{00000000-0005-0000-0000-00005B400000}"/>
    <cellStyle name="20% - Accent1 3 2 2 2 2 2 7 3" xfId="16659" xr:uid="{00000000-0005-0000-0000-00005C400000}"/>
    <cellStyle name="20% - Accent1 3 2 2 2 2 2 8" xfId="16660" xr:uid="{00000000-0005-0000-0000-00005D400000}"/>
    <cellStyle name="20% - Accent1 3 2 2 2 2 2 8 2" xfId="16661" xr:uid="{00000000-0005-0000-0000-00005E400000}"/>
    <cellStyle name="20% - Accent1 3 2 2 2 2 2 8 2 2" xfId="16662" xr:uid="{00000000-0005-0000-0000-00005F400000}"/>
    <cellStyle name="20% - Accent1 3 2 2 2 2 2 8 3" xfId="16663" xr:uid="{00000000-0005-0000-0000-000060400000}"/>
    <cellStyle name="20% - Accent1 3 2 2 2 2 2 9" xfId="16664" xr:uid="{00000000-0005-0000-0000-000061400000}"/>
    <cellStyle name="20% - Accent1 3 2 2 2 2 2 9 2" xfId="16665" xr:uid="{00000000-0005-0000-0000-000062400000}"/>
    <cellStyle name="20% - Accent1 3 2 2 2 2 3" xfId="16666" xr:uid="{00000000-0005-0000-0000-000063400000}"/>
    <cellStyle name="20% - Accent1 3 2 2 2 2 3 10" xfId="16667" xr:uid="{00000000-0005-0000-0000-000064400000}"/>
    <cellStyle name="20% - Accent1 3 2 2 2 2 3 10 2" xfId="16668" xr:uid="{00000000-0005-0000-0000-000065400000}"/>
    <cellStyle name="20% - Accent1 3 2 2 2 2 3 11" xfId="16669" xr:uid="{00000000-0005-0000-0000-000066400000}"/>
    <cellStyle name="20% - Accent1 3 2 2 2 2 3 2" xfId="16670" xr:uid="{00000000-0005-0000-0000-000067400000}"/>
    <cellStyle name="20% - Accent1 3 2 2 2 2 3 2 2" xfId="16671" xr:uid="{00000000-0005-0000-0000-000068400000}"/>
    <cellStyle name="20% - Accent1 3 2 2 2 2 3 2 2 2" xfId="16672" xr:uid="{00000000-0005-0000-0000-000069400000}"/>
    <cellStyle name="20% - Accent1 3 2 2 2 2 3 2 2 2 2" xfId="16673" xr:uid="{00000000-0005-0000-0000-00006A400000}"/>
    <cellStyle name="20% - Accent1 3 2 2 2 2 3 2 2 2 2 2" xfId="16674" xr:uid="{00000000-0005-0000-0000-00006B400000}"/>
    <cellStyle name="20% - Accent1 3 2 2 2 2 3 2 2 2 3" xfId="16675" xr:uid="{00000000-0005-0000-0000-00006C400000}"/>
    <cellStyle name="20% - Accent1 3 2 2 2 2 3 2 2 3" xfId="16676" xr:uid="{00000000-0005-0000-0000-00006D400000}"/>
    <cellStyle name="20% - Accent1 3 2 2 2 2 3 2 2 3 2" xfId="16677" xr:uid="{00000000-0005-0000-0000-00006E400000}"/>
    <cellStyle name="20% - Accent1 3 2 2 2 2 3 2 2 4" xfId="16678" xr:uid="{00000000-0005-0000-0000-00006F400000}"/>
    <cellStyle name="20% - Accent1 3 2 2 2 2 3 2 3" xfId="16679" xr:uid="{00000000-0005-0000-0000-000070400000}"/>
    <cellStyle name="20% - Accent1 3 2 2 2 2 3 2 3 2" xfId="16680" xr:uid="{00000000-0005-0000-0000-000071400000}"/>
    <cellStyle name="20% - Accent1 3 2 2 2 2 3 2 3 2 2" xfId="16681" xr:uid="{00000000-0005-0000-0000-000072400000}"/>
    <cellStyle name="20% - Accent1 3 2 2 2 2 3 2 3 2 2 2" xfId="16682" xr:uid="{00000000-0005-0000-0000-000073400000}"/>
    <cellStyle name="20% - Accent1 3 2 2 2 2 3 2 3 2 3" xfId="16683" xr:uid="{00000000-0005-0000-0000-000074400000}"/>
    <cellStyle name="20% - Accent1 3 2 2 2 2 3 2 3 3" xfId="16684" xr:uid="{00000000-0005-0000-0000-000075400000}"/>
    <cellStyle name="20% - Accent1 3 2 2 2 2 3 2 3 3 2" xfId="16685" xr:uid="{00000000-0005-0000-0000-000076400000}"/>
    <cellStyle name="20% - Accent1 3 2 2 2 2 3 2 3 4" xfId="16686" xr:uid="{00000000-0005-0000-0000-000077400000}"/>
    <cellStyle name="20% - Accent1 3 2 2 2 2 3 2 4" xfId="16687" xr:uid="{00000000-0005-0000-0000-000078400000}"/>
    <cellStyle name="20% - Accent1 3 2 2 2 2 3 2 4 2" xfId="16688" xr:uid="{00000000-0005-0000-0000-000079400000}"/>
    <cellStyle name="20% - Accent1 3 2 2 2 2 3 2 4 2 2" xfId="16689" xr:uid="{00000000-0005-0000-0000-00007A400000}"/>
    <cellStyle name="20% - Accent1 3 2 2 2 2 3 2 4 2 2 2" xfId="16690" xr:uid="{00000000-0005-0000-0000-00007B400000}"/>
    <cellStyle name="20% - Accent1 3 2 2 2 2 3 2 4 2 3" xfId="16691" xr:uid="{00000000-0005-0000-0000-00007C400000}"/>
    <cellStyle name="20% - Accent1 3 2 2 2 2 3 2 4 3" xfId="16692" xr:uid="{00000000-0005-0000-0000-00007D400000}"/>
    <cellStyle name="20% - Accent1 3 2 2 2 2 3 2 4 3 2" xfId="16693" xr:uid="{00000000-0005-0000-0000-00007E400000}"/>
    <cellStyle name="20% - Accent1 3 2 2 2 2 3 2 4 4" xfId="16694" xr:uid="{00000000-0005-0000-0000-00007F400000}"/>
    <cellStyle name="20% - Accent1 3 2 2 2 2 3 2 5" xfId="16695" xr:uid="{00000000-0005-0000-0000-000080400000}"/>
    <cellStyle name="20% - Accent1 3 2 2 2 2 3 2 5 2" xfId="16696" xr:uid="{00000000-0005-0000-0000-000081400000}"/>
    <cellStyle name="20% - Accent1 3 2 2 2 2 3 2 5 2 2" xfId="16697" xr:uid="{00000000-0005-0000-0000-000082400000}"/>
    <cellStyle name="20% - Accent1 3 2 2 2 2 3 2 5 3" xfId="16698" xr:uid="{00000000-0005-0000-0000-000083400000}"/>
    <cellStyle name="20% - Accent1 3 2 2 2 2 3 2 6" xfId="16699" xr:uid="{00000000-0005-0000-0000-000084400000}"/>
    <cellStyle name="20% - Accent1 3 2 2 2 2 3 2 6 2" xfId="16700" xr:uid="{00000000-0005-0000-0000-000085400000}"/>
    <cellStyle name="20% - Accent1 3 2 2 2 2 3 2 6 2 2" xfId="16701" xr:uid="{00000000-0005-0000-0000-000086400000}"/>
    <cellStyle name="20% - Accent1 3 2 2 2 2 3 2 6 3" xfId="16702" xr:uid="{00000000-0005-0000-0000-000087400000}"/>
    <cellStyle name="20% - Accent1 3 2 2 2 2 3 2 7" xfId="16703" xr:uid="{00000000-0005-0000-0000-000088400000}"/>
    <cellStyle name="20% - Accent1 3 2 2 2 2 3 2 7 2" xfId="16704" xr:uid="{00000000-0005-0000-0000-000089400000}"/>
    <cellStyle name="20% - Accent1 3 2 2 2 2 3 2 8" xfId="16705" xr:uid="{00000000-0005-0000-0000-00008A400000}"/>
    <cellStyle name="20% - Accent1 3 2 2 2 2 3 2 8 2" xfId="16706" xr:uid="{00000000-0005-0000-0000-00008B400000}"/>
    <cellStyle name="20% - Accent1 3 2 2 2 2 3 2 9" xfId="16707" xr:uid="{00000000-0005-0000-0000-00008C400000}"/>
    <cellStyle name="20% - Accent1 3 2 2 2 2 3 3" xfId="16708" xr:uid="{00000000-0005-0000-0000-00008D400000}"/>
    <cellStyle name="20% - Accent1 3 2 2 2 2 3 3 2" xfId="16709" xr:uid="{00000000-0005-0000-0000-00008E400000}"/>
    <cellStyle name="20% - Accent1 3 2 2 2 2 3 3 2 2" xfId="16710" xr:uid="{00000000-0005-0000-0000-00008F400000}"/>
    <cellStyle name="20% - Accent1 3 2 2 2 2 3 3 2 2 2" xfId="16711" xr:uid="{00000000-0005-0000-0000-000090400000}"/>
    <cellStyle name="20% - Accent1 3 2 2 2 2 3 3 2 2 2 2" xfId="16712" xr:uid="{00000000-0005-0000-0000-000091400000}"/>
    <cellStyle name="20% - Accent1 3 2 2 2 2 3 3 2 2 3" xfId="16713" xr:uid="{00000000-0005-0000-0000-000092400000}"/>
    <cellStyle name="20% - Accent1 3 2 2 2 2 3 3 2 3" xfId="16714" xr:uid="{00000000-0005-0000-0000-000093400000}"/>
    <cellStyle name="20% - Accent1 3 2 2 2 2 3 3 2 3 2" xfId="16715" xr:uid="{00000000-0005-0000-0000-000094400000}"/>
    <cellStyle name="20% - Accent1 3 2 2 2 2 3 3 2 4" xfId="16716" xr:uid="{00000000-0005-0000-0000-000095400000}"/>
    <cellStyle name="20% - Accent1 3 2 2 2 2 3 3 3" xfId="16717" xr:uid="{00000000-0005-0000-0000-000096400000}"/>
    <cellStyle name="20% - Accent1 3 2 2 2 2 3 3 3 2" xfId="16718" xr:uid="{00000000-0005-0000-0000-000097400000}"/>
    <cellStyle name="20% - Accent1 3 2 2 2 2 3 3 3 2 2" xfId="16719" xr:uid="{00000000-0005-0000-0000-000098400000}"/>
    <cellStyle name="20% - Accent1 3 2 2 2 2 3 3 3 2 2 2" xfId="16720" xr:uid="{00000000-0005-0000-0000-000099400000}"/>
    <cellStyle name="20% - Accent1 3 2 2 2 2 3 3 3 2 3" xfId="16721" xr:uid="{00000000-0005-0000-0000-00009A400000}"/>
    <cellStyle name="20% - Accent1 3 2 2 2 2 3 3 3 3" xfId="16722" xr:uid="{00000000-0005-0000-0000-00009B400000}"/>
    <cellStyle name="20% - Accent1 3 2 2 2 2 3 3 3 3 2" xfId="16723" xr:uid="{00000000-0005-0000-0000-00009C400000}"/>
    <cellStyle name="20% - Accent1 3 2 2 2 2 3 3 3 4" xfId="16724" xr:uid="{00000000-0005-0000-0000-00009D400000}"/>
    <cellStyle name="20% - Accent1 3 2 2 2 2 3 3 4" xfId="16725" xr:uid="{00000000-0005-0000-0000-00009E400000}"/>
    <cellStyle name="20% - Accent1 3 2 2 2 2 3 3 4 2" xfId="16726" xr:uid="{00000000-0005-0000-0000-00009F400000}"/>
    <cellStyle name="20% - Accent1 3 2 2 2 2 3 3 4 2 2" xfId="16727" xr:uid="{00000000-0005-0000-0000-0000A0400000}"/>
    <cellStyle name="20% - Accent1 3 2 2 2 2 3 3 4 2 2 2" xfId="16728" xr:uid="{00000000-0005-0000-0000-0000A1400000}"/>
    <cellStyle name="20% - Accent1 3 2 2 2 2 3 3 4 2 3" xfId="16729" xr:uid="{00000000-0005-0000-0000-0000A2400000}"/>
    <cellStyle name="20% - Accent1 3 2 2 2 2 3 3 4 3" xfId="16730" xr:uid="{00000000-0005-0000-0000-0000A3400000}"/>
    <cellStyle name="20% - Accent1 3 2 2 2 2 3 3 4 3 2" xfId="16731" xr:uid="{00000000-0005-0000-0000-0000A4400000}"/>
    <cellStyle name="20% - Accent1 3 2 2 2 2 3 3 4 4" xfId="16732" xr:uid="{00000000-0005-0000-0000-0000A5400000}"/>
    <cellStyle name="20% - Accent1 3 2 2 2 2 3 3 5" xfId="16733" xr:uid="{00000000-0005-0000-0000-0000A6400000}"/>
    <cellStyle name="20% - Accent1 3 2 2 2 2 3 3 5 2" xfId="16734" xr:uid="{00000000-0005-0000-0000-0000A7400000}"/>
    <cellStyle name="20% - Accent1 3 2 2 2 2 3 3 5 2 2" xfId="16735" xr:uid="{00000000-0005-0000-0000-0000A8400000}"/>
    <cellStyle name="20% - Accent1 3 2 2 2 2 3 3 5 3" xfId="16736" xr:uid="{00000000-0005-0000-0000-0000A9400000}"/>
    <cellStyle name="20% - Accent1 3 2 2 2 2 3 3 6" xfId="16737" xr:uid="{00000000-0005-0000-0000-0000AA400000}"/>
    <cellStyle name="20% - Accent1 3 2 2 2 2 3 3 6 2" xfId="16738" xr:uid="{00000000-0005-0000-0000-0000AB400000}"/>
    <cellStyle name="20% - Accent1 3 2 2 2 2 3 3 6 2 2" xfId="16739" xr:uid="{00000000-0005-0000-0000-0000AC400000}"/>
    <cellStyle name="20% - Accent1 3 2 2 2 2 3 3 6 3" xfId="16740" xr:uid="{00000000-0005-0000-0000-0000AD400000}"/>
    <cellStyle name="20% - Accent1 3 2 2 2 2 3 3 7" xfId="16741" xr:uid="{00000000-0005-0000-0000-0000AE400000}"/>
    <cellStyle name="20% - Accent1 3 2 2 2 2 3 3 7 2" xfId="16742" xr:uid="{00000000-0005-0000-0000-0000AF400000}"/>
    <cellStyle name="20% - Accent1 3 2 2 2 2 3 3 8" xfId="16743" xr:uid="{00000000-0005-0000-0000-0000B0400000}"/>
    <cellStyle name="20% - Accent1 3 2 2 2 2 3 3 8 2" xfId="16744" xr:uid="{00000000-0005-0000-0000-0000B1400000}"/>
    <cellStyle name="20% - Accent1 3 2 2 2 2 3 3 9" xfId="16745" xr:uid="{00000000-0005-0000-0000-0000B2400000}"/>
    <cellStyle name="20% - Accent1 3 2 2 2 2 3 4" xfId="16746" xr:uid="{00000000-0005-0000-0000-0000B3400000}"/>
    <cellStyle name="20% - Accent1 3 2 2 2 2 3 4 2" xfId="16747" xr:uid="{00000000-0005-0000-0000-0000B4400000}"/>
    <cellStyle name="20% - Accent1 3 2 2 2 2 3 4 2 2" xfId="16748" xr:uid="{00000000-0005-0000-0000-0000B5400000}"/>
    <cellStyle name="20% - Accent1 3 2 2 2 2 3 4 2 2 2" xfId="16749" xr:uid="{00000000-0005-0000-0000-0000B6400000}"/>
    <cellStyle name="20% - Accent1 3 2 2 2 2 3 4 2 3" xfId="16750" xr:uid="{00000000-0005-0000-0000-0000B7400000}"/>
    <cellStyle name="20% - Accent1 3 2 2 2 2 3 4 3" xfId="16751" xr:uid="{00000000-0005-0000-0000-0000B8400000}"/>
    <cellStyle name="20% - Accent1 3 2 2 2 2 3 4 3 2" xfId="16752" xr:uid="{00000000-0005-0000-0000-0000B9400000}"/>
    <cellStyle name="20% - Accent1 3 2 2 2 2 3 4 4" xfId="16753" xr:uid="{00000000-0005-0000-0000-0000BA400000}"/>
    <cellStyle name="20% - Accent1 3 2 2 2 2 3 5" xfId="16754" xr:uid="{00000000-0005-0000-0000-0000BB400000}"/>
    <cellStyle name="20% - Accent1 3 2 2 2 2 3 5 2" xfId="16755" xr:uid="{00000000-0005-0000-0000-0000BC400000}"/>
    <cellStyle name="20% - Accent1 3 2 2 2 2 3 5 2 2" xfId="16756" xr:uid="{00000000-0005-0000-0000-0000BD400000}"/>
    <cellStyle name="20% - Accent1 3 2 2 2 2 3 5 2 2 2" xfId="16757" xr:uid="{00000000-0005-0000-0000-0000BE400000}"/>
    <cellStyle name="20% - Accent1 3 2 2 2 2 3 5 2 3" xfId="16758" xr:uid="{00000000-0005-0000-0000-0000BF400000}"/>
    <cellStyle name="20% - Accent1 3 2 2 2 2 3 5 3" xfId="16759" xr:uid="{00000000-0005-0000-0000-0000C0400000}"/>
    <cellStyle name="20% - Accent1 3 2 2 2 2 3 5 3 2" xfId="16760" xr:uid="{00000000-0005-0000-0000-0000C1400000}"/>
    <cellStyle name="20% - Accent1 3 2 2 2 2 3 5 4" xfId="16761" xr:uid="{00000000-0005-0000-0000-0000C2400000}"/>
    <cellStyle name="20% - Accent1 3 2 2 2 2 3 6" xfId="16762" xr:uid="{00000000-0005-0000-0000-0000C3400000}"/>
    <cellStyle name="20% - Accent1 3 2 2 2 2 3 6 2" xfId="16763" xr:uid="{00000000-0005-0000-0000-0000C4400000}"/>
    <cellStyle name="20% - Accent1 3 2 2 2 2 3 6 2 2" xfId="16764" xr:uid="{00000000-0005-0000-0000-0000C5400000}"/>
    <cellStyle name="20% - Accent1 3 2 2 2 2 3 6 2 2 2" xfId="16765" xr:uid="{00000000-0005-0000-0000-0000C6400000}"/>
    <cellStyle name="20% - Accent1 3 2 2 2 2 3 6 2 3" xfId="16766" xr:uid="{00000000-0005-0000-0000-0000C7400000}"/>
    <cellStyle name="20% - Accent1 3 2 2 2 2 3 6 3" xfId="16767" xr:uid="{00000000-0005-0000-0000-0000C8400000}"/>
    <cellStyle name="20% - Accent1 3 2 2 2 2 3 6 3 2" xfId="16768" xr:uid="{00000000-0005-0000-0000-0000C9400000}"/>
    <cellStyle name="20% - Accent1 3 2 2 2 2 3 6 4" xfId="16769" xr:uid="{00000000-0005-0000-0000-0000CA400000}"/>
    <cellStyle name="20% - Accent1 3 2 2 2 2 3 7" xfId="16770" xr:uid="{00000000-0005-0000-0000-0000CB400000}"/>
    <cellStyle name="20% - Accent1 3 2 2 2 2 3 7 2" xfId="16771" xr:uid="{00000000-0005-0000-0000-0000CC400000}"/>
    <cellStyle name="20% - Accent1 3 2 2 2 2 3 7 2 2" xfId="16772" xr:uid="{00000000-0005-0000-0000-0000CD400000}"/>
    <cellStyle name="20% - Accent1 3 2 2 2 2 3 7 3" xfId="16773" xr:uid="{00000000-0005-0000-0000-0000CE400000}"/>
    <cellStyle name="20% - Accent1 3 2 2 2 2 3 8" xfId="16774" xr:uid="{00000000-0005-0000-0000-0000CF400000}"/>
    <cellStyle name="20% - Accent1 3 2 2 2 2 3 8 2" xfId="16775" xr:uid="{00000000-0005-0000-0000-0000D0400000}"/>
    <cellStyle name="20% - Accent1 3 2 2 2 2 3 8 2 2" xfId="16776" xr:uid="{00000000-0005-0000-0000-0000D1400000}"/>
    <cellStyle name="20% - Accent1 3 2 2 2 2 3 8 3" xfId="16777" xr:uid="{00000000-0005-0000-0000-0000D2400000}"/>
    <cellStyle name="20% - Accent1 3 2 2 2 2 3 9" xfId="16778" xr:uid="{00000000-0005-0000-0000-0000D3400000}"/>
    <cellStyle name="20% - Accent1 3 2 2 2 2 3 9 2" xfId="16779" xr:uid="{00000000-0005-0000-0000-0000D4400000}"/>
    <cellStyle name="20% - Accent1 3 2 2 2 2 4" xfId="16780" xr:uid="{00000000-0005-0000-0000-0000D5400000}"/>
    <cellStyle name="20% - Accent1 3 2 2 2 2 4 10" xfId="16781" xr:uid="{00000000-0005-0000-0000-0000D6400000}"/>
    <cellStyle name="20% - Accent1 3 2 2 2 2 4 10 2" xfId="16782" xr:uid="{00000000-0005-0000-0000-0000D7400000}"/>
    <cellStyle name="20% - Accent1 3 2 2 2 2 4 11" xfId="16783" xr:uid="{00000000-0005-0000-0000-0000D8400000}"/>
    <cellStyle name="20% - Accent1 3 2 2 2 2 4 2" xfId="16784" xr:uid="{00000000-0005-0000-0000-0000D9400000}"/>
    <cellStyle name="20% - Accent1 3 2 2 2 2 4 2 2" xfId="16785" xr:uid="{00000000-0005-0000-0000-0000DA400000}"/>
    <cellStyle name="20% - Accent1 3 2 2 2 2 4 2 2 2" xfId="16786" xr:uid="{00000000-0005-0000-0000-0000DB400000}"/>
    <cellStyle name="20% - Accent1 3 2 2 2 2 4 2 2 2 2" xfId="16787" xr:uid="{00000000-0005-0000-0000-0000DC400000}"/>
    <cellStyle name="20% - Accent1 3 2 2 2 2 4 2 2 2 2 2" xfId="16788" xr:uid="{00000000-0005-0000-0000-0000DD400000}"/>
    <cellStyle name="20% - Accent1 3 2 2 2 2 4 2 2 2 3" xfId="16789" xr:uid="{00000000-0005-0000-0000-0000DE400000}"/>
    <cellStyle name="20% - Accent1 3 2 2 2 2 4 2 2 3" xfId="16790" xr:uid="{00000000-0005-0000-0000-0000DF400000}"/>
    <cellStyle name="20% - Accent1 3 2 2 2 2 4 2 2 3 2" xfId="16791" xr:uid="{00000000-0005-0000-0000-0000E0400000}"/>
    <cellStyle name="20% - Accent1 3 2 2 2 2 4 2 2 4" xfId="16792" xr:uid="{00000000-0005-0000-0000-0000E1400000}"/>
    <cellStyle name="20% - Accent1 3 2 2 2 2 4 2 3" xfId="16793" xr:uid="{00000000-0005-0000-0000-0000E2400000}"/>
    <cellStyle name="20% - Accent1 3 2 2 2 2 4 2 3 2" xfId="16794" xr:uid="{00000000-0005-0000-0000-0000E3400000}"/>
    <cellStyle name="20% - Accent1 3 2 2 2 2 4 2 3 2 2" xfId="16795" xr:uid="{00000000-0005-0000-0000-0000E4400000}"/>
    <cellStyle name="20% - Accent1 3 2 2 2 2 4 2 3 2 2 2" xfId="16796" xr:uid="{00000000-0005-0000-0000-0000E5400000}"/>
    <cellStyle name="20% - Accent1 3 2 2 2 2 4 2 3 2 3" xfId="16797" xr:uid="{00000000-0005-0000-0000-0000E6400000}"/>
    <cellStyle name="20% - Accent1 3 2 2 2 2 4 2 3 3" xfId="16798" xr:uid="{00000000-0005-0000-0000-0000E7400000}"/>
    <cellStyle name="20% - Accent1 3 2 2 2 2 4 2 3 3 2" xfId="16799" xr:uid="{00000000-0005-0000-0000-0000E8400000}"/>
    <cellStyle name="20% - Accent1 3 2 2 2 2 4 2 3 4" xfId="16800" xr:uid="{00000000-0005-0000-0000-0000E9400000}"/>
    <cellStyle name="20% - Accent1 3 2 2 2 2 4 2 4" xfId="16801" xr:uid="{00000000-0005-0000-0000-0000EA400000}"/>
    <cellStyle name="20% - Accent1 3 2 2 2 2 4 2 4 2" xfId="16802" xr:uid="{00000000-0005-0000-0000-0000EB400000}"/>
    <cellStyle name="20% - Accent1 3 2 2 2 2 4 2 4 2 2" xfId="16803" xr:uid="{00000000-0005-0000-0000-0000EC400000}"/>
    <cellStyle name="20% - Accent1 3 2 2 2 2 4 2 4 2 2 2" xfId="16804" xr:uid="{00000000-0005-0000-0000-0000ED400000}"/>
    <cellStyle name="20% - Accent1 3 2 2 2 2 4 2 4 2 3" xfId="16805" xr:uid="{00000000-0005-0000-0000-0000EE400000}"/>
    <cellStyle name="20% - Accent1 3 2 2 2 2 4 2 4 3" xfId="16806" xr:uid="{00000000-0005-0000-0000-0000EF400000}"/>
    <cellStyle name="20% - Accent1 3 2 2 2 2 4 2 4 3 2" xfId="16807" xr:uid="{00000000-0005-0000-0000-0000F0400000}"/>
    <cellStyle name="20% - Accent1 3 2 2 2 2 4 2 4 4" xfId="16808" xr:uid="{00000000-0005-0000-0000-0000F1400000}"/>
    <cellStyle name="20% - Accent1 3 2 2 2 2 4 2 5" xfId="16809" xr:uid="{00000000-0005-0000-0000-0000F2400000}"/>
    <cellStyle name="20% - Accent1 3 2 2 2 2 4 2 5 2" xfId="16810" xr:uid="{00000000-0005-0000-0000-0000F3400000}"/>
    <cellStyle name="20% - Accent1 3 2 2 2 2 4 2 5 2 2" xfId="16811" xr:uid="{00000000-0005-0000-0000-0000F4400000}"/>
    <cellStyle name="20% - Accent1 3 2 2 2 2 4 2 5 3" xfId="16812" xr:uid="{00000000-0005-0000-0000-0000F5400000}"/>
    <cellStyle name="20% - Accent1 3 2 2 2 2 4 2 6" xfId="16813" xr:uid="{00000000-0005-0000-0000-0000F6400000}"/>
    <cellStyle name="20% - Accent1 3 2 2 2 2 4 2 6 2" xfId="16814" xr:uid="{00000000-0005-0000-0000-0000F7400000}"/>
    <cellStyle name="20% - Accent1 3 2 2 2 2 4 2 6 2 2" xfId="16815" xr:uid="{00000000-0005-0000-0000-0000F8400000}"/>
    <cellStyle name="20% - Accent1 3 2 2 2 2 4 2 6 3" xfId="16816" xr:uid="{00000000-0005-0000-0000-0000F9400000}"/>
    <cellStyle name="20% - Accent1 3 2 2 2 2 4 2 7" xfId="16817" xr:uid="{00000000-0005-0000-0000-0000FA400000}"/>
    <cellStyle name="20% - Accent1 3 2 2 2 2 4 2 7 2" xfId="16818" xr:uid="{00000000-0005-0000-0000-0000FB400000}"/>
    <cellStyle name="20% - Accent1 3 2 2 2 2 4 2 8" xfId="16819" xr:uid="{00000000-0005-0000-0000-0000FC400000}"/>
    <cellStyle name="20% - Accent1 3 2 2 2 2 4 2 8 2" xfId="16820" xr:uid="{00000000-0005-0000-0000-0000FD400000}"/>
    <cellStyle name="20% - Accent1 3 2 2 2 2 4 2 9" xfId="16821" xr:uid="{00000000-0005-0000-0000-0000FE400000}"/>
    <cellStyle name="20% - Accent1 3 2 2 2 2 4 3" xfId="16822" xr:uid="{00000000-0005-0000-0000-0000FF400000}"/>
    <cellStyle name="20% - Accent1 3 2 2 2 2 4 3 2" xfId="16823" xr:uid="{00000000-0005-0000-0000-000000410000}"/>
    <cellStyle name="20% - Accent1 3 2 2 2 2 4 3 2 2" xfId="16824" xr:uid="{00000000-0005-0000-0000-000001410000}"/>
    <cellStyle name="20% - Accent1 3 2 2 2 2 4 3 2 2 2" xfId="16825" xr:uid="{00000000-0005-0000-0000-000002410000}"/>
    <cellStyle name="20% - Accent1 3 2 2 2 2 4 3 2 2 2 2" xfId="16826" xr:uid="{00000000-0005-0000-0000-000003410000}"/>
    <cellStyle name="20% - Accent1 3 2 2 2 2 4 3 2 2 3" xfId="16827" xr:uid="{00000000-0005-0000-0000-000004410000}"/>
    <cellStyle name="20% - Accent1 3 2 2 2 2 4 3 2 3" xfId="16828" xr:uid="{00000000-0005-0000-0000-000005410000}"/>
    <cellStyle name="20% - Accent1 3 2 2 2 2 4 3 2 3 2" xfId="16829" xr:uid="{00000000-0005-0000-0000-000006410000}"/>
    <cellStyle name="20% - Accent1 3 2 2 2 2 4 3 2 4" xfId="16830" xr:uid="{00000000-0005-0000-0000-000007410000}"/>
    <cellStyle name="20% - Accent1 3 2 2 2 2 4 3 3" xfId="16831" xr:uid="{00000000-0005-0000-0000-000008410000}"/>
    <cellStyle name="20% - Accent1 3 2 2 2 2 4 3 3 2" xfId="16832" xr:uid="{00000000-0005-0000-0000-000009410000}"/>
    <cellStyle name="20% - Accent1 3 2 2 2 2 4 3 3 2 2" xfId="16833" xr:uid="{00000000-0005-0000-0000-00000A410000}"/>
    <cellStyle name="20% - Accent1 3 2 2 2 2 4 3 3 2 2 2" xfId="16834" xr:uid="{00000000-0005-0000-0000-00000B410000}"/>
    <cellStyle name="20% - Accent1 3 2 2 2 2 4 3 3 2 3" xfId="16835" xr:uid="{00000000-0005-0000-0000-00000C410000}"/>
    <cellStyle name="20% - Accent1 3 2 2 2 2 4 3 3 3" xfId="16836" xr:uid="{00000000-0005-0000-0000-00000D410000}"/>
    <cellStyle name="20% - Accent1 3 2 2 2 2 4 3 3 3 2" xfId="16837" xr:uid="{00000000-0005-0000-0000-00000E410000}"/>
    <cellStyle name="20% - Accent1 3 2 2 2 2 4 3 3 4" xfId="16838" xr:uid="{00000000-0005-0000-0000-00000F410000}"/>
    <cellStyle name="20% - Accent1 3 2 2 2 2 4 3 4" xfId="16839" xr:uid="{00000000-0005-0000-0000-000010410000}"/>
    <cellStyle name="20% - Accent1 3 2 2 2 2 4 3 4 2" xfId="16840" xr:uid="{00000000-0005-0000-0000-000011410000}"/>
    <cellStyle name="20% - Accent1 3 2 2 2 2 4 3 4 2 2" xfId="16841" xr:uid="{00000000-0005-0000-0000-000012410000}"/>
    <cellStyle name="20% - Accent1 3 2 2 2 2 4 3 4 2 2 2" xfId="16842" xr:uid="{00000000-0005-0000-0000-000013410000}"/>
    <cellStyle name="20% - Accent1 3 2 2 2 2 4 3 4 2 3" xfId="16843" xr:uid="{00000000-0005-0000-0000-000014410000}"/>
    <cellStyle name="20% - Accent1 3 2 2 2 2 4 3 4 3" xfId="16844" xr:uid="{00000000-0005-0000-0000-000015410000}"/>
    <cellStyle name="20% - Accent1 3 2 2 2 2 4 3 4 3 2" xfId="16845" xr:uid="{00000000-0005-0000-0000-000016410000}"/>
    <cellStyle name="20% - Accent1 3 2 2 2 2 4 3 4 4" xfId="16846" xr:uid="{00000000-0005-0000-0000-000017410000}"/>
    <cellStyle name="20% - Accent1 3 2 2 2 2 4 3 5" xfId="16847" xr:uid="{00000000-0005-0000-0000-000018410000}"/>
    <cellStyle name="20% - Accent1 3 2 2 2 2 4 3 5 2" xfId="16848" xr:uid="{00000000-0005-0000-0000-000019410000}"/>
    <cellStyle name="20% - Accent1 3 2 2 2 2 4 3 5 2 2" xfId="16849" xr:uid="{00000000-0005-0000-0000-00001A410000}"/>
    <cellStyle name="20% - Accent1 3 2 2 2 2 4 3 5 3" xfId="16850" xr:uid="{00000000-0005-0000-0000-00001B410000}"/>
    <cellStyle name="20% - Accent1 3 2 2 2 2 4 3 6" xfId="16851" xr:uid="{00000000-0005-0000-0000-00001C410000}"/>
    <cellStyle name="20% - Accent1 3 2 2 2 2 4 3 6 2" xfId="16852" xr:uid="{00000000-0005-0000-0000-00001D410000}"/>
    <cellStyle name="20% - Accent1 3 2 2 2 2 4 3 6 2 2" xfId="16853" xr:uid="{00000000-0005-0000-0000-00001E410000}"/>
    <cellStyle name="20% - Accent1 3 2 2 2 2 4 3 6 3" xfId="16854" xr:uid="{00000000-0005-0000-0000-00001F410000}"/>
    <cellStyle name="20% - Accent1 3 2 2 2 2 4 3 7" xfId="16855" xr:uid="{00000000-0005-0000-0000-000020410000}"/>
    <cellStyle name="20% - Accent1 3 2 2 2 2 4 3 7 2" xfId="16856" xr:uid="{00000000-0005-0000-0000-000021410000}"/>
    <cellStyle name="20% - Accent1 3 2 2 2 2 4 3 8" xfId="16857" xr:uid="{00000000-0005-0000-0000-000022410000}"/>
    <cellStyle name="20% - Accent1 3 2 2 2 2 4 3 8 2" xfId="16858" xr:uid="{00000000-0005-0000-0000-000023410000}"/>
    <cellStyle name="20% - Accent1 3 2 2 2 2 4 3 9" xfId="16859" xr:uid="{00000000-0005-0000-0000-000024410000}"/>
    <cellStyle name="20% - Accent1 3 2 2 2 2 4 4" xfId="16860" xr:uid="{00000000-0005-0000-0000-000025410000}"/>
    <cellStyle name="20% - Accent1 3 2 2 2 2 4 4 2" xfId="16861" xr:uid="{00000000-0005-0000-0000-000026410000}"/>
    <cellStyle name="20% - Accent1 3 2 2 2 2 4 4 2 2" xfId="16862" xr:uid="{00000000-0005-0000-0000-000027410000}"/>
    <cellStyle name="20% - Accent1 3 2 2 2 2 4 4 2 2 2" xfId="16863" xr:uid="{00000000-0005-0000-0000-000028410000}"/>
    <cellStyle name="20% - Accent1 3 2 2 2 2 4 4 2 3" xfId="16864" xr:uid="{00000000-0005-0000-0000-000029410000}"/>
    <cellStyle name="20% - Accent1 3 2 2 2 2 4 4 3" xfId="16865" xr:uid="{00000000-0005-0000-0000-00002A410000}"/>
    <cellStyle name="20% - Accent1 3 2 2 2 2 4 4 3 2" xfId="16866" xr:uid="{00000000-0005-0000-0000-00002B410000}"/>
    <cellStyle name="20% - Accent1 3 2 2 2 2 4 4 4" xfId="16867" xr:uid="{00000000-0005-0000-0000-00002C410000}"/>
    <cellStyle name="20% - Accent1 3 2 2 2 2 4 5" xfId="16868" xr:uid="{00000000-0005-0000-0000-00002D410000}"/>
    <cellStyle name="20% - Accent1 3 2 2 2 2 4 5 2" xfId="16869" xr:uid="{00000000-0005-0000-0000-00002E410000}"/>
    <cellStyle name="20% - Accent1 3 2 2 2 2 4 5 2 2" xfId="16870" xr:uid="{00000000-0005-0000-0000-00002F410000}"/>
    <cellStyle name="20% - Accent1 3 2 2 2 2 4 5 2 2 2" xfId="16871" xr:uid="{00000000-0005-0000-0000-000030410000}"/>
    <cellStyle name="20% - Accent1 3 2 2 2 2 4 5 2 3" xfId="16872" xr:uid="{00000000-0005-0000-0000-000031410000}"/>
    <cellStyle name="20% - Accent1 3 2 2 2 2 4 5 3" xfId="16873" xr:uid="{00000000-0005-0000-0000-000032410000}"/>
    <cellStyle name="20% - Accent1 3 2 2 2 2 4 5 3 2" xfId="16874" xr:uid="{00000000-0005-0000-0000-000033410000}"/>
    <cellStyle name="20% - Accent1 3 2 2 2 2 4 5 4" xfId="16875" xr:uid="{00000000-0005-0000-0000-000034410000}"/>
    <cellStyle name="20% - Accent1 3 2 2 2 2 4 6" xfId="16876" xr:uid="{00000000-0005-0000-0000-000035410000}"/>
    <cellStyle name="20% - Accent1 3 2 2 2 2 4 6 2" xfId="16877" xr:uid="{00000000-0005-0000-0000-000036410000}"/>
    <cellStyle name="20% - Accent1 3 2 2 2 2 4 6 2 2" xfId="16878" xr:uid="{00000000-0005-0000-0000-000037410000}"/>
    <cellStyle name="20% - Accent1 3 2 2 2 2 4 6 2 2 2" xfId="16879" xr:uid="{00000000-0005-0000-0000-000038410000}"/>
    <cellStyle name="20% - Accent1 3 2 2 2 2 4 6 2 3" xfId="16880" xr:uid="{00000000-0005-0000-0000-000039410000}"/>
    <cellStyle name="20% - Accent1 3 2 2 2 2 4 6 3" xfId="16881" xr:uid="{00000000-0005-0000-0000-00003A410000}"/>
    <cellStyle name="20% - Accent1 3 2 2 2 2 4 6 3 2" xfId="16882" xr:uid="{00000000-0005-0000-0000-00003B410000}"/>
    <cellStyle name="20% - Accent1 3 2 2 2 2 4 6 4" xfId="16883" xr:uid="{00000000-0005-0000-0000-00003C410000}"/>
    <cellStyle name="20% - Accent1 3 2 2 2 2 4 7" xfId="16884" xr:uid="{00000000-0005-0000-0000-00003D410000}"/>
    <cellStyle name="20% - Accent1 3 2 2 2 2 4 7 2" xfId="16885" xr:uid="{00000000-0005-0000-0000-00003E410000}"/>
    <cellStyle name="20% - Accent1 3 2 2 2 2 4 7 2 2" xfId="16886" xr:uid="{00000000-0005-0000-0000-00003F410000}"/>
    <cellStyle name="20% - Accent1 3 2 2 2 2 4 7 3" xfId="16887" xr:uid="{00000000-0005-0000-0000-000040410000}"/>
    <cellStyle name="20% - Accent1 3 2 2 2 2 4 8" xfId="16888" xr:uid="{00000000-0005-0000-0000-000041410000}"/>
    <cellStyle name="20% - Accent1 3 2 2 2 2 4 8 2" xfId="16889" xr:uid="{00000000-0005-0000-0000-000042410000}"/>
    <cellStyle name="20% - Accent1 3 2 2 2 2 4 8 2 2" xfId="16890" xr:uid="{00000000-0005-0000-0000-000043410000}"/>
    <cellStyle name="20% - Accent1 3 2 2 2 2 4 8 3" xfId="16891" xr:uid="{00000000-0005-0000-0000-000044410000}"/>
    <cellStyle name="20% - Accent1 3 2 2 2 2 4 9" xfId="16892" xr:uid="{00000000-0005-0000-0000-000045410000}"/>
    <cellStyle name="20% - Accent1 3 2 2 2 2 4 9 2" xfId="16893" xr:uid="{00000000-0005-0000-0000-000046410000}"/>
    <cellStyle name="20% - Accent1 3 2 2 2 2 5" xfId="16894" xr:uid="{00000000-0005-0000-0000-000047410000}"/>
    <cellStyle name="20% - Accent1 3 2 2 2 2 5 2" xfId="16895" xr:uid="{00000000-0005-0000-0000-000048410000}"/>
    <cellStyle name="20% - Accent1 3 2 2 2 2 5 2 2" xfId="16896" xr:uid="{00000000-0005-0000-0000-000049410000}"/>
    <cellStyle name="20% - Accent1 3 2 2 2 2 5 2 2 2" xfId="16897" xr:uid="{00000000-0005-0000-0000-00004A410000}"/>
    <cellStyle name="20% - Accent1 3 2 2 2 2 5 2 2 2 2" xfId="16898" xr:uid="{00000000-0005-0000-0000-00004B410000}"/>
    <cellStyle name="20% - Accent1 3 2 2 2 2 5 2 2 3" xfId="16899" xr:uid="{00000000-0005-0000-0000-00004C410000}"/>
    <cellStyle name="20% - Accent1 3 2 2 2 2 5 2 3" xfId="16900" xr:uid="{00000000-0005-0000-0000-00004D410000}"/>
    <cellStyle name="20% - Accent1 3 2 2 2 2 5 2 3 2" xfId="16901" xr:uid="{00000000-0005-0000-0000-00004E410000}"/>
    <cellStyle name="20% - Accent1 3 2 2 2 2 5 2 4" xfId="16902" xr:uid="{00000000-0005-0000-0000-00004F410000}"/>
    <cellStyle name="20% - Accent1 3 2 2 2 2 5 3" xfId="16903" xr:uid="{00000000-0005-0000-0000-000050410000}"/>
    <cellStyle name="20% - Accent1 3 2 2 2 2 5 3 2" xfId="16904" xr:uid="{00000000-0005-0000-0000-000051410000}"/>
    <cellStyle name="20% - Accent1 3 2 2 2 2 5 3 2 2" xfId="16905" xr:uid="{00000000-0005-0000-0000-000052410000}"/>
    <cellStyle name="20% - Accent1 3 2 2 2 2 5 3 2 2 2" xfId="16906" xr:uid="{00000000-0005-0000-0000-000053410000}"/>
    <cellStyle name="20% - Accent1 3 2 2 2 2 5 3 2 3" xfId="16907" xr:uid="{00000000-0005-0000-0000-000054410000}"/>
    <cellStyle name="20% - Accent1 3 2 2 2 2 5 3 3" xfId="16908" xr:uid="{00000000-0005-0000-0000-000055410000}"/>
    <cellStyle name="20% - Accent1 3 2 2 2 2 5 3 3 2" xfId="16909" xr:uid="{00000000-0005-0000-0000-000056410000}"/>
    <cellStyle name="20% - Accent1 3 2 2 2 2 5 3 4" xfId="16910" xr:uid="{00000000-0005-0000-0000-000057410000}"/>
    <cellStyle name="20% - Accent1 3 2 2 2 2 5 4" xfId="16911" xr:uid="{00000000-0005-0000-0000-000058410000}"/>
    <cellStyle name="20% - Accent1 3 2 2 2 2 5 4 2" xfId="16912" xr:uid="{00000000-0005-0000-0000-000059410000}"/>
    <cellStyle name="20% - Accent1 3 2 2 2 2 5 4 2 2" xfId="16913" xr:uid="{00000000-0005-0000-0000-00005A410000}"/>
    <cellStyle name="20% - Accent1 3 2 2 2 2 5 4 2 2 2" xfId="16914" xr:uid="{00000000-0005-0000-0000-00005B410000}"/>
    <cellStyle name="20% - Accent1 3 2 2 2 2 5 4 2 3" xfId="16915" xr:uid="{00000000-0005-0000-0000-00005C410000}"/>
    <cellStyle name="20% - Accent1 3 2 2 2 2 5 4 3" xfId="16916" xr:uid="{00000000-0005-0000-0000-00005D410000}"/>
    <cellStyle name="20% - Accent1 3 2 2 2 2 5 4 3 2" xfId="16917" xr:uid="{00000000-0005-0000-0000-00005E410000}"/>
    <cellStyle name="20% - Accent1 3 2 2 2 2 5 4 4" xfId="16918" xr:uid="{00000000-0005-0000-0000-00005F410000}"/>
    <cellStyle name="20% - Accent1 3 2 2 2 2 5 5" xfId="16919" xr:uid="{00000000-0005-0000-0000-000060410000}"/>
    <cellStyle name="20% - Accent1 3 2 2 2 2 5 5 2" xfId="16920" xr:uid="{00000000-0005-0000-0000-000061410000}"/>
    <cellStyle name="20% - Accent1 3 2 2 2 2 5 5 2 2" xfId="16921" xr:uid="{00000000-0005-0000-0000-000062410000}"/>
    <cellStyle name="20% - Accent1 3 2 2 2 2 5 5 3" xfId="16922" xr:uid="{00000000-0005-0000-0000-000063410000}"/>
    <cellStyle name="20% - Accent1 3 2 2 2 2 5 6" xfId="16923" xr:uid="{00000000-0005-0000-0000-000064410000}"/>
    <cellStyle name="20% - Accent1 3 2 2 2 2 5 6 2" xfId="16924" xr:uid="{00000000-0005-0000-0000-000065410000}"/>
    <cellStyle name="20% - Accent1 3 2 2 2 2 5 6 2 2" xfId="16925" xr:uid="{00000000-0005-0000-0000-000066410000}"/>
    <cellStyle name="20% - Accent1 3 2 2 2 2 5 6 3" xfId="16926" xr:uid="{00000000-0005-0000-0000-000067410000}"/>
    <cellStyle name="20% - Accent1 3 2 2 2 2 5 7" xfId="16927" xr:uid="{00000000-0005-0000-0000-000068410000}"/>
    <cellStyle name="20% - Accent1 3 2 2 2 2 5 7 2" xfId="16928" xr:uid="{00000000-0005-0000-0000-000069410000}"/>
    <cellStyle name="20% - Accent1 3 2 2 2 2 5 8" xfId="16929" xr:uid="{00000000-0005-0000-0000-00006A410000}"/>
    <cellStyle name="20% - Accent1 3 2 2 2 2 5 8 2" xfId="16930" xr:uid="{00000000-0005-0000-0000-00006B410000}"/>
    <cellStyle name="20% - Accent1 3 2 2 2 2 5 9" xfId="16931" xr:uid="{00000000-0005-0000-0000-00006C410000}"/>
    <cellStyle name="20% - Accent1 3 2 2 2 2 6" xfId="16932" xr:uid="{00000000-0005-0000-0000-00006D410000}"/>
    <cellStyle name="20% - Accent1 3 2 2 2 2 6 2" xfId="16933" xr:uid="{00000000-0005-0000-0000-00006E410000}"/>
    <cellStyle name="20% - Accent1 3 2 2 2 2 6 2 2" xfId="16934" xr:uid="{00000000-0005-0000-0000-00006F410000}"/>
    <cellStyle name="20% - Accent1 3 2 2 2 2 6 2 2 2" xfId="16935" xr:uid="{00000000-0005-0000-0000-000070410000}"/>
    <cellStyle name="20% - Accent1 3 2 2 2 2 6 2 2 2 2" xfId="16936" xr:uid="{00000000-0005-0000-0000-000071410000}"/>
    <cellStyle name="20% - Accent1 3 2 2 2 2 6 2 2 3" xfId="16937" xr:uid="{00000000-0005-0000-0000-000072410000}"/>
    <cellStyle name="20% - Accent1 3 2 2 2 2 6 2 3" xfId="16938" xr:uid="{00000000-0005-0000-0000-000073410000}"/>
    <cellStyle name="20% - Accent1 3 2 2 2 2 6 2 3 2" xfId="16939" xr:uid="{00000000-0005-0000-0000-000074410000}"/>
    <cellStyle name="20% - Accent1 3 2 2 2 2 6 2 4" xfId="16940" xr:uid="{00000000-0005-0000-0000-000075410000}"/>
    <cellStyle name="20% - Accent1 3 2 2 2 2 6 3" xfId="16941" xr:uid="{00000000-0005-0000-0000-000076410000}"/>
    <cellStyle name="20% - Accent1 3 2 2 2 2 6 3 2" xfId="16942" xr:uid="{00000000-0005-0000-0000-000077410000}"/>
    <cellStyle name="20% - Accent1 3 2 2 2 2 6 3 2 2" xfId="16943" xr:uid="{00000000-0005-0000-0000-000078410000}"/>
    <cellStyle name="20% - Accent1 3 2 2 2 2 6 3 2 2 2" xfId="16944" xr:uid="{00000000-0005-0000-0000-000079410000}"/>
    <cellStyle name="20% - Accent1 3 2 2 2 2 6 3 2 3" xfId="16945" xr:uid="{00000000-0005-0000-0000-00007A410000}"/>
    <cellStyle name="20% - Accent1 3 2 2 2 2 6 3 3" xfId="16946" xr:uid="{00000000-0005-0000-0000-00007B410000}"/>
    <cellStyle name="20% - Accent1 3 2 2 2 2 6 3 3 2" xfId="16947" xr:uid="{00000000-0005-0000-0000-00007C410000}"/>
    <cellStyle name="20% - Accent1 3 2 2 2 2 6 3 4" xfId="16948" xr:uid="{00000000-0005-0000-0000-00007D410000}"/>
    <cellStyle name="20% - Accent1 3 2 2 2 2 6 4" xfId="16949" xr:uid="{00000000-0005-0000-0000-00007E410000}"/>
    <cellStyle name="20% - Accent1 3 2 2 2 2 6 4 2" xfId="16950" xr:uid="{00000000-0005-0000-0000-00007F410000}"/>
    <cellStyle name="20% - Accent1 3 2 2 2 2 6 4 2 2" xfId="16951" xr:uid="{00000000-0005-0000-0000-000080410000}"/>
    <cellStyle name="20% - Accent1 3 2 2 2 2 6 4 2 2 2" xfId="16952" xr:uid="{00000000-0005-0000-0000-000081410000}"/>
    <cellStyle name="20% - Accent1 3 2 2 2 2 6 4 2 3" xfId="16953" xr:uid="{00000000-0005-0000-0000-000082410000}"/>
    <cellStyle name="20% - Accent1 3 2 2 2 2 6 4 3" xfId="16954" xr:uid="{00000000-0005-0000-0000-000083410000}"/>
    <cellStyle name="20% - Accent1 3 2 2 2 2 6 4 3 2" xfId="16955" xr:uid="{00000000-0005-0000-0000-000084410000}"/>
    <cellStyle name="20% - Accent1 3 2 2 2 2 6 4 4" xfId="16956" xr:uid="{00000000-0005-0000-0000-000085410000}"/>
    <cellStyle name="20% - Accent1 3 2 2 2 2 6 5" xfId="16957" xr:uid="{00000000-0005-0000-0000-000086410000}"/>
    <cellStyle name="20% - Accent1 3 2 2 2 2 6 5 2" xfId="16958" xr:uid="{00000000-0005-0000-0000-000087410000}"/>
    <cellStyle name="20% - Accent1 3 2 2 2 2 6 5 2 2" xfId="16959" xr:uid="{00000000-0005-0000-0000-000088410000}"/>
    <cellStyle name="20% - Accent1 3 2 2 2 2 6 5 3" xfId="16960" xr:uid="{00000000-0005-0000-0000-000089410000}"/>
    <cellStyle name="20% - Accent1 3 2 2 2 2 6 6" xfId="16961" xr:uid="{00000000-0005-0000-0000-00008A410000}"/>
    <cellStyle name="20% - Accent1 3 2 2 2 2 6 6 2" xfId="16962" xr:uid="{00000000-0005-0000-0000-00008B410000}"/>
    <cellStyle name="20% - Accent1 3 2 2 2 2 6 6 2 2" xfId="16963" xr:uid="{00000000-0005-0000-0000-00008C410000}"/>
    <cellStyle name="20% - Accent1 3 2 2 2 2 6 6 3" xfId="16964" xr:uid="{00000000-0005-0000-0000-00008D410000}"/>
    <cellStyle name="20% - Accent1 3 2 2 2 2 6 7" xfId="16965" xr:uid="{00000000-0005-0000-0000-00008E410000}"/>
    <cellStyle name="20% - Accent1 3 2 2 2 2 6 7 2" xfId="16966" xr:uid="{00000000-0005-0000-0000-00008F410000}"/>
    <cellStyle name="20% - Accent1 3 2 2 2 2 6 8" xfId="16967" xr:uid="{00000000-0005-0000-0000-000090410000}"/>
    <cellStyle name="20% - Accent1 3 2 2 2 2 6 8 2" xfId="16968" xr:uid="{00000000-0005-0000-0000-000091410000}"/>
    <cellStyle name="20% - Accent1 3 2 2 2 2 6 9" xfId="16969" xr:uid="{00000000-0005-0000-0000-000092410000}"/>
    <cellStyle name="20% - Accent1 3 2 2 2 2 7" xfId="16970" xr:uid="{00000000-0005-0000-0000-000093410000}"/>
    <cellStyle name="20% - Accent1 3 2 2 2 2 7 2" xfId="16971" xr:uid="{00000000-0005-0000-0000-000094410000}"/>
    <cellStyle name="20% - Accent1 3 2 2 2 2 7 2 2" xfId="16972" xr:uid="{00000000-0005-0000-0000-000095410000}"/>
    <cellStyle name="20% - Accent1 3 2 2 2 2 7 2 2 2" xfId="16973" xr:uid="{00000000-0005-0000-0000-000096410000}"/>
    <cellStyle name="20% - Accent1 3 2 2 2 2 7 2 3" xfId="16974" xr:uid="{00000000-0005-0000-0000-000097410000}"/>
    <cellStyle name="20% - Accent1 3 2 2 2 2 7 3" xfId="16975" xr:uid="{00000000-0005-0000-0000-000098410000}"/>
    <cellStyle name="20% - Accent1 3 2 2 2 2 7 3 2" xfId="16976" xr:uid="{00000000-0005-0000-0000-000099410000}"/>
    <cellStyle name="20% - Accent1 3 2 2 2 2 7 4" xfId="16977" xr:uid="{00000000-0005-0000-0000-00009A410000}"/>
    <cellStyle name="20% - Accent1 3 2 2 2 2 8" xfId="16978" xr:uid="{00000000-0005-0000-0000-00009B410000}"/>
    <cellStyle name="20% - Accent1 3 2 2 2 2 8 2" xfId="16979" xr:uid="{00000000-0005-0000-0000-00009C410000}"/>
    <cellStyle name="20% - Accent1 3 2 2 2 2 8 2 2" xfId="16980" xr:uid="{00000000-0005-0000-0000-00009D410000}"/>
    <cellStyle name="20% - Accent1 3 2 2 2 2 8 2 2 2" xfId="16981" xr:uid="{00000000-0005-0000-0000-00009E410000}"/>
    <cellStyle name="20% - Accent1 3 2 2 2 2 8 2 3" xfId="16982" xr:uid="{00000000-0005-0000-0000-00009F410000}"/>
    <cellStyle name="20% - Accent1 3 2 2 2 2 8 3" xfId="16983" xr:uid="{00000000-0005-0000-0000-0000A0410000}"/>
    <cellStyle name="20% - Accent1 3 2 2 2 2 8 3 2" xfId="16984" xr:uid="{00000000-0005-0000-0000-0000A1410000}"/>
    <cellStyle name="20% - Accent1 3 2 2 2 2 8 4" xfId="16985" xr:uid="{00000000-0005-0000-0000-0000A2410000}"/>
    <cellStyle name="20% - Accent1 3 2 2 2 2 9" xfId="16986" xr:uid="{00000000-0005-0000-0000-0000A3410000}"/>
    <cellStyle name="20% - Accent1 3 2 2 2 2 9 2" xfId="16987" xr:uid="{00000000-0005-0000-0000-0000A4410000}"/>
    <cellStyle name="20% - Accent1 3 2 2 2 2 9 2 2" xfId="16988" xr:uid="{00000000-0005-0000-0000-0000A5410000}"/>
    <cellStyle name="20% - Accent1 3 2 2 2 2 9 2 2 2" xfId="16989" xr:uid="{00000000-0005-0000-0000-0000A6410000}"/>
    <cellStyle name="20% - Accent1 3 2 2 2 2 9 2 3" xfId="16990" xr:uid="{00000000-0005-0000-0000-0000A7410000}"/>
    <cellStyle name="20% - Accent1 3 2 2 2 2 9 3" xfId="16991" xr:uid="{00000000-0005-0000-0000-0000A8410000}"/>
    <cellStyle name="20% - Accent1 3 2 2 2 2 9 3 2" xfId="16992" xr:uid="{00000000-0005-0000-0000-0000A9410000}"/>
    <cellStyle name="20% - Accent1 3 2 2 2 2 9 4" xfId="16993" xr:uid="{00000000-0005-0000-0000-0000AA410000}"/>
    <cellStyle name="20% - Accent1 3 2 2 2 3" xfId="16994" xr:uid="{00000000-0005-0000-0000-0000AB410000}"/>
    <cellStyle name="20% - Accent1 3 2 2 2 3 10" xfId="16995" xr:uid="{00000000-0005-0000-0000-0000AC410000}"/>
    <cellStyle name="20% - Accent1 3 2 2 2 3 10 2" xfId="16996" xr:uid="{00000000-0005-0000-0000-0000AD410000}"/>
    <cellStyle name="20% - Accent1 3 2 2 2 3 11" xfId="16997" xr:uid="{00000000-0005-0000-0000-0000AE410000}"/>
    <cellStyle name="20% - Accent1 3 2 2 2 3 2" xfId="16998" xr:uid="{00000000-0005-0000-0000-0000AF410000}"/>
    <cellStyle name="20% - Accent1 3 2 2 2 3 2 2" xfId="16999" xr:uid="{00000000-0005-0000-0000-0000B0410000}"/>
    <cellStyle name="20% - Accent1 3 2 2 2 3 2 2 2" xfId="17000" xr:uid="{00000000-0005-0000-0000-0000B1410000}"/>
    <cellStyle name="20% - Accent1 3 2 2 2 3 2 2 2 2" xfId="17001" xr:uid="{00000000-0005-0000-0000-0000B2410000}"/>
    <cellStyle name="20% - Accent1 3 2 2 2 3 2 2 2 2 2" xfId="17002" xr:uid="{00000000-0005-0000-0000-0000B3410000}"/>
    <cellStyle name="20% - Accent1 3 2 2 2 3 2 2 2 3" xfId="17003" xr:uid="{00000000-0005-0000-0000-0000B4410000}"/>
    <cellStyle name="20% - Accent1 3 2 2 2 3 2 2 3" xfId="17004" xr:uid="{00000000-0005-0000-0000-0000B5410000}"/>
    <cellStyle name="20% - Accent1 3 2 2 2 3 2 2 3 2" xfId="17005" xr:uid="{00000000-0005-0000-0000-0000B6410000}"/>
    <cellStyle name="20% - Accent1 3 2 2 2 3 2 2 4" xfId="17006" xr:uid="{00000000-0005-0000-0000-0000B7410000}"/>
    <cellStyle name="20% - Accent1 3 2 2 2 3 2 3" xfId="17007" xr:uid="{00000000-0005-0000-0000-0000B8410000}"/>
    <cellStyle name="20% - Accent1 3 2 2 2 3 2 3 2" xfId="17008" xr:uid="{00000000-0005-0000-0000-0000B9410000}"/>
    <cellStyle name="20% - Accent1 3 2 2 2 3 2 3 2 2" xfId="17009" xr:uid="{00000000-0005-0000-0000-0000BA410000}"/>
    <cellStyle name="20% - Accent1 3 2 2 2 3 2 3 2 2 2" xfId="17010" xr:uid="{00000000-0005-0000-0000-0000BB410000}"/>
    <cellStyle name="20% - Accent1 3 2 2 2 3 2 3 2 3" xfId="17011" xr:uid="{00000000-0005-0000-0000-0000BC410000}"/>
    <cellStyle name="20% - Accent1 3 2 2 2 3 2 3 3" xfId="17012" xr:uid="{00000000-0005-0000-0000-0000BD410000}"/>
    <cellStyle name="20% - Accent1 3 2 2 2 3 2 3 3 2" xfId="17013" xr:uid="{00000000-0005-0000-0000-0000BE410000}"/>
    <cellStyle name="20% - Accent1 3 2 2 2 3 2 3 4" xfId="17014" xr:uid="{00000000-0005-0000-0000-0000BF410000}"/>
    <cellStyle name="20% - Accent1 3 2 2 2 3 2 4" xfId="17015" xr:uid="{00000000-0005-0000-0000-0000C0410000}"/>
    <cellStyle name="20% - Accent1 3 2 2 2 3 2 4 2" xfId="17016" xr:uid="{00000000-0005-0000-0000-0000C1410000}"/>
    <cellStyle name="20% - Accent1 3 2 2 2 3 2 4 2 2" xfId="17017" xr:uid="{00000000-0005-0000-0000-0000C2410000}"/>
    <cellStyle name="20% - Accent1 3 2 2 2 3 2 4 2 2 2" xfId="17018" xr:uid="{00000000-0005-0000-0000-0000C3410000}"/>
    <cellStyle name="20% - Accent1 3 2 2 2 3 2 4 2 3" xfId="17019" xr:uid="{00000000-0005-0000-0000-0000C4410000}"/>
    <cellStyle name="20% - Accent1 3 2 2 2 3 2 4 3" xfId="17020" xr:uid="{00000000-0005-0000-0000-0000C5410000}"/>
    <cellStyle name="20% - Accent1 3 2 2 2 3 2 4 3 2" xfId="17021" xr:uid="{00000000-0005-0000-0000-0000C6410000}"/>
    <cellStyle name="20% - Accent1 3 2 2 2 3 2 4 4" xfId="17022" xr:uid="{00000000-0005-0000-0000-0000C7410000}"/>
    <cellStyle name="20% - Accent1 3 2 2 2 3 2 5" xfId="17023" xr:uid="{00000000-0005-0000-0000-0000C8410000}"/>
    <cellStyle name="20% - Accent1 3 2 2 2 3 2 5 2" xfId="17024" xr:uid="{00000000-0005-0000-0000-0000C9410000}"/>
    <cellStyle name="20% - Accent1 3 2 2 2 3 2 5 2 2" xfId="17025" xr:uid="{00000000-0005-0000-0000-0000CA410000}"/>
    <cellStyle name="20% - Accent1 3 2 2 2 3 2 5 3" xfId="17026" xr:uid="{00000000-0005-0000-0000-0000CB410000}"/>
    <cellStyle name="20% - Accent1 3 2 2 2 3 2 6" xfId="17027" xr:uid="{00000000-0005-0000-0000-0000CC410000}"/>
    <cellStyle name="20% - Accent1 3 2 2 2 3 2 6 2" xfId="17028" xr:uid="{00000000-0005-0000-0000-0000CD410000}"/>
    <cellStyle name="20% - Accent1 3 2 2 2 3 2 6 2 2" xfId="17029" xr:uid="{00000000-0005-0000-0000-0000CE410000}"/>
    <cellStyle name="20% - Accent1 3 2 2 2 3 2 6 3" xfId="17030" xr:uid="{00000000-0005-0000-0000-0000CF410000}"/>
    <cellStyle name="20% - Accent1 3 2 2 2 3 2 7" xfId="17031" xr:uid="{00000000-0005-0000-0000-0000D0410000}"/>
    <cellStyle name="20% - Accent1 3 2 2 2 3 2 7 2" xfId="17032" xr:uid="{00000000-0005-0000-0000-0000D1410000}"/>
    <cellStyle name="20% - Accent1 3 2 2 2 3 2 8" xfId="17033" xr:uid="{00000000-0005-0000-0000-0000D2410000}"/>
    <cellStyle name="20% - Accent1 3 2 2 2 3 2 8 2" xfId="17034" xr:uid="{00000000-0005-0000-0000-0000D3410000}"/>
    <cellStyle name="20% - Accent1 3 2 2 2 3 2 9" xfId="17035" xr:uid="{00000000-0005-0000-0000-0000D4410000}"/>
    <cellStyle name="20% - Accent1 3 2 2 2 3 3" xfId="17036" xr:uid="{00000000-0005-0000-0000-0000D5410000}"/>
    <cellStyle name="20% - Accent1 3 2 2 2 3 3 2" xfId="17037" xr:uid="{00000000-0005-0000-0000-0000D6410000}"/>
    <cellStyle name="20% - Accent1 3 2 2 2 3 3 2 2" xfId="17038" xr:uid="{00000000-0005-0000-0000-0000D7410000}"/>
    <cellStyle name="20% - Accent1 3 2 2 2 3 3 2 2 2" xfId="17039" xr:uid="{00000000-0005-0000-0000-0000D8410000}"/>
    <cellStyle name="20% - Accent1 3 2 2 2 3 3 2 2 2 2" xfId="17040" xr:uid="{00000000-0005-0000-0000-0000D9410000}"/>
    <cellStyle name="20% - Accent1 3 2 2 2 3 3 2 2 3" xfId="17041" xr:uid="{00000000-0005-0000-0000-0000DA410000}"/>
    <cellStyle name="20% - Accent1 3 2 2 2 3 3 2 3" xfId="17042" xr:uid="{00000000-0005-0000-0000-0000DB410000}"/>
    <cellStyle name="20% - Accent1 3 2 2 2 3 3 2 3 2" xfId="17043" xr:uid="{00000000-0005-0000-0000-0000DC410000}"/>
    <cellStyle name="20% - Accent1 3 2 2 2 3 3 2 4" xfId="17044" xr:uid="{00000000-0005-0000-0000-0000DD410000}"/>
    <cellStyle name="20% - Accent1 3 2 2 2 3 3 3" xfId="17045" xr:uid="{00000000-0005-0000-0000-0000DE410000}"/>
    <cellStyle name="20% - Accent1 3 2 2 2 3 3 3 2" xfId="17046" xr:uid="{00000000-0005-0000-0000-0000DF410000}"/>
    <cellStyle name="20% - Accent1 3 2 2 2 3 3 3 2 2" xfId="17047" xr:uid="{00000000-0005-0000-0000-0000E0410000}"/>
    <cellStyle name="20% - Accent1 3 2 2 2 3 3 3 2 2 2" xfId="17048" xr:uid="{00000000-0005-0000-0000-0000E1410000}"/>
    <cellStyle name="20% - Accent1 3 2 2 2 3 3 3 2 3" xfId="17049" xr:uid="{00000000-0005-0000-0000-0000E2410000}"/>
    <cellStyle name="20% - Accent1 3 2 2 2 3 3 3 3" xfId="17050" xr:uid="{00000000-0005-0000-0000-0000E3410000}"/>
    <cellStyle name="20% - Accent1 3 2 2 2 3 3 3 3 2" xfId="17051" xr:uid="{00000000-0005-0000-0000-0000E4410000}"/>
    <cellStyle name="20% - Accent1 3 2 2 2 3 3 3 4" xfId="17052" xr:uid="{00000000-0005-0000-0000-0000E5410000}"/>
    <cellStyle name="20% - Accent1 3 2 2 2 3 3 4" xfId="17053" xr:uid="{00000000-0005-0000-0000-0000E6410000}"/>
    <cellStyle name="20% - Accent1 3 2 2 2 3 3 4 2" xfId="17054" xr:uid="{00000000-0005-0000-0000-0000E7410000}"/>
    <cellStyle name="20% - Accent1 3 2 2 2 3 3 4 2 2" xfId="17055" xr:uid="{00000000-0005-0000-0000-0000E8410000}"/>
    <cellStyle name="20% - Accent1 3 2 2 2 3 3 4 2 2 2" xfId="17056" xr:uid="{00000000-0005-0000-0000-0000E9410000}"/>
    <cellStyle name="20% - Accent1 3 2 2 2 3 3 4 2 3" xfId="17057" xr:uid="{00000000-0005-0000-0000-0000EA410000}"/>
    <cellStyle name="20% - Accent1 3 2 2 2 3 3 4 3" xfId="17058" xr:uid="{00000000-0005-0000-0000-0000EB410000}"/>
    <cellStyle name="20% - Accent1 3 2 2 2 3 3 4 3 2" xfId="17059" xr:uid="{00000000-0005-0000-0000-0000EC410000}"/>
    <cellStyle name="20% - Accent1 3 2 2 2 3 3 4 4" xfId="17060" xr:uid="{00000000-0005-0000-0000-0000ED410000}"/>
    <cellStyle name="20% - Accent1 3 2 2 2 3 3 5" xfId="17061" xr:uid="{00000000-0005-0000-0000-0000EE410000}"/>
    <cellStyle name="20% - Accent1 3 2 2 2 3 3 5 2" xfId="17062" xr:uid="{00000000-0005-0000-0000-0000EF410000}"/>
    <cellStyle name="20% - Accent1 3 2 2 2 3 3 5 2 2" xfId="17063" xr:uid="{00000000-0005-0000-0000-0000F0410000}"/>
    <cellStyle name="20% - Accent1 3 2 2 2 3 3 5 3" xfId="17064" xr:uid="{00000000-0005-0000-0000-0000F1410000}"/>
    <cellStyle name="20% - Accent1 3 2 2 2 3 3 6" xfId="17065" xr:uid="{00000000-0005-0000-0000-0000F2410000}"/>
    <cellStyle name="20% - Accent1 3 2 2 2 3 3 6 2" xfId="17066" xr:uid="{00000000-0005-0000-0000-0000F3410000}"/>
    <cellStyle name="20% - Accent1 3 2 2 2 3 3 6 2 2" xfId="17067" xr:uid="{00000000-0005-0000-0000-0000F4410000}"/>
    <cellStyle name="20% - Accent1 3 2 2 2 3 3 6 3" xfId="17068" xr:uid="{00000000-0005-0000-0000-0000F5410000}"/>
    <cellStyle name="20% - Accent1 3 2 2 2 3 3 7" xfId="17069" xr:uid="{00000000-0005-0000-0000-0000F6410000}"/>
    <cellStyle name="20% - Accent1 3 2 2 2 3 3 7 2" xfId="17070" xr:uid="{00000000-0005-0000-0000-0000F7410000}"/>
    <cellStyle name="20% - Accent1 3 2 2 2 3 3 8" xfId="17071" xr:uid="{00000000-0005-0000-0000-0000F8410000}"/>
    <cellStyle name="20% - Accent1 3 2 2 2 3 3 8 2" xfId="17072" xr:uid="{00000000-0005-0000-0000-0000F9410000}"/>
    <cellStyle name="20% - Accent1 3 2 2 2 3 3 9" xfId="17073" xr:uid="{00000000-0005-0000-0000-0000FA410000}"/>
    <cellStyle name="20% - Accent1 3 2 2 2 3 4" xfId="17074" xr:uid="{00000000-0005-0000-0000-0000FB410000}"/>
    <cellStyle name="20% - Accent1 3 2 2 2 3 4 2" xfId="17075" xr:uid="{00000000-0005-0000-0000-0000FC410000}"/>
    <cellStyle name="20% - Accent1 3 2 2 2 3 4 2 2" xfId="17076" xr:uid="{00000000-0005-0000-0000-0000FD410000}"/>
    <cellStyle name="20% - Accent1 3 2 2 2 3 4 2 2 2" xfId="17077" xr:uid="{00000000-0005-0000-0000-0000FE410000}"/>
    <cellStyle name="20% - Accent1 3 2 2 2 3 4 2 3" xfId="17078" xr:uid="{00000000-0005-0000-0000-0000FF410000}"/>
    <cellStyle name="20% - Accent1 3 2 2 2 3 4 3" xfId="17079" xr:uid="{00000000-0005-0000-0000-000000420000}"/>
    <cellStyle name="20% - Accent1 3 2 2 2 3 4 3 2" xfId="17080" xr:uid="{00000000-0005-0000-0000-000001420000}"/>
    <cellStyle name="20% - Accent1 3 2 2 2 3 4 4" xfId="17081" xr:uid="{00000000-0005-0000-0000-000002420000}"/>
    <cellStyle name="20% - Accent1 3 2 2 2 3 5" xfId="17082" xr:uid="{00000000-0005-0000-0000-000003420000}"/>
    <cellStyle name="20% - Accent1 3 2 2 2 3 5 2" xfId="17083" xr:uid="{00000000-0005-0000-0000-000004420000}"/>
    <cellStyle name="20% - Accent1 3 2 2 2 3 5 2 2" xfId="17084" xr:uid="{00000000-0005-0000-0000-000005420000}"/>
    <cellStyle name="20% - Accent1 3 2 2 2 3 5 2 2 2" xfId="17085" xr:uid="{00000000-0005-0000-0000-000006420000}"/>
    <cellStyle name="20% - Accent1 3 2 2 2 3 5 2 3" xfId="17086" xr:uid="{00000000-0005-0000-0000-000007420000}"/>
    <cellStyle name="20% - Accent1 3 2 2 2 3 5 3" xfId="17087" xr:uid="{00000000-0005-0000-0000-000008420000}"/>
    <cellStyle name="20% - Accent1 3 2 2 2 3 5 3 2" xfId="17088" xr:uid="{00000000-0005-0000-0000-000009420000}"/>
    <cellStyle name="20% - Accent1 3 2 2 2 3 5 4" xfId="17089" xr:uid="{00000000-0005-0000-0000-00000A420000}"/>
    <cellStyle name="20% - Accent1 3 2 2 2 3 6" xfId="17090" xr:uid="{00000000-0005-0000-0000-00000B420000}"/>
    <cellStyle name="20% - Accent1 3 2 2 2 3 6 2" xfId="17091" xr:uid="{00000000-0005-0000-0000-00000C420000}"/>
    <cellStyle name="20% - Accent1 3 2 2 2 3 6 2 2" xfId="17092" xr:uid="{00000000-0005-0000-0000-00000D420000}"/>
    <cellStyle name="20% - Accent1 3 2 2 2 3 6 2 2 2" xfId="17093" xr:uid="{00000000-0005-0000-0000-00000E420000}"/>
    <cellStyle name="20% - Accent1 3 2 2 2 3 6 2 3" xfId="17094" xr:uid="{00000000-0005-0000-0000-00000F420000}"/>
    <cellStyle name="20% - Accent1 3 2 2 2 3 6 3" xfId="17095" xr:uid="{00000000-0005-0000-0000-000010420000}"/>
    <cellStyle name="20% - Accent1 3 2 2 2 3 6 3 2" xfId="17096" xr:uid="{00000000-0005-0000-0000-000011420000}"/>
    <cellStyle name="20% - Accent1 3 2 2 2 3 6 4" xfId="17097" xr:uid="{00000000-0005-0000-0000-000012420000}"/>
    <cellStyle name="20% - Accent1 3 2 2 2 3 7" xfId="17098" xr:uid="{00000000-0005-0000-0000-000013420000}"/>
    <cellStyle name="20% - Accent1 3 2 2 2 3 7 2" xfId="17099" xr:uid="{00000000-0005-0000-0000-000014420000}"/>
    <cellStyle name="20% - Accent1 3 2 2 2 3 7 2 2" xfId="17100" xr:uid="{00000000-0005-0000-0000-000015420000}"/>
    <cellStyle name="20% - Accent1 3 2 2 2 3 7 3" xfId="17101" xr:uid="{00000000-0005-0000-0000-000016420000}"/>
    <cellStyle name="20% - Accent1 3 2 2 2 3 8" xfId="17102" xr:uid="{00000000-0005-0000-0000-000017420000}"/>
    <cellStyle name="20% - Accent1 3 2 2 2 3 8 2" xfId="17103" xr:uid="{00000000-0005-0000-0000-000018420000}"/>
    <cellStyle name="20% - Accent1 3 2 2 2 3 8 2 2" xfId="17104" xr:uid="{00000000-0005-0000-0000-000019420000}"/>
    <cellStyle name="20% - Accent1 3 2 2 2 3 8 3" xfId="17105" xr:uid="{00000000-0005-0000-0000-00001A420000}"/>
    <cellStyle name="20% - Accent1 3 2 2 2 3 9" xfId="17106" xr:uid="{00000000-0005-0000-0000-00001B420000}"/>
    <cellStyle name="20% - Accent1 3 2 2 2 3 9 2" xfId="17107" xr:uid="{00000000-0005-0000-0000-00001C420000}"/>
    <cellStyle name="20% - Accent1 3 2 2 2 4" xfId="17108" xr:uid="{00000000-0005-0000-0000-00001D420000}"/>
    <cellStyle name="20% - Accent1 3 2 2 2 4 10" xfId="17109" xr:uid="{00000000-0005-0000-0000-00001E420000}"/>
    <cellStyle name="20% - Accent1 3 2 2 2 4 10 2" xfId="17110" xr:uid="{00000000-0005-0000-0000-00001F420000}"/>
    <cellStyle name="20% - Accent1 3 2 2 2 4 11" xfId="17111" xr:uid="{00000000-0005-0000-0000-000020420000}"/>
    <cellStyle name="20% - Accent1 3 2 2 2 4 2" xfId="17112" xr:uid="{00000000-0005-0000-0000-000021420000}"/>
    <cellStyle name="20% - Accent1 3 2 2 2 4 2 2" xfId="17113" xr:uid="{00000000-0005-0000-0000-000022420000}"/>
    <cellStyle name="20% - Accent1 3 2 2 2 4 2 2 2" xfId="17114" xr:uid="{00000000-0005-0000-0000-000023420000}"/>
    <cellStyle name="20% - Accent1 3 2 2 2 4 2 2 2 2" xfId="17115" xr:uid="{00000000-0005-0000-0000-000024420000}"/>
    <cellStyle name="20% - Accent1 3 2 2 2 4 2 2 2 2 2" xfId="17116" xr:uid="{00000000-0005-0000-0000-000025420000}"/>
    <cellStyle name="20% - Accent1 3 2 2 2 4 2 2 2 3" xfId="17117" xr:uid="{00000000-0005-0000-0000-000026420000}"/>
    <cellStyle name="20% - Accent1 3 2 2 2 4 2 2 3" xfId="17118" xr:uid="{00000000-0005-0000-0000-000027420000}"/>
    <cellStyle name="20% - Accent1 3 2 2 2 4 2 2 3 2" xfId="17119" xr:uid="{00000000-0005-0000-0000-000028420000}"/>
    <cellStyle name="20% - Accent1 3 2 2 2 4 2 2 4" xfId="17120" xr:uid="{00000000-0005-0000-0000-000029420000}"/>
    <cellStyle name="20% - Accent1 3 2 2 2 4 2 3" xfId="17121" xr:uid="{00000000-0005-0000-0000-00002A420000}"/>
    <cellStyle name="20% - Accent1 3 2 2 2 4 2 3 2" xfId="17122" xr:uid="{00000000-0005-0000-0000-00002B420000}"/>
    <cellStyle name="20% - Accent1 3 2 2 2 4 2 3 2 2" xfId="17123" xr:uid="{00000000-0005-0000-0000-00002C420000}"/>
    <cellStyle name="20% - Accent1 3 2 2 2 4 2 3 2 2 2" xfId="17124" xr:uid="{00000000-0005-0000-0000-00002D420000}"/>
    <cellStyle name="20% - Accent1 3 2 2 2 4 2 3 2 3" xfId="17125" xr:uid="{00000000-0005-0000-0000-00002E420000}"/>
    <cellStyle name="20% - Accent1 3 2 2 2 4 2 3 3" xfId="17126" xr:uid="{00000000-0005-0000-0000-00002F420000}"/>
    <cellStyle name="20% - Accent1 3 2 2 2 4 2 3 3 2" xfId="17127" xr:uid="{00000000-0005-0000-0000-000030420000}"/>
    <cellStyle name="20% - Accent1 3 2 2 2 4 2 3 4" xfId="17128" xr:uid="{00000000-0005-0000-0000-000031420000}"/>
    <cellStyle name="20% - Accent1 3 2 2 2 4 2 4" xfId="17129" xr:uid="{00000000-0005-0000-0000-000032420000}"/>
    <cellStyle name="20% - Accent1 3 2 2 2 4 2 4 2" xfId="17130" xr:uid="{00000000-0005-0000-0000-000033420000}"/>
    <cellStyle name="20% - Accent1 3 2 2 2 4 2 4 2 2" xfId="17131" xr:uid="{00000000-0005-0000-0000-000034420000}"/>
    <cellStyle name="20% - Accent1 3 2 2 2 4 2 4 2 2 2" xfId="17132" xr:uid="{00000000-0005-0000-0000-000035420000}"/>
    <cellStyle name="20% - Accent1 3 2 2 2 4 2 4 2 3" xfId="17133" xr:uid="{00000000-0005-0000-0000-000036420000}"/>
    <cellStyle name="20% - Accent1 3 2 2 2 4 2 4 3" xfId="17134" xr:uid="{00000000-0005-0000-0000-000037420000}"/>
    <cellStyle name="20% - Accent1 3 2 2 2 4 2 4 3 2" xfId="17135" xr:uid="{00000000-0005-0000-0000-000038420000}"/>
    <cellStyle name="20% - Accent1 3 2 2 2 4 2 4 4" xfId="17136" xr:uid="{00000000-0005-0000-0000-000039420000}"/>
    <cellStyle name="20% - Accent1 3 2 2 2 4 2 5" xfId="17137" xr:uid="{00000000-0005-0000-0000-00003A420000}"/>
    <cellStyle name="20% - Accent1 3 2 2 2 4 2 5 2" xfId="17138" xr:uid="{00000000-0005-0000-0000-00003B420000}"/>
    <cellStyle name="20% - Accent1 3 2 2 2 4 2 5 2 2" xfId="17139" xr:uid="{00000000-0005-0000-0000-00003C420000}"/>
    <cellStyle name="20% - Accent1 3 2 2 2 4 2 5 3" xfId="17140" xr:uid="{00000000-0005-0000-0000-00003D420000}"/>
    <cellStyle name="20% - Accent1 3 2 2 2 4 2 6" xfId="17141" xr:uid="{00000000-0005-0000-0000-00003E420000}"/>
    <cellStyle name="20% - Accent1 3 2 2 2 4 2 6 2" xfId="17142" xr:uid="{00000000-0005-0000-0000-00003F420000}"/>
    <cellStyle name="20% - Accent1 3 2 2 2 4 2 6 2 2" xfId="17143" xr:uid="{00000000-0005-0000-0000-000040420000}"/>
    <cellStyle name="20% - Accent1 3 2 2 2 4 2 6 3" xfId="17144" xr:uid="{00000000-0005-0000-0000-000041420000}"/>
    <cellStyle name="20% - Accent1 3 2 2 2 4 2 7" xfId="17145" xr:uid="{00000000-0005-0000-0000-000042420000}"/>
    <cellStyle name="20% - Accent1 3 2 2 2 4 2 7 2" xfId="17146" xr:uid="{00000000-0005-0000-0000-000043420000}"/>
    <cellStyle name="20% - Accent1 3 2 2 2 4 2 8" xfId="17147" xr:uid="{00000000-0005-0000-0000-000044420000}"/>
    <cellStyle name="20% - Accent1 3 2 2 2 4 2 8 2" xfId="17148" xr:uid="{00000000-0005-0000-0000-000045420000}"/>
    <cellStyle name="20% - Accent1 3 2 2 2 4 2 9" xfId="17149" xr:uid="{00000000-0005-0000-0000-000046420000}"/>
    <cellStyle name="20% - Accent1 3 2 2 2 4 3" xfId="17150" xr:uid="{00000000-0005-0000-0000-000047420000}"/>
    <cellStyle name="20% - Accent1 3 2 2 2 4 3 2" xfId="17151" xr:uid="{00000000-0005-0000-0000-000048420000}"/>
    <cellStyle name="20% - Accent1 3 2 2 2 4 3 2 2" xfId="17152" xr:uid="{00000000-0005-0000-0000-000049420000}"/>
    <cellStyle name="20% - Accent1 3 2 2 2 4 3 2 2 2" xfId="17153" xr:uid="{00000000-0005-0000-0000-00004A420000}"/>
    <cellStyle name="20% - Accent1 3 2 2 2 4 3 2 2 2 2" xfId="17154" xr:uid="{00000000-0005-0000-0000-00004B420000}"/>
    <cellStyle name="20% - Accent1 3 2 2 2 4 3 2 2 3" xfId="17155" xr:uid="{00000000-0005-0000-0000-00004C420000}"/>
    <cellStyle name="20% - Accent1 3 2 2 2 4 3 2 3" xfId="17156" xr:uid="{00000000-0005-0000-0000-00004D420000}"/>
    <cellStyle name="20% - Accent1 3 2 2 2 4 3 2 3 2" xfId="17157" xr:uid="{00000000-0005-0000-0000-00004E420000}"/>
    <cellStyle name="20% - Accent1 3 2 2 2 4 3 2 4" xfId="17158" xr:uid="{00000000-0005-0000-0000-00004F420000}"/>
    <cellStyle name="20% - Accent1 3 2 2 2 4 3 3" xfId="17159" xr:uid="{00000000-0005-0000-0000-000050420000}"/>
    <cellStyle name="20% - Accent1 3 2 2 2 4 3 3 2" xfId="17160" xr:uid="{00000000-0005-0000-0000-000051420000}"/>
    <cellStyle name="20% - Accent1 3 2 2 2 4 3 3 2 2" xfId="17161" xr:uid="{00000000-0005-0000-0000-000052420000}"/>
    <cellStyle name="20% - Accent1 3 2 2 2 4 3 3 2 2 2" xfId="17162" xr:uid="{00000000-0005-0000-0000-000053420000}"/>
    <cellStyle name="20% - Accent1 3 2 2 2 4 3 3 2 3" xfId="17163" xr:uid="{00000000-0005-0000-0000-000054420000}"/>
    <cellStyle name="20% - Accent1 3 2 2 2 4 3 3 3" xfId="17164" xr:uid="{00000000-0005-0000-0000-000055420000}"/>
    <cellStyle name="20% - Accent1 3 2 2 2 4 3 3 3 2" xfId="17165" xr:uid="{00000000-0005-0000-0000-000056420000}"/>
    <cellStyle name="20% - Accent1 3 2 2 2 4 3 3 4" xfId="17166" xr:uid="{00000000-0005-0000-0000-000057420000}"/>
    <cellStyle name="20% - Accent1 3 2 2 2 4 3 4" xfId="17167" xr:uid="{00000000-0005-0000-0000-000058420000}"/>
    <cellStyle name="20% - Accent1 3 2 2 2 4 3 4 2" xfId="17168" xr:uid="{00000000-0005-0000-0000-000059420000}"/>
    <cellStyle name="20% - Accent1 3 2 2 2 4 3 4 2 2" xfId="17169" xr:uid="{00000000-0005-0000-0000-00005A420000}"/>
    <cellStyle name="20% - Accent1 3 2 2 2 4 3 4 2 2 2" xfId="17170" xr:uid="{00000000-0005-0000-0000-00005B420000}"/>
    <cellStyle name="20% - Accent1 3 2 2 2 4 3 4 2 3" xfId="17171" xr:uid="{00000000-0005-0000-0000-00005C420000}"/>
    <cellStyle name="20% - Accent1 3 2 2 2 4 3 4 3" xfId="17172" xr:uid="{00000000-0005-0000-0000-00005D420000}"/>
    <cellStyle name="20% - Accent1 3 2 2 2 4 3 4 3 2" xfId="17173" xr:uid="{00000000-0005-0000-0000-00005E420000}"/>
    <cellStyle name="20% - Accent1 3 2 2 2 4 3 4 4" xfId="17174" xr:uid="{00000000-0005-0000-0000-00005F420000}"/>
    <cellStyle name="20% - Accent1 3 2 2 2 4 3 5" xfId="17175" xr:uid="{00000000-0005-0000-0000-000060420000}"/>
    <cellStyle name="20% - Accent1 3 2 2 2 4 3 5 2" xfId="17176" xr:uid="{00000000-0005-0000-0000-000061420000}"/>
    <cellStyle name="20% - Accent1 3 2 2 2 4 3 5 2 2" xfId="17177" xr:uid="{00000000-0005-0000-0000-000062420000}"/>
    <cellStyle name="20% - Accent1 3 2 2 2 4 3 5 3" xfId="17178" xr:uid="{00000000-0005-0000-0000-000063420000}"/>
    <cellStyle name="20% - Accent1 3 2 2 2 4 3 6" xfId="17179" xr:uid="{00000000-0005-0000-0000-000064420000}"/>
    <cellStyle name="20% - Accent1 3 2 2 2 4 3 6 2" xfId="17180" xr:uid="{00000000-0005-0000-0000-000065420000}"/>
    <cellStyle name="20% - Accent1 3 2 2 2 4 3 6 2 2" xfId="17181" xr:uid="{00000000-0005-0000-0000-000066420000}"/>
    <cellStyle name="20% - Accent1 3 2 2 2 4 3 6 3" xfId="17182" xr:uid="{00000000-0005-0000-0000-000067420000}"/>
    <cellStyle name="20% - Accent1 3 2 2 2 4 3 7" xfId="17183" xr:uid="{00000000-0005-0000-0000-000068420000}"/>
    <cellStyle name="20% - Accent1 3 2 2 2 4 3 7 2" xfId="17184" xr:uid="{00000000-0005-0000-0000-000069420000}"/>
    <cellStyle name="20% - Accent1 3 2 2 2 4 3 8" xfId="17185" xr:uid="{00000000-0005-0000-0000-00006A420000}"/>
    <cellStyle name="20% - Accent1 3 2 2 2 4 3 8 2" xfId="17186" xr:uid="{00000000-0005-0000-0000-00006B420000}"/>
    <cellStyle name="20% - Accent1 3 2 2 2 4 3 9" xfId="17187" xr:uid="{00000000-0005-0000-0000-00006C420000}"/>
    <cellStyle name="20% - Accent1 3 2 2 2 4 4" xfId="17188" xr:uid="{00000000-0005-0000-0000-00006D420000}"/>
    <cellStyle name="20% - Accent1 3 2 2 2 4 4 2" xfId="17189" xr:uid="{00000000-0005-0000-0000-00006E420000}"/>
    <cellStyle name="20% - Accent1 3 2 2 2 4 4 2 2" xfId="17190" xr:uid="{00000000-0005-0000-0000-00006F420000}"/>
    <cellStyle name="20% - Accent1 3 2 2 2 4 4 2 2 2" xfId="17191" xr:uid="{00000000-0005-0000-0000-000070420000}"/>
    <cellStyle name="20% - Accent1 3 2 2 2 4 4 2 3" xfId="17192" xr:uid="{00000000-0005-0000-0000-000071420000}"/>
    <cellStyle name="20% - Accent1 3 2 2 2 4 4 3" xfId="17193" xr:uid="{00000000-0005-0000-0000-000072420000}"/>
    <cellStyle name="20% - Accent1 3 2 2 2 4 4 3 2" xfId="17194" xr:uid="{00000000-0005-0000-0000-000073420000}"/>
    <cellStyle name="20% - Accent1 3 2 2 2 4 4 4" xfId="17195" xr:uid="{00000000-0005-0000-0000-000074420000}"/>
    <cellStyle name="20% - Accent1 3 2 2 2 4 5" xfId="17196" xr:uid="{00000000-0005-0000-0000-000075420000}"/>
    <cellStyle name="20% - Accent1 3 2 2 2 4 5 2" xfId="17197" xr:uid="{00000000-0005-0000-0000-000076420000}"/>
    <cellStyle name="20% - Accent1 3 2 2 2 4 5 2 2" xfId="17198" xr:uid="{00000000-0005-0000-0000-000077420000}"/>
    <cellStyle name="20% - Accent1 3 2 2 2 4 5 2 2 2" xfId="17199" xr:uid="{00000000-0005-0000-0000-000078420000}"/>
    <cellStyle name="20% - Accent1 3 2 2 2 4 5 2 3" xfId="17200" xr:uid="{00000000-0005-0000-0000-000079420000}"/>
    <cellStyle name="20% - Accent1 3 2 2 2 4 5 3" xfId="17201" xr:uid="{00000000-0005-0000-0000-00007A420000}"/>
    <cellStyle name="20% - Accent1 3 2 2 2 4 5 3 2" xfId="17202" xr:uid="{00000000-0005-0000-0000-00007B420000}"/>
    <cellStyle name="20% - Accent1 3 2 2 2 4 5 4" xfId="17203" xr:uid="{00000000-0005-0000-0000-00007C420000}"/>
    <cellStyle name="20% - Accent1 3 2 2 2 4 6" xfId="17204" xr:uid="{00000000-0005-0000-0000-00007D420000}"/>
    <cellStyle name="20% - Accent1 3 2 2 2 4 6 2" xfId="17205" xr:uid="{00000000-0005-0000-0000-00007E420000}"/>
    <cellStyle name="20% - Accent1 3 2 2 2 4 6 2 2" xfId="17206" xr:uid="{00000000-0005-0000-0000-00007F420000}"/>
    <cellStyle name="20% - Accent1 3 2 2 2 4 6 2 2 2" xfId="17207" xr:uid="{00000000-0005-0000-0000-000080420000}"/>
    <cellStyle name="20% - Accent1 3 2 2 2 4 6 2 3" xfId="17208" xr:uid="{00000000-0005-0000-0000-000081420000}"/>
    <cellStyle name="20% - Accent1 3 2 2 2 4 6 3" xfId="17209" xr:uid="{00000000-0005-0000-0000-000082420000}"/>
    <cellStyle name="20% - Accent1 3 2 2 2 4 6 3 2" xfId="17210" xr:uid="{00000000-0005-0000-0000-000083420000}"/>
    <cellStyle name="20% - Accent1 3 2 2 2 4 6 4" xfId="17211" xr:uid="{00000000-0005-0000-0000-000084420000}"/>
    <cellStyle name="20% - Accent1 3 2 2 2 4 7" xfId="17212" xr:uid="{00000000-0005-0000-0000-000085420000}"/>
    <cellStyle name="20% - Accent1 3 2 2 2 4 7 2" xfId="17213" xr:uid="{00000000-0005-0000-0000-000086420000}"/>
    <cellStyle name="20% - Accent1 3 2 2 2 4 7 2 2" xfId="17214" xr:uid="{00000000-0005-0000-0000-000087420000}"/>
    <cellStyle name="20% - Accent1 3 2 2 2 4 7 3" xfId="17215" xr:uid="{00000000-0005-0000-0000-000088420000}"/>
    <cellStyle name="20% - Accent1 3 2 2 2 4 8" xfId="17216" xr:uid="{00000000-0005-0000-0000-000089420000}"/>
    <cellStyle name="20% - Accent1 3 2 2 2 4 8 2" xfId="17217" xr:uid="{00000000-0005-0000-0000-00008A420000}"/>
    <cellStyle name="20% - Accent1 3 2 2 2 4 8 2 2" xfId="17218" xr:uid="{00000000-0005-0000-0000-00008B420000}"/>
    <cellStyle name="20% - Accent1 3 2 2 2 4 8 3" xfId="17219" xr:uid="{00000000-0005-0000-0000-00008C420000}"/>
    <cellStyle name="20% - Accent1 3 2 2 2 4 9" xfId="17220" xr:uid="{00000000-0005-0000-0000-00008D420000}"/>
    <cellStyle name="20% - Accent1 3 2 2 2 4 9 2" xfId="17221" xr:uid="{00000000-0005-0000-0000-00008E420000}"/>
    <cellStyle name="20% - Accent1 3 2 2 2 5" xfId="17222" xr:uid="{00000000-0005-0000-0000-00008F420000}"/>
    <cellStyle name="20% - Accent1 3 2 2 2 5 10" xfId="17223" xr:uid="{00000000-0005-0000-0000-000090420000}"/>
    <cellStyle name="20% - Accent1 3 2 2 2 5 10 2" xfId="17224" xr:uid="{00000000-0005-0000-0000-000091420000}"/>
    <cellStyle name="20% - Accent1 3 2 2 2 5 11" xfId="17225" xr:uid="{00000000-0005-0000-0000-000092420000}"/>
    <cellStyle name="20% - Accent1 3 2 2 2 5 2" xfId="17226" xr:uid="{00000000-0005-0000-0000-000093420000}"/>
    <cellStyle name="20% - Accent1 3 2 2 2 5 2 2" xfId="17227" xr:uid="{00000000-0005-0000-0000-000094420000}"/>
    <cellStyle name="20% - Accent1 3 2 2 2 5 2 2 2" xfId="17228" xr:uid="{00000000-0005-0000-0000-000095420000}"/>
    <cellStyle name="20% - Accent1 3 2 2 2 5 2 2 2 2" xfId="17229" xr:uid="{00000000-0005-0000-0000-000096420000}"/>
    <cellStyle name="20% - Accent1 3 2 2 2 5 2 2 2 2 2" xfId="17230" xr:uid="{00000000-0005-0000-0000-000097420000}"/>
    <cellStyle name="20% - Accent1 3 2 2 2 5 2 2 2 3" xfId="17231" xr:uid="{00000000-0005-0000-0000-000098420000}"/>
    <cellStyle name="20% - Accent1 3 2 2 2 5 2 2 3" xfId="17232" xr:uid="{00000000-0005-0000-0000-000099420000}"/>
    <cellStyle name="20% - Accent1 3 2 2 2 5 2 2 3 2" xfId="17233" xr:uid="{00000000-0005-0000-0000-00009A420000}"/>
    <cellStyle name="20% - Accent1 3 2 2 2 5 2 2 4" xfId="17234" xr:uid="{00000000-0005-0000-0000-00009B420000}"/>
    <cellStyle name="20% - Accent1 3 2 2 2 5 2 3" xfId="17235" xr:uid="{00000000-0005-0000-0000-00009C420000}"/>
    <cellStyle name="20% - Accent1 3 2 2 2 5 2 3 2" xfId="17236" xr:uid="{00000000-0005-0000-0000-00009D420000}"/>
    <cellStyle name="20% - Accent1 3 2 2 2 5 2 3 2 2" xfId="17237" xr:uid="{00000000-0005-0000-0000-00009E420000}"/>
    <cellStyle name="20% - Accent1 3 2 2 2 5 2 3 2 2 2" xfId="17238" xr:uid="{00000000-0005-0000-0000-00009F420000}"/>
    <cellStyle name="20% - Accent1 3 2 2 2 5 2 3 2 3" xfId="17239" xr:uid="{00000000-0005-0000-0000-0000A0420000}"/>
    <cellStyle name="20% - Accent1 3 2 2 2 5 2 3 3" xfId="17240" xr:uid="{00000000-0005-0000-0000-0000A1420000}"/>
    <cellStyle name="20% - Accent1 3 2 2 2 5 2 3 3 2" xfId="17241" xr:uid="{00000000-0005-0000-0000-0000A2420000}"/>
    <cellStyle name="20% - Accent1 3 2 2 2 5 2 3 4" xfId="17242" xr:uid="{00000000-0005-0000-0000-0000A3420000}"/>
    <cellStyle name="20% - Accent1 3 2 2 2 5 2 4" xfId="17243" xr:uid="{00000000-0005-0000-0000-0000A4420000}"/>
    <cellStyle name="20% - Accent1 3 2 2 2 5 2 4 2" xfId="17244" xr:uid="{00000000-0005-0000-0000-0000A5420000}"/>
    <cellStyle name="20% - Accent1 3 2 2 2 5 2 4 2 2" xfId="17245" xr:uid="{00000000-0005-0000-0000-0000A6420000}"/>
    <cellStyle name="20% - Accent1 3 2 2 2 5 2 4 2 2 2" xfId="17246" xr:uid="{00000000-0005-0000-0000-0000A7420000}"/>
    <cellStyle name="20% - Accent1 3 2 2 2 5 2 4 2 3" xfId="17247" xr:uid="{00000000-0005-0000-0000-0000A8420000}"/>
    <cellStyle name="20% - Accent1 3 2 2 2 5 2 4 3" xfId="17248" xr:uid="{00000000-0005-0000-0000-0000A9420000}"/>
    <cellStyle name="20% - Accent1 3 2 2 2 5 2 4 3 2" xfId="17249" xr:uid="{00000000-0005-0000-0000-0000AA420000}"/>
    <cellStyle name="20% - Accent1 3 2 2 2 5 2 4 4" xfId="17250" xr:uid="{00000000-0005-0000-0000-0000AB420000}"/>
    <cellStyle name="20% - Accent1 3 2 2 2 5 2 5" xfId="17251" xr:uid="{00000000-0005-0000-0000-0000AC420000}"/>
    <cellStyle name="20% - Accent1 3 2 2 2 5 2 5 2" xfId="17252" xr:uid="{00000000-0005-0000-0000-0000AD420000}"/>
    <cellStyle name="20% - Accent1 3 2 2 2 5 2 5 2 2" xfId="17253" xr:uid="{00000000-0005-0000-0000-0000AE420000}"/>
    <cellStyle name="20% - Accent1 3 2 2 2 5 2 5 3" xfId="17254" xr:uid="{00000000-0005-0000-0000-0000AF420000}"/>
    <cellStyle name="20% - Accent1 3 2 2 2 5 2 6" xfId="17255" xr:uid="{00000000-0005-0000-0000-0000B0420000}"/>
    <cellStyle name="20% - Accent1 3 2 2 2 5 2 6 2" xfId="17256" xr:uid="{00000000-0005-0000-0000-0000B1420000}"/>
    <cellStyle name="20% - Accent1 3 2 2 2 5 2 6 2 2" xfId="17257" xr:uid="{00000000-0005-0000-0000-0000B2420000}"/>
    <cellStyle name="20% - Accent1 3 2 2 2 5 2 6 3" xfId="17258" xr:uid="{00000000-0005-0000-0000-0000B3420000}"/>
    <cellStyle name="20% - Accent1 3 2 2 2 5 2 7" xfId="17259" xr:uid="{00000000-0005-0000-0000-0000B4420000}"/>
    <cellStyle name="20% - Accent1 3 2 2 2 5 2 7 2" xfId="17260" xr:uid="{00000000-0005-0000-0000-0000B5420000}"/>
    <cellStyle name="20% - Accent1 3 2 2 2 5 2 8" xfId="17261" xr:uid="{00000000-0005-0000-0000-0000B6420000}"/>
    <cellStyle name="20% - Accent1 3 2 2 2 5 2 8 2" xfId="17262" xr:uid="{00000000-0005-0000-0000-0000B7420000}"/>
    <cellStyle name="20% - Accent1 3 2 2 2 5 2 9" xfId="17263" xr:uid="{00000000-0005-0000-0000-0000B8420000}"/>
    <cellStyle name="20% - Accent1 3 2 2 2 5 3" xfId="17264" xr:uid="{00000000-0005-0000-0000-0000B9420000}"/>
    <cellStyle name="20% - Accent1 3 2 2 2 5 3 2" xfId="17265" xr:uid="{00000000-0005-0000-0000-0000BA420000}"/>
    <cellStyle name="20% - Accent1 3 2 2 2 5 3 2 2" xfId="17266" xr:uid="{00000000-0005-0000-0000-0000BB420000}"/>
    <cellStyle name="20% - Accent1 3 2 2 2 5 3 2 2 2" xfId="17267" xr:uid="{00000000-0005-0000-0000-0000BC420000}"/>
    <cellStyle name="20% - Accent1 3 2 2 2 5 3 2 2 2 2" xfId="17268" xr:uid="{00000000-0005-0000-0000-0000BD420000}"/>
    <cellStyle name="20% - Accent1 3 2 2 2 5 3 2 2 3" xfId="17269" xr:uid="{00000000-0005-0000-0000-0000BE420000}"/>
    <cellStyle name="20% - Accent1 3 2 2 2 5 3 2 3" xfId="17270" xr:uid="{00000000-0005-0000-0000-0000BF420000}"/>
    <cellStyle name="20% - Accent1 3 2 2 2 5 3 2 3 2" xfId="17271" xr:uid="{00000000-0005-0000-0000-0000C0420000}"/>
    <cellStyle name="20% - Accent1 3 2 2 2 5 3 2 4" xfId="17272" xr:uid="{00000000-0005-0000-0000-0000C1420000}"/>
    <cellStyle name="20% - Accent1 3 2 2 2 5 3 3" xfId="17273" xr:uid="{00000000-0005-0000-0000-0000C2420000}"/>
    <cellStyle name="20% - Accent1 3 2 2 2 5 3 3 2" xfId="17274" xr:uid="{00000000-0005-0000-0000-0000C3420000}"/>
    <cellStyle name="20% - Accent1 3 2 2 2 5 3 3 2 2" xfId="17275" xr:uid="{00000000-0005-0000-0000-0000C4420000}"/>
    <cellStyle name="20% - Accent1 3 2 2 2 5 3 3 2 2 2" xfId="17276" xr:uid="{00000000-0005-0000-0000-0000C5420000}"/>
    <cellStyle name="20% - Accent1 3 2 2 2 5 3 3 2 3" xfId="17277" xr:uid="{00000000-0005-0000-0000-0000C6420000}"/>
    <cellStyle name="20% - Accent1 3 2 2 2 5 3 3 3" xfId="17278" xr:uid="{00000000-0005-0000-0000-0000C7420000}"/>
    <cellStyle name="20% - Accent1 3 2 2 2 5 3 3 3 2" xfId="17279" xr:uid="{00000000-0005-0000-0000-0000C8420000}"/>
    <cellStyle name="20% - Accent1 3 2 2 2 5 3 3 4" xfId="17280" xr:uid="{00000000-0005-0000-0000-0000C9420000}"/>
    <cellStyle name="20% - Accent1 3 2 2 2 5 3 4" xfId="17281" xr:uid="{00000000-0005-0000-0000-0000CA420000}"/>
    <cellStyle name="20% - Accent1 3 2 2 2 5 3 4 2" xfId="17282" xr:uid="{00000000-0005-0000-0000-0000CB420000}"/>
    <cellStyle name="20% - Accent1 3 2 2 2 5 3 4 2 2" xfId="17283" xr:uid="{00000000-0005-0000-0000-0000CC420000}"/>
    <cellStyle name="20% - Accent1 3 2 2 2 5 3 4 2 2 2" xfId="17284" xr:uid="{00000000-0005-0000-0000-0000CD420000}"/>
    <cellStyle name="20% - Accent1 3 2 2 2 5 3 4 2 3" xfId="17285" xr:uid="{00000000-0005-0000-0000-0000CE420000}"/>
    <cellStyle name="20% - Accent1 3 2 2 2 5 3 4 3" xfId="17286" xr:uid="{00000000-0005-0000-0000-0000CF420000}"/>
    <cellStyle name="20% - Accent1 3 2 2 2 5 3 4 3 2" xfId="17287" xr:uid="{00000000-0005-0000-0000-0000D0420000}"/>
    <cellStyle name="20% - Accent1 3 2 2 2 5 3 4 4" xfId="17288" xr:uid="{00000000-0005-0000-0000-0000D1420000}"/>
    <cellStyle name="20% - Accent1 3 2 2 2 5 3 5" xfId="17289" xr:uid="{00000000-0005-0000-0000-0000D2420000}"/>
    <cellStyle name="20% - Accent1 3 2 2 2 5 3 5 2" xfId="17290" xr:uid="{00000000-0005-0000-0000-0000D3420000}"/>
    <cellStyle name="20% - Accent1 3 2 2 2 5 3 5 2 2" xfId="17291" xr:uid="{00000000-0005-0000-0000-0000D4420000}"/>
    <cellStyle name="20% - Accent1 3 2 2 2 5 3 5 3" xfId="17292" xr:uid="{00000000-0005-0000-0000-0000D5420000}"/>
    <cellStyle name="20% - Accent1 3 2 2 2 5 3 6" xfId="17293" xr:uid="{00000000-0005-0000-0000-0000D6420000}"/>
    <cellStyle name="20% - Accent1 3 2 2 2 5 3 6 2" xfId="17294" xr:uid="{00000000-0005-0000-0000-0000D7420000}"/>
    <cellStyle name="20% - Accent1 3 2 2 2 5 3 6 2 2" xfId="17295" xr:uid="{00000000-0005-0000-0000-0000D8420000}"/>
    <cellStyle name="20% - Accent1 3 2 2 2 5 3 6 3" xfId="17296" xr:uid="{00000000-0005-0000-0000-0000D9420000}"/>
    <cellStyle name="20% - Accent1 3 2 2 2 5 3 7" xfId="17297" xr:uid="{00000000-0005-0000-0000-0000DA420000}"/>
    <cellStyle name="20% - Accent1 3 2 2 2 5 3 7 2" xfId="17298" xr:uid="{00000000-0005-0000-0000-0000DB420000}"/>
    <cellStyle name="20% - Accent1 3 2 2 2 5 3 8" xfId="17299" xr:uid="{00000000-0005-0000-0000-0000DC420000}"/>
    <cellStyle name="20% - Accent1 3 2 2 2 5 3 8 2" xfId="17300" xr:uid="{00000000-0005-0000-0000-0000DD420000}"/>
    <cellStyle name="20% - Accent1 3 2 2 2 5 3 9" xfId="17301" xr:uid="{00000000-0005-0000-0000-0000DE420000}"/>
    <cellStyle name="20% - Accent1 3 2 2 2 5 4" xfId="17302" xr:uid="{00000000-0005-0000-0000-0000DF420000}"/>
    <cellStyle name="20% - Accent1 3 2 2 2 5 4 2" xfId="17303" xr:uid="{00000000-0005-0000-0000-0000E0420000}"/>
    <cellStyle name="20% - Accent1 3 2 2 2 5 4 2 2" xfId="17304" xr:uid="{00000000-0005-0000-0000-0000E1420000}"/>
    <cellStyle name="20% - Accent1 3 2 2 2 5 4 2 2 2" xfId="17305" xr:uid="{00000000-0005-0000-0000-0000E2420000}"/>
    <cellStyle name="20% - Accent1 3 2 2 2 5 4 2 3" xfId="17306" xr:uid="{00000000-0005-0000-0000-0000E3420000}"/>
    <cellStyle name="20% - Accent1 3 2 2 2 5 4 3" xfId="17307" xr:uid="{00000000-0005-0000-0000-0000E4420000}"/>
    <cellStyle name="20% - Accent1 3 2 2 2 5 4 3 2" xfId="17308" xr:uid="{00000000-0005-0000-0000-0000E5420000}"/>
    <cellStyle name="20% - Accent1 3 2 2 2 5 4 4" xfId="17309" xr:uid="{00000000-0005-0000-0000-0000E6420000}"/>
    <cellStyle name="20% - Accent1 3 2 2 2 5 5" xfId="17310" xr:uid="{00000000-0005-0000-0000-0000E7420000}"/>
    <cellStyle name="20% - Accent1 3 2 2 2 5 5 2" xfId="17311" xr:uid="{00000000-0005-0000-0000-0000E8420000}"/>
    <cellStyle name="20% - Accent1 3 2 2 2 5 5 2 2" xfId="17312" xr:uid="{00000000-0005-0000-0000-0000E9420000}"/>
    <cellStyle name="20% - Accent1 3 2 2 2 5 5 2 2 2" xfId="17313" xr:uid="{00000000-0005-0000-0000-0000EA420000}"/>
    <cellStyle name="20% - Accent1 3 2 2 2 5 5 2 3" xfId="17314" xr:uid="{00000000-0005-0000-0000-0000EB420000}"/>
    <cellStyle name="20% - Accent1 3 2 2 2 5 5 3" xfId="17315" xr:uid="{00000000-0005-0000-0000-0000EC420000}"/>
    <cellStyle name="20% - Accent1 3 2 2 2 5 5 3 2" xfId="17316" xr:uid="{00000000-0005-0000-0000-0000ED420000}"/>
    <cellStyle name="20% - Accent1 3 2 2 2 5 5 4" xfId="17317" xr:uid="{00000000-0005-0000-0000-0000EE420000}"/>
    <cellStyle name="20% - Accent1 3 2 2 2 5 6" xfId="17318" xr:uid="{00000000-0005-0000-0000-0000EF420000}"/>
    <cellStyle name="20% - Accent1 3 2 2 2 5 6 2" xfId="17319" xr:uid="{00000000-0005-0000-0000-0000F0420000}"/>
    <cellStyle name="20% - Accent1 3 2 2 2 5 6 2 2" xfId="17320" xr:uid="{00000000-0005-0000-0000-0000F1420000}"/>
    <cellStyle name="20% - Accent1 3 2 2 2 5 6 2 2 2" xfId="17321" xr:uid="{00000000-0005-0000-0000-0000F2420000}"/>
    <cellStyle name="20% - Accent1 3 2 2 2 5 6 2 3" xfId="17322" xr:uid="{00000000-0005-0000-0000-0000F3420000}"/>
    <cellStyle name="20% - Accent1 3 2 2 2 5 6 3" xfId="17323" xr:uid="{00000000-0005-0000-0000-0000F4420000}"/>
    <cellStyle name="20% - Accent1 3 2 2 2 5 6 3 2" xfId="17324" xr:uid="{00000000-0005-0000-0000-0000F5420000}"/>
    <cellStyle name="20% - Accent1 3 2 2 2 5 6 4" xfId="17325" xr:uid="{00000000-0005-0000-0000-0000F6420000}"/>
    <cellStyle name="20% - Accent1 3 2 2 2 5 7" xfId="17326" xr:uid="{00000000-0005-0000-0000-0000F7420000}"/>
    <cellStyle name="20% - Accent1 3 2 2 2 5 7 2" xfId="17327" xr:uid="{00000000-0005-0000-0000-0000F8420000}"/>
    <cellStyle name="20% - Accent1 3 2 2 2 5 7 2 2" xfId="17328" xr:uid="{00000000-0005-0000-0000-0000F9420000}"/>
    <cellStyle name="20% - Accent1 3 2 2 2 5 7 3" xfId="17329" xr:uid="{00000000-0005-0000-0000-0000FA420000}"/>
    <cellStyle name="20% - Accent1 3 2 2 2 5 8" xfId="17330" xr:uid="{00000000-0005-0000-0000-0000FB420000}"/>
    <cellStyle name="20% - Accent1 3 2 2 2 5 8 2" xfId="17331" xr:uid="{00000000-0005-0000-0000-0000FC420000}"/>
    <cellStyle name="20% - Accent1 3 2 2 2 5 8 2 2" xfId="17332" xr:uid="{00000000-0005-0000-0000-0000FD420000}"/>
    <cellStyle name="20% - Accent1 3 2 2 2 5 8 3" xfId="17333" xr:uid="{00000000-0005-0000-0000-0000FE420000}"/>
    <cellStyle name="20% - Accent1 3 2 2 2 5 9" xfId="17334" xr:uid="{00000000-0005-0000-0000-0000FF420000}"/>
    <cellStyle name="20% - Accent1 3 2 2 2 5 9 2" xfId="17335" xr:uid="{00000000-0005-0000-0000-000000430000}"/>
    <cellStyle name="20% - Accent1 3 2 2 2 6" xfId="17336" xr:uid="{00000000-0005-0000-0000-000001430000}"/>
    <cellStyle name="20% - Accent1 3 2 2 2 6 2" xfId="17337" xr:uid="{00000000-0005-0000-0000-000002430000}"/>
    <cellStyle name="20% - Accent1 3 2 2 2 6 2 2" xfId="17338" xr:uid="{00000000-0005-0000-0000-000003430000}"/>
    <cellStyle name="20% - Accent1 3 2 2 2 6 2 2 2" xfId="17339" xr:uid="{00000000-0005-0000-0000-000004430000}"/>
    <cellStyle name="20% - Accent1 3 2 2 2 6 2 2 2 2" xfId="17340" xr:uid="{00000000-0005-0000-0000-000005430000}"/>
    <cellStyle name="20% - Accent1 3 2 2 2 6 2 2 3" xfId="17341" xr:uid="{00000000-0005-0000-0000-000006430000}"/>
    <cellStyle name="20% - Accent1 3 2 2 2 6 2 3" xfId="17342" xr:uid="{00000000-0005-0000-0000-000007430000}"/>
    <cellStyle name="20% - Accent1 3 2 2 2 6 2 3 2" xfId="17343" xr:uid="{00000000-0005-0000-0000-000008430000}"/>
    <cellStyle name="20% - Accent1 3 2 2 2 6 2 4" xfId="17344" xr:uid="{00000000-0005-0000-0000-000009430000}"/>
    <cellStyle name="20% - Accent1 3 2 2 2 6 3" xfId="17345" xr:uid="{00000000-0005-0000-0000-00000A430000}"/>
    <cellStyle name="20% - Accent1 3 2 2 2 6 3 2" xfId="17346" xr:uid="{00000000-0005-0000-0000-00000B430000}"/>
    <cellStyle name="20% - Accent1 3 2 2 2 6 3 2 2" xfId="17347" xr:uid="{00000000-0005-0000-0000-00000C430000}"/>
    <cellStyle name="20% - Accent1 3 2 2 2 6 3 2 2 2" xfId="17348" xr:uid="{00000000-0005-0000-0000-00000D430000}"/>
    <cellStyle name="20% - Accent1 3 2 2 2 6 3 2 3" xfId="17349" xr:uid="{00000000-0005-0000-0000-00000E430000}"/>
    <cellStyle name="20% - Accent1 3 2 2 2 6 3 3" xfId="17350" xr:uid="{00000000-0005-0000-0000-00000F430000}"/>
    <cellStyle name="20% - Accent1 3 2 2 2 6 3 3 2" xfId="17351" xr:uid="{00000000-0005-0000-0000-000010430000}"/>
    <cellStyle name="20% - Accent1 3 2 2 2 6 3 4" xfId="17352" xr:uid="{00000000-0005-0000-0000-000011430000}"/>
    <cellStyle name="20% - Accent1 3 2 2 2 6 4" xfId="17353" xr:uid="{00000000-0005-0000-0000-000012430000}"/>
    <cellStyle name="20% - Accent1 3 2 2 2 6 4 2" xfId="17354" xr:uid="{00000000-0005-0000-0000-000013430000}"/>
    <cellStyle name="20% - Accent1 3 2 2 2 6 4 2 2" xfId="17355" xr:uid="{00000000-0005-0000-0000-000014430000}"/>
    <cellStyle name="20% - Accent1 3 2 2 2 6 4 2 2 2" xfId="17356" xr:uid="{00000000-0005-0000-0000-000015430000}"/>
    <cellStyle name="20% - Accent1 3 2 2 2 6 4 2 3" xfId="17357" xr:uid="{00000000-0005-0000-0000-000016430000}"/>
    <cellStyle name="20% - Accent1 3 2 2 2 6 4 3" xfId="17358" xr:uid="{00000000-0005-0000-0000-000017430000}"/>
    <cellStyle name="20% - Accent1 3 2 2 2 6 4 3 2" xfId="17359" xr:uid="{00000000-0005-0000-0000-000018430000}"/>
    <cellStyle name="20% - Accent1 3 2 2 2 6 4 4" xfId="17360" xr:uid="{00000000-0005-0000-0000-000019430000}"/>
    <cellStyle name="20% - Accent1 3 2 2 2 6 5" xfId="17361" xr:uid="{00000000-0005-0000-0000-00001A430000}"/>
    <cellStyle name="20% - Accent1 3 2 2 2 6 5 2" xfId="17362" xr:uid="{00000000-0005-0000-0000-00001B430000}"/>
    <cellStyle name="20% - Accent1 3 2 2 2 6 5 2 2" xfId="17363" xr:uid="{00000000-0005-0000-0000-00001C430000}"/>
    <cellStyle name="20% - Accent1 3 2 2 2 6 5 3" xfId="17364" xr:uid="{00000000-0005-0000-0000-00001D430000}"/>
    <cellStyle name="20% - Accent1 3 2 2 2 6 6" xfId="17365" xr:uid="{00000000-0005-0000-0000-00001E430000}"/>
    <cellStyle name="20% - Accent1 3 2 2 2 6 6 2" xfId="17366" xr:uid="{00000000-0005-0000-0000-00001F430000}"/>
    <cellStyle name="20% - Accent1 3 2 2 2 6 6 2 2" xfId="17367" xr:uid="{00000000-0005-0000-0000-000020430000}"/>
    <cellStyle name="20% - Accent1 3 2 2 2 6 6 3" xfId="17368" xr:uid="{00000000-0005-0000-0000-000021430000}"/>
    <cellStyle name="20% - Accent1 3 2 2 2 6 7" xfId="17369" xr:uid="{00000000-0005-0000-0000-000022430000}"/>
    <cellStyle name="20% - Accent1 3 2 2 2 6 7 2" xfId="17370" xr:uid="{00000000-0005-0000-0000-000023430000}"/>
    <cellStyle name="20% - Accent1 3 2 2 2 6 8" xfId="17371" xr:uid="{00000000-0005-0000-0000-000024430000}"/>
    <cellStyle name="20% - Accent1 3 2 2 2 6 8 2" xfId="17372" xr:uid="{00000000-0005-0000-0000-000025430000}"/>
    <cellStyle name="20% - Accent1 3 2 2 2 6 9" xfId="17373" xr:uid="{00000000-0005-0000-0000-000026430000}"/>
    <cellStyle name="20% - Accent1 3 2 2 2 7" xfId="17374" xr:uid="{00000000-0005-0000-0000-000027430000}"/>
    <cellStyle name="20% - Accent1 3 2 2 2 7 2" xfId="17375" xr:uid="{00000000-0005-0000-0000-000028430000}"/>
    <cellStyle name="20% - Accent1 3 2 2 2 7 2 2" xfId="17376" xr:uid="{00000000-0005-0000-0000-000029430000}"/>
    <cellStyle name="20% - Accent1 3 2 2 2 7 2 2 2" xfId="17377" xr:uid="{00000000-0005-0000-0000-00002A430000}"/>
    <cellStyle name="20% - Accent1 3 2 2 2 7 2 2 2 2" xfId="17378" xr:uid="{00000000-0005-0000-0000-00002B430000}"/>
    <cellStyle name="20% - Accent1 3 2 2 2 7 2 2 3" xfId="17379" xr:uid="{00000000-0005-0000-0000-00002C430000}"/>
    <cellStyle name="20% - Accent1 3 2 2 2 7 2 3" xfId="17380" xr:uid="{00000000-0005-0000-0000-00002D430000}"/>
    <cellStyle name="20% - Accent1 3 2 2 2 7 2 3 2" xfId="17381" xr:uid="{00000000-0005-0000-0000-00002E430000}"/>
    <cellStyle name="20% - Accent1 3 2 2 2 7 2 4" xfId="17382" xr:uid="{00000000-0005-0000-0000-00002F430000}"/>
    <cellStyle name="20% - Accent1 3 2 2 2 7 3" xfId="17383" xr:uid="{00000000-0005-0000-0000-000030430000}"/>
    <cellStyle name="20% - Accent1 3 2 2 2 7 3 2" xfId="17384" xr:uid="{00000000-0005-0000-0000-000031430000}"/>
    <cellStyle name="20% - Accent1 3 2 2 2 7 3 2 2" xfId="17385" xr:uid="{00000000-0005-0000-0000-000032430000}"/>
    <cellStyle name="20% - Accent1 3 2 2 2 7 3 2 2 2" xfId="17386" xr:uid="{00000000-0005-0000-0000-000033430000}"/>
    <cellStyle name="20% - Accent1 3 2 2 2 7 3 2 3" xfId="17387" xr:uid="{00000000-0005-0000-0000-000034430000}"/>
    <cellStyle name="20% - Accent1 3 2 2 2 7 3 3" xfId="17388" xr:uid="{00000000-0005-0000-0000-000035430000}"/>
    <cellStyle name="20% - Accent1 3 2 2 2 7 3 3 2" xfId="17389" xr:uid="{00000000-0005-0000-0000-000036430000}"/>
    <cellStyle name="20% - Accent1 3 2 2 2 7 3 4" xfId="17390" xr:uid="{00000000-0005-0000-0000-000037430000}"/>
    <cellStyle name="20% - Accent1 3 2 2 2 7 4" xfId="17391" xr:uid="{00000000-0005-0000-0000-000038430000}"/>
    <cellStyle name="20% - Accent1 3 2 2 2 7 4 2" xfId="17392" xr:uid="{00000000-0005-0000-0000-000039430000}"/>
    <cellStyle name="20% - Accent1 3 2 2 2 7 4 2 2" xfId="17393" xr:uid="{00000000-0005-0000-0000-00003A430000}"/>
    <cellStyle name="20% - Accent1 3 2 2 2 7 4 2 2 2" xfId="17394" xr:uid="{00000000-0005-0000-0000-00003B430000}"/>
    <cellStyle name="20% - Accent1 3 2 2 2 7 4 2 3" xfId="17395" xr:uid="{00000000-0005-0000-0000-00003C430000}"/>
    <cellStyle name="20% - Accent1 3 2 2 2 7 4 3" xfId="17396" xr:uid="{00000000-0005-0000-0000-00003D430000}"/>
    <cellStyle name="20% - Accent1 3 2 2 2 7 4 3 2" xfId="17397" xr:uid="{00000000-0005-0000-0000-00003E430000}"/>
    <cellStyle name="20% - Accent1 3 2 2 2 7 4 4" xfId="17398" xr:uid="{00000000-0005-0000-0000-00003F430000}"/>
    <cellStyle name="20% - Accent1 3 2 2 2 7 5" xfId="17399" xr:uid="{00000000-0005-0000-0000-000040430000}"/>
    <cellStyle name="20% - Accent1 3 2 2 2 7 5 2" xfId="17400" xr:uid="{00000000-0005-0000-0000-000041430000}"/>
    <cellStyle name="20% - Accent1 3 2 2 2 7 5 2 2" xfId="17401" xr:uid="{00000000-0005-0000-0000-000042430000}"/>
    <cellStyle name="20% - Accent1 3 2 2 2 7 5 3" xfId="17402" xr:uid="{00000000-0005-0000-0000-000043430000}"/>
    <cellStyle name="20% - Accent1 3 2 2 2 7 6" xfId="17403" xr:uid="{00000000-0005-0000-0000-000044430000}"/>
    <cellStyle name="20% - Accent1 3 2 2 2 7 6 2" xfId="17404" xr:uid="{00000000-0005-0000-0000-000045430000}"/>
    <cellStyle name="20% - Accent1 3 2 2 2 7 6 2 2" xfId="17405" xr:uid="{00000000-0005-0000-0000-000046430000}"/>
    <cellStyle name="20% - Accent1 3 2 2 2 7 6 3" xfId="17406" xr:uid="{00000000-0005-0000-0000-000047430000}"/>
    <cellStyle name="20% - Accent1 3 2 2 2 7 7" xfId="17407" xr:uid="{00000000-0005-0000-0000-000048430000}"/>
    <cellStyle name="20% - Accent1 3 2 2 2 7 7 2" xfId="17408" xr:uid="{00000000-0005-0000-0000-000049430000}"/>
    <cellStyle name="20% - Accent1 3 2 2 2 7 8" xfId="17409" xr:uid="{00000000-0005-0000-0000-00004A430000}"/>
    <cellStyle name="20% - Accent1 3 2 2 2 7 8 2" xfId="17410" xr:uid="{00000000-0005-0000-0000-00004B430000}"/>
    <cellStyle name="20% - Accent1 3 2 2 2 7 9" xfId="17411" xr:uid="{00000000-0005-0000-0000-00004C430000}"/>
    <cellStyle name="20% - Accent1 3 2 2 2 8" xfId="17412" xr:uid="{00000000-0005-0000-0000-00004D430000}"/>
    <cellStyle name="20% - Accent1 3 2 2 2 8 2" xfId="17413" xr:uid="{00000000-0005-0000-0000-00004E430000}"/>
    <cellStyle name="20% - Accent1 3 2 2 2 8 2 2" xfId="17414" xr:uid="{00000000-0005-0000-0000-00004F430000}"/>
    <cellStyle name="20% - Accent1 3 2 2 2 8 2 2 2" xfId="17415" xr:uid="{00000000-0005-0000-0000-000050430000}"/>
    <cellStyle name="20% - Accent1 3 2 2 2 8 2 3" xfId="17416" xr:uid="{00000000-0005-0000-0000-000051430000}"/>
    <cellStyle name="20% - Accent1 3 2 2 2 8 3" xfId="17417" xr:uid="{00000000-0005-0000-0000-000052430000}"/>
    <cellStyle name="20% - Accent1 3 2 2 2 8 3 2" xfId="17418" xr:uid="{00000000-0005-0000-0000-000053430000}"/>
    <cellStyle name="20% - Accent1 3 2 2 2 8 4" xfId="17419" xr:uid="{00000000-0005-0000-0000-000054430000}"/>
    <cellStyle name="20% - Accent1 3 2 2 2 9" xfId="17420" xr:uid="{00000000-0005-0000-0000-000055430000}"/>
    <cellStyle name="20% - Accent1 3 2 2 2 9 2" xfId="17421" xr:uid="{00000000-0005-0000-0000-000056430000}"/>
    <cellStyle name="20% - Accent1 3 2 2 2 9 2 2" xfId="17422" xr:uid="{00000000-0005-0000-0000-000057430000}"/>
    <cellStyle name="20% - Accent1 3 2 2 2 9 2 2 2" xfId="17423" xr:uid="{00000000-0005-0000-0000-000058430000}"/>
    <cellStyle name="20% - Accent1 3 2 2 2 9 2 3" xfId="17424" xr:uid="{00000000-0005-0000-0000-000059430000}"/>
    <cellStyle name="20% - Accent1 3 2 2 2 9 3" xfId="17425" xr:uid="{00000000-0005-0000-0000-00005A430000}"/>
    <cellStyle name="20% - Accent1 3 2 2 2 9 3 2" xfId="17426" xr:uid="{00000000-0005-0000-0000-00005B430000}"/>
    <cellStyle name="20% - Accent1 3 2 2 2 9 4" xfId="17427" xr:uid="{00000000-0005-0000-0000-00005C430000}"/>
    <cellStyle name="20% - Accent1 3 2 2 3" xfId="17428" xr:uid="{00000000-0005-0000-0000-00005D430000}"/>
    <cellStyle name="20% - Accent1 3 2 2 3 10" xfId="17429" xr:uid="{00000000-0005-0000-0000-00005E430000}"/>
    <cellStyle name="20% - Accent1 3 2 2 3 10 2" xfId="17430" xr:uid="{00000000-0005-0000-0000-00005F430000}"/>
    <cellStyle name="20% - Accent1 3 2 2 3 10 2 2" xfId="17431" xr:uid="{00000000-0005-0000-0000-000060430000}"/>
    <cellStyle name="20% - Accent1 3 2 2 3 10 3" xfId="17432" xr:uid="{00000000-0005-0000-0000-000061430000}"/>
    <cellStyle name="20% - Accent1 3 2 2 3 11" xfId="17433" xr:uid="{00000000-0005-0000-0000-000062430000}"/>
    <cellStyle name="20% - Accent1 3 2 2 3 11 2" xfId="17434" xr:uid="{00000000-0005-0000-0000-000063430000}"/>
    <cellStyle name="20% - Accent1 3 2 2 3 11 2 2" xfId="17435" xr:uid="{00000000-0005-0000-0000-000064430000}"/>
    <cellStyle name="20% - Accent1 3 2 2 3 11 3" xfId="17436" xr:uid="{00000000-0005-0000-0000-000065430000}"/>
    <cellStyle name="20% - Accent1 3 2 2 3 12" xfId="17437" xr:uid="{00000000-0005-0000-0000-000066430000}"/>
    <cellStyle name="20% - Accent1 3 2 2 3 12 2" xfId="17438" xr:uid="{00000000-0005-0000-0000-000067430000}"/>
    <cellStyle name="20% - Accent1 3 2 2 3 13" xfId="17439" xr:uid="{00000000-0005-0000-0000-000068430000}"/>
    <cellStyle name="20% - Accent1 3 2 2 3 13 2" xfId="17440" xr:uid="{00000000-0005-0000-0000-000069430000}"/>
    <cellStyle name="20% - Accent1 3 2 2 3 14" xfId="17441" xr:uid="{00000000-0005-0000-0000-00006A430000}"/>
    <cellStyle name="20% - Accent1 3 2 2 3 2" xfId="17442" xr:uid="{00000000-0005-0000-0000-00006B430000}"/>
    <cellStyle name="20% - Accent1 3 2 2 3 2 10" xfId="17443" xr:uid="{00000000-0005-0000-0000-00006C430000}"/>
    <cellStyle name="20% - Accent1 3 2 2 3 2 10 2" xfId="17444" xr:uid="{00000000-0005-0000-0000-00006D430000}"/>
    <cellStyle name="20% - Accent1 3 2 2 3 2 11" xfId="17445" xr:uid="{00000000-0005-0000-0000-00006E430000}"/>
    <cellStyle name="20% - Accent1 3 2 2 3 2 2" xfId="17446" xr:uid="{00000000-0005-0000-0000-00006F430000}"/>
    <cellStyle name="20% - Accent1 3 2 2 3 2 2 2" xfId="17447" xr:uid="{00000000-0005-0000-0000-000070430000}"/>
    <cellStyle name="20% - Accent1 3 2 2 3 2 2 2 2" xfId="17448" xr:uid="{00000000-0005-0000-0000-000071430000}"/>
    <cellStyle name="20% - Accent1 3 2 2 3 2 2 2 2 2" xfId="17449" xr:uid="{00000000-0005-0000-0000-000072430000}"/>
    <cellStyle name="20% - Accent1 3 2 2 3 2 2 2 2 2 2" xfId="17450" xr:uid="{00000000-0005-0000-0000-000073430000}"/>
    <cellStyle name="20% - Accent1 3 2 2 3 2 2 2 2 3" xfId="17451" xr:uid="{00000000-0005-0000-0000-000074430000}"/>
    <cellStyle name="20% - Accent1 3 2 2 3 2 2 2 3" xfId="17452" xr:uid="{00000000-0005-0000-0000-000075430000}"/>
    <cellStyle name="20% - Accent1 3 2 2 3 2 2 2 3 2" xfId="17453" xr:uid="{00000000-0005-0000-0000-000076430000}"/>
    <cellStyle name="20% - Accent1 3 2 2 3 2 2 2 4" xfId="17454" xr:uid="{00000000-0005-0000-0000-000077430000}"/>
    <cellStyle name="20% - Accent1 3 2 2 3 2 2 3" xfId="17455" xr:uid="{00000000-0005-0000-0000-000078430000}"/>
    <cellStyle name="20% - Accent1 3 2 2 3 2 2 3 2" xfId="17456" xr:uid="{00000000-0005-0000-0000-000079430000}"/>
    <cellStyle name="20% - Accent1 3 2 2 3 2 2 3 2 2" xfId="17457" xr:uid="{00000000-0005-0000-0000-00007A430000}"/>
    <cellStyle name="20% - Accent1 3 2 2 3 2 2 3 2 2 2" xfId="17458" xr:uid="{00000000-0005-0000-0000-00007B430000}"/>
    <cellStyle name="20% - Accent1 3 2 2 3 2 2 3 2 3" xfId="17459" xr:uid="{00000000-0005-0000-0000-00007C430000}"/>
    <cellStyle name="20% - Accent1 3 2 2 3 2 2 3 3" xfId="17460" xr:uid="{00000000-0005-0000-0000-00007D430000}"/>
    <cellStyle name="20% - Accent1 3 2 2 3 2 2 3 3 2" xfId="17461" xr:uid="{00000000-0005-0000-0000-00007E430000}"/>
    <cellStyle name="20% - Accent1 3 2 2 3 2 2 3 4" xfId="17462" xr:uid="{00000000-0005-0000-0000-00007F430000}"/>
    <cellStyle name="20% - Accent1 3 2 2 3 2 2 4" xfId="17463" xr:uid="{00000000-0005-0000-0000-000080430000}"/>
    <cellStyle name="20% - Accent1 3 2 2 3 2 2 4 2" xfId="17464" xr:uid="{00000000-0005-0000-0000-000081430000}"/>
    <cellStyle name="20% - Accent1 3 2 2 3 2 2 4 2 2" xfId="17465" xr:uid="{00000000-0005-0000-0000-000082430000}"/>
    <cellStyle name="20% - Accent1 3 2 2 3 2 2 4 2 2 2" xfId="17466" xr:uid="{00000000-0005-0000-0000-000083430000}"/>
    <cellStyle name="20% - Accent1 3 2 2 3 2 2 4 2 3" xfId="17467" xr:uid="{00000000-0005-0000-0000-000084430000}"/>
    <cellStyle name="20% - Accent1 3 2 2 3 2 2 4 3" xfId="17468" xr:uid="{00000000-0005-0000-0000-000085430000}"/>
    <cellStyle name="20% - Accent1 3 2 2 3 2 2 4 3 2" xfId="17469" xr:uid="{00000000-0005-0000-0000-000086430000}"/>
    <cellStyle name="20% - Accent1 3 2 2 3 2 2 4 4" xfId="17470" xr:uid="{00000000-0005-0000-0000-000087430000}"/>
    <cellStyle name="20% - Accent1 3 2 2 3 2 2 5" xfId="17471" xr:uid="{00000000-0005-0000-0000-000088430000}"/>
    <cellStyle name="20% - Accent1 3 2 2 3 2 2 5 2" xfId="17472" xr:uid="{00000000-0005-0000-0000-000089430000}"/>
    <cellStyle name="20% - Accent1 3 2 2 3 2 2 5 2 2" xfId="17473" xr:uid="{00000000-0005-0000-0000-00008A430000}"/>
    <cellStyle name="20% - Accent1 3 2 2 3 2 2 5 3" xfId="17474" xr:uid="{00000000-0005-0000-0000-00008B430000}"/>
    <cellStyle name="20% - Accent1 3 2 2 3 2 2 6" xfId="17475" xr:uid="{00000000-0005-0000-0000-00008C430000}"/>
    <cellStyle name="20% - Accent1 3 2 2 3 2 2 6 2" xfId="17476" xr:uid="{00000000-0005-0000-0000-00008D430000}"/>
    <cellStyle name="20% - Accent1 3 2 2 3 2 2 6 2 2" xfId="17477" xr:uid="{00000000-0005-0000-0000-00008E430000}"/>
    <cellStyle name="20% - Accent1 3 2 2 3 2 2 6 3" xfId="17478" xr:uid="{00000000-0005-0000-0000-00008F430000}"/>
    <cellStyle name="20% - Accent1 3 2 2 3 2 2 7" xfId="17479" xr:uid="{00000000-0005-0000-0000-000090430000}"/>
    <cellStyle name="20% - Accent1 3 2 2 3 2 2 7 2" xfId="17480" xr:uid="{00000000-0005-0000-0000-000091430000}"/>
    <cellStyle name="20% - Accent1 3 2 2 3 2 2 8" xfId="17481" xr:uid="{00000000-0005-0000-0000-000092430000}"/>
    <cellStyle name="20% - Accent1 3 2 2 3 2 2 8 2" xfId="17482" xr:uid="{00000000-0005-0000-0000-000093430000}"/>
    <cellStyle name="20% - Accent1 3 2 2 3 2 2 9" xfId="17483" xr:uid="{00000000-0005-0000-0000-000094430000}"/>
    <cellStyle name="20% - Accent1 3 2 2 3 2 3" xfId="17484" xr:uid="{00000000-0005-0000-0000-000095430000}"/>
    <cellStyle name="20% - Accent1 3 2 2 3 2 3 2" xfId="17485" xr:uid="{00000000-0005-0000-0000-000096430000}"/>
    <cellStyle name="20% - Accent1 3 2 2 3 2 3 2 2" xfId="17486" xr:uid="{00000000-0005-0000-0000-000097430000}"/>
    <cellStyle name="20% - Accent1 3 2 2 3 2 3 2 2 2" xfId="17487" xr:uid="{00000000-0005-0000-0000-000098430000}"/>
    <cellStyle name="20% - Accent1 3 2 2 3 2 3 2 2 2 2" xfId="17488" xr:uid="{00000000-0005-0000-0000-000099430000}"/>
    <cellStyle name="20% - Accent1 3 2 2 3 2 3 2 2 3" xfId="17489" xr:uid="{00000000-0005-0000-0000-00009A430000}"/>
    <cellStyle name="20% - Accent1 3 2 2 3 2 3 2 3" xfId="17490" xr:uid="{00000000-0005-0000-0000-00009B430000}"/>
    <cellStyle name="20% - Accent1 3 2 2 3 2 3 2 3 2" xfId="17491" xr:uid="{00000000-0005-0000-0000-00009C430000}"/>
    <cellStyle name="20% - Accent1 3 2 2 3 2 3 2 4" xfId="17492" xr:uid="{00000000-0005-0000-0000-00009D430000}"/>
    <cellStyle name="20% - Accent1 3 2 2 3 2 3 3" xfId="17493" xr:uid="{00000000-0005-0000-0000-00009E430000}"/>
    <cellStyle name="20% - Accent1 3 2 2 3 2 3 3 2" xfId="17494" xr:uid="{00000000-0005-0000-0000-00009F430000}"/>
    <cellStyle name="20% - Accent1 3 2 2 3 2 3 3 2 2" xfId="17495" xr:uid="{00000000-0005-0000-0000-0000A0430000}"/>
    <cellStyle name="20% - Accent1 3 2 2 3 2 3 3 2 2 2" xfId="17496" xr:uid="{00000000-0005-0000-0000-0000A1430000}"/>
    <cellStyle name="20% - Accent1 3 2 2 3 2 3 3 2 3" xfId="17497" xr:uid="{00000000-0005-0000-0000-0000A2430000}"/>
    <cellStyle name="20% - Accent1 3 2 2 3 2 3 3 3" xfId="17498" xr:uid="{00000000-0005-0000-0000-0000A3430000}"/>
    <cellStyle name="20% - Accent1 3 2 2 3 2 3 3 3 2" xfId="17499" xr:uid="{00000000-0005-0000-0000-0000A4430000}"/>
    <cellStyle name="20% - Accent1 3 2 2 3 2 3 3 4" xfId="17500" xr:uid="{00000000-0005-0000-0000-0000A5430000}"/>
    <cellStyle name="20% - Accent1 3 2 2 3 2 3 4" xfId="17501" xr:uid="{00000000-0005-0000-0000-0000A6430000}"/>
    <cellStyle name="20% - Accent1 3 2 2 3 2 3 4 2" xfId="17502" xr:uid="{00000000-0005-0000-0000-0000A7430000}"/>
    <cellStyle name="20% - Accent1 3 2 2 3 2 3 4 2 2" xfId="17503" xr:uid="{00000000-0005-0000-0000-0000A8430000}"/>
    <cellStyle name="20% - Accent1 3 2 2 3 2 3 4 2 2 2" xfId="17504" xr:uid="{00000000-0005-0000-0000-0000A9430000}"/>
    <cellStyle name="20% - Accent1 3 2 2 3 2 3 4 2 3" xfId="17505" xr:uid="{00000000-0005-0000-0000-0000AA430000}"/>
    <cellStyle name="20% - Accent1 3 2 2 3 2 3 4 3" xfId="17506" xr:uid="{00000000-0005-0000-0000-0000AB430000}"/>
    <cellStyle name="20% - Accent1 3 2 2 3 2 3 4 3 2" xfId="17507" xr:uid="{00000000-0005-0000-0000-0000AC430000}"/>
    <cellStyle name="20% - Accent1 3 2 2 3 2 3 4 4" xfId="17508" xr:uid="{00000000-0005-0000-0000-0000AD430000}"/>
    <cellStyle name="20% - Accent1 3 2 2 3 2 3 5" xfId="17509" xr:uid="{00000000-0005-0000-0000-0000AE430000}"/>
    <cellStyle name="20% - Accent1 3 2 2 3 2 3 5 2" xfId="17510" xr:uid="{00000000-0005-0000-0000-0000AF430000}"/>
    <cellStyle name="20% - Accent1 3 2 2 3 2 3 5 2 2" xfId="17511" xr:uid="{00000000-0005-0000-0000-0000B0430000}"/>
    <cellStyle name="20% - Accent1 3 2 2 3 2 3 5 3" xfId="17512" xr:uid="{00000000-0005-0000-0000-0000B1430000}"/>
    <cellStyle name="20% - Accent1 3 2 2 3 2 3 6" xfId="17513" xr:uid="{00000000-0005-0000-0000-0000B2430000}"/>
    <cellStyle name="20% - Accent1 3 2 2 3 2 3 6 2" xfId="17514" xr:uid="{00000000-0005-0000-0000-0000B3430000}"/>
    <cellStyle name="20% - Accent1 3 2 2 3 2 3 6 2 2" xfId="17515" xr:uid="{00000000-0005-0000-0000-0000B4430000}"/>
    <cellStyle name="20% - Accent1 3 2 2 3 2 3 6 3" xfId="17516" xr:uid="{00000000-0005-0000-0000-0000B5430000}"/>
    <cellStyle name="20% - Accent1 3 2 2 3 2 3 7" xfId="17517" xr:uid="{00000000-0005-0000-0000-0000B6430000}"/>
    <cellStyle name="20% - Accent1 3 2 2 3 2 3 7 2" xfId="17518" xr:uid="{00000000-0005-0000-0000-0000B7430000}"/>
    <cellStyle name="20% - Accent1 3 2 2 3 2 3 8" xfId="17519" xr:uid="{00000000-0005-0000-0000-0000B8430000}"/>
    <cellStyle name="20% - Accent1 3 2 2 3 2 3 8 2" xfId="17520" xr:uid="{00000000-0005-0000-0000-0000B9430000}"/>
    <cellStyle name="20% - Accent1 3 2 2 3 2 3 9" xfId="17521" xr:uid="{00000000-0005-0000-0000-0000BA430000}"/>
    <cellStyle name="20% - Accent1 3 2 2 3 2 4" xfId="17522" xr:uid="{00000000-0005-0000-0000-0000BB430000}"/>
    <cellStyle name="20% - Accent1 3 2 2 3 2 4 2" xfId="17523" xr:uid="{00000000-0005-0000-0000-0000BC430000}"/>
    <cellStyle name="20% - Accent1 3 2 2 3 2 4 2 2" xfId="17524" xr:uid="{00000000-0005-0000-0000-0000BD430000}"/>
    <cellStyle name="20% - Accent1 3 2 2 3 2 4 2 2 2" xfId="17525" xr:uid="{00000000-0005-0000-0000-0000BE430000}"/>
    <cellStyle name="20% - Accent1 3 2 2 3 2 4 2 3" xfId="17526" xr:uid="{00000000-0005-0000-0000-0000BF430000}"/>
    <cellStyle name="20% - Accent1 3 2 2 3 2 4 3" xfId="17527" xr:uid="{00000000-0005-0000-0000-0000C0430000}"/>
    <cellStyle name="20% - Accent1 3 2 2 3 2 4 3 2" xfId="17528" xr:uid="{00000000-0005-0000-0000-0000C1430000}"/>
    <cellStyle name="20% - Accent1 3 2 2 3 2 4 4" xfId="17529" xr:uid="{00000000-0005-0000-0000-0000C2430000}"/>
    <cellStyle name="20% - Accent1 3 2 2 3 2 5" xfId="17530" xr:uid="{00000000-0005-0000-0000-0000C3430000}"/>
    <cellStyle name="20% - Accent1 3 2 2 3 2 5 2" xfId="17531" xr:uid="{00000000-0005-0000-0000-0000C4430000}"/>
    <cellStyle name="20% - Accent1 3 2 2 3 2 5 2 2" xfId="17532" xr:uid="{00000000-0005-0000-0000-0000C5430000}"/>
    <cellStyle name="20% - Accent1 3 2 2 3 2 5 2 2 2" xfId="17533" xr:uid="{00000000-0005-0000-0000-0000C6430000}"/>
    <cellStyle name="20% - Accent1 3 2 2 3 2 5 2 3" xfId="17534" xr:uid="{00000000-0005-0000-0000-0000C7430000}"/>
    <cellStyle name="20% - Accent1 3 2 2 3 2 5 3" xfId="17535" xr:uid="{00000000-0005-0000-0000-0000C8430000}"/>
    <cellStyle name="20% - Accent1 3 2 2 3 2 5 3 2" xfId="17536" xr:uid="{00000000-0005-0000-0000-0000C9430000}"/>
    <cellStyle name="20% - Accent1 3 2 2 3 2 5 4" xfId="17537" xr:uid="{00000000-0005-0000-0000-0000CA430000}"/>
    <cellStyle name="20% - Accent1 3 2 2 3 2 6" xfId="17538" xr:uid="{00000000-0005-0000-0000-0000CB430000}"/>
    <cellStyle name="20% - Accent1 3 2 2 3 2 6 2" xfId="17539" xr:uid="{00000000-0005-0000-0000-0000CC430000}"/>
    <cellStyle name="20% - Accent1 3 2 2 3 2 6 2 2" xfId="17540" xr:uid="{00000000-0005-0000-0000-0000CD430000}"/>
    <cellStyle name="20% - Accent1 3 2 2 3 2 6 2 2 2" xfId="17541" xr:uid="{00000000-0005-0000-0000-0000CE430000}"/>
    <cellStyle name="20% - Accent1 3 2 2 3 2 6 2 3" xfId="17542" xr:uid="{00000000-0005-0000-0000-0000CF430000}"/>
    <cellStyle name="20% - Accent1 3 2 2 3 2 6 3" xfId="17543" xr:uid="{00000000-0005-0000-0000-0000D0430000}"/>
    <cellStyle name="20% - Accent1 3 2 2 3 2 6 3 2" xfId="17544" xr:uid="{00000000-0005-0000-0000-0000D1430000}"/>
    <cellStyle name="20% - Accent1 3 2 2 3 2 6 4" xfId="17545" xr:uid="{00000000-0005-0000-0000-0000D2430000}"/>
    <cellStyle name="20% - Accent1 3 2 2 3 2 7" xfId="17546" xr:uid="{00000000-0005-0000-0000-0000D3430000}"/>
    <cellStyle name="20% - Accent1 3 2 2 3 2 7 2" xfId="17547" xr:uid="{00000000-0005-0000-0000-0000D4430000}"/>
    <cellStyle name="20% - Accent1 3 2 2 3 2 7 2 2" xfId="17548" xr:uid="{00000000-0005-0000-0000-0000D5430000}"/>
    <cellStyle name="20% - Accent1 3 2 2 3 2 7 3" xfId="17549" xr:uid="{00000000-0005-0000-0000-0000D6430000}"/>
    <cellStyle name="20% - Accent1 3 2 2 3 2 8" xfId="17550" xr:uid="{00000000-0005-0000-0000-0000D7430000}"/>
    <cellStyle name="20% - Accent1 3 2 2 3 2 8 2" xfId="17551" xr:uid="{00000000-0005-0000-0000-0000D8430000}"/>
    <cellStyle name="20% - Accent1 3 2 2 3 2 8 2 2" xfId="17552" xr:uid="{00000000-0005-0000-0000-0000D9430000}"/>
    <cellStyle name="20% - Accent1 3 2 2 3 2 8 3" xfId="17553" xr:uid="{00000000-0005-0000-0000-0000DA430000}"/>
    <cellStyle name="20% - Accent1 3 2 2 3 2 9" xfId="17554" xr:uid="{00000000-0005-0000-0000-0000DB430000}"/>
    <cellStyle name="20% - Accent1 3 2 2 3 2 9 2" xfId="17555" xr:uid="{00000000-0005-0000-0000-0000DC430000}"/>
    <cellStyle name="20% - Accent1 3 2 2 3 3" xfId="17556" xr:uid="{00000000-0005-0000-0000-0000DD430000}"/>
    <cellStyle name="20% - Accent1 3 2 2 3 3 10" xfId="17557" xr:uid="{00000000-0005-0000-0000-0000DE430000}"/>
    <cellStyle name="20% - Accent1 3 2 2 3 3 10 2" xfId="17558" xr:uid="{00000000-0005-0000-0000-0000DF430000}"/>
    <cellStyle name="20% - Accent1 3 2 2 3 3 11" xfId="17559" xr:uid="{00000000-0005-0000-0000-0000E0430000}"/>
    <cellStyle name="20% - Accent1 3 2 2 3 3 2" xfId="17560" xr:uid="{00000000-0005-0000-0000-0000E1430000}"/>
    <cellStyle name="20% - Accent1 3 2 2 3 3 2 2" xfId="17561" xr:uid="{00000000-0005-0000-0000-0000E2430000}"/>
    <cellStyle name="20% - Accent1 3 2 2 3 3 2 2 2" xfId="17562" xr:uid="{00000000-0005-0000-0000-0000E3430000}"/>
    <cellStyle name="20% - Accent1 3 2 2 3 3 2 2 2 2" xfId="17563" xr:uid="{00000000-0005-0000-0000-0000E4430000}"/>
    <cellStyle name="20% - Accent1 3 2 2 3 3 2 2 2 2 2" xfId="17564" xr:uid="{00000000-0005-0000-0000-0000E5430000}"/>
    <cellStyle name="20% - Accent1 3 2 2 3 3 2 2 2 3" xfId="17565" xr:uid="{00000000-0005-0000-0000-0000E6430000}"/>
    <cellStyle name="20% - Accent1 3 2 2 3 3 2 2 3" xfId="17566" xr:uid="{00000000-0005-0000-0000-0000E7430000}"/>
    <cellStyle name="20% - Accent1 3 2 2 3 3 2 2 3 2" xfId="17567" xr:uid="{00000000-0005-0000-0000-0000E8430000}"/>
    <cellStyle name="20% - Accent1 3 2 2 3 3 2 2 4" xfId="17568" xr:uid="{00000000-0005-0000-0000-0000E9430000}"/>
    <cellStyle name="20% - Accent1 3 2 2 3 3 2 3" xfId="17569" xr:uid="{00000000-0005-0000-0000-0000EA430000}"/>
    <cellStyle name="20% - Accent1 3 2 2 3 3 2 3 2" xfId="17570" xr:uid="{00000000-0005-0000-0000-0000EB430000}"/>
    <cellStyle name="20% - Accent1 3 2 2 3 3 2 3 2 2" xfId="17571" xr:uid="{00000000-0005-0000-0000-0000EC430000}"/>
    <cellStyle name="20% - Accent1 3 2 2 3 3 2 3 2 2 2" xfId="17572" xr:uid="{00000000-0005-0000-0000-0000ED430000}"/>
    <cellStyle name="20% - Accent1 3 2 2 3 3 2 3 2 3" xfId="17573" xr:uid="{00000000-0005-0000-0000-0000EE430000}"/>
    <cellStyle name="20% - Accent1 3 2 2 3 3 2 3 3" xfId="17574" xr:uid="{00000000-0005-0000-0000-0000EF430000}"/>
    <cellStyle name="20% - Accent1 3 2 2 3 3 2 3 3 2" xfId="17575" xr:uid="{00000000-0005-0000-0000-0000F0430000}"/>
    <cellStyle name="20% - Accent1 3 2 2 3 3 2 3 4" xfId="17576" xr:uid="{00000000-0005-0000-0000-0000F1430000}"/>
    <cellStyle name="20% - Accent1 3 2 2 3 3 2 4" xfId="17577" xr:uid="{00000000-0005-0000-0000-0000F2430000}"/>
    <cellStyle name="20% - Accent1 3 2 2 3 3 2 4 2" xfId="17578" xr:uid="{00000000-0005-0000-0000-0000F3430000}"/>
    <cellStyle name="20% - Accent1 3 2 2 3 3 2 4 2 2" xfId="17579" xr:uid="{00000000-0005-0000-0000-0000F4430000}"/>
    <cellStyle name="20% - Accent1 3 2 2 3 3 2 4 2 2 2" xfId="17580" xr:uid="{00000000-0005-0000-0000-0000F5430000}"/>
    <cellStyle name="20% - Accent1 3 2 2 3 3 2 4 2 3" xfId="17581" xr:uid="{00000000-0005-0000-0000-0000F6430000}"/>
    <cellStyle name="20% - Accent1 3 2 2 3 3 2 4 3" xfId="17582" xr:uid="{00000000-0005-0000-0000-0000F7430000}"/>
    <cellStyle name="20% - Accent1 3 2 2 3 3 2 4 3 2" xfId="17583" xr:uid="{00000000-0005-0000-0000-0000F8430000}"/>
    <cellStyle name="20% - Accent1 3 2 2 3 3 2 4 4" xfId="17584" xr:uid="{00000000-0005-0000-0000-0000F9430000}"/>
    <cellStyle name="20% - Accent1 3 2 2 3 3 2 5" xfId="17585" xr:uid="{00000000-0005-0000-0000-0000FA430000}"/>
    <cellStyle name="20% - Accent1 3 2 2 3 3 2 5 2" xfId="17586" xr:uid="{00000000-0005-0000-0000-0000FB430000}"/>
    <cellStyle name="20% - Accent1 3 2 2 3 3 2 5 2 2" xfId="17587" xr:uid="{00000000-0005-0000-0000-0000FC430000}"/>
    <cellStyle name="20% - Accent1 3 2 2 3 3 2 5 3" xfId="17588" xr:uid="{00000000-0005-0000-0000-0000FD430000}"/>
    <cellStyle name="20% - Accent1 3 2 2 3 3 2 6" xfId="17589" xr:uid="{00000000-0005-0000-0000-0000FE430000}"/>
    <cellStyle name="20% - Accent1 3 2 2 3 3 2 6 2" xfId="17590" xr:uid="{00000000-0005-0000-0000-0000FF430000}"/>
    <cellStyle name="20% - Accent1 3 2 2 3 3 2 6 2 2" xfId="17591" xr:uid="{00000000-0005-0000-0000-000000440000}"/>
    <cellStyle name="20% - Accent1 3 2 2 3 3 2 6 3" xfId="17592" xr:uid="{00000000-0005-0000-0000-000001440000}"/>
    <cellStyle name="20% - Accent1 3 2 2 3 3 2 7" xfId="17593" xr:uid="{00000000-0005-0000-0000-000002440000}"/>
    <cellStyle name="20% - Accent1 3 2 2 3 3 2 7 2" xfId="17594" xr:uid="{00000000-0005-0000-0000-000003440000}"/>
    <cellStyle name="20% - Accent1 3 2 2 3 3 2 8" xfId="17595" xr:uid="{00000000-0005-0000-0000-000004440000}"/>
    <cellStyle name="20% - Accent1 3 2 2 3 3 2 8 2" xfId="17596" xr:uid="{00000000-0005-0000-0000-000005440000}"/>
    <cellStyle name="20% - Accent1 3 2 2 3 3 2 9" xfId="17597" xr:uid="{00000000-0005-0000-0000-000006440000}"/>
    <cellStyle name="20% - Accent1 3 2 2 3 3 3" xfId="17598" xr:uid="{00000000-0005-0000-0000-000007440000}"/>
    <cellStyle name="20% - Accent1 3 2 2 3 3 3 2" xfId="17599" xr:uid="{00000000-0005-0000-0000-000008440000}"/>
    <cellStyle name="20% - Accent1 3 2 2 3 3 3 2 2" xfId="17600" xr:uid="{00000000-0005-0000-0000-000009440000}"/>
    <cellStyle name="20% - Accent1 3 2 2 3 3 3 2 2 2" xfId="17601" xr:uid="{00000000-0005-0000-0000-00000A440000}"/>
    <cellStyle name="20% - Accent1 3 2 2 3 3 3 2 2 2 2" xfId="17602" xr:uid="{00000000-0005-0000-0000-00000B440000}"/>
    <cellStyle name="20% - Accent1 3 2 2 3 3 3 2 2 3" xfId="17603" xr:uid="{00000000-0005-0000-0000-00000C440000}"/>
    <cellStyle name="20% - Accent1 3 2 2 3 3 3 2 3" xfId="17604" xr:uid="{00000000-0005-0000-0000-00000D440000}"/>
    <cellStyle name="20% - Accent1 3 2 2 3 3 3 2 3 2" xfId="17605" xr:uid="{00000000-0005-0000-0000-00000E440000}"/>
    <cellStyle name="20% - Accent1 3 2 2 3 3 3 2 4" xfId="17606" xr:uid="{00000000-0005-0000-0000-00000F440000}"/>
    <cellStyle name="20% - Accent1 3 2 2 3 3 3 3" xfId="17607" xr:uid="{00000000-0005-0000-0000-000010440000}"/>
    <cellStyle name="20% - Accent1 3 2 2 3 3 3 3 2" xfId="17608" xr:uid="{00000000-0005-0000-0000-000011440000}"/>
    <cellStyle name="20% - Accent1 3 2 2 3 3 3 3 2 2" xfId="17609" xr:uid="{00000000-0005-0000-0000-000012440000}"/>
    <cellStyle name="20% - Accent1 3 2 2 3 3 3 3 2 2 2" xfId="17610" xr:uid="{00000000-0005-0000-0000-000013440000}"/>
    <cellStyle name="20% - Accent1 3 2 2 3 3 3 3 2 3" xfId="17611" xr:uid="{00000000-0005-0000-0000-000014440000}"/>
    <cellStyle name="20% - Accent1 3 2 2 3 3 3 3 3" xfId="17612" xr:uid="{00000000-0005-0000-0000-000015440000}"/>
    <cellStyle name="20% - Accent1 3 2 2 3 3 3 3 3 2" xfId="17613" xr:uid="{00000000-0005-0000-0000-000016440000}"/>
    <cellStyle name="20% - Accent1 3 2 2 3 3 3 3 4" xfId="17614" xr:uid="{00000000-0005-0000-0000-000017440000}"/>
    <cellStyle name="20% - Accent1 3 2 2 3 3 3 4" xfId="17615" xr:uid="{00000000-0005-0000-0000-000018440000}"/>
    <cellStyle name="20% - Accent1 3 2 2 3 3 3 4 2" xfId="17616" xr:uid="{00000000-0005-0000-0000-000019440000}"/>
    <cellStyle name="20% - Accent1 3 2 2 3 3 3 4 2 2" xfId="17617" xr:uid="{00000000-0005-0000-0000-00001A440000}"/>
    <cellStyle name="20% - Accent1 3 2 2 3 3 3 4 2 2 2" xfId="17618" xr:uid="{00000000-0005-0000-0000-00001B440000}"/>
    <cellStyle name="20% - Accent1 3 2 2 3 3 3 4 2 3" xfId="17619" xr:uid="{00000000-0005-0000-0000-00001C440000}"/>
    <cellStyle name="20% - Accent1 3 2 2 3 3 3 4 3" xfId="17620" xr:uid="{00000000-0005-0000-0000-00001D440000}"/>
    <cellStyle name="20% - Accent1 3 2 2 3 3 3 4 3 2" xfId="17621" xr:uid="{00000000-0005-0000-0000-00001E440000}"/>
    <cellStyle name="20% - Accent1 3 2 2 3 3 3 4 4" xfId="17622" xr:uid="{00000000-0005-0000-0000-00001F440000}"/>
    <cellStyle name="20% - Accent1 3 2 2 3 3 3 5" xfId="17623" xr:uid="{00000000-0005-0000-0000-000020440000}"/>
    <cellStyle name="20% - Accent1 3 2 2 3 3 3 5 2" xfId="17624" xr:uid="{00000000-0005-0000-0000-000021440000}"/>
    <cellStyle name="20% - Accent1 3 2 2 3 3 3 5 2 2" xfId="17625" xr:uid="{00000000-0005-0000-0000-000022440000}"/>
    <cellStyle name="20% - Accent1 3 2 2 3 3 3 5 3" xfId="17626" xr:uid="{00000000-0005-0000-0000-000023440000}"/>
    <cellStyle name="20% - Accent1 3 2 2 3 3 3 6" xfId="17627" xr:uid="{00000000-0005-0000-0000-000024440000}"/>
    <cellStyle name="20% - Accent1 3 2 2 3 3 3 6 2" xfId="17628" xr:uid="{00000000-0005-0000-0000-000025440000}"/>
    <cellStyle name="20% - Accent1 3 2 2 3 3 3 6 2 2" xfId="17629" xr:uid="{00000000-0005-0000-0000-000026440000}"/>
    <cellStyle name="20% - Accent1 3 2 2 3 3 3 6 3" xfId="17630" xr:uid="{00000000-0005-0000-0000-000027440000}"/>
    <cellStyle name="20% - Accent1 3 2 2 3 3 3 7" xfId="17631" xr:uid="{00000000-0005-0000-0000-000028440000}"/>
    <cellStyle name="20% - Accent1 3 2 2 3 3 3 7 2" xfId="17632" xr:uid="{00000000-0005-0000-0000-000029440000}"/>
    <cellStyle name="20% - Accent1 3 2 2 3 3 3 8" xfId="17633" xr:uid="{00000000-0005-0000-0000-00002A440000}"/>
    <cellStyle name="20% - Accent1 3 2 2 3 3 3 8 2" xfId="17634" xr:uid="{00000000-0005-0000-0000-00002B440000}"/>
    <cellStyle name="20% - Accent1 3 2 2 3 3 3 9" xfId="17635" xr:uid="{00000000-0005-0000-0000-00002C440000}"/>
    <cellStyle name="20% - Accent1 3 2 2 3 3 4" xfId="17636" xr:uid="{00000000-0005-0000-0000-00002D440000}"/>
    <cellStyle name="20% - Accent1 3 2 2 3 3 4 2" xfId="17637" xr:uid="{00000000-0005-0000-0000-00002E440000}"/>
    <cellStyle name="20% - Accent1 3 2 2 3 3 4 2 2" xfId="17638" xr:uid="{00000000-0005-0000-0000-00002F440000}"/>
    <cellStyle name="20% - Accent1 3 2 2 3 3 4 2 2 2" xfId="17639" xr:uid="{00000000-0005-0000-0000-000030440000}"/>
    <cellStyle name="20% - Accent1 3 2 2 3 3 4 2 3" xfId="17640" xr:uid="{00000000-0005-0000-0000-000031440000}"/>
    <cellStyle name="20% - Accent1 3 2 2 3 3 4 3" xfId="17641" xr:uid="{00000000-0005-0000-0000-000032440000}"/>
    <cellStyle name="20% - Accent1 3 2 2 3 3 4 3 2" xfId="17642" xr:uid="{00000000-0005-0000-0000-000033440000}"/>
    <cellStyle name="20% - Accent1 3 2 2 3 3 4 4" xfId="17643" xr:uid="{00000000-0005-0000-0000-000034440000}"/>
    <cellStyle name="20% - Accent1 3 2 2 3 3 5" xfId="17644" xr:uid="{00000000-0005-0000-0000-000035440000}"/>
    <cellStyle name="20% - Accent1 3 2 2 3 3 5 2" xfId="17645" xr:uid="{00000000-0005-0000-0000-000036440000}"/>
    <cellStyle name="20% - Accent1 3 2 2 3 3 5 2 2" xfId="17646" xr:uid="{00000000-0005-0000-0000-000037440000}"/>
    <cellStyle name="20% - Accent1 3 2 2 3 3 5 2 2 2" xfId="17647" xr:uid="{00000000-0005-0000-0000-000038440000}"/>
    <cellStyle name="20% - Accent1 3 2 2 3 3 5 2 3" xfId="17648" xr:uid="{00000000-0005-0000-0000-000039440000}"/>
    <cellStyle name="20% - Accent1 3 2 2 3 3 5 3" xfId="17649" xr:uid="{00000000-0005-0000-0000-00003A440000}"/>
    <cellStyle name="20% - Accent1 3 2 2 3 3 5 3 2" xfId="17650" xr:uid="{00000000-0005-0000-0000-00003B440000}"/>
    <cellStyle name="20% - Accent1 3 2 2 3 3 5 4" xfId="17651" xr:uid="{00000000-0005-0000-0000-00003C440000}"/>
    <cellStyle name="20% - Accent1 3 2 2 3 3 6" xfId="17652" xr:uid="{00000000-0005-0000-0000-00003D440000}"/>
    <cellStyle name="20% - Accent1 3 2 2 3 3 6 2" xfId="17653" xr:uid="{00000000-0005-0000-0000-00003E440000}"/>
    <cellStyle name="20% - Accent1 3 2 2 3 3 6 2 2" xfId="17654" xr:uid="{00000000-0005-0000-0000-00003F440000}"/>
    <cellStyle name="20% - Accent1 3 2 2 3 3 6 2 2 2" xfId="17655" xr:uid="{00000000-0005-0000-0000-000040440000}"/>
    <cellStyle name="20% - Accent1 3 2 2 3 3 6 2 3" xfId="17656" xr:uid="{00000000-0005-0000-0000-000041440000}"/>
    <cellStyle name="20% - Accent1 3 2 2 3 3 6 3" xfId="17657" xr:uid="{00000000-0005-0000-0000-000042440000}"/>
    <cellStyle name="20% - Accent1 3 2 2 3 3 6 3 2" xfId="17658" xr:uid="{00000000-0005-0000-0000-000043440000}"/>
    <cellStyle name="20% - Accent1 3 2 2 3 3 6 4" xfId="17659" xr:uid="{00000000-0005-0000-0000-000044440000}"/>
    <cellStyle name="20% - Accent1 3 2 2 3 3 7" xfId="17660" xr:uid="{00000000-0005-0000-0000-000045440000}"/>
    <cellStyle name="20% - Accent1 3 2 2 3 3 7 2" xfId="17661" xr:uid="{00000000-0005-0000-0000-000046440000}"/>
    <cellStyle name="20% - Accent1 3 2 2 3 3 7 2 2" xfId="17662" xr:uid="{00000000-0005-0000-0000-000047440000}"/>
    <cellStyle name="20% - Accent1 3 2 2 3 3 7 3" xfId="17663" xr:uid="{00000000-0005-0000-0000-000048440000}"/>
    <cellStyle name="20% - Accent1 3 2 2 3 3 8" xfId="17664" xr:uid="{00000000-0005-0000-0000-000049440000}"/>
    <cellStyle name="20% - Accent1 3 2 2 3 3 8 2" xfId="17665" xr:uid="{00000000-0005-0000-0000-00004A440000}"/>
    <cellStyle name="20% - Accent1 3 2 2 3 3 8 2 2" xfId="17666" xr:uid="{00000000-0005-0000-0000-00004B440000}"/>
    <cellStyle name="20% - Accent1 3 2 2 3 3 8 3" xfId="17667" xr:uid="{00000000-0005-0000-0000-00004C440000}"/>
    <cellStyle name="20% - Accent1 3 2 2 3 3 9" xfId="17668" xr:uid="{00000000-0005-0000-0000-00004D440000}"/>
    <cellStyle name="20% - Accent1 3 2 2 3 3 9 2" xfId="17669" xr:uid="{00000000-0005-0000-0000-00004E440000}"/>
    <cellStyle name="20% - Accent1 3 2 2 3 4" xfId="17670" xr:uid="{00000000-0005-0000-0000-00004F440000}"/>
    <cellStyle name="20% - Accent1 3 2 2 3 4 10" xfId="17671" xr:uid="{00000000-0005-0000-0000-000050440000}"/>
    <cellStyle name="20% - Accent1 3 2 2 3 4 10 2" xfId="17672" xr:uid="{00000000-0005-0000-0000-000051440000}"/>
    <cellStyle name="20% - Accent1 3 2 2 3 4 11" xfId="17673" xr:uid="{00000000-0005-0000-0000-000052440000}"/>
    <cellStyle name="20% - Accent1 3 2 2 3 4 2" xfId="17674" xr:uid="{00000000-0005-0000-0000-000053440000}"/>
    <cellStyle name="20% - Accent1 3 2 2 3 4 2 2" xfId="17675" xr:uid="{00000000-0005-0000-0000-000054440000}"/>
    <cellStyle name="20% - Accent1 3 2 2 3 4 2 2 2" xfId="17676" xr:uid="{00000000-0005-0000-0000-000055440000}"/>
    <cellStyle name="20% - Accent1 3 2 2 3 4 2 2 2 2" xfId="17677" xr:uid="{00000000-0005-0000-0000-000056440000}"/>
    <cellStyle name="20% - Accent1 3 2 2 3 4 2 2 2 2 2" xfId="17678" xr:uid="{00000000-0005-0000-0000-000057440000}"/>
    <cellStyle name="20% - Accent1 3 2 2 3 4 2 2 2 3" xfId="17679" xr:uid="{00000000-0005-0000-0000-000058440000}"/>
    <cellStyle name="20% - Accent1 3 2 2 3 4 2 2 3" xfId="17680" xr:uid="{00000000-0005-0000-0000-000059440000}"/>
    <cellStyle name="20% - Accent1 3 2 2 3 4 2 2 3 2" xfId="17681" xr:uid="{00000000-0005-0000-0000-00005A440000}"/>
    <cellStyle name="20% - Accent1 3 2 2 3 4 2 2 4" xfId="17682" xr:uid="{00000000-0005-0000-0000-00005B440000}"/>
    <cellStyle name="20% - Accent1 3 2 2 3 4 2 3" xfId="17683" xr:uid="{00000000-0005-0000-0000-00005C440000}"/>
    <cellStyle name="20% - Accent1 3 2 2 3 4 2 3 2" xfId="17684" xr:uid="{00000000-0005-0000-0000-00005D440000}"/>
    <cellStyle name="20% - Accent1 3 2 2 3 4 2 3 2 2" xfId="17685" xr:uid="{00000000-0005-0000-0000-00005E440000}"/>
    <cellStyle name="20% - Accent1 3 2 2 3 4 2 3 2 2 2" xfId="17686" xr:uid="{00000000-0005-0000-0000-00005F440000}"/>
    <cellStyle name="20% - Accent1 3 2 2 3 4 2 3 2 3" xfId="17687" xr:uid="{00000000-0005-0000-0000-000060440000}"/>
    <cellStyle name="20% - Accent1 3 2 2 3 4 2 3 3" xfId="17688" xr:uid="{00000000-0005-0000-0000-000061440000}"/>
    <cellStyle name="20% - Accent1 3 2 2 3 4 2 3 3 2" xfId="17689" xr:uid="{00000000-0005-0000-0000-000062440000}"/>
    <cellStyle name="20% - Accent1 3 2 2 3 4 2 3 4" xfId="17690" xr:uid="{00000000-0005-0000-0000-000063440000}"/>
    <cellStyle name="20% - Accent1 3 2 2 3 4 2 4" xfId="17691" xr:uid="{00000000-0005-0000-0000-000064440000}"/>
    <cellStyle name="20% - Accent1 3 2 2 3 4 2 4 2" xfId="17692" xr:uid="{00000000-0005-0000-0000-000065440000}"/>
    <cellStyle name="20% - Accent1 3 2 2 3 4 2 4 2 2" xfId="17693" xr:uid="{00000000-0005-0000-0000-000066440000}"/>
    <cellStyle name="20% - Accent1 3 2 2 3 4 2 4 2 2 2" xfId="17694" xr:uid="{00000000-0005-0000-0000-000067440000}"/>
    <cellStyle name="20% - Accent1 3 2 2 3 4 2 4 2 3" xfId="17695" xr:uid="{00000000-0005-0000-0000-000068440000}"/>
    <cellStyle name="20% - Accent1 3 2 2 3 4 2 4 3" xfId="17696" xr:uid="{00000000-0005-0000-0000-000069440000}"/>
    <cellStyle name="20% - Accent1 3 2 2 3 4 2 4 3 2" xfId="17697" xr:uid="{00000000-0005-0000-0000-00006A440000}"/>
    <cellStyle name="20% - Accent1 3 2 2 3 4 2 4 4" xfId="17698" xr:uid="{00000000-0005-0000-0000-00006B440000}"/>
    <cellStyle name="20% - Accent1 3 2 2 3 4 2 5" xfId="17699" xr:uid="{00000000-0005-0000-0000-00006C440000}"/>
    <cellStyle name="20% - Accent1 3 2 2 3 4 2 5 2" xfId="17700" xr:uid="{00000000-0005-0000-0000-00006D440000}"/>
    <cellStyle name="20% - Accent1 3 2 2 3 4 2 5 2 2" xfId="17701" xr:uid="{00000000-0005-0000-0000-00006E440000}"/>
    <cellStyle name="20% - Accent1 3 2 2 3 4 2 5 3" xfId="17702" xr:uid="{00000000-0005-0000-0000-00006F440000}"/>
    <cellStyle name="20% - Accent1 3 2 2 3 4 2 6" xfId="17703" xr:uid="{00000000-0005-0000-0000-000070440000}"/>
    <cellStyle name="20% - Accent1 3 2 2 3 4 2 6 2" xfId="17704" xr:uid="{00000000-0005-0000-0000-000071440000}"/>
    <cellStyle name="20% - Accent1 3 2 2 3 4 2 6 2 2" xfId="17705" xr:uid="{00000000-0005-0000-0000-000072440000}"/>
    <cellStyle name="20% - Accent1 3 2 2 3 4 2 6 3" xfId="17706" xr:uid="{00000000-0005-0000-0000-000073440000}"/>
    <cellStyle name="20% - Accent1 3 2 2 3 4 2 7" xfId="17707" xr:uid="{00000000-0005-0000-0000-000074440000}"/>
    <cellStyle name="20% - Accent1 3 2 2 3 4 2 7 2" xfId="17708" xr:uid="{00000000-0005-0000-0000-000075440000}"/>
    <cellStyle name="20% - Accent1 3 2 2 3 4 2 8" xfId="17709" xr:uid="{00000000-0005-0000-0000-000076440000}"/>
    <cellStyle name="20% - Accent1 3 2 2 3 4 2 8 2" xfId="17710" xr:uid="{00000000-0005-0000-0000-000077440000}"/>
    <cellStyle name="20% - Accent1 3 2 2 3 4 2 9" xfId="17711" xr:uid="{00000000-0005-0000-0000-000078440000}"/>
    <cellStyle name="20% - Accent1 3 2 2 3 4 3" xfId="17712" xr:uid="{00000000-0005-0000-0000-000079440000}"/>
    <cellStyle name="20% - Accent1 3 2 2 3 4 3 2" xfId="17713" xr:uid="{00000000-0005-0000-0000-00007A440000}"/>
    <cellStyle name="20% - Accent1 3 2 2 3 4 3 2 2" xfId="17714" xr:uid="{00000000-0005-0000-0000-00007B440000}"/>
    <cellStyle name="20% - Accent1 3 2 2 3 4 3 2 2 2" xfId="17715" xr:uid="{00000000-0005-0000-0000-00007C440000}"/>
    <cellStyle name="20% - Accent1 3 2 2 3 4 3 2 2 2 2" xfId="17716" xr:uid="{00000000-0005-0000-0000-00007D440000}"/>
    <cellStyle name="20% - Accent1 3 2 2 3 4 3 2 2 3" xfId="17717" xr:uid="{00000000-0005-0000-0000-00007E440000}"/>
    <cellStyle name="20% - Accent1 3 2 2 3 4 3 2 3" xfId="17718" xr:uid="{00000000-0005-0000-0000-00007F440000}"/>
    <cellStyle name="20% - Accent1 3 2 2 3 4 3 2 3 2" xfId="17719" xr:uid="{00000000-0005-0000-0000-000080440000}"/>
    <cellStyle name="20% - Accent1 3 2 2 3 4 3 2 4" xfId="17720" xr:uid="{00000000-0005-0000-0000-000081440000}"/>
    <cellStyle name="20% - Accent1 3 2 2 3 4 3 3" xfId="17721" xr:uid="{00000000-0005-0000-0000-000082440000}"/>
    <cellStyle name="20% - Accent1 3 2 2 3 4 3 3 2" xfId="17722" xr:uid="{00000000-0005-0000-0000-000083440000}"/>
    <cellStyle name="20% - Accent1 3 2 2 3 4 3 3 2 2" xfId="17723" xr:uid="{00000000-0005-0000-0000-000084440000}"/>
    <cellStyle name="20% - Accent1 3 2 2 3 4 3 3 2 2 2" xfId="17724" xr:uid="{00000000-0005-0000-0000-000085440000}"/>
    <cellStyle name="20% - Accent1 3 2 2 3 4 3 3 2 3" xfId="17725" xr:uid="{00000000-0005-0000-0000-000086440000}"/>
    <cellStyle name="20% - Accent1 3 2 2 3 4 3 3 3" xfId="17726" xr:uid="{00000000-0005-0000-0000-000087440000}"/>
    <cellStyle name="20% - Accent1 3 2 2 3 4 3 3 3 2" xfId="17727" xr:uid="{00000000-0005-0000-0000-000088440000}"/>
    <cellStyle name="20% - Accent1 3 2 2 3 4 3 3 4" xfId="17728" xr:uid="{00000000-0005-0000-0000-000089440000}"/>
    <cellStyle name="20% - Accent1 3 2 2 3 4 3 4" xfId="17729" xr:uid="{00000000-0005-0000-0000-00008A440000}"/>
    <cellStyle name="20% - Accent1 3 2 2 3 4 3 4 2" xfId="17730" xr:uid="{00000000-0005-0000-0000-00008B440000}"/>
    <cellStyle name="20% - Accent1 3 2 2 3 4 3 4 2 2" xfId="17731" xr:uid="{00000000-0005-0000-0000-00008C440000}"/>
    <cellStyle name="20% - Accent1 3 2 2 3 4 3 4 2 2 2" xfId="17732" xr:uid="{00000000-0005-0000-0000-00008D440000}"/>
    <cellStyle name="20% - Accent1 3 2 2 3 4 3 4 2 3" xfId="17733" xr:uid="{00000000-0005-0000-0000-00008E440000}"/>
    <cellStyle name="20% - Accent1 3 2 2 3 4 3 4 3" xfId="17734" xr:uid="{00000000-0005-0000-0000-00008F440000}"/>
    <cellStyle name="20% - Accent1 3 2 2 3 4 3 4 3 2" xfId="17735" xr:uid="{00000000-0005-0000-0000-000090440000}"/>
    <cellStyle name="20% - Accent1 3 2 2 3 4 3 4 4" xfId="17736" xr:uid="{00000000-0005-0000-0000-000091440000}"/>
    <cellStyle name="20% - Accent1 3 2 2 3 4 3 5" xfId="17737" xr:uid="{00000000-0005-0000-0000-000092440000}"/>
    <cellStyle name="20% - Accent1 3 2 2 3 4 3 5 2" xfId="17738" xr:uid="{00000000-0005-0000-0000-000093440000}"/>
    <cellStyle name="20% - Accent1 3 2 2 3 4 3 5 2 2" xfId="17739" xr:uid="{00000000-0005-0000-0000-000094440000}"/>
    <cellStyle name="20% - Accent1 3 2 2 3 4 3 5 3" xfId="17740" xr:uid="{00000000-0005-0000-0000-000095440000}"/>
    <cellStyle name="20% - Accent1 3 2 2 3 4 3 6" xfId="17741" xr:uid="{00000000-0005-0000-0000-000096440000}"/>
    <cellStyle name="20% - Accent1 3 2 2 3 4 3 6 2" xfId="17742" xr:uid="{00000000-0005-0000-0000-000097440000}"/>
    <cellStyle name="20% - Accent1 3 2 2 3 4 3 6 2 2" xfId="17743" xr:uid="{00000000-0005-0000-0000-000098440000}"/>
    <cellStyle name="20% - Accent1 3 2 2 3 4 3 6 3" xfId="17744" xr:uid="{00000000-0005-0000-0000-000099440000}"/>
    <cellStyle name="20% - Accent1 3 2 2 3 4 3 7" xfId="17745" xr:uid="{00000000-0005-0000-0000-00009A440000}"/>
    <cellStyle name="20% - Accent1 3 2 2 3 4 3 7 2" xfId="17746" xr:uid="{00000000-0005-0000-0000-00009B440000}"/>
    <cellStyle name="20% - Accent1 3 2 2 3 4 3 8" xfId="17747" xr:uid="{00000000-0005-0000-0000-00009C440000}"/>
    <cellStyle name="20% - Accent1 3 2 2 3 4 3 8 2" xfId="17748" xr:uid="{00000000-0005-0000-0000-00009D440000}"/>
    <cellStyle name="20% - Accent1 3 2 2 3 4 3 9" xfId="17749" xr:uid="{00000000-0005-0000-0000-00009E440000}"/>
    <cellStyle name="20% - Accent1 3 2 2 3 4 4" xfId="17750" xr:uid="{00000000-0005-0000-0000-00009F440000}"/>
    <cellStyle name="20% - Accent1 3 2 2 3 4 4 2" xfId="17751" xr:uid="{00000000-0005-0000-0000-0000A0440000}"/>
    <cellStyle name="20% - Accent1 3 2 2 3 4 4 2 2" xfId="17752" xr:uid="{00000000-0005-0000-0000-0000A1440000}"/>
    <cellStyle name="20% - Accent1 3 2 2 3 4 4 2 2 2" xfId="17753" xr:uid="{00000000-0005-0000-0000-0000A2440000}"/>
    <cellStyle name="20% - Accent1 3 2 2 3 4 4 2 3" xfId="17754" xr:uid="{00000000-0005-0000-0000-0000A3440000}"/>
    <cellStyle name="20% - Accent1 3 2 2 3 4 4 3" xfId="17755" xr:uid="{00000000-0005-0000-0000-0000A4440000}"/>
    <cellStyle name="20% - Accent1 3 2 2 3 4 4 3 2" xfId="17756" xr:uid="{00000000-0005-0000-0000-0000A5440000}"/>
    <cellStyle name="20% - Accent1 3 2 2 3 4 4 4" xfId="17757" xr:uid="{00000000-0005-0000-0000-0000A6440000}"/>
    <cellStyle name="20% - Accent1 3 2 2 3 4 5" xfId="17758" xr:uid="{00000000-0005-0000-0000-0000A7440000}"/>
    <cellStyle name="20% - Accent1 3 2 2 3 4 5 2" xfId="17759" xr:uid="{00000000-0005-0000-0000-0000A8440000}"/>
    <cellStyle name="20% - Accent1 3 2 2 3 4 5 2 2" xfId="17760" xr:uid="{00000000-0005-0000-0000-0000A9440000}"/>
    <cellStyle name="20% - Accent1 3 2 2 3 4 5 2 2 2" xfId="17761" xr:uid="{00000000-0005-0000-0000-0000AA440000}"/>
    <cellStyle name="20% - Accent1 3 2 2 3 4 5 2 3" xfId="17762" xr:uid="{00000000-0005-0000-0000-0000AB440000}"/>
    <cellStyle name="20% - Accent1 3 2 2 3 4 5 3" xfId="17763" xr:uid="{00000000-0005-0000-0000-0000AC440000}"/>
    <cellStyle name="20% - Accent1 3 2 2 3 4 5 3 2" xfId="17764" xr:uid="{00000000-0005-0000-0000-0000AD440000}"/>
    <cellStyle name="20% - Accent1 3 2 2 3 4 5 4" xfId="17765" xr:uid="{00000000-0005-0000-0000-0000AE440000}"/>
    <cellStyle name="20% - Accent1 3 2 2 3 4 6" xfId="17766" xr:uid="{00000000-0005-0000-0000-0000AF440000}"/>
    <cellStyle name="20% - Accent1 3 2 2 3 4 6 2" xfId="17767" xr:uid="{00000000-0005-0000-0000-0000B0440000}"/>
    <cellStyle name="20% - Accent1 3 2 2 3 4 6 2 2" xfId="17768" xr:uid="{00000000-0005-0000-0000-0000B1440000}"/>
    <cellStyle name="20% - Accent1 3 2 2 3 4 6 2 2 2" xfId="17769" xr:uid="{00000000-0005-0000-0000-0000B2440000}"/>
    <cellStyle name="20% - Accent1 3 2 2 3 4 6 2 3" xfId="17770" xr:uid="{00000000-0005-0000-0000-0000B3440000}"/>
    <cellStyle name="20% - Accent1 3 2 2 3 4 6 3" xfId="17771" xr:uid="{00000000-0005-0000-0000-0000B4440000}"/>
    <cellStyle name="20% - Accent1 3 2 2 3 4 6 3 2" xfId="17772" xr:uid="{00000000-0005-0000-0000-0000B5440000}"/>
    <cellStyle name="20% - Accent1 3 2 2 3 4 6 4" xfId="17773" xr:uid="{00000000-0005-0000-0000-0000B6440000}"/>
    <cellStyle name="20% - Accent1 3 2 2 3 4 7" xfId="17774" xr:uid="{00000000-0005-0000-0000-0000B7440000}"/>
    <cellStyle name="20% - Accent1 3 2 2 3 4 7 2" xfId="17775" xr:uid="{00000000-0005-0000-0000-0000B8440000}"/>
    <cellStyle name="20% - Accent1 3 2 2 3 4 7 2 2" xfId="17776" xr:uid="{00000000-0005-0000-0000-0000B9440000}"/>
    <cellStyle name="20% - Accent1 3 2 2 3 4 7 3" xfId="17777" xr:uid="{00000000-0005-0000-0000-0000BA440000}"/>
    <cellStyle name="20% - Accent1 3 2 2 3 4 8" xfId="17778" xr:uid="{00000000-0005-0000-0000-0000BB440000}"/>
    <cellStyle name="20% - Accent1 3 2 2 3 4 8 2" xfId="17779" xr:uid="{00000000-0005-0000-0000-0000BC440000}"/>
    <cellStyle name="20% - Accent1 3 2 2 3 4 8 2 2" xfId="17780" xr:uid="{00000000-0005-0000-0000-0000BD440000}"/>
    <cellStyle name="20% - Accent1 3 2 2 3 4 8 3" xfId="17781" xr:uid="{00000000-0005-0000-0000-0000BE440000}"/>
    <cellStyle name="20% - Accent1 3 2 2 3 4 9" xfId="17782" xr:uid="{00000000-0005-0000-0000-0000BF440000}"/>
    <cellStyle name="20% - Accent1 3 2 2 3 4 9 2" xfId="17783" xr:uid="{00000000-0005-0000-0000-0000C0440000}"/>
    <cellStyle name="20% - Accent1 3 2 2 3 5" xfId="17784" xr:uid="{00000000-0005-0000-0000-0000C1440000}"/>
    <cellStyle name="20% - Accent1 3 2 2 3 5 2" xfId="17785" xr:uid="{00000000-0005-0000-0000-0000C2440000}"/>
    <cellStyle name="20% - Accent1 3 2 2 3 5 2 2" xfId="17786" xr:uid="{00000000-0005-0000-0000-0000C3440000}"/>
    <cellStyle name="20% - Accent1 3 2 2 3 5 2 2 2" xfId="17787" xr:uid="{00000000-0005-0000-0000-0000C4440000}"/>
    <cellStyle name="20% - Accent1 3 2 2 3 5 2 2 2 2" xfId="17788" xr:uid="{00000000-0005-0000-0000-0000C5440000}"/>
    <cellStyle name="20% - Accent1 3 2 2 3 5 2 2 3" xfId="17789" xr:uid="{00000000-0005-0000-0000-0000C6440000}"/>
    <cellStyle name="20% - Accent1 3 2 2 3 5 2 3" xfId="17790" xr:uid="{00000000-0005-0000-0000-0000C7440000}"/>
    <cellStyle name="20% - Accent1 3 2 2 3 5 2 3 2" xfId="17791" xr:uid="{00000000-0005-0000-0000-0000C8440000}"/>
    <cellStyle name="20% - Accent1 3 2 2 3 5 2 4" xfId="17792" xr:uid="{00000000-0005-0000-0000-0000C9440000}"/>
    <cellStyle name="20% - Accent1 3 2 2 3 5 3" xfId="17793" xr:uid="{00000000-0005-0000-0000-0000CA440000}"/>
    <cellStyle name="20% - Accent1 3 2 2 3 5 3 2" xfId="17794" xr:uid="{00000000-0005-0000-0000-0000CB440000}"/>
    <cellStyle name="20% - Accent1 3 2 2 3 5 3 2 2" xfId="17795" xr:uid="{00000000-0005-0000-0000-0000CC440000}"/>
    <cellStyle name="20% - Accent1 3 2 2 3 5 3 2 2 2" xfId="17796" xr:uid="{00000000-0005-0000-0000-0000CD440000}"/>
    <cellStyle name="20% - Accent1 3 2 2 3 5 3 2 3" xfId="17797" xr:uid="{00000000-0005-0000-0000-0000CE440000}"/>
    <cellStyle name="20% - Accent1 3 2 2 3 5 3 3" xfId="17798" xr:uid="{00000000-0005-0000-0000-0000CF440000}"/>
    <cellStyle name="20% - Accent1 3 2 2 3 5 3 3 2" xfId="17799" xr:uid="{00000000-0005-0000-0000-0000D0440000}"/>
    <cellStyle name="20% - Accent1 3 2 2 3 5 3 4" xfId="17800" xr:uid="{00000000-0005-0000-0000-0000D1440000}"/>
    <cellStyle name="20% - Accent1 3 2 2 3 5 4" xfId="17801" xr:uid="{00000000-0005-0000-0000-0000D2440000}"/>
    <cellStyle name="20% - Accent1 3 2 2 3 5 4 2" xfId="17802" xr:uid="{00000000-0005-0000-0000-0000D3440000}"/>
    <cellStyle name="20% - Accent1 3 2 2 3 5 4 2 2" xfId="17803" xr:uid="{00000000-0005-0000-0000-0000D4440000}"/>
    <cellStyle name="20% - Accent1 3 2 2 3 5 4 2 2 2" xfId="17804" xr:uid="{00000000-0005-0000-0000-0000D5440000}"/>
    <cellStyle name="20% - Accent1 3 2 2 3 5 4 2 3" xfId="17805" xr:uid="{00000000-0005-0000-0000-0000D6440000}"/>
    <cellStyle name="20% - Accent1 3 2 2 3 5 4 3" xfId="17806" xr:uid="{00000000-0005-0000-0000-0000D7440000}"/>
    <cellStyle name="20% - Accent1 3 2 2 3 5 4 3 2" xfId="17807" xr:uid="{00000000-0005-0000-0000-0000D8440000}"/>
    <cellStyle name="20% - Accent1 3 2 2 3 5 4 4" xfId="17808" xr:uid="{00000000-0005-0000-0000-0000D9440000}"/>
    <cellStyle name="20% - Accent1 3 2 2 3 5 5" xfId="17809" xr:uid="{00000000-0005-0000-0000-0000DA440000}"/>
    <cellStyle name="20% - Accent1 3 2 2 3 5 5 2" xfId="17810" xr:uid="{00000000-0005-0000-0000-0000DB440000}"/>
    <cellStyle name="20% - Accent1 3 2 2 3 5 5 2 2" xfId="17811" xr:uid="{00000000-0005-0000-0000-0000DC440000}"/>
    <cellStyle name="20% - Accent1 3 2 2 3 5 5 3" xfId="17812" xr:uid="{00000000-0005-0000-0000-0000DD440000}"/>
    <cellStyle name="20% - Accent1 3 2 2 3 5 6" xfId="17813" xr:uid="{00000000-0005-0000-0000-0000DE440000}"/>
    <cellStyle name="20% - Accent1 3 2 2 3 5 6 2" xfId="17814" xr:uid="{00000000-0005-0000-0000-0000DF440000}"/>
    <cellStyle name="20% - Accent1 3 2 2 3 5 6 2 2" xfId="17815" xr:uid="{00000000-0005-0000-0000-0000E0440000}"/>
    <cellStyle name="20% - Accent1 3 2 2 3 5 6 3" xfId="17816" xr:uid="{00000000-0005-0000-0000-0000E1440000}"/>
    <cellStyle name="20% - Accent1 3 2 2 3 5 7" xfId="17817" xr:uid="{00000000-0005-0000-0000-0000E2440000}"/>
    <cellStyle name="20% - Accent1 3 2 2 3 5 7 2" xfId="17818" xr:uid="{00000000-0005-0000-0000-0000E3440000}"/>
    <cellStyle name="20% - Accent1 3 2 2 3 5 8" xfId="17819" xr:uid="{00000000-0005-0000-0000-0000E4440000}"/>
    <cellStyle name="20% - Accent1 3 2 2 3 5 8 2" xfId="17820" xr:uid="{00000000-0005-0000-0000-0000E5440000}"/>
    <cellStyle name="20% - Accent1 3 2 2 3 5 9" xfId="17821" xr:uid="{00000000-0005-0000-0000-0000E6440000}"/>
    <cellStyle name="20% - Accent1 3 2 2 3 6" xfId="17822" xr:uid="{00000000-0005-0000-0000-0000E7440000}"/>
    <cellStyle name="20% - Accent1 3 2 2 3 6 2" xfId="17823" xr:uid="{00000000-0005-0000-0000-0000E8440000}"/>
    <cellStyle name="20% - Accent1 3 2 2 3 6 2 2" xfId="17824" xr:uid="{00000000-0005-0000-0000-0000E9440000}"/>
    <cellStyle name="20% - Accent1 3 2 2 3 6 2 2 2" xfId="17825" xr:uid="{00000000-0005-0000-0000-0000EA440000}"/>
    <cellStyle name="20% - Accent1 3 2 2 3 6 2 2 2 2" xfId="17826" xr:uid="{00000000-0005-0000-0000-0000EB440000}"/>
    <cellStyle name="20% - Accent1 3 2 2 3 6 2 2 3" xfId="17827" xr:uid="{00000000-0005-0000-0000-0000EC440000}"/>
    <cellStyle name="20% - Accent1 3 2 2 3 6 2 3" xfId="17828" xr:uid="{00000000-0005-0000-0000-0000ED440000}"/>
    <cellStyle name="20% - Accent1 3 2 2 3 6 2 3 2" xfId="17829" xr:uid="{00000000-0005-0000-0000-0000EE440000}"/>
    <cellStyle name="20% - Accent1 3 2 2 3 6 2 4" xfId="17830" xr:uid="{00000000-0005-0000-0000-0000EF440000}"/>
    <cellStyle name="20% - Accent1 3 2 2 3 6 3" xfId="17831" xr:uid="{00000000-0005-0000-0000-0000F0440000}"/>
    <cellStyle name="20% - Accent1 3 2 2 3 6 3 2" xfId="17832" xr:uid="{00000000-0005-0000-0000-0000F1440000}"/>
    <cellStyle name="20% - Accent1 3 2 2 3 6 3 2 2" xfId="17833" xr:uid="{00000000-0005-0000-0000-0000F2440000}"/>
    <cellStyle name="20% - Accent1 3 2 2 3 6 3 2 2 2" xfId="17834" xr:uid="{00000000-0005-0000-0000-0000F3440000}"/>
    <cellStyle name="20% - Accent1 3 2 2 3 6 3 2 3" xfId="17835" xr:uid="{00000000-0005-0000-0000-0000F4440000}"/>
    <cellStyle name="20% - Accent1 3 2 2 3 6 3 3" xfId="17836" xr:uid="{00000000-0005-0000-0000-0000F5440000}"/>
    <cellStyle name="20% - Accent1 3 2 2 3 6 3 3 2" xfId="17837" xr:uid="{00000000-0005-0000-0000-0000F6440000}"/>
    <cellStyle name="20% - Accent1 3 2 2 3 6 3 4" xfId="17838" xr:uid="{00000000-0005-0000-0000-0000F7440000}"/>
    <cellStyle name="20% - Accent1 3 2 2 3 6 4" xfId="17839" xr:uid="{00000000-0005-0000-0000-0000F8440000}"/>
    <cellStyle name="20% - Accent1 3 2 2 3 6 4 2" xfId="17840" xr:uid="{00000000-0005-0000-0000-0000F9440000}"/>
    <cellStyle name="20% - Accent1 3 2 2 3 6 4 2 2" xfId="17841" xr:uid="{00000000-0005-0000-0000-0000FA440000}"/>
    <cellStyle name="20% - Accent1 3 2 2 3 6 4 2 2 2" xfId="17842" xr:uid="{00000000-0005-0000-0000-0000FB440000}"/>
    <cellStyle name="20% - Accent1 3 2 2 3 6 4 2 3" xfId="17843" xr:uid="{00000000-0005-0000-0000-0000FC440000}"/>
    <cellStyle name="20% - Accent1 3 2 2 3 6 4 3" xfId="17844" xr:uid="{00000000-0005-0000-0000-0000FD440000}"/>
    <cellStyle name="20% - Accent1 3 2 2 3 6 4 3 2" xfId="17845" xr:uid="{00000000-0005-0000-0000-0000FE440000}"/>
    <cellStyle name="20% - Accent1 3 2 2 3 6 4 4" xfId="17846" xr:uid="{00000000-0005-0000-0000-0000FF440000}"/>
    <cellStyle name="20% - Accent1 3 2 2 3 6 5" xfId="17847" xr:uid="{00000000-0005-0000-0000-000000450000}"/>
    <cellStyle name="20% - Accent1 3 2 2 3 6 5 2" xfId="17848" xr:uid="{00000000-0005-0000-0000-000001450000}"/>
    <cellStyle name="20% - Accent1 3 2 2 3 6 5 2 2" xfId="17849" xr:uid="{00000000-0005-0000-0000-000002450000}"/>
    <cellStyle name="20% - Accent1 3 2 2 3 6 5 3" xfId="17850" xr:uid="{00000000-0005-0000-0000-000003450000}"/>
    <cellStyle name="20% - Accent1 3 2 2 3 6 6" xfId="17851" xr:uid="{00000000-0005-0000-0000-000004450000}"/>
    <cellStyle name="20% - Accent1 3 2 2 3 6 6 2" xfId="17852" xr:uid="{00000000-0005-0000-0000-000005450000}"/>
    <cellStyle name="20% - Accent1 3 2 2 3 6 6 2 2" xfId="17853" xr:uid="{00000000-0005-0000-0000-000006450000}"/>
    <cellStyle name="20% - Accent1 3 2 2 3 6 6 3" xfId="17854" xr:uid="{00000000-0005-0000-0000-000007450000}"/>
    <cellStyle name="20% - Accent1 3 2 2 3 6 7" xfId="17855" xr:uid="{00000000-0005-0000-0000-000008450000}"/>
    <cellStyle name="20% - Accent1 3 2 2 3 6 7 2" xfId="17856" xr:uid="{00000000-0005-0000-0000-000009450000}"/>
    <cellStyle name="20% - Accent1 3 2 2 3 6 8" xfId="17857" xr:uid="{00000000-0005-0000-0000-00000A450000}"/>
    <cellStyle name="20% - Accent1 3 2 2 3 6 8 2" xfId="17858" xr:uid="{00000000-0005-0000-0000-00000B450000}"/>
    <cellStyle name="20% - Accent1 3 2 2 3 6 9" xfId="17859" xr:uid="{00000000-0005-0000-0000-00000C450000}"/>
    <cellStyle name="20% - Accent1 3 2 2 3 7" xfId="17860" xr:uid="{00000000-0005-0000-0000-00000D450000}"/>
    <cellStyle name="20% - Accent1 3 2 2 3 7 2" xfId="17861" xr:uid="{00000000-0005-0000-0000-00000E450000}"/>
    <cellStyle name="20% - Accent1 3 2 2 3 7 2 2" xfId="17862" xr:uid="{00000000-0005-0000-0000-00000F450000}"/>
    <cellStyle name="20% - Accent1 3 2 2 3 7 2 2 2" xfId="17863" xr:uid="{00000000-0005-0000-0000-000010450000}"/>
    <cellStyle name="20% - Accent1 3 2 2 3 7 2 3" xfId="17864" xr:uid="{00000000-0005-0000-0000-000011450000}"/>
    <cellStyle name="20% - Accent1 3 2 2 3 7 3" xfId="17865" xr:uid="{00000000-0005-0000-0000-000012450000}"/>
    <cellStyle name="20% - Accent1 3 2 2 3 7 3 2" xfId="17866" xr:uid="{00000000-0005-0000-0000-000013450000}"/>
    <cellStyle name="20% - Accent1 3 2 2 3 7 4" xfId="17867" xr:uid="{00000000-0005-0000-0000-000014450000}"/>
    <cellStyle name="20% - Accent1 3 2 2 3 8" xfId="17868" xr:uid="{00000000-0005-0000-0000-000015450000}"/>
    <cellStyle name="20% - Accent1 3 2 2 3 8 2" xfId="17869" xr:uid="{00000000-0005-0000-0000-000016450000}"/>
    <cellStyle name="20% - Accent1 3 2 2 3 8 2 2" xfId="17870" xr:uid="{00000000-0005-0000-0000-000017450000}"/>
    <cellStyle name="20% - Accent1 3 2 2 3 8 2 2 2" xfId="17871" xr:uid="{00000000-0005-0000-0000-000018450000}"/>
    <cellStyle name="20% - Accent1 3 2 2 3 8 2 3" xfId="17872" xr:uid="{00000000-0005-0000-0000-000019450000}"/>
    <cellStyle name="20% - Accent1 3 2 2 3 8 3" xfId="17873" xr:uid="{00000000-0005-0000-0000-00001A450000}"/>
    <cellStyle name="20% - Accent1 3 2 2 3 8 3 2" xfId="17874" xr:uid="{00000000-0005-0000-0000-00001B450000}"/>
    <cellStyle name="20% - Accent1 3 2 2 3 8 4" xfId="17875" xr:uid="{00000000-0005-0000-0000-00001C450000}"/>
    <cellStyle name="20% - Accent1 3 2 2 3 9" xfId="17876" xr:uid="{00000000-0005-0000-0000-00001D450000}"/>
    <cellStyle name="20% - Accent1 3 2 2 3 9 2" xfId="17877" xr:uid="{00000000-0005-0000-0000-00001E450000}"/>
    <cellStyle name="20% - Accent1 3 2 2 3 9 2 2" xfId="17878" xr:uid="{00000000-0005-0000-0000-00001F450000}"/>
    <cellStyle name="20% - Accent1 3 2 2 3 9 2 2 2" xfId="17879" xr:uid="{00000000-0005-0000-0000-000020450000}"/>
    <cellStyle name="20% - Accent1 3 2 2 3 9 2 3" xfId="17880" xr:uid="{00000000-0005-0000-0000-000021450000}"/>
    <cellStyle name="20% - Accent1 3 2 2 3 9 3" xfId="17881" xr:uid="{00000000-0005-0000-0000-000022450000}"/>
    <cellStyle name="20% - Accent1 3 2 2 3 9 3 2" xfId="17882" xr:uid="{00000000-0005-0000-0000-000023450000}"/>
    <cellStyle name="20% - Accent1 3 2 2 3 9 4" xfId="17883" xr:uid="{00000000-0005-0000-0000-000024450000}"/>
    <cellStyle name="20% - Accent1 3 2 2 4" xfId="17884" xr:uid="{00000000-0005-0000-0000-000025450000}"/>
    <cellStyle name="20% - Accent1 3 2 2 4 10" xfId="17885" xr:uid="{00000000-0005-0000-0000-000026450000}"/>
    <cellStyle name="20% - Accent1 3 2 2 4 10 2" xfId="17886" xr:uid="{00000000-0005-0000-0000-000027450000}"/>
    <cellStyle name="20% - Accent1 3 2 2 4 11" xfId="17887" xr:uid="{00000000-0005-0000-0000-000028450000}"/>
    <cellStyle name="20% - Accent1 3 2 2 4 2" xfId="17888" xr:uid="{00000000-0005-0000-0000-000029450000}"/>
    <cellStyle name="20% - Accent1 3 2 2 4 2 2" xfId="17889" xr:uid="{00000000-0005-0000-0000-00002A450000}"/>
    <cellStyle name="20% - Accent1 3 2 2 4 2 2 2" xfId="17890" xr:uid="{00000000-0005-0000-0000-00002B450000}"/>
    <cellStyle name="20% - Accent1 3 2 2 4 2 2 2 2" xfId="17891" xr:uid="{00000000-0005-0000-0000-00002C450000}"/>
    <cellStyle name="20% - Accent1 3 2 2 4 2 2 2 2 2" xfId="17892" xr:uid="{00000000-0005-0000-0000-00002D450000}"/>
    <cellStyle name="20% - Accent1 3 2 2 4 2 2 2 3" xfId="17893" xr:uid="{00000000-0005-0000-0000-00002E450000}"/>
    <cellStyle name="20% - Accent1 3 2 2 4 2 2 3" xfId="17894" xr:uid="{00000000-0005-0000-0000-00002F450000}"/>
    <cellStyle name="20% - Accent1 3 2 2 4 2 2 3 2" xfId="17895" xr:uid="{00000000-0005-0000-0000-000030450000}"/>
    <cellStyle name="20% - Accent1 3 2 2 4 2 2 4" xfId="17896" xr:uid="{00000000-0005-0000-0000-000031450000}"/>
    <cellStyle name="20% - Accent1 3 2 2 4 2 3" xfId="17897" xr:uid="{00000000-0005-0000-0000-000032450000}"/>
    <cellStyle name="20% - Accent1 3 2 2 4 2 3 2" xfId="17898" xr:uid="{00000000-0005-0000-0000-000033450000}"/>
    <cellStyle name="20% - Accent1 3 2 2 4 2 3 2 2" xfId="17899" xr:uid="{00000000-0005-0000-0000-000034450000}"/>
    <cellStyle name="20% - Accent1 3 2 2 4 2 3 2 2 2" xfId="17900" xr:uid="{00000000-0005-0000-0000-000035450000}"/>
    <cellStyle name="20% - Accent1 3 2 2 4 2 3 2 3" xfId="17901" xr:uid="{00000000-0005-0000-0000-000036450000}"/>
    <cellStyle name="20% - Accent1 3 2 2 4 2 3 3" xfId="17902" xr:uid="{00000000-0005-0000-0000-000037450000}"/>
    <cellStyle name="20% - Accent1 3 2 2 4 2 3 3 2" xfId="17903" xr:uid="{00000000-0005-0000-0000-000038450000}"/>
    <cellStyle name="20% - Accent1 3 2 2 4 2 3 4" xfId="17904" xr:uid="{00000000-0005-0000-0000-000039450000}"/>
    <cellStyle name="20% - Accent1 3 2 2 4 2 4" xfId="17905" xr:uid="{00000000-0005-0000-0000-00003A450000}"/>
    <cellStyle name="20% - Accent1 3 2 2 4 2 4 2" xfId="17906" xr:uid="{00000000-0005-0000-0000-00003B450000}"/>
    <cellStyle name="20% - Accent1 3 2 2 4 2 4 2 2" xfId="17907" xr:uid="{00000000-0005-0000-0000-00003C450000}"/>
    <cellStyle name="20% - Accent1 3 2 2 4 2 4 2 2 2" xfId="17908" xr:uid="{00000000-0005-0000-0000-00003D450000}"/>
    <cellStyle name="20% - Accent1 3 2 2 4 2 4 2 3" xfId="17909" xr:uid="{00000000-0005-0000-0000-00003E450000}"/>
    <cellStyle name="20% - Accent1 3 2 2 4 2 4 3" xfId="17910" xr:uid="{00000000-0005-0000-0000-00003F450000}"/>
    <cellStyle name="20% - Accent1 3 2 2 4 2 4 3 2" xfId="17911" xr:uid="{00000000-0005-0000-0000-000040450000}"/>
    <cellStyle name="20% - Accent1 3 2 2 4 2 4 4" xfId="17912" xr:uid="{00000000-0005-0000-0000-000041450000}"/>
    <cellStyle name="20% - Accent1 3 2 2 4 2 5" xfId="17913" xr:uid="{00000000-0005-0000-0000-000042450000}"/>
    <cellStyle name="20% - Accent1 3 2 2 4 2 5 2" xfId="17914" xr:uid="{00000000-0005-0000-0000-000043450000}"/>
    <cellStyle name="20% - Accent1 3 2 2 4 2 5 2 2" xfId="17915" xr:uid="{00000000-0005-0000-0000-000044450000}"/>
    <cellStyle name="20% - Accent1 3 2 2 4 2 5 3" xfId="17916" xr:uid="{00000000-0005-0000-0000-000045450000}"/>
    <cellStyle name="20% - Accent1 3 2 2 4 2 6" xfId="17917" xr:uid="{00000000-0005-0000-0000-000046450000}"/>
    <cellStyle name="20% - Accent1 3 2 2 4 2 6 2" xfId="17918" xr:uid="{00000000-0005-0000-0000-000047450000}"/>
    <cellStyle name="20% - Accent1 3 2 2 4 2 6 2 2" xfId="17919" xr:uid="{00000000-0005-0000-0000-000048450000}"/>
    <cellStyle name="20% - Accent1 3 2 2 4 2 6 3" xfId="17920" xr:uid="{00000000-0005-0000-0000-000049450000}"/>
    <cellStyle name="20% - Accent1 3 2 2 4 2 7" xfId="17921" xr:uid="{00000000-0005-0000-0000-00004A450000}"/>
    <cellStyle name="20% - Accent1 3 2 2 4 2 7 2" xfId="17922" xr:uid="{00000000-0005-0000-0000-00004B450000}"/>
    <cellStyle name="20% - Accent1 3 2 2 4 2 8" xfId="17923" xr:uid="{00000000-0005-0000-0000-00004C450000}"/>
    <cellStyle name="20% - Accent1 3 2 2 4 2 8 2" xfId="17924" xr:uid="{00000000-0005-0000-0000-00004D450000}"/>
    <cellStyle name="20% - Accent1 3 2 2 4 2 9" xfId="17925" xr:uid="{00000000-0005-0000-0000-00004E450000}"/>
    <cellStyle name="20% - Accent1 3 2 2 4 3" xfId="17926" xr:uid="{00000000-0005-0000-0000-00004F450000}"/>
    <cellStyle name="20% - Accent1 3 2 2 4 3 2" xfId="17927" xr:uid="{00000000-0005-0000-0000-000050450000}"/>
    <cellStyle name="20% - Accent1 3 2 2 4 3 2 2" xfId="17928" xr:uid="{00000000-0005-0000-0000-000051450000}"/>
    <cellStyle name="20% - Accent1 3 2 2 4 3 2 2 2" xfId="17929" xr:uid="{00000000-0005-0000-0000-000052450000}"/>
    <cellStyle name="20% - Accent1 3 2 2 4 3 2 2 2 2" xfId="17930" xr:uid="{00000000-0005-0000-0000-000053450000}"/>
    <cellStyle name="20% - Accent1 3 2 2 4 3 2 2 3" xfId="17931" xr:uid="{00000000-0005-0000-0000-000054450000}"/>
    <cellStyle name="20% - Accent1 3 2 2 4 3 2 3" xfId="17932" xr:uid="{00000000-0005-0000-0000-000055450000}"/>
    <cellStyle name="20% - Accent1 3 2 2 4 3 2 3 2" xfId="17933" xr:uid="{00000000-0005-0000-0000-000056450000}"/>
    <cellStyle name="20% - Accent1 3 2 2 4 3 2 4" xfId="17934" xr:uid="{00000000-0005-0000-0000-000057450000}"/>
    <cellStyle name="20% - Accent1 3 2 2 4 3 3" xfId="17935" xr:uid="{00000000-0005-0000-0000-000058450000}"/>
    <cellStyle name="20% - Accent1 3 2 2 4 3 3 2" xfId="17936" xr:uid="{00000000-0005-0000-0000-000059450000}"/>
    <cellStyle name="20% - Accent1 3 2 2 4 3 3 2 2" xfId="17937" xr:uid="{00000000-0005-0000-0000-00005A450000}"/>
    <cellStyle name="20% - Accent1 3 2 2 4 3 3 2 2 2" xfId="17938" xr:uid="{00000000-0005-0000-0000-00005B450000}"/>
    <cellStyle name="20% - Accent1 3 2 2 4 3 3 2 3" xfId="17939" xr:uid="{00000000-0005-0000-0000-00005C450000}"/>
    <cellStyle name="20% - Accent1 3 2 2 4 3 3 3" xfId="17940" xr:uid="{00000000-0005-0000-0000-00005D450000}"/>
    <cellStyle name="20% - Accent1 3 2 2 4 3 3 3 2" xfId="17941" xr:uid="{00000000-0005-0000-0000-00005E450000}"/>
    <cellStyle name="20% - Accent1 3 2 2 4 3 3 4" xfId="17942" xr:uid="{00000000-0005-0000-0000-00005F450000}"/>
    <cellStyle name="20% - Accent1 3 2 2 4 3 4" xfId="17943" xr:uid="{00000000-0005-0000-0000-000060450000}"/>
    <cellStyle name="20% - Accent1 3 2 2 4 3 4 2" xfId="17944" xr:uid="{00000000-0005-0000-0000-000061450000}"/>
    <cellStyle name="20% - Accent1 3 2 2 4 3 4 2 2" xfId="17945" xr:uid="{00000000-0005-0000-0000-000062450000}"/>
    <cellStyle name="20% - Accent1 3 2 2 4 3 4 2 2 2" xfId="17946" xr:uid="{00000000-0005-0000-0000-000063450000}"/>
    <cellStyle name="20% - Accent1 3 2 2 4 3 4 2 3" xfId="17947" xr:uid="{00000000-0005-0000-0000-000064450000}"/>
    <cellStyle name="20% - Accent1 3 2 2 4 3 4 3" xfId="17948" xr:uid="{00000000-0005-0000-0000-000065450000}"/>
    <cellStyle name="20% - Accent1 3 2 2 4 3 4 3 2" xfId="17949" xr:uid="{00000000-0005-0000-0000-000066450000}"/>
    <cellStyle name="20% - Accent1 3 2 2 4 3 4 4" xfId="17950" xr:uid="{00000000-0005-0000-0000-000067450000}"/>
    <cellStyle name="20% - Accent1 3 2 2 4 3 5" xfId="17951" xr:uid="{00000000-0005-0000-0000-000068450000}"/>
    <cellStyle name="20% - Accent1 3 2 2 4 3 5 2" xfId="17952" xr:uid="{00000000-0005-0000-0000-000069450000}"/>
    <cellStyle name="20% - Accent1 3 2 2 4 3 5 2 2" xfId="17953" xr:uid="{00000000-0005-0000-0000-00006A450000}"/>
    <cellStyle name="20% - Accent1 3 2 2 4 3 5 3" xfId="17954" xr:uid="{00000000-0005-0000-0000-00006B450000}"/>
    <cellStyle name="20% - Accent1 3 2 2 4 3 6" xfId="17955" xr:uid="{00000000-0005-0000-0000-00006C450000}"/>
    <cellStyle name="20% - Accent1 3 2 2 4 3 6 2" xfId="17956" xr:uid="{00000000-0005-0000-0000-00006D450000}"/>
    <cellStyle name="20% - Accent1 3 2 2 4 3 6 2 2" xfId="17957" xr:uid="{00000000-0005-0000-0000-00006E450000}"/>
    <cellStyle name="20% - Accent1 3 2 2 4 3 6 3" xfId="17958" xr:uid="{00000000-0005-0000-0000-00006F450000}"/>
    <cellStyle name="20% - Accent1 3 2 2 4 3 7" xfId="17959" xr:uid="{00000000-0005-0000-0000-000070450000}"/>
    <cellStyle name="20% - Accent1 3 2 2 4 3 7 2" xfId="17960" xr:uid="{00000000-0005-0000-0000-000071450000}"/>
    <cellStyle name="20% - Accent1 3 2 2 4 3 8" xfId="17961" xr:uid="{00000000-0005-0000-0000-000072450000}"/>
    <cellStyle name="20% - Accent1 3 2 2 4 3 8 2" xfId="17962" xr:uid="{00000000-0005-0000-0000-000073450000}"/>
    <cellStyle name="20% - Accent1 3 2 2 4 3 9" xfId="17963" xr:uid="{00000000-0005-0000-0000-000074450000}"/>
    <cellStyle name="20% - Accent1 3 2 2 4 4" xfId="17964" xr:uid="{00000000-0005-0000-0000-000075450000}"/>
    <cellStyle name="20% - Accent1 3 2 2 4 4 2" xfId="17965" xr:uid="{00000000-0005-0000-0000-000076450000}"/>
    <cellStyle name="20% - Accent1 3 2 2 4 4 2 2" xfId="17966" xr:uid="{00000000-0005-0000-0000-000077450000}"/>
    <cellStyle name="20% - Accent1 3 2 2 4 4 2 2 2" xfId="17967" xr:uid="{00000000-0005-0000-0000-000078450000}"/>
    <cellStyle name="20% - Accent1 3 2 2 4 4 2 3" xfId="17968" xr:uid="{00000000-0005-0000-0000-000079450000}"/>
    <cellStyle name="20% - Accent1 3 2 2 4 4 3" xfId="17969" xr:uid="{00000000-0005-0000-0000-00007A450000}"/>
    <cellStyle name="20% - Accent1 3 2 2 4 4 3 2" xfId="17970" xr:uid="{00000000-0005-0000-0000-00007B450000}"/>
    <cellStyle name="20% - Accent1 3 2 2 4 4 4" xfId="17971" xr:uid="{00000000-0005-0000-0000-00007C450000}"/>
    <cellStyle name="20% - Accent1 3 2 2 4 5" xfId="17972" xr:uid="{00000000-0005-0000-0000-00007D450000}"/>
    <cellStyle name="20% - Accent1 3 2 2 4 5 2" xfId="17973" xr:uid="{00000000-0005-0000-0000-00007E450000}"/>
    <cellStyle name="20% - Accent1 3 2 2 4 5 2 2" xfId="17974" xr:uid="{00000000-0005-0000-0000-00007F450000}"/>
    <cellStyle name="20% - Accent1 3 2 2 4 5 2 2 2" xfId="17975" xr:uid="{00000000-0005-0000-0000-000080450000}"/>
    <cellStyle name="20% - Accent1 3 2 2 4 5 2 3" xfId="17976" xr:uid="{00000000-0005-0000-0000-000081450000}"/>
    <cellStyle name="20% - Accent1 3 2 2 4 5 3" xfId="17977" xr:uid="{00000000-0005-0000-0000-000082450000}"/>
    <cellStyle name="20% - Accent1 3 2 2 4 5 3 2" xfId="17978" xr:uid="{00000000-0005-0000-0000-000083450000}"/>
    <cellStyle name="20% - Accent1 3 2 2 4 5 4" xfId="17979" xr:uid="{00000000-0005-0000-0000-000084450000}"/>
    <cellStyle name="20% - Accent1 3 2 2 4 6" xfId="17980" xr:uid="{00000000-0005-0000-0000-000085450000}"/>
    <cellStyle name="20% - Accent1 3 2 2 4 6 2" xfId="17981" xr:uid="{00000000-0005-0000-0000-000086450000}"/>
    <cellStyle name="20% - Accent1 3 2 2 4 6 2 2" xfId="17982" xr:uid="{00000000-0005-0000-0000-000087450000}"/>
    <cellStyle name="20% - Accent1 3 2 2 4 6 2 2 2" xfId="17983" xr:uid="{00000000-0005-0000-0000-000088450000}"/>
    <cellStyle name="20% - Accent1 3 2 2 4 6 2 3" xfId="17984" xr:uid="{00000000-0005-0000-0000-000089450000}"/>
    <cellStyle name="20% - Accent1 3 2 2 4 6 3" xfId="17985" xr:uid="{00000000-0005-0000-0000-00008A450000}"/>
    <cellStyle name="20% - Accent1 3 2 2 4 6 3 2" xfId="17986" xr:uid="{00000000-0005-0000-0000-00008B450000}"/>
    <cellStyle name="20% - Accent1 3 2 2 4 6 4" xfId="17987" xr:uid="{00000000-0005-0000-0000-00008C450000}"/>
    <cellStyle name="20% - Accent1 3 2 2 4 7" xfId="17988" xr:uid="{00000000-0005-0000-0000-00008D450000}"/>
    <cellStyle name="20% - Accent1 3 2 2 4 7 2" xfId="17989" xr:uid="{00000000-0005-0000-0000-00008E450000}"/>
    <cellStyle name="20% - Accent1 3 2 2 4 7 2 2" xfId="17990" xr:uid="{00000000-0005-0000-0000-00008F450000}"/>
    <cellStyle name="20% - Accent1 3 2 2 4 7 3" xfId="17991" xr:uid="{00000000-0005-0000-0000-000090450000}"/>
    <cellStyle name="20% - Accent1 3 2 2 4 8" xfId="17992" xr:uid="{00000000-0005-0000-0000-000091450000}"/>
    <cellStyle name="20% - Accent1 3 2 2 4 8 2" xfId="17993" xr:uid="{00000000-0005-0000-0000-000092450000}"/>
    <cellStyle name="20% - Accent1 3 2 2 4 8 2 2" xfId="17994" xr:uid="{00000000-0005-0000-0000-000093450000}"/>
    <cellStyle name="20% - Accent1 3 2 2 4 8 3" xfId="17995" xr:uid="{00000000-0005-0000-0000-000094450000}"/>
    <cellStyle name="20% - Accent1 3 2 2 4 9" xfId="17996" xr:uid="{00000000-0005-0000-0000-000095450000}"/>
    <cellStyle name="20% - Accent1 3 2 2 4 9 2" xfId="17997" xr:uid="{00000000-0005-0000-0000-000096450000}"/>
    <cellStyle name="20% - Accent1 3 2 2 5" xfId="17998" xr:uid="{00000000-0005-0000-0000-000097450000}"/>
    <cellStyle name="20% - Accent1 3 2 2 5 10" xfId="17999" xr:uid="{00000000-0005-0000-0000-000098450000}"/>
    <cellStyle name="20% - Accent1 3 2 2 5 10 2" xfId="18000" xr:uid="{00000000-0005-0000-0000-000099450000}"/>
    <cellStyle name="20% - Accent1 3 2 2 5 11" xfId="18001" xr:uid="{00000000-0005-0000-0000-00009A450000}"/>
    <cellStyle name="20% - Accent1 3 2 2 5 2" xfId="18002" xr:uid="{00000000-0005-0000-0000-00009B450000}"/>
    <cellStyle name="20% - Accent1 3 2 2 5 2 2" xfId="18003" xr:uid="{00000000-0005-0000-0000-00009C450000}"/>
    <cellStyle name="20% - Accent1 3 2 2 5 2 2 2" xfId="18004" xr:uid="{00000000-0005-0000-0000-00009D450000}"/>
    <cellStyle name="20% - Accent1 3 2 2 5 2 2 2 2" xfId="18005" xr:uid="{00000000-0005-0000-0000-00009E450000}"/>
    <cellStyle name="20% - Accent1 3 2 2 5 2 2 2 2 2" xfId="18006" xr:uid="{00000000-0005-0000-0000-00009F450000}"/>
    <cellStyle name="20% - Accent1 3 2 2 5 2 2 2 3" xfId="18007" xr:uid="{00000000-0005-0000-0000-0000A0450000}"/>
    <cellStyle name="20% - Accent1 3 2 2 5 2 2 3" xfId="18008" xr:uid="{00000000-0005-0000-0000-0000A1450000}"/>
    <cellStyle name="20% - Accent1 3 2 2 5 2 2 3 2" xfId="18009" xr:uid="{00000000-0005-0000-0000-0000A2450000}"/>
    <cellStyle name="20% - Accent1 3 2 2 5 2 2 4" xfId="18010" xr:uid="{00000000-0005-0000-0000-0000A3450000}"/>
    <cellStyle name="20% - Accent1 3 2 2 5 2 3" xfId="18011" xr:uid="{00000000-0005-0000-0000-0000A4450000}"/>
    <cellStyle name="20% - Accent1 3 2 2 5 2 3 2" xfId="18012" xr:uid="{00000000-0005-0000-0000-0000A5450000}"/>
    <cellStyle name="20% - Accent1 3 2 2 5 2 3 2 2" xfId="18013" xr:uid="{00000000-0005-0000-0000-0000A6450000}"/>
    <cellStyle name="20% - Accent1 3 2 2 5 2 3 2 2 2" xfId="18014" xr:uid="{00000000-0005-0000-0000-0000A7450000}"/>
    <cellStyle name="20% - Accent1 3 2 2 5 2 3 2 3" xfId="18015" xr:uid="{00000000-0005-0000-0000-0000A8450000}"/>
    <cellStyle name="20% - Accent1 3 2 2 5 2 3 3" xfId="18016" xr:uid="{00000000-0005-0000-0000-0000A9450000}"/>
    <cellStyle name="20% - Accent1 3 2 2 5 2 3 3 2" xfId="18017" xr:uid="{00000000-0005-0000-0000-0000AA450000}"/>
    <cellStyle name="20% - Accent1 3 2 2 5 2 3 4" xfId="18018" xr:uid="{00000000-0005-0000-0000-0000AB450000}"/>
    <cellStyle name="20% - Accent1 3 2 2 5 2 4" xfId="18019" xr:uid="{00000000-0005-0000-0000-0000AC450000}"/>
    <cellStyle name="20% - Accent1 3 2 2 5 2 4 2" xfId="18020" xr:uid="{00000000-0005-0000-0000-0000AD450000}"/>
    <cellStyle name="20% - Accent1 3 2 2 5 2 4 2 2" xfId="18021" xr:uid="{00000000-0005-0000-0000-0000AE450000}"/>
    <cellStyle name="20% - Accent1 3 2 2 5 2 4 2 2 2" xfId="18022" xr:uid="{00000000-0005-0000-0000-0000AF450000}"/>
    <cellStyle name="20% - Accent1 3 2 2 5 2 4 2 3" xfId="18023" xr:uid="{00000000-0005-0000-0000-0000B0450000}"/>
    <cellStyle name="20% - Accent1 3 2 2 5 2 4 3" xfId="18024" xr:uid="{00000000-0005-0000-0000-0000B1450000}"/>
    <cellStyle name="20% - Accent1 3 2 2 5 2 4 3 2" xfId="18025" xr:uid="{00000000-0005-0000-0000-0000B2450000}"/>
    <cellStyle name="20% - Accent1 3 2 2 5 2 4 4" xfId="18026" xr:uid="{00000000-0005-0000-0000-0000B3450000}"/>
    <cellStyle name="20% - Accent1 3 2 2 5 2 5" xfId="18027" xr:uid="{00000000-0005-0000-0000-0000B4450000}"/>
    <cellStyle name="20% - Accent1 3 2 2 5 2 5 2" xfId="18028" xr:uid="{00000000-0005-0000-0000-0000B5450000}"/>
    <cellStyle name="20% - Accent1 3 2 2 5 2 5 2 2" xfId="18029" xr:uid="{00000000-0005-0000-0000-0000B6450000}"/>
    <cellStyle name="20% - Accent1 3 2 2 5 2 5 3" xfId="18030" xr:uid="{00000000-0005-0000-0000-0000B7450000}"/>
    <cellStyle name="20% - Accent1 3 2 2 5 2 6" xfId="18031" xr:uid="{00000000-0005-0000-0000-0000B8450000}"/>
    <cellStyle name="20% - Accent1 3 2 2 5 2 6 2" xfId="18032" xr:uid="{00000000-0005-0000-0000-0000B9450000}"/>
    <cellStyle name="20% - Accent1 3 2 2 5 2 6 2 2" xfId="18033" xr:uid="{00000000-0005-0000-0000-0000BA450000}"/>
    <cellStyle name="20% - Accent1 3 2 2 5 2 6 3" xfId="18034" xr:uid="{00000000-0005-0000-0000-0000BB450000}"/>
    <cellStyle name="20% - Accent1 3 2 2 5 2 7" xfId="18035" xr:uid="{00000000-0005-0000-0000-0000BC450000}"/>
    <cellStyle name="20% - Accent1 3 2 2 5 2 7 2" xfId="18036" xr:uid="{00000000-0005-0000-0000-0000BD450000}"/>
    <cellStyle name="20% - Accent1 3 2 2 5 2 8" xfId="18037" xr:uid="{00000000-0005-0000-0000-0000BE450000}"/>
    <cellStyle name="20% - Accent1 3 2 2 5 2 8 2" xfId="18038" xr:uid="{00000000-0005-0000-0000-0000BF450000}"/>
    <cellStyle name="20% - Accent1 3 2 2 5 2 9" xfId="18039" xr:uid="{00000000-0005-0000-0000-0000C0450000}"/>
    <cellStyle name="20% - Accent1 3 2 2 5 3" xfId="18040" xr:uid="{00000000-0005-0000-0000-0000C1450000}"/>
    <cellStyle name="20% - Accent1 3 2 2 5 3 2" xfId="18041" xr:uid="{00000000-0005-0000-0000-0000C2450000}"/>
    <cellStyle name="20% - Accent1 3 2 2 5 3 2 2" xfId="18042" xr:uid="{00000000-0005-0000-0000-0000C3450000}"/>
    <cellStyle name="20% - Accent1 3 2 2 5 3 2 2 2" xfId="18043" xr:uid="{00000000-0005-0000-0000-0000C4450000}"/>
    <cellStyle name="20% - Accent1 3 2 2 5 3 2 2 2 2" xfId="18044" xr:uid="{00000000-0005-0000-0000-0000C5450000}"/>
    <cellStyle name="20% - Accent1 3 2 2 5 3 2 2 3" xfId="18045" xr:uid="{00000000-0005-0000-0000-0000C6450000}"/>
    <cellStyle name="20% - Accent1 3 2 2 5 3 2 3" xfId="18046" xr:uid="{00000000-0005-0000-0000-0000C7450000}"/>
    <cellStyle name="20% - Accent1 3 2 2 5 3 2 3 2" xfId="18047" xr:uid="{00000000-0005-0000-0000-0000C8450000}"/>
    <cellStyle name="20% - Accent1 3 2 2 5 3 2 4" xfId="18048" xr:uid="{00000000-0005-0000-0000-0000C9450000}"/>
    <cellStyle name="20% - Accent1 3 2 2 5 3 3" xfId="18049" xr:uid="{00000000-0005-0000-0000-0000CA450000}"/>
    <cellStyle name="20% - Accent1 3 2 2 5 3 3 2" xfId="18050" xr:uid="{00000000-0005-0000-0000-0000CB450000}"/>
    <cellStyle name="20% - Accent1 3 2 2 5 3 3 2 2" xfId="18051" xr:uid="{00000000-0005-0000-0000-0000CC450000}"/>
    <cellStyle name="20% - Accent1 3 2 2 5 3 3 2 2 2" xfId="18052" xr:uid="{00000000-0005-0000-0000-0000CD450000}"/>
    <cellStyle name="20% - Accent1 3 2 2 5 3 3 2 3" xfId="18053" xr:uid="{00000000-0005-0000-0000-0000CE450000}"/>
    <cellStyle name="20% - Accent1 3 2 2 5 3 3 3" xfId="18054" xr:uid="{00000000-0005-0000-0000-0000CF450000}"/>
    <cellStyle name="20% - Accent1 3 2 2 5 3 3 3 2" xfId="18055" xr:uid="{00000000-0005-0000-0000-0000D0450000}"/>
    <cellStyle name="20% - Accent1 3 2 2 5 3 3 4" xfId="18056" xr:uid="{00000000-0005-0000-0000-0000D1450000}"/>
    <cellStyle name="20% - Accent1 3 2 2 5 3 4" xfId="18057" xr:uid="{00000000-0005-0000-0000-0000D2450000}"/>
    <cellStyle name="20% - Accent1 3 2 2 5 3 4 2" xfId="18058" xr:uid="{00000000-0005-0000-0000-0000D3450000}"/>
    <cellStyle name="20% - Accent1 3 2 2 5 3 4 2 2" xfId="18059" xr:uid="{00000000-0005-0000-0000-0000D4450000}"/>
    <cellStyle name="20% - Accent1 3 2 2 5 3 4 2 2 2" xfId="18060" xr:uid="{00000000-0005-0000-0000-0000D5450000}"/>
    <cellStyle name="20% - Accent1 3 2 2 5 3 4 2 3" xfId="18061" xr:uid="{00000000-0005-0000-0000-0000D6450000}"/>
    <cellStyle name="20% - Accent1 3 2 2 5 3 4 3" xfId="18062" xr:uid="{00000000-0005-0000-0000-0000D7450000}"/>
    <cellStyle name="20% - Accent1 3 2 2 5 3 4 3 2" xfId="18063" xr:uid="{00000000-0005-0000-0000-0000D8450000}"/>
    <cellStyle name="20% - Accent1 3 2 2 5 3 4 4" xfId="18064" xr:uid="{00000000-0005-0000-0000-0000D9450000}"/>
    <cellStyle name="20% - Accent1 3 2 2 5 3 5" xfId="18065" xr:uid="{00000000-0005-0000-0000-0000DA450000}"/>
    <cellStyle name="20% - Accent1 3 2 2 5 3 5 2" xfId="18066" xr:uid="{00000000-0005-0000-0000-0000DB450000}"/>
    <cellStyle name="20% - Accent1 3 2 2 5 3 5 2 2" xfId="18067" xr:uid="{00000000-0005-0000-0000-0000DC450000}"/>
    <cellStyle name="20% - Accent1 3 2 2 5 3 5 3" xfId="18068" xr:uid="{00000000-0005-0000-0000-0000DD450000}"/>
    <cellStyle name="20% - Accent1 3 2 2 5 3 6" xfId="18069" xr:uid="{00000000-0005-0000-0000-0000DE450000}"/>
    <cellStyle name="20% - Accent1 3 2 2 5 3 6 2" xfId="18070" xr:uid="{00000000-0005-0000-0000-0000DF450000}"/>
    <cellStyle name="20% - Accent1 3 2 2 5 3 6 2 2" xfId="18071" xr:uid="{00000000-0005-0000-0000-0000E0450000}"/>
    <cellStyle name="20% - Accent1 3 2 2 5 3 6 3" xfId="18072" xr:uid="{00000000-0005-0000-0000-0000E1450000}"/>
    <cellStyle name="20% - Accent1 3 2 2 5 3 7" xfId="18073" xr:uid="{00000000-0005-0000-0000-0000E2450000}"/>
    <cellStyle name="20% - Accent1 3 2 2 5 3 7 2" xfId="18074" xr:uid="{00000000-0005-0000-0000-0000E3450000}"/>
    <cellStyle name="20% - Accent1 3 2 2 5 3 8" xfId="18075" xr:uid="{00000000-0005-0000-0000-0000E4450000}"/>
    <cellStyle name="20% - Accent1 3 2 2 5 3 8 2" xfId="18076" xr:uid="{00000000-0005-0000-0000-0000E5450000}"/>
    <cellStyle name="20% - Accent1 3 2 2 5 3 9" xfId="18077" xr:uid="{00000000-0005-0000-0000-0000E6450000}"/>
    <cellStyle name="20% - Accent1 3 2 2 5 4" xfId="18078" xr:uid="{00000000-0005-0000-0000-0000E7450000}"/>
    <cellStyle name="20% - Accent1 3 2 2 5 4 2" xfId="18079" xr:uid="{00000000-0005-0000-0000-0000E8450000}"/>
    <cellStyle name="20% - Accent1 3 2 2 5 4 2 2" xfId="18080" xr:uid="{00000000-0005-0000-0000-0000E9450000}"/>
    <cellStyle name="20% - Accent1 3 2 2 5 4 2 2 2" xfId="18081" xr:uid="{00000000-0005-0000-0000-0000EA450000}"/>
    <cellStyle name="20% - Accent1 3 2 2 5 4 2 3" xfId="18082" xr:uid="{00000000-0005-0000-0000-0000EB450000}"/>
    <cellStyle name="20% - Accent1 3 2 2 5 4 3" xfId="18083" xr:uid="{00000000-0005-0000-0000-0000EC450000}"/>
    <cellStyle name="20% - Accent1 3 2 2 5 4 3 2" xfId="18084" xr:uid="{00000000-0005-0000-0000-0000ED450000}"/>
    <cellStyle name="20% - Accent1 3 2 2 5 4 4" xfId="18085" xr:uid="{00000000-0005-0000-0000-0000EE450000}"/>
    <cellStyle name="20% - Accent1 3 2 2 5 5" xfId="18086" xr:uid="{00000000-0005-0000-0000-0000EF450000}"/>
    <cellStyle name="20% - Accent1 3 2 2 5 5 2" xfId="18087" xr:uid="{00000000-0005-0000-0000-0000F0450000}"/>
    <cellStyle name="20% - Accent1 3 2 2 5 5 2 2" xfId="18088" xr:uid="{00000000-0005-0000-0000-0000F1450000}"/>
    <cellStyle name="20% - Accent1 3 2 2 5 5 2 2 2" xfId="18089" xr:uid="{00000000-0005-0000-0000-0000F2450000}"/>
    <cellStyle name="20% - Accent1 3 2 2 5 5 2 3" xfId="18090" xr:uid="{00000000-0005-0000-0000-0000F3450000}"/>
    <cellStyle name="20% - Accent1 3 2 2 5 5 3" xfId="18091" xr:uid="{00000000-0005-0000-0000-0000F4450000}"/>
    <cellStyle name="20% - Accent1 3 2 2 5 5 3 2" xfId="18092" xr:uid="{00000000-0005-0000-0000-0000F5450000}"/>
    <cellStyle name="20% - Accent1 3 2 2 5 5 4" xfId="18093" xr:uid="{00000000-0005-0000-0000-0000F6450000}"/>
    <cellStyle name="20% - Accent1 3 2 2 5 6" xfId="18094" xr:uid="{00000000-0005-0000-0000-0000F7450000}"/>
    <cellStyle name="20% - Accent1 3 2 2 5 6 2" xfId="18095" xr:uid="{00000000-0005-0000-0000-0000F8450000}"/>
    <cellStyle name="20% - Accent1 3 2 2 5 6 2 2" xfId="18096" xr:uid="{00000000-0005-0000-0000-0000F9450000}"/>
    <cellStyle name="20% - Accent1 3 2 2 5 6 2 2 2" xfId="18097" xr:uid="{00000000-0005-0000-0000-0000FA450000}"/>
    <cellStyle name="20% - Accent1 3 2 2 5 6 2 3" xfId="18098" xr:uid="{00000000-0005-0000-0000-0000FB450000}"/>
    <cellStyle name="20% - Accent1 3 2 2 5 6 3" xfId="18099" xr:uid="{00000000-0005-0000-0000-0000FC450000}"/>
    <cellStyle name="20% - Accent1 3 2 2 5 6 3 2" xfId="18100" xr:uid="{00000000-0005-0000-0000-0000FD450000}"/>
    <cellStyle name="20% - Accent1 3 2 2 5 6 4" xfId="18101" xr:uid="{00000000-0005-0000-0000-0000FE450000}"/>
    <cellStyle name="20% - Accent1 3 2 2 5 7" xfId="18102" xr:uid="{00000000-0005-0000-0000-0000FF450000}"/>
    <cellStyle name="20% - Accent1 3 2 2 5 7 2" xfId="18103" xr:uid="{00000000-0005-0000-0000-000000460000}"/>
    <cellStyle name="20% - Accent1 3 2 2 5 7 2 2" xfId="18104" xr:uid="{00000000-0005-0000-0000-000001460000}"/>
    <cellStyle name="20% - Accent1 3 2 2 5 7 3" xfId="18105" xr:uid="{00000000-0005-0000-0000-000002460000}"/>
    <cellStyle name="20% - Accent1 3 2 2 5 8" xfId="18106" xr:uid="{00000000-0005-0000-0000-000003460000}"/>
    <cellStyle name="20% - Accent1 3 2 2 5 8 2" xfId="18107" xr:uid="{00000000-0005-0000-0000-000004460000}"/>
    <cellStyle name="20% - Accent1 3 2 2 5 8 2 2" xfId="18108" xr:uid="{00000000-0005-0000-0000-000005460000}"/>
    <cellStyle name="20% - Accent1 3 2 2 5 8 3" xfId="18109" xr:uid="{00000000-0005-0000-0000-000006460000}"/>
    <cellStyle name="20% - Accent1 3 2 2 5 9" xfId="18110" xr:uid="{00000000-0005-0000-0000-000007460000}"/>
    <cellStyle name="20% - Accent1 3 2 2 5 9 2" xfId="18111" xr:uid="{00000000-0005-0000-0000-000008460000}"/>
    <cellStyle name="20% - Accent1 3 2 2 6" xfId="18112" xr:uid="{00000000-0005-0000-0000-000009460000}"/>
    <cellStyle name="20% - Accent1 3 2 2 6 10" xfId="18113" xr:uid="{00000000-0005-0000-0000-00000A460000}"/>
    <cellStyle name="20% - Accent1 3 2 2 6 10 2" xfId="18114" xr:uid="{00000000-0005-0000-0000-00000B460000}"/>
    <cellStyle name="20% - Accent1 3 2 2 6 11" xfId="18115" xr:uid="{00000000-0005-0000-0000-00000C460000}"/>
    <cellStyle name="20% - Accent1 3 2 2 6 2" xfId="18116" xr:uid="{00000000-0005-0000-0000-00000D460000}"/>
    <cellStyle name="20% - Accent1 3 2 2 6 2 2" xfId="18117" xr:uid="{00000000-0005-0000-0000-00000E460000}"/>
    <cellStyle name="20% - Accent1 3 2 2 6 2 2 2" xfId="18118" xr:uid="{00000000-0005-0000-0000-00000F460000}"/>
    <cellStyle name="20% - Accent1 3 2 2 6 2 2 2 2" xfId="18119" xr:uid="{00000000-0005-0000-0000-000010460000}"/>
    <cellStyle name="20% - Accent1 3 2 2 6 2 2 2 2 2" xfId="18120" xr:uid="{00000000-0005-0000-0000-000011460000}"/>
    <cellStyle name="20% - Accent1 3 2 2 6 2 2 2 3" xfId="18121" xr:uid="{00000000-0005-0000-0000-000012460000}"/>
    <cellStyle name="20% - Accent1 3 2 2 6 2 2 3" xfId="18122" xr:uid="{00000000-0005-0000-0000-000013460000}"/>
    <cellStyle name="20% - Accent1 3 2 2 6 2 2 3 2" xfId="18123" xr:uid="{00000000-0005-0000-0000-000014460000}"/>
    <cellStyle name="20% - Accent1 3 2 2 6 2 2 4" xfId="18124" xr:uid="{00000000-0005-0000-0000-000015460000}"/>
    <cellStyle name="20% - Accent1 3 2 2 6 2 3" xfId="18125" xr:uid="{00000000-0005-0000-0000-000016460000}"/>
    <cellStyle name="20% - Accent1 3 2 2 6 2 3 2" xfId="18126" xr:uid="{00000000-0005-0000-0000-000017460000}"/>
    <cellStyle name="20% - Accent1 3 2 2 6 2 3 2 2" xfId="18127" xr:uid="{00000000-0005-0000-0000-000018460000}"/>
    <cellStyle name="20% - Accent1 3 2 2 6 2 3 2 2 2" xfId="18128" xr:uid="{00000000-0005-0000-0000-000019460000}"/>
    <cellStyle name="20% - Accent1 3 2 2 6 2 3 2 3" xfId="18129" xr:uid="{00000000-0005-0000-0000-00001A460000}"/>
    <cellStyle name="20% - Accent1 3 2 2 6 2 3 3" xfId="18130" xr:uid="{00000000-0005-0000-0000-00001B460000}"/>
    <cellStyle name="20% - Accent1 3 2 2 6 2 3 3 2" xfId="18131" xr:uid="{00000000-0005-0000-0000-00001C460000}"/>
    <cellStyle name="20% - Accent1 3 2 2 6 2 3 4" xfId="18132" xr:uid="{00000000-0005-0000-0000-00001D460000}"/>
    <cellStyle name="20% - Accent1 3 2 2 6 2 4" xfId="18133" xr:uid="{00000000-0005-0000-0000-00001E460000}"/>
    <cellStyle name="20% - Accent1 3 2 2 6 2 4 2" xfId="18134" xr:uid="{00000000-0005-0000-0000-00001F460000}"/>
    <cellStyle name="20% - Accent1 3 2 2 6 2 4 2 2" xfId="18135" xr:uid="{00000000-0005-0000-0000-000020460000}"/>
    <cellStyle name="20% - Accent1 3 2 2 6 2 4 2 2 2" xfId="18136" xr:uid="{00000000-0005-0000-0000-000021460000}"/>
    <cellStyle name="20% - Accent1 3 2 2 6 2 4 2 3" xfId="18137" xr:uid="{00000000-0005-0000-0000-000022460000}"/>
    <cellStyle name="20% - Accent1 3 2 2 6 2 4 3" xfId="18138" xr:uid="{00000000-0005-0000-0000-000023460000}"/>
    <cellStyle name="20% - Accent1 3 2 2 6 2 4 3 2" xfId="18139" xr:uid="{00000000-0005-0000-0000-000024460000}"/>
    <cellStyle name="20% - Accent1 3 2 2 6 2 4 4" xfId="18140" xr:uid="{00000000-0005-0000-0000-000025460000}"/>
    <cellStyle name="20% - Accent1 3 2 2 6 2 5" xfId="18141" xr:uid="{00000000-0005-0000-0000-000026460000}"/>
    <cellStyle name="20% - Accent1 3 2 2 6 2 5 2" xfId="18142" xr:uid="{00000000-0005-0000-0000-000027460000}"/>
    <cellStyle name="20% - Accent1 3 2 2 6 2 5 2 2" xfId="18143" xr:uid="{00000000-0005-0000-0000-000028460000}"/>
    <cellStyle name="20% - Accent1 3 2 2 6 2 5 3" xfId="18144" xr:uid="{00000000-0005-0000-0000-000029460000}"/>
    <cellStyle name="20% - Accent1 3 2 2 6 2 6" xfId="18145" xr:uid="{00000000-0005-0000-0000-00002A460000}"/>
    <cellStyle name="20% - Accent1 3 2 2 6 2 6 2" xfId="18146" xr:uid="{00000000-0005-0000-0000-00002B460000}"/>
    <cellStyle name="20% - Accent1 3 2 2 6 2 6 2 2" xfId="18147" xr:uid="{00000000-0005-0000-0000-00002C460000}"/>
    <cellStyle name="20% - Accent1 3 2 2 6 2 6 3" xfId="18148" xr:uid="{00000000-0005-0000-0000-00002D460000}"/>
    <cellStyle name="20% - Accent1 3 2 2 6 2 7" xfId="18149" xr:uid="{00000000-0005-0000-0000-00002E460000}"/>
    <cellStyle name="20% - Accent1 3 2 2 6 2 7 2" xfId="18150" xr:uid="{00000000-0005-0000-0000-00002F460000}"/>
    <cellStyle name="20% - Accent1 3 2 2 6 2 8" xfId="18151" xr:uid="{00000000-0005-0000-0000-000030460000}"/>
    <cellStyle name="20% - Accent1 3 2 2 6 2 8 2" xfId="18152" xr:uid="{00000000-0005-0000-0000-000031460000}"/>
    <cellStyle name="20% - Accent1 3 2 2 6 2 9" xfId="18153" xr:uid="{00000000-0005-0000-0000-000032460000}"/>
    <cellStyle name="20% - Accent1 3 2 2 6 3" xfId="18154" xr:uid="{00000000-0005-0000-0000-000033460000}"/>
    <cellStyle name="20% - Accent1 3 2 2 6 3 2" xfId="18155" xr:uid="{00000000-0005-0000-0000-000034460000}"/>
    <cellStyle name="20% - Accent1 3 2 2 6 3 2 2" xfId="18156" xr:uid="{00000000-0005-0000-0000-000035460000}"/>
    <cellStyle name="20% - Accent1 3 2 2 6 3 2 2 2" xfId="18157" xr:uid="{00000000-0005-0000-0000-000036460000}"/>
    <cellStyle name="20% - Accent1 3 2 2 6 3 2 2 2 2" xfId="18158" xr:uid="{00000000-0005-0000-0000-000037460000}"/>
    <cellStyle name="20% - Accent1 3 2 2 6 3 2 2 3" xfId="18159" xr:uid="{00000000-0005-0000-0000-000038460000}"/>
    <cellStyle name="20% - Accent1 3 2 2 6 3 2 3" xfId="18160" xr:uid="{00000000-0005-0000-0000-000039460000}"/>
    <cellStyle name="20% - Accent1 3 2 2 6 3 2 3 2" xfId="18161" xr:uid="{00000000-0005-0000-0000-00003A460000}"/>
    <cellStyle name="20% - Accent1 3 2 2 6 3 2 4" xfId="18162" xr:uid="{00000000-0005-0000-0000-00003B460000}"/>
    <cellStyle name="20% - Accent1 3 2 2 6 3 3" xfId="18163" xr:uid="{00000000-0005-0000-0000-00003C460000}"/>
    <cellStyle name="20% - Accent1 3 2 2 6 3 3 2" xfId="18164" xr:uid="{00000000-0005-0000-0000-00003D460000}"/>
    <cellStyle name="20% - Accent1 3 2 2 6 3 3 2 2" xfId="18165" xr:uid="{00000000-0005-0000-0000-00003E460000}"/>
    <cellStyle name="20% - Accent1 3 2 2 6 3 3 2 2 2" xfId="18166" xr:uid="{00000000-0005-0000-0000-00003F460000}"/>
    <cellStyle name="20% - Accent1 3 2 2 6 3 3 2 3" xfId="18167" xr:uid="{00000000-0005-0000-0000-000040460000}"/>
    <cellStyle name="20% - Accent1 3 2 2 6 3 3 3" xfId="18168" xr:uid="{00000000-0005-0000-0000-000041460000}"/>
    <cellStyle name="20% - Accent1 3 2 2 6 3 3 3 2" xfId="18169" xr:uid="{00000000-0005-0000-0000-000042460000}"/>
    <cellStyle name="20% - Accent1 3 2 2 6 3 3 4" xfId="18170" xr:uid="{00000000-0005-0000-0000-000043460000}"/>
    <cellStyle name="20% - Accent1 3 2 2 6 3 4" xfId="18171" xr:uid="{00000000-0005-0000-0000-000044460000}"/>
    <cellStyle name="20% - Accent1 3 2 2 6 3 4 2" xfId="18172" xr:uid="{00000000-0005-0000-0000-000045460000}"/>
    <cellStyle name="20% - Accent1 3 2 2 6 3 4 2 2" xfId="18173" xr:uid="{00000000-0005-0000-0000-000046460000}"/>
    <cellStyle name="20% - Accent1 3 2 2 6 3 4 2 2 2" xfId="18174" xr:uid="{00000000-0005-0000-0000-000047460000}"/>
    <cellStyle name="20% - Accent1 3 2 2 6 3 4 2 3" xfId="18175" xr:uid="{00000000-0005-0000-0000-000048460000}"/>
    <cellStyle name="20% - Accent1 3 2 2 6 3 4 3" xfId="18176" xr:uid="{00000000-0005-0000-0000-000049460000}"/>
    <cellStyle name="20% - Accent1 3 2 2 6 3 4 3 2" xfId="18177" xr:uid="{00000000-0005-0000-0000-00004A460000}"/>
    <cellStyle name="20% - Accent1 3 2 2 6 3 4 4" xfId="18178" xr:uid="{00000000-0005-0000-0000-00004B460000}"/>
    <cellStyle name="20% - Accent1 3 2 2 6 3 5" xfId="18179" xr:uid="{00000000-0005-0000-0000-00004C460000}"/>
    <cellStyle name="20% - Accent1 3 2 2 6 3 5 2" xfId="18180" xr:uid="{00000000-0005-0000-0000-00004D460000}"/>
    <cellStyle name="20% - Accent1 3 2 2 6 3 5 2 2" xfId="18181" xr:uid="{00000000-0005-0000-0000-00004E460000}"/>
    <cellStyle name="20% - Accent1 3 2 2 6 3 5 3" xfId="18182" xr:uid="{00000000-0005-0000-0000-00004F460000}"/>
    <cellStyle name="20% - Accent1 3 2 2 6 3 6" xfId="18183" xr:uid="{00000000-0005-0000-0000-000050460000}"/>
    <cellStyle name="20% - Accent1 3 2 2 6 3 6 2" xfId="18184" xr:uid="{00000000-0005-0000-0000-000051460000}"/>
    <cellStyle name="20% - Accent1 3 2 2 6 3 6 2 2" xfId="18185" xr:uid="{00000000-0005-0000-0000-000052460000}"/>
    <cellStyle name="20% - Accent1 3 2 2 6 3 6 3" xfId="18186" xr:uid="{00000000-0005-0000-0000-000053460000}"/>
    <cellStyle name="20% - Accent1 3 2 2 6 3 7" xfId="18187" xr:uid="{00000000-0005-0000-0000-000054460000}"/>
    <cellStyle name="20% - Accent1 3 2 2 6 3 7 2" xfId="18188" xr:uid="{00000000-0005-0000-0000-000055460000}"/>
    <cellStyle name="20% - Accent1 3 2 2 6 3 8" xfId="18189" xr:uid="{00000000-0005-0000-0000-000056460000}"/>
    <cellStyle name="20% - Accent1 3 2 2 6 3 8 2" xfId="18190" xr:uid="{00000000-0005-0000-0000-000057460000}"/>
    <cellStyle name="20% - Accent1 3 2 2 6 3 9" xfId="18191" xr:uid="{00000000-0005-0000-0000-000058460000}"/>
    <cellStyle name="20% - Accent1 3 2 2 6 4" xfId="18192" xr:uid="{00000000-0005-0000-0000-000059460000}"/>
    <cellStyle name="20% - Accent1 3 2 2 6 4 2" xfId="18193" xr:uid="{00000000-0005-0000-0000-00005A460000}"/>
    <cellStyle name="20% - Accent1 3 2 2 6 4 2 2" xfId="18194" xr:uid="{00000000-0005-0000-0000-00005B460000}"/>
    <cellStyle name="20% - Accent1 3 2 2 6 4 2 2 2" xfId="18195" xr:uid="{00000000-0005-0000-0000-00005C460000}"/>
    <cellStyle name="20% - Accent1 3 2 2 6 4 2 3" xfId="18196" xr:uid="{00000000-0005-0000-0000-00005D460000}"/>
    <cellStyle name="20% - Accent1 3 2 2 6 4 3" xfId="18197" xr:uid="{00000000-0005-0000-0000-00005E460000}"/>
    <cellStyle name="20% - Accent1 3 2 2 6 4 3 2" xfId="18198" xr:uid="{00000000-0005-0000-0000-00005F460000}"/>
    <cellStyle name="20% - Accent1 3 2 2 6 4 4" xfId="18199" xr:uid="{00000000-0005-0000-0000-000060460000}"/>
    <cellStyle name="20% - Accent1 3 2 2 6 5" xfId="18200" xr:uid="{00000000-0005-0000-0000-000061460000}"/>
    <cellStyle name="20% - Accent1 3 2 2 6 5 2" xfId="18201" xr:uid="{00000000-0005-0000-0000-000062460000}"/>
    <cellStyle name="20% - Accent1 3 2 2 6 5 2 2" xfId="18202" xr:uid="{00000000-0005-0000-0000-000063460000}"/>
    <cellStyle name="20% - Accent1 3 2 2 6 5 2 2 2" xfId="18203" xr:uid="{00000000-0005-0000-0000-000064460000}"/>
    <cellStyle name="20% - Accent1 3 2 2 6 5 2 3" xfId="18204" xr:uid="{00000000-0005-0000-0000-000065460000}"/>
    <cellStyle name="20% - Accent1 3 2 2 6 5 3" xfId="18205" xr:uid="{00000000-0005-0000-0000-000066460000}"/>
    <cellStyle name="20% - Accent1 3 2 2 6 5 3 2" xfId="18206" xr:uid="{00000000-0005-0000-0000-000067460000}"/>
    <cellStyle name="20% - Accent1 3 2 2 6 5 4" xfId="18207" xr:uid="{00000000-0005-0000-0000-000068460000}"/>
    <cellStyle name="20% - Accent1 3 2 2 6 6" xfId="18208" xr:uid="{00000000-0005-0000-0000-000069460000}"/>
    <cellStyle name="20% - Accent1 3 2 2 6 6 2" xfId="18209" xr:uid="{00000000-0005-0000-0000-00006A460000}"/>
    <cellStyle name="20% - Accent1 3 2 2 6 6 2 2" xfId="18210" xr:uid="{00000000-0005-0000-0000-00006B460000}"/>
    <cellStyle name="20% - Accent1 3 2 2 6 6 2 2 2" xfId="18211" xr:uid="{00000000-0005-0000-0000-00006C460000}"/>
    <cellStyle name="20% - Accent1 3 2 2 6 6 2 3" xfId="18212" xr:uid="{00000000-0005-0000-0000-00006D460000}"/>
    <cellStyle name="20% - Accent1 3 2 2 6 6 3" xfId="18213" xr:uid="{00000000-0005-0000-0000-00006E460000}"/>
    <cellStyle name="20% - Accent1 3 2 2 6 6 3 2" xfId="18214" xr:uid="{00000000-0005-0000-0000-00006F460000}"/>
    <cellStyle name="20% - Accent1 3 2 2 6 6 4" xfId="18215" xr:uid="{00000000-0005-0000-0000-000070460000}"/>
    <cellStyle name="20% - Accent1 3 2 2 6 7" xfId="18216" xr:uid="{00000000-0005-0000-0000-000071460000}"/>
    <cellStyle name="20% - Accent1 3 2 2 6 7 2" xfId="18217" xr:uid="{00000000-0005-0000-0000-000072460000}"/>
    <cellStyle name="20% - Accent1 3 2 2 6 7 2 2" xfId="18218" xr:uid="{00000000-0005-0000-0000-000073460000}"/>
    <cellStyle name="20% - Accent1 3 2 2 6 7 3" xfId="18219" xr:uid="{00000000-0005-0000-0000-000074460000}"/>
    <cellStyle name="20% - Accent1 3 2 2 6 8" xfId="18220" xr:uid="{00000000-0005-0000-0000-000075460000}"/>
    <cellStyle name="20% - Accent1 3 2 2 6 8 2" xfId="18221" xr:uid="{00000000-0005-0000-0000-000076460000}"/>
    <cellStyle name="20% - Accent1 3 2 2 6 8 2 2" xfId="18222" xr:uid="{00000000-0005-0000-0000-000077460000}"/>
    <cellStyle name="20% - Accent1 3 2 2 6 8 3" xfId="18223" xr:uid="{00000000-0005-0000-0000-000078460000}"/>
    <cellStyle name="20% - Accent1 3 2 2 6 9" xfId="18224" xr:uid="{00000000-0005-0000-0000-000079460000}"/>
    <cellStyle name="20% - Accent1 3 2 2 6 9 2" xfId="18225" xr:uid="{00000000-0005-0000-0000-00007A460000}"/>
    <cellStyle name="20% - Accent1 3 2 2 7" xfId="18226" xr:uid="{00000000-0005-0000-0000-00007B460000}"/>
    <cellStyle name="20% - Accent1 3 2 2 7 2" xfId="18227" xr:uid="{00000000-0005-0000-0000-00007C460000}"/>
    <cellStyle name="20% - Accent1 3 2 2 7 2 2" xfId="18228" xr:uid="{00000000-0005-0000-0000-00007D460000}"/>
    <cellStyle name="20% - Accent1 3 2 2 7 2 2 2" xfId="18229" xr:uid="{00000000-0005-0000-0000-00007E460000}"/>
    <cellStyle name="20% - Accent1 3 2 2 7 2 2 2 2" xfId="18230" xr:uid="{00000000-0005-0000-0000-00007F460000}"/>
    <cellStyle name="20% - Accent1 3 2 2 7 2 2 3" xfId="18231" xr:uid="{00000000-0005-0000-0000-000080460000}"/>
    <cellStyle name="20% - Accent1 3 2 2 7 2 3" xfId="18232" xr:uid="{00000000-0005-0000-0000-000081460000}"/>
    <cellStyle name="20% - Accent1 3 2 2 7 2 3 2" xfId="18233" xr:uid="{00000000-0005-0000-0000-000082460000}"/>
    <cellStyle name="20% - Accent1 3 2 2 7 2 4" xfId="18234" xr:uid="{00000000-0005-0000-0000-000083460000}"/>
    <cellStyle name="20% - Accent1 3 2 2 7 3" xfId="18235" xr:uid="{00000000-0005-0000-0000-000084460000}"/>
    <cellStyle name="20% - Accent1 3 2 2 7 3 2" xfId="18236" xr:uid="{00000000-0005-0000-0000-000085460000}"/>
    <cellStyle name="20% - Accent1 3 2 2 7 3 2 2" xfId="18237" xr:uid="{00000000-0005-0000-0000-000086460000}"/>
    <cellStyle name="20% - Accent1 3 2 2 7 3 2 2 2" xfId="18238" xr:uid="{00000000-0005-0000-0000-000087460000}"/>
    <cellStyle name="20% - Accent1 3 2 2 7 3 2 3" xfId="18239" xr:uid="{00000000-0005-0000-0000-000088460000}"/>
    <cellStyle name="20% - Accent1 3 2 2 7 3 3" xfId="18240" xr:uid="{00000000-0005-0000-0000-000089460000}"/>
    <cellStyle name="20% - Accent1 3 2 2 7 3 3 2" xfId="18241" xr:uid="{00000000-0005-0000-0000-00008A460000}"/>
    <cellStyle name="20% - Accent1 3 2 2 7 3 4" xfId="18242" xr:uid="{00000000-0005-0000-0000-00008B460000}"/>
    <cellStyle name="20% - Accent1 3 2 2 7 4" xfId="18243" xr:uid="{00000000-0005-0000-0000-00008C460000}"/>
    <cellStyle name="20% - Accent1 3 2 2 7 4 2" xfId="18244" xr:uid="{00000000-0005-0000-0000-00008D460000}"/>
    <cellStyle name="20% - Accent1 3 2 2 7 4 2 2" xfId="18245" xr:uid="{00000000-0005-0000-0000-00008E460000}"/>
    <cellStyle name="20% - Accent1 3 2 2 7 4 2 2 2" xfId="18246" xr:uid="{00000000-0005-0000-0000-00008F460000}"/>
    <cellStyle name="20% - Accent1 3 2 2 7 4 2 3" xfId="18247" xr:uid="{00000000-0005-0000-0000-000090460000}"/>
    <cellStyle name="20% - Accent1 3 2 2 7 4 3" xfId="18248" xr:uid="{00000000-0005-0000-0000-000091460000}"/>
    <cellStyle name="20% - Accent1 3 2 2 7 4 3 2" xfId="18249" xr:uid="{00000000-0005-0000-0000-000092460000}"/>
    <cellStyle name="20% - Accent1 3 2 2 7 4 4" xfId="18250" xr:uid="{00000000-0005-0000-0000-000093460000}"/>
    <cellStyle name="20% - Accent1 3 2 2 7 5" xfId="18251" xr:uid="{00000000-0005-0000-0000-000094460000}"/>
    <cellStyle name="20% - Accent1 3 2 2 7 5 2" xfId="18252" xr:uid="{00000000-0005-0000-0000-000095460000}"/>
    <cellStyle name="20% - Accent1 3 2 2 7 5 2 2" xfId="18253" xr:uid="{00000000-0005-0000-0000-000096460000}"/>
    <cellStyle name="20% - Accent1 3 2 2 7 5 3" xfId="18254" xr:uid="{00000000-0005-0000-0000-000097460000}"/>
    <cellStyle name="20% - Accent1 3 2 2 7 6" xfId="18255" xr:uid="{00000000-0005-0000-0000-000098460000}"/>
    <cellStyle name="20% - Accent1 3 2 2 7 6 2" xfId="18256" xr:uid="{00000000-0005-0000-0000-000099460000}"/>
    <cellStyle name="20% - Accent1 3 2 2 7 6 2 2" xfId="18257" xr:uid="{00000000-0005-0000-0000-00009A460000}"/>
    <cellStyle name="20% - Accent1 3 2 2 7 6 3" xfId="18258" xr:uid="{00000000-0005-0000-0000-00009B460000}"/>
    <cellStyle name="20% - Accent1 3 2 2 7 7" xfId="18259" xr:uid="{00000000-0005-0000-0000-00009C460000}"/>
    <cellStyle name="20% - Accent1 3 2 2 7 7 2" xfId="18260" xr:uid="{00000000-0005-0000-0000-00009D460000}"/>
    <cellStyle name="20% - Accent1 3 2 2 7 8" xfId="18261" xr:uid="{00000000-0005-0000-0000-00009E460000}"/>
    <cellStyle name="20% - Accent1 3 2 2 7 8 2" xfId="18262" xr:uid="{00000000-0005-0000-0000-00009F460000}"/>
    <cellStyle name="20% - Accent1 3 2 2 7 9" xfId="18263" xr:uid="{00000000-0005-0000-0000-0000A0460000}"/>
    <cellStyle name="20% - Accent1 3 2 2 8" xfId="18264" xr:uid="{00000000-0005-0000-0000-0000A1460000}"/>
    <cellStyle name="20% - Accent1 3 2 2 8 2" xfId="18265" xr:uid="{00000000-0005-0000-0000-0000A2460000}"/>
    <cellStyle name="20% - Accent1 3 2 2 8 2 2" xfId="18266" xr:uid="{00000000-0005-0000-0000-0000A3460000}"/>
    <cellStyle name="20% - Accent1 3 2 2 8 2 2 2" xfId="18267" xr:uid="{00000000-0005-0000-0000-0000A4460000}"/>
    <cellStyle name="20% - Accent1 3 2 2 8 2 2 2 2" xfId="18268" xr:uid="{00000000-0005-0000-0000-0000A5460000}"/>
    <cellStyle name="20% - Accent1 3 2 2 8 2 2 3" xfId="18269" xr:uid="{00000000-0005-0000-0000-0000A6460000}"/>
    <cellStyle name="20% - Accent1 3 2 2 8 2 3" xfId="18270" xr:uid="{00000000-0005-0000-0000-0000A7460000}"/>
    <cellStyle name="20% - Accent1 3 2 2 8 2 3 2" xfId="18271" xr:uid="{00000000-0005-0000-0000-0000A8460000}"/>
    <cellStyle name="20% - Accent1 3 2 2 8 2 4" xfId="18272" xr:uid="{00000000-0005-0000-0000-0000A9460000}"/>
    <cellStyle name="20% - Accent1 3 2 2 8 3" xfId="18273" xr:uid="{00000000-0005-0000-0000-0000AA460000}"/>
    <cellStyle name="20% - Accent1 3 2 2 8 3 2" xfId="18274" xr:uid="{00000000-0005-0000-0000-0000AB460000}"/>
    <cellStyle name="20% - Accent1 3 2 2 8 3 2 2" xfId="18275" xr:uid="{00000000-0005-0000-0000-0000AC460000}"/>
    <cellStyle name="20% - Accent1 3 2 2 8 3 2 2 2" xfId="18276" xr:uid="{00000000-0005-0000-0000-0000AD460000}"/>
    <cellStyle name="20% - Accent1 3 2 2 8 3 2 3" xfId="18277" xr:uid="{00000000-0005-0000-0000-0000AE460000}"/>
    <cellStyle name="20% - Accent1 3 2 2 8 3 3" xfId="18278" xr:uid="{00000000-0005-0000-0000-0000AF460000}"/>
    <cellStyle name="20% - Accent1 3 2 2 8 3 3 2" xfId="18279" xr:uid="{00000000-0005-0000-0000-0000B0460000}"/>
    <cellStyle name="20% - Accent1 3 2 2 8 3 4" xfId="18280" xr:uid="{00000000-0005-0000-0000-0000B1460000}"/>
    <cellStyle name="20% - Accent1 3 2 2 8 4" xfId="18281" xr:uid="{00000000-0005-0000-0000-0000B2460000}"/>
    <cellStyle name="20% - Accent1 3 2 2 8 4 2" xfId="18282" xr:uid="{00000000-0005-0000-0000-0000B3460000}"/>
    <cellStyle name="20% - Accent1 3 2 2 8 4 2 2" xfId="18283" xr:uid="{00000000-0005-0000-0000-0000B4460000}"/>
    <cellStyle name="20% - Accent1 3 2 2 8 4 2 2 2" xfId="18284" xr:uid="{00000000-0005-0000-0000-0000B5460000}"/>
    <cellStyle name="20% - Accent1 3 2 2 8 4 2 3" xfId="18285" xr:uid="{00000000-0005-0000-0000-0000B6460000}"/>
    <cellStyle name="20% - Accent1 3 2 2 8 4 3" xfId="18286" xr:uid="{00000000-0005-0000-0000-0000B7460000}"/>
    <cellStyle name="20% - Accent1 3 2 2 8 4 3 2" xfId="18287" xr:uid="{00000000-0005-0000-0000-0000B8460000}"/>
    <cellStyle name="20% - Accent1 3 2 2 8 4 4" xfId="18288" xr:uid="{00000000-0005-0000-0000-0000B9460000}"/>
    <cellStyle name="20% - Accent1 3 2 2 8 5" xfId="18289" xr:uid="{00000000-0005-0000-0000-0000BA460000}"/>
    <cellStyle name="20% - Accent1 3 2 2 8 5 2" xfId="18290" xr:uid="{00000000-0005-0000-0000-0000BB460000}"/>
    <cellStyle name="20% - Accent1 3 2 2 8 5 2 2" xfId="18291" xr:uid="{00000000-0005-0000-0000-0000BC460000}"/>
    <cellStyle name="20% - Accent1 3 2 2 8 5 3" xfId="18292" xr:uid="{00000000-0005-0000-0000-0000BD460000}"/>
    <cellStyle name="20% - Accent1 3 2 2 8 6" xfId="18293" xr:uid="{00000000-0005-0000-0000-0000BE460000}"/>
    <cellStyle name="20% - Accent1 3 2 2 8 6 2" xfId="18294" xr:uid="{00000000-0005-0000-0000-0000BF460000}"/>
    <cellStyle name="20% - Accent1 3 2 2 8 6 2 2" xfId="18295" xr:uid="{00000000-0005-0000-0000-0000C0460000}"/>
    <cellStyle name="20% - Accent1 3 2 2 8 6 3" xfId="18296" xr:uid="{00000000-0005-0000-0000-0000C1460000}"/>
    <cellStyle name="20% - Accent1 3 2 2 8 7" xfId="18297" xr:uid="{00000000-0005-0000-0000-0000C2460000}"/>
    <cellStyle name="20% - Accent1 3 2 2 8 7 2" xfId="18298" xr:uid="{00000000-0005-0000-0000-0000C3460000}"/>
    <cellStyle name="20% - Accent1 3 2 2 8 8" xfId="18299" xr:uid="{00000000-0005-0000-0000-0000C4460000}"/>
    <cellStyle name="20% - Accent1 3 2 2 8 8 2" xfId="18300" xr:uid="{00000000-0005-0000-0000-0000C5460000}"/>
    <cellStyle name="20% - Accent1 3 2 2 8 9" xfId="18301" xr:uid="{00000000-0005-0000-0000-0000C6460000}"/>
    <cellStyle name="20% - Accent1 3 2 2 9" xfId="18302" xr:uid="{00000000-0005-0000-0000-0000C7460000}"/>
    <cellStyle name="20% - Accent1 3 2 2 9 2" xfId="18303" xr:uid="{00000000-0005-0000-0000-0000C8460000}"/>
    <cellStyle name="20% - Accent1 3 2 2 9 2 2" xfId="18304" xr:uid="{00000000-0005-0000-0000-0000C9460000}"/>
    <cellStyle name="20% - Accent1 3 2 2 9 2 2 2" xfId="18305" xr:uid="{00000000-0005-0000-0000-0000CA460000}"/>
    <cellStyle name="20% - Accent1 3 2 2 9 2 3" xfId="18306" xr:uid="{00000000-0005-0000-0000-0000CB460000}"/>
    <cellStyle name="20% - Accent1 3 2 2 9 3" xfId="18307" xr:uid="{00000000-0005-0000-0000-0000CC460000}"/>
    <cellStyle name="20% - Accent1 3 2 2 9 3 2" xfId="18308" xr:uid="{00000000-0005-0000-0000-0000CD460000}"/>
    <cellStyle name="20% - Accent1 3 2 2 9 4" xfId="18309" xr:uid="{00000000-0005-0000-0000-0000CE460000}"/>
    <cellStyle name="20% - Accent1 3 2 20" xfId="18310" xr:uid="{00000000-0005-0000-0000-0000CF460000}"/>
    <cellStyle name="20% - Accent1 3 2 3" xfId="18311" xr:uid="{00000000-0005-0000-0000-0000D0460000}"/>
    <cellStyle name="20% - Accent1 3 2 3 10" xfId="18312" xr:uid="{00000000-0005-0000-0000-0000D1460000}"/>
    <cellStyle name="20% - Accent1 3 2 3 10 2" xfId="18313" xr:uid="{00000000-0005-0000-0000-0000D2460000}"/>
    <cellStyle name="20% - Accent1 3 2 3 10 2 2" xfId="18314" xr:uid="{00000000-0005-0000-0000-0000D3460000}"/>
    <cellStyle name="20% - Accent1 3 2 3 10 2 2 2" xfId="18315" xr:uid="{00000000-0005-0000-0000-0000D4460000}"/>
    <cellStyle name="20% - Accent1 3 2 3 10 2 3" xfId="18316" xr:uid="{00000000-0005-0000-0000-0000D5460000}"/>
    <cellStyle name="20% - Accent1 3 2 3 10 3" xfId="18317" xr:uid="{00000000-0005-0000-0000-0000D6460000}"/>
    <cellStyle name="20% - Accent1 3 2 3 10 3 2" xfId="18318" xr:uid="{00000000-0005-0000-0000-0000D7460000}"/>
    <cellStyle name="20% - Accent1 3 2 3 10 4" xfId="18319" xr:uid="{00000000-0005-0000-0000-0000D8460000}"/>
    <cellStyle name="20% - Accent1 3 2 3 11" xfId="18320" xr:uid="{00000000-0005-0000-0000-0000D9460000}"/>
    <cellStyle name="20% - Accent1 3 2 3 11 2" xfId="18321" xr:uid="{00000000-0005-0000-0000-0000DA460000}"/>
    <cellStyle name="20% - Accent1 3 2 3 11 2 2" xfId="18322" xr:uid="{00000000-0005-0000-0000-0000DB460000}"/>
    <cellStyle name="20% - Accent1 3 2 3 11 2 2 2" xfId="18323" xr:uid="{00000000-0005-0000-0000-0000DC460000}"/>
    <cellStyle name="20% - Accent1 3 2 3 11 2 3" xfId="18324" xr:uid="{00000000-0005-0000-0000-0000DD460000}"/>
    <cellStyle name="20% - Accent1 3 2 3 11 3" xfId="18325" xr:uid="{00000000-0005-0000-0000-0000DE460000}"/>
    <cellStyle name="20% - Accent1 3 2 3 11 3 2" xfId="18326" xr:uid="{00000000-0005-0000-0000-0000DF460000}"/>
    <cellStyle name="20% - Accent1 3 2 3 11 4" xfId="18327" xr:uid="{00000000-0005-0000-0000-0000E0460000}"/>
    <cellStyle name="20% - Accent1 3 2 3 12" xfId="18328" xr:uid="{00000000-0005-0000-0000-0000E1460000}"/>
    <cellStyle name="20% - Accent1 3 2 3 12 2" xfId="18329" xr:uid="{00000000-0005-0000-0000-0000E2460000}"/>
    <cellStyle name="20% - Accent1 3 2 3 12 2 2" xfId="18330" xr:uid="{00000000-0005-0000-0000-0000E3460000}"/>
    <cellStyle name="20% - Accent1 3 2 3 12 3" xfId="18331" xr:uid="{00000000-0005-0000-0000-0000E4460000}"/>
    <cellStyle name="20% - Accent1 3 2 3 13" xfId="18332" xr:uid="{00000000-0005-0000-0000-0000E5460000}"/>
    <cellStyle name="20% - Accent1 3 2 3 13 2" xfId="18333" xr:uid="{00000000-0005-0000-0000-0000E6460000}"/>
    <cellStyle name="20% - Accent1 3 2 3 13 2 2" xfId="18334" xr:uid="{00000000-0005-0000-0000-0000E7460000}"/>
    <cellStyle name="20% - Accent1 3 2 3 13 3" xfId="18335" xr:uid="{00000000-0005-0000-0000-0000E8460000}"/>
    <cellStyle name="20% - Accent1 3 2 3 14" xfId="18336" xr:uid="{00000000-0005-0000-0000-0000E9460000}"/>
    <cellStyle name="20% - Accent1 3 2 3 14 2" xfId="18337" xr:uid="{00000000-0005-0000-0000-0000EA460000}"/>
    <cellStyle name="20% - Accent1 3 2 3 15" xfId="18338" xr:uid="{00000000-0005-0000-0000-0000EB460000}"/>
    <cellStyle name="20% - Accent1 3 2 3 15 2" xfId="18339" xr:uid="{00000000-0005-0000-0000-0000EC460000}"/>
    <cellStyle name="20% - Accent1 3 2 3 16" xfId="18340" xr:uid="{00000000-0005-0000-0000-0000ED460000}"/>
    <cellStyle name="20% - Accent1 3 2 3 2" xfId="18341" xr:uid="{00000000-0005-0000-0000-0000EE460000}"/>
    <cellStyle name="20% - Accent1 3 2 3 2 10" xfId="18342" xr:uid="{00000000-0005-0000-0000-0000EF460000}"/>
    <cellStyle name="20% - Accent1 3 2 3 2 10 2" xfId="18343" xr:uid="{00000000-0005-0000-0000-0000F0460000}"/>
    <cellStyle name="20% - Accent1 3 2 3 2 10 2 2" xfId="18344" xr:uid="{00000000-0005-0000-0000-0000F1460000}"/>
    <cellStyle name="20% - Accent1 3 2 3 2 10 2 2 2" xfId="18345" xr:uid="{00000000-0005-0000-0000-0000F2460000}"/>
    <cellStyle name="20% - Accent1 3 2 3 2 10 2 3" xfId="18346" xr:uid="{00000000-0005-0000-0000-0000F3460000}"/>
    <cellStyle name="20% - Accent1 3 2 3 2 10 3" xfId="18347" xr:uid="{00000000-0005-0000-0000-0000F4460000}"/>
    <cellStyle name="20% - Accent1 3 2 3 2 10 3 2" xfId="18348" xr:uid="{00000000-0005-0000-0000-0000F5460000}"/>
    <cellStyle name="20% - Accent1 3 2 3 2 10 4" xfId="18349" xr:uid="{00000000-0005-0000-0000-0000F6460000}"/>
    <cellStyle name="20% - Accent1 3 2 3 2 11" xfId="18350" xr:uid="{00000000-0005-0000-0000-0000F7460000}"/>
    <cellStyle name="20% - Accent1 3 2 3 2 11 2" xfId="18351" xr:uid="{00000000-0005-0000-0000-0000F8460000}"/>
    <cellStyle name="20% - Accent1 3 2 3 2 11 2 2" xfId="18352" xr:uid="{00000000-0005-0000-0000-0000F9460000}"/>
    <cellStyle name="20% - Accent1 3 2 3 2 11 3" xfId="18353" xr:uid="{00000000-0005-0000-0000-0000FA460000}"/>
    <cellStyle name="20% - Accent1 3 2 3 2 12" xfId="18354" xr:uid="{00000000-0005-0000-0000-0000FB460000}"/>
    <cellStyle name="20% - Accent1 3 2 3 2 12 2" xfId="18355" xr:uid="{00000000-0005-0000-0000-0000FC460000}"/>
    <cellStyle name="20% - Accent1 3 2 3 2 12 2 2" xfId="18356" xr:uid="{00000000-0005-0000-0000-0000FD460000}"/>
    <cellStyle name="20% - Accent1 3 2 3 2 12 3" xfId="18357" xr:uid="{00000000-0005-0000-0000-0000FE460000}"/>
    <cellStyle name="20% - Accent1 3 2 3 2 13" xfId="18358" xr:uid="{00000000-0005-0000-0000-0000FF460000}"/>
    <cellStyle name="20% - Accent1 3 2 3 2 13 2" xfId="18359" xr:uid="{00000000-0005-0000-0000-000000470000}"/>
    <cellStyle name="20% - Accent1 3 2 3 2 14" xfId="18360" xr:uid="{00000000-0005-0000-0000-000001470000}"/>
    <cellStyle name="20% - Accent1 3 2 3 2 14 2" xfId="18361" xr:uid="{00000000-0005-0000-0000-000002470000}"/>
    <cellStyle name="20% - Accent1 3 2 3 2 15" xfId="18362" xr:uid="{00000000-0005-0000-0000-000003470000}"/>
    <cellStyle name="20% - Accent1 3 2 3 2 2" xfId="18363" xr:uid="{00000000-0005-0000-0000-000004470000}"/>
    <cellStyle name="20% - Accent1 3 2 3 2 2 10" xfId="18364" xr:uid="{00000000-0005-0000-0000-000005470000}"/>
    <cellStyle name="20% - Accent1 3 2 3 2 2 10 2" xfId="18365" xr:uid="{00000000-0005-0000-0000-000006470000}"/>
    <cellStyle name="20% - Accent1 3 2 3 2 2 10 2 2" xfId="18366" xr:uid="{00000000-0005-0000-0000-000007470000}"/>
    <cellStyle name="20% - Accent1 3 2 3 2 2 10 3" xfId="18367" xr:uid="{00000000-0005-0000-0000-000008470000}"/>
    <cellStyle name="20% - Accent1 3 2 3 2 2 11" xfId="18368" xr:uid="{00000000-0005-0000-0000-000009470000}"/>
    <cellStyle name="20% - Accent1 3 2 3 2 2 11 2" xfId="18369" xr:uid="{00000000-0005-0000-0000-00000A470000}"/>
    <cellStyle name="20% - Accent1 3 2 3 2 2 11 2 2" xfId="18370" xr:uid="{00000000-0005-0000-0000-00000B470000}"/>
    <cellStyle name="20% - Accent1 3 2 3 2 2 11 3" xfId="18371" xr:uid="{00000000-0005-0000-0000-00000C470000}"/>
    <cellStyle name="20% - Accent1 3 2 3 2 2 12" xfId="18372" xr:uid="{00000000-0005-0000-0000-00000D470000}"/>
    <cellStyle name="20% - Accent1 3 2 3 2 2 12 2" xfId="18373" xr:uid="{00000000-0005-0000-0000-00000E470000}"/>
    <cellStyle name="20% - Accent1 3 2 3 2 2 13" xfId="18374" xr:uid="{00000000-0005-0000-0000-00000F470000}"/>
    <cellStyle name="20% - Accent1 3 2 3 2 2 13 2" xfId="18375" xr:uid="{00000000-0005-0000-0000-000010470000}"/>
    <cellStyle name="20% - Accent1 3 2 3 2 2 14" xfId="18376" xr:uid="{00000000-0005-0000-0000-000011470000}"/>
    <cellStyle name="20% - Accent1 3 2 3 2 2 2" xfId="18377" xr:uid="{00000000-0005-0000-0000-000012470000}"/>
    <cellStyle name="20% - Accent1 3 2 3 2 2 2 10" xfId="18378" xr:uid="{00000000-0005-0000-0000-000013470000}"/>
    <cellStyle name="20% - Accent1 3 2 3 2 2 2 10 2" xfId="18379" xr:uid="{00000000-0005-0000-0000-000014470000}"/>
    <cellStyle name="20% - Accent1 3 2 3 2 2 2 11" xfId="18380" xr:uid="{00000000-0005-0000-0000-000015470000}"/>
    <cellStyle name="20% - Accent1 3 2 3 2 2 2 2" xfId="18381" xr:uid="{00000000-0005-0000-0000-000016470000}"/>
    <cellStyle name="20% - Accent1 3 2 3 2 2 2 2 2" xfId="18382" xr:uid="{00000000-0005-0000-0000-000017470000}"/>
    <cellStyle name="20% - Accent1 3 2 3 2 2 2 2 2 2" xfId="18383" xr:uid="{00000000-0005-0000-0000-000018470000}"/>
    <cellStyle name="20% - Accent1 3 2 3 2 2 2 2 2 2 2" xfId="18384" xr:uid="{00000000-0005-0000-0000-000019470000}"/>
    <cellStyle name="20% - Accent1 3 2 3 2 2 2 2 2 2 2 2" xfId="18385" xr:uid="{00000000-0005-0000-0000-00001A470000}"/>
    <cellStyle name="20% - Accent1 3 2 3 2 2 2 2 2 2 3" xfId="18386" xr:uid="{00000000-0005-0000-0000-00001B470000}"/>
    <cellStyle name="20% - Accent1 3 2 3 2 2 2 2 2 3" xfId="18387" xr:uid="{00000000-0005-0000-0000-00001C470000}"/>
    <cellStyle name="20% - Accent1 3 2 3 2 2 2 2 2 3 2" xfId="18388" xr:uid="{00000000-0005-0000-0000-00001D470000}"/>
    <cellStyle name="20% - Accent1 3 2 3 2 2 2 2 2 4" xfId="18389" xr:uid="{00000000-0005-0000-0000-00001E470000}"/>
    <cellStyle name="20% - Accent1 3 2 3 2 2 2 2 3" xfId="18390" xr:uid="{00000000-0005-0000-0000-00001F470000}"/>
    <cellStyle name="20% - Accent1 3 2 3 2 2 2 2 3 2" xfId="18391" xr:uid="{00000000-0005-0000-0000-000020470000}"/>
    <cellStyle name="20% - Accent1 3 2 3 2 2 2 2 3 2 2" xfId="18392" xr:uid="{00000000-0005-0000-0000-000021470000}"/>
    <cellStyle name="20% - Accent1 3 2 3 2 2 2 2 3 2 2 2" xfId="18393" xr:uid="{00000000-0005-0000-0000-000022470000}"/>
    <cellStyle name="20% - Accent1 3 2 3 2 2 2 2 3 2 3" xfId="18394" xr:uid="{00000000-0005-0000-0000-000023470000}"/>
    <cellStyle name="20% - Accent1 3 2 3 2 2 2 2 3 3" xfId="18395" xr:uid="{00000000-0005-0000-0000-000024470000}"/>
    <cellStyle name="20% - Accent1 3 2 3 2 2 2 2 3 3 2" xfId="18396" xr:uid="{00000000-0005-0000-0000-000025470000}"/>
    <cellStyle name="20% - Accent1 3 2 3 2 2 2 2 3 4" xfId="18397" xr:uid="{00000000-0005-0000-0000-000026470000}"/>
    <cellStyle name="20% - Accent1 3 2 3 2 2 2 2 4" xfId="18398" xr:uid="{00000000-0005-0000-0000-000027470000}"/>
    <cellStyle name="20% - Accent1 3 2 3 2 2 2 2 4 2" xfId="18399" xr:uid="{00000000-0005-0000-0000-000028470000}"/>
    <cellStyle name="20% - Accent1 3 2 3 2 2 2 2 4 2 2" xfId="18400" xr:uid="{00000000-0005-0000-0000-000029470000}"/>
    <cellStyle name="20% - Accent1 3 2 3 2 2 2 2 4 2 2 2" xfId="18401" xr:uid="{00000000-0005-0000-0000-00002A470000}"/>
    <cellStyle name="20% - Accent1 3 2 3 2 2 2 2 4 2 3" xfId="18402" xr:uid="{00000000-0005-0000-0000-00002B470000}"/>
    <cellStyle name="20% - Accent1 3 2 3 2 2 2 2 4 3" xfId="18403" xr:uid="{00000000-0005-0000-0000-00002C470000}"/>
    <cellStyle name="20% - Accent1 3 2 3 2 2 2 2 4 3 2" xfId="18404" xr:uid="{00000000-0005-0000-0000-00002D470000}"/>
    <cellStyle name="20% - Accent1 3 2 3 2 2 2 2 4 4" xfId="18405" xr:uid="{00000000-0005-0000-0000-00002E470000}"/>
    <cellStyle name="20% - Accent1 3 2 3 2 2 2 2 5" xfId="18406" xr:uid="{00000000-0005-0000-0000-00002F470000}"/>
    <cellStyle name="20% - Accent1 3 2 3 2 2 2 2 5 2" xfId="18407" xr:uid="{00000000-0005-0000-0000-000030470000}"/>
    <cellStyle name="20% - Accent1 3 2 3 2 2 2 2 5 2 2" xfId="18408" xr:uid="{00000000-0005-0000-0000-000031470000}"/>
    <cellStyle name="20% - Accent1 3 2 3 2 2 2 2 5 3" xfId="18409" xr:uid="{00000000-0005-0000-0000-000032470000}"/>
    <cellStyle name="20% - Accent1 3 2 3 2 2 2 2 6" xfId="18410" xr:uid="{00000000-0005-0000-0000-000033470000}"/>
    <cellStyle name="20% - Accent1 3 2 3 2 2 2 2 6 2" xfId="18411" xr:uid="{00000000-0005-0000-0000-000034470000}"/>
    <cellStyle name="20% - Accent1 3 2 3 2 2 2 2 6 2 2" xfId="18412" xr:uid="{00000000-0005-0000-0000-000035470000}"/>
    <cellStyle name="20% - Accent1 3 2 3 2 2 2 2 6 3" xfId="18413" xr:uid="{00000000-0005-0000-0000-000036470000}"/>
    <cellStyle name="20% - Accent1 3 2 3 2 2 2 2 7" xfId="18414" xr:uid="{00000000-0005-0000-0000-000037470000}"/>
    <cellStyle name="20% - Accent1 3 2 3 2 2 2 2 7 2" xfId="18415" xr:uid="{00000000-0005-0000-0000-000038470000}"/>
    <cellStyle name="20% - Accent1 3 2 3 2 2 2 2 8" xfId="18416" xr:uid="{00000000-0005-0000-0000-000039470000}"/>
    <cellStyle name="20% - Accent1 3 2 3 2 2 2 2 8 2" xfId="18417" xr:uid="{00000000-0005-0000-0000-00003A470000}"/>
    <cellStyle name="20% - Accent1 3 2 3 2 2 2 2 9" xfId="18418" xr:uid="{00000000-0005-0000-0000-00003B470000}"/>
    <cellStyle name="20% - Accent1 3 2 3 2 2 2 3" xfId="18419" xr:uid="{00000000-0005-0000-0000-00003C470000}"/>
    <cellStyle name="20% - Accent1 3 2 3 2 2 2 3 2" xfId="18420" xr:uid="{00000000-0005-0000-0000-00003D470000}"/>
    <cellStyle name="20% - Accent1 3 2 3 2 2 2 3 2 2" xfId="18421" xr:uid="{00000000-0005-0000-0000-00003E470000}"/>
    <cellStyle name="20% - Accent1 3 2 3 2 2 2 3 2 2 2" xfId="18422" xr:uid="{00000000-0005-0000-0000-00003F470000}"/>
    <cellStyle name="20% - Accent1 3 2 3 2 2 2 3 2 2 2 2" xfId="18423" xr:uid="{00000000-0005-0000-0000-000040470000}"/>
    <cellStyle name="20% - Accent1 3 2 3 2 2 2 3 2 2 3" xfId="18424" xr:uid="{00000000-0005-0000-0000-000041470000}"/>
    <cellStyle name="20% - Accent1 3 2 3 2 2 2 3 2 3" xfId="18425" xr:uid="{00000000-0005-0000-0000-000042470000}"/>
    <cellStyle name="20% - Accent1 3 2 3 2 2 2 3 2 3 2" xfId="18426" xr:uid="{00000000-0005-0000-0000-000043470000}"/>
    <cellStyle name="20% - Accent1 3 2 3 2 2 2 3 2 4" xfId="18427" xr:uid="{00000000-0005-0000-0000-000044470000}"/>
    <cellStyle name="20% - Accent1 3 2 3 2 2 2 3 3" xfId="18428" xr:uid="{00000000-0005-0000-0000-000045470000}"/>
    <cellStyle name="20% - Accent1 3 2 3 2 2 2 3 3 2" xfId="18429" xr:uid="{00000000-0005-0000-0000-000046470000}"/>
    <cellStyle name="20% - Accent1 3 2 3 2 2 2 3 3 2 2" xfId="18430" xr:uid="{00000000-0005-0000-0000-000047470000}"/>
    <cellStyle name="20% - Accent1 3 2 3 2 2 2 3 3 2 2 2" xfId="18431" xr:uid="{00000000-0005-0000-0000-000048470000}"/>
    <cellStyle name="20% - Accent1 3 2 3 2 2 2 3 3 2 3" xfId="18432" xr:uid="{00000000-0005-0000-0000-000049470000}"/>
    <cellStyle name="20% - Accent1 3 2 3 2 2 2 3 3 3" xfId="18433" xr:uid="{00000000-0005-0000-0000-00004A470000}"/>
    <cellStyle name="20% - Accent1 3 2 3 2 2 2 3 3 3 2" xfId="18434" xr:uid="{00000000-0005-0000-0000-00004B470000}"/>
    <cellStyle name="20% - Accent1 3 2 3 2 2 2 3 3 4" xfId="18435" xr:uid="{00000000-0005-0000-0000-00004C470000}"/>
    <cellStyle name="20% - Accent1 3 2 3 2 2 2 3 4" xfId="18436" xr:uid="{00000000-0005-0000-0000-00004D470000}"/>
    <cellStyle name="20% - Accent1 3 2 3 2 2 2 3 4 2" xfId="18437" xr:uid="{00000000-0005-0000-0000-00004E470000}"/>
    <cellStyle name="20% - Accent1 3 2 3 2 2 2 3 4 2 2" xfId="18438" xr:uid="{00000000-0005-0000-0000-00004F470000}"/>
    <cellStyle name="20% - Accent1 3 2 3 2 2 2 3 4 2 2 2" xfId="18439" xr:uid="{00000000-0005-0000-0000-000050470000}"/>
    <cellStyle name="20% - Accent1 3 2 3 2 2 2 3 4 2 3" xfId="18440" xr:uid="{00000000-0005-0000-0000-000051470000}"/>
    <cellStyle name="20% - Accent1 3 2 3 2 2 2 3 4 3" xfId="18441" xr:uid="{00000000-0005-0000-0000-000052470000}"/>
    <cellStyle name="20% - Accent1 3 2 3 2 2 2 3 4 3 2" xfId="18442" xr:uid="{00000000-0005-0000-0000-000053470000}"/>
    <cellStyle name="20% - Accent1 3 2 3 2 2 2 3 4 4" xfId="18443" xr:uid="{00000000-0005-0000-0000-000054470000}"/>
    <cellStyle name="20% - Accent1 3 2 3 2 2 2 3 5" xfId="18444" xr:uid="{00000000-0005-0000-0000-000055470000}"/>
    <cellStyle name="20% - Accent1 3 2 3 2 2 2 3 5 2" xfId="18445" xr:uid="{00000000-0005-0000-0000-000056470000}"/>
    <cellStyle name="20% - Accent1 3 2 3 2 2 2 3 5 2 2" xfId="18446" xr:uid="{00000000-0005-0000-0000-000057470000}"/>
    <cellStyle name="20% - Accent1 3 2 3 2 2 2 3 5 3" xfId="18447" xr:uid="{00000000-0005-0000-0000-000058470000}"/>
    <cellStyle name="20% - Accent1 3 2 3 2 2 2 3 6" xfId="18448" xr:uid="{00000000-0005-0000-0000-000059470000}"/>
    <cellStyle name="20% - Accent1 3 2 3 2 2 2 3 6 2" xfId="18449" xr:uid="{00000000-0005-0000-0000-00005A470000}"/>
    <cellStyle name="20% - Accent1 3 2 3 2 2 2 3 6 2 2" xfId="18450" xr:uid="{00000000-0005-0000-0000-00005B470000}"/>
    <cellStyle name="20% - Accent1 3 2 3 2 2 2 3 6 3" xfId="18451" xr:uid="{00000000-0005-0000-0000-00005C470000}"/>
    <cellStyle name="20% - Accent1 3 2 3 2 2 2 3 7" xfId="18452" xr:uid="{00000000-0005-0000-0000-00005D470000}"/>
    <cellStyle name="20% - Accent1 3 2 3 2 2 2 3 7 2" xfId="18453" xr:uid="{00000000-0005-0000-0000-00005E470000}"/>
    <cellStyle name="20% - Accent1 3 2 3 2 2 2 3 8" xfId="18454" xr:uid="{00000000-0005-0000-0000-00005F470000}"/>
    <cellStyle name="20% - Accent1 3 2 3 2 2 2 3 8 2" xfId="18455" xr:uid="{00000000-0005-0000-0000-000060470000}"/>
    <cellStyle name="20% - Accent1 3 2 3 2 2 2 3 9" xfId="18456" xr:uid="{00000000-0005-0000-0000-000061470000}"/>
    <cellStyle name="20% - Accent1 3 2 3 2 2 2 4" xfId="18457" xr:uid="{00000000-0005-0000-0000-000062470000}"/>
    <cellStyle name="20% - Accent1 3 2 3 2 2 2 4 2" xfId="18458" xr:uid="{00000000-0005-0000-0000-000063470000}"/>
    <cellStyle name="20% - Accent1 3 2 3 2 2 2 4 2 2" xfId="18459" xr:uid="{00000000-0005-0000-0000-000064470000}"/>
    <cellStyle name="20% - Accent1 3 2 3 2 2 2 4 2 2 2" xfId="18460" xr:uid="{00000000-0005-0000-0000-000065470000}"/>
    <cellStyle name="20% - Accent1 3 2 3 2 2 2 4 2 3" xfId="18461" xr:uid="{00000000-0005-0000-0000-000066470000}"/>
    <cellStyle name="20% - Accent1 3 2 3 2 2 2 4 3" xfId="18462" xr:uid="{00000000-0005-0000-0000-000067470000}"/>
    <cellStyle name="20% - Accent1 3 2 3 2 2 2 4 3 2" xfId="18463" xr:uid="{00000000-0005-0000-0000-000068470000}"/>
    <cellStyle name="20% - Accent1 3 2 3 2 2 2 4 4" xfId="18464" xr:uid="{00000000-0005-0000-0000-000069470000}"/>
    <cellStyle name="20% - Accent1 3 2 3 2 2 2 5" xfId="18465" xr:uid="{00000000-0005-0000-0000-00006A470000}"/>
    <cellStyle name="20% - Accent1 3 2 3 2 2 2 5 2" xfId="18466" xr:uid="{00000000-0005-0000-0000-00006B470000}"/>
    <cellStyle name="20% - Accent1 3 2 3 2 2 2 5 2 2" xfId="18467" xr:uid="{00000000-0005-0000-0000-00006C470000}"/>
    <cellStyle name="20% - Accent1 3 2 3 2 2 2 5 2 2 2" xfId="18468" xr:uid="{00000000-0005-0000-0000-00006D470000}"/>
    <cellStyle name="20% - Accent1 3 2 3 2 2 2 5 2 3" xfId="18469" xr:uid="{00000000-0005-0000-0000-00006E470000}"/>
    <cellStyle name="20% - Accent1 3 2 3 2 2 2 5 3" xfId="18470" xr:uid="{00000000-0005-0000-0000-00006F470000}"/>
    <cellStyle name="20% - Accent1 3 2 3 2 2 2 5 3 2" xfId="18471" xr:uid="{00000000-0005-0000-0000-000070470000}"/>
    <cellStyle name="20% - Accent1 3 2 3 2 2 2 5 4" xfId="18472" xr:uid="{00000000-0005-0000-0000-000071470000}"/>
    <cellStyle name="20% - Accent1 3 2 3 2 2 2 6" xfId="18473" xr:uid="{00000000-0005-0000-0000-000072470000}"/>
    <cellStyle name="20% - Accent1 3 2 3 2 2 2 6 2" xfId="18474" xr:uid="{00000000-0005-0000-0000-000073470000}"/>
    <cellStyle name="20% - Accent1 3 2 3 2 2 2 6 2 2" xfId="18475" xr:uid="{00000000-0005-0000-0000-000074470000}"/>
    <cellStyle name="20% - Accent1 3 2 3 2 2 2 6 2 2 2" xfId="18476" xr:uid="{00000000-0005-0000-0000-000075470000}"/>
    <cellStyle name="20% - Accent1 3 2 3 2 2 2 6 2 3" xfId="18477" xr:uid="{00000000-0005-0000-0000-000076470000}"/>
    <cellStyle name="20% - Accent1 3 2 3 2 2 2 6 3" xfId="18478" xr:uid="{00000000-0005-0000-0000-000077470000}"/>
    <cellStyle name="20% - Accent1 3 2 3 2 2 2 6 3 2" xfId="18479" xr:uid="{00000000-0005-0000-0000-000078470000}"/>
    <cellStyle name="20% - Accent1 3 2 3 2 2 2 6 4" xfId="18480" xr:uid="{00000000-0005-0000-0000-000079470000}"/>
    <cellStyle name="20% - Accent1 3 2 3 2 2 2 7" xfId="18481" xr:uid="{00000000-0005-0000-0000-00007A470000}"/>
    <cellStyle name="20% - Accent1 3 2 3 2 2 2 7 2" xfId="18482" xr:uid="{00000000-0005-0000-0000-00007B470000}"/>
    <cellStyle name="20% - Accent1 3 2 3 2 2 2 7 2 2" xfId="18483" xr:uid="{00000000-0005-0000-0000-00007C470000}"/>
    <cellStyle name="20% - Accent1 3 2 3 2 2 2 7 3" xfId="18484" xr:uid="{00000000-0005-0000-0000-00007D470000}"/>
    <cellStyle name="20% - Accent1 3 2 3 2 2 2 8" xfId="18485" xr:uid="{00000000-0005-0000-0000-00007E470000}"/>
    <cellStyle name="20% - Accent1 3 2 3 2 2 2 8 2" xfId="18486" xr:uid="{00000000-0005-0000-0000-00007F470000}"/>
    <cellStyle name="20% - Accent1 3 2 3 2 2 2 8 2 2" xfId="18487" xr:uid="{00000000-0005-0000-0000-000080470000}"/>
    <cellStyle name="20% - Accent1 3 2 3 2 2 2 8 3" xfId="18488" xr:uid="{00000000-0005-0000-0000-000081470000}"/>
    <cellStyle name="20% - Accent1 3 2 3 2 2 2 9" xfId="18489" xr:uid="{00000000-0005-0000-0000-000082470000}"/>
    <cellStyle name="20% - Accent1 3 2 3 2 2 2 9 2" xfId="18490" xr:uid="{00000000-0005-0000-0000-000083470000}"/>
    <cellStyle name="20% - Accent1 3 2 3 2 2 3" xfId="18491" xr:uid="{00000000-0005-0000-0000-000084470000}"/>
    <cellStyle name="20% - Accent1 3 2 3 2 2 3 10" xfId="18492" xr:uid="{00000000-0005-0000-0000-000085470000}"/>
    <cellStyle name="20% - Accent1 3 2 3 2 2 3 10 2" xfId="18493" xr:uid="{00000000-0005-0000-0000-000086470000}"/>
    <cellStyle name="20% - Accent1 3 2 3 2 2 3 11" xfId="18494" xr:uid="{00000000-0005-0000-0000-000087470000}"/>
    <cellStyle name="20% - Accent1 3 2 3 2 2 3 2" xfId="18495" xr:uid="{00000000-0005-0000-0000-000088470000}"/>
    <cellStyle name="20% - Accent1 3 2 3 2 2 3 2 2" xfId="18496" xr:uid="{00000000-0005-0000-0000-000089470000}"/>
    <cellStyle name="20% - Accent1 3 2 3 2 2 3 2 2 2" xfId="18497" xr:uid="{00000000-0005-0000-0000-00008A470000}"/>
    <cellStyle name="20% - Accent1 3 2 3 2 2 3 2 2 2 2" xfId="18498" xr:uid="{00000000-0005-0000-0000-00008B470000}"/>
    <cellStyle name="20% - Accent1 3 2 3 2 2 3 2 2 2 2 2" xfId="18499" xr:uid="{00000000-0005-0000-0000-00008C470000}"/>
    <cellStyle name="20% - Accent1 3 2 3 2 2 3 2 2 2 3" xfId="18500" xr:uid="{00000000-0005-0000-0000-00008D470000}"/>
    <cellStyle name="20% - Accent1 3 2 3 2 2 3 2 2 3" xfId="18501" xr:uid="{00000000-0005-0000-0000-00008E470000}"/>
    <cellStyle name="20% - Accent1 3 2 3 2 2 3 2 2 3 2" xfId="18502" xr:uid="{00000000-0005-0000-0000-00008F470000}"/>
    <cellStyle name="20% - Accent1 3 2 3 2 2 3 2 2 4" xfId="18503" xr:uid="{00000000-0005-0000-0000-000090470000}"/>
    <cellStyle name="20% - Accent1 3 2 3 2 2 3 2 3" xfId="18504" xr:uid="{00000000-0005-0000-0000-000091470000}"/>
    <cellStyle name="20% - Accent1 3 2 3 2 2 3 2 3 2" xfId="18505" xr:uid="{00000000-0005-0000-0000-000092470000}"/>
    <cellStyle name="20% - Accent1 3 2 3 2 2 3 2 3 2 2" xfId="18506" xr:uid="{00000000-0005-0000-0000-000093470000}"/>
    <cellStyle name="20% - Accent1 3 2 3 2 2 3 2 3 2 2 2" xfId="18507" xr:uid="{00000000-0005-0000-0000-000094470000}"/>
    <cellStyle name="20% - Accent1 3 2 3 2 2 3 2 3 2 3" xfId="18508" xr:uid="{00000000-0005-0000-0000-000095470000}"/>
    <cellStyle name="20% - Accent1 3 2 3 2 2 3 2 3 3" xfId="18509" xr:uid="{00000000-0005-0000-0000-000096470000}"/>
    <cellStyle name="20% - Accent1 3 2 3 2 2 3 2 3 3 2" xfId="18510" xr:uid="{00000000-0005-0000-0000-000097470000}"/>
    <cellStyle name="20% - Accent1 3 2 3 2 2 3 2 3 4" xfId="18511" xr:uid="{00000000-0005-0000-0000-000098470000}"/>
    <cellStyle name="20% - Accent1 3 2 3 2 2 3 2 4" xfId="18512" xr:uid="{00000000-0005-0000-0000-000099470000}"/>
    <cellStyle name="20% - Accent1 3 2 3 2 2 3 2 4 2" xfId="18513" xr:uid="{00000000-0005-0000-0000-00009A470000}"/>
    <cellStyle name="20% - Accent1 3 2 3 2 2 3 2 4 2 2" xfId="18514" xr:uid="{00000000-0005-0000-0000-00009B470000}"/>
    <cellStyle name="20% - Accent1 3 2 3 2 2 3 2 4 2 2 2" xfId="18515" xr:uid="{00000000-0005-0000-0000-00009C470000}"/>
    <cellStyle name="20% - Accent1 3 2 3 2 2 3 2 4 2 3" xfId="18516" xr:uid="{00000000-0005-0000-0000-00009D470000}"/>
    <cellStyle name="20% - Accent1 3 2 3 2 2 3 2 4 3" xfId="18517" xr:uid="{00000000-0005-0000-0000-00009E470000}"/>
    <cellStyle name="20% - Accent1 3 2 3 2 2 3 2 4 3 2" xfId="18518" xr:uid="{00000000-0005-0000-0000-00009F470000}"/>
    <cellStyle name="20% - Accent1 3 2 3 2 2 3 2 4 4" xfId="18519" xr:uid="{00000000-0005-0000-0000-0000A0470000}"/>
    <cellStyle name="20% - Accent1 3 2 3 2 2 3 2 5" xfId="18520" xr:uid="{00000000-0005-0000-0000-0000A1470000}"/>
    <cellStyle name="20% - Accent1 3 2 3 2 2 3 2 5 2" xfId="18521" xr:uid="{00000000-0005-0000-0000-0000A2470000}"/>
    <cellStyle name="20% - Accent1 3 2 3 2 2 3 2 5 2 2" xfId="18522" xr:uid="{00000000-0005-0000-0000-0000A3470000}"/>
    <cellStyle name="20% - Accent1 3 2 3 2 2 3 2 5 3" xfId="18523" xr:uid="{00000000-0005-0000-0000-0000A4470000}"/>
    <cellStyle name="20% - Accent1 3 2 3 2 2 3 2 6" xfId="18524" xr:uid="{00000000-0005-0000-0000-0000A5470000}"/>
    <cellStyle name="20% - Accent1 3 2 3 2 2 3 2 6 2" xfId="18525" xr:uid="{00000000-0005-0000-0000-0000A6470000}"/>
    <cellStyle name="20% - Accent1 3 2 3 2 2 3 2 6 2 2" xfId="18526" xr:uid="{00000000-0005-0000-0000-0000A7470000}"/>
    <cellStyle name="20% - Accent1 3 2 3 2 2 3 2 6 3" xfId="18527" xr:uid="{00000000-0005-0000-0000-0000A8470000}"/>
    <cellStyle name="20% - Accent1 3 2 3 2 2 3 2 7" xfId="18528" xr:uid="{00000000-0005-0000-0000-0000A9470000}"/>
    <cellStyle name="20% - Accent1 3 2 3 2 2 3 2 7 2" xfId="18529" xr:uid="{00000000-0005-0000-0000-0000AA470000}"/>
    <cellStyle name="20% - Accent1 3 2 3 2 2 3 2 8" xfId="18530" xr:uid="{00000000-0005-0000-0000-0000AB470000}"/>
    <cellStyle name="20% - Accent1 3 2 3 2 2 3 2 8 2" xfId="18531" xr:uid="{00000000-0005-0000-0000-0000AC470000}"/>
    <cellStyle name="20% - Accent1 3 2 3 2 2 3 2 9" xfId="18532" xr:uid="{00000000-0005-0000-0000-0000AD470000}"/>
    <cellStyle name="20% - Accent1 3 2 3 2 2 3 3" xfId="18533" xr:uid="{00000000-0005-0000-0000-0000AE470000}"/>
    <cellStyle name="20% - Accent1 3 2 3 2 2 3 3 2" xfId="18534" xr:uid="{00000000-0005-0000-0000-0000AF470000}"/>
    <cellStyle name="20% - Accent1 3 2 3 2 2 3 3 2 2" xfId="18535" xr:uid="{00000000-0005-0000-0000-0000B0470000}"/>
    <cellStyle name="20% - Accent1 3 2 3 2 2 3 3 2 2 2" xfId="18536" xr:uid="{00000000-0005-0000-0000-0000B1470000}"/>
    <cellStyle name="20% - Accent1 3 2 3 2 2 3 3 2 2 2 2" xfId="18537" xr:uid="{00000000-0005-0000-0000-0000B2470000}"/>
    <cellStyle name="20% - Accent1 3 2 3 2 2 3 3 2 2 3" xfId="18538" xr:uid="{00000000-0005-0000-0000-0000B3470000}"/>
    <cellStyle name="20% - Accent1 3 2 3 2 2 3 3 2 3" xfId="18539" xr:uid="{00000000-0005-0000-0000-0000B4470000}"/>
    <cellStyle name="20% - Accent1 3 2 3 2 2 3 3 2 3 2" xfId="18540" xr:uid="{00000000-0005-0000-0000-0000B5470000}"/>
    <cellStyle name="20% - Accent1 3 2 3 2 2 3 3 2 4" xfId="18541" xr:uid="{00000000-0005-0000-0000-0000B6470000}"/>
    <cellStyle name="20% - Accent1 3 2 3 2 2 3 3 3" xfId="18542" xr:uid="{00000000-0005-0000-0000-0000B7470000}"/>
    <cellStyle name="20% - Accent1 3 2 3 2 2 3 3 3 2" xfId="18543" xr:uid="{00000000-0005-0000-0000-0000B8470000}"/>
    <cellStyle name="20% - Accent1 3 2 3 2 2 3 3 3 2 2" xfId="18544" xr:uid="{00000000-0005-0000-0000-0000B9470000}"/>
    <cellStyle name="20% - Accent1 3 2 3 2 2 3 3 3 2 2 2" xfId="18545" xr:uid="{00000000-0005-0000-0000-0000BA470000}"/>
    <cellStyle name="20% - Accent1 3 2 3 2 2 3 3 3 2 3" xfId="18546" xr:uid="{00000000-0005-0000-0000-0000BB470000}"/>
    <cellStyle name="20% - Accent1 3 2 3 2 2 3 3 3 3" xfId="18547" xr:uid="{00000000-0005-0000-0000-0000BC470000}"/>
    <cellStyle name="20% - Accent1 3 2 3 2 2 3 3 3 3 2" xfId="18548" xr:uid="{00000000-0005-0000-0000-0000BD470000}"/>
    <cellStyle name="20% - Accent1 3 2 3 2 2 3 3 3 4" xfId="18549" xr:uid="{00000000-0005-0000-0000-0000BE470000}"/>
    <cellStyle name="20% - Accent1 3 2 3 2 2 3 3 4" xfId="18550" xr:uid="{00000000-0005-0000-0000-0000BF470000}"/>
    <cellStyle name="20% - Accent1 3 2 3 2 2 3 3 4 2" xfId="18551" xr:uid="{00000000-0005-0000-0000-0000C0470000}"/>
    <cellStyle name="20% - Accent1 3 2 3 2 2 3 3 4 2 2" xfId="18552" xr:uid="{00000000-0005-0000-0000-0000C1470000}"/>
    <cellStyle name="20% - Accent1 3 2 3 2 2 3 3 4 2 2 2" xfId="18553" xr:uid="{00000000-0005-0000-0000-0000C2470000}"/>
    <cellStyle name="20% - Accent1 3 2 3 2 2 3 3 4 2 3" xfId="18554" xr:uid="{00000000-0005-0000-0000-0000C3470000}"/>
    <cellStyle name="20% - Accent1 3 2 3 2 2 3 3 4 3" xfId="18555" xr:uid="{00000000-0005-0000-0000-0000C4470000}"/>
    <cellStyle name="20% - Accent1 3 2 3 2 2 3 3 4 3 2" xfId="18556" xr:uid="{00000000-0005-0000-0000-0000C5470000}"/>
    <cellStyle name="20% - Accent1 3 2 3 2 2 3 3 4 4" xfId="18557" xr:uid="{00000000-0005-0000-0000-0000C6470000}"/>
    <cellStyle name="20% - Accent1 3 2 3 2 2 3 3 5" xfId="18558" xr:uid="{00000000-0005-0000-0000-0000C7470000}"/>
    <cellStyle name="20% - Accent1 3 2 3 2 2 3 3 5 2" xfId="18559" xr:uid="{00000000-0005-0000-0000-0000C8470000}"/>
    <cellStyle name="20% - Accent1 3 2 3 2 2 3 3 5 2 2" xfId="18560" xr:uid="{00000000-0005-0000-0000-0000C9470000}"/>
    <cellStyle name="20% - Accent1 3 2 3 2 2 3 3 5 3" xfId="18561" xr:uid="{00000000-0005-0000-0000-0000CA470000}"/>
    <cellStyle name="20% - Accent1 3 2 3 2 2 3 3 6" xfId="18562" xr:uid="{00000000-0005-0000-0000-0000CB470000}"/>
    <cellStyle name="20% - Accent1 3 2 3 2 2 3 3 6 2" xfId="18563" xr:uid="{00000000-0005-0000-0000-0000CC470000}"/>
    <cellStyle name="20% - Accent1 3 2 3 2 2 3 3 6 2 2" xfId="18564" xr:uid="{00000000-0005-0000-0000-0000CD470000}"/>
    <cellStyle name="20% - Accent1 3 2 3 2 2 3 3 6 3" xfId="18565" xr:uid="{00000000-0005-0000-0000-0000CE470000}"/>
    <cellStyle name="20% - Accent1 3 2 3 2 2 3 3 7" xfId="18566" xr:uid="{00000000-0005-0000-0000-0000CF470000}"/>
    <cellStyle name="20% - Accent1 3 2 3 2 2 3 3 7 2" xfId="18567" xr:uid="{00000000-0005-0000-0000-0000D0470000}"/>
    <cellStyle name="20% - Accent1 3 2 3 2 2 3 3 8" xfId="18568" xr:uid="{00000000-0005-0000-0000-0000D1470000}"/>
    <cellStyle name="20% - Accent1 3 2 3 2 2 3 3 8 2" xfId="18569" xr:uid="{00000000-0005-0000-0000-0000D2470000}"/>
    <cellStyle name="20% - Accent1 3 2 3 2 2 3 3 9" xfId="18570" xr:uid="{00000000-0005-0000-0000-0000D3470000}"/>
    <cellStyle name="20% - Accent1 3 2 3 2 2 3 4" xfId="18571" xr:uid="{00000000-0005-0000-0000-0000D4470000}"/>
    <cellStyle name="20% - Accent1 3 2 3 2 2 3 4 2" xfId="18572" xr:uid="{00000000-0005-0000-0000-0000D5470000}"/>
    <cellStyle name="20% - Accent1 3 2 3 2 2 3 4 2 2" xfId="18573" xr:uid="{00000000-0005-0000-0000-0000D6470000}"/>
    <cellStyle name="20% - Accent1 3 2 3 2 2 3 4 2 2 2" xfId="18574" xr:uid="{00000000-0005-0000-0000-0000D7470000}"/>
    <cellStyle name="20% - Accent1 3 2 3 2 2 3 4 2 3" xfId="18575" xr:uid="{00000000-0005-0000-0000-0000D8470000}"/>
    <cellStyle name="20% - Accent1 3 2 3 2 2 3 4 3" xfId="18576" xr:uid="{00000000-0005-0000-0000-0000D9470000}"/>
    <cellStyle name="20% - Accent1 3 2 3 2 2 3 4 3 2" xfId="18577" xr:uid="{00000000-0005-0000-0000-0000DA470000}"/>
    <cellStyle name="20% - Accent1 3 2 3 2 2 3 4 4" xfId="18578" xr:uid="{00000000-0005-0000-0000-0000DB470000}"/>
    <cellStyle name="20% - Accent1 3 2 3 2 2 3 5" xfId="18579" xr:uid="{00000000-0005-0000-0000-0000DC470000}"/>
    <cellStyle name="20% - Accent1 3 2 3 2 2 3 5 2" xfId="18580" xr:uid="{00000000-0005-0000-0000-0000DD470000}"/>
    <cellStyle name="20% - Accent1 3 2 3 2 2 3 5 2 2" xfId="18581" xr:uid="{00000000-0005-0000-0000-0000DE470000}"/>
    <cellStyle name="20% - Accent1 3 2 3 2 2 3 5 2 2 2" xfId="18582" xr:uid="{00000000-0005-0000-0000-0000DF470000}"/>
    <cellStyle name="20% - Accent1 3 2 3 2 2 3 5 2 3" xfId="18583" xr:uid="{00000000-0005-0000-0000-0000E0470000}"/>
    <cellStyle name="20% - Accent1 3 2 3 2 2 3 5 3" xfId="18584" xr:uid="{00000000-0005-0000-0000-0000E1470000}"/>
    <cellStyle name="20% - Accent1 3 2 3 2 2 3 5 3 2" xfId="18585" xr:uid="{00000000-0005-0000-0000-0000E2470000}"/>
    <cellStyle name="20% - Accent1 3 2 3 2 2 3 5 4" xfId="18586" xr:uid="{00000000-0005-0000-0000-0000E3470000}"/>
    <cellStyle name="20% - Accent1 3 2 3 2 2 3 6" xfId="18587" xr:uid="{00000000-0005-0000-0000-0000E4470000}"/>
    <cellStyle name="20% - Accent1 3 2 3 2 2 3 6 2" xfId="18588" xr:uid="{00000000-0005-0000-0000-0000E5470000}"/>
    <cellStyle name="20% - Accent1 3 2 3 2 2 3 6 2 2" xfId="18589" xr:uid="{00000000-0005-0000-0000-0000E6470000}"/>
    <cellStyle name="20% - Accent1 3 2 3 2 2 3 6 2 2 2" xfId="18590" xr:uid="{00000000-0005-0000-0000-0000E7470000}"/>
    <cellStyle name="20% - Accent1 3 2 3 2 2 3 6 2 3" xfId="18591" xr:uid="{00000000-0005-0000-0000-0000E8470000}"/>
    <cellStyle name="20% - Accent1 3 2 3 2 2 3 6 3" xfId="18592" xr:uid="{00000000-0005-0000-0000-0000E9470000}"/>
    <cellStyle name="20% - Accent1 3 2 3 2 2 3 6 3 2" xfId="18593" xr:uid="{00000000-0005-0000-0000-0000EA470000}"/>
    <cellStyle name="20% - Accent1 3 2 3 2 2 3 6 4" xfId="18594" xr:uid="{00000000-0005-0000-0000-0000EB470000}"/>
    <cellStyle name="20% - Accent1 3 2 3 2 2 3 7" xfId="18595" xr:uid="{00000000-0005-0000-0000-0000EC470000}"/>
    <cellStyle name="20% - Accent1 3 2 3 2 2 3 7 2" xfId="18596" xr:uid="{00000000-0005-0000-0000-0000ED470000}"/>
    <cellStyle name="20% - Accent1 3 2 3 2 2 3 7 2 2" xfId="18597" xr:uid="{00000000-0005-0000-0000-0000EE470000}"/>
    <cellStyle name="20% - Accent1 3 2 3 2 2 3 7 3" xfId="18598" xr:uid="{00000000-0005-0000-0000-0000EF470000}"/>
    <cellStyle name="20% - Accent1 3 2 3 2 2 3 8" xfId="18599" xr:uid="{00000000-0005-0000-0000-0000F0470000}"/>
    <cellStyle name="20% - Accent1 3 2 3 2 2 3 8 2" xfId="18600" xr:uid="{00000000-0005-0000-0000-0000F1470000}"/>
    <cellStyle name="20% - Accent1 3 2 3 2 2 3 8 2 2" xfId="18601" xr:uid="{00000000-0005-0000-0000-0000F2470000}"/>
    <cellStyle name="20% - Accent1 3 2 3 2 2 3 8 3" xfId="18602" xr:uid="{00000000-0005-0000-0000-0000F3470000}"/>
    <cellStyle name="20% - Accent1 3 2 3 2 2 3 9" xfId="18603" xr:uid="{00000000-0005-0000-0000-0000F4470000}"/>
    <cellStyle name="20% - Accent1 3 2 3 2 2 3 9 2" xfId="18604" xr:uid="{00000000-0005-0000-0000-0000F5470000}"/>
    <cellStyle name="20% - Accent1 3 2 3 2 2 4" xfId="18605" xr:uid="{00000000-0005-0000-0000-0000F6470000}"/>
    <cellStyle name="20% - Accent1 3 2 3 2 2 4 10" xfId="18606" xr:uid="{00000000-0005-0000-0000-0000F7470000}"/>
    <cellStyle name="20% - Accent1 3 2 3 2 2 4 10 2" xfId="18607" xr:uid="{00000000-0005-0000-0000-0000F8470000}"/>
    <cellStyle name="20% - Accent1 3 2 3 2 2 4 11" xfId="18608" xr:uid="{00000000-0005-0000-0000-0000F9470000}"/>
    <cellStyle name="20% - Accent1 3 2 3 2 2 4 2" xfId="18609" xr:uid="{00000000-0005-0000-0000-0000FA470000}"/>
    <cellStyle name="20% - Accent1 3 2 3 2 2 4 2 2" xfId="18610" xr:uid="{00000000-0005-0000-0000-0000FB470000}"/>
    <cellStyle name="20% - Accent1 3 2 3 2 2 4 2 2 2" xfId="18611" xr:uid="{00000000-0005-0000-0000-0000FC470000}"/>
    <cellStyle name="20% - Accent1 3 2 3 2 2 4 2 2 2 2" xfId="18612" xr:uid="{00000000-0005-0000-0000-0000FD470000}"/>
    <cellStyle name="20% - Accent1 3 2 3 2 2 4 2 2 2 2 2" xfId="18613" xr:uid="{00000000-0005-0000-0000-0000FE470000}"/>
    <cellStyle name="20% - Accent1 3 2 3 2 2 4 2 2 2 3" xfId="18614" xr:uid="{00000000-0005-0000-0000-0000FF470000}"/>
    <cellStyle name="20% - Accent1 3 2 3 2 2 4 2 2 3" xfId="18615" xr:uid="{00000000-0005-0000-0000-000000480000}"/>
    <cellStyle name="20% - Accent1 3 2 3 2 2 4 2 2 3 2" xfId="18616" xr:uid="{00000000-0005-0000-0000-000001480000}"/>
    <cellStyle name="20% - Accent1 3 2 3 2 2 4 2 2 4" xfId="18617" xr:uid="{00000000-0005-0000-0000-000002480000}"/>
    <cellStyle name="20% - Accent1 3 2 3 2 2 4 2 3" xfId="18618" xr:uid="{00000000-0005-0000-0000-000003480000}"/>
    <cellStyle name="20% - Accent1 3 2 3 2 2 4 2 3 2" xfId="18619" xr:uid="{00000000-0005-0000-0000-000004480000}"/>
    <cellStyle name="20% - Accent1 3 2 3 2 2 4 2 3 2 2" xfId="18620" xr:uid="{00000000-0005-0000-0000-000005480000}"/>
    <cellStyle name="20% - Accent1 3 2 3 2 2 4 2 3 2 2 2" xfId="18621" xr:uid="{00000000-0005-0000-0000-000006480000}"/>
    <cellStyle name="20% - Accent1 3 2 3 2 2 4 2 3 2 3" xfId="18622" xr:uid="{00000000-0005-0000-0000-000007480000}"/>
    <cellStyle name="20% - Accent1 3 2 3 2 2 4 2 3 3" xfId="18623" xr:uid="{00000000-0005-0000-0000-000008480000}"/>
    <cellStyle name="20% - Accent1 3 2 3 2 2 4 2 3 3 2" xfId="18624" xr:uid="{00000000-0005-0000-0000-000009480000}"/>
    <cellStyle name="20% - Accent1 3 2 3 2 2 4 2 3 4" xfId="18625" xr:uid="{00000000-0005-0000-0000-00000A480000}"/>
    <cellStyle name="20% - Accent1 3 2 3 2 2 4 2 4" xfId="18626" xr:uid="{00000000-0005-0000-0000-00000B480000}"/>
    <cellStyle name="20% - Accent1 3 2 3 2 2 4 2 4 2" xfId="18627" xr:uid="{00000000-0005-0000-0000-00000C480000}"/>
    <cellStyle name="20% - Accent1 3 2 3 2 2 4 2 4 2 2" xfId="18628" xr:uid="{00000000-0005-0000-0000-00000D480000}"/>
    <cellStyle name="20% - Accent1 3 2 3 2 2 4 2 4 2 2 2" xfId="18629" xr:uid="{00000000-0005-0000-0000-00000E480000}"/>
    <cellStyle name="20% - Accent1 3 2 3 2 2 4 2 4 2 3" xfId="18630" xr:uid="{00000000-0005-0000-0000-00000F480000}"/>
    <cellStyle name="20% - Accent1 3 2 3 2 2 4 2 4 3" xfId="18631" xr:uid="{00000000-0005-0000-0000-000010480000}"/>
    <cellStyle name="20% - Accent1 3 2 3 2 2 4 2 4 3 2" xfId="18632" xr:uid="{00000000-0005-0000-0000-000011480000}"/>
    <cellStyle name="20% - Accent1 3 2 3 2 2 4 2 4 4" xfId="18633" xr:uid="{00000000-0005-0000-0000-000012480000}"/>
    <cellStyle name="20% - Accent1 3 2 3 2 2 4 2 5" xfId="18634" xr:uid="{00000000-0005-0000-0000-000013480000}"/>
    <cellStyle name="20% - Accent1 3 2 3 2 2 4 2 5 2" xfId="18635" xr:uid="{00000000-0005-0000-0000-000014480000}"/>
    <cellStyle name="20% - Accent1 3 2 3 2 2 4 2 5 2 2" xfId="18636" xr:uid="{00000000-0005-0000-0000-000015480000}"/>
    <cellStyle name="20% - Accent1 3 2 3 2 2 4 2 5 3" xfId="18637" xr:uid="{00000000-0005-0000-0000-000016480000}"/>
    <cellStyle name="20% - Accent1 3 2 3 2 2 4 2 6" xfId="18638" xr:uid="{00000000-0005-0000-0000-000017480000}"/>
    <cellStyle name="20% - Accent1 3 2 3 2 2 4 2 6 2" xfId="18639" xr:uid="{00000000-0005-0000-0000-000018480000}"/>
    <cellStyle name="20% - Accent1 3 2 3 2 2 4 2 6 2 2" xfId="18640" xr:uid="{00000000-0005-0000-0000-000019480000}"/>
    <cellStyle name="20% - Accent1 3 2 3 2 2 4 2 6 3" xfId="18641" xr:uid="{00000000-0005-0000-0000-00001A480000}"/>
    <cellStyle name="20% - Accent1 3 2 3 2 2 4 2 7" xfId="18642" xr:uid="{00000000-0005-0000-0000-00001B480000}"/>
    <cellStyle name="20% - Accent1 3 2 3 2 2 4 2 7 2" xfId="18643" xr:uid="{00000000-0005-0000-0000-00001C480000}"/>
    <cellStyle name="20% - Accent1 3 2 3 2 2 4 2 8" xfId="18644" xr:uid="{00000000-0005-0000-0000-00001D480000}"/>
    <cellStyle name="20% - Accent1 3 2 3 2 2 4 2 8 2" xfId="18645" xr:uid="{00000000-0005-0000-0000-00001E480000}"/>
    <cellStyle name="20% - Accent1 3 2 3 2 2 4 2 9" xfId="18646" xr:uid="{00000000-0005-0000-0000-00001F480000}"/>
    <cellStyle name="20% - Accent1 3 2 3 2 2 4 3" xfId="18647" xr:uid="{00000000-0005-0000-0000-000020480000}"/>
    <cellStyle name="20% - Accent1 3 2 3 2 2 4 3 2" xfId="18648" xr:uid="{00000000-0005-0000-0000-000021480000}"/>
    <cellStyle name="20% - Accent1 3 2 3 2 2 4 3 2 2" xfId="18649" xr:uid="{00000000-0005-0000-0000-000022480000}"/>
    <cellStyle name="20% - Accent1 3 2 3 2 2 4 3 2 2 2" xfId="18650" xr:uid="{00000000-0005-0000-0000-000023480000}"/>
    <cellStyle name="20% - Accent1 3 2 3 2 2 4 3 2 2 2 2" xfId="18651" xr:uid="{00000000-0005-0000-0000-000024480000}"/>
    <cellStyle name="20% - Accent1 3 2 3 2 2 4 3 2 2 3" xfId="18652" xr:uid="{00000000-0005-0000-0000-000025480000}"/>
    <cellStyle name="20% - Accent1 3 2 3 2 2 4 3 2 3" xfId="18653" xr:uid="{00000000-0005-0000-0000-000026480000}"/>
    <cellStyle name="20% - Accent1 3 2 3 2 2 4 3 2 3 2" xfId="18654" xr:uid="{00000000-0005-0000-0000-000027480000}"/>
    <cellStyle name="20% - Accent1 3 2 3 2 2 4 3 2 4" xfId="18655" xr:uid="{00000000-0005-0000-0000-000028480000}"/>
    <cellStyle name="20% - Accent1 3 2 3 2 2 4 3 3" xfId="18656" xr:uid="{00000000-0005-0000-0000-000029480000}"/>
    <cellStyle name="20% - Accent1 3 2 3 2 2 4 3 3 2" xfId="18657" xr:uid="{00000000-0005-0000-0000-00002A480000}"/>
    <cellStyle name="20% - Accent1 3 2 3 2 2 4 3 3 2 2" xfId="18658" xr:uid="{00000000-0005-0000-0000-00002B480000}"/>
    <cellStyle name="20% - Accent1 3 2 3 2 2 4 3 3 2 2 2" xfId="18659" xr:uid="{00000000-0005-0000-0000-00002C480000}"/>
    <cellStyle name="20% - Accent1 3 2 3 2 2 4 3 3 2 3" xfId="18660" xr:uid="{00000000-0005-0000-0000-00002D480000}"/>
    <cellStyle name="20% - Accent1 3 2 3 2 2 4 3 3 3" xfId="18661" xr:uid="{00000000-0005-0000-0000-00002E480000}"/>
    <cellStyle name="20% - Accent1 3 2 3 2 2 4 3 3 3 2" xfId="18662" xr:uid="{00000000-0005-0000-0000-00002F480000}"/>
    <cellStyle name="20% - Accent1 3 2 3 2 2 4 3 3 4" xfId="18663" xr:uid="{00000000-0005-0000-0000-000030480000}"/>
    <cellStyle name="20% - Accent1 3 2 3 2 2 4 3 4" xfId="18664" xr:uid="{00000000-0005-0000-0000-000031480000}"/>
    <cellStyle name="20% - Accent1 3 2 3 2 2 4 3 4 2" xfId="18665" xr:uid="{00000000-0005-0000-0000-000032480000}"/>
    <cellStyle name="20% - Accent1 3 2 3 2 2 4 3 4 2 2" xfId="18666" xr:uid="{00000000-0005-0000-0000-000033480000}"/>
    <cellStyle name="20% - Accent1 3 2 3 2 2 4 3 4 2 2 2" xfId="18667" xr:uid="{00000000-0005-0000-0000-000034480000}"/>
    <cellStyle name="20% - Accent1 3 2 3 2 2 4 3 4 2 3" xfId="18668" xr:uid="{00000000-0005-0000-0000-000035480000}"/>
    <cellStyle name="20% - Accent1 3 2 3 2 2 4 3 4 3" xfId="18669" xr:uid="{00000000-0005-0000-0000-000036480000}"/>
    <cellStyle name="20% - Accent1 3 2 3 2 2 4 3 4 3 2" xfId="18670" xr:uid="{00000000-0005-0000-0000-000037480000}"/>
    <cellStyle name="20% - Accent1 3 2 3 2 2 4 3 4 4" xfId="18671" xr:uid="{00000000-0005-0000-0000-000038480000}"/>
    <cellStyle name="20% - Accent1 3 2 3 2 2 4 3 5" xfId="18672" xr:uid="{00000000-0005-0000-0000-000039480000}"/>
    <cellStyle name="20% - Accent1 3 2 3 2 2 4 3 5 2" xfId="18673" xr:uid="{00000000-0005-0000-0000-00003A480000}"/>
    <cellStyle name="20% - Accent1 3 2 3 2 2 4 3 5 2 2" xfId="18674" xr:uid="{00000000-0005-0000-0000-00003B480000}"/>
    <cellStyle name="20% - Accent1 3 2 3 2 2 4 3 5 3" xfId="18675" xr:uid="{00000000-0005-0000-0000-00003C480000}"/>
    <cellStyle name="20% - Accent1 3 2 3 2 2 4 3 6" xfId="18676" xr:uid="{00000000-0005-0000-0000-00003D480000}"/>
    <cellStyle name="20% - Accent1 3 2 3 2 2 4 3 6 2" xfId="18677" xr:uid="{00000000-0005-0000-0000-00003E480000}"/>
    <cellStyle name="20% - Accent1 3 2 3 2 2 4 3 6 2 2" xfId="18678" xr:uid="{00000000-0005-0000-0000-00003F480000}"/>
    <cellStyle name="20% - Accent1 3 2 3 2 2 4 3 6 3" xfId="18679" xr:uid="{00000000-0005-0000-0000-000040480000}"/>
    <cellStyle name="20% - Accent1 3 2 3 2 2 4 3 7" xfId="18680" xr:uid="{00000000-0005-0000-0000-000041480000}"/>
    <cellStyle name="20% - Accent1 3 2 3 2 2 4 3 7 2" xfId="18681" xr:uid="{00000000-0005-0000-0000-000042480000}"/>
    <cellStyle name="20% - Accent1 3 2 3 2 2 4 3 8" xfId="18682" xr:uid="{00000000-0005-0000-0000-000043480000}"/>
    <cellStyle name="20% - Accent1 3 2 3 2 2 4 3 8 2" xfId="18683" xr:uid="{00000000-0005-0000-0000-000044480000}"/>
    <cellStyle name="20% - Accent1 3 2 3 2 2 4 3 9" xfId="18684" xr:uid="{00000000-0005-0000-0000-000045480000}"/>
    <cellStyle name="20% - Accent1 3 2 3 2 2 4 4" xfId="18685" xr:uid="{00000000-0005-0000-0000-000046480000}"/>
    <cellStyle name="20% - Accent1 3 2 3 2 2 4 4 2" xfId="18686" xr:uid="{00000000-0005-0000-0000-000047480000}"/>
    <cellStyle name="20% - Accent1 3 2 3 2 2 4 4 2 2" xfId="18687" xr:uid="{00000000-0005-0000-0000-000048480000}"/>
    <cellStyle name="20% - Accent1 3 2 3 2 2 4 4 2 2 2" xfId="18688" xr:uid="{00000000-0005-0000-0000-000049480000}"/>
    <cellStyle name="20% - Accent1 3 2 3 2 2 4 4 2 3" xfId="18689" xr:uid="{00000000-0005-0000-0000-00004A480000}"/>
    <cellStyle name="20% - Accent1 3 2 3 2 2 4 4 3" xfId="18690" xr:uid="{00000000-0005-0000-0000-00004B480000}"/>
    <cellStyle name="20% - Accent1 3 2 3 2 2 4 4 3 2" xfId="18691" xr:uid="{00000000-0005-0000-0000-00004C480000}"/>
    <cellStyle name="20% - Accent1 3 2 3 2 2 4 4 4" xfId="18692" xr:uid="{00000000-0005-0000-0000-00004D480000}"/>
    <cellStyle name="20% - Accent1 3 2 3 2 2 4 5" xfId="18693" xr:uid="{00000000-0005-0000-0000-00004E480000}"/>
    <cellStyle name="20% - Accent1 3 2 3 2 2 4 5 2" xfId="18694" xr:uid="{00000000-0005-0000-0000-00004F480000}"/>
    <cellStyle name="20% - Accent1 3 2 3 2 2 4 5 2 2" xfId="18695" xr:uid="{00000000-0005-0000-0000-000050480000}"/>
    <cellStyle name="20% - Accent1 3 2 3 2 2 4 5 2 2 2" xfId="18696" xr:uid="{00000000-0005-0000-0000-000051480000}"/>
    <cellStyle name="20% - Accent1 3 2 3 2 2 4 5 2 3" xfId="18697" xr:uid="{00000000-0005-0000-0000-000052480000}"/>
    <cellStyle name="20% - Accent1 3 2 3 2 2 4 5 3" xfId="18698" xr:uid="{00000000-0005-0000-0000-000053480000}"/>
    <cellStyle name="20% - Accent1 3 2 3 2 2 4 5 3 2" xfId="18699" xr:uid="{00000000-0005-0000-0000-000054480000}"/>
    <cellStyle name="20% - Accent1 3 2 3 2 2 4 5 4" xfId="18700" xr:uid="{00000000-0005-0000-0000-000055480000}"/>
    <cellStyle name="20% - Accent1 3 2 3 2 2 4 6" xfId="18701" xr:uid="{00000000-0005-0000-0000-000056480000}"/>
    <cellStyle name="20% - Accent1 3 2 3 2 2 4 6 2" xfId="18702" xr:uid="{00000000-0005-0000-0000-000057480000}"/>
    <cellStyle name="20% - Accent1 3 2 3 2 2 4 6 2 2" xfId="18703" xr:uid="{00000000-0005-0000-0000-000058480000}"/>
    <cellStyle name="20% - Accent1 3 2 3 2 2 4 6 2 2 2" xfId="18704" xr:uid="{00000000-0005-0000-0000-000059480000}"/>
    <cellStyle name="20% - Accent1 3 2 3 2 2 4 6 2 3" xfId="18705" xr:uid="{00000000-0005-0000-0000-00005A480000}"/>
    <cellStyle name="20% - Accent1 3 2 3 2 2 4 6 3" xfId="18706" xr:uid="{00000000-0005-0000-0000-00005B480000}"/>
    <cellStyle name="20% - Accent1 3 2 3 2 2 4 6 3 2" xfId="18707" xr:uid="{00000000-0005-0000-0000-00005C480000}"/>
    <cellStyle name="20% - Accent1 3 2 3 2 2 4 6 4" xfId="18708" xr:uid="{00000000-0005-0000-0000-00005D480000}"/>
    <cellStyle name="20% - Accent1 3 2 3 2 2 4 7" xfId="18709" xr:uid="{00000000-0005-0000-0000-00005E480000}"/>
    <cellStyle name="20% - Accent1 3 2 3 2 2 4 7 2" xfId="18710" xr:uid="{00000000-0005-0000-0000-00005F480000}"/>
    <cellStyle name="20% - Accent1 3 2 3 2 2 4 7 2 2" xfId="18711" xr:uid="{00000000-0005-0000-0000-000060480000}"/>
    <cellStyle name="20% - Accent1 3 2 3 2 2 4 7 3" xfId="18712" xr:uid="{00000000-0005-0000-0000-000061480000}"/>
    <cellStyle name="20% - Accent1 3 2 3 2 2 4 8" xfId="18713" xr:uid="{00000000-0005-0000-0000-000062480000}"/>
    <cellStyle name="20% - Accent1 3 2 3 2 2 4 8 2" xfId="18714" xr:uid="{00000000-0005-0000-0000-000063480000}"/>
    <cellStyle name="20% - Accent1 3 2 3 2 2 4 8 2 2" xfId="18715" xr:uid="{00000000-0005-0000-0000-000064480000}"/>
    <cellStyle name="20% - Accent1 3 2 3 2 2 4 8 3" xfId="18716" xr:uid="{00000000-0005-0000-0000-000065480000}"/>
    <cellStyle name="20% - Accent1 3 2 3 2 2 4 9" xfId="18717" xr:uid="{00000000-0005-0000-0000-000066480000}"/>
    <cellStyle name="20% - Accent1 3 2 3 2 2 4 9 2" xfId="18718" xr:uid="{00000000-0005-0000-0000-000067480000}"/>
    <cellStyle name="20% - Accent1 3 2 3 2 2 5" xfId="18719" xr:uid="{00000000-0005-0000-0000-000068480000}"/>
    <cellStyle name="20% - Accent1 3 2 3 2 2 5 2" xfId="18720" xr:uid="{00000000-0005-0000-0000-000069480000}"/>
    <cellStyle name="20% - Accent1 3 2 3 2 2 5 2 2" xfId="18721" xr:uid="{00000000-0005-0000-0000-00006A480000}"/>
    <cellStyle name="20% - Accent1 3 2 3 2 2 5 2 2 2" xfId="18722" xr:uid="{00000000-0005-0000-0000-00006B480000}"/>
    <cellStyle name="20% - Accent1 3 2 3 2 2 5 2 2 2 2" xfId="18723" xr:uid="{00000000-0005-0000-0000-00006C480000}"/>
    <cellStyle name="20% - Accent1 3 2 3 2 2 5 2 2 3" xfId="18724" xr:uid="{00000000-0005-0000-0000-00006D480000}"/>
    <cellStyle name="20% - Accent1 3 2 3 2 2 5 2 3" xfId="18725" xr:uid="{00000000-0005-0000-0000-00006E480000}"/>
    <cellStyle name="20% - Accent1 3 2 3 2 2 5 2 3 2" xfId="18726" xr:uid="{00000000-0005-0000-0000-00006F480000}"/>
    <cellStyle name="20% - Accent1 3 2 3 2 2 5 2 4" xfId="18727" xr:uid="{00000000-0005-0000-0000-000070480000}"/>
    <cellStyle name="20% - Accent1 3 2 3 2 2 5 3" xfId="18728" xr:uid="{00000000-0005-0000-0000-000071480000}"/>
    <cellStyle name="20% - Accent1 3 2 3 2 2 5 3 2" xfId="18729" xr:uid="{00000000-0005-0000-0000-000072480000}"/>
    <cellStyle name="20% - Accent1 3 2 3 2 2 5 3 2 2" xfId="18730" xr:uid="{00000000-0005-0000-0000-000073480000}"/>
    <cellStyle name="20% - Accent1 3 2 3 2 2 5 3 2 2 2" xfId="18731" xr:uid="{00000000-0005-0000-0000-000074480000}"/>
    <cellStyle name="20% - Accent1 3 2 3 2 2 5 3 2 3" xfId="18732" xr:uid="{00000000-0005-0000-0000-000075480000}"/>
    <cellStyle name="20% - Accent1 3 2 3 2 2 5 3 3" xfId="18733" xr:uid="{00000000-0005-0000-0000-000076480000}"/>
    <cellStyle name="20% - Accent1 3 2 3 2 2 5 3 3 2" xfId="18734" xr:uid="{00000000-0005-0000-0000-000077480000}"/>
    <cellStyle name="20% - Accent1 3 2 3 2 2 5 3 4" xfId="18735" xr:uid="{00000000-0005-0000-0000-000078480000}"/>
    <cellStyle name="20% - Accent1 3 2 3 2 2 5 4" xfId="18736" xr:uid="{00000000-0005-0000-0000-000079480000}"/>
    <cellStyle name="20% - Accent1 3 2 3 2 2 5 4 2" xfId="18737" xr:uid="{00000000-0005-0000-0000-00007A480000}"/>
    <cellStyle name="20% - Accent1 3 2 3 2 2 5 4 2 2" xfId="18738" xr:uid="{00000000-0005-0000-0000-00007B480000}"/>
    <cellStyle name="20% - Accent1 3 2 3 2 2 5 4 2 2 2" xfId="18739" xr:uid="{00000000-0005-0000-0000-00007C480000}"/>
    <cellStyle name="20% - Accent1 3 2 3 2 2 5 4 2 3" xfId="18740" xr:uid="{00000000-0005-0000-0000-00007D480000}"/>
    <cellStyle name="20% - Accent1 3 2 3 2 2 5 4 3" xfId="18741" xr:uid="{00000000-0005-0000-0000-00007E480000}"/>
    <cellStyle name="20% - Accent1 3 2 3 2 2 5 4 3 2" xfId="18742" xr:uid="{00000000-0005-0000-0000-00007F480000}"/>
    <cellStyle name="20% - Accent1 3 2 3 2 2 5 4 4" xfId="18743" xr:uid="{00000000-0005-0000-0000-000080480000}"/>
    <cellStyle name="20% - Accent1 3 2 3 2 2 5 5" xfId="18744" xr:uid="{00000000-0005-0000-0000-000081480000}"/>
    <cellStyle name="20% - Accent1 3 2 3 2 2 5 5 2" xfId="18745" xr:uid="{00000000-0005-0000-0000-000082480000}"/>
    <cellStyle name="20% - Accent1 3 2 3 2 2 5 5 2 2" xfId="18746" xr:uid="{00000000-0005-0000-0000-000083480000}"/>
    <cellStyle name="20% - Accent1 3 2 3 2 2 5 5 3" xfId="18747" xr:uid="{00000000-0005-0000-0000-000084480000}"/>
    <cellStyle name="20% - Accent1 3 2 3 2 2 5 6" xfId="18748" xr:uid="{00000000-0005-0000-0000-000085480000}"/>
    <cellStyle name="20% - Accent1 3 2 3 2 2 5 6 2" xfId="18749" xr:uid="{00000000-0005-0000-0000-000086480000}"/>
    <cellStyle name="20% - Accent1 3 2 3 2 2 5 6 2 2" xfId="18750" xr:uid="{00000000-0005-0000-0000-000087480000}"/>
    <cellStyle name="20% - Accent1 3 2 3 2 2 5 6 3" xfId="18751" xr:uid="{00000000-0005-0000-0000-000088480000}"/>
    <cellStyle name="20% - Accent1 3 2 3 2 2 5 7" xfId="18752" xr:uid="{00000000-0005-0000-0000-000089480000}"/>
    <cellStyle name="20% - Accent1 3 2 3 2 2 5 7 2" xfId="18753" xr:uid="{00000000-0005-0000-0000-00008A480000}"/>
    <cellStyle name="20% - Accent1 3 2 3 2 2 5 8" xfId="18754" xr:uid="{00000000-0005-0000-0000-00008B480000}"/>
    <cellStyle name="20% - Accent1 3 2 3 2 2 5 8 2" xfId="18755" xr:uid="{00000000-0005-0000-0000-00008C480000}"/>
    <cellStyle name="20% - Accent1 3 2 3 2 2 5 9" xfId="18756" xr:uid="{00000000-0005-0000-0000-00008D480000}"/>
    <cellStyle name="20% - Accent1 3 2 3 2 2 6" xfId="18757" xr:uid="{00000000-0005-0000-0000-00008E480000}"/>
    <cellStyle name="20% - Accent1 3 2 3 2 2 6 2" xfId="18758" xr:uid="{00000000-0005-0000-0000-00008F480000}"/>
    <cellStyle name="20% - Accent1 3 2 3 2 2 6 2 2" xfId="18759" xr:uid="{00000000-0005-0000-0000-000090480000}"/>
    <cellStyle name="20% - Accent1 3 2 3 2 2 6 2 2 2" xfId="18760" xr:uid="{00000000-0005-0000-0000-000091480000}"/>
    <cellStyle name="20% - Accent1 3 2 3 2 2 6 2 2 2 2" xfId="18761" xr:uid="{00000000-0005-0000-0000-000092480000}"/>
    <cellStyle name="20% - Accent1 3 2 3 2 2 6 2 2 3" xfId="18762" xr:uid="{00000000-0005-0000-0000-000093480000}"/>
    <cellStyle name="20% - Accent1 3 2 3 2 2 6 2 3" xfId="18763" xr:uid="{00000000-0005-0000-0000-000094480000}"/>
    <cellStyle name="20% - Accent1 3 2 3 2 2 6 2 3 2" xfId="18764" xr:uid="{00000000-0005-0000-0000-000095480000}"/>
    <cellStyle name="20% - Accent1 3 2 3 2 2 6 2 4" xfId="18765" xr:uid="{00000000-0005-0000-0000-000096480000}"/>
    <cellStyle name="20% - Accent1 3 2 3 2 2 6 3" xfId="18766" xr:uid="{00000000-0005-0000-0000-000097480000}"/>
    <cellStyle name="20% - Accent1 3 2 3 2 2 6 3 2" xfId="18767" xr:uid="{00000000-0005-0000-0000-000098480000}"/>
    <cellStyle name="20% - Accent1 3 2 3 2 2 6 3 2 2" xfId="18768" xr:uid="{00000000-0005-0000-0000-000099480000}"/>
    <cellStyle name="20% - Accent1 3 2 3 2 2 6 3 2 2 2" xfId="18769" xr:uid="{00000000-0005-0000-0000-00009A480000}"/>
    <cellStyle name="20% - Accent1 3 2 3 2 2 6 3 2 3" xfId="18770" xr:uid="{00000000-0005-0000-0000-00009B480000}"/>
    <cellStyle name="20% - Accent1 3 2 3 2 2 6 3 3" xfId="18771" xr:uid="{00000000-0005-0000-0000-00009C480000}"/>
    <cellStyle name="20% - Accent1 3 2 3 2 2 6 3 3 2" xfId="18772" xr:uid="{00000000-0005-0000-0000-00009D480000}"/>
    <cellStyle name="20% - Accent1 3 2 3 2 2 6 3 4" xfId="18773" xr:uid="{00000000-0005-0000-0000-00009E480000}"/>
    <cellStyle name="20% - Accent1 3 2 3 2 2 6 4" xfId="18774" xr:uid="{00000000-0005-0000-0000-00009F480000}"/>
    <cellStyle name="20% - Accent1 3 2 3 2 2 6 4 2" xfId="18775" xr:uid="{00000000-0005-0000-0000-0000A0480000}"/>
    <cellStyle name="20% - Accent1 3 2 3 2 2 6 4 2 2" xfId="18776" xr:uid="{00000000-0005-0000-0000-0000A1480000}"/>
    <cellStyle name="20% - Accent1 3 2 3 2 2 6 4 2 2 2" xfId="18777" xr:uid="{00000000-0005-0000-0000-0000A2480000}"/>
    <cellStyle name="20% - Accent1 3 2 3 2 2 6 4 2 3" xfId="18778" xr:uid="{00000000-0005-0000-0000-0000A3480000}"/>
    <cellStyle name="20% - Accent1 3 2 3 2 2 6 4 3" xfId="18779" xr:uid="{00000000-0005-0000-0000-0000A4480000}"/>
    <cellStyle name="20% - Accent1 3 2 3 2 2 6 4 3 2" xfId="18780" xr:uid="{00000000-0005-0000-0000-0000A5480000}"/>
    <cellStyle name="20% - Accent1 3 2 3 2 2 6 4 4" xfId="18781" xr:uid="{00000000-0005-0000-0000-0000A6480000}"/>
    <cellStyle name="20% - Accent1 3 2 3 2 2 6 5" xfId="18782" xr:uid="{00000000-0005-0000-0000-0000A7480000}"/>
    <cellStyle name="20% - Accent1 3 2 3 2 2 6 5 2" xfId="18783" xr:uid="{00000000-0005-0000-0000-0000A8480000}"/>
    <cellStyle name="20% - Accent1 3 2 3 2 2 6 5 2 2" xfId="18784" xr:uid="{00000000-0005-0000-0000-0000A9480000}"/>
    <cellStyle name="20% - Accent1 3 2 3 2 2 6 5 3" xfId="18785" xr:uid="{00000000-0005-0000-0000-0000AA480000}"/>
    <cellStyle name="20% - Accent1 3 2 3 2 2 6 6" xfId="18786" xr:uid="{00000000-0005-0000-0000-0000AB480000}"/>
    <cellStyle name="20% - Accent1 3 2 3 2 2 6 6 2" xfId="18787" xr:uid="{00000000-0005-0000-0000-0000AC480000}"/>
    <cellStyle name="20% - Accent1 3 2 3 2 2 6 6 2 2" xfId="18788" xr:uid="{00000000-0005-0000-0000-0000AD480000}"/>
    <cellStyle name="20% - Accent1 3 2 3 2 2 6 6 3" xfId="18789" xr:uid="{00000000-0005-0000-0000-0000AE480000}"/>
    <cellStyle name="20% - Accent1 3 2 3 2 2 6 7" xfId="18790" xr:uid="{00000000-0005-0000-0000-0000AF480000}"/>
    <cellStyle name="20% - Accent1 3 2 3 2 2 6 7 2" xfId="18791" xr:uid="{00000000-0005-0000-0000-0000B0480000}"/>
    <cellStyle name="20% - Accent1 3 2 3 2 2 6 8" xfId="18792" xr:uid="{00000000-0005-0000-0000-0000B1480000}"/>
    <cellStyle name="20% - Accent1 3 2 3 2 2 6 8 2" xfId="18793" xr:uid="{00000000-0005-0000-0000-0000B2480000}"/>
    <cellStyle name="20% - Accent1 3 2 3 2 2 6 9" xfId="18794" xr:uid="{00000000-0005-0000-0000-0000B3480000}"/>
    <cellStyle name="20% - Accent1 3 2 3 2 2 7" xfId="18795" xr:uid="{00000000-0005-0000-0000-0000B4480000}"/>
    <cellStyle name="20% - Accent1 3 2 3 2 2 7 2" xfId="18796" xr:uid="{00000000-0005-0000-0000-0000B5480000}"/>
    <cellStyle name="20% - Accent1 3 2 3 2 2 7 2 2" xfId="18797" xr:uid="{00000000-0005-0000-0000-0000B6480000}"/>
    <cellStyle name="20% - Accent1 3 2 3 2 2 7 2 2 2" xfId="18798" xr:uid="{00000000-0005-0000-0000-0000B7480000}"/>
    <cellStyle name="20% - Accent1 3 2 3 2 2 7 2 3" xfId="18799" xr:uid="{00000000-0005-0000-0000-0000B8480000}"/>
    <cellStyle name="20% - Accent1 3 2 3 2 2 7 3" xfId="18800" xr:uid="{00000000-0005-0000-0000-0000B9480000}"/>
    <cellStyle name="20% - Accent1 3 2 3 2 2 7 3 2" xfId="18801" xr:uid="{00000000-0005-0000-0000-0000BA480000}"/>
    <cellStyle name="20% - Accent1 3 2 3 2 2 7 4" xfId="18802" xr:uid="{00000000-0005-0000-0000-0000BB480000}"/>
    <cellStyle name="20% - Accent1 3 2 3 2 2 8" xfId="18803" xr:uid="{00000000-0005-0000-0000-0000BC480000}"/>
    <cellStyle name="20% - Accent1 3 2 3 2 2 8 2" xfId="18804" xr:uid="{00000000-0005-0000-0000-0000BD480000}"/>
    <cellStyle name="20% - Accent1 3 2 3 2 2 8 2 2" xfId="18805" xr:uid="{00000000-0005-0000-0000-0000BE480000}"/>
    <cellStyle name="20% - Accent1 3 2 3 2 2 8 2 2 2" xfId="18806" xr:uid="{00000000-0005-0000-0000-0000BF480000}"/>
    <cellStyle name="20% - Accent1 3 2 3 2 2 8 2 3" xfId="18807" xr:uid="{00000000-0005-0000-0000-0000C0480000}"/>
    <cellStyle name="20% - Accent1 3 2 3 2 2 8 3" xfId="18808" xr:uid="{00000000-0005-0000-0000-0000C1480000}"/>
    <cellStyle name="20% - Accent1 3 2 3 2 2 8 3 2" xfId="18809" xr:uid="{00000000-0005-0000-0000-0000C2480000}"/>
    <cellStyle name="20% - Accent1 3 2 3 2 2 8 4" xfId="18810" xr:uid="{00000000-0005-0000-0000-0000C3480000}"/>
    <cellStyle name="20% - Accent1 3 2 3 2 2 9" xfId="18811" xr:uid="{00000000-0005-0000-0000-0000C4480000}"/>
    <cellStyle name="20% - Accent1 3 2 3 2 2 9 2" xfId="18812" xr:uid="{00000000-0005-0000-0000-0000C5480000}"/>
    <cellStyle name="20% - Accent1 3 2 3 2 2 9 2 2" xfId="18813" xr:uid="{00000000-0005-0000-0000-0000C6480000}"/>
    <cellStyle name="20% - Accent1 3 2 3 2 2 9 2 2 2" xfId="18814" xr:uid="{00000000-0005-0000-0000-0000C7480000}"/>
    <cellStyle name="20% - Accent1 3 2 3 2 2 9 2 3" xfId="18815" xr:uid="{00000000-0005-0000-0000-0000C8480000}"/>
    <cellStyle name="20% - Accent1 3 2 3 2 2 9 3" xfId="18816" xr:uid="{00000000-0005-0000-0000-0000C9480000}"/>
    <cellStyle name="20% - Accent1 3 2 3 2 2 9 3 2" xfId="18817" xr:uid="{00000000-0005-0000-0000-0000CA480000}"/>
    <cellStyle name="20% - Accent1 3 2 3 2 2 9 4" xfId="18818" xr:uid="{00000000-0005-0000-0000-0000CB480000}"/>
    <cellStyle name="20% - Accent1 3 2 3 2 3" xfId="18819" xr:uid="{00000000-0005-0000-0000-0000CC480000}"/>
    <cellStyle name="20% - Accent1 3 2 3 2 3 10" xfId="18820" xr:uid="{00000000-0005-0000-0000-0000CD480000}"/>
    <cellStyle name="20% - Accent1 3 2 3 2 3 10 2" xfId="18821" xr:uid="{00000000-0005-0000-0000-0000CE480000}"/>
    <cellStyle name="20% - Accent1 3 2 3 2 3 11" xfId="18822" xr:uid="{00000000-0005-0000-0000-0000CF480000}"/>
    <cellStyle name="20% - Accent1 3 2 3 2 3 2" xfId="18823" xr:uid="{00000000-0005-0000-0000-0000D0480000}"/>
    <cellStyle name="20% - Accent1 3 2 3 2 3 2 2" xfId="18824" xr:uid="{00000000-0005-0000-0000-0000D1480000}"/>
    <cellStyle name="20% - Accent1 3 2 3 2 3 2 2 2" xfId="18825" xr:uid="{00000000-0005-0000-0000-0000D2480000}"/>
    <cellStyle name="20% - Accent1 3 2 3 2 3 2 2 2 2" xfId="18826" xr:uid="{00000000-0005-0000-0000-0000D3480000}"/>
    <cellStyle name="20% - Accent1 3 2 3 2 3 2 2 2 2 2" xfId="18827" xr:uid="{00000000-0005-0000-0000-0000D4480000}"/>
    <cellStyle name="20% - Accent1 3 2 3 2 3 2 2 2 3" xfId="18828" xr:uid="{00000000-0005-0000-0000-0000D5480000}"/>
    <cellStyle name="20% - Accent1 3 2 3 2 3 2 2 3" xfId="18829" xr:uid="{00000000-0005-0000-0000-0000D6480000}"/>
    <cellStyle name="20% - Accent1 3 2 3 2 3 2 2 3 2" xfId="18830" xr:uid="{00000000-0005-0000-0000-0000D7480000}"/>
    <cellStyle name="20% - Accent1 3 2 3 2 3 2 2 4" xfId="18831" xr:uid="{00000000-0005-0000-0000-0000D8480000}"/>
    <cellStyle name="20% - Accent1 3 2 3 2 3 2 3" xfId="18832" xr:uid="{00000000-0005-0000-0000-0000D9480000}"/>
    <cellStyle name="20% - Accent1 3 2 3 2 3 2 3 2" xfId="18833" xr:uid="{00000000-0005-0000-0000-0000DA480000}"/>
    <cellStyle name="20% - Accent1 3 2 3 2 3 2 3 2 2" xfId="18834" xr:uid="{00000000-0005-0000-0000-0000DB480000}"/>
    <cellStyle name="20% - Accent1 3 2 3 2 3 2 3 2 2 2" xfId="18835" xr:uid="{00000000-0005-0000-0000-0000DC480000}"/>
    <cellStyle name="20% - Accent1 3 2 3 2 3 2 3 2 3" xfId="18836" xr:uid="{00000000-0005-0000-0000-0000DD480000}"/>
    <cellStyle name="20% - Accent1 3 2 3 2 3 2 3 3" xfId="18837" xr:uid="{00000000-0005-0000-0000-0000DE480000}"/>
    <cellStyle name="20% - Accent1 3 2 3 2 3 2 3 3 2" xfId="18838" xr:uid="{00000000-0005-0000-0000-0000DF480000}"/>
    <cellStyle name="20% - Accent1 3 2 3 2 3 2 3 4" xfId="18839" xr:uid="{00000000-0005-0000-0000-0000E0480000}"/>
    <cellStyle name="20% - Accent1 3 2 3 2 3 2 4" xfId="18840" xr:uid="{00000000-0005-0000-0000-0000E1480000}"/>
    <cellStyle name="20% - Accent1 3 2 3 2 3 2 4 2" xfId="18841" xr:uid="{00000000-0005-0000-0000-0000E2480000}"/>
    <cellStyle name="20% - Accent1 3 2 3 2 3 2 4 2 2" xfId="18842" xr:uid="{00000000-0005-0000-0000-0000E3480000}"/>
    <cellStyle name="20% - Accent1 3 2 3 2 3 2 4 2 2 2" xfId="18843" xr:uid="{00000000-0005-0000-0000-0000E4480000}"/>
    <cellStyle name="20% - Accent1 3 2 3 2 3 2 4 2 3" xfId="18844" xr:uid="{00000000-0005-0000-0000-0000E5480000}"/>
    <cellStyle name="20% - Accent1 3 2 3 2 3 2 4 3" xfId="18845" xr:uid="{00000000-0005-0000-0000-0000E6480000}"/>
    <cellStyle name="20% - Accent1 3 2 3 2 3 2 4 3 2" xfId="18846" xr:uid="{00000000-0005-0000-0000-0000E7480000}"/>
    <cellStyle name="20% - Accent1 3 2 3 2 3 2 4 4" xfId="18847" xr:uid="{00000000-0005-0000-0000-0000E8480000}"/>
    <cellStyle name="20% - Accent1 3 2 3 2 3 2 5" xfId="18848" xr:uid="{00000000-0005-0000-0000-0000E9480000}"/>
    <cellStyle name="20% - Accent1 3 2 3 2 3 2 5 2" xfId="18849" xr:uid="{00000000-0005-0000-0000-0000EA480000}"/>
    <cellStyle name="20% - Accent1 3 2 3 2 3 2 5 2 2" xfId="18850" xr:uid="{00000000-0005-0000-0000-0000EB480000}"/>
    <cellStyle name="20% - Accent1 3 2 3 2 3 2 5 3" xfId="18851" xr:uid="{00000000-0005-0000-0000-0000EC480000}"/>
    <cellStyle name="20% - Accent1 3 2 3 2 3 2 6" xfId="18852" xr:uid="{00000000-0005-0000-0000-0000ED480000}"/>
    <cellStyle name="20% - Accent1 3 2 3 2 3 2 6 2" xfId="18853" xr:uid="{00000000-0005-0000-0000-0000EE480000}"/>
    <cellStyle name="20% - Accent1 3 2 3 2 3 2 6 2 2" xfId="18854" xr:uid="{00000000-0005-0000-0000-0000EF480000}"/>
    <cellStyle name="20% - Accent1 3 2 3 2 3 2 6 3" xfId="18855" xr:uid="{00000000-0005-0000-0000-0000F0480000}"/>
    <cellStyle name="20% - Accent1 3 2 3 2 3 2 7" xfId="18856" xr:uid="{00000000-0005-0000-0000-0000F1480000}"/>
    <cellStyle name="20% - Accent1 3 2 3 2 3 2 7 2" xfId="18857" xr:uid="{00000000-0005-0000-0000-0000F2480000}"/>
    <cellStyle name="20% - Accent1 3 2 3 2 3 2 8" xfId="18858" xr:uid="{00000000-0005-0000-0000-0000F3480000}"/>
    <cellStyle name="20% - Accent1 3 2 3 2 3 2 8 2" xfId="18859" xr:uid="{00000000-0005-0000-0000-0000F4480000}"/>
    <cellStyle name="20% - Accent1 3 2 3 2 3 2 9" xfId="18860" xr:uid="{00000000-0005-0000-0000-0000F5480000}"/>
    <cellStyle name="20% - Accent1 3 2 3 2 3 3" xfId="18861" xr:uid="{00000000-0005-0000-0000-0000F6480000}"/>
    <cellStyle name="20% - Accent1 3 2 3 2 3 3 2" xfId="18862" xr:uid="{00000000-0005-0000-0000-0000F7480000}"/>
    <cellStyle name="20% - Accent1 3 2 3 2 3 3 2 2" xfId="18863" xr:uid="{00000000-0005-0000-0000-0000F8480000}"/>
    <cellStyle name="20% - Accent1 3 2 3 2 3 3 2 2 2" xfId="18864" xr:uid="{00000000-0005-0000-0000-0000F9480000}"/>
    <cellStyle name="20% - Accent1 3 2 3 2 3 3 2 2 2 2" xfId="18865" xr:uid="{00000000-0005-0000-0000-0000FA480000}"/>
    <cellStyle name="20% - Accent1 3 2 3 2 3 3 2 2 3" xfId="18866" xr:uid="{00000000-0005-0000-0000-0000FB480000}"/>
    <cellStyle name="20% - Accent1 3 2 3 2 3 3 2 3" xfId="18867" xr:uid="{00000000-0005-0000-0000-0000FC480000}"/>
    <cellStyle name="20% - Accent1 3 2 3 2 3 3 2 3 2" xfId="18868" xr:uid="{00000000-0005-0000-0000-0000FD480000}"/>
    <cellStyle name="20% - Accent1 3 2 3 2 3 3 2 4" xfId="18869" xr:uid="{00000000-0005-0000-0000-0000FE480000}"/>
    <cellStyle name="20% - Accent1 3 2 3 2 3 3 3" xfId="18870" xr:uid="{00000000-0005-0000-0000-0000FF480000}"/>
    <cellStyle name="20% - Accent1 3 2 3 2 3 3 3 2" xfId="18871" xr:uid="{00000000-0005-0000-0000-000000490000}"/>
    <cellStyle name="20% - Accent1 3 2 3 2 3 3 3 2 2" xfId="18872" xr:uid="{00000000-0005-0000-0000-000001490000}"/>
    <cellStyle name="20% - Accent1 3 2 3 2 3 3 3 2 2 2" xfId="18873" xr:uid="{00000000-0005-0000-0000-000002490000}"/>
    <cellStyle name="20% - Accent1 3 2 3 2 3 3 3 2 3" xfId="18874" xr:uid="{00000000-0005-0000-0000-000003490000}"/>
    <cellStyle name="20% - Accent1 3 2 3 2 3 3 3 3" xfId="18875" xr:uid="{00000000-0005-0000-0000-000004490000}"/>
    <cellStyle name="20% - Accent1 3 2 3 2 3 3 3 3 2" xfId="18876" xr:uid="{00000000-0005-0000-0000-000005490000}"/>
    <cellStyle name="20% - Accent1 3 2 3 2 3 3 3 4" xfId="18877" xr:uid="{00000000-0005-0000-0000-000006490000}"/>
    <cellStyle name="20% - Accent1 3 2 3 2 3 3 4" xfId="18878" xr:uid="{00000000-0005-0000-0000-000007490000}"/>
    <cellStyle name="20% - Accent1 3 2 3 2 3 3 4 2" xfId="18879" xr:uid="{00000000-0005-0000-0000-000008490000}"/>
    <cellStyle name="20% - Accent1 3 2 3 2 3 3 4 2 2" xfId="18880" xr:uid="{00000000-0005-0000-0000-000009490000}"/>
    <cellStyle name="20% - Accent1 3 2 3 2 3 3 4 2 2 2" xfId="18881" xr:uid="{00000000-0005-0000-0000-00000A490000}"/>
    <cellStyle name="20% - Accent1 3 2 3 2 3 3 4 2 3" xfId="18882" xr:uid="{00000000-0005-0000-0000-00000B490000}"/>
    <cellStyle name="20% - Accent1 3 2 3 2 3 3 4 3" xfId="18883" xr:uid="{00000000-0005-0000-0000-00000C490000}"/>
    <cellStyle name="20% - Accent1 3 2 3 2 3 3 4 3 2" xfId="18884" xr:uid="{00000000-0005-0000-0000-00000D490000}"/>
    <cellStyle name="20% - Accent1 3 2 3 2 3 3 4 4" xfId="18885" xr:uid="{00000000-0005-0000-0000-00000E490000}"/>
    <cellStyle name="20% - Accent1 3 2 3 2 3 3 5" xfId="18886" xr:uid="{00000000-0005-0000-0000-00000F490000}"/>
    <cellStyle name="20% - Accent1 3 2 3 2 3 3 5 2" xfId="18887" xr:uid="{00000000-0005-0000-0000-000010490000}"/>
    <cellStyle name="20% - Accent1 3 2 3 2 3 3 5 2 2" xfId="18888" xr:uid="{00000000-0005-0000-0000-000011490000}"/>
    <cellStyle name="20% - Accent1 3 2 3 2 3 3 5 3" xfId="18889" xr:uid="{00000000-0005-0000-0000-000012490000}"/>
    <cellStyle name="20% - Accent1 3 2 3 2 3 3 6" xfId="18890" xr:uid="{00000000-0005-0000-0000-000013490000}"/>
    <cellStyle name="20% - Accent1 3 2 3 2 3 3 6 2" xfId="18891" xr:uid="{00000000-0005-0000-0000-000014490000}"/>
    <cellStyle name="20% - Accent1 3 2 3 2 3 3 6 2 2" xfId="18892" xr:uid="{00000000-0005-0000-0000-000015490000}"/>
    <cellStyle name="20% - Accent1 3 2 3 2 3 3 6 3" xfId="18893" xr:uid="{00000000-0005-0000-0000-000016490000}"/>
    <cellStyle name="20% - Accent1 3 2 3 2 3 3 7" xfId="18894" xr:uid="{00000000-0005-0000-0000-000017490000}"/>
    <cellStyle name="20% - Accent1 3 2 3 2 3 3 7 2" xfId="18895" xr:uid="{00000000-0005-0000-0000-000018490000}"/>
    <cellStyle name="20% - Accent1 3 2 3 2 3 3 8" xfId="18896" xr:uid="{00000000-0005-0000-0000-000019490000}"/>
    <cellStyle name="20% - Accent1 3 2 3 2 3 3 8 2" xfId="18897" xr:uid="{00000000-0005-0000-0000-00001A490000}"/>
    <cellStyle name="20% - Accent1 3 2 3 2 3 3 9" xfId="18898" xr:uid="{00000000-0005-0000-0000-00001B490000}"/>
    <cellStyle name="20% - Accent1 3 2 3 2 3 4" xfId="18899" xr:uid="{00000000-0005-0000-0000-00001C490000}"/>
    <cellStyle name="20% - Accent1 3 2 3 2 3 4 2" xfId="18900" xr:uid="{00000000-0005-0000-0000-00001D490000}"/>
    <cellStyle name="20% - Accent1 3 2 3 2 3 4 2 2" xfId="18901" xr:uid="{00000000-0005-0000-0000-00001E490000}"/>
    <cellStyle name="20% - Accent1 3 2 3 2 3 4 2 2 2" xfId="18902" xr:uid="{00000000-0005-0000-0000-00001F490000}"/>
    <cellStyle name="20% - Accent1 3 2 3 2 3 4 2 3" xfId="18903" xr:uid="{00000000-0005-0000-0000-000020490000}"/>
    <cellStyle name="20% - Accent1 3 2 3 2 3 4 3" xfId="18904" xr:uid="{00000000-0005-0000-0000-000021490000}"/>
    <cellStyle name="20% - Accent1 3 2 3 2 3 4 3 2" xfId="18905" xr:uid="{00000000-0005-0000-0000-000022490000}"/>
    <cellStyle name="20% - Accent1 3 2 3 2 3 4 4" xfId="18906" xr:uid="{00000000-0005-0000-0000-000023490000}"/>
    <cellStyle name="20% - Accent1 3 2 3 2 3 5" xfId="18907" xr:uid="{00000000-0005-0000-0000-000024490000}"/>
    <cellStyle name="20% - Accent1 3 2 3 2 3 5 2" xfId="18908" xr:uid="{00000000-0005-0000-0000-000025490000}"/>
    <cellStyle name="20% - Accent1 3 2 3 2 3 5 2 2" xfId="18909" xr:uid="{00000000-0005-0000-0000-000026490000}"/>
    <cellStyle name="20% - Accent1 3 2 3 2 3 5 2 2 2" xfId="18910" xr:uid="{00000000-0005-0000-0000-000027490000}"/>
    <cellStyle name="20% - Accent1 3 2 3 2 3 5 2 3" xfId="18911" xr:uid="{00000000-0005-0000-0000-000028490000}"/>
    <cellStyle name="20% - Accent1 3 2 3 2 3 5 3" xfId="18912" xr:uid="{00000000-0005-0000-0000-000029490000}"/>
    <cellStyle name="20% - Accent1 3 2 3 2 3 5 3 2" xfId="18913" xr:uid="{00000000-0005-0000-0000-00002A490000}"/>
    <cellStyle name="20% - Accent1 3 2 3 2 3 5 4" xfId="18914" xr:uid="{00000000-0005-0000-0000-00002B490000}"/>
    <cellStyle name="20% - Accent1 3 2 3 2 3 6" xfId="18915" xr:uid="{00000000-0005-0000-0000-00002C490000}"/>
    <cellStyle name="20% - Accent1 3 2 3 2 3 6 2" xfId="18916" xr:uid="{00000000-0005-0000-0000-00002D490000}"/>
    <cellStyle name="20% - Accent1 3 2 3 2 3 6 2 2" xfId="18917" xr:uid="{00000000-0005-0000-0000-00002E490000}"/>
    <cellStyle name="20% - Accent1 3 2 3 2 3 6 2 2 2" xfId="18918" xr:uid="{00000000-0005-0000-0000-00002F490000}"/>
    <cellStyle name="20% - Accent1 3 2 3 2 3 6 2 3" xfId="18919" xr:uid="{00000000-0005-0000-0000-000030490000}"/>
    <cellStyle name="20% - Accent1 3 2 3 2 3 6 3" xfId="18920" xr:uid="{00000000-0005-0000-0000-000031490000}"/>
    <cellStyle name="20% - Accent1 3 2 3 2 3 6 3 2" xfId="18921" xr:uid="{00000000-0005-0000-0000-000032490000}"/>
    <cellStyle name="20% - Accent1 3 2 3 2 3 6 4" xfId="18922" xr:uid="{00000000-0005-0000-0000-000033490000}"/>
    <cellStyle name="20% - Accent1 3 2 3 2 3 7" xfId="18923" xr:uid="{00000000-0005-0000-0000-000034490000}"/>
    <cellStyle name="20% - Accent1 3 2 3 2 3 7 2" xfId="18924" xr:uid="{00000000-0005-0000-0000-000035490000}"/>
    <cellStyle name="20% - Accent1 3 2 3 2 3 7 2 2" xfId="18925" xr:uid="{00000000-0005-0000-0000-000036490000}"/>
    <cellStyle name="20% - Accent1 3 2 3 2 3 7 3" xfId="18926" xr:uid="{00000000-0005-0000-0000-000037490000}"/>
    <cellStyle name="20% - Accent1 3 2 3 2 3 8" xfId="18927" xr:uid="{00000000-0005-0000-0000-000038490000}"/>
    <cellStyle name="20% - Accent1 3 2 3 2 3 8 2" xfId="18928" xr:uid="{00000000-0005-0000-0000-000039490000}"/>
    <cellStyle name="20% - Accent1 3 2 3 2 3 8 2 2" xfId="18929" xr:uid="{00000000-0005-0000-0000-00003A490000}"/>
    <cellStyle name="20% - Accent1 3 2 3 2 3 8 3" xfId="18930" xr:uid="{00000000-0005-0000-0000-00003B490000}"/>
    <cellStyle name="20% - Accent1 3 2 3 2 3 9" xfId="18931" xr:uid="{00000000-0005-0000-0000-00003C490000}"/>
    <cellStyle name="20% - Accent1 3 2 3 2 3 9 2" xfId="18932" xr:uid="{00000000-0005-0000-0000-00003D490000}"/>
    <cellStyle name="20% - Accent1 3 2 3 2 4" xfId="18933" xr:uid="{00000000-0005-0000-0000-00003E490000}"/>
    <cellStyle name="20% - Accent1 3 2 3 2 4 10" xfId="18934" xr:uid="{00000000-0005-0000-0000-00003F490000}"/>
    <cellStyle name="20% - Accent1 3 2 3 2 4 10 2" xfId="18935" xr:uid="{00000000-0005-0000-0000-000040490000}"/>
    <cellStyle name="20% - Accent1 3 2 3 2 4 11" xfId="18936" xr:uid="{00000000-0005-0000-0000-000041490000}"/>
    <cellStyle name="20% - Accent1 3 2 3 2 4 2" xfId="18937" xr:uid="{00000000-0005-0000-0000-000042490000}"/>
    <cellStyle name="20% - Accent1 3 2 3 2 4 2 2" xfId="18938" xr:uid="{00000000-0005-0000-0000-000043490000}"/>
    <cellStyle name="20% - Accent1 3 2 3 2 4 2 2 2" xfId="18939" xr:uid="{00000000-0005-0000-0000-000044490000}"/>
    <cellStyle name="20% - Accent1 3 2 3 2 4 2 2 2 2" xfId="18940" xr:uid="{00000000-0005-0000-0000-000045490000}"/>
    <cellStyle name="20% - Accent1 3 2 3 2 4 2 2 2 2 2" xfId="18941" xr:uid="{00000000-0005-0000-0000-000046490000}"/>
    <cellStyle name="20% - Accent1 3 2 3 2 4 2 2 2 3" xfId="18942" xr:uid="{00000000-0005-0000-0000-000047490000}"/>
    <cellStyle name="20% - Accent1 3 2 3 2 4 2 2 3" xfId="18943" xr:uid="{00000000-0005-0000-0000-000048490000}"/>
    <cellStyle name="20% - Accent1 3 2 3 2 4 2 2 3 2" xfId="18944" xr:uid="{00000000-0005-0000-0000-000049490000}"/>
    <cellStyle name="20% - Accent1 3 2 3 2 4 2 2 4" xfId="18945" xr:uid="{00000000-0005-0000-0000-00004A490000}"/>
    <cellStyle name="20% - Accent1 3 2 3 2 4 2 3" xfId="18946" xr:uid="{00000000-0005-0000-0000-00004B490000}"/>
    <cellStyle name="20% - Accent1 3 2 3 2 4 2 3 2" xfId="18947" xr:uid="{00000000-0005-0000-0000-00004C490000}"/>
    <cellStyle name="20% - Accent1 3 2 3 2 4 2 3 2 2" xfId="18948" xr:uid="{00000000-0005-0000-0000-00004D490000}"/>
    <cellStyle name="20% - Accent1 3 2 3 2 4 2 3 2 2 2" xfId="18949" xr:uid="{00000000-0005-0000-0000-00004E490000}"/>
    <cellStyle name="20% - Accent1 3 2 3 2 4 2 3 2 3" xfId="18950" xr:uid="{00000000-0005-0000-0000-00004F490000}"/>
    <cellStyle name="20% - Accent1 3 2 3 2 4 2 3 3" xfId="18951" xr:uid="{00000000-0005-0000-0000-000050490000}"/>
    <cellStyle name="20% - Accent1 3 2 3 2 4 2 3 3 2" xfId="18952" xr:uid="{00000000-0005-0000-0000-000051490000}"/>
    <cellStyle name="20% - Accent1 3 2 3 2 4 2 3 4" xfId="18953" xr:uid="{00000000-0005-0000-0000-000052490000}"/>
    <cellStyle name="20% - Accent1 3 2 3 2 4 2 4" xfId="18954" xr:uid="{00000000-0005-0000-0000-000053490000}"/>
    <cellStyle name="20% - Accent1 3 2 3 2 4 2 4 2" xfId="18955" xr:uid="{00000000-0005-0000-0000-000054490000}"/>
    <cellStyle name="20% - Accent1 3 2 3 2 4 2 4 2 2" xfId="18956" xr:uid="{00000000-0005-0000-0000-000055490000}"/>
    <cellStyle name="20% - Accent1 3 2 3 2 4 2 4 2 2 2" xfId="18957" xr:uid="{00000000-0005-0000-0000-000056490000}"/>
    <cellStyle name="20% - Accent1 3 2 3 2 4 2 4 2 3" xfId="18958" xr:uid="{00000000-0005-0000-0000-000057490000}"/>
    <cellStyle name="20% - Accent1 3 2 3 2 4 2 4 3" xfId="18959" xr:uid="{00000000-0005-0000-0000-000058490000}"/>
    <cellStyle name="20% - Accent1 3 2 3 2 4 2 4 3 2" xfId="18960" xr:uid="{00000000-0005-0000-0000-000059490000}"/>
    <cellStyle name="20% - Accent1 3 2 3 2 4 2 4 4" xfId="18961" xr:uid="{00000000-0005-0000-0000-00005A490000}"/>
    <cellStyle name="20% - Accent1 3 2 3 2 4 2 5" xfId="18962" xr:uid="{00000000-0005-0000-0000-00005B490000}"/>
    <cellStyle name="20% - Accent1 3 2 3 2 4 2 5 2" xfId="18963" xr:uid="{00000000-0005-0000-0000-00005C490000}"/>
    <cellStyle name="20% - Accent1 3 2 3 2 4 2 5 2 2" xfId="18964" xr:uid="{00000000-0005-0000-0000-00005D490000}"/>
    <cellStyle name="20% - Accent1 3 2 3 2 4 2 5 3" xfId="18965" xr:uid="{00000000-0005-0000-0000-00005E490000}"/>
    <cellStyle name="20% - Accent1 3 2 3 2 4 2 6" xfId="18966" xr:uid="{00000000-0005-0000-0000-00005F490000}"/>
    <cellStyle name="20% - Accent1 3 2 3 2 4 2 6 2" xfId="18967" xr:uid="{00000000-0005-0000-0000-000060490000}"/>
    <cellStyle name="20% - Accent1 3 2 3 2 4 2 6 2 2" xfId="18968" xr:uid="{00000000-0005-0000-0000-000061490000}"/>
    <cellStyle name="20% - Accent1 3 2 3 2 4 2 6 3" xfId="18969" xr:uid="{00000000-0005-0000-0000-000062490000}"/>
    <cellStyle name="20% - Accent1 3 2 3 2 4 2 7" xfId="18970" xr:uid="{00000000-0005-0000-0000-000063490000}"/>
    <cellStyle name="20% - Accent1 3 2 3 2 4 2 7 2" xfId="18971" xr:uid="{00000000-0005-0000-0000-000064490000}"/>
    <cellStyle name="20% - Accent1 3 2 3 2 4 2 8" xfId="18972" xr:uid="{00000000-0005-0000-0000-000065490000}"/>
    <cellStyle name="20% - Accent1 3 2 3 2 4 2 8 2" xfId="18973" xr:uid="{00000000-0005-0000-0000-000066490000}"/>
    <cellStyle name="20% - Accent1 3 2 3 2 4 2 9" xfId="18974" xr:uid="{00000000-0005-0000-0000-000067490000}"/>
    <cellStyle name="20% - Accent1 3 2 3 2 4 3" xfId="18975" xr:uid="{00000000-0005-0000-0000-000068490000}"/>
    <cellStyle name="20% - Accent1 3 2 3 2 4 3 2" xfId="18976" xr:uid="{00000000-0005-0000-0000-000069490000}"/>
    <cellStyle name="20% - Accent1 3 2 3 2 4 3 2 2" xfId="18977" xr:uid="{00000000-0005-0000-0000-00006A490000}"/>
    <cellStyle name="20% - Accent1 3 2 3 2 4 3 2 2 2" xfId="18978" xr:uid="{00000000-0005-0000-0000-00006B490000}"/>
    <cellStyle name="20% - Accent1 3 2 3 2 4 3 2 2 2 2" xfId="18979" xr:uid="{00000000-0005-0000-0000-00006C490000}"/>
    <cellStyle name="20% - Accent1 3 2 3 2 4 3 2 2 3" xfId="18980" xr:uid="{00000000-0005-0000-0000-00006D490000}"/>
    <cellStyle name="20% - Accent1 3 2 3 2 4 3 2 3" xfId="18981" xr:uid="{00000000-0005-0000-0000-00006E490000}"/>
    <cellStyle name="20% - Accent1 3 2 3 2 4 3 2 3 2" xfId="18982" xr:uid="{00000000-0005-0000-0000-00006F490000}"/>
    <cellStyle name="20% - Accent1 3 2 3 2 4 3 2 4" xfId="18983" xr:uid="{00000000-0005-0000-0000-000070490000}"/>
    <cellStyle name="20% - Accent1 3 2 3 2 4 3 3" xfId="18984" xr:uid="{00000000-0005-0000-0000-000071490000}"/>
    <cellStyle name="20% - Accent1 3 2 3 2 4 3 3 2" xfId="18985" xr:uid="{00000000-0005-0000-0000-000072490000}"/>
    <cellStyle name="20% - Accent1 3 2 3 2 4 3 3 2 2" xfId="18986" xr:uid="{00000000-0005-0000-0000-000073490000}"/>
    <cellStyle name="20% - Accent1 3 2 3 2 4 3 3 2 2 2" xfId="18987" xr:uid="{00000000-0005-0000-0000-000074490000}"/>
    <cellStyle name="20% - Accent1 3 2 3 2 4 3 3 2 3" xfId="18988" xr:uid="{00000000-0005-0000-0000-000075490000}"/>
    <cellStyle name="20% - Accent1 3 2 3 2 4 3 3 3" xfId="18989" xr:uid="{00000000-0005-0000-0000-000076490000}"/>
    <cellStyle name="20% - Accent1 3 2 3 2 4 3 3 3 2" xfId="18990" xr:uid="{00000000-0005-0000-0000-000077490000}"/>
    <cellStyle name="20% - Accent1 3 2 3 2 4 3 3 4" xfId="18991" xr:uid="{00000000-0005-0000-0000-000078490000}"/>
    <cellStyle name="20% - Accent1 3 2 3 2 4 3 4" xfId="18992" xr:uid="{00000000-0005-0000-0000-000079490000}"/>
    <cellStyle name="20% - Accent1 3 2 3 2 4 3 4 2" xfId="18993" xr:uid="{00000000-0005-0000-0000-00007A490000}"/>
    <cellStyle name="20% - Accent1 3 2 3 2 4 3 4 2 2" xfId="18994" xr:uid="{00000000-0005-0000-0000-00007B490000}"/>
    <cellStyle name="20% - Accent1 3 2 3 2 4 3 4 2 2 2" xfId="18995" xr:uid="{00000000-0005-0000-0000-00007C490000}"/>
    <cellStyle name="20% - Accent1 3 2 3 2 4 3 4 2 3" xfId="18996" xr:uid="{00000000-0005-0000-0000-00007D490000}"/>
    <cellStyle name="20% - Accent1 3 2 3 2 4 3 4 3" xfId="18997" xr:uid="{00000000-0005-0000-0000-00007E490000}"/>
    <cellStyle name="20% - Accent1 3 2 3 2 4 3 4 3 2" xfId="18998" xr:uid="{00000000-0005-0000-0000-00007F490000}"/>
    <cellStyle name="20% - Accent1 3 2 3 2 4 3 4 4" xfId="18999" xr:uid="{00000000-0005-0000-0000-000080490000}"/>
    <cellStyle name="20% - Accent1 3 2 3 2 4 3 5" xfId="19000" xr:uid="{00000000-0005-0000-0000-000081490000}"/>
    <cellStyle name="20% - Accent1 3 2 3 2 4 3 5 2" xfId="19001" xr:uid="{00000000-0005-0000-0000-000082490000}"/>
    <cellStyle name="20% - Accent1 3 2 3 2 4 3 5 2 2" xfId="19002" xr:uid="{00000000-0005-0000-0000-000083490000}"/>
    <cellStyle name="20% - Accent1 3 2 3 2 4 3 5 3" xfId="19003" xr:uid="{00000000-0005-0000-0000-000084490000}"/>
    <cellStyle name="20% - Accent1 3 2 3 2 4 3 6" xfId="19004" xr:uid="{00000000-0005-0000-0000-000085490000}"/>
    <cellStyle name="20% - Accent1 3 2 3 2 4 3 6 2" xfId="19005" xr:uid="{00000000-0005-0000-0000-000086490000}"/>
    <cellStyle name="20% - Accent1 3 2 3 2 4 3 6 2 2" xfId="19006" xr:uid="{00000000-0005-0000-0000-000087490000}"/>
    <cellStyle name="20% - Accent1 3 2 3 2 4 3 6 3" xfId="19007" xr:uid="{00000000-0005-0000-0000-000088490000}"/>
    <cellStyle name="20% - Accent1 3 2 3 2 4 3 7" xfId="19008" xr:uid="{00000000-0005-0000-0000-000089490000}"/>
    <cellStyle name="20% - Accent1 3 2 3 2 4 3 7 2" xfId="19009" xr:uid="{00000000-0005-0000-0000-00008A490000}"/>
    <cellStyle name="20% - Accent1 3 2 3 2 4 3 8" xfId="19010" xr:uid="{00000000-0005-0000-0000-00008B490000}"/>
    <cellStyle name="20% - Accent1 3 2 3 2 4 3 8 2" xfId="19011" xr:uid="{00000000-0005-0000-0000-00008C490000}"/>
    <cellStyle name="20% - Accent1 3 2 3 2 4 3 9" xfId="19012" xr:uid="{00000000-0005-0000-0000-00008D490000}"/>
    <cellStyle name="20% - Accent1 3 2 3 2 4 4" xfId="19013" xr:uid="{00000000-0005-0000-0000-00008E490000}"/>
    <cellStyle name="20% - Accent1 3 2 3 2 4 4 2" xfId="19014" xr:uid="{00000000-0005-0000-0000-00008F490000}"/>
    <cellStyle name="20% - Accent1 3 2 3 2 4 4 2 2" xfId="19015" xr:uid="{00000000-0005-0000-0000-000090490000}"/>
    <cellStyle name="20% - Accent1 3 2 3 2 4 4 2 2 2" xfId="19016" xr:uid="{00000000-0005-0000-0000-000091490000}"/>
    <cellStyle name="20% - Accent1 3 2 3 2 4 4 2 3" xfId="19017" xr:uid="{00000000-0005-0000-0000-000092490000}"/>
    <cellStyle name="20% - Accent1 3 2 3 2 4 4 3" xfId="19018" xr:uid="{00000000-0005-0000-0000-000093490000}"/>
    <cellStyle name="20% - Accent1 3 2 3 2 4 4 3 2" xfId="19019" xr:uid="{00000000-0005-0000-0000-000094490000}"/>
    <cellStyle name="20% - Accent1 3 2 3 2 4 4 4" xfId="19020" xr:uid="{00000000-0005-0000-0000-000095490000}"/>
    <cellStyle name="20% - Accent1 3 2 3 2 4 5" xfId="19021" xr:uid="{00000000-0005-0000-0000-000096490000}"/>
    <cellStyle name="20% - Accent1 3 2 3 2 4 5 2" xfId="19022" xr:uid="{00000000-0005-0000-0000-000097490000}"/>
    <cellStyle name="20% - Accent1 3 2 3 2 4 5 2 2" xfId="19023" xr:uid="{00000000-0005-0000-0000-000098490000}"/>
    <cellStyle name="20% - Accent1 3 2 3 2 4 5 2 2 2" xfId="19024" xr:uid="{00000000-0005-0000-0000-000099490000}"/>
    <cellStyle name="20% - Accent1 3 2 3 2 4 5 2 3" xfId="19025" xr:uid="{00000000-0005-0000-0000-00009A490000}"/>
    <cellStyle name="20% - Accent1 3 2 3 2 4 5 3" xfId="19026" xr:uid="{00000000-0005-0000-0000-00009B490000}"/>
    <cellStyle name="20% - Accent1 3 2 3 2 4 5 3 2" xfId="19027" xr:uid="{00000000-0005-0000-0000-00009C490000}"/>
    <cellStyle name="20% - Accent1 3 2 3 2 4 5 4" xfId="19028" xr:uid="{00000000-0005-0000-0000-00009D490000}"/>
    <cellStyle name="20% - Accent1 3 2 3 2 4 6" xfId="19029" xr:uid="{00000000-0005-0000-0000-00009E490000}"/>
    <cellStyle name="20% - Accent1 3 2 3 2 4 6 2" xfId="19030" xr:uid="{00000000-0005-0000-0000-00009F490000}"/>
    <cellStyle name="20% - Accent1 3 2 3 2 4 6 2 2" xfId="19031" xr:uid="{00000000-0005-0000-0000-0000A0490000}"/>
    <cellStyle name="20% - Accent1 3 2 3 2 4 6 2 2 2" xfId="19032" xr:uid="{00000000-0005-0000-0000-0000A1490000}"/>
    <cellStyle name="20% - Accent1 3 2 3 2 4 6 2 3" xfId="19033" xr:uid="{00000000-0005-0000-0000-0000A2490000}"/>
    <cellStyle name="20% - Accent1 3 2 3 2 4 6 3" xfId="19034" xr:uid="{00000000-0005-0000-0000-0000A3490000}"/>
    <cellStyle name="20% - Accent1 3 2 3 2 4 6 3 2" xfId="19035" xr:uid="{00000000-0005-0000-0000-0000A4490000}"/>
    <cellStyle name="20% - Accent1 3 2 3 2 4 6 4" xfId="19036" xr:uid="{00000000-0005-0000-0000-0000A5490000}"/>
    <cellStyle name="20% - Accent1 3 2 3 2 4 7" xfId="19037" xr:uid="{00000000-0005-0000-0000-0000A6490000}"/>
    <cellStyle name="20% - Accent1 3 2 3 2 4 7 2" xfId="19038" xr:uid="{00000000-0005-0000-0000-0000A7490000}"/>
    <cellStyle name="20% - Accent1 3 2 3 2 4 7 2 2" xfId="19039" xr:uid="{00000000-0005-0000-0000-0000A8490000}"/>
    <cellStyle name="20% - Accent1 3 2 3 2 4 7 3" xfId="19040" xr:uid="{00000000-0005-0000-0000-0000A9490000}"/>
    <cellStyle name="20% - Accent1 3 2 3 2 4 8" xfId="19041" xr:uid="{00000000-0005-0000-0000-0000AA490000}"/>
    <cellStyle name="20% - Accent1 3 2 3 2 4 8 2" xfId="19042" xr:uid="{00000000-0005-0000-0000-0000AB490000}"/>
    <cellStyle name="20% - Accent1 3 2 3 2 4 8 2 2" xfId="19043" xr:uid="{00000000-0005-0000-0000-0000AC490000}"/>
    <cellStyle name="20% - Accent1 3 2 3 2 4 8 3" xfId="19044" xr:uid="{00000000-0005-0000-0000-0000AD490000}"/>
    <cellStyle name="20% - Accent1 3 2 3 2 4 9" xfId="19045" xr:uid="{00000000-0005-0000-0000-0000AE490000}"/>
    <cellStyle name="20% - Accent1 3 2 3 2 4 9 2" xfId="19046" xr:uid="{00000000-0005-0000-0000-0000AF490000}"/>
    <cellStyle name="20% - Accent1 3 2 3 2 5" xfId="19047" xr:uid="{00000000-0005-0000-0000-0000B0490000}"/>
    <cellStyle name="20% - Accent1 3 2 3 2 5 10" xfId="19048" xr:uid="{00000000-0005-0000-0000-0000B1490000}"/>
    <cellStyle name="20% - Accent1 3 2 3 2 5 10 2" xfId="19049" xr:uid="{00000000-0005-0000-0000-0000B2490000}"/>
    <cellStyle name="20% - Accent1 3 2 3 2 5 11" xfId="19050" xr:uid="{00000000-0005-0000-0000-0000B3490000}"/>
    <cellStyle name="20% - Accent1 3 2 3 2 5 2" xfId="19051" xr:uid="{00000000-0005-0000-0000-0000B4490000}"/>
    <cellStyle name="20% - Accent1 3 2 3 2 5 2 2" xfId="19052" xr:uid="{00000000-0005-0000-0000-0000B5490000}"/>
    <cellStyle name="20% - Accent1 3 2 3 2 5 2 2 2" xfId="19053" xr:uid="{00000000-0005-0000-0000-0000B6490000}"/>
    <cellStyle name="20% - Accent1 3 2 3 2 5 2 2 2 2" xfId="19054" xr:uid="{00000000-0005-0000-0000-0000B7490000}"/>
    <cellStyle name="20% - Accent1 3 2 3 2 5 2 2 2 2 2" xfId="19055" xr:uid="{00000000-0005-0000-0000-0000B8490000}"/>
    <cellStyle name="20% - Accent1 3 2 3 2 5 2 2 2 3" xfId="19056" xr:uid="{00000000-0005-0000-0000-0000B9490000}"/>
    <cellStyle name="20% - Accent1 3 2 3 2 5 2 2 3" xfId="19057" xr:uid="{00000000-0005-0000-0000-0000BA490000}"/>
    <cellStyle name="20% - Accent1 3 2 3 2 5 2 2 3 2" xfId="19058" xr:uid="{00000000-0005-0000-0000-0000BB490000}"/>
    <cellStyle name="20% - Accent1 3 2 3 2 5 2 2 4" xfId="19059" xr:uid="{00000000-0005-0000-0000-0000BC490000}"/>
    <cellStyle name="20% - Accent1 3 2 3 2 5 2 3" xfId="19060" xr:uid="{00000000-0005-0000-0000-0000BD490000}"/>
    <cellStyle name="20% - Accent1 3 2 3 2 5 2 3 2" xfId="19061" xr:uid="{00000000-0005-0000-0000-0000BE490000}"/>
    <cellStyle name="20% - Accent1 3 2 3 2 5 2 3 2 2" xfId="19062" xr:uid="{00000000-0005-0000-0000-0000BF490000}"/>
    <cellStyle name="20% - Accent1 3 2 3 2 5 2 3 2 2 2" xfId="19063" xr:uid="{00000000-0005-0000-0000-0000C0490000}"/>
    <cellStyle name="20% - Accent1 3 2 3 2 5 2 3 2 3" xfId="19064" xr:uid="{00000000-0005-0000-0000-0000C1490000}"/>
    <cellStyle name="20% - Accent1 3 2 3 2 5 2 3 3" xfId="19065" xr:uid="{00000000-0005-0000-0000-0000C2490000}"/>
    <cellStyle name="20% - Accent1 3 2 3 2 5 2 3 3 2" xfId="19066" xr:uid="{00000000-0005-0000-0000-0000C3490000}"/>
    <cellStyle name="20% - Accent1 3 2 3 2 5 2 3 4" xfId="19067" xr:uid="{00000000-0005-0000-0000-0000C4490000}"/>
    <cellStyle name="20% - Accent1 3 2 3 2 5 2 4" xfId="19068" xr:uid="{00000000-0005-0000-0000-0000C5490000}"/>
    <cellStyle name="20% - Accent1 3 2 3 2 5 2 4 2" xfId="19069" xr:uid="{00000000-0005-0000-0000-0000C6490000}"/>
    <cellStyle name="20% - Accent1 3 2 3 2 5 2 4 2 2" xfId="19070" xr:uid="{00000000-0005-0000-0000-0000C7490000}"/>
    <cellStyle name="20% - Accent1 3 2 3 2 5 2 4 2 2 2" xfId="19071" xr:uid="{00000000-0005-0000-0000-0000C8490000}"/>
    <cellStyle name="20% - Accent1 3 2 3 2 5 2 4 2 3" xfId="19072" xr:uid="{00000000-0005-0000-0000-0000C9490000}"/>
    <cellStyle name="20% - Accent1 3 2 3 2 5 2 4 3" xfId="19073" xr:uid="{00000000-0005-0000-0000-0000CA490000}"/>
    <cellStyle name="20% - Accent1 3 2 3 2 5 2 4 3 2" xfId="19074" xr:uid="{00000000-0005-0000-0000-0000CB490000}"/>
    <cellStyle name="20% - Accent1 3 2 3 2 5 2 4 4" xfId="19075" xr:uid="{00000000-0005-0000-0000-0000CC490000}"/>
    <cellStyle name="20% - Accent1 3 2 3 2 5 2 5" xfId="19076" xr:uid="{00000000-0005-0000-0000-0000CD490000}"/>
    <cellStyle name="20% - Accent1 3 2 3 2 5 2 5 2" xfId="19077" xr:uid="{00000000-0005-0000-0000-0000CE490000}"/>
    <cellStyle name="20% - Accent1 3 2 3 2 5 2 5 2 2" xfId="19078" xr:uid="{00000000-0005-0000-0000-0000CF490000}"/>
    <cellStyle name="20% - Accent1 3 2 3 2 5 2 5 3" xfId="19079" xr:uid="{00000000-0005-0000-0000-0000D0490000}"/>
    <cellStyle name="20% - Accent1 3 2 3 2 5 2 6" xfId="19080" xr:uid="{00000000-0005-0000-0000-0000D1490000}"/>
    <cellStyle name="20% - Accent1 3 2 3 2 5 2 6 2" xfId="19081" xr:uid="{00000000-0005-0000-0000-0000D2490000}"/>
    <cellStyle name="20% - Accent1 3 2 3 2 5 2 6 2 2" xfId="19082" xr:uid="{00000000-0005-0000-0000-0000D3490000}"/>
    <cellStyle name="20% - Accent1 3 2 3 2 5 2 6 3" xfId="19083" xr:uid="{00000000-0005-0000-0000-0000D4490000}"/>
    <cellStyle name="20% - Accent1 3 2 3 2 5 2 7" xfId="19084" xr:uid="{00000000-0005-0000-0000-0000D5490000}"/>
    <cellStyle name="20% - Accent1 3 2 3 2 5 2 7 2" xfId="19085" xr:uid="{00000000-0005-0000-0000-0000D6490000}"/>
    <cellStyle name="20% - Accent1 3 2 3 2 5 2 8" xfId="19086" xr:uid="{00000000-0005-0000-0000-0000D7490000}"/>
    <cellStyle name="20% - Accent1 3 2 3 2 5 2 8 2" xfId="19087" xr:uid="{00000000-0005-0000-0000-0000D8490000}"/>
    <cellStyle name="20% - Accent1 3 2 3 2 5 2 9" xfId="19088" xr:uid="{00000000-0005-0000-0000-0000D9490000}"/>
    <cellStyle name="20% - Accent1 3 2 3 2 5 3" xfId="19089" xr:uid="{00000000-0005-0000-0000-0000DA490000}"/>
    <cellStyle name="20% - Accent1 3 2 3 2 5 3 2" xfId="19090" xr:uid="{00000000-0005-0000-0000-0000DB490000}"/>
    <cellStyle name="20% - Accent1 3 2 3 2 5 3 2 2" xfId="19091" xr:uid="{00000000-0005-0000-0000-0000DC490000}"/>
    <cellStyle name="20% - Accent1 3 2 3 2 5 3 2 2 2" xfId="19092" xr:uid="{00000000-0005-0000-0000-0000DD490000}"/>
    <cellStyle name="20% - Accent1 3 2 3 2 5 3 2 2 2 2" xfId="19093" xr:uid="{00000000-0005-0000-0000-0000DE490000}"/>
    <cellStyle name="20% - Accent1 3 2 3 2 5 3 2 2 3" xfId="19094" xr:uid="{00000000-0005-0000-0000-0000DF490000}"/>
    <cellStyle name="20% - Accent1 3 2 3 2 5 3 2 3" xfId="19095" xr:uid="{00000000-0005-0000-0000-0000E0490000}"/>
    <cellStyle name="20% - Accent1 3 2 3 2 5 3 2 3 2" xfId="19096" xr:uid="{00000000-0005-0000-0000-0000E1490000}"/>
    <cellStyle name="20% - Accent1 3 2 3 2 5 3 2 4" xfId="19097" xr:uid="{00000000-0005-0000-0000-0000E2490000}"/>
    <cellStyle name="20% - Accent1 3 2 3 2 5 3 3" xfId="19098" xr:uid="{00000000-0005-0000-0000-0000E3490000}"/>
    <cellStyle name="20% - Accent1 3 2 3 2 5 3 3 2" xfId="19099" xr:uid="{00000000-0005-0000-0000-0000E4490000}"/>
    <cellStyle name="20% - Accent1 3 2 3 2 5 3 3 2 2" xfId="19100" xr:uid="{00000000-0005-0000-0000-0000E5490000}"/>
    <cellStyle name="20% - Accent1 3 2 3 2 5 3 3 2 2 2" xfId="19101" xr:uid="{00000000-0005-0000-0000-0000E6490000}"/>
    <cellStyle name="20% - Accent1 3 2 3 2 5 3 3 2 3" xfId="19102" xr:uid="{00000000-0005-0000-0000-0000E7490000}"/>
    <cellStyle name="20% - Accent1 3 2 3 2 5 3 3 3" xfId="19103" xr:uid="{00000000-0005-0000-0000-0000E8490000}"/>
    <cellStyle name="20% - Accent1 3 2 3 2 5 3 3 3 2" xfId="19104" xr:uid="{00000000-0005-0000-0000-0000E9490000}"/>
    <cellStyle name="20% - Accent1 3 2 3 2 5 3 3 4" xfId="19105" xr:uid="{00000000-0005-0000-0000-0000EA490000}"/>
    <cellStyle name="20% - Accent1 3 2 3 2 5 3 4" xfId="19106" xr:uid="{00000000-0005-0000-0000-0000EB490000}"/>
    <cellStyle name="20% - Accent1 3 2 3 2 5 3 4 2" xfId="19107" xr:uid="{00000000-0005-0000-0000-0000EC490000}"/>
    <cellStyle name="20% - Accent1 3 2 3 2 5 3 4 2 2" xfId="19108" xr:uid="{00000000-0005-0000-0000-0000ED490000}"/>
    <cellStyle name="20% - Accent1 3 2 3 2 5 3 4 2 2 2" xfId="19109" xr:uid="{00000000-0005-0000-0000-0000EE490000}"/>
    <cellStyle name="20% - Accent1 3 2 3 2 5 3 4 2 3" xfId="19110" xr:uid="{00000000-0005-0000-0000-0000EF490000}"/>
    <cellStyle name="20% - Accent1 3 2 3 2 5 3 4 3" xfId="19111" xr:uid="{00000000-0005-0000-0000-0000F0490000}"/>
    <cellStyle name="20% - Accent1 3 2 3 2 5 3 4 3 2" xfId="19112" xr:uid="{00000000-0005-0000-0000-0000F1490000}"/>
    <cellStyle name="20% - Accent1 3 2 3 2 5 3 4 4" xfId="19113" xr:uid="{00000000-0005-0000-0000-0000F2490000}"/>
    <cellStyle name="20% - Accent1 3 2 3 2 5 3 5" xfId="19114" xr:uid="{00000000-0005-0000-0000-0000F3490000}"/>
    <cellStyle name="20% - Accent1 3 2 3 2 5 3 5 2" xfId="19115" xr:uid="{00000000-0005-0000-0000-0000F4490000}"/>
    <cellStyle name="20% - Accent1 3 2 3 2 5 3 5 2 2" xfId="19116" xr:uid="{00000000-0005-0000-0000-0000F5490000}"/>
    <cellStyle name="20% - Accent1 3 2 3 2 5 3 5 3" xfId="19117" xr:uid="{00000000-0005-0000-0000-0000F6490000}"/>
    <cellStyle name="20% - Accent1 3 2 3 2 5 3 6" xfId="19118" xr:uid="{00000000-0005-0000-0000-0000F7490000}"/>
    <cellStyle name="20% - Accent1 3 2 3 2 5 3 6 2" xfId="19119" xr:uid="{00000000-0005-0000-0000-0000F8490000}"/>
    <cellStyle name="20% - Accent1 3 2 3 2 5 3 6 2 2" xfId="19120" xr:uid="{00000000-0005-0000-0000-0000F9490000}"/>
    <cellStyle name="20% - Accent1 3 2 3 2 5 3 6 3" xfId="19121" xr:uid="{00000000-0005-0000-0000-0000FA490000}"/>
    <cellStyle name="20% - Accent1 3 2 3 2 5 3 7" xfId="19122" xr:uid="{00000000-0005-0000-0000-0000FB490000}"/>
    <cellStyle name="20% - Accent1 3 2 3 2 5 3 7 2" xfId="19123" xr:uid="{00000000-0005-0000-0000-0000FC490000}"/>
    <cellStyle name="20% - Accent1 3 2 3 2 5 3 8" xfId="19124" xr:uid="{00000000-0005-0000-0000-0000FD490000}"/>
    <cellStyle name="20% - Accent1 3 2 3 2 5 3 8 2" xfId="19125" xr:uid="{00000000-0005-0000-0000-0000FE490000}"/>
    <cellStyle name="20% - Accent1 3 2 3 2 5 3 9" xfId="19126" xr:uid="{00000000-0005-0000-0000-0000FF490000}"/>
    <cellStyle name="20% - Accent1 3 2 3 2 5 4" xfId="19127" xr:uid="{00000000-0005-0000-0000-0000004A0000}"/>
    <cellStyle name="20% - Accent1 3 2 3 2 5 4 2" xfId="19128" xr:uid="{00000000-0005-0000-0000-0000014A0000}"/>
    <cellStyle name="20% - Accent1 3 2 3 2 5 4 2 2" xfId="19129" xr:uid="{00000000-0005-0000-0000-0000024A0000}"/>
    <cellStyle name="20% - Accent1 3 2 3 2 5 4 2 2 2" xfId="19130" xr:uid="{00000000-0005-0000-0000-0000034A0000}"/>
    <cellStyle name="20% - Accent1 3 2 3 2 5 4 2 3" xfId="19131" xr:uid="{00000000-0005-0000-0000-0000044A0000}"/>
    <cellStyle name="20% - Accent1 3 2 3 2 5 4 3" xfId="19132" xr:uid="{00000000-0005-0000-0000-0000054A0000}"/>
    <cellStyle name="20% - Accent1 3 2 3 2 5 4 3 2" xfId="19133" xr:uid="{00000000-0005-0000-0000-0000064A0000}"/>
    <cellStyle name="20% - Accent1 3 2 3 2 5 4 4" xfId="19134" xr:uid="{00000000-0005-0000-0000-0000074A0000}"/>
    <cellStyle name="20% - Accent1 3 2 3 2 5 5" xfId="19135" xr:uid="{00000000-0005-0000-0000-0000084A0000}"/>
    <cellStyle name="20% - Accent1 3 2 3 2 5 5 2" xfId="19136" xr:uid="{00000000-0005-0000-0000-0000094A0000}"/>
    <cellStyle name="20% - Accent1 3 2 3 2 5 5 2 2" xfId="19137" xr:uid="{00000000-0005-0000-0000-00000A4A0000}"/>
    <cellStyle name="20% - Accent1 3 2 3 2 5 5 2 2 2" xfId="19138" xr:uid="{00000000-0005-0000-0000-00000B4A0000}"/>
    <cellStyle name="20% - Accent1 3 2 3 2 5 5 2 3" xfId="19139" xr:uid="{00000000-0005-0000-0000-00000C4A0000}"/>
    <cellStyle name="20% - Accent1 3 2 3 2 5 5 3" xfId="19140" xr:uid="{00000000-0005-0000-0000-00000D4A0000}"/>
    <cellStyle name="20% - Accent1 3 2 3 2 5 5 3 2" xfId="19141" xr:uid="{00000000-0005-0000-0000-00000E4A0000}"/>
    <cellStyle name="20% - Accent1 3 2 3 2 5 5 4" xfId="19142" xr:uid="{00000000-0005-0000-0000-00000F4A0000}"/>
    <cellStyle name="20% - Accent1 3 2 3 2 5 6" xfId="19143" xr:uid="{00000000-0005-0000-0000-0000104A0000}"/>
    <cellStyle name="20% - Accent1 3 2 3 2 5 6 2" xfId="19144" xr:uid="{00000000-0005-0000-0000-0000114A0000}"/>
    <cellStyle name="20% - Accent1 3 2 3 2 5 6 2 2" xfId="19145" xr:uid="{00000000-0005-0000-0000-0000124A0000}"/>
    <cellStyle name="20% - Accent1 3 2 3 2 5 6 2 2 2" xfId="19146" xr:uid="{00000000-0005-0000-0000-0000134A0000}"/>
    <cellStyle name="20% - Accent1 3 2 3 2 5 6 2 3" xfId="19147" xr:uid="{00000000-0005-0000-0000-0000144A0000}"/>
    <cellStyle name="20% - Accent1 3 2 3 2 5 6 3" xfId="19148" xr:uid="{00000000-0005-0000-0000-0000154A0000}"/>
    <cellStyle name="20% - Accent1 3 2 3 2 5 6 3 2" xfId="19149" xr:uid="{00000000-0005-0000-0000-0000164A0000}"/>
    <cellStyle name="20% - Accent1 3 2 3 2 5 6 4" xfId="19150" xr:uid="{00000000-0005-0000-0000-0000174A0000}"/>
    <cellStyle name="20% - Accent1 3 2 3 2 5 7" xfId="19151" xr:uid="{00000000-0005-0000-0000-0000184A0000}"/>
    <cellStyle name="20% - Accent1 3 2 3 2 5 7 2" xfId="19152" xr:uid="{00000000-0005-0000-0000-0000194A0000}"/>
    <cellStyle name="20% - Accent1 3 2 3 2 5 7 2 2" xfId="19153" xr:uid="{00000000-0005-0000-0000-00001A4A0000}"/>
    <cellStyle name="20% - Accent1 3 2 3 2 5 7 3" xfId="19154" xr:uid="{00000000-0005-0000-0000-00001B4A0000}"/>
    <cellStyle name="20% - Accent1 3 2 3 2 5 8" xfId="19155" xr:uid="{00000000-0005-0000-0000-00001C4A0000}"/>
    <cellStyle name="20% - Accent1 3 2 3 2 5 8 2" xfId="19156" xr:uid="{00000000-0005-0000-0000-00001D4A0000}"/>
    <cellStyle name="20% - Accent1 3 2 3 2 5 8 2 2" xfId="19157" xr:uid="{00000000-0005-0000-0000-00001E4A0000}"/>
    <cellStyle name="20% - Accent1 3 2 3 2 5 8 3" xfId="19158" xr:uid="{00000000-0005-0000-0000-00001F4A0000}"/>
    <cellStyle name="20% - Accent1 3 2 3 2 5 9" xfId="19159" xr:uid="{00000000-0005-0000-0000-0000204A0000}"/>
    <cellStyle name="20% - Accent1 3 2 3 2 5 9 2" xfId="19160" xr:uid="{00000000-0005-0000-0000-0000214A0000}"/>
    <cellStyle name="20% - Accent1 3 2 3 2 6" xfId="19161" xr:uid="{00000000-0005-0000-0000-0000224A0000}"/>
    <cellStyle name="20% - Accent1 3 2 3 2 6 2" xfId="19162" xr:uid="{00000000-0005-0000-0000-0000234A0000}"/>
    <cellStyle name="20% - Accent1 3 2 3 2 6 2 2" xfId="19163" xr:uid="{00000000-0005-0000-0000-0000244A0000}"/>
    <cellStyle name="20% - Accent1 3 2 3 2 6 2 2 2" xfId="19164" xr:uid="{00000000-0005-0000-0000-0000254A0000}"/>
    <cellStyle name="20% - Accent1 3 2 3 2 6 2 2 2 2" xfId="19165" xr:uid="{00000000-0005-0000-0000-0000264A0000}"/>
    <cellStyle name="20% - Accent1 3 2 3 2 6 2 2 3" xfId="19166" xr:uid="{00000000-0005-0000-0000-0000274A0000}"/>
    <cellStyle name="20% - Accent1 3 2 3 2 6 2 3" xfId="19167" xr:uid="{00000000-0005-0000-0000-0000284A0000}"/>
    <cellStyle name="20% - Accent1 3 2 3 2 6 2 3 2" xfId="19168" xr:uid="{00000000-0005-0000-0000-0000294A0000}"/>
    <cellStyle name="20% - Accent1 3 2 3 2 6 2 4" xfId="19169" xr:uid="{00000000-0005-0000-0000-00002A4A0000}"/>
    <cellStyle name="20% - Accent1 3 2 3 2 6 3" xfId="19170" xr:uid="{00000000-0005-0000-0000-00002B4A0000}"/>
    <cellStyle name="20% - Accent1 3 2 3 2 6 3 2" xfId="19171" xr:uid="{00000000-0005-0000-0000-00002C4A0000}"/>
    <cellStyle name="20% - Accent1 3 2 3 2 6 3 2 2" xfId="19172" xr:uid="{00000000-0005-0000-0000-00002D4A0000}"/>
    <cellStyle name="20% - Accent1 3 2 3 2 6 3 2 2 2" xfId="19173" xr:uid="{00000000-0005-0000-0000-00002E4A0000}"/>
    <cellStyle name="20% - Accent1 3 2 3 2 6 3 2 3" xfId="19174" xr:uid="{00000000-0005-0000-0000-00002F4A0000}"/>
    <cellStyle name="20% - Accent1 3 2 3 2 6 3 3" xfId="19175" xr:uid="{00000000-0005-0000-0000-0000304A0000}"/>
    <cellStyle name="20% - Accent1 3 2 3 2 6 3 3 2" xfId="19176" xr:uid="{00000000-0005-0000-0000-0000314A0000}"/>
    <cellStyle name="20% - Accent1 3 2 3 2 6 3 4" xfId="19177" xr:uid="{00000000-0005-0000-0000-0000324A0000}"/>
    <cellStyle name="20% - Accent1 3 2 3 2 6 4" xfId="19178" xr:uid="{00000000-0005-0000-0000-0000334A0000}"/>
    <cellStyle name="20% - Accent1 3 2 3 2 6 4 2" xfId="19179" xr:uid="{00000000-0005-0000-0000-0000344A0000}"/>
    <cellStyle name="20% - Accent1 3 2 3 2 6 4 2 2" xfId="19180" xr:uid="{00000000-0005-0000-0000-0000354A0000}"/>
    <cellStyle name="20% - Accent1 3 2 3 2 6 4 2 2 2" xfId="19181" xr:uid="{00000000-0005-0000-0000-0000364A0000}"/>
    <cellStyle name="20% - Accent1 3 2 3 2 6 4 2 3" xfId="19182" xr:uid="{00000000-0005-0000-0000-0000374A0000}"/>
    <cellStyle name="20% - Accent1 3 2 3 2 6 4 3" xfId="19183" xr:uid="{00000000-0005-0000-0000-0000384A0000}"/>
    <cellStyle name="20% - Accent1 3 2 3 2 6 4 3 2" xfId="19184" xr:uid="{00000000-0005-0000-0000-0000394A0000}"/>
    <cellStyle name="20% - Accent1 3 2 3 2 6 4 4" xfId="19185" xr:uid="{00000000-0005-0000-0000-00003A4A0000}"/>
    <cellStyle name="20% - Accent1 3 2 3 2 6 5" xfId="19186" xr:uid="{00000000-0005-0000-0000-00003B4A0000}"/>
    <cellStyle name="20% - Accent1 3 2 3 2 6 5 2" xfId="19187" xr:uid="{00000000-0005-0000-0000-00003C4A0000}"/>
    <cellStyle name="20% - Accent1 3 2 3 2 6 5 2 2" xfId="19188" xr:uid="{00000000-0005-0000-0000-00003D4A0000}"/>
    <cellStyle name="20% - Accent1 3 2 3 2 6 5 3" xfId="19189" xr:uid="{00000000-0005-0000-0000-00003E4A0000}"/>
    <cellStyle name="20% - Accent1 3 2 3 2 6 6" xfId="19190" xr:uid="{00000000-0005-0000-0000-00003F4A0000}"/>
    <cellStyle name="20% - Accent1 3 2 3 2 6 6 2" xfId="19191" xr:uid="{00000000-0005-0000-0000-0000404A0000}"/>
    <cellStyle name="20% - Accent1 3 2 3 2 6 6 2 2" xfId="19192" xr:uid="{00000000-0005-0000-0000-0000414A0000}"/>
    <cellStyle name="20% - Accent1 3 2 3 2 6 6 3" xfId="19193" xr:uid="{00000000-0005-0000-0000-0000424A0000}"/>
    <cellStyle name="20% - Accent1 3 2 3 2 6 7" xfId="19194" xr:uid="{00000000-0005-0000-0000-0000434A0000}"/>
    <cellStyle name="20% - Accent1 3 2 3 2 6 7 2" xfId="19195" xr:uid="{00000000-0005-0000-0000-0000444A0000}"/>
    <cellStyle name="20% - Accent1 3 2 3 2 6 8" xfId="19196" xr:uid="{00000000-0005-0000-0000-0000454A0000}"/>
    <cellStyle name="20% - Accent1 3 2 3 2 6 8 2" xfId="19197" xr:uid="{00000000-0005-0000-0000-0000464A0000}"/>
    <cellStyle name="20% - Accent1 3 2 3 2 6 9" xfId="19198" xr:uid="{00000000-0005-0000-0000-0000474A0000}"/>
    <cellStyle name="20% - Accent1 3 2 3 2 7" xfId="19199" xr:uid="{00000000-0005-0000-0000-0000484A0000}"/>
    <cellStyle name="20% - Accent1 3 2 3 2 7 2" xfId="19200" xr:uid="{00000000-0005-0000-0000-0000494A0000}"/>
    <cellStyle name="20% - Accent1 3 2 3 2 7 2 2" xfId="19201" xr:uid="{00000000-0005-0000-0000-00004A4A0000}"/>
    <cellStyle name="20% - Accent1 3 2 3 2 7 2 2 2" xfId="19202" xr:uid="{00000000-0005-0000-0000-00004B4A0000}"/>
    <cellStyle name="20% - Accent1 3 2 3 2 7 2 2 2 2" xfId="19203" xr:uid="{00000000-0005-0000-0000-00004C4A0000}"/>
    <cellStyle name="20% - Accent1 3 2 3 2 7 2 2 3" xfId="19204" xr:uid="{00000000-0005-0000-0000-00004D4A0000}"/>
    <cellStyle name="20% - Accent1 3 2 3 2 7 2 3" xfId="19205" xr:uid="{00000000-0005-0000-0000-00004E4A0000}"/>
    <cellStyle name="20% - Accent1 3 2 3 2 7 2 3 2" xfId="19206" xr:uid="{00000000-0005-0000-0000-00004F4A0000}"/>
    <cellStyle name="20% - Accent1 3 2 3 2 7 2 4" xfId="19207" xr:uid="{00000000-0005-0000-0000-0000504A0000}"/>
    <cellStyle name="20% - Accent1 3 2 3 2 7 3" xfId="19208" xr:uid="{00000000-0005-0000-0000-0000514A0000}"/>
    <cellStyle name="20% - Accent1 3 2 3 2 7 3 2" xfId="19209" xr:uid="{00000000-0005-0000-0000-0000524A0000}"/>
    <cellStyle name="20% - Accent1 3 2 3 2 7 3 2 2" xfId="19210" xr:uid="{00000000-0005-0000-0000-0000534A0000}"/>
    <cellStyle name="20% - Accent1 3 2 3 2 7 3 2 2 2" xfId="19211" xr:uid="{00000000-0005-0000-0000-0000544A0000}"/>
    <cellStyle name="20% - Accent1 3 2 3 2 7 3 2 3" xfId="19212" xr:uid="{00000000-0005-0000-0000-0000554A0000}"/>
    <cellStyle name="20% - Accent1 3 2 3 2 7 3 3" xfId="19213" xr:uid="{00000000-0005-0000-0000-0000564A0000}"/>
    <cellStyle name="20% - Accent1 3 2 3 2 7 3 3 2" xfId="19214" xr:uid="{00000000-0005-0000-0000-0000574A0000}"/>
    <cellStyle name="20% - Accent1 3 2 3 2 7 3 4" xfId="19215" xr:uid="{00000000-0005-0000-0000-0000584A0000}"/>
    <cellStyle name="20% - Accent1 3 2 3 2 7 4" xfId="19216" xr:uid="{00000000-0005-0000-0000-0000594A0000}"/>
    <cellStyle name="20% - Accent1 3 2 3 2 7 4 2" xfId="19217" xr:uid="{00000000-0005-0000-0000-00005A4A0000}"/>
    <cellStyle name="20% - Accent1 3 2 3 2 7 4 2 2" xfId="19218" xr:uid="{00000000-0005-0000-0000-00005B4A0000}"/>
    <cellStyle name="20% - Accent1 3 2 3 2 7 4 2 2 2" xfId="19219" xr:uid="{00000000-0005-0000-0000-00005C4A0000}"/>
    <cellStyle name="20% - Accent1 3 2 3 2 7 4 2 3" xfId="19220" xr:uid="{00000000-0005-0000-0000-00005D4A0000}"/>
    <cellStyle name="20% - Accent1 3 2 3 2 7 4 3" xfId="19221" xr:uid="{00000000-0005-0000-0000-00005E4A0000}"/>
    <cellStyle name="20% - Accent1 3 2 3 2 7 4 3 2" xfId="19222" xr:uid="{00000000-0005-0000-0000-00005F4A0000}"/>
    <cellStyle name="20% - Accent1 3 2 3 2 7 4 4" xfId="19223" xr:uid="{00000000-0005-0000-0000-0000604A0000}"/>
    <cellStyle name="20% - Accent1 3 2 3 2 7 5" xfId="19224" xr:uid="{00000000-0005-0000-0000-0000614A0000}"/>
    <cellStyle name="20% - Accent1 3 2 3 2 7 5 2" xfId="19225" xr:uid="{00000000-0005-0000-0000-0000624A0000}"/>
    <cellStyle name="20% - Accent1 3 2 3 2 7 5 2 2" xfId="19226" xr:uid="{00000000-0005-0000-0000-0000634A0000}"/>
    <cellStyle name="20% - Accent1 3 2 3 2 7 5 3" xfId="19227" xr:uid="{00000000-0005-0000-0000-0000644A0000}"/>
    <cellStyle name="20% - Accent1 3 2 3 2 7 6" xfId="19228" xr:uid="{00000000-0005-0000-0000-0000654A0000}"/>
    <cellStyle name="20% - Accent1 3 2 3 2 7 6 2" xfId="19229" xr:uid="{00000000-0005-0000-0000-0000664A0000}"/>
    <cellStyle name="20% - Accent1 3 2 3 2 7 6 2 2" xfId="19230" xr:uid="{00000000-0005-0000-0000-0000674A0000}"/>
    <cellStyle name="20% - Accent1 3 2 3 2 7 6 3" xfId="19231" xr:uid="{00000000-0005-0000-0000-0000684A0000}"/>
    <cellStyle name="20% - Accent1 3 2 3 2 7 7" xfId="19232" xr:uid="{00000000-0005-0000-0000-0000694A0000}"/>
    <cellStyle name="20% - Accent1 3 2 3 2 7 7 2" xfId="19233" xr:uid="{00000000-0005-0000-0000-00006A4A0000}"/>
    <cellStyle name="20% - Accent1 3 2 3 2 7 8" xfId="19234" xr:uid="{00000000-0005-0000-0000-00006B4A0000}"/>
    <cellStyle name="20% - Accent1 3 2 3 2 7 8 2" xfId="19235" xr:uid="{00000000-0005-0000-0000-00006C4A0000}"/>
    <cellStyle name="20% - Accent1 3 2 3 2 7 9" xfId="19236" xr:uid="{00000000-0005-0000-0000-00006D4A0000}"/>
    <cellStyle name="20% - Accent1 3 2 3 2 8" xfId="19237" xr:uid="{00000000-0005-0000-0000-00006E4A0000}"/>
    <cellStyle name="20% - Accent1 3 2 3 2 8 2" xfId="19238" xr:uid="{00000000-0005-0000-0000-00006F4A0000}"/>
    <cellStyle name="20% - Accent1 3 2 3 2 8 2 2" xfId="19239" xr:uid="{00000000-0005-0000-0000-0000704A0000}"/>
    <cellStyle name="20% - Accent1 3 2 3 2 8 2 2 2" xfId="19240" xr:uid="{00000000-0005-0000-0000-0000714A0000}"/>
    <cellStyle name="20% - Accent1 3 2 3 2 8 2 3" xfId="19241" xr:uid="{00000000-0005-0000-0000-0000724A0000}"/>
    <cellStyle name="20% - Accent1 3 2 3 2 8 3" xfId="19242" xr:uid="{00000000-0005-0000-0000-0000734A0000}"/>
    <cellStyle name="20% - Accent1 3 2 3 2 8 3 2" xfId="19243" xr:uid="{00000000-0005-0000-0000-0000744A0000}"/>
    <cellStyle name="20% - Accent1 3 2 3 2 8 4" xfId="19244" xr:uid="{00000000-0005-0000-0000-0000754A0000}"/>
    <cellStyle name="20% - Accent1 3 2 3 2 9" xfId="19245" xr:uid="{00000000-0005-0000-0000-0000764A0000}"/>
    <cellStyle name="20% - Accent1 3 2 3 2 9 2" xfId="19246" xr:uid="{00000000-0005-0000-0000-0000774A0000}"/>
    <cellStyle name="20% - Accent1 3 2 3 2 9 2 2" xfId="19247" xr:uid="{00000000-0005-0000-0000-0000784A0000}"/>
    <cellStyle name="20% - Accent1 3 2 3 2 9 2 2 2" xfId="19248" xr:uid="{00000000-0005-0000-0000-0000794A0000}"/>
    <cellStyle name="20% - Accent1 3 2 3 2 9 2 3" xfId="19249" xr:uid="{00000000-0005-0000-0000-00007A4A0000}"/>
    <cellStyle name="20% - Accent1 3 2 3 2 9 3" xfId="19250" xr:uid="{00000000-0005-0000-0000-00007B4A0000}"/>
    <cellStyle name="20% - Accent1 3 2 3 2 9 3 2" xfId="19251" xr:uid="{00000000-0005-0000-0000-00007C4A0000}"/>
    <cellStyle name="20% - Accent1 3 2 3 2 9 4" xfId="19252" xr:uid="{00000000-0005-0000-0000-00007D4A0000}"/>
    <cellStyle name="20% - Accent1 3 2 3 3" xfId="19253" xr:uid="{00000000-0005-0000-0000-00007E4A0000}"/>
    <cellStyle name="20% - Accent1 3 2 3 3 10" xfId="19254" xr:uid="{00000000-0005-0000-0000-00007F4A0000}"/>
    <cellStyle name="20% - Accent1 3 2 3 3 10 2" xfId="19255" xr:uid="{00000000-0005-0000-0000-0000804A0000}"/>
    <cellStyle name="20% - Accent1 3 2 3 3 10 2 2" xfId="19256" xr:uid="{00000000-0005-0000-0000-0000814A0000}"/>
    <cellStyle name="20% - Accent1 3 2 3 3 10 3" xfId="19257" xr:uid="{00000000-0005-0000-0000-0000824A0000}"/>
    <cellStyle name="20% - Accent1 3 2 3 3 11" xfId="19258" xr:uid="{00000000-0005-0000-0000-0000834A0000}"/>
    <cellStyle name="20% - Accent1 3 2 3 3 11 2" xfId="19259" xr:uid="{00000000-0005-0000-0000-0000844A0000}"/>
    <cellStyle name="20% - Accent1 3 2 3 3 11 2 2" xfId="19260" xr:uid="{00000000-0005-0000-0000-0000854A0000}"/>
    <cellStyle name="20% - Accent1 3 2 3 3 11 3" xfId="19261" xr:uid="{00000000-0005-0000-0000-0000864A0000}"/>
    <cellStyle name="20% - Accent1 3 2 3 3 12" xfId="19262" xr:uid="{00000000-0005-0000-0000-0000874A0000}"/>
    <cellStyle name="20% - Accent1 3 2 3 3 12 2" xfId="19263" xr:uid="{00000000-0005-0000-0000-0000884A0000}"/>
    <cellStyle name="20% - Accent1 3 2 3 3 13" xfId="19264" xr:uid="{00000000-0005-0000-0000-0000894A0000}"/>
    <cellStyle name="20% - Accent1 3 2 3 3 13 2" xfId="19265" xr:uid="{00000000-0005-0000-0000-00008A4A0000}"/>
    <cellStyle name="20% - Accent1 3 2 3 3 14" xfId="19266" xr:uid="{00000000-0005-0000-0000-00008B4A0000}"/>
    <cellStyle name="20% - Accent1 3 2 3 3 2" xfId="19267" xr:uid="{00000000-0005-0000-0000-00008C4A0000}"/>
    <cellStyle name="20% - Accent1 3 2 3 3 2 10" xfId="19268" xr:uid="{00000000-0005-0000-0000-00008D4A0000}"/>
    <cellStyle name="20% - Accent1 3 2 3 3 2 10 2" xfId="19269" xr:uid="{00000000-0005-0000-0000-00008E4A0000}"/>
    <cellStyle name="20% - Accent1 3 2 3 3 2 11" xfId="19270" xr:uid="{00000000-0005-0000-0000-00008F4A0000}"/>
    <cellStyle name="20% - Accent1 3 2 3 3 2 2" xfId="19271" xr:uid="{00000000-0005-0000-0000-0000904A0000}"/>
    <cellStyle name="20% - Accent1 3 2 3 3 2 2 2" xfId="19272" xr:uid="{00000000-0005-0000-0000-0000914A0000}"/>
    <cellStyle name="20% - Accent1 3 2 3 3 2 2 2 2" xfId="19273" xr:uid="{00000000-0005-0000-0000-0000924A0000}"/>
    <cellStyle name="20% - Accent1 3 2 3 3 2 2 2 2 2" xfId="19274" xr:uid="{00000000-0005-0000-0000-0000934A0000}"/>
    <cellStyle name="20% - Accent1 3 2 3 3 2 2 2 2 2 2" xfId="19275" xr:uid="{00000000-0005-0000-0000-0000944A0000}"/>
    <cellStyle name="20% - Accent1 3 2 3 3 2 2 2 2 3" xfId="19276" xr:uid="{00000000-0005-0000-0000-0000954A0000}"/>
    <cellStyle name="20% - Accent1 3 2 3 3 2 2 2 3" xfId="19277" xr:uid="{00000000-0005-0000-0000-0000964A0000}"/>
    <cellStyle name="20% - Accent1 3 2 3 3 2 2 2 3 2" xfId="19278" xr:uid="{00000000-0005-0000-0000-0000974A0000}"/>
    <cellStyle name="20% - Accent1 3 2 3 3 2 2 2 4" xfId="19279" xr:uid="{00000000-0005-0000-0000-0000984A0000}"/>
    <cellStyle name="20% - Accent1 3 2 3 3 2 2 3" xfId="19280" xr:uid="{00000000-0005-0000-0000-0000994A0000}"/>
    <cellStyle name="20% - Accent1 3 2 3 3 2 2 3 2" xfId="19281" xr:uid="{00000000-0005-0000-0000-00009A4A0000}"/>
    <cellStyle name="20% - Accent1 3 2 3 3 2 2 3 2 2" xfId="19282" xr:uid="{00000000-0005-0000-0000-00009B4A0000}"/>
    <cellStyle name="20% - Accent1 3 2 3 3 2 2 3 2 2 2" xfId="19283" xr:uid="{00000000-0005-0000-0000-00009C4A0000}"/>
    <cellStyle name="20% - Accent1 3 2 3 3 2 2 3 2 3" xfId="19284" xr:uid="{00000000-0005-0000-0000-00009D4A0000}"/>
    <cellStyle name="20% - Accent1 3 2 3 3 2 2 3 3" xfId="19285" xr:uid="{00000000-0005-0000-0000-00009E4A0000}"/>
    <cellStyle name="20% - Accent1 3 2 3 3 2 2 3 3 2" xfId="19286" xr:uid="{00000000-0005-0000-0000-00009F4A0000}"/>
    <cellStyle name="20% - Accent1 3 2 3 3 2 2 3 4" xfId="19287" xr:uid="{00000000-0005-0000-0000-0000A04A0000}"/>
    <cellStyle name="20% - Accent1 3 2 3 3 2 2 4" xfId="19288" xr:uid="{00000000-0005-0000-0000-0000A14A0000}"/>
    <cellStyle name="20% - Accent1 3 2 3 3 2 2 4 2" xfId="19289" xr:uid="{00000000-0005-0000-0000-0000A24A0000}"/>
    <cellStyle name="20% - Accent1 3 2 3 3 2 2 4 2 2" xfId="19290" xr:uid="{00000000-0005-0000-0000-0000A34A0000}"/>
    <cellStyle name="20% - Accent1 3 2 3 3 2 2 4 2 2 2" xfId="19291" xr:uid="{00000000-0005-0000-0000-0000A44A0000}"/>
    <cellStyle name="20% - Accent1 3 2 3 3 2 2 4 2 3" xfId="19292" xr:uid="{00000000-0005-0000-0000-0000A54A0000}"/>
    <cellStyle name="20% - Accent1 3 2 3 3 2 2 4 3" xfId="19293" xr:uid="{00000000-0005-0000-0000-0000A64A0000}"/>
    <cellStyle name="20% - Accent1 3 2 3 3 2 2 4 3 2" xfId="19294" xr:uid="{00000000-0005-0000-0000-0000A74A0000}"/>
    <cellStyle name="20% - Accent1 3 2 3 3 2 2 4 4" xfId="19295" xr:uid="{00000000-0005-0000-0000-0000A84A0000}"/>
    <cellStyle name="20% - Accent1 3 2 3 3 2 2 5" xfId="19296" xr:uid="{00000000-0005-0000-0000-0000A94A0000}"/>
    <cellStyle name="20% - Accent1 3 2 3 3 2 2 5 2" xfId="19297" xr:uid="{00000000-0005-0000-0000-0000AA4A0000}"/>
    <cellStyle name="20% - Accent1 3 2 3 3 2 2 5 2 2" xfId="19298" xr:uid="{00000000-0005-0000-0000-0000AB4A0000}"/>
    <cellStyle name="20% - Accent1 3 2 3 3 2 2 5 3" xfId="19299" xr:uid="{00000000-0005-0000-0000-0000AC4A0000}"/>
    <cellStyle name="20% - Accent1 3 2 3 3 2 2 6" xfId="19300" xr:uid="{00000000-0005-0000-0000-0000AD4A0000}"/>
    <cellStyle name="20% - Accent1 3 2 3 3 2 2 6 2" xfId="19301" xr:uid="{00000000-0005-0000-0000-0000AE4A0000}"/>
    <cellStyle name="20% - Accent1 3 2 3 3 2 2 6 2 2" xfId="19302" xr:uid="{00000000-0005-0000-0000-0000AF4A0000}"/>
    <cellStyle name="20% - Accent1 3 2 3 3 2 2 6 3" xfId="19303" xr:uid="{00000000-0005-0000-0000-0000B04A0000}"/>
    <cellStyle name="20% - Accent1 3 2 3 3 2 2 7" xfId="19304" xr:uid="{00000000-0005-0000-0000-0000B14A0000}"/>
    <cellStyle name="20% - Accent1 3 2 3 3 2 2 7 2" xfId="19305" xr:uid="{00000000-0005-0000-0000-0000B24A0000}"/>
    <cellStyle name="20% - Accent1 3 2 3 3 2 2 8" xfId="19306" xr:uid="{00000000-0005-0000-0000-0000B34A0000}"/>
    <cellStyle name="20% - Accent1 3 2 3 3 2 2 8 2" xfId="19307" xr:uid="{00000000-0005-0000-0000-0000B44A0000}"/>
    <cellStyle name="20% - Accent1 3 2 3 3 2 2 9" xfId="19308" xr:uid="{00000000-0005-0000-0000-0000B54A0000}"/>
    <cellStyle name="20% - Accent1 3 2 3 3 2 3" xfId="19309" xr:uid="{00000000-0005-0000-0000-0000B64A0000}"/>
    <cellStyle name="20% - Accent1 3 2 3 3 2 3 2" xfId="19310" xr:uid="{00000000-0005-0000-0000-0000B74A0000}"/>
    <cellStyle name="20% - Accent1 3 2 3 3 2 3 2 2" xfId="19311" xr:uid="{00000000-0005-0000-0000-0000B84A0000}"/>
    <cellStyle name="20% - Accent1 3 2 3 3 2 3 2 2 2" xfId="19312" xr:uid="{00000000-0005-0000-0000-0000B94A0000}"/>
    <cellStyle name="20% - Accent1 3 2 3 3 2 3 2 2 2 2" xfId="19313" xr:uid="{00000000-0005-0000-0000-0000BA4A0000}"/>
    <cellStyle name="20% - Accent1 3 2 3 3 2 3 2 2 3" xfId="19314" xr:uid="{00000000-0005-0000-0000-0000BB4A0000}"/>
    <cellStyle name="20% - Accent1 3 2 3 3 2 3 2 3" xfId="19315" xr:uid="{00000000-0005-0000-0000-0000BC4A0000}"/>
    <cellStyle name="20% - Accent1 3 2 3 3 2 3 2 3 2" xfId="19316" xr:uid="{00000000-0005-0000-0000-0000BD4A0000}"/>
    <cellStyle name="20% - Accent1 3 2 3 3 2 3 2 4" xfId="19317" xr:uid="{00000000-0005-0000-0000-0000BE4A0000}"/>
    <cellStyle name="20% - Accent1 3 2 3 3 2 3 3" xfId="19318" xr:uid="{00000000-0005-0000-0000-0000BF4A0000}"/>
    <cellStyle name="20% - Accent1 3 2 3 3 2 3 3 2" xfId="19319" xr:uid="{00000000-0005-0000-0000-0000C04A0000}"/>
    <cellStyle name="20% - Accent1 3 2 3 3 2 3 3 2 2" xfId="19320" xr:uid="{00000000-0005-0000-0000-0000C14A0000}"/>
    <cellStyle name="20% - Accent1 3 2 3 3 2 3 3 2 2 2" xfId="19321" xr:uid="{00000000-0005-0000-0000-0000C24A0000}"/>
    <cellStyle name="20% - Accent1 3 2 3 3 2 3 3 2 3" xfId="19322" xr:uid="{00000000-0005-0000-0000-0000C34A0000}"/>
    <cellStyle name="20% - Accent1 3 2 3 3 2 3 3 3" xfId="19323" xr:uid="{00000000-0005-0000-0000-0000C44A0000}"/>
    <cellStyle name="20% - Accent1 3 2 3 3 2 3 3 3 2" xfId="19324" xr:uid="{00000000-0005-0000-0000-0000C54A0000}"/>
    <cellStyle name="20% - Accent1 3 2 3 3 2 3 3 4" xfId="19325" xr:uid="{00000000-0005-0000-0000-0000C64A0000}"/>
    <cellStyle name="20% - Accent1 3 2 3 3 2 3 4" xfId="19326" xr:uid="{00000000-0005-0000-0000-0000C74A0000}"/>
    <cellStyle name="20% - Accent1 3 2 3 3 2 3 4 2" xfId="19327" xr:uid="{00000000-0005-0000-0000-0000C84A0000}"/>
    <cellStyle name="20% - Accent1 3 2 3 3 2 3 4 2 2" xfId="19328" xr:uid="{00000000-0005-0000-0000-0000C94A0000}"/>
    <cellStyle name="20% - Accent1 3 2 3 3 2 3 4 2 2 2" xfId="19329" xr:uid="{00000000-0005-0000-0000-0000CA4A0000}"/>
    <cellStyle name="20% - Accent1 3 2 3 3 2 3 4 2 3" xfId="19330" xr:uid="{00000000-0005-0000-0000-0000CB4A0000}"/>
    <cellStyle name="20% - Accent1 3 2 3 3 2 3 4 3" xfId="19331" xr:uid="{00000000-0005-0000-0000-0000CC4A0000}"/>
    <cellStyle name="20% - Accent1 3 2 3 3 2 3 4 3 2" xfId="19332" xr:uid="{00000000-0005-0000-0000-0000CD4A0000}"/>
    <cellStyle name="20% - Accent1 3 2 3 3 2 3 4 4" xfId="19333" xr:uid="{00000000-0005-0000-0000-0000CE4A0000}"/>
    <cellStyle name="20% - Accent1 3 2 3 3 2 3 5" xfId="19334" xr:uid="{00000000-0005-0000-0000-0000CF4A0000}"/>
    <cellStyle name="20% - Accent1 3 2 3 3 2 3 5 2" xfId="19335" xr:uid="{00000000-0005-0000-0000-0000D04A0000}"/>
    <cellStyle name="20% - Accent1 3 2 3 3 2 3 5 2 2" xfId="19336" xr:uid="{00000000-0005-0000-0000-0000D14A0000}"/>
    <cellStyle name="20% - Accent1 3 2 3 3 2 3 5 3" xfId="19337" xr:uid="{00000000-0005-0000-0000-0000D24A0000}"/>
    <cellStyle name="20% - Accent1 3 2 3 3 2 3 6" xfId="19338" xr:uid="{00000000-0005-0000-0000-0000D34A0000}"/>
    <cellStyle name="20% - Accent1 3 2 3 3 2 3 6 2" xfId="19339" xr:uid="{00000000-0005-0000-0000-0000D44A0000}"/>
    <cellStyle name="20% - Accent1 3 2 3 3 2 3 6 2 2" xfId="19340" xr:uid="{00000000-0005-0000-0000-0000D54A0000}"/>
    <cellStyle name="20% - Accent1 3 2 3 3 2 3 6 3" xfId="19341" xr:uid="{00000000-0005-0000-0000-0000D64A0000}"/>
    <cellStyle name="20% - Accent1 3 2 3 3 2 3 7" xfId="19342" xr:uid="{00000000-0005-0000-0000-0000D74A0000}"/>
    <cellStyle name="20% - Accent1 3 2 3 3 2 3 7 2" xfId="19343" xr:uid="{00000000-0005-0000-0000-0000D84A0000}"/>
    <cellStyle name="20% - Accent1 3 2 3 3 2 3 8" xfId="19344" xr:uid="{00000000-0005-0000-0000-0000D94A0000}"/>
    <cellStyle name="20% - Accent1 3 2 3 3 2 3 8 2" xfId="19345" xr:uid="{00000000-0005-0000-0000-0000DA4A0000}"/>
    <cellStyle name="20% - Accent1 3 2 3 3 2 3 9" xfId="19346" xr:uid="{00000000-0005-0000-0000-0000DB4A0000}"/>
    <cellStyle name="20% - Accent1 3 2 3 3 2 4" xfId="19347" xr:uid="{00000000-0005-0000-0000-0000DC4A0000}"/>
    <cellStyle name="20% - Accent1 3 2 3 3 2 4 2" xfId="19348" xr:uid="{00000000-0005-0000-0000-0000DD4A0000}"/>
    <cellStyle name="20% - Accent1 3 2 3 3 2 4 2 2" xfId="19349" xr:uid="{00000000-0005-0000-0000-0000DE4A0000}"/>
    <cellStyle name="20% - Accent1 3 2 3 3 2 4 2 2 2" xfId="19350" xr:uid="{00000000-0005-0000-0000-0000DF4A0000}"/>
    <cellStyle name="20% - Accent1 3 2 3 3 2 4 2 3" xfId="19351" xr:uid="{00000000-0005-0000-0000-0000E04A0000}"/>
    <cellStyle name="20% - Accent1 3 2 3 3 2 4 3" xfId="19352" xr:uid="{00000000-0005-0000-0000-0000E14A0000}"/>
    <cellStyle name="20% - Accent1 3 2 3 3 2 4 3 2" xfId="19353" xr:uid="{00000000-0005-0000-0000-0000E24A0000}"/>
    <cellStyle name="20% - Accent1 3 2 3 3 2 4 4" xfId="19354" xr:uid="{00000000-0005-0000-0000-0000E34A0000}"/>
    <cellStyle name="20% - Accent1 3 2 3 3 2 5" xfId="19355" xr:uid="{00000000-0005-0000-0000-0000E44A0000}"/>
    <cellStyle name="20% - Accent1 3 2 3 3 2 5 2" xfId="19356" xr:uid="{00000000-0005-0000-0000-0000E54A0000}"/>
    <cellStyle name="20% - Accent1 3 2 3 3 2 5 2 2" xfId="19357" xr:uid="{00000000-0005-0000-0000-0000E64A0000}"/>
    <cellStyle name="20% - Accent1 3 2 3 3 2 5 2 2 2" xfId="19358" xr:uid="{00000000-0005-0000-0000-0000E74A0000}"/>
    <cellStyle name="20% - Accent1 3 2 3 3 2 5 2 3" xfId="19359" xr:uid="{00000000-0005-0000-0000-0000E84A0000}"/>
    <cellStyle name="20% - Accent1 3 2 3 3 2 5 3" xfId="19360" xr:uid="{00000000-0005-0000-0000-0000E94A0000}"/>
    <cellStyle name="20% - Accent1 3 2 3 3 2 5 3 2" xfId="19361" xr:uid="{00000000-0005-0000-0000-0000EA4A0000}"/>
    <cellStyle name="20% - Accent1 3 2 3 3 2 5 4" xfId="19362" xr:uid="{00000000-0005-0000-0000-0000EB4A0000}"/>
    <cellStyle name="20% - Accent1 3 2 3 3 2 6" xfId="19363" xr:uid="{00000000-0005-0000-0000-0000EC4A0000}"/>
    <cellStyle name="20% - Accent1 3 2 3 3 2 6 2" xfId="19364" xr:uid="{00000000-0005-0000-0000-0000ED4A0000}"/>
    <cellStyle name="20% - Accent1 3 2 3 3 2 6 2 2" xfId="19365" xr:uid="{00000000-0005-0000-0000-0000EE4A0000}"/>
    <cellStyle name="20% - Accent1 3 2 3 3 2 6 2 2 2" xfId="19366" xr:uid="{00000000-0005-0000-0000-0000EF4A0000}"/>
    <cellStyle name="20% - Accent1 3 2 3 3 2 6 2 3" xfId="19367" xr:uid="{00000000-0005-0000-0000-0000F04A0000}"/>
    <cellStyle name="20% - Accent1 3 2 3 3 2 6 3" xfId="19368" xr:uid="{00000000-0005-0000-0000-0000F14A0000}"/>
    <cellStyle name="20% - Accent1 3 2 3 3 2 6 3 2" xfId="19369" xr:uid="{00000000-0005-0000-0000-0000F24A0000}"/>
    <cellStyle name="20% - Accent1 3 2 3 3 2 6 4" xfId="19370" xr:uid="{00000000-0005-0000-0000-0000F34A0000}"/>
    <cellStyle name="20% - Accent1 3 2 3 3 2 7" xfId="19371" xr:uid="{00000000-0005-0000-0000-0000F44A0000}"/>
    <cellStyle name="20% - Accent1 3 2 3 3 2 7 2" xfId="19372" xr:uid="{00000000-0005-0000-0000-0000F54A0000}"/>
    <cellStyle name="20% - Accent1 3 2 3 3 2 7 2 2" xfId="19373" xr:uid="{00000000-0005-0000-0000-0000F64A0000}"/>
    <cellStyle name="20% - Accent1 3 2 3 3 2 7 3" xfId="19374" xr:uid="{00000000-0005-0000-0000-0000F74A0000}"/>
    <cellStyle name="20% - Accent1 3 2 3 3 2 8" xfId="19375" xr:uid="{00000000-0005-0000-0000-0000F84A0000}"/>
    <cellStyle name="20% - Accent1 3 2 3 3 2 8 2" xfId="19376" xr:uid="{00000000-0005-0000-0000-0000F94A0000}"/>
    <cellStyle name="20% - Accent1 3 2 3 3 2 8 2 2" xfId="19377" xr:uid="{00000000-0005-0000-0000-0000FA4A0000}"/>
    <cellStyle name="20% - Accent1 3 2 3 3 2 8 3" xfId="19378" xr:uid="{00000000-0005-0000-0000-0000FB4A0000}"/>
    <cellStyle name="20% - Accent1 3 2 3 3 2 9" xfId="19379" xr:uid="{00000000-0005-0000-0000-0000FC4A0000}"/>
    <cellStyle name="20% - Accent1 3 2 3 3 2 9 2" xfId="19380" xr:uid="{00000000-0005-0000-0000-0000FD4A0000}"/>
    <cellStyle name="20% - Accent1 3 2 3 3 3" xfId="19381" xr:uid="{00000000-0005-0000-0000-0000FE4A0000}"/>
    <cellStyle name="20% - Accent1 3 2 3 3 3 10" xfId="19382" xr:uid="{00000000-0005-0000-0000-0000FF4A0000}"/>
    <cellStyle name="20% - Accent1 3 2 3 3 3 10 2" xfId="19383" xr:uid="{00000000-0005-0000-0000-0000004B0000}"/>
    <cellStyle name="20% - Accent1 3 2 3 3 3 11" xfId="19384" xr:uid="{00000000-0005-0000-0000-0000014B0000}"/>
    <cellStyle name="20% - Accent1 3 2 3 3 3 2" xfId="19385" xr:uid="{00000000-0005-0000-0000-0000024B0000}"/>
    <cellStyle name="20% - Accent1 3 2 3 3 3 2 2" xfId="19386" xr:uid="{00000000-0005-0000-0000-0000034B0000}"/>
    <cellStyle name="20% - Accent1 3 2 3 3 3 2 2 2" xfId="19387" xr:uid="{00000000-0005-0000-0000-0000044B0000}"/>
    <cellStyle name="20% - Accent1 3 2 3 3 3 2 2 2 2" xfId="19388" xr:uid="{00000000-0005-0000-0000-0000054B0000}"/>
    <cellStyle name="20% - Accent1 3 2 3 3 3 2 2 2 2 2" xfId="19389" xr:uid="{00000000-0005-0000-0000-0000064B0000}"/>
    <cellStyle name="20% - Accent1 3 2 3 3 3 2 2 2 3" xfId="19390" xr:uid="{00000000-0005-0000-0000-0000074B0000}"/>
    <cellStyle name="20% - Accent1 3 2 3 3 3 2 2 3" xfId="19391" xr:uid="{00000000-0005-0000-0000-0000084B0000}"/>
    <cellStyle name="20% - Accent1 3 2 3 3 3 2 2 3 2" xfId="19392" xr:uid="{00000000-0005-0000-0000-0000094B0000}"/>
    <cellStyle name="20% - Accent1 3 2 3 3 3 2 2 4" xfId="19393" xr:uid="{00000000-0005-0000-0000-00000A4B0000}"/>
    <cellStyle name="20% - Accent1 3 2 3 3 3 2 3" xfId="19394" xr:uid="{00000000-0005-0000-0000-00000B4B0000}"/>
    <cellStyle name="20% - Accent1 3 2 3 3 3 2 3 2" xfId="19395" xr:uid="{00000000-0005-0000-0000-00000C4B0000}"/>
    <cellStyle name="20% - Accent1 3 2 3 3 3 2 3 2 2" xfId="19396" xr:uid="{00000000-0005-0000-0000-00000D4B0000}"/>
    <cellStyle name="20% - Accent1 3 2 3 3 3 2 3 2 2 2" xfId="19397" xr:uid="{00000000-0005-0000-0000-00000E4B0000}"/>
    <cellStyle name="20% - Accent1 3 2 3 3 3 2 3 2 3" xfId="19398" xr:uid="{00000000-0005-0000-0000-00000F4B0000}"/>
    <cellStyle name="20% - Accent1 3 2 3 3 3 2 3 3" xfId="19399" xr:uid="{00000000-0005-0000-0000-0000104B0000}"/>
    <cellStyle name="20% - Accent1 3 2 3 3 3 2 3 3 2" xfId="19400" xr:uid="{00000000-0005-0000-0000-0000114B0000}"/>
    <cellStyle name="20% - Accent1 3 2 3 3 3 2 3 4" xfId="19401" xr:uid="{00000000-0005-0000-0000-0000124B0000}"/>
    <cellStyle name="20% - Accent1 3 2 3 3 3 2 4" xfId="19402" xr:uid="{00000000-0005-0000-0000-0000134B0000}"/>
    <cellStyle name="20% - Accent1 3 2 3 3 3 2 4 2" xfId="19403" xr:uid="{00000000-0005-0000-0000-0000144B0000}"/>
    <cellStyle name="20% - Accent1 3 2 3 3 3 2 4 2 2" xfId="19404" xr:uid="{00000000-0005-0000-0000-0000154B0000}"/>
    <cellStyle name="20% - Accent1 3 2 3 3 3 2 4 2 2 2" xfId="19405" xr:uid="{00000000-0005-0000-0000-0000164B0000}"/>
    <cellStyle name="20% - Accent1 3 2 3 3 3 2 4 2 3" xfId="19406" xr:uid="{00000000-0005-0000-0000-0000174B0000}"/>
    <cellStyle name="20% - Accent1 3 2 3 3 3 2 4 3" xfId="19407" xr:uid="{00000000-0005-0000-0000-0000184B0000}"/>
    <cellStyle name="20% - Accent1 3 2 3 3 3 2 4 3 2" xfId="19408" xr:uid="{00000000-0005-0000-0000-0000194B0000}"/>
    <cellStyle name="20% - Accent1 3 2 3 3 3 2 4 4" xfId="19409" xr:uid="{00000000-0005-0000-0000-00001A4B0000}"/>
    <cellStyle name="20% - Accent1 3 2 3 3 3 2 5" xfId="19410" xr:uid="{00000000-0005-0000-0000-00001B4B0000}"/>
    <cellStyle name="20% - Accent1 3 2 3 3 3 2 5 2" xfId="19411" xr:uid="{00000000-0005-0000-0000-00001C4B0000}"/>
    <cellStyle name="20% - Accent1 3 2 3 3 3 2 5 2 2" xfId="19412" xr:uid="{00000000-0005-0000-0000-00001D4B0000}"/>
    <cellStyle name="20% - Accent1 3 2 3 3 3 2 5 3" xfId="19413" xr:uid="{00000000-0005-0000-0000-00001E4B0000}"/>
    <cellStyle name="20% - Accent1 3 2 3 3 3 2 6" xfId="19414" xr:uid="{00000000-0005-0000-0000-00001F4B0000}"/>
    <cellStyle name="20% - Accent1 3 2 3 3 3 2 6 2" xfId="19415" xr:uid="{00000000-0005-0000-0000-0000204B0000}"/>
    <cellStyle name="20% - Accent1 3 2 3 3 3 2 6 2 2" xfId="19416" xr:uid="{00000000-0005-0000-0000-0000214B0000}"/>
    <cellStyle name="20% - Accent1 3 2 3 3 3 2 6 3" xfId="19417" xr:uid="{00000000-0005-0000-0000-0000224B0000}"/>
    <cellStyle name="20% - Accent1 3 2 3 3 3 2 7" xfId="19418" xr:uid="{00000000-0005-0000-0000-0000234B0000}"/>
    <cellStyle name="20% - Accent1 3 2 3 3 3 2 7 2" xfId="19419" xr:uid="{00000000-0005-0000-0000-0000244B0000}"/>
    <cellStyle name="20% - Accent1 3 2 3 3 3 2 8" xfId="19420" xr:uid="{00000000-0005-0000-0000-0000254B0000}"/>
    <cellStyle name="20% - Accent1 3 2 3 3 3 2 8 2" xfId="19421" xr:uid="{00000000-0005-0000-0000-0000264B0000}"/>
    <cellStyle name="20% - Accent1 3 2 3 3 3 2 9" xfId="19422" xr:uid="{00000000-0005-0000-0000-0000274B0000}"/>
    <cellStyle name="20% - Accent1 3 2 3 3 3 3" xfId="19423" xr:uid="{00000000-0005-0000-0000-0000284B0000}"/>
    <cellStyle name="20% - Accent1 3 2 3 3 3 3 2" xfId="19424" xr:uid="{00000000-0005-0000-0000-0000294B0000}"/>
    <cellStyle name="20% - Accent1 3 2 3 3 3 3 2 2" xfId="19425" xr:uid="{00000000-0005-0000-0000-00002A4B0000}"/>
    <cellStyle name="20% - Accent1 3 2 3 3 3 3 2 2 2" xfId="19426" xr:uid="{00000000-0005-0000-0000-00002B4B0000}"/>
    <cellStyle name="20% - Accent1 3 2 3 3 3 3 2 2 2 2" xfId="19427" xr:uid="{00000000-0005-0000-0000-00002C4B0000}"/>
    <cellStyle name="20% - Accent1 3 2 3 3 3 3 2 2 3" xfId="19428" xr:uid="{00000000-0005-0000-0000-00002D4B0000}"/>
    <cellStyle name="20% - Accent1 3 2 3 3 3 3 2 3" xfId="19429" xr:uid="{00000000-0005-0000-0000-00002E4B0000}"/>
    <cellStyle name="20% - Accent1 3 2 3 3 3 3 2 3 2" xfId="19430" xr:uid="{00000000-0005-0000-0000-00002F4B0000}"/>
    <cellStyle name="20% - Accent1 3 2 3 3 3 3 2 4" xfId="19431" xr:uid="{00000000-0005-0000-0000-0000304B0000}"/>
    <cellStyle name="20% - Accent1 3 2 3 3 3 3 3" xfId="19432" xr:uid="{00000000-0005-0000-0000-0000314B0000}"/>
    <cellStyle name="20% - Accent1 3 2 3 3 3 3 3 2" xfId="19433" xr:uid="{00000000-0005-0000-0000-0000324B0000}"/>
    <cellStyle name="20% - Accent1 3 2 3 3 3 3 3 2 2" xfId="19434" xr:uid="{00000000-0005-0000-0000-0000334B0000}"/>
    <cellStyle name="20% - Accent1 3 2 3 3 3 3 3 2 2 2" xfId="19435" xr:uid="{00000000-0005-0000-0000-0000344B0000}"/>
    <cellStyle name="20% - Accent1 3 2 3 3 3 3 3 2 3" xfId="19436" xr:uid="{00000000-0005-0000-0000-0000354B0000}"/>
    <cellStyle name="20% - Accent1 3 2 3 3 3 3 3 3" xfId="19437" xr:uid="{00000000-0005-0000-0000-0000364B0000}"/>
    <cellStyle name="20% - Accent1 3 2 3 3 3 3 3 3 2" xfId="19438" xr:uid="{00000000-0005-0000-0000-0000374B0000}"/>
    <cellStyle name="20% - Accent1 3 2 3 3 3 3 3 4" xfId="19439" xr:uid="{00000000-0005-0000-0000-0000384B0000}"/>
    <cellStyle name="20% - Accent1 3 2 3 3 3 3 4" xfId="19440" xr:uid="{00000000-0005-0000-0000-0000394B0000}"/>
    <cellStyle name="20% - Accent1 3 2 3 3 3 3 4 2" xfId="19441" xr:uid="{00000000-0005-0000-0000-00003A4B0000}"/>
    <cellStyle name="20% - Accent1 3 2 3 3 3 3 4 2 2" xfId="19442" xr:uid="{00000000-0005-0000-0000-00003B4B0000}"/>
    <cellStyle name="20% - Accent1 3 2 3 3 3 3 4 2 2 2" xfId="19443" xr:uid="{00000000-0005-0000-0000-00003C4B0000}"/>
    <cellStyle name="20% - Accent1 3 2 3 3 3 3 4 2 3" xfId="19444" xr:uid="{00000000-0005-0000-0000-00003D4B0000}"/>
    <cellStyle name="20% - Accent1 3 2 3 3 3 3 4 3" xfId="19445" xr:uid="{00000000-0005-0000-0000-00003E4B0000}"/>
    <cellStyle name="20% - Accent1 3 2 3 3 3 3 4 3 2" xfId="19446" xr:uid="{00000000-0005-0000-0000-00003F4B0000}"/>
    <cellStyle name="20% - Accent1 3 2 3 3 3 3 4 4" xfId="19447" xr:uid="{00000000-0005-0000-0000-0000404B0000}"/>
    <cellStyle name="20% - Accent1 3 2 3 3 3 3 5" xfId="19448" xr:uid="{00000000-0005-0000-0000-0000414B0000}"/>
    <cellStyle name="20% - Accent1 3 2 3 3 3 3 5 2" xfId="19449" xr:uid="{00000000-0005-0000-0000-0000424B0000}"/>
    <cellStyle name="20% - Accent1 3 2 3 3 3 3 5 2 2" xfId="19450" xr:uid="{00000000-0005-0000-0000-0000434B0000}"/>
    <cellStyle name="20% - Accent1 3 2 3 3 3 3 5 3" xfId="19451" xr:uid="{00000000-0005-0000-0000-0000444B0000}"/>
    <cellStyle name="20% - Accent1 3 2 3 3 3 3 6" xfId="19452" xr:uid="{00000000-0005-0000-0000-0000454B0000}"/>
    <cellStyle name="20% - Accent1 3 2 3 3 3 3 6 2" xfId="19453" xr:uid="{00000000-0005-0000-0000-0000464B0000}"/>
    <cellStyle name="20% - Accent1 3 2 3 3 3 3 6 2 2" xfId="19454" xr:uid="{00000000-0005-0000-0000-0000474B0000}"/>
    <cellStyle name="20% - Accent1 3 2 3 3 3 3 6 3" xfId="19455" xr:uid="{00000000-0005-0000-0000-0000484B0000}"/>
    <cellStyle name="20% - Accent1 3 2 3 3 3 3 7" xfId="19456" xr:uid="{00000000-0005-0000-0000-0000494B0000}"/>
    <cellStyle name="20% - Accent1 3 2 3 3 3 3 7 2" xfId="19457" xr:uid="{00000000-0005-0000-0000-00004A4B0000}"/>
    <cellStyle name="20% - Accent1 3 2 3 3 3 3 8" xfId="19458" xr:uid="{00000000-0005-0000-0000-00004B4B0000}"/>
    <cellStyle name="20% - Accent1 3 2 3 3 3 3 8 2" xfId="19459" xr:uid="{00000000-0005-0000-0000-00004C4B0000}"/>
    <cellStyle name="20% - Accent1 3 2 3 3 3 3 9" xfId="19460" xr:uid="{00000000-0005-0000-0000-00004D4B0000}"/>
    <cellStyle name="20% - Accent1 3 2 3 3 3 4" xfId="19461" xr:uid="{00000000-0005-0000-0000-00004E4B0000}"/>
    <cellStyle name="20% - Accent1 3 2 3 3 3 4 2" xfId="19462" xr:uid="{00000000-0005-0000-0000-00004F4B0000}"/>
    <cellStyle name="20% - Accent1 3 2 3 3 3 4 2 2" xfId="19463" xr:uid="{00000000-0005-0000-0000-0000504B0000}"/>
    <cellStyle name="20% - Accent1 3 2 3 3 3 4 2 2 2" xfId="19464" xr:uid="{00000000-0005-0000-0000-0000514B0000}"/>
    <cellStyle name="20% - Accent1 3 2 3 3 3 4 2 3" xfId="19465" xr:uid="{00000000-0005-0000-0000-0000524B0000}"/>
    <cellStyle name="20% - Accent1 3 2 3 3 3 4 3" xfId="19466" xr:uid="{00000000-0005-0000-0000-0000534B0000}"/>
    <cellStyle name="20% - Accent1 3 2 3 3 3 4 3 2" xfId="19467" xr:uid="{00000000-0005-0000-0000-0000544B0000}"/>
    <cellStyle name="20% - Accent1 3 2 3 3 3 4 4" xfId="19468" xr:uid="{00000000-0005-0000-0000-0000554B0000}"/>
    <cellStyle name="20% - Accent1 3 2 3 3 3 5" xfId="19469" xr:uid="{00000000-0005-0000-0000-0000564B0000}"/>
    <cellStyle name="20% - Accent1 3 2 3 3 3 5 2" xfId="19470" xr:uid="{00000000-0005-0000-0000-0000574B0000}"/>
    <cellStyle name="20% - Accent1 3 2 3 3 3 5 2 2" xfId="19471" xr:uid="{00000000-0005-0000-0000-0000584B0000}"/>
    <cellStyle name="20% - Accent1 3 2 3 3 3 5 2 2 2" xfId="19472" xr:uid="{00000000-0005-0000-0000-0000594B0000}"/>
    <cellStyle name="20% - Accent1 3 2 3 3 3 5 2 3" xfId="19473" xr:uid="{00000000-0005-0000-0000-00005A4B0000}"/>
    <cellStyle name="20% - Accent1 3 2 3 3 3 5 3" xfId="19474" xr:uid="{00000000-0005-0000-0000-00005B4B0000}"/>
    <cellStyle name="20% - Accent1 3 2 3 3 3 5 3 2" xfId="19475" xr:uid="{00000000-0005-0000-0000-00005C4B0000}"/>
    <cellStyle name="20% - Accent1 3 2 3 3 3 5 4" xfId="19476" xr:uid="{00000000-0005-0000-0000-00005D4B0000}"/>
    <cellStyle name="20% - Accent1 3 2 3 3 3 6" xfId="19477" xr:uid="{00000000-0005-0000-0000-00005E4B0000}"/>
    <cellStyle name="20% - Accent1 3 2 3 3 3 6 2" xfId="19478" xr:uid="{00000000-0005-0000-0000-00005F4B0000}"/>
    <cellStyle name="20% - Accent1 3 2 3 3 3 6 2 2" xfId="19479" xr:uid="{00000000-0005-0000-0000-0000604B0000}"/>
    <cellStyle name="20% - Accent1 3 2 3 3 3 6 2 2 2" xfId="19480" xr:uid="{00000000-0005-0000-0000-0000614B0000}"/>
    <cellStyle name="20% - Accent1 3 2 3 3 3 6 2 3" xfId="19481" xr:uid="{00000000-0005-0000-0000-0000624B0000}"/>
    <cellStyle name="20% - Accent1 3 2 3 3 3 6 3" xfId="19482" xr:uid="{00000000-0005-0000-0000-0000634B0000}"/>
    <cellStyle name="20% - Accent1 3 2 3 3 3 6 3 2" xfId="19483" xr:uid="{00000000-0005-0000-0000-0000644B0000}"/>
    <cellStyle name="20% - Accent1 3 2 3 3 3 6 4" xfId="19484" xr:uid="{00000000-0005-0000-0000-0000654B0000}"/>
    <cellStyle name="20% - Accent1 3 2 3 3 3 7" xfId="19485" xr:uid="{00000000-0005-0000-0000-0000664B0000}"/>
    <cellStyle name="20% - Accent1 3 2 3 3 3 7 2" xfId="19486" xr:uid="{00000000-0005-0000-0000-0000674B0000}"/>
    <cellStyle name="20% - Accent1 3 2 3 3 3 7 2 2" xfId="19487" xr:uid="{00000000-0005-0000-0000-0000684B0000}"/>
    <cellStyle name="20% - Accent1 3 2 3 3 3 7 3" xfId="19488" xr:uid="{00000000-0005-0000-0000-0000694B0000}"/>
    <cellStyle name="20% - Accent1 3 2 3 3 3 8" xfId="19489" xr:uid="{00000000-0005-0000-0000-00006A4B0000}"/>
    <cellStyle name="20% - Accent1 3 2 3 3 3 8 2" xfId="19490" xr:uid="{00000000-0005-0000-0000-00006B4B0000}"/>
    <cellStyle name="20% - Accent1 3 2 3 3 3 8 2 2" xfId="19491" xr:uid="{00000000-0005-0000-0000-00006C4B0000}"/>
    <cellStyle name="20% - Accent1 3 2 3 3 3 8 3" xfId="19492" xr:uid="{00000000-0005-0000-0000-00006D4B0000}"/>
    <cellStyle name="20% - Accent1 3 2 3 3 3 9" xfId="19493" xr:uid="{00000000-0005-0000-0000-00006E4B0000}"/>
    <cellStyle name="20% - Accent1 3 2 3 3 3 9 2" xfId="19494" xr:uid="{00000000-0005-0000-0000-00006F4B0000}"/>
    <cellStyle name="20% - Accent1 3 2 3 3 4" xfId="19495" xr:uid="{00000000-0005-0000-0000-0000704B0000}"/>
    <cellStyle name="20% - Accent1 3 2 3 3 4 10" xfId="19496" xr:uid="{00000000-0005-0000-0000-0000714B0000}"/>
    <cellStyle name="20% - Accent1 3 2 3 3 4 10 2" xfId="19497" xr:uid="{00000000-0005-0000-0000-0000724B0000}"/>
    <cellStyle name="20% - Accent1 3 2 3 3 4 11" xfId="19498" xr:uid="{00000000-0005-0000-0000-0000734B0000}"/>
    <cellStyle name="20% - Accent1 3 2 3 3 4 2" xfId="19499" xr:uid="{00000000-0005-0000-0000-0000744B0000}"/>
    <cellStyle name="20% - Accent1 3 2 3 3 4 2 2" xfId="19500" xr:uid="{00000000-0005-0000-0000-0000754B0000}"/>
    <cellStyle name="20% - Accent1 3 2 3 3 4 2 2 2" xfId="19501" xr:uid="{00000000-0005-0000-0000-0000764B0000}"/>
    <cellStyle name="20% - Accent1 3 2 3 3 4 2 2 2 2" xfId="19502" xr:uid="{00000000-0005-0000-0000-0000774B0000}"/>
    <cellStyle name="20% - Accent1 3 2 3 3 4 2 2 2 2 2" xfId="19503" xr:uid="{00000000-0005-0000-0000-0000784B0000}"/>
    <cellStyle name="20% - Accent1 3 2 3 3 4 2 2 2 3" xfId="19504" xr:uid="{00000000-0005-0000-0000-0000794B0000}"/>
    <cellStyle name="20% - Accent1 3 2 3 3 4 2 2 3" xfId="19505" xr:uid="{00000000-0005-0000-0000-00007A4B0000}"/>
    <cellStyle name="20% - Accent1 3 2 3 3 4 2 2 3 2" xfId="19506" xr:uid="{00000000-0005-0000-0000-00007B4B0000}"/>
    <cellStyle name="20% - Accent1 3 2 3 3 4 2 2 4" xfId="19507" xr:uid="{00000000-0005-0000-0000-00007C4B0000}"/>
    <cellStyle name="20% - Accent1 3 2 3 3 4 2 3" xfId="19508" xr:uid="{00000000-0005-0000-0000-00007D4B0000}"/>
    <cellStyle name="20% - Accent1 3 2 3 3 4 2 3 2" xfId="19509" xr:uid="{00000000-0005-0000-0000-00007E4B0000}"/>
    <cellStyle name="20% - Accent1 3 2 3 3 4 2 3 2 2" xfId="19510" xr:uid="{00000000-0005-0000-0000-00007F4B0000}"/>
    <cellStyle name="20% - Accent1 3 2 3 3 4 2 3 2 2 2" xfId="19511" xr:uid="{00000000-0005-0000-0000-0000804B0000}"/>
    <cellStyle name="20% - Accent1 3 2 3 3 4 2 3 2 3" xfId="19512" xr:uid="{00000000-0005-0000-0000-0000814B0000}"/>
    <cellStyle name="20% - Accent1 3 2 3 3 4 2 3 3" xfId="19513" xr:uid="{00000000-0005-0000-0000-0000824B0000}"/>
    <cellStyle name="20% - Accent1 3 2 3 3 4 2 3 3 2" xfId="19514" xr:uid="{00000000-0005-0000-0000-0000834B0000}"/>
    <cellStyle name="20% - Accent1 3 2 3 3 4 2 3 4" xfId="19515" xr:uid="{00000000-0005-0000-0000-0000844B0000}"/>
    <cellStyle name="20% - Accent1 3 2 3 3 4 2 4" xfId="19516" xr:uid="{00000000-0005-0000-0000-0000854B0000}"/>
    <cellStyle name="20% - Accent1 3 2 3 3 4 2 4 2" xfId="19517" xr:uid="{00000000-0005-0000-0000-0000864B0000}"/>
    <cellStyle name="20% - Accent1 3 2 3 3 4 2 4 2 2" xfId="19518" xr:uid="{00000000-0005-0000-0000-0000874B0000}"/>
    <cellStyle name="20% - Accent1 3 2 3 3 4 2 4 2 2 2" xfId="19519" xr:uid="{00000000-0005-0000-0000-0000884B0000}"/>
    <cellStyle name="20% - Accent1 3 2 3 3 4 2 4 2 3" xfId="19520" xr:uid="{00000000-0005-0000-0000-0000894B0000}"/>
    <cellStyle name="20% - Accent1 3 2 3 3 4 2 4 3" xfId="19521" xr:uid="{00000000-0005-0000-0000-00008A4B0000}"/>
    <cellStyle name="20% - Accent1 3 2 3 3 4 2 4 3 2" xfId="19522" xr:uid="{00000000-0005-0000-0000-00008B4B0000}"/>
    <cellStyle name="20% - Accent1 3 2 3 3 4 2 4 4" xfId="19523" xr:uid="{00000000-0005-0000-0000-00008C4B0000}"/>
    <cellStyle name="20% - Accent1 3 2 3 3 4 2 5" xfId="19524" xr:uid="{00000000-0005-0000-0000-00008D4B0000}"/>
    <cellStyle name="20% - Accent1 3 2 3 3 4 2 5 2" xfId="19525" xr:uid="{00000000-0005-0000-0000-00008E4B0000}"/>
    <cellStyle name="20% - Accent1 3 2 3 3 4 2 5 2 2" xfId="19526" xr:uid="{00000000-0005-0000-0000-00008F4B0000}"/>
    <cellStyle name="20% - Accent1 3 2 3 3 4 2 5 3" xfId="19527" xr:uid="{00000000-0005-0000-0000-0000904B0000}"/>
    <cellStyle name="20% - Accent1 3 2 3 3 4 2 6" xfId="19528" xr:uid="{00000000-0005-0000-0000-0000914B0000}"/>
    <cellStyle name="20% - Accent1 3 2 3 3 4 2 6 2" xfId="19529" xr:uid="{00000000-0005-0000-0000-0000924B0000}"/>
    <cellStyle name="20% - Accent1 3 2 3 3 4 2 6 2 2" xfId="19530" xr:uid="{00000000-0005-0000-0000-0000934B0000}"/>
    <cellStyle name="20% - Accent1 3 2 3 3 4 2 6 3" xfId="19531" xr:uid="{00000000-0005-0000-0000-0000944B0000}"/>
    <cellStyle name="20% - Accent1 3 2 3 3 4 2 7" xfId="19532" xr:uid="{00000000-0005-0000-0000-0000954B0000}"/>
    <cellStyle name="20% - Accent1 3 2 3 3 4 2 7 2" xfId="19533" xr:uid="{00000000-0005-0000-0000-0000964B0000}"/>
    <cellStyle name="20% - Accent1 3 2 3 3 4 2 8" xfId="19534" xr:uid="{00000000-0005-0000-0000-0000974B0000}"/>
    <cellStyle name="20% - Accent1 3 2 3 3 4 2 8 2" xfId="19535" xr:uid="{00000000-0005-0000-0000-0000984B0000}"/>
    <cellStyle name="20% - Accent1 3 2 3 3 4 2 9" xfId="19536" xr:uid="{00000000-0005-0000-0000-0000994B0000}"/>
    <cellStyle name="20% - Accent1 3 2 3 3 4 3" xfId="19537" xr:uid="{00000000-0005-0000-0000-00009A4B0000}"/>
    <cellStyle name="20% - Accent1 3 2 3 3 4 3 2" xfId="19538" xr:uid="{00000000-0005-0000-0000-00009B4B0000}"/>
    <cellStyle name="20% - Accent1 3 2 3 3 4 3 2 2" xfId="19539" xr:uid="{00000000-0005-0000-0000-00009C4B0000}"/>
    <cellStyle name="20% - Accent1 3 2 3 3 4 3 2 2 2" xfId="19540" xr:uid="{00000000-0005-0000-0000-00009D4B0000}"/>
    <cellStyle name="20% - Accent1 3 2 3 3 4 3 2 2 2 2" xfId="19541" xr:uid="{00000000-0005-0000-0000-00009E4B0000}"/>
    <cellStyle name="20% - Accent1 3 2 3 3 4 3 2 2 3" xfId="19542" xr:uid="{00000000-0005-0000-0000-00009F4B0000}"/>
    <cellStyle name="20% - Accent1 3 2 3 3 4 3 2 3" xfId="19543" xr:uid="{00000000-0005-0000-0000-0000A04B0000}"/>
    <cellStyle name="20% - Accent1 3 2 3 3 4 3 2 3 2" xfId="19544" xr:uid="{00000000-0005-0000-0000-0000A14B0000}"/>
    <cellStyle name="20% - Accent1 3 2 3 3 4 3 2 4" xfId="19545" xr:uid="{00000000-0005-0000-0000-0000A24B0000}"/>
    <cellStyle name="20% - Accent1 3 2 3 3 4 3 3" xfId="19546" xr:uid="{00000000-0005-0000-0000-0000A34B0000}"/>
    <cellStyle name="20% - Accent1 3 2 3 3 4 3 3 2" xfId="19547" xr:uid="{00000000-0005-0000-0000-0000A44B0000}"/>
    <cellStyle name="20% - Accent1 3 2 3 3 4 3 3 2 2" xfId="19548" xr:uid="{00000000-0005-0000-0000-0000A54B0000}"/>
    <cellStyle name="20% - Accent1 3 2 3 3 4 3 3 2 2 2" xfId="19549" xr:uid="{00000000-0005-0000-0000-0000A64B0000}"/>
    <cellStyle name="20% - Accent1 3 2 3 3 4 3 3 2 3" xfId="19550" xr:uid="{00000000-0005-0000-0000-0000A74B0000}"/>
    <cellStyle name="20% - Accent1 3 2 3 3 4 3 3 3" xfId="19551" xr:uid="{00000000-0005-0000-0000-0000A84B0000}"/>
    <cellStyle name="20% - Accent1 3 2 3 3 4 3 3 3 2" xfId="19552" xr:uid="{00000000-0005-0000-0000-0000A94B0000}"/>
    <cellStyle name="20% - Accent1 3 2 3 3 4 3 3 4" xfId="19553" xr:uid="{00000000-0005-0000-0000-0000AA4B0000}"/>
    <cellStyle name="20% - Accent1 3 2 3 3 4 3 4" xfId="19554" xr:uid="{00000000-0005-0000-0000-0000AB4B0000}"/>
    <cellStyle name="20% - Accent1 3 2 3 3 4 3 4 2" xfId="19555" xr:uid="{00000000-0005-0000-0000-0000AC4B0000}"/>
    <cellStyle name="20% - Accent1 3 2 3 3 4 3 4 2 2" xfId="19556" xr:uid="{00000000-0005-0000-0000-0000AD4B0000}"/>
    <cellStyle name="20% - Accent1 3 2 3 3 4 3 4 2 2 2" xfId="19557" xr:uid="{00000000-0005-0000-0000-0000AE4B0000}"/>
    <cellStyle name="20% - Accent1 3 2 3 3 4 3 4 2 3" xfId="19558" xr:uid="{00000000-0005-0000-0000-0000AF4B0000}"/>
    <cellStyle name="20% - Accent1 3 2 3 3 4 3 4 3" xfId="19559" xr:uid="{00000000-0005-0000-0000-0000B04B0000}"/>
    <cellStyle name="20% - Accent1 3 2 3 3 4 3 4 3 2" xfId="19560" xr:uid="{00000000-0005-0000-0000-0000B14B0000}"/>
    <cellStyle name="20% - Accent1 3 2 3 3 4 3 4 4" xfId="19561" xr:uid="{00000000-0005-0000-0000-0000B24B0000}"/>
    <cellStyle name="20% - Accent1 3 2 3 3 4 3 5" xfId="19562" xr:uid="{00000000-0005-0000-0000-0000B34B0000}"/>
    <cellStyle name="20% - Accent1 3 2 3 3 4 3 5 2" xfId="19563" xr:uid="{00000000-0005-0000-0000-0000B44B0000}"/>
    <cellStyle name="20% - Accent1 3 2 3 3 4 3 5 2 2" xfId="19564" xr:uid="{00000000-0005-0000-0000-0000B54B0000}"/>
    <cellStyle name="20% - Accent1 3 2 3 3 4 3 5 3" xfId="19565" xr:uid="{00000000-0005-0000-0000-0000B64B0000}"/>
    <cellStyle name="20% - Accent1 3 2 3 3 4 3 6" xfId="19566" xr:uid="{00000000-0005-0000-0000-0000B74B0000}"/>
    <cellStyle name="20% - Accent1 3 2 3 3 4 3 6 2" xfId="19567" xr:uid="{00000000-0005-0000-0000-0000B84B0000}"/>
    <cellStyle name="20% - Accent1 3 2 3 3 4 3 6 2 2" xfId="19568" xr:uid="{00000000-0005-0000-0000-0000B94B0000}"/>
    <cellStyle name="20% - Accent1 3 2 3 3 4 3 6 3" xfId="19569" xr:uid="{00000000-0005-0000-0000-0000BA4B0000}"/>
    <cellStyle name="20% - Accent1 3 2 3 3 4 3 7" xfId="19570" xr:uid="{00000000-0005-0000-0000-0000BB4B0000}"/>
    <cellStyle name="20% - Accent1 3 2 3 3 4 3 7 2" xfId="19571" xr:uid="{00000000-0005-0000-0000-0000BC4B0000}"/>
    <cellStyle name="20% - Accent1 3 2 3 3 4 3 8" xfId="19572" xr:uid="{00000000-0005-0000-0000-0000BD4B0000}"/>
    <cellStyle name="20% - Accent1 3 2 3 3 4 3 8 2" xfId="19573" xr:uid="{00000000-0005-0000-0000-0000BE4B0000}"/>
    <cellStyle name="20% - Accent1 3 2 3 3 4 3 9" xfId="19574" xr:uid="{00000000-0005-0000-0000-0000BF4B0000}"/>
    <cellStyle name="20% - Accent1 3 2 3 3 4 4" xfId="19575" xr:uid="{00000000-0005-0000-0000-0000C04B0000}"/>
    <cellStyle name="20% - Accent1 3 2 3 3 4 4 2" xfId="19576" xr:uid="{00000000-0005-0000-0000-0000C14B0000}"/>
    <cellStyle name="20% - Accent1 3 2 3 3 4 4 2 2" xfId="19577" xr:uid="{00000000-0005-0000-0000-0000C24B0000}"/>
    <cellStyle name="20% - Accent1 3 2 3 3 4 4 2 2 2" xfId="19578" xr:uid="{00000000-0005-0000-0000-0000C34B0000}"/>
    <cellStyle name="20% - Accent1 3 2 3 3 4 4 2 3" xfId="19579" xr:uid="{00000000-0005-0000-0000-0000C44B0000}"/>
    <cellStyle name="20% - Accent1 3 2 3 3 4 4 3" xfId="19580" xr:uid="{00000000-0005-0000-0000-0000C54B0000}"/>
    <cellStyle name="20% - Accent1 3 2 3 3 4 4 3 2" xfId="19581" xr:uid="{00000000-0005-0000-0000-0000C64B0000}"/>
    <cellStyle name="20% - Accent1 3 2 3 3 4 4 4" xfId="19582" xr:uid="{00000000-0005-0000-0000-0000C74B0000}"/>
    <cellStyle name="20% - Accent1 3 2 3 3 4 5" xfId="19583" xr:uid="{00000000-0005-0000-0000-0000C84B0000}"/>
    <cellStyle name="20% - Accent1 3 2 3 3 4 5 2" xfId="19584" xr:uid="{00000000-0005-0000-0000-0000C94B0000}"/>
    <cellStyle name="20% - Accent1 3 2 3 3 4 5 2 2" xfId="19585" xr:uid="{00000000-0005-0000-0000-0000CA4B0000}"/>
    <cellStyle name="20% - Accent1 3 2 3 3 4 5 2 2 2" xfId="19586" xr:uid="{00000000-0005-0000-0000-0000CB4B0000}"/>
    <cellStyle name="20% - Accent1 3 2 3 3 4 5 2 3" xfId="19587" xr:uid="{00000000-0005-0000-0000-0000CC4B0000}"/>
    <cellStyle name="20% - Accent1 3 2 3 3 4 5 3" xfId="19588" xr:uid="{00000000-0005-0000-0000-0000CD4B0000}"/>
    <cellStyle name="20% - Accent1 3 2 3 3 4 5 3 2" xfId="19589" xr:uid="{00000000-0005-0000-0000-0000CE4B0000}"/>
    <cellStyle name="20% - Accent1 3 2 3 3 4 5 4" xfId="19590" xr:uid="{00000000-0005-0000-0000-0000CF4B0000}"/>
    <cellStyle name="20% - Accent1 3 2 3 3 4 6" xfId="19591" xr:uid="{00000000-0005-0000-0000-0000D04B0000}"/>
    <cellStyle name="20% - Accent1 3 2 3 3 4 6 2" xfId="19592" xr:uid="{00000000-0005-0000-0000-0000D14B0000}"/>
    <cellStyle name="20% - Accent1 3 2 3 3 4 6 2 2" xfId="19593" xr:uid="{00000000-0005-0000-0000-0000D24B0000}"/>
    <cellStyle name="20% - Accent1 3 2 3 3 4 6 2 2 2" xfId="19594" xr:uid="{00000000-0005-0000-0000-0000D34B0000}"/>
    <cellStyle name="20% - Accent1 3 2 3 3 4 6 2 3" xfId="19595" xr:uid="{00000000-0005-0000-0000-0000D44B0000}"/>
    <cellStyle name="20% - Accent1 3 2 3 3 4 6 3" xfId="19596" xr:uid="{00000000-0005-0000-0000-0000D54B0000}"/>
    <cellStyle name="20% - Accent1 3 2 3 3 4 6 3 2" xfId="19597" xr:uid="{00000000-0005-0000-0000-0000D64B0000}"/>
    <cellStyle name="20% - Accent1 3 2 3 3 4 6 4" xfId="19598" xr:uid="{00000000-0005-0000-0000-0000D74B0000}"/>
    <cellStyle name="20% - Accent1 3 2 3 3 4 7" xfId="19599" xr:uid="{00000000-0005-0000-0000-0000D84B0000}"/>
    <cellStyle name="20% - Accent1 3 2 3 3 4 7 2" xfId="19600" xr:uid="{00000000-0005-0000-0000-0000D94B0000}"/>
    <cellStyle name="20% - Accent1 3 2 3 3 4 7 2 2" xfId="19601" xr:uid="{00000000-0005-0000-0000-0000DA4B0000}"/>
    <cellStyle name="20% - Accent1 3 2 3 3 4 7 3" xfId="19602" xr:uid="{00000000-0005-0000-0000-0000DB4B0000}"/>
    <cellStyle name="20% - Accent1 3 2 3 3 4 8" xfId="19603" xr:uid="{00000000-0005-0000-0000-0000DC4B0000}"/>
    <cellStyle name="20% - Accent1 3 2 3 3 4 8 2" xfId="19604" xr:uid="{00000000-0005-0000-0000-0000DD4B0000}"/>
    <cellStyle name="20% - Accent1 3 2 3 3 4 8 2 2" xfId="19605" xr:uid="{00000000-0005-0000-0000-0000DE4B0000}"/>
    <cellStyle name="20% - Accent1 3 2 3 3 4 8 3" xfId="19606" xr:uid="{00000000-0005-0000-0000-0000DF4B0000}"/>
    <cellStyle name="20% - Accent1 3 2 3 3 4 9" xfId="19607" xr:uid="{00000000-0005-0000-0000-0000E04B0000}"/>
    <cellStyle name="20% - Accent1 3 2 3 3 4 9 2" xfId="19608" xr:uid="{00000000-0005-0000-0000-0000E14B0000}"/>
    <cellStyle name="20% - Accent1 3 2 3 3 5" xfId="19609" xr:uid="{00000000-0005-0000-0000-0000E24B0000}"/>
    <cellStyle name="20% - Accent1 3 2 3 3 5 2" xfId="19610" xr:uid="{00000000-0005-0000-0000-0000E34B0000}"/>
    <cellStyle name="20% - Accent1 3 2 3 3 5 2 2" xfId="19611" xr:uid="{00000000-0005-0000-0000-0000E44B0000}"/>
    <cellStyle name="20% - Accent1 3 2 3 3 5 2 2 2" xfId="19612" xr:uid="{00000000-0005-0000-0000-0000E54B0000}"/>
    <cellStyle name="20% - Accent1 3 2 3 3 5 2 2 2 2" xfId="19613" xr:uid="{00000000-0005-0000-0000-0000E64B0000}"/>
    <cellStyle name="20% - Accent1 3 2 3 3 5 2 2 3" xfId="19614" xr:uid="{00000000-0005-0000-0000-0000E74B0000}"/>
    <cellStyle name="20% - Accent1 3 2 3 3 5 2 3" xfId="19615" xr:uid="{00000000-0005-0000-0000-0000E84B0000}"/>
    <cellStyle name="20% - Accent1 3 2 3 3 5 2 3 2" xfId="19616" xr:uid="{00000000-0005-0000-0000-0000E94B0000}"/>
    <cellStyle name="20% - Accent1 3 2 3 3 5 2 4" xfId="19617" xr:uid="{00000000-0005-0000-0000-0000EA4B0000}"/>
    <cellStyle name="20% - Accent1 3 2 3 3 5 3" xfId="19618" xr:uid="{00000000-0005-0000-0000-0000EB4B0000}"/>
    <cellStyle name="20% - Accent1 3 2 3 3 5 3 2" xfId="19619" xr:uid="{00000000-0005-0000-0000-0000EC4B0000}"/>
    <cellStyle name="20% - Accent1 3 2 3 3 5 3 2 2" xfId="19620" xr:uid="{00000000-0005-0000-0000-0000ED4B0000}"/>
    <cellStyle name="20% - Accent1 3 2 3 3 5 3 2 2 2" xfId="19621" xr:uid="{00000000-0005-0000-0000-0000EE4B0000}"/>
    <cellStyle name="20% - Accent1 3 2 3 3 5 3 2 3" xfId="19622" xr:uid="{00000000-0005-0000-0000-0000EF4B0000}"/>
    <cellStyle name="20% - Accent1 3 2 3 3 5 3 3" xfId="19623" xr:uid="{00000000-0005-0000-0000-0000F04B0000}"/>
    <cellStyle name="20% - Accent1 3 2 3 3 5 3 3 2" xfId="19624" xr:uid="{00000000-0005-0000-0000-0000F14B0000}"/>
    <cellStyle name="20% - Accent1 3 2 3 3 5 3 4" xfId="19625" xr:uid="{00000000-0005-0000-0000-0000F24B0000}"/>
    <cellStyle name="20% - Accent1 3 2 3 3 5 4" xfId="19626" xr:uid="{00000000-0005-0000-0000-0000F34B0000}"/>
    <cellStyle name="20% - Accent1 3 2 3 3 5 4 2" xfId="19627" xr:uid="{00000000-0005-0000-0000-0000F44B0000}"/>
    <cellStyle name="20% - Accent1 3 2 3 3 5 4 2 2" xfId="19628" xr:uid="{00000000-0005-0000-0000-0000F54B0000}"/>
    <cellStyle name="20% - Accent1 3 2 3 3 5 4 2 2 2" xfId="19629" xr:uid="{00000000-0005-0000-0000-0000F64B0000}"/>
    <cellStyle name="20% - Accent1 3 2 3 3 5 4 2 3" xfId="19630" xr:uid="{00000000-0005-0000-0000-0000F74B0000}"/>
    <cellStyle name="20% - Accent1 3 2 3 3 5 4 3" xfId="19631" xr:uid="{00000000-0005-0000-0000-0000F84B0000}"/>
    <cellStyle name="20% - Accent1 3 2 3 3 5 4 3 2" xfId="19632" xr:uid="{00000000-0005-0000-0000-0000F94B0000}"/>
    <cellStyle name="20% - Accent1 3 2 3 3 5 4 4" xfId="19633" xr:uid="{00000000-0005-0000-0000-0000FA4B0000}"/>
    <cellStyle name="20% - Accent1 3 2 3 3 5 5" xfId="19634" xr:uid="{00000000-0005-0000-0000-0000FB4B0000}"/>
    <cellStyle name="20% - Accent1 3 2 3 3 5 5 2" xfId="19635" xr:uid="{00000000-0005-0000-0000-0000FC4B0000}"/>
    <cellStyle name="20% - Accent1 3 2 3 3 5 5 2 2" xfId="19636" xr:uid="{00000000-0005-0000-0000-0000FD4B0000}"/>
    <cellStyle name="20% - Accent1 3 2 3 3 5 5 3" xfId="19637" xr:uid="{00000000-0005-0000-0000-0000FE4B0000}"/>
    <cellStyle name="20% - Accent1 3 2 3 3 5 6" xfId="19638" xr:uid="{00000000-0005-0000-0000-0000FF4B0000}"/>
    <cellStyle name="20% - Accent1 3 2 3 3 5 6 2" xfId="19639" xr:uid="{00000000-0005-0000-0000-0000004C0000}"/>
    <cellStyle name="20% - Accent1 3 2 3 3 5 6 2 2" xfId="19640" xr:uid="{00000000-0005-0000-0000-0000014C0000}"/>
    <cellStyle name="20% - Accent1 3 2 3 3 5 6 3" xfId="19641" xr:uid="{00000000-0005-0000-0000-0000024C0000}"/>
    <cellStyle name="20% - Accent1 3 2 3 3 5 7" xfId="19642" xr:uid="{00000000-0005-0000-0000-0000034C0000}"/>
    <cellStyle name="20% - Accent1 3 2 3 3 5 7 2" xfId="19643" xr:uid="{00000000-0005-0000-0000-0000044C0000}"/>
    <cellStyle name="20% - Accent1 3 2 3 3 5 8" xfId="19644" xr:uid="{00000000-0005-0000-0000-0000054C0000}"/>
    <cellStyle name="20% - Accent1 3 2 3 3 5 8 2" xfId="19645" xr:uid="{00000000-0005-0000-0000-0000064C0000}"/>
    <cellStyle name="20% - Accent1 3 2 3 3 5 9" xfId="19646" xr:uid="{00000000-0005-0000-0000-0000074C0000}"/>
    <cellStyle name="20% - Accent1 3 2 3 3 6" xfId="19647" xr:uid="{00000000-0005-0000-0000-0000084C0000}"/>
    <cellStyle name="20% - Accent1 3 2 3 3 6 2" xfId="19648" xr:uid="{00000000-0005-0000-0000-0000094C0000}"/>
    <cellStyle name="20% - Accent1 3 2 3 3 6 2 2" xfId="19649" xr:uid="{00000000-0005-0000-0000-00000A4C0000}"/>
    <cellStyle name="20% - Accent1 3 2 3 3 6 2 2 2" xfId="19650" xr:uid="{00000000-0005-0000-0000-00000B4C0000}"/>
    <cellStyle name="20% - Accent1 3 2 3 3 6 2 2 2 2" xfId="19651" xr:uid="{00000000-0005-0000-0000-00000C4C0000}"/>
    <cellStyle name="20% - Accent1 3 2 3 3 6 2 2 3" xfId="19652" xr:uid="{00000000-0005-0000-0000-00000D4C0000}"/>
    <cellStyle name="20% - Accent1 3 2 3 3 6 2 3" xfId="19653" xr:uid="{00000000-0005-0000-0000-00000E4C0000}"/>
    <cellStyle name="20% - Accent1 3 2 3 3 6 2 3 2" xfId="19654" xr:uid="{00000000-0005-0000-0000-00000F4C0000}"/>
    <cellStyle name="20% - Accent1 3 2 3 3 6 2 4" xfId="19655" xr:uid="{00000000-0005-0000-0000-0000104C0000}"/>
    <cellStyle name="20% - Accent1 3 2 3 3 6 3" xfId="19656" xr:uid="{00000000-0005-0000-0000-0000114C0000}"/>
    <cellStyle name="20% - Accent1 3 2 3 3 6 3 2" xfId="19657" xr:uid="{00000000-0005-0000-0000-0000124C0000}"/>
    <cellStyle name="20% - Accent1 3 2 3 3 6 3 2 2" xfId="19658" xr:uid="{00000000-0005-0000-0000-0000134C0000}"/>
    <cellStyle name="20% - Accent1 3 2 3 3 6 3 2 2 2" xfId="19659" xr:uid="{00000000-0005-0000-0000-0000144C0000}"/>
    <cellStyle name="20% - Accent1 3 2 3 3 6 3 2 3" xfId="19660" xr:uid="{00000000-0005-0000-0000-0000154C0000}"/>
    <cellStyle name="20% - Accent1 3 2 3 3 6 3 3" xfId="19661" xr:uid="{00000000-0005-0000-0000-0000164C0000}"/>
    <cellStyle name="20% - Accent1 3 2 3 3 6 3 3 2" xfId="19662" xr:uid="{00000000-0005-0000-0000-0000174C0000}"/>
    <cellStyle name="20% - Accent1 3 2 3 3 6 3 4" xfId="19663" xr:uid="{00000000-0005-0000-0000-0000184C0000}"/>
    <cellStyle name="20% - Accent1 3 2 3 3 6 4" xfId="19664" xr:uid="{00000000-0005-0000-0000-0000194C0000}"/>
    <cellStyle name="20% - Accent1 3 2 3 3 6 4 2" xfId="19665" xr:uid="{00000000-0005-0000-0000-00001A4C0000}"/>
    <cellStyle name="20% - Accent1 3 2 3 3 6 4 2 2" xfId="19666" xr:uid="{00000000-0005-0000-0000-00001B4C0000}"/>
    <cellStyle name="20% - Accent1 3 2 3 3 6 4 2 2 2" xfId="19667" xr:uid="{00000000-0005-0000-0000-00001C4C0000}"/>
    <cellStyle name="20% - Accent1 3 2 3 3 6 4 2 3" xfId="19668" xr:uid="{00000000-0005-0000-0000-00001D4C0000}"/>
    <cellStyle name="20% - Accent1 3 2 3 3 6 4 3" xfId="19669" xr:uid="{00000000-0005-0000-0000-00001E4C0000}"/>
    <cellStyle name="20% - Accent1 3 2 3 3 6 4 3 2" xfId="19670" xr:uid="{00000000-0005-0000-0000-00001F4C0000}"/>
    <cellStyle name="20% - Accent1 3 2 3 3 6 4 4" xfId="19671" xr:uid="{00000000-0005-0000-0000-0000204C0000}"/>
    <cellStyle name="20% - Accent1 3 2 3 3 6 5" xfId="19672" xr:uid="{00000000-0005-0000-0000-0000214C0000}"/>
    <cellStyle name="20% - Accent1 3 2 3 3 6 5 2" xfId="19673" xr:uid="{00000000-0005-0000-0000-0000224C0000}"/>
    <cellStyle name="20% - Accent1 3 2 3 3 6 5 2 2" xfId="19674" xr:uid="{00000000-0005-0000-0000-0000234C0000}"/>
    <cellStyle name="20% - Accent1 3 2 3 3 6 5 3" xfId="19675" xr:uid="{00000000-0005-0000-0000-0000244C0000}"/>
    <cellStyle name="20% - Accent1 3 2 3 3 6 6" xfId="19676" xr:uid="{00000000-0005-0000-0000-0000254C0000}"/>
    <cellStyle name="20% - Accent1 3 2 3 3 6 6 2" xfId="19677" xr:uid="{00000000-0005-0000-0000-0000264C0000}"/>
    <cellStyle name="20% - Accent1 3 2 3 3 6 6 2 2" xfId="19678" xr:uid="{00000000-0005-0000-0000-0000274C0000}"/>
    <cellStyle name="20% - Accent1 3 2 3 3 6 6 3" xfId="19679" xr:uid="{00000000-0005-0000-0000-0000284C0000}"/>
    <cellStyle name="20% - Accent1 3 2 3 3 6 7" xfId="19680" xr:uid="{00000000-0005-0000-0000-0000294C0000}"/>
    <cellStyle name="20% - Accent1 3 2 3 3 6 7 2" xfId="19681" xr:uid="{00000000-0005-0000-0000-00002A4C0000}"/>
    <cellStyle name="20% - Accent1 3 2 3 3 6 8" xfId="19682" xr:uid="{00000000-0005-0000-0000-00002B4C0000}"/>
    <cellStyle name="20% - Accent1 3 2 3 3 6 8 2" xfId="19683" xr:uid="{00000000-0005-0000-0000-00002C4C0000}"/>
    <cellStyle name="20% - Accent1 3 2 3 3 6 9" xfId="19684" xr:uid="{00000000-0005-0000-0000-00002D4C0000}"/>
    <cellStyle name="20% - Accent1 3 2 3 3 7" xfId="19685" xr:uid="{00000000-0005-0000-0000-00002E4C0000}"/>
    <cellStyle name="20% - Accent1 3 2 3 3 7 2" xfId="19686" xr:uid="{00000000-0005-0000-0000-00002F4C0000}"/>
    <cellStyle name="20% - Accent1 3 2 3 3 7 2 2" xfId="19687" xr:uid="{00000000-0005-0000-0000-0000304C0000}"/>
    <cellStyle name="20% - Accent1 3 2 3 3 7 2 2 2" xfId="19688" xr:uid="{00000000-0005-0000-0000-0000314C0000}"/>
    <cellStyle name="20% - Accent1 3 2 3 3 7 2 3" xfId="19689" xr:uid="{00000000-0005-0000-0000-0000324C0000}"/>
    <cellStyle name="20% - Accent1 3 2 3 3 7 3" xfId="19690" xr:uid="{00000000-0005-0000-0000-0000334C0000}"/>
    <cellStyle name="20% - Accent1 3 2 3 3 7 3 2" xfId="19691" xr:uid="{00000000-0005-0000-0000-0000344C0000}"/>
    <cellStyle name="20% - Accent1 3 2 3 3 7 4" xfId="19692" xr:uid="{00000000-0005-0000-0000-0000354C0000}"/>
    <cellStyle name="20% - Accent1 3 2 3 3 8" xfId="19693" xr:uid="{00000000-0005-0000-0000-0000364C0000}"/>
    <cellStyle name="20% - Accent1 3 2 3 3 8 2" xfId="19694" xr:uid="{00000000-0005-0000-0000-0000374C0000}"/>
    <cellStyle name="20% - Accent1 3 2 3 3 8 2 2" xfId="19695" xr:uid="{00000000-0005-0000-0000-0000384C0000}"/>
    <cellStyle name="20% - Accent1 3 2 3 3 8 2 2 2" xfId="19696" xr:uid="{00000000-0005-0000-0000-0000394C0000}"/>
    <cellStyle name="20% - Accent1 3 2 3 3 8 2 3" xfId="19697" xr:uid="{00000000-0005-0000-0000-00003A4C0000}"/>
    <cellStyle name="20% - Accent1 3 2 3 3 8 3" xfId="19698" xr:uid="{00000000-0005-0000-0000-00003B4C0000}"/>
    <cellStyle name="20% - Accent1 3 2 3 3 8 3 2" xfId="19699" xr:uid="{00000000-0005-0000-0000-00003C4C0000}"/>
    <cellStyle name="20% - Accent1 3 2 3 3 8 4" xfId="19700" xr:uid="{00000000-0005-0000-0000-00003D4C0000}"/>
    <cellStyle name="20% - Accent1 3 2 3 3 9" xfId="19701" xr:uid="{00000000-0005-0000-0000-00003E4C0000}"/>
    <cellStyle name="20% - Accent1 3 2 3 3 9 2" xfId="19702" xr:uid="{00000000-0005-0000-0000-00003F4C0000}"/>
    <cellStyle name="20% - Accent1 3 2 3 3 9 2 2" xfId="19703" xr:uid="{00000000-0005-0000-0000-0000404C0000}"/>
    <cellStyle name="20% - Accent1 3 2 3 3 9 2 2 2" xfId="19704" xr:uid="{00000000-0005-0000-0000-0000414C0000}"/>
    <cellStyle name="20% - Accent1 3 2 3 3 9 2 3" xfId="19705" xr:uid="{00000000-0005-0000-0000-0000424C0000}"/>
    <cellStyle name="20% - Accent1 3 2 3 3 9 3" xfId="19706" xr:uid="{00000000-0005-0000-0000-0000434C0000}"/>
    <cellStyle name="20% - Accent1 3 2 3 3 9 3 2" xfId="19707" xr:uid="{00000000-0005-0000-0000-0000444C0000}"/>
    <cellStyle name="20% - Accent1 3 2 3 3 9 4" xfId="19708" xr:uid="{00000000-0005-0000-0000-0000454C0000}"/>
    <cellStyle name="20% - Accent1 3 2 3 4" xfId="19709" xr:uid="{00000000-0005-0000-0000-0000464C0000}"/>
    <cellStyle name="20% - Accent1 3 2 3 4 10" xfId="19710" xr:uid="{00000000-0005-0000-0000-0000474C0000}"/>
    <cellStyle name="20% - Accent1 3 2 3 4 10 2" xfId="19711" xr:uid="{00000000-0005-0000-0000-0000484C0000}"/>
    <cellStyle name="20% - Accent1 3 2 3 4 11" xfId="19712" xr:uid="{00000000-0005-0000-0000-0000494C0000}"/>
    <cellStyle name="20% - Accent1 3 2 3 4 2" xfId="19713" xr:uid="{00000000-0005-0000-0000-00004A4C0000}"/>
    <cellStyle name="20% - Accent1 3 2 3 4 2 2" xfId="19714" xr:uid="{00000000-0005-0000-0000-00004B4C0000}"/>
    <cellStyle name="20% - Accent1 3 2 3 4 2 2 2" xfId="19715" xr:uid="{00000000-0005-0000-0000-00004C4C0000}"/>
    <cellStyle name="20% - Accent1 3 2 3 4 2 2 2 2" xfId="19716" xr:uid="{00000000-0005-0000-0000-00004D4C0000}"/>
    <cellStyle name="20% - Accent1 3 2 3 4 2 2 2 2 2" xfId="19717" xr:uid="{00000000-0005-0000-0000-00004E4C0000}"/>
    <cellStyle name="20% - Accent1 3 2 3 4 2 2 2 3" xfId="19718" xr:uid="{00000000-0005-0000-0000-00004F4C0000}"/>
    <cellStyle name="20% - Accent1 3 2 3 4 2 2 3" xfId="19719" xr:uid="{00000000-0005-0000-0000-0000504C0000}"/>
    <cellStyle name="20% - Accent1 3 2 3 4 2 2 3 2" xfId="19720" xr:uid="{00000000-0005-0000-0000-0000514C0000}"/>
    <cellStyle name="20% - Accent1 3 2 3 4 2 2 4" xfId="19721" xr:uid="{00000000-0005-0000-0000-0000524C0000}"/>
    <cellStyle name="20% - Accent1 3 2 3 4 2 3" xfId="19722" xr:uid="{00000000-0005-0000-0000-0000534C0000}"/>
    <cellStyle name="20% - Accent1 3 2 3 4 2 3 2" xfId="19723" xr:uid="{00000000-0005-0000-0000-0000544C0000}"/>
    <cellStyle name="20% - Accent1 3 2 3 4 2 3 2 2" xfId="19724" xr:uid="{00000000-0005-0000-0000-0000554C0000}"/>
    <cellStyle name="20% - Accent1 3 2 3 4 2 3 2 2 2" xfId="19725" xr:uid="{00000000-0005-0000-0000-0000564C0000}"/>
    <cellStyle name="20% - Accent1 3 2 3 4 2 3 2 3" xfId="19726" xr:uid="{00000000-0005-0000-0000-0000574C0000}"/>
    <cellStyle name="20% - Accent1 3 2 3 4 2 3 3" xfId="19727" xr:uid="{00000000-0005-0000-0000-0000584C0000}"/>
    <cellStyle name="20% - Accent1 3 2 3 4 2 3 3 2" xfId="19728" xr:uid="{00000000-0005-0000-0000-0000594C0000}"/>
    <cellStyle name="20% - Accent1 3 2 3 4 2 3 4" xfId="19729" xr:uid="{00000000-0005-0000-0000-00005A4C0000}"/>
    <cellStyle name="20% - Accent1 3 2 3 4 2 4" xfId="19730" xr:uid="{00000000-0005-0000-0000-00005B4C0000}"/>
    <cellStyle name="20% - Accent1 3 2 3 4 2 4 2" xfId="19731" xr:uid="{00000000-0005-0000-0000-00005C4C0000}"/>
    <cellStyle name="20% - Accent1 3 2 3 4 2 4 2 2" xfId="19732" xr:uid="{00000000-0005-0000-0000-00005D4C0000}"/>
    <cellStyle name="20% - Accent1 3 2 3 4 2 4 2 2 2" xfId="19733" xr:uid="{00000000-0005-0000-0000-00005E4C0000}"/>
    <cellStyle name="20% - Accent1 3 2 3 4 2 4 2 3" xfId="19734" xr:uid="{00000000-0005-0000-0000-00005F4C0000}"/>
    <cellStyle name="20% - Accent1 3 2 3 4 2 4 3" xfId="19735" xr:uid="{00000000-0005-0000-0000-0000604C0000}"/>
    <cellStyle name="20% - Accent1 3 2 3 4 2 4 3 2" xfId="19736" xr:uid="{00000000-0005-0000-0000-0000614C0000}"/>
    <cellStyle name="20% - Accent1 3 2 3 4 2 4 4" xfId="19737" xr:uid="{00000000-0005-0000-0000-0000624C0000}"/>
    <cellStyle name="20% - Accent1 3 2 3 4 2 5" xfId="19738" xr:uid="{00000000-0005-0000-0000-0000634C0000}"/>
    <cellStyle name="20% - Accent1 3 2 3 4 2 5 2" xfId="19739" xr:uid="{00000000-0005-0000-0000-0000644C0000}"/>
    <cellStyle name="20% - Accent1 3 2 3 4 2 5 2 2" xfId="19740" xr:uid="{00000000-0005-0000-0000-0000654C0000}"/>
    <cellStyle name="20% - Accent1 3 2 3 4 2 5 3" xfId="19741" xr:uid="{00000000-0005-0000-0000-0000664C0000}"/>
    <cellStyle name="20% - Accent1 3 2 3 4 2 6" xfId="19742" xr:uid="{00000000-0005-0000-0000-0000674C0000}"/>
    <cellStyle name="20% - Accent1 3 2 3 4 2 6 2" xfId="19743" xr:uid="{00000000-0005-0000-0000-0000684C0000}"/>
    <cellStyle name="20% - Accent1 3 2 3 4 2 6 2 2" xfId="19744" xr:uid="{00000000-0005-0000-0000-0000694C0000}"/>
    <cellStyle name="20% - Accent1 3 2 3 4 2 6 3" xfId="19745" xr:uid="{00000000-0005-0000-0000-00006A4C0000}"/>
    <cellStyle name="20% - Accent1 3 2 3 4 2 7" xfId="19746" xr:uid="{00000000-0005-0000-0000-00006B4C0000}"/>
    <cellStyle name="20% - Accent1 3 2 3 4 2 7 2" xfId="19747" xr:uid="{00000000-0005-0000-0000-00006C4C0000}"/>
    <cellStyle name="20% - Accent1 3 2 3 4 2 8" xfId="19748" xr:uid="{00000000-0005-0000-0000-00006D4C0000}"/>
    <cellStyle name="20% - Accent1 3 2 3 4 2 8 2" xfId="19749" xr:uid="{00000000-0005-0000-0000-00006E4C0000}"/>
    <cellStyle name="20% - Accent1 3 2 3 4 2 9" xfId="19750" xr:uid="{00000000-0005-0000-0000-00006F4C0000}"/>
    <cellStyle name="20% - Accent1 3 2 3 4 3" xfId="19751" xr:uid="{00000000-0005-0000-0000-0000704C0000}"/>
    <cellStyle name="20% - Accent1 3 2 3 4 3 2" xfId="19752" xr:uid="{00000000-0005-0000-0000-0000714C0000}"/>
    <cellStyle name="20% - Accent1 3 2 3 4 3 2 2" xfId="19753" xr:uid="{00000000-0005-0000-0000-0000724C0000}"/>
    <cellStyle name="20% - Accent1 3 2 3 4 3 2 2 2" xfId="19754" xr:uid="{00000000-0005-0000-0000-0000734C0000}"/>
    <cellStyle name="20% - Accent1 3 2 3 4 3 2 2 2 2" xfId="19755" xr:uid="{00000000-0005-0000-0000-0000744C0000}"/>
    <cellStyle name="20% - Accent1 3 2 3 4 3 2 2 3" xfId="19756" xr:uid="{00000000-0005-0000-0000-0000754C0000}"/>
    <cellStyle name="20% - Accent1 3 2 3 4 3 2 3" xfId="19757" xr:uid="{00000000-0005-0000-0000-0000764C0000}"/>
    <cellStyle name="20% - Accent1 3 2 3 4 3 2 3 2" xfId="19758" xr:uid="{00000000-0005-0000-0000-0000774C0000}"/>
    <cellStyle name="20% - Accent1 3 2 3 4 3 2 4" xfId="19759" xr:uid="{00000000-0005-0000-0000-0000784C0000}"/>
    <cellStyle name="20% - Accent1 3 2 3 4 3 3" xfId="19760" xr:uid="{00000000-0005-0000-0000-0000794C0000}"/>
    <cellStyle name="20% - Accent1 3 2 3 4 3 3 2" xfId="19761" xr:uid="{00000000-0005-0000-0000-00007A4C0000}"/>
    <cellStyle name="20% - Accent1 3 2 3 4 3 3 2 2" xfId="19762" xr:uid="{00000000-0005-0000-0000-00007B4C0000}"/>
    <cellStyle name="20% - Accent1 3 2 3 4 3 3 2 2 2" xfId="19763" xr:uid="{00000000-0005-0000-0000-00007C4C0000}"/>
    <cellStyle name="20% - Accent1 3 2 3 4 3 3 2 3" xfId="19764" xr:uid="{00000000-0005-0000-0000-00007D4C0000}"/>
    <cellStyle name="20% - Accent1 3 2 3 4 3 3 3" xfId="19765" xr:uid="{00000000-0005-0000-0000-00007E4C0000}"/>
    <cellStyle name="20% - Accent1 3 2 3 4 3 3 3 2" xfId="19766" xr:uid="{00000000-0005-0000-0000-00007F4C0000}"/>
    <cellStyle name="20% - Accent1 3 2 3 4 3 3 4" xfId="19767" xr:uid="{00000000-0005-0000-0000-0000804C0000}"/>
    <cellStyle name="20% - Accent1 3 2 3 4 3 4" xfId="19768" xr:uid="{00000000-0005-0000-0000-0000814C0000}"/>
    <cellStyle name="20% - Accent1 3 2 3 4 3 4 2" xfId="19769" xr:uid="{00000000-0005-0000-0000-0000824C0000}"/>
    <cellStyle name="20% - Accent1 3 2 3 4 3 4 2 2" xfId="19770" xr:uid="{00000000-0005-0000-0000-0000834C0000}"/>
    <cellStyle name="20% - Accent1 3 2 3 4 3 4 2 2 2" xfId="19771" xr:uid="{00000000-0005-0000-0000-0000844C0000}"/>
    <cellStyle name="20% - Accent1 3 2 3 4 3 4 2 3" xfId="19772" xr:uid="{00000000-0005-0000-0000-0000854C0000}"/>
    <cellStyle name="20% - Accent1 3 2 3 4 3 4 3" xfId="19773" xr:uid="{00000000-0005-0000-0000-0000864C0000}"/>
    <cellStyle name="20% - Accent1 3 2 3 4 3 4 3 2" xfId="19774" xr:uid="{00000000-0005-0000-0000-0000874C0000}"/>
    <cellStyle name="20% - Accent1 3 2 3 4 3 4 4" xfId="19775" xr:uid="{00000000-0005-0000-0000-0000884C0000}"/>
    <cellStyle name="20% - Accent1 3 2 3 4 3 5" xfId="19776" xr:uid="{00000000-0005-0000-0000-0000894C0000}"/>
    <cellStyle name="20% - Accent1 3 2 3 4 3 5 2" xfId="19777" xr:uid="{00000000-0005-0000-0000-00008A4C0000}"/>
    <cellStyle name="20% - Accent1 3 2 3 4 3 5 2 2" xfId="19778" xr:uid="{00000000-0005-0000-0000-00008B4C0000}"/>
    <cellStyle name="20% - Accent1 3 2 3 4 3 5 3" xfId="19779" xr:uid="{00000000-0005-0000-0000-00008C4C0000}"/>
    <cellStyle name="20% - Accent1 3 2 3 4 3 6" xfId="19780" xr:uid="{00000000-0005-0000-0000-00008D4C0000}"/>
    <cellStyle name="20% - Accent1 3 2 3 4 3 6 2" xfId="19781" xr:uid="{00000000-0005-0000-0000-00008E4C0000}"/>
    <cellStyle name="20% - Accent1 3 2 3 4 3 6 2 2" xfId="19782" xr:uid="{00000000-0005-0000-0000-00008F4C0000}"/>
    <cellStyle name="20% - Accent1 3 2 3 4 3 6 3" xfId="19783" xr:uid="{00000000-0005-0000-0000-0000904C0000}"/>
    <cellStyle name="20% - Accent1 3 2 3 4 3 7" xfId="19784" xr:uid="{00000000-0005-0000-0000-0000914C0000}"/>
    <cellStyle name="20% - Accent1 3 2 3 4 3 7 2" xfId="19785" xr:uid="{00000000-0005-0000-0000-0000924C0000}"/>
    <cellStyle name="20% - Accent1 3 2 3 4 3 8" xfId="19786" xr:uid="{00000000-0005-0000-0000-0000934C0000}"/>
    <cellStyle name="20% - Accent1 3 2 3 4 3 8 2" xfId="19787" xr:uid="{00000000-0005-0000-0000-0000944C0000}"/>
    <cellStyle name="20% - Accent1 3 2 3 4 3 9" xfId="19788" xr:uid="{00000000-0005-0000-0000-0000954C0000}"/>
    <cellStyle name="20% - Accent1 3 2 3 4 4" xfId="19789" xr:uid="{00000000-0005-0000-0000-0000964C0000}"/>
    <cellStyle name="20% - Accent1 3 2 3 4 4 2" xfId="19790" xr:uid="{00000000-0005-0000-0000-0000974C0000}"/>
    <cellStyle name="20% - Accent1 3 2 3 4 4 2 2" xfId="19791" xr:uid="{00000000-0005-0000-0000-0000984C0000}"/>
    <cellStyle name="20% - Accent1 3 2 3 4 4 2 2 2" xfId="19792" xr:uid="{00000000-0005-0000-0000-0000994C0000}"/>
    <cellStyle name="20% - Accent1 3 2 3 4 4 2 3" xfId="19793" xr:uid="{00000000-0005-0000-0000-00009A4C0000}"/>
    <cellStyle name="20% - Accent1 3 2 3 4 4 3" xfId="19794" xr:uid="{00000000-0005-0000-0000-00009B4C0000}"/>
    <cellStyle name="20% - Accent1 3 2 3 4 4 3 2" xfId="19795" xr:uid="{00000000-0005-0000-0000-00009C4C0000}"/>
    <cellStyle name="20% - Accent1 3 2 3 4 4 4" xfId="19796" xr:uid="{00000000-0005-0000-0000-00009D4C0000}"/>
    <cellStyle name="20% - Accent1 3 2 3 4 5" xfId="19797" xr:uid="{00000000-0005-0000-0000-00009E4C0000}"/>
    <cellStyle name="20% - Accent1 3 2 3 4 5 2" xfId="19798" xr:uid="{00000000-0005-0000-0000-00009F4C0000}"/>
    <cellStyle name="20% - Accent1 3 2 3 4 5 2 2" xfId="19799" xr:uid="{00000000-0005-0000-0000-0000A04C0000}"/>
    <cellStyle name="20% - Accent1 3 2 3 4 5 2 2 2" xfId="19800" xr:uid="{00000000-0005-0000-0000-0000A14C0000}"/>
    <cellStyle name="20% - Accent1 3 2 3 4 5 2 3" xfId="19801" xr:uid="{00000000-0005-0000-0000-0000A24C0000}"/>
    <cellStyle name="20% - Accent1 3 2 3 4 5 3" xfId="19802" xr:uid="{00000000-0005-0000-0000-0000A34C0000}"/>
    <cellStyle name="20% - Accent1 3 2 3 4 5 3 2" xfId="19803" xr:uid="{00000000-0005-0000-0000-0000A44C0000}"/>
    <cellStyle name="20% - Accent1 3 2 3 4 5 4" xfId="19804" xr:uid="{00000000-0005-0000-0000-0000A54C0000}"/>
    <cellStyle name="20% - Accent1 3 2 3 4 6" xfId="19805" xr:uid="{00000000-0005-0000-0000-0000A64C0000}"/>
    <cellStyle name="20% - Accent1 3 2 3 4 6 2" xfId="19806" xr:uid="{00000000-0005-0000-0000-0000A74C0000}"/>
    <cellStyle name="20% - Accent1 3 2 3 4 6 2 2" xfId="19807" xr:uid="{00000000-0005-0000-0000-0000A84C0000}"/>
    <cellStyle name="20% - Accent1 3 2 3 4 6 2 2 2" xfId="19808" xr:uid="{00000000-0005-0000-0000-0000A94C0000}"/>
    <cellStyle name="20% - Accent1 3 2 3 4 6 2 3" xfId="19809" xr:uid="{00000000-0005-0000-0000-0000AA4C0000}"/>
    <cellStyle name="20% - Accent1 3 2 3 4 6 3" xfId="19810" xr:uid="{00000000-0005-0000-0000-0000AB4C0000}"/>
    <cellStyle name="20% - Accent1 3 2 3 4 6 3 2" xfId="19811" xr:uid="{00000000-0005-0000-0000-0000AC4C0000}"/>
    <cellStyle name="20% - Accent1 3 2 3 4 6 4" xfId="19812" xr:uid="{00000000-0005-0000-0000-0000AD4C0000}"/>
    <cellStyle name="20% - Accent1 3 2 3 4 7" xfId="19813" xr:uid="{00000000-0005-0000-0000-0000AE4C0000}"/>
    <cellStyle name="20% - Accent1 3 2 3 4 7 2" xfId="19814" xr:uid="{00000000-0005-0000-0000-0000AF4C0000}"/>
    <cellStyle name="20% - Accent1 3 2 3 4 7 2 2" xfId="19815" xr:uid="{00000000-0005-0000-0000-0000B04C0000}"/>
    <cellStyle name="20% - Accent1 3 2 3 4 7 3" xfId="19816" xr:uid="{00000000-0005-0000-0000-0000B14C0000}"/>
    <cellStyle name="20% - Accent1 3 2 3 4 8" xfId="19817" xr:uid="{00000000-0005-0000-0000-0000B24C0000}"/>
    <cellStyle name="20% - Accent1 3 2 3 4 8 2" xfId="19818" xr:uid="{00000000-0005-0000-0000-0000B34C0000}"/>
    <cellStyle name="20% - Accent1 3 2 3 4 8 2 2" xfId="19819" xr:uid="{00000000-0005-0000-0000-0000B44C0000}"/>
    <cellStyle name="20% - Accent1 3 2 3 4 8 3" xfId="19820" xr:uid="{00000000-0005-0000-0000-0000B54C0000}"/>
    <cellStyle name="20% - Accent1 3 2 3 4 9" xfId="19821" xr:uid="{00000000-0005-0000-0000-0000B64C0000}"/>
    <cellStyle name="20% - Accent1 3 2 3 4 9 2" xfId="19822" xr:uid="{00000000-0005-0000-0000-0000B74C0000}"/>
    <cellStyle name="20% - Accent1 3 2 3 5" xfId="19823" xr:uid="{00000000-0005-0000-0000-0000B84C0000}"/>
    <cellStyle name="20% - Accent1 3 2 3 5 10" xfId="19824" xr:uid="{00000000-0005-0000-0000-0000B94C0000}"/>
    <cellStyle name="20% - Accent1 3 2 3 5 10 2" xfId="19825" xr:uid="{00000000-0005-0000-0000-0000BA4C0000}"/>
    <cellStyle name="20% - Accent1 3 2 3 5 11" xfId="19826" xr:uid="{00000000-0005-0000-0000-0000BB4C0000}"/>
    <cellStyle name="20% - Accent1 3 2 3 5 2" xfId="19827" xr:uid="{00000000-0005-0000-0000-0000BC4C0000}"/>
    <cellStyle name="20% - Accent1 3 2 3 5 2 2" xfId="19828" xr:uid="{00000000-0005-0000-0000-0000BD4C0000}"/>
    <cellStyle name="20% - Accent1 3 2 3 5 2 2 2" xfId="19829" xr:uid="{00000000-0005-0000-0000-0000BE4C0000}"/>
    <cellStyle name="20% - Accent1 3 2 3 5 2 2 2 2" xfId="19830" xr:uid="{00000000-0005-0000-0000-0000BF4C0000}"/>
    <cellStyle name="20% - Accent1 3 2 3 5 2 2 2 2 2" xfId="19831" xr:uid="{00000000-0005-0000-0000-0000C04C0000}"/>
    <cellStyle name="20% - Accent1 3 2 3 5 2 2 2 3" xfId="19832" xr:uid="{00000000-0005-0000-0000-0000C14C0000}"/>
    <cellStyle name="20% - Accent1 3 2 3 5 2 2 3" xfId="19833" xr:uid="{00000000-0005-0000-0000-0000C24C0000}"/>
    <cellStyle name="20% - Accent1 3 2 3 5 2 2 3 2" xfId="19834" xr:uid="{00000000-0005-0000-0000-0000C34C0000}"/>
    <cellStyle name="20% - Accent1 3 2 3 5 2 2 4" xfId="19835" xr:uid="{00000000-0005-0000-0000-0000C44C0000}"/>
    <cellStyle name="20% - Accent1 3 2 3 5 2 3" xfId="19836" xr:uid="{00000000-0005-0000-0000-0000C54C0000}"/>
    <cellStyle name="20% - Accent1 3 2 3 5 2 3 2" xfId="19837" xr:uid="{00000000-0005-0000-0000-0000C64C0000}"/>
    <cellStyle name="20% - Accent1 3 2 3 5 2 3 2 2" xfId="19838" xr:uid="{00000000-0005-0000-0000-0000C74C0000}"/>
    <cellStyle name="20% - Accent1 3 2 3 5 2 3 2 2 2" xfId="19839" xr:uid="{00000000-0005-0000-0000-0000C84C0000}"/>
    <cellStyle name="20% - Accent1 3 2 3 5 2 3 2 3" xfId="19840" xr:uid="{00000000-0005-0000-0000-0000C94C0000}"/>
    <cellStyle name="20% - Accent1 3 2 3 5 2 3 3" xfId="19841" xr:uid="{00000000-0005-0000-0000-0000CA4C0000}"/>
    <cellStyle name="20% - Accent1 3 2 3 5 2 3 3 2" xfId="19842" xr:uid="{00000000-0005-0000-0000-0000CB4C0000}"/>
    <cellStyle name="20% - Accent1 3 2 3 5 2 3 4" xfId="19843" xr:uid="{00000000-0005-0000-0000-0000CC4C0000}"/>
    <cellStyle name="20% - Accent1 3 2 3 5 2 4" xfId="19844" xr:uid="{00000000-0005-0000-0000-0000CD4C0000}"/>
    <cellStyle name="20% - Accent1 3 2 3 5 2 4 2" xfId="19845" xr:uid="{00000000-0005-0000-0000-0000CE4C0000}"/>
    <cellStyle name="20% - Accent1 3 2 3 5 2 4 2 2" xfId="19846" xr:uid="{00000000-0005-0000-0000-0000CF4C0000}"/>
    <cellStyle name="20% - Accent1 3 2 3 5 2 4 2 2 2" xfId="19847" xr:uid="{00000000-0005-0000-0000-0000D04C0000}"/>
    <cellStyle name="20% - Accent1 3 2 3 5 2 4 2 3" xfId="19848" xr:uid="{00000000-0005-0000-0000-0000D14C0000}"/>
    <cellStyle name="20% - Accent1 3 2 3 5 2 4 3" xfId="19849" xr:uid="{00000000-0005-0000-0000-0000D24C0000}"/>
    <cellStyle name="20% - Accent1 3 2 3 5 2 4 3 2" xfId="19850" xr:uid="{00000000-0005-0000-0000-0000D34C0000}"/>
    <cellStyle name="20% - Accent1 3 2 3 5 2 4 4" xfId="19851" xr:uid="{00000000-0005-0000-0000-0000D44C0000}"/>
    <cellStyle name="20% - Accent1 3 2 3 5 2 5" xfId="19852" xr:uid="{00000000-0005-0000-0000-0000D54C0000}"/>
    <cellStyle name="20% - Accent1 3 2 3 5 2 5 2" xfId="19853" xr:uid="{00000000-0005-0000-0000-0000D64C0000}"/>
    <cellStyle name="20% - Accent1 3 2 3 5 2 5 2 2" xfId="19854" xr:uid="{00000000-0005-0000-0000-0000D74C0000}"/>
    <cellStyle name="20% - Accent1 3 2 3 5 2 5 3" xfId="19855" xr:uid="{00000000-0005-0000-0000-0000D84C0000}"/>
    <cellStyle name="20% - Accent1 3 2 3 5 2 6" xfId="19856" xr:uid="{00000000-0005-0000-0000-0000D94C0000}"/>
    <cellStyle name="20% - Accent1 3 2 3 5 2 6 2" xfId="19857" xr:uid="{00000000-0005-0000-0000-0000DA4C0000}"/>
    <cellStyle name="20% - Accent1 3 2 3 5 2 6 2 2" xfId="19858" xr:uid="{00000000-0005-0000-0000-0000DB4C0000}"/>
    <cellStyle name="20% - Accent1 3 2 3 5 2 6 3" xfId="19859" xr:uid="{00000000-0005-0000-0000-0000DC4C0000}"/>
    <cellStyle name="20% - Accent1 3 2 3 5 2 7" xfId="19860" xr:uid="{00000000-0005-0000-0000-0000DD4C0000}"/>
    <cellStyle name="20% - Accent1 3 2 3 5 2 7 2" xfId="19861" xr:uid="{00000000-0005-0000-0000-0000DE4C0000}"/>
    <cellStyle name="20% - Accent1 3 2 3 5 2 8" xfId="19862" xr:uid="{00000000-0005-0000-0000-0000DF4C0000}"/>
    <cellStyle name="20% - Accent1 3 2 3 5 2 8 2" xfId="19863" xr:uid="{00000000-0005-0000-0000-0000E04C0000}"/>
    <cellStyle name="20% - Accent1 3 2 3 5 2 9" xfId="19864" xr:uid="{00000000-0005-0000-0000-0000E14C0000}"/>
    <cellStyle name="20% - Accent1 3 2 3 5 3" xfId="19865" xr:uid="{00000000-0005-0000-0000-0000E24C0000}"/>
    <cellStyle name="20% - Accent1 3 2 3 5 3 2" xfId="19866" xr:uid="{00000000-0005-0000-0000-0000E34C0000}"/>
    <cellStyle name="20% - Accent1 3 2 3 5 3 2 2" xfId="19867" xr:uid="{00000000-0005-0000-0000-0000E44C0000}"/>
    <cellStyle name="20% - Accent1 3 2 3 5 3 2 2 2" xfId="19868" xr:uid="{00000000-0005-0000-0000-0000E54C0000}"/>
    <cellStyle name="20% - Accent1 3 2 3 5 3 2 2 2 2" xfId="19869" xr:uid="{00000000-0005-0000-0000-0000E64C0000}"/>
    <cellStyle name="20% - Accent1 3 2 3 5 3 2 2 3" xfId="19870" xr:uid="{00000000-0005-0000-0000-0000E74C0000}"/>
    <cellStyle name="20% - Accent1 3 2 3 5 3 2 3" xfId="19871" xr:uid="{00000000-0005-0000-0000-0000E84C0000}"/>
    <cellStyle name="20% - Accent1 3 2 3 5 3 2 3 2" xfId="19872" xr:uid="{00000000-0005-0000-0000-0000E94C0000}"/>
    <cellStyle name="20% - Accent1 3 2 3 5 3 2 4" xfId="19873" xr:uid="{00000000-0005-0000-0000-0000EA4C0000}"/>
    <cellStyle name="20% - Accent1 3 2 3 5 3 3" xfId="19874" xr:uid="{00000000-0005-0000-0000-0000EB4C0000}"/>
    <cellStyle name="20% - Accent1 3 2 3 5 3 3 2" xfId="19875" xr:uid="{00000000-0005-0000-0000-0000EC4C0000}"/>
    <cellStyle name="20% - Accent1 3 2 3 5 3 3 2 2" xfId="19876" xr:uid="{00000000-0005-0000-0000-0000ED4C0000}"/>
    <cellStyle name="20% - Accent1 3 2 3 5 3 3 2 2 2" xfId="19877" xr:uid="{00000000-0005-0000-0000-0000EE4C0000}"/>
    <cellStyle name="20% - Accent1 3 2 3 5 3 3 2 3" xfId="19878" xr:uid="{00000000-0005-0000-0000-0000EF4C0000}"/>
    <cellStyle name="20% - Accent1 3 2 3 5 3 3 3" xfId="19879" xr:uid="{00000000-0005-0000-0000-0000F04C0000}"/>
    <cellStyle name="20% - Accent1 3 2 3 5 3 3 3 2" xfId="19880" xr:uid="{00000000-0005-0000-0000-0000F14C0000}"/>
    <cellStyle name="20% - Accent1 3 2 3 5 3 3 4" xfId="19881" xr:uid="{00000000-0005-0000-0000-0000F24C0000}"/>
    <cellStyle name="20% - Accent1 3 2 3 5 3 4" xfId="19882" xr:uid="{00000000-0005-0000-0000-0000F34C0000}"/>
    <cellStyle name="20% - Accent1 3 2 3 5 3 4 2" xfId="19883" xr:uid="{00000000-0005-0000-0000-0000F44C0000}"/>
    <cellStyle name="20% - Accent1 3 2 3 5 3 4 2 2" xfId="19884" xr:uid="{00000000-0005-0000-0000-0000F54C0000}"/>
    <cellStyle name="20% - Accent1 3 2 3 5 3 4 2 2 2" xfId="19885" xr:uid="{00000000-0005-0000-0000-0000F64C0000}"/>
    <cellStyle name="20% - Accent1 3 2 3 5 3 4 2 3" xfId="19886" xr:uid="{00000000-0005-0000-0000-0000F74C0000}"/>
    <cellStyle name="20% - Accent1 3 2 3 5 3 4 3" xfId="19887" xr:uid="{00000000-0005-0000-0000-0000F84C0000}"/>
    <cellStyle name="20% - Accent1 3 2 3 5 3 4 3 2" xfId="19888" xr:uid="{00000000-0005-0000-0000-0000F94C0000}"/>
    <cellStyle name="20% - Accent1 3 2 3 5 3 4 4" xfId="19889" xr:uid="{00000000-0005-0000-0000-0000FA4C0000}"/>
    <cellStyle name="20% - Accent1 3 2 3 5 3 5" xfId="19890" xr:uid="{00000000-0005-0000-0000-0000FB4C0000}"/>
    <cellStyle name="20% - Accent1 3 2 3 5 3 5 2" xfId="19891" xr:uid="{00000000-0005-0000-0000-0000FC4C0000}"/>
    <cellStyle name="20% - Accent1 3 2 3 5 3 5 2 2" xfId="19892" xr:uid="{00000000-0005-0000-0000-0000FD4C0000}"/>
    <cellStyle name="20% - Accent1 3 2 3 5 3 5 3" xfId="19893" xr:uid="{00000000-0005-0000-0000-0000FE4C0000}"/>
    <cellStyle name="20% - Accent1 3 2 3 5 3 6" xfId="19894" xr:uid="{00000000-0005-0000-0000-0000FF4C0000}"/>
    <cellStyle name="20% - Accent1 3 2 3 5 3 6 2" xfId="19895" xr:uid="{00000000-0005-0000-0000-0000004D0000}"/>
    <cellStyle name="20% - Accent1 3 2 3 5 3 6 2 2" xfId="19896" xr:uid="{00000000-0005-0000-0000-0000014D0000}"/>
    <cellStyle name="20% - Accent1 3 2 3 5 3 6 3" xfId="19897" xr:uid="{00000000-0005-0000-0000-0000024D0000}"/>
    <cellStyle name="20% - Accent1 3 2 3 5 3 7" xfId="19898" xr:uid="{00000000-0005-0000-0000-0000034D0000}"/>
    <cellStyle name="20% - Accent1 3 2 3 5 3 7 2" xfId="19899" xr:uid="{00000000-0005-0000-0000-0000044D0000}"/>
    <cellStyle name="20% - Accent1 3 2 3 5 3 8" xfId="19900" xr:uid="{00000000-0005-0000-0000-0000054D0000}"/>
    <cellStyle name="20% - Accent1 3 2 3 5 3 8 2" xfId="19901" xr:uid="{00000000-0005-0000-0000-0000064D0000}"/>
    <cellStyle name="20% - Accent1 3 2 3 5 3 9" xfId="19902" xr:uid="{00000000-0005-0000-0000-0000074D0000}"/>
    <cellStyle name="20% - Accent1 3 2 3 5 4" xfId="19903" xr:uid="{00000000-0005-0000-0000-0000084D0000}"/>
    <cellStyle name="20% - Accent1 3 2 3 5 4 2" xfId="19904" xr:uid="{00000000-0005-0000-0000-0000094D0000}"/>
    <cellStyle name="20% - Accent1 3 2 3 5 4 2 2" xfId="19905" xr:uid="{00000000-0005-0000-0000-00000A4D0000}"/>
    <cellStyle name="20% - Accent1 3 2 3 5 4 2 2 2" xfId="19906" xr:uid="{00000000-0005-0000-0000-00000B4D0000}"/>
    <cellStyle name="20% - Accent1 3 2 3 5 4 2 3" xfId="19907" xr:uid="{00000000-0005-0000-0000-00000C4D0000}"/>
    <cellStyle name="20% - Accent1 3 2 3 5 4 3" xfId="19908" xr:uid="{00000000-0005-0000-0000-00000D4D0000}"/>
    <cellStyle name="20% - Accent1 3 2 3 5 4 3 2" xfId="19909" xr:uid="{00000000-0005-0000-0000-00000E4D0000}"/>
    <cellStyle name="20% - Accent1 3 2 3 5 4 4" xfId="19910" xr:uid="{00000000-0005-0000-0000-00000F4D0000}"/>
    <cellStyle name="20% - Accent1 3 2 3 5 5" xfId="19911" xr:uid="{00000000-0005-0000-0000-0000104D0000}"/>
    <cellStyle name="20% - Accent1 3 2 3 5 5 2" xfId="19912" xr:uid="{00000000-0005-0000-0000-0000114D0000}"/>
    <cellStyle name="20% - Accent1 3 2 3 5 5 2 2" xfId="19913" xr:uid="{00000000-0005-0000-0000-0000124D0000}"/>
    <cellStyle name="20% - Accent1 3 2 3 5 5 2 2 2" xfId="19914" xr:uid="{00000000-0005-0000-0000-0000134D0000}"/>
    <cellStyle name="20% - Accent1 3 2 3 5 5 2 3" xfId="19915" xr:uid="{00000000-0005-0000-0000-0000144D0000}"/>
    <cellStyle name="20% - Accent1 3 2 3 5 5 3" xfId="19916" xr:uid="{00000000-0005-0000-0000-0000154D0000}"/>
    <cellStyle name="20% - Accent1 3 2 3 5 5 3 2" xfId="19917" xr:uid="{00000000-0005-0000-0000-0000164D0000}"/>
    <cellStyle name="20% - Accent1 3 2 3 5 5 4" xfId="19918" xr:uid="{00000000-0005-0000-0000-0000174D0000}"/>
    <cellStyle name="20% - Accent1 3 2 3 5 6" xfId="19919" xr:uid="{00000000-0005-0000-0000-0000184D0000}"/>
    <cellStyle name="20% - Accent1 3 2 3 5 6 2" xfId="19920" xr:uid="{00000000-0005-0000-0000-0000194D0000}"/>
    <cellStyle name="20% - Accent1 3 2 3 5 6 2 2" xfId="19921" xr:uid="{00000000-0005-0000-0000-00001A4D0000}"/>
    <cellStyle name="20% - Accent1 3 2 3 5 6 2 2 2" xfId="19922" xr:uid="{00000000-0005-0000-0000-00001B4D0000}"/>
    <cellStyle name="20% - Accent1 3 2 3 5 6 2 3" xfId="19923" xr:uid="{00000000-0005-0000-0000-00001C4D0000}"/>
    <cellStyle name="20% - Accent1 3 2 3 5 6 3" xfId="19924" xr:uid="{00000000-0005-0000-0000-00001D4D0000}"/>
    <cellStyle name="20% - Accent1 3 2 3 5 6 3 2" xfId="19925" xr:uid="{00000000-0005-0000-0000-00001E4D0000}"/>
    <cellStyle name="20% - Accent1 3 2 3 5 6 4" xfId="19926" xr:uid="{00000000-0005-0000-0000-00001F4D0000}"/>
    <cellStyle name="20% - Accent1 3 2 3 5 7" xfId="19927" xr:uid="{00000000-0005-0000-0000-0000204D0000}"/>
    <cellStyle name="20% - Accent1 3 2 3 5 7 2" xfId="19928" xr:uid="{00000000-0005-0000-0000-0000214D0000}"/>
    <cellStyle name="20% - Accent1 3 2 3 5 7 2 2" xfId="19929" xr:uid="{00000000-0005-0000-0000-0000224D0000}"/>
    <cellStyle name="20% - Accent1 3 2 3 5 7 3" xfId="19930" xr:uid="{00000000-0005-0000-0000-0000234D0000}"/>
    <cellStyle name="20% - Accent1 3 2 3 5 8" xfId="19931" xr:uid="{00000000-0005-0000-0000-0000244D0000}"/>
    <cellStyle name="20% - Accent1 3 2 3 5 8 2" xfId="19932" xr:uid="{00000000-0005-0000-0000-0000254D0000}"/>
    <cellStyle name="20% - Accent1 3 2 3 5 8 2 2" xfId="19933" xr:uid="{00000000-0005-0000-0000-0000264D0000}"/>
    <cellStyle name="20% - Accent1 3 2 3 5 8 3" xfId="19934" xr:uid="{00000000-0005-0000-0000-0000274D0000}"/>
    <cellStyle name="20% - Accent1 3 2 3 5 9" xfId="19935" xr:uid="{00000000-0005-0000-0000-0000284D0000}"/>
    <cellStyle name="20% - Accent1 3 2 3 5 9 2" xfId="19936" xr:uid="{00000000-0005-0000-0000-0000294D0000}"/>
    <cellStyle name="20% - Accent1 3 2 3 6" xfId="19937" xr:uid="{00000000-0005-0000-0000-00002A4D0000}"/>
    <cellStyle name="20% - Accent1 3 2 3 6 10" xfId="19938" xr:uid="{00000000-0005-0000-0000-00002B4D0000}"/>
    <cellStyle name="20% - Accent1 3 2 3 6 10 2" xfId="19939" xr:uid="{00000000-0005-0000-0000-00002C4D0000}"/>
    <cellStyle name="20% - Accent1 3 2 3 6 11" xfId="19940" xr:uid="{00000000-0005-0000-0000-00002D4D0000}"/>
    <cellStyle name="20% - Accent1 3 2 3 6 2" xfId="19941" xr:uid="{00000000-0005-0000-0000-00002E4D0000}"/>
    <cellStyle name="20% - Accent1 3 2 3 6 2 2" xfId="19942" xr:uid="{00000000-0005-0000-0000-00002F4D0000}"/>
    <cellStyle name="20% - Accent1 3 2 3 6 2 2 2" xfId="19943" xr:uid="{00000000-0005-0000-0000-0000304D0000}"/>
    <cellStyle name="20% - Accent1 3 2 3 6 2 2 2 2" xfId="19944" xr:uid="{00000000-0005-0000-0000-0000314D0000}"/>
    <cellStyle name="20% - Accent1 3 2 3 6 2 2 2 2 2" xfId="19945" xr:uid="{00000000-0005-0000-0000-0000324D0000}"/>
    <cellStyle name="20% - Accent1 3 2 3 6 2 2 2 3" xfId="19946" xr:uid="{00000000-0005-0000-0000-0000334D0000}"/>
    <cellStyle name="20% - Accent1 3 2 3 6 2 2 3" xfId="19947" xr:uid="{00000000-0005-0000-0000-0000344D0000}"/>
    <cellStyle name="20% - Accent1 3 2 3 6 2 2 3 2" xfId="19948" xr:uid="{00000000-0005-0000-0000-0000354D0000}"/>
    <cellStyle name="20% - Accent1 3 2 3 6 2 2 4" xfId="19949" xr:uid="{00000000-0005-0000-0000-0000364D0000}"/>
    <cellStyle name="20% - Accent1 3 2 3 6 2 3" xfId="19950" xr:uid="{00000000-0005-0000-0000-0000374D0000}"/>
    <cellStyle name="20% - Accent1 3 2 3 6 2 3 2" xfId="19951" xr:uid="{00000000-0005-0000-0000-0000384D0000}"/>
    <cellStyle name="20% - Accent1 3 2 3 6 2 3 2 2" xfId="19952" xr:uid="{00000000-0005-0000-0000-0000394D0000}"/>
    <cellStyle name="20% - Accent1 3 2 3 6 2 3 2 2 2" xfId="19953" xr:uid="{00000000-0005-0000-0000-00003A4D0000}"/>
    <cellStyle name="20% - Accent1 3 2 3 6 2 3 2 3" xfId="19954" xr:uid="{00000000-0005-0000-0000-00003B4D0000}"/>
    <cellStyle name="20% - Accent1 3 2 3 6 2 3 3" xfId="19955" xr:uid="{00000000-0005-0000-0000-00003C4D0000}"/>
    <cellStyle name="20% - Accent1 3 2 3 6 2 3 3 2" xfId="19956" xr:uid="{00000000-0005-0000-0000-00003D4D0000}"/>
    <cellStyle name="20% - Accent1 3 2 3 6 2 3 4" xfId="19957" xr:uid="{00000000-0005-0000-0000-00003E4D0000}"/>
    <cellStyle name="20% - Accent1 3 2 3 6 2 4" xfId="19958" xr:uid="{00000000-0005-0000-0000-00003F4D0000}"/>
    <cellStyle name="20% - Accent1 3 2 3 6 2 4 2" xfId="19959" xr:uid="{00000000-0005-0000-0000-0000404D0000}"/>
    <cellStyle name="20% - Accent1 3 2 3 6 2 4 2 2" xfId="19960" xr:uid="{00000000-0005-0000-0000-0000414D0000}"/>
    <cellStyle name="20% - Accent1 3 2 3 6 2 4 2 2 2" xfId="19961" xr:uid="{00000000-0005-0000-0000-0000424D0000}"/>
    <cellStyle name="20% - Accent1 3 2 3 6 2 4 2 3" xfId="19962" xr:uid="{00000000-0005-0000-0000-0000434D0000}"/>
    <cellStyle name="20% - Accent1 3 2 3 6 2 4 3" xfId="19963" xr:uid="{00000000-0005-0000-0000-0000444D0000}"/>
    <cellStyle name="20% - Accent1 3 2 3 6 2 4 3 2" xfId="19964" xr:uid="{00000000-0005-0000-0000-0000454D0000}"/>
    <cellStyle name="20% - Accent1 3 2 3 6 2 4 4" xfId="19965" xr:uid="{00000000-0005-0000-0000-0000464D0000}"/>
    <cellStyle name="20% - Accent1 3 2 3 6 2 5" xfId="19966" xr:uid="{00000000-0005-0000-0000-0000474D0000}"/>
    <cellStyle name="20% - Accent1 3 2 3 6 2 5 2" xfId="19967" xr:uid="{00000000-0005-0000-0000-0000484D0000}"/>
    <cellStyle name="20% - Accent1 3 2 3 6 2 5 2 2" xfId="19968" xr:uid="{00000000-0005-0000-0000-0000494D0000}"/>
    <cellStyle name="20% - Accent1 3 2 3 6 2 5 3" xfId="19969" xr:uid="{00000000-0005-0000-0000-00004A4D0000}"/>
    <cellStyle name="20% - Accent1 3 2 3 6 2 6" xfId="19970" xr:uid="{00000000-0005-0000-0000-00004B4D0000}"/>
    <cellStyle name="20% - Accent1 3 2 3 6 2 6 2" xfId="19971" xr:uid="{00000000-0005-0000-0000-00004C4D0000}"/>
    <cellStyle name="20% - Accent1 3 2 3 6 2 6 2 2" xfId="19972" xr:uid="{00000000-0005-0000-0000-00004D4D0000}"/>
    <cellStyle name="20% - Accent1 3 2 3 6 2 6 3" xfId="19973" xr:uid="{00000000-0005-0000-0000-00004E4D0000}"/>
    <cellStyle name="20% - Accent1 3 2 3 6 2 7" xfId="19974" xr:uid="{00000000-0005-0000-0000-00004F4D0000}"/>
    <cellStyle name="20% - Accent1 3 2 3 6 2 7 2" xfId="19975" xr:uid="{00000000-0005-0000-0000-0000504D0000}"/>
    <cellStyle name="20% - Accent1 3 2 3 6 2 8" xfId="19976" xr:uid="{00000000-0005-0000-0000-0000514D0000}"/>
    <cellStyle name="20% - Accent1 3 2 3 6 2 8 2" xfId="19977" xr:uid="{00000000-0005-0000-0000-0000524D0000}"/>
    <cellStyle name="20% - Accent1 3 2 3 6 2 9" xfId="19978" xr:uid="{00000000-0005-0000-0000-0000534D0000}"/>
    <cellStyle name="20% - Accent1 3 2 3 6 3" xfId="19979" xr:uid="{00000000-0005-0000-0000-0000544D0000}"/>
    <cellStyle name="20% - Accent1 3 2 3 6 3 2" xfId="19980" xr:uid="{00000000-0005-0000-0000-0000554D0000}"/>
    <cellStyle name="20% - Accent1 3 2 3 6 3 2 2" xfId="19981" xr:uid="{00000000-0005-0000-0000-0000564D0000}"/>
    <cellStyle name="20% - Accent1 3 2 3 6 3 2 2 2" xfId="19982" xr:uid="{00000000-0005-0000-0000-0000574D0000}"/>
    <cellStyle name="20% - Accent1 3 2 3 6 3 2 2 2 2" xfId="19983" xr:uid="{00000000-0005-0000-0000-0000584D0000}"/>
    <cellStyle name="20% - Accent1 3 2 3 6 3 2 2 3" xfId="19984" xr:uid="{00000000-0005-0000-0000-0000594D0000}"/>
    <cellStyle name="20% - Accent1 3 2 3 6 3 2 3" xfId="19985" xr:uid="{00000000-0005-0000-0000-00005A4D0000}"/>
    <cellStyle name="20% - Accent1 3 2 3 6 3 2 3 2" xfId="19986" xr:uid="{00000000-0005-0000-0000-00005B4D0000}"/>
    <cellStyle name="20% - Accent1 3 2 3 6 3 2 4" xfId="19987" xr:uid="{00000000-0005-0000-0000-00005C4D0000}"/>
    <cellStyle name="20% - Accent1 3 2 3 6 3 3" xfId="19988" xr:uid="{00000000-0005-0000-0000-00005D4D0000}"/>
    <cellStyle name="20% - Accent1 3 2 3 6 3 3 2" xfId="19989" xr:uid="{00000000-0005-0000-0000-00005E4D0000}"/>
    <cellStyle name="20% - Accent1 3 2 3 6 3 3 2 2" xfId="19990" xr:uid="{00000000-0005-0000-0000-00005F4D0000}"/>
    <cellStyle name="20% - Accent1 3 2 3 6 3 3 2 2 2" xfId="19991" xr:uid="{00000000-0005-0000-0000-0000604D0000}"/>
    <cellStyle name="20% - Accent1 3 2 3 6 3 3 2 3" xfId="19992" xr:uid="{00000000-0005-0000-0000-0000614D0000}"/>
    <cellStyle name="20% - Accent1 3 2 3 6 3 3 3" xfId="19993" xr:uid="{00000000-0005-0000-0000-0000624D0000}"/>
    <cellStyle name="20% - Accent1 3 2 3 6 3 3 3 2" xfId="19994" xr:uid="{00000000-0005-0000-0000-0000634D0000}"/>
    <cellStyle name="20% - Accent1 3 2 3 6 3 3 4" xfId="19995" xr:uid="{00000000-0005-0000-0000-0000644D0000}"/>
    <cellStyle name="20% - Accent1 3 2 3 6 3 4" xfId="19996" xr:uid="{00000000-0005-0000-0000-0000654D0000}"/>
    <cellStyle name="20% - Accent1 3 2 3 6 3 4 2" xfId="19997" xr:uid="{00000000-0005-0000-0000-0000664D0000}"/>
    <cellStyle name="20% - Accent1 3 2 3 6 3 4 2 2" xfId="19998" xr:uid="{00000000-0005-0000-0000-0000674D0000}"/>
    <cellStyle name="20% - Accent1 3 2 3 6 3 4 2 2 2" xfId="19999" xr:uid="{00000000-0005-0000-0000-0000684D0000}"/>
    <cellStyle name="20% - Accent1 3 2 3 6 3 4 2 3" xfId="20000" xr:uid="{00000000-0005-0000-0000-0000694D0000}"/>
    <cellStyle name="20% - Accent1 3 2 3 6 3 4 3" xfId="20001" xr:uid="{00000000-0005-0000-0000-00006A4D0000}"/>
    <cellStyle name="20% - Accent1 3 2 3 6 3 4 3 2" xfId="20002" xr:uid="{00000000-0005-0000-0000-00006B4D0000}"/>
    <cellStyle name="20% - Accent1 3 2 3 6 3 4 4" xfId="20003" xr:uid="{00000000-0005-0000-0000-00006C4D0000}"/>
    <cellStyle name="20% - Accent1 3 2 3 6 3 5" xfId="20004" xr:uid="{00000000-0005-0000-0000-00006D4D0000}"/>
    <cellStyle name="20% - Accent1 3 2 3 6 3 5 2" xfId="20005" xr:uid="{00000000-0005-0000-0000-00006E4D0000}"/>
    <cellStyle name="20% - Accent1 3 2 3 6 3 5 2 2" xfId="20006" xr:uid="{00000000-0005-0000-0000-00006F4D0000}"/>
    <cellStyle name="20% - Accent1 3 2 3 6 3 5 3" xfId="20007" xr:uid="{00000000-0005-0000-0000-0000704D0000}"/>
    <cellStyle name="20% - Accent1 3 2 3 6 3 6" xfId="20008" xr:uid="{00000000-0005-0000-0000-0000714D0000}"/>
    <cellStyle name="20% - Accent1 3 2 3 6 3 6 2" xfId="20009" xr:uid="{00000000-0005-0000-0000-0000724D0000}"/>
    <cellStyle name="20% - Accent1 3 2 3 6 3 6 2 2" xfId="20010" xr:uid="{00000000-0005-0000-0000-0000734D0000}"/>
    <cellStyle name="20% - Accent1 3 2 3 6 3 6 3" xfId="20011" xr:uid="{00000000-0005-0000-0000-0000744D0000}"/>
    <cellStyle name="20% - Accent1 3 2 3 6 3 7" xfId="20012" xr:uid="{00000000-0005-0000-0000-0000754D0000}"/>
    <cellStyle name="20% - Accent1 3 2 3 6 3 7 2" xfId="20013" xr:uid="{00000000-0005-0000-0000-0000764D0000}"/>
    <cellStyle name="20% - Accent1 3 2 3 6 3 8" xfId="20014" xr:uid="{00000000-0005-0000-0000-0000774D0000}"/>
    <cellStyle name="20% - Accent1 3 2 3 6 3 8 2" xfId="20015" xr:uid="{00000000-0005-0000-0000-0000784D0000}"/>
    <cellStyle name="20% - Accent1 3 2 3 6 3 9" xfId="20016" xr:uid="{00000000-0005-0000-0000-0000794D0000}"/>
    <cellStyle name="20% - Accent1 3 2 3 6 4" xfId="20017" xr:uid="{00000000-0005-0000-0000-00007A4D0000}"/>
    <cellStyle name="20% - Accent1 3 2 3 6 4 2" xfId="20018" xr:uid="{00000000-0005-0000-0000-00007B4D0000}"/>
    <cellStyle name="20% - Accent1 3 2 3 6 4 2 2" xfId="20019" xr:uid="{00000000-0005-0000-0000-00007C4D0000}"/>
    <cellStyle name="20% - Accent1 3 2 3 6 4 2 2 2" xfId="20020" xr:uid="{00000000-0005-0000-0000-00007D4D0000}"/>
    <cellStyle name="20% - Accent1 3 2 3 6 4 2 3" xfId="20021" xr:uid="{00000000-0005-0000-0000-00007E4D0000}"/>
    <cellStyle name="20% - Accent1 3 2 3 6 4 3" xfId="20022" xr:uid="{00000000-0005-0000-0000-00007F4D0000}"/>
    <cellStyle name="20% - Accent1 3 2 3 6 4 3 2" xfId="20023" xr:uid="{00000000-0005-0000-0000-0000804D0000}"/>
    <cellStyle name="20% - Accent1 3 2 3 6 4 4" xfId="20024" xr:uid="{00000000-0005-0000-0000-0000814D0000}"/>
    <cellStyle name="20% - Accent1 3 2 3 6 5" xfId="20025" xr:uid="{00000000-0005-0000-0000-0000824D0000}"/>
    <cellStyle name="20% - Accent1 3 2 3 6 5 2" xfId="20026" xr:uid="{00000000-0005-0000-0000-0000834D0000}"/>
    <cellStyle name="20% - Accent1 3 2 3 6 5 2 2" xfId="20027" xr:uid="{00000000-0005-0000-0000-0000844D0000}"/>
    <cellStyle name="20% - Accent1 3 2 3 6 5 2 2 2" xfId="20028" xr:uid="{00000000-0005-0000-0000-0000854D0000}"/>
    <cellStyle name="20% - Accent1 3 2 3 6 5 2 3" xfId="20029" xr:uid="{00000000-0005-0000-0000-0000864D0000}"/>
    <cellStyle name="20% - Accent1 3 2 3 6 5 3" xfId="20030" xr:uid="{00000000-0005-0000-0000-0000874D0000}"/>
    <cellStyle name="20% - Accent1 3 2 3 6 5 3 2" xfId="20031" xr:uid="{00000000-0005-0000-0000-0000884D0000}"/>
    <cellStyle name="20% - Accent1 3 2 3 6 5 4" xfId="20032" xr:uid="{00000000-0005-0000-0000-0000894D0000}"/>
    <cellStyle name="20% - Accent1 3 2 3 6 6" xfId="20033" xr:uid="{00000000-0005-0000-0000-00008A4D0000}"/>
    <cellStyle name="20% - Accent1 3 2 3 6 6 2" xfId="20034" xr:uid="{00000000-0005-0000-0000-00008B4D0000}"/>
    <cellStyle name="20% - Accent1 3 2 3 6 6 2 2" xfId="20035" xr:uid="{00000000-0005-0000-0000-00008C4D0000}"/>
    <cellStyle name="20% - Accent1 3 2 3 6 6 2 2 2" xfId="20036" xr:uid="{00000000-0005-0000-0000-00008D4D0000}"/>
    <cellStyle name="20% - Accent1 3 2 3 6 6 2 3" xfId="20037" xr:uid="{00000000-0005-0000-0000-00008E4D0000}"/>
    <cellStyle name="20% - Accent1 3 2 3 6 6 3" xfId="20038" xr:uid="{00000000-0005-0000-0000-00008F4D0000}"/>
    <cellStyle name="20% - Accent1 3 2 3 6 6 3 2" xfId="20039" xr:uid="{00000000-0005-0000-0000-0000904D0000}"/>
    <cellStyle name="20% - Accent1 3 2 3 6 6 4" xfId="20040" xr:uid="{00000000-0005-0000-0000-0000914D0000}"/>
    <cellStyle name="20% - Accent1 3 2 3 6 7" xfId="20041" xr:uid="{00000000-0005-0000-0000-0000924D0000}"/>
    <cellStyle name="20% - Accent1 3 2 3 6 7 2" xfId="20042" xr:uid="{00000000-0005-0000-0000-0000934D0000}"/>
    <cellStyle name="20% - Accent1 3 2 3 6 7 2 2" xfId="20043" xr:uid="{00000000-0005-0000-0000-0000944D0000}"/>
    <cellStyle name="20% - Accent1 3 2 3 6 7 3" xfId="20044" xr:uid="{00000000-0005-0000-0000-0000954D0000}"/>
    <cellStyle name="20% - Accent1 3 2 3 6 8" xfId="20045" xr:uid="{00000000-0005-0000-0000-0000964D0000}"/>
    <cellStyle name="20% - Accent1 3 2 3 6 8 2" xfId="20046" xr:uid="{00000000-0005-0000-0000-0000974D0000}"/>
    <cellStyle name="20% - Accent1 3 2 3 6 8 2 2" xfId="20047" xr:uid="{00000000-0005-0000-0000-0000984D0000}"/>
    <cellStyle name="20% - Accent1 3 2 3 6 8 3" xfId="20048" xr:uid="{00000000-0005-0000-0000-0000994D0000}"/>
    <cellStyle name="20% - Accent1 3 2 3 6 9" xfId="20049" xr:uid="{00000000-0005-0000-0000-00009A4D0000}"/>
    <cellStyle name="20% - Accent1 3 2 3 6 9 2" xfId="20050" xr:uid="{00000000-0005-0000-0000-00009B4D0000}"/>
    <cellStyle name="20% - Accent1 3 2 3 7" xfId="20051" xr:uid="{00000000-0005-0000-0000-00009C4D0000}"/>
    <cellStyle name="20% - Accent1 3 2 3 7 2" xfId="20052" xr:uid="{00000000-0005-0000-0000-00009D4D0000}"/>
    <cellStyle name="20% - Accent1 3 2 3 7 2 2" xfId="20053" xr:uid="{00000000-0005-0000-0000-00009E4D0000}"/>
    <cellStyle name="20% - Accent1 3 2 3 7 2 2 2" xfId="20054" xr:uid="{00000000-0005-0000-0000-00009F4D0000}"/>
    <cellStyle name="20% - Accent1 3 2 3 7 2 2 2 2" xfId="20055" xr:uid="{00000000-0005-0000-0000-0000A04D0000}"/>
    <cellStyle name="20% - Accent1 3 2 3 7 2 2 3" xfId="20056" xr:uid="{00000000-0005-0000-0000-0000A14D0000}"/>
    <cellStyle name="20% - Accent1 3 2 3 7 2 3" xfId="20057" xr:uid="{00000000-0005-0000-0000-0000A24D0000}"/>
    <cellStyle name="20% - Accent1 3 2 3 7 2 3 2" xfId="20058" xr:uid="{00000000-0005-0000-0000-0000A34D0000}"/>
    <cellStyle name="20% - Accent1 3 2 3 7 2 4" xfId="20059" xr:uid="{00000000-0005-0000-0000-0000A44D0000}"/>
    <cellStyle name="20% - Accent1 3 2 3 7 3" xfId="20060" xr:uid="{00000000-0005-0000-0000-0000A54D0000}"/>
    <cellStyle name="20% - Accent1 3 2 3 7 3 2" xfId="20061" xr:uid="{00000000-0005-0000-0000-0000A64D0000}"/>
    <cellStyle name="20% - Accent1 3 2 3 7 3 2 2" xfId="20062" xr:uid="{00000000-0005-0000-0000-0000A74D0000}"/>
    <cellStyle name="20% - Accent1 3 2 3 7 3 2 2 2" xfId="20063" xr:uid="{00000000-0005-0000-0000-0000A84D0000}"/>
    <cellStyle name="20% - Accent1 3 2 3 7 3 2 3" xfId="20064" xr:uid="{00000000-0005-0000-0000-0000A94D0000}"/>
    <cellStyle name="20% - Accent1 3 2 3 7 3 3" xfId="20065" xr:uid="{00000000-0005-0000-0000-0000AA4D0000}"/>
    <cellStyle name="20% - Accent1 3 2 3 7 3 3 2" xfId="20066" xr:uid="{00000000-0005-0000-0000-0000AB4D0000}"/>
    <cellStyle name="20% - Accent1 3 2 3 7 3 4" xfId="20067" xr:uid="{00000000-0005-0000-0000-0000AC4D0000}"/>
    <cellStyle name="20% - Accent1 3 2 3 7 4" xfId="20068" xr:uid="{00000000-0005-0000-0000-0000AD4D0000}"/>
    <cellStyle name="20% - Accent1 3 2 3 7 4 2" xfId="20069" xr:uid="{00000000-0005-0000-0000-0000AE4D0000}"/>
    <cellStyle name="20% - Accent1 3 2 3 7 4 2 2" xfId="20070" xr:uid="{00000000-0005-0000-0000-0000AF4D0000}"/>
    <cellStyle name="20% - Accent1 3 2 3 7 4 2 2 2" xfId="20071" xr:uid="{00000000-0005-0000-0000-0000B04D0000}"/>
    <cellStyle name="20% - Accent1 3 2 3 7 4 2 3" xfId="20072" xr:uid="{00000000-0005-0000-0000-0000B14D0000}"/>
    <cellStyle name="20% - Accent1 3 2 3 7 4 3" xfId="20073" xr:uid="{00000000-0005-0000-0000-0000B24D0000}"/>
    <cellStyle name="20% - Accent1 3 2 3 7 4 3 2" xfId="20074" xr:uid="{00000000-0005-0000-0000-0000B34D0000}"/>
    <cellStyle name="20% - Accent1 3 2 3 7 4 4" xfId="20075" xr:uid="{00000000-0005-0000-0000-0000B44D0000}"/>
    <cellStyle name="20% - Accent1 3 2 3 7 5" xfId="20076" xr:uid="{00000000-0005-0000-0000-0000B54D0000}"/>
    <cellStyle name="20% - Accent1 3 2 3 7 5 2" xfId="20077" xr:uid="{00000000-0005-0000-0000-0000B64D0000}"/>
    <cellStyle name="20% - Accent1 3 2 3 7 5 2 2" xfId="20078" xr:uid="{00000000-0005-0000-0000-0000B74D0000}"/>
    <cellStyle name="20% - Accent1 3 2 3 7 5 3" xfId="20079" xr:uid="{00000000-0005-0000-0000-0000B84D0000}"/>
    <cellStyle name="20% - Accent1 3 2 3 7 6" xfId="20080" xr:uid="{00000000-0005-0000-0000-0000B94D0000}"/>
    <cellStyle name="20% - Accent1 3 2 3 7 6 2" xfId="20081" xr:uid="{00000000-0005-0000-0000-0000BA4D0000}"/>
    <cellStyle name="20% - Accent1 3 2 3 7 6 2 2" xfId="20082" xr:uid="{00000000-0005-0000-0000-0000BB4D0000}"/>
    <cellStyle name="20% - Accent1 3 2 3 7 6 3" xfId="20083" xr:uid="{00000000-0005-0000-0000-0000BC4D0000}"/>
    <cellStyle name="20% - Accent1 3 2 3 7 7" xfId="20084" xr:uid="{00000000-0005-0000-0000-0000BD4D0000}"/>
    <cellStyle name="20% - Accent1 3 2 3 7 7 2" xfId="20085" xr:uid="{00000000-0005-0000-0000-0000BE4D0000}"/>
    <cellStyle name="20% - Accent1 3 2 3 7 8" xfId="20086" xr:uid="{00000000-0005-0000-0000-0000BF4D0000}"/>
    <cellStyle name="20% - Accent1 3 2 3 7 8 2" xfId="20087" xr:uid="{00000000-0005-0000-0000-0000C04D0000}"/>
    <cellStyle name="20% - Accent1 3 2 3 7 9" xfId="20088" xr:uid="{00000000-0005-0000-0000-0000C14D0000}"/>
    <cellStyle name="20% - Accent1 3 2 3 8" xfId="20089" xr:uid="{00000000-0005-0000-0000-0000C24D0000}"/>
    <cellStyle name="20% - Accent1 3 2 3 8 2" xfId="20090" xr:uid="{00000000-0005-0000-0000-0000C34D0000}"/>
    <cellStyle name="20% - Accent1 3 2 3 8 2 2" xfId="20091" xr:uid="{00000000-0005-0000-0000-0000C44D0000}"/>
    <cellStyle name="20% - Accent1 3 2 3 8 2 2 2" xfId="20092" xr:uid="{00000000-0005-0000-0000-0000C54D0000}"/>
    <cellStyle name="20% - Accent1 3 2 3 8 2 2 2 2" xfId="20093" xr:uid="{00000000-0005-0000-0000-0000C64D0000}"/>
    <cellStyle name="20% - Accent1 3 2 3 8 2 2 3" xfId="20094" xr:uid="{00000000-0005-0000-0000-0000C74D0000}"/>
    <cellStyle name="20% - Accent1 3 2 3 8 2 3" xfId="20095" xr:uid="{00000000-0005-0000-0000-0000C84D0000}"/>
    <cellStyle name="20% - Accent1 3 2 3 8 2 3 2" xfId="20096" xr:uid="{00000000-0005-0000-0000-0000C94D0000}"/>
    <cellStyle name="20% - Accent1 3 2 3 8 2 4" xfId="20097" xr:uid="{00000000-0005-0000-0000-0000CA4D0000}"/>
    <cellStyle name="20% - Accent1 3 2 3 8 3" xfId="20098" xr:uid="{00000000-0005-0000-0000-0000CB4D0000}"/>
    <cellStyle name="20% - Accent1 3 2 3 8 3 2" xfId="20099" xr:uid="{00000000-0005-0000-0000-0000CC4D0000}"/>
    <cellStyle name="20% - Accent1 3 2 3 8 3 2 2" xfId="20100" xr:uid="{00000000-0005-0000-0000-0000CD4D0000}"/>
    <cellStyle name="20% - Accent1 3 2 3 8 3 2 2 2" xfId="20101" xr:uid="{00000000-0005-0000-0000-0000CE4D0000}"/>
    <cellStyle name="20% - Accent1 3 2 3 8 3 2 3" xfId="20102" xr:uid="{00000000-0005-0000-0000-0000CF4D0000}"/>
    <cellStyle name="20% - Accent1 3 2 3 8 3 3" xfId="20103" xr:uid="{00000000-0005-0000-0000-0000D04D0000}"/>
    <cellStyle name="20% - Accent1 3 2 3 8 3 3 2" xfId="20104" xr:uid="{00000000-0005-0000-0000-0000D14D0000}"/>
    <cellStyle name="20% - Accent1 3 2 3 8 3 4" xfId="20105" xr:uid="{00000000-0005-0000-0000-0000D24D0000}"/>
    <cellStyle name="20% - Accent1 3 2 3 8 4" xfId="20106" xr:uid="{00000000-0005-0000-0000-0000D34D0000}"/>
    <cellStyle name="20% - Accent1 3 2 3 8 4 2" xfId="20107" xr:uid="{00000000-0005-0000-0000-0000D44D0000}"/>
    <cellStyle name="20% - Accent1 3 2 3 8 4 2 2" xfId="20108" xr:uid="{00000000-0005-0000-0000-0000D54D0000}"/>
    <cellStyle name="20% - Accent1 3 2 3 8 4 2 2 2" xfId="20109" xr:uid="{00000000-0005-0000-0000-0000D64D0000}"/>
    <cellStyle name="20% - Accent1 3 2 3 8 4 2 3" xfId="20110" xr:uid="{00000000-0005-0000-0000-0000D74D0000}"/>
    <cellStyle name="20% - Accent1 3 2 3 8 4 3" xfId="20111" xr:uid="{00000000-0005-0000-0000-0000D84D0000}"/>
    <cellStyle name="20% - Accent1 3 2 3 8 4 3 2" xfId="20112" xr:uid="{00000000-0005-0000-0000-0000D94D0000}"/>
    <cellStyle name="20% - Accent1 3 2 3 8 4 4" xfId="20113" xr:uid="{00000000-0005-0000-0000-0000DA4D0000}"/>
    <cellStyle name="20% - Accent1 3 2 3 8 5" xfId="20114" xr:uid="{00000000-0005-0000-0000-0000DB4D0000}"/>
    <cellStyle name="20% - Accent1 3 2 3 8 5 2" xfId="20115" xr:uid="{00000000-0005-0000-0000-0000DC4D0000}"/>
    <cellStyle name="20% - Accent1 3 2 3 8 5 2 2" xfId="20116" xr:uid="{00000000-0005-0000-0000-0000DD4D0000}"/>
    <cellStyle name="20% - Accent1 3 2 3 8 5 3" xfId="20117" xr:uid="{00000000-0005-0000-0000-0000DE4D0000}"/>
    <cellStyle name="20% - Accent1 3 2 3 8 6" xfId="20118" xr:uid="{00000000-0005-0000-0000-0000DF4D0000}"/>
    <cellStyle name="20% - Accent1 3 2 3 8 6 2" xfId="20119" xr:uid="{00000000-0005-0000-0000-0000E04D0000}"/>
    <cellStyle name="20% - Accent1 3 2 3 8 6 2 2" xfId="20120" xr:uid="{00000000-0005-0000-0000-0000E14D0000}"/>
    <cellStyle name="20% - Accent1 3 2 3 8 6 3" xfId="20121" xr:uid="{00000000-0005-0000-0000-0000E24D0000}"/>
    <cellStyle name="20% - Accent1 3 2 3 8 7" xfId="20122" xr:uid="{00000000-0005-0000-0000-0000E34D0000}"/>
    <cellStyle name="20% - Accent1 3 2 3 8 7 2" xfId="20123" xr:uid="{00000000-0005-0000-0000-0000E44D0000}"/>
    <cellStyle name="20% - Accent1 3 2 3 8 8" xfId="20124" xr:uid="{00000000-0005-0000-0000-0000E54D0000}"/>
    <cellStyle name="20% - Accent1 3 2 3 8 8 2" xfId="20125" xr:uid="{00000000-0005-0000-0000-0000E64D0000}"/>
    <cellStyle name="20% - Accent1 3 2 3 8 9" xfId="20126" xr:uid="{00000000-0005-0000-0000-0000E74D0000}"/>
    <cellStyle name="20% - Accent1 3 2 3 9" xfId="20127" xr:uid="{00000000-0005-0000-0000-0000E84D0000}"/>
    <cellStyle name="20% - Accent1 3 2 3 9 2" xfId="20128" xr:uid="{00000000-0005-0000-0000-0000E94D0000}"/>
    <cellStyle name="20% - Accent1 3 2 3 9 2 2" xfId="20129" xr:uid="{00000000-0005-0000-0000-0000EA4D0000}"/>
    <cellStyle name="20% - Accent1 3 2 3 9 2 2 2" xfId="20130" xr:uid="{00000000-0005-0000-0000-0000EB4D0000}"/>
    <cellStyle name="20% - Accent1 3 2 3 9 2 3" xfId="20131" xr:uid="{00000000-0005-0000-0000-0000EC4D0000}"/>
    <cellStyle name="20% - Accent1 3 2 3 9 3" xfId="20132" xr:uid="{00000000-0005-0000-0000-0000ED4D0000}"/>
    <cellStyle name="20% - Accent1 3 2 3 9 3 2" xfId="20133" xr:uid="{00000000-0005-0000-0000-0000EE4D0000}"/>
    <cellStyle name="20% - Accent1 3 2 3 9 4" xfId="20134" xr:uid="{00000000-0005-0000-0000-0000EF4D0000}"/>
    <cellStyle name="20% - Accent1 3 2 4" xfId="20135" xr:uid="{00000000-0005-0000-0000-0000F04D0000}"/>
    <cellStyle name="20% - Accent1 3 2 4 10" xfId="20136" xr:uid="{00000000-0005-0000-0000-0000F14D0000}"/>
    <cellStyle name="20% - Accent1 3 2 4 10 2" xfId="20137" xr:uid="{00000000-0005-0000-0000-0000F24D0000}"/>
    <cellStyle name="20% - Accent1 3 2 4 10 2 2" xfId="20138" xr:uid="{00000000-0005-0000-0000-0000F34D0000}"/>
    <cellStyle name="20% - Accent1 3 2 4 10 2 2 2" xfId="20139" xr:uid="{00000000-0005-0000-0000-0000F44D0000}"/>
    <cellStyle name="20% - Accent1 3 2 4 10 2 3" xfId="20140" xr:uid="{00000000-0005-0000-0000-0000F54D0000}"/>
    <cellStyle name="20% - Accent1 3 2 4 10 3" xfId="20141" xr:uid="{00000000-0005-0000-0000-0000F64D0000}"/>
    <cellStyle name="20% - Accent1 3 2 4 10 3 2" xfId="20142" xr:uid="{00000000-0005-0000-0000-0000F74D0000}"/>
    <cellStyle name="20% - Accent1 3 2 4 10 4" xfId="20143" xr:uid="{00000000-0005-0000-0000-0000F84D0000}"/>
    <cellStyle name="20% - Accent1 3 2 4 11" xfId="20144" xr:uid="{00000000-0005-0000-0000-0000F94D0000}"/>
    <cellStyle name="20% - Accent1 3 2 4 11 2" xfId="20145" xr:uid="{00000000-0005-0000-0000-0000FA4D0000}"/>
    <cellStyle name="20% - Accent1 3 2 4 11 2 2" xfId="20146" xr:uid="{00000000-0005-0000-0000-0000FB4D0000}"/>
    <cellStyle name="20% - Accent1 3 2 4 11 2 2 2" xfId="20147" xr:uid="{00000000-0005-0000-0000-0000FC4D0000}"/>
    <cellStyle name="20% - Accent1 3 2 4 11 2 3" xfId="20148" xr:uid="{00000000-0005-0000-0000-0000FD4D0000}"/>
    <cellStyle name="20% - Accent1 3 2 4 11 3" xfId="20149" xr:uid="{00000000-0005-0000-0000-0000FE4D0000}"/>
    <cellStyle name="20% - Accent1 3 2 4 11 3 2" xfId="20150" xr:uid="{00000000-0005-0000-0000-0000FF4D0000}"/>
    <cellStyle name="20% - Accent1 3 2 4 11 4" xfId="20151" xr:uid="{00000000-0005-0000-0000-0000004E0000}"/>
    <cellStyle name="20% - Accent1 3 2 4 12" xfId="20152" xr:uid="{00000000-0005-0000-0000-0000014E0000}"/>
    <cellStyle name="20% - Accent1 3 2 4 12 2" xfId="20153" xr:uid="{00000000-0005-0000-0000-0000024E0000}"/>
    <cellStyle name="20% - Accent1 3 2 4 12 2 2" xfId="20154" xr:uid="{00000000-0005-0000-0000-0000034E0000}"/>
    <cellStyle name="20% - Accent1 3 2 4 12 3" xfId="20155" xr:uid="{00000000-0005-0000-0000-0000044E0000}"/>
    <cellStyle name="20% - Accent1 3 2 4 13" xfId="20156" xr:uid="{00000000-0005-0000-0000-0000054E0000}"/>
    <cellStyle name="20% - Accent1 3 2 4 13 2" xfId="20157" xr:uid="{00000000-0005-0000-0000-0000064E0000}"/>
    <cellStyle name="20% - Accent1 3 2 4 13 2 2" xfId="20158" xr:uid="{00000000-0005-0000-0000-0000074E0000}"/>
    <cellStyle name="20% - Accent1 3 2 4 13 3" xfId="20159" xr:uid="{00000000-0005-0000-0000-0000084E0000}"/>
    <cellStyle name="20% - Accent1 3 2 4 14" xfId="20160" xr:uid="{00000000-0005-0000-0000-0000094E0000}"/>
    <cellStyle name="20% - Accent1 3 2 4 14 2" xfId="20161" xr:uid="{00000000-0005-0000-0000-00000A4E0000}"/>
    <cellStyle name="20% - Accent1 3 2 4 15" xfId="20162" xr:uid="{00000000-0005-0000-0000-00000B4E0000}"/>
    <cellStyle name="20% - Accent1 3 2 4 15 2" xfId="20163" xr:uid="{00000000-0005-0000-0000-00000C4E0000}"/>
    <cellStyle name="20% - Accent1 3 2 4 16" xfId="20164" xr:uid="{00000000-0005-0000-0000-00000D4E0000}"/>
    <cellStyle name="20% - Accent1 3 2 4 2" xfId="20165" xr:uid="{00000000-0005-0000-0000-00000E4E0000}"/>
    <cellStyle name="20% - Accent1 3 2 4 2 10" xfId="20166" xr:uid="{00000000-0005-0000-0000-00000F4E0000}"/>
    <cellStyle name="20% - Accent1 3 2 4 2 10 2" xfId="20167" xr:uid="{00000000-0005-0000-0000-0000104E0000}"/>
    <cellStyle name="20% - Accent1 3 2 4 2 10 2 2" xfId="20168" xr:uid="{00000000-0005-0000-0000-0000114E0000}"/>
    <cellStyle name="20% - Accent1 3 2 4 2 10 2 2 2" xfId="20169" xr:uid="{00000000-0005-0000-0000-0000124E0000}"/>
    <cellStyle name="20% - Accent1 3 2 4 2 10 2 3" xfId="20170" xr:uid="{00000000-0005-0000-0000-0000134E0000}"/>
    <cellStyle name="20% - Accent1 3 2 4 2 10 3" xfId="20171" xr:uid="{00000000-0005-0000-0000-0000144E0000}"/>
    <cellStyle name="20% - Accent1 3 2 4 2 10 3 2" xfId="20172" xr:uid="{00000000-0005-0000-0000-0000154E0000}"/>
    <cellStyle name="20% - Accent1 3 2 4 2 10 4" xfId="20173" xr:uid="{00000000-0005-0000-0000-0000164E0000}"/>
    <cellStyle name="20% - Accent1 3 2 4 2 11" xfId="20174" xr:uid="{00000000-0005-0000-0000-0000174E0000}"/>
    <cellStyle name="20% - Accent1 3 2 4 2 11 2" xfId="20175" xr:uid="{00000000-0005-0000-0000-0000184E0000}"/>
    <cellStyle name="20% - Accent1 3 2 4 2 11 2 2" xfId="20176" xr:uid="{00000000-0005-0000-0000-0000194E0000}"/>
    <cellStyle name="20% - Accent1 3 2 4 2 11 3" xfId="20177" xr:uid="{00000000-0005-0000-0000-00001A4E0000}"/>
    <cellStyle name="20% - Accent1 3 2 4 2 12" xfId="20178" xr:uid="{00000000-0005-0000-0000-00001B4E0000}"/>
    <cellStyle name="20% - Accent1 3 2 4 2 12 2" xfId="20179" xr:uid="{00000000-0005-0000-0000-00001C4E0000}"/>
    <cellStyle name="20% - Accent1 3 2 4 2 12 2 2" xfId="20180" xr:uid="{00000000-0005-0000-0000-00001D4E0000}"/>
    <cellStyle name="20% - Accent1 3 2 4 2 12 3" xfId="20181" xr:uid="{00000000-0005-0000-0000-00001E4E0000}"/>
    <cellStyle name="20% - Accent1 3 2 4 2 13" xfId="20182" xr:uid="{00000000-0005-0000-0000-00001F4E0000}"/>
    <cellStyle name="20% - Accent1 3 2 4 2 13 2" xfId="20183" xr:uid="{00000000-0005-0000-0000-0000204E0000}"/>
    <cellStyle name="20% - Accent1 3 2 4 2 14" xfId="20184" xr:uid="{00000000-0005-0000-0000-0000214E0000}"/>
    <cellStyle name="20% - Accent1 3 2 4 2 14 2" xfId="20185" xr:uid="{00000000-0005-0000-0000-0000224E0000}"/>
    <cellStyle name="20% - Accent1 3 2 4 2 15" xfId="20186" xr:uid="{00000000-0005-0000-0000-0000234E0000}"/>
    <cellStyle name="20% - Accent1 3 2 4 2 2" xfId="20187" xr:uid="{00000000-0005-0000-0000-0000244E0000}"/>
    <cellStyle name="20% - Accent1 3 2 4 2 2 10" xfId="20188" xr:uid="{00000000-0005-0000-0000-0000254E0000}"/>
    <cellStyle name="20% - Accent1 3 2 4 2 2 10 2" xfId="20189" xr:uid="{00000000-0005-0000-0000-0000264E0000}"/>
    <cellStyle name="20% - Accent1 3 2 4 2 2 10 2 2" xfId="20190" xr:uid="{00000000-0005-0000-0000-0000274E0000}"/>
    <cellStyle name="20% - Accent1 3 2 4 2 2 10 3" xfId="20191" xr:uid="{00000000-0005-0000-0000-0000284E0000}"/>
    <cellStyle name="20% - Accent1 3 2 4 2 2 11" xfId="20192" xr:uid="{00000000-0005-0000-0000-0000294E0000}"/>
    <cellStyle name="20% - Accent1 3 2 4 2 2 11 2" xfId="20193" xr:uid="{00000000-0005-0000-0000-00002A4E0000}"/>
    <cellStyle name="20% - Accent1 3 2 4 2 2 11 2 2" xfId="20194" xr:uid="{00000000-0005-0000-0000-00002B4E0000}"/>
    <cellStyle name="20% - Accent1 3 2 4 2 2 11 3" xfId="20195" xr:uid="{00000000-0005-0000-0000-00002C4E0000}"/>
    <cellStyle name="20% - Accent1 3 2 4 2 2 12" xfId="20196" xr:uid="{00000000-0005-0000-0000-00002D4E0000}"/>
    <cellStyle name="20% - Accent1 3 2 4 2 2 12 2" xfId="20197" xr:uid="{00000000-0005-0000-0000-00002E4E0000}"/>
    <cellStyle name="20% - Accent1 3 2 4 2 2 13" xfId="20198" xr:uid="{00000000-0005-0000-0000-00002F4E0000}"/>
    <cellStyle name="20% - Accent1 3 2 4 2 2 13 2" xfId="20199" xr:uid="{00000000-0005-0000-0000-0000304E0000}"/>
    <cellStyle name="20% - Accent1 3 2 4 2 2 14" xfId="20200" xr:uid="{00000000-0005-0000-0000-0000314E0000}"/>
    <cellStyle name="20% - Accent1 3 2 4 2 2 2" xfId="20201" xr:uid="{00000000-0005-0000-0000-0000324E0000}"/>
    <cellStyle name="20% - Accent1 3 2 4 2 2 2 10" xfId="20202" xr:uid="{00000000-0005-0000-0000-0000334E0000}"/>
    <cellStyle name="20% - Accent1 3 2 4 2 2 2 10 2" xfId="20203" xr:uid="{00000000-0005-0000-0000-0000344E0000}"/>
    <cellStyle name="20% - Accent1 3 2 4 2 2 2 11" xfId="20204" xr:uid="{00000000-0005-0000-0000-0000354E0000}"/>
    <cellStyle name="20% - Accent1 3 2 4 2 2 2 2" xfId="20205" xr:uid="{00000000-0005-0000-0000-0000364E0000}"/>
    <cellStyle name="20% - Accent1 3 2 4 2 2 2 2 2" xfId="20206" xr:uid="{00000000-0005-0000-0000-0000374E0000}"/>
    <cellStyle name="20% - Accent1 3 2 4 2 2 2 2 2 2" xfId="20207" xr:uid="{00000000-0005-0000-0000-0000384E0000}"/>
    <cellStyle name="20% - Accent1 3 2 4 2 2 2 2 2 2 2" xfId="20208" xr:uid="{00000000-0005-0000-0000-0000394E0000}"/>
    <cellStyle name="20% - Accent1 3 2 4 2 2 2 2 2 2 2 2" xfId="20209" xr:uid="{00000000-0005-0000-0000-00003A4E0000}"/>
    <cellStyle name="20% - Accent1 3 2 4 2 2 2 2 2 2 3" xfId="20210" xr:uid="{00000000-0005-0000-0000-00003B4E0000}"/>
    <cellStyle name="20% - Accent1 3 2 4 2 2 2 2 2 3" xfId="20211" xr:uid="{00000000-0005-0000-0000-00003C4E0000}"/>
    <cellStyle name="20% - Accent1 3 2 4 2 2 2 2 2 3 2" xfId="20212" xr:uid="{00000000-0005-0000-0000-00003D4E0000}"/>
    <cellStyle name="20% - Accent1 3 2 4 2 2 2 2 2 4" xfId="20213" xr:uid="{00000000-0005-0000-0000-00003E4E0000}"/>
    <cellStyle name="20% - Accent1 3 2 4 2 2 2 2 3" xfId="20214" xr:uid="{00000000-0005-0000-0000-00003F4E0000}"/>
    <cellStyle name="20% - Accent1 3 2 4 2 2 2 2 3 2" xfId="20215" xr:uid="{00000000-0005-0000-0000-0000404E0000}"/>
    <cellStyle name="20% - Accent1 3 2 4 2 2 2 2 3 2 2" xfId="20216" xr:uid="{00000000-0005-0000-0000-0000414E0000}"/>
    <cellStyle name="20% - Accent1 3 2 4 2 2 2 2 3 2 2 2" xfId="20217" xr:uid="{00000000-0005-0000-0000-0000424E0000}"/>
    <cellStyle name="20% - Accent1 3 2 4 2 2 2 2 3 2 3" xfId="20218" xr:uid="{00000000-0005-0000-0000-0000434E0000}"/>
    <cellStyle name="20% - Accent1 3 2 4 2 2 2 2 3 3" xfId="20219" xr:uid="{00000000-0005-0000-0000-0000444E0000}"/>
    <cellStyle name="20% - Accent1 3 2 4 2 2 2 2 3 3 2" xfId="20220" xr:uid="{00000000-0005-0000-0000-0000454E0000}"/>
    <cellStyle name="20% - Accent1 3 2 4 2 2 2 2 3 4" xfId="20221" xr:uid="{00000000-0005-0000-0000-0000464E0000}"/>
    <cellStyle name="20% - Accent1 3 2 4 2 2 2 2 4" xfId="20222" xr:uid="{00000000-0005-0000-0000-0000474E0000}"/>
    <cellStyle name="20% - Accent1 3 2 4 2 2 2 2 4 2" xfId="20223" xr:uid="{00000000-0005-0000-0000-0000484E0000}"/>
    <cellStyle name="20% - Accent1 3 2 4 2 2 2 2 4 2 2" xfId="20224" xr:uid="{00000000-0005-0000-0000-0000494E0000}"/>
    <cellStyle name="20% - Accent1 3 2 4 2 2 2 2 4 2 2 2" xfId="20225" xr:uid="{00000000-0005-0000-0000-00004A4E0000}"/>
    <cellStyle name="20% - Accent1 3 2 4 2 2 2 2 4 2 3" xfId="20226" xr:uid="{00000000-0005-0000-0000-00004B4E0000}"/>
    <cellStyle name="20% - Accent1 3 2 4 2 2 2 2 4 3" xfId="20227" xr:uid="{00000000-0005-0000-0000-00004C4E0000}"/>
    <cellStyle name="20% - Accent1 3 2 4 2 2 2 2 4 3 2" xfId="20228" xr:uid="{00000000-0005-0000-0000-00004D4E0000}"/>
    <cellStyle name="20% - Accent1 3 2 4 2 2 2 2 4 4" xfId="20229" xr:uid="{00000000-0005-0000-0000-00004E4E0000}"/>
    <cellStyle name="20% - Accent1 3 2 4 2 2 2 2 5" xfId="20230" xr:uid="{00000000-0005-0000-0000-00004F4E0000}"/>
    <cellStyle name="20% - Accent1 3 2 4 2 2 2 2 5 2" xfId="20231" xr:uid="{00000000-0005-0000-0000-0000504E0000}"/>
    <cellStyle name="20% - Accent1 3 2 4 2 2 2 2 5 2 2" xfId="20232" xr:uid="{00000000-0005-0000-0000-0000514E0000}"/>
    <cellStyle name="20% - Accent1 3 2 4 2 2 2 2 5 3" xfId="20233" xr:uid="{00000000-0005-0000-0000-0000524E0000}"/>
    <cellStyle name="20% - Accent1 3 2 4 2 2 2 2 6" xfId="20234" xr:uid="{00000000-0005-0000-0000-0000534E0000}"/>
    <cellStyle name="20% - Accent1 3 2 4 2 2 2 2 6 2" xfId="20235" xr:uid="{00000000-0005-0000-0000-0000544E0000}"/>
    <cellStyle name="20% - Accent1 3 2 4 2 2 2 2 6 2 2" xfId="20236" xr:uid="{00000000-0005-0000-0000-0000554E0000}"/>
    <cellStyle name="20% - Accent1 3 2 4 2 2 2 2 6 3" xfId="20237" xr:uid="{00000000-0005-0000-0000-0000564E0000}"/>
    <cellStyle name="20% - Accent1 3 2 4 2 2 2 2 7" xfId="20238" xr:uid="{00000000-0005-0000-0000-0000574E0000}"/>
    <cellStyle name="20% - Accent1 3 2 4 2 2 2 2 7 2" xfId="20239" xr:uid="{00000000-0005-0000-0000-0000584E0000}"/>
    <cellStyle name="20% - Accent1 3 2 4 2 2 2 2 8" xfId="20240" xr:uid="{00000000-0005-0000-0000-0000594E0000}"/>
    <cellStyle name="20% - Accent1 3 2 4 2 2 2 2 8 2" xfId="20241" xr:uid="{00000000-0005-0000-0000-00005A4E0000}"/>
    <cellStyle name="20% - Accent1 3 2 4 2 2 2 2 9" xfId="20242" xr:uid="{00000000-0005-0000-0000-00005B4E0000}"/>
    <cellStyle name="20% - Accent1 3 2 4 2 2 2 3" xfId="20243" xr:uid="{00000000-0005-0000-0000-00005C4E0000}"/>
    <cellStyle name="20% - Accent1 3 2 4 2 2 2 3 2" xfId="20244" xr:uid="{00000000-0005-0000-0000-00005D4E0000}"/>
    <cellStyle name="20% - Accent1 3 2 4 2 2 2 3 2 2" xfId="20245" xr:uid="{00000000-0005-0000-0000-00005E4E0000}"/>
    <cellStyle name="20% - Accent1 3 2 4 2 2 2 3 2 2 2" xfId="20246" xr:uid="{00000000-0005-0000-0000-00005F4E0000}"/>
    <cellStyle name="20% - Accent1 3 2 4 2 2 2 3 2 2 2 2" xfId="20247" xr:uid="{00000000-0005-0000-0000-0000604E0000}"/>
    <cellStyle name="20% - Accent1 3 2 4 2 2 2 3 2 2 3" xfId="20248" xr:uid="{00000000-0005-0000-0000-0000614E0000}"/>
    <cellStyle name="20% - Accent1 3 2 4 2 2 2 3 2 3" xfId="20249" xr:uid="{00000000-0005-0000-0000-0000624E0000}"/>
    <cellStyle name="20% - Accent1 3 2 4 2 2 2 3 2 3 2" xfId="20250" xr:uid="{00000000-0005-0000-0000-0000634E0000}"/>
    <cellStyle name="20% - Accent1 3 2 4 2 2 2 3 2 4" xfId="20251" xr:uid="{00000000-0005-0000-0000-0000644E0000}"/>
    <cellStyle name="20% - Accent1 3 2 4 2 2 2 3 3" xfId="20252" xr:uid="{00000000-0005-0000-0000-0000654E0000}"/>
    <cellStyle name="20% - Accent1 3 2 4 2 2 2 3 3 2" xfId="20253" xr:uid="{00000000-0005-0000-0000-0000664E0000}"/>
    <cellStyle name="20% - Accent1 3 2 4 2 2 2 3 3 2 2" xfId="20254" xr:uid="{00000000-0005-0000-0000-0000674E0000}"/>
    <cellStyle name="20% - Accent1 3 2 4 2 2 2 3 3 2 2 2" xfId="20255" xr:uid="{00000000-0005-0000-0000-0000684E0000}"/>
    <cellStyle name="20% - Accent1 3 2 4 2 2 2 3 3 2 3" xfId="20256" xr:uid="{00000000-0005-0000-0000-0000694E0000}"/>
    <cellStyle name="20% - Accent1 3 2 4 2 2 2 3 3 3" xfId="20257" xr:uid="{00000000-0005-0000-0000-00006A4E0000}"/>
    <cellStyle name="20% - Accent1 3 2 4 2 2 2 3 3 3 2" xfId="20258" xr:uid="{00000000-0005-0000-0000-00006B4E0000}"/>
    <cellStyle name="20% - Accent1 3 2 4 2 2 2 3 3 4" xfId="20259" xr:uid="{00000000-0005-0000-0000-00006C4E0000}"/>
    <cellStyle name="20% - Accent1 3 2 4 2 2 2 3 4" xfId="20260" xr:uid="{00000000-0005-0000-0000-00006D4E0000}"/>
    <cellStyle name="20% - Accent1 3 2 4 2 2 2 3 4 2" xfId="20261" xr:uid="{00000000-0005-0000-0000-00006E4E0000}"/>
    <cellStyle name="20% - Accent1 3 2 4 2 2 2 3 4 2 2" xfId="20262" xr:uid="{00000000-0005-0000-0000-00006F4E0000}"/>
    <cellStyle name="20% - Accent1 3 2 4 2 2 2 3 4 2 2 2" xfId="20263" xr:uid="{00000000-0005-0000-0000-0000704E0000}"/>
    <cellStyle name="20% - Accent1 3 2 4 2 2 2 3 4 2 3" xfId="20264" xr:uid="{00000000-0005-0000-0000-0000714E0000}"/>
    <cellStyle name="20% - Accent1 3 2 4 2 2 2 3 4 3" xfId="20265" xr:uid="{00000000-0005-0000-0000-0000724E0000}"/>
    <cellStyle name="20% - Accent1 3 2 4 2 2 2 3 4 3 2" xfId="20266" xr:uid="{00000000-0005-0000-0000-0000734E0000}"/>
    <cellStyle name="20% - Accent1 3 2 4 2 2 2 3 4 4" xfId="20267" xr:uid="{00000000-0005-0000-0000-0000744E0000}"/>
    <cellStyle name="20% - Accent1 3 2 4 2 2 2 3 5" xfId="20268" xr:uid="{00000000-0005-0000-0000-0000754E0000}"/>
    <cellStyle name="20% - Accent1 3 2 4 2 2 2 3 5 2" xfId="20269" xr:uid="{00000000-0005-0000-0000-0000764E0000}"/>
    <cellStyle name="20% - Accent1 3 2 4 2 2 2 3 5 2 2" xfId="20270" xr:uid="{00000000-0005-0000-0000-0000774E0000}"/>
    <cellStyle name="20% - Accent1 3 2 4 2 2 2 3 5 3" xfId="20271" xr:uid="{00000000-0005-0000-0000-0000784E0000}"/>
    <cellStyle name="20% - Accent1 3 2 4 2 2 2 3 6" xfId="20272" xr:uid="{00000000-0005-0000-0000-0000794E0000}"/>
    <cellStyle name="20% - Accent1 3 2 4 2 2 2 3 6 2" xfId="20273" xr:uid="{00000000-0005-0000-0000-00007A4E0000}"/>
    <cellStyle name="20% - Accent1 3 2 4 2 2 2 3 6 2 2" xfId="20274" xr:uid="{00000000-0005-0000-0000-00007B4E0000}"/>
    <cellStyle name="20% - Accent1 3 2 4 2 2 2 3 6 3" xfId="20275" xr:uid="{00000000-0005-0000-0000-00007C4E0000}"/>
    <cellStyle name="20% - Accent1 3 2 4 2 2 2 3 7" xfId="20276" xr:uid="{00000000-0005-0000-0000-00007D4E0000}"/>
    <cellStyle name="20% - Accent1 3 2 4 2 2 2 3 7 2" xfId="20277" xr:uid="{00000000-0005-0000-0000-00007E4E0000}"/>
    <cellStyle name="20% - Accent1 3 2 4 2 2 2 3 8" xfId="20278" xr:uid="{00000000-0005-0000-0000-00007F4E0000}"/>
    <cellStyle name="20% - Accent1 3 2 4 2 2 2 3 8 2" xfId="20279" xr:uid="{00000000-0005-0000-0000-0000804E0000}"/>
    <cellStyle name="20% - Accent1 3 2 4 2 2 2 3 9" xfId="20280" xr:uid="{00000000-0005-0000-0000-0000814E0000}"/>
    <cellStyle name="20% - Accent1 3 2 4 2 2 2 4" xfId="20281" xr:uid="{00000000-0005-0000-0000-0000824E0000}"/>
    <cellStyle name="20% - Accent1 3 2 4 2 2 2 4 2" xfId="20282" xr:uid="{00000000-0005-0000-0000-0000834E0000}"/>
    <cellStyle name="20% - Accent1 3 2 4 2 2 2 4 2 2" xfId="20283" xr:uid="{00000000-0005-0000-0000-0000844E0000}"/>
    <cellStyle name="20% - Accent1 3 2 4 2 2 2 4 2 2 2" xfId="20284" xr:uid="{00000000-0005-0000-0000-0000854E0000}"/>
    <cellStyle name="20% - Accent1 3 2 4 2 2 2 4 2 3" xfId="20285" xr:uid="{00000000-0005-0000-0000-0000864E0000}"/>
    <cellStyle name="20% - Accent1 3 2 4 2 2 2 4 3" xfId="20286" xr:uid="{00000000-0005-0000-0000-0000874E0000}"/>
    <cellStyle name="20% - Accent1 3 2 4 2 2 2 4 3 2" xfId="20287" xr:uid="{00000000-0005-0000-0000-0000884E0000}"/>
    <cellStyle name="20% - Accent1 3 2 4 2 2 2 4 4" xfId="20288" xr:uid="{00000000-0005-0000-0000-0000894E0000}"/>
    <cellStyle name="20% - Accent1 3 2 4 2 2 2 5" xfId="20289" xr:uid="{00000000-0005-0000-0000-00008A4E0000}"/>
    <cellStyle name="20% - Accent1 3 2 4 2 2 2 5 2" xfId="20290" xr:uid="{00000000-0005-0000-0000-00008B4E0000}"/>
    <cellStyle name="20% - Accent1 3 2 4 2 2 2 5 2 2" xfId="20291" xr:uid="{00000000-0005-0000-0000-00008C4E0000}"/>
    <cellStyle name="20% - Accent1 3 2 4 2 2 2 5 2 2 2" xfId="20292" xr:uid="{00000000-0005-0000-0000-00008D4E0000}"/>
    <cellStyle name="20% - Accent1 3 2 4 2 2 2 5 2 3" xfId="20293" xr:uid="{00000000-0005-0000-0000-00008E4E0000}"/>
    <cellStyle name="20% - Accent1 3 2 4 2 2 2 5 3" xfId="20294" xr:uid="{00000000-0005-0000-0000-00008F4E0000}"/>
    <cellStyle name="20% - Accent1 3 2 4 2 2 2 5 3 2" xfId="20295" xr:uid="{00000000-0005-0000-0000-0000904E0000}"/>
    <cellStyle name="20% - Accent1 3 2 4 2 2 2 5 4" xfId="20296" xr:uid="{00000000-0005-0000-0000-0000914E0000}"/>
    <cellStyle name="20% - Accent1 3 2 4 2 2 2 6" xfId="20297" xr:uid="{00000000-0005-0000-0000-0000924E0000}"/>
    <cellStyle name="20% - Accent1 3 2 4 2 2 2 6 2" xfId="20298" xr:uid="{00000000-0005-0000-0000-0000934E0000}"/>
    <cellStyle name="20% - Accent1 3 2 4 2 2 2 6 2 2" xfId="20299" xr:uid="{00000000-0005-0000-0000-0000944E0000}"/>
    <cellStyle name="20% - Accent1 3 2 4 2 2 2 6 2 2 2" xfId="20300" xr:uid="{00000000-0005-0000-0000-0000954E0000}"/>
    <cellStyle name="20% - Accent1 3 2 4 2 2 2 6 2 3" xfId="20301" xr:uid="{00000000-0005-0000-0000-0000964E0000}"/>
    <cellStyle name="20% - Accent1 3 2 4 2 2 2 6 3" xfId="20302" xr:uid="{00000000-0005-0000-0000-0000974E0000}"/>
    <cellStyle name="20% - Accent1 3 2 4 2 2 2 6 3 2" xfId="20303" xr:uid="{00000000-0005-0000-0000-0000984E0000}"/>
    <cellStyle name="20% - Accent1 3 2 4 2 2 2 6 4" xfId="20304" xr:uid="{00000000-0005-0000-0000-0000994E0000}"/>
    <cellStyle name="20% - Accent1 3 2 4 2 2 2 7" xfId="20305" xr:uid="{00000000-0005-0000-0000-00009A4E0000}"/>
    <cellStyle name="20% - Accent1 3 2 4 2 2 2 7 2" xfId="20306" xr:uid="{00000000-0005-0000-0000-00009B4E0000}"/>
    <cellStyle name="20% - Accent1 3 2 4 2 2 2 7 2 2" xfId="20307" xr:uid="{00000000-0005-0000-0000-00009C4E0000}"/>
    <cellStyle name="20% - Accent1 3 2 4 2 2 2 7 3" xfId="20308" xr:uid="{00000000-0005-0000-0000-00009D4E0000}"/>
    <cellStyle name="20% - Accent1 3 2 4 2 2 2 8" xfId="20309" xr:uid="{00000000-0005-0000-0000-00009E4E0000}"/>
    <cellStyle name="20% - Accent1 3 2 4 2 2 2 8 2" xfId="20310" xr:uid="{00000000-0005-0000-0000-00009F4E0000}"/>
    <cellStyle name="20% - Accent1 3 2 4 2 2 2 8 2 2" xfId="20311" xr:uid="{00000000-0005-0000-0000-0000A04E0000}"/>
    <cellStyle name="20% - Accent1 3 2 4 2 2 2 8 3" xfId="20312" xr:uid="{00000000-0005-0000-0000-0000A14E0000}"/>
    <cellStyle name="20% - Accent1 3 2 4 2 2 2 9" xfId="20313" xr:uid="{00000000-0005-0000-0000-0000A24E0000}"/>
    <cellStyle name="20% - Accent1 3 2 4 2 2 2 9 2" xfId="20314" xr:uid="{00000000-0005-0000-0000-0000A34E0000}"/>
    <cellStyle name="20% - Accent1 3 2 4 2 2 3" xfId="20315" xr:uid="{00000000-0005-0000-0000-0000A44E0000}"/>
    <cellStyle name="20% - Accent1 3 2 4 2 2 3 10" xfId="20316" xr:uid="{00000000-0005-0000-0000-0000A54E0000}"/>
    <cellStyle name="20% - Accent1 3 2 4 2 2 3 10 2" xfId="20317" xr:uid="{00000000-0005-0000-0000-0000A64E0000}"/>
    <cellStyle name="20% - Accent1 3 2 4 2 2 3 11" xfId="20318" xr:uid="{00000000-0005-0000-0000-0000A74E0000}"/>
    <cellStyle name="20% - Accent1 3 2 4 2 2 3 2" xfId="20319" xr:uid="{00000000-0005-0000-0000-0000A84E0000}"/>
    <cellStyle name="20% - Accent1 3 2 4 2 2 3 2 2" xfId="20320" xr:uid="{00000000-0005-0000-0000-0000A94E0000}"/>
    <cellStyle name="20% - Accent1 3 2 4 2 2 3 2 2 2" xfId="20321" xr:uid="{00000000-0005-0000-0000-0000AA4E0000}"/>
    <cellStyle name="20% - Accent1 3 2 4 2 2 3 2 2 2 2" xfId="20322" xr:uid="{00000000-0005-0000-0000-0000AB4E0000}"/>
    <cellStyle name="20% - Accent1 3 2 4 2 2 3 2 2 2 2 2" xfId="20323" xr:uid="{00000000-0005-0000-0000-0000AC4E0000}"/>
    <cellStyle name="20% - Accent1 3 2 4 2 2 3 2 2 2 3" xfId="20324" xr:uid="{00000000-0005-0000-0000-0000AD4E0000}"/>
    <cellStyle name="20% - Accent1 3 2 4 2 2 3 2 2 3" xfId="20325" xr:uid="{00000000-0005-0000-0000-0000AE4E0000}"/>
    <cellStyle name="20% - Accent1 3 2 4 2 2 3 2 2 3 2" xfId="20326" xr:uid="{00000000-0005-0000-0000-0000AF4E0000}"/>
    <cellStyle name="20% - Accent1 3 2 4 2 2 3 2 2 4" xfId="20327" xr:uid="{00000000-0005-0000-0000-0000B04E0000}"/>
    <cellStyle name="20% - Accent1 3 2 4 2 2 3 2 3" xfId="20328" xr:uid="{00000000-0005-0000-0000-0000B14E0000}"/>
    <cellStyle name="20% - Accent1 3 2 4 2 2 3 2 3 2" xfId="20329" xr:uid="{00000000-0005-0000-0000-0000B24E0000}"/>
    <cellStyle name="20% - Accent1 3 2 4 2 2 3 2 3 2 2" xfId="20330" xr:uid="{00000000-0005-0000-0000-0000B34E0000}"/>
    <cellStyle name="20% - Accent1 3 2 4 2 2 3 2 3 2 2 2" xfId="20331" xr:uid="{00000000-0005-0000-0000-0000B44E0000}"/>
    <cellStyle name="20% - Accent1 3 2 4 2 2 3 2 3 2 3" xfId="20332" xr:uid="{00000000-0005-0000-0000-0000B54E0000}"/>
    <cellStyle name="20% - Accent1 3 2 4 2 2 3 2 3 3" xfId="20333" xr:uid="{00000000-0005-0000-0000-0000B64E0000}"/>
    <cellStyle name="20% - Accent1 3 2 4 2 2 3 2 3 3 2" xfId="20334" xr:uid="{00000000-0005-0000-0000-0000B74E0000}"/>
    <cellStyle name="20% - Accent1 3 2 4 2 2 3 2 3 4" xfId="20335" xr:uid="{00000000-0005-0000-0000-0000B84E0000}"/>
    <cellStyle name="20% - Accent1 3 2 4 2 2 3 2 4" xfId="20336" xr:uid="{00000000-0005-0000-0000-0000B94E0000}"/>
    <cellStyle name="20% - Accent1 3 2 4 2 2 3 2 4 2" xfId="20337" xr:uid="{00000000-0005-0000-0000-0000BA4E0000}"/>
    <cellStyle name="20% - Accent1 3 2 4 2 2 3 2 4 2 2" xfId="20338" xr:uid="{00000000-0005-0000-0000-0000BB4E0000}"/>
    <cellStyle name="20% - Accent1 3 2 4 2 2 3 2 4 2 2 2" xfId="20339" xr:uid="{00000000-0005-0000-0000-0000BC4E0000}"/>
    <cellStyle name="20% - Accent1 3 2 4 2 2 3 2 4 2 3" xfId="20340" xr:uid="{00000000-0005-0000-0000-0000BD4E0000}"/>
    <cellStyle name="20% - Accent1 3 2 4 2 2 3 2 4 3" xfId="20341" xr:uid="{00000000-0005-0000-0000-0000BE4E0000}"/>
    <cellStyle name="20% - Accent1 3 2 4 2 2 3 2 4 3 2" xfId="20342" xr:uid="{00000000-0005-0000-0000-0000BF4E0000}"/>
    <cellStyle name="20% - Accent1 3 2 4 2 2 3 2 4 4" xfId="20343" xr:uid="{00000000-0005-0000-0000-0000C04E0000}"/>
    <cellStyle name="20% - Accent1 3 2 4 2 2 3 2 5" xfId="20344" xr:uid="{00000000-0005-0000-0000-0000C14E0000}"/>
    <cellStyle name="20% - Accent1 3 2 4 2 2 3 2 5 2" xfId="20345" xr:uid="{00000000-0005-0000-0000-0000C24E0000}"/>
    <cellStyle name="20% - Accent1 3 2 4 2 2 3 2 5 2 2" xfId="20346" xr:uid="{00000000-0005-0000-0000-0000C34E0000}"/>
    <cellStyle name="20% - Accent1 3 2 4 2 2 3 2 5 3" xfId="20347" xr:uid="{00000000-0005-0000-0000-0000C44E0000}"/>
    <cellStyle name="20% - Accent1 3 2 4 2 2 3 2 6" xfId="20348" xr:uid="{00000000-0005-0000-0000-0000C54E0000}"/>
    <cellStyle name="20% - Accent1 3 2 4 2 2 3 2 6 2" xfId="20349" xr:uid="{00000000-0005-0000-0000-0000C64E0000}"/>
    <cellStyle name="20% - Accent1 3 2 4 2 2 3 2 6 2 2" xfId="20350" xr:uid="{00000000-0005-0000-0000-0000C74E0000}"/>
    <cellStyle name="20% - Accent1 3 2 4 2 2 3 2 6 3" xfId="20351" xr:uid="{00000000-0005-0000-0000-0000C84E0000}"/>
    <cellStyle name="20% - Accent1 3 2 4 2 2 3 2 7" xfId="20352" xr:uid="{00000000-0005-0000-0000-0000C94E0000}"/>
    <cellStyle name="20% - Accent1 3 2 4 2 2 3 2 7 2" xfId="20353" xr:uid="{00000000-0005-0000-0000-0000CA4E0000}"/>
    <cellStyle name="20% - Accent1 3 2 4 2 2 3 2 8" xfId="20354" xr:uid="{00000000-0005-0000-0000-0000CB4E0000}"/>
    <cellStyle name="20% - Accent1 3 2 4 2 2 3 2 8 2" xfId="20355" xr:uid="{00000000-0005-0000-0000-0000CC4E0000}"/>
    <cellStyle name="20% - Accent1 3 2 4 2 2 3 2 9" xfId="20356" xr:uid="{00000000-0005-0000-0000-0000CD4E0000}"/>
    <cellStyle name="20% - Accent1 3 2 4 2 2 3 3" xfId="20357" xr:uid="{00000000-0005-0000-0000-0000CE4E0000}"/>
    <cellStyle name="20% - Accent1 3 2 4 2 2 3 3 2" xfId="20358" xr:uid="{00000000-0005-0000-0000-0000CF4E0000}"/>
    <cellStyle name="20% - Accent1 3 2 4 2 2 3 3 2 2" xfId="20359" xr:uid="{00000000-0005-0000-0000-0000D04E0000}"/>
    <cellStyle name="20% - Accent1 3 2 4 2 2 3 3 2 2 2" xfId="20360" xr:uid="{00000000-0005-0000-0000-0000D14E0000}"/>
    <cellStyle name="20% - Accent1 3 2 4 2 2 3 3 2 2 2 2" xfId="20361" xr:uid="{00000000-0005-0000-0000-0000D24E0000}"/>
    <cellStyle name="20% - Accent1 3 2 4 2 2 3 3 2 2 3" xfId="20362" xr:uid="{00000000-0005-0000-0000-0000D34E0000}"/>
    <cellStyle name="20% - Accent1 3 2 4 2 2 3 3 2 3" xfId="20363" xr:uid="{00000000-0005-0000-0000-0000D44E0000}"/>
    <cellStyle name="20% - Accent1 3 2 4 2 2 3 3 2 3 2" xfId="20364" xr:uid="{00000000-0005-0000-0000-0000D54E0000}"/>
    <cellStyle name="20% - Accent1 3 2 4 2 2 3 3 2 4" xfId="20365" xr:uid="{00000000-0005-0000-0000-0000D64E0000}"/>
    <cellStyle name="20% - Accent1 3 2 4 2 2 3 3 3" xfId="20366" xr:uid="{00000000-0005-0000-0000-0000D74E0000}"/>
    <cellStyle name="20% - Accent1 3 2 4 2 2 3 3 3 2" xfId="20367" xr:uid="{00000000-0005-0000-0000-0000D84E0000}"/>
    <cellStyle name="20% - Accent1 3 2 4 2 2 3 3 3 2 2" xfId="20368" xr:uid="{00000000-0005-0000-0000-0000D94E0000}"/>
    <cellStyle name="20% - Accent1 3 2 4 2 2 3 3 3 2 2 2" xfId="20369" xr:uid="{00000000-0005-0000-0000-0000DA4E0000}"/>
    <cellStyle name="20% - Accent1 3 2 4 2 2 3 3 3 2 3" xfId="20370" xr:uid="{00000000-0005-0000-0000-0000DB4E0000}"/>
    <cellStyle name="20% - Accent1 3 2 4 2 2 3 3 3 3" xfId="20371" xr:uid="{00000000-0005-0000-0000-0000DC4E0000}"/>
    <cellStyle name="20% - Accent1 3 2 4 2 2 3 3 3 3 2" xfId="20372" xr:uid="{00000000-0005-0000-0000-0000DD4E0000}"/>
    <cellStyle name="20% - Accent1 3 2 4 2 2 3 3 3 4" xfId="20373" xr:uid="{00000000-0005-0000-0000-0000DE4E0000}"/>
    <cellStyle name="20% - Accent1 3 2 4 2 2 3 3 4" xfId="20374" xr:uid="{00000000-0005-0000-0000-0000DF4E0000}"/>
    <cellStyle name="20% - Accent1 3 2 4 2 2 3 3 4 2" xfId="20375" xr:uid="{00000000-0005-0000-0000-0000E04E0000}"/>
    <cellStyle name="20% - Accent1 3 2 4 2 2 3 3 4 2 2" xfId="20376" xr:uid="{00000000-0005-0000-0000-0000E14E0000}"/>
    <cellStyle name="20% - Accent1 3 2 4 2 2 3 3 4 2 2 2" xfId="20377" xr:uid="{00000000-0005-0000-0000-0000E24E0000}"/>
    <cellStyle name="20% - Accent1 3 2 4 2 2 3 3 4 2 3" xfId="20378" xr:uid="{00000000-0005-0000-0000-0000E34E0000}"/>
    <cellStyle name="20% - Accent1 3 2 4 2 2 3 3 4 3" xfId="20379" xr:uid="{00000000-0005-0000-0000-0000E44E0000}"/>
    <cellStyle name="20% - Accent1 3 2 4 2 2 3 3 4 3 2" xfId="20380" xr:uid="{00000000-0005-0000-0000-0000E54E0000}"/>
    <cellStyle name="20% - Accent1 3 2 4 2 2 3 3 4 4" xfId="20381" xr:uid="{00000000-0005-0000-0000-0000E64E0000}"/>
    <cellStyle name="20% - Accent1 3 2 4 2 2 3 3 5" xfId="20382" xr:uid="{00000000-0005-0000-0000-0000E74E0000}"/>
    <cellStyle name="20% - Accent1 3 2 4 2 2 3 3 5 2" xfId="20383" xr:uid="{00000000-0005-0000-0000-0000E84E0000}"/>
    <cellStyle name="20% - Accent1 3 2 4 2 2 3 3 5 2 2" xfId="20384" xr:uid="{00000000-0005-0000-0000-0000E94E0000}"/>
    <cellStyle name="20% - Accent1 3 2 4 2 2 3 3 5 3" xfId="20385" xr:uid="{00000000-0005-0000-0000-0000EA4E0000}"/>
    <cellStyle name="20% - Accent1 3 2 4 2 2 3 3 6" xfId="20386" xr:uid="{00000000-0005-0000-0000-0000EB4E0000}"/>
    <cellStyle name="20% - Accent1 3 2 4 2 2 3 3 6 2" xfId="20387" xr:uid="{00000000-0005-0000-0000-0000EC4E0000}"/>
    <cellStyle name="20% - Accent1 3 2 4 2 2 3 3 6 2 2" xfId="20388" xr:uid="{00000000-0005-0000-0000-0000ED4E0000}"/>
    <cellStyle name="20% - Accent1 3 2 4 2 2 3 3 6 3" xfId="20389" xr:uid="{00000000-0005-0000-0000-0000EE4E0000}"/>
    <cellStyle name="20% - Accent1 3 2 4 2 2 3 3 7" xfId="20390" xr:uid="{00000000-0005-0000-0000-0000EF4E0000}"/>
    <cellStyle name="20% - Accent1 3 2 4 2 2 3 3 7 2" xfId="20391" xr:uid="{00000000-0005-0000-0000-0000F04E0000}"/>
    <cellStyle name="20% - Accent1 3 2 4 2 2 3 3 8" xfId="20392" xr:uid="{00000000-0005-0000-0000-0000F14E0000}"/>
    <cellStyle name="20% - Accent1 3 2 4 2 2 3 3 8 2" xfId="20393" xr:uid="{00000000-0005-0000-0000-0000F24E0000}"/>
    <cellStyle name="20% - Accent1 3 2 4 2 2 3 3 9" xfId="20394" xr:uid="{00000000-0005-0000-0000-0000F34E0000}"/>
    <cellStyle name="20% - Accent1 3 2 4 2 2 3 4" xfId="20395" xr:uid="{00000000-0005-0000-0000-0000F44E0000}"/>
    <cellStyle name="20% - Accent1 3 2 4 2 2 3 4 2" xfId="20396" xr:uid="{00000000-0005-0000-0000-0000F54E0000}"/>
    <cellStyle name="20% - Accent1 3 2 4 2 2 3 4 2 2" xfId="20397" xr:uid="{00000000-0005-0000-0000-0000F64E0000}"/>
    <cellStyle name="20% - Accent1 3 2 4 2 2 3 4 2 2 2" xfId="20398" xr:uid="{00000000-0005-0000-0000-0000F74E0000}"/>
    <cellStyle name="20% - Accent1 3 2 4 2 2 3 4 2 3" xfId="20399" xr:uid="{00000000-0005-0000-0000-0000F84E0000}"/>
    <cellStyle name="20% - Accent1 3 2 4 2 2 3 4 3" xfId="20400" xr:uid="{00000000-0005-0000-0000-0000F94E0000}"/>
    <cellStyle name="20% - Accent1 3 2 4 2 2 3 4 3 2" xfId="20401" xr:uid="{00000000-0005-0000-0000-0000FA4E0000}"/>
    <cellStyle name="20% - Accent1 3 2 4 2 2 3 4 4" xfId="20402" xr:uid="{00000000-0005-0000-0000-0000FB4E0000}"/>
    <cellStyle name="20% - Accent1 3 2 4 2 2 3 5" xfId="20403" xr:uid="{00000000-0005-0000-0000-0000FC4E0000}"/>
    <cellStyle name="20% - Accent1 3 2 4 2 2 3 5 2" xfId="20404" xr:uid="{00000000-0005-0000-0000-0000FD4E0000}"/>
    <cellStyle name="20% - Accent1 3 2 4 2 2 3 5 2 2" xfId="20405" xr:uid="{00000000-0005-0000-0000-0000FE4E0000}"/>
    <cellStyle name="20% - Accent1 3 2 4 2 2 3 5 2 2 2" xfId="20406" xr:uid="{00000000-0005-0000-0000-0000FF4E0000}"/>
    <cellStyle name="20% - Accent1 3 2 4 2 2 3 5 2 3" xfId="20407" xr:uid="{00000000-0005-0000-0000-0000004F0000}"/>
    <cellStyle name="20% - Accent1 3 2 4 2 2 3 5 3" xfId="20408" xr:uid="{00000000-0005-0000-0000-0000014F0000}"/>
    <cellStyle name="20% - Accent1 3 2 4 2 2 3 5 3 2" xfId="20409" xr:uid="{00000000-0005-0000-0000-0000024F0000}"/>
    <cellStyle name="20% - Accent1 3 2 4 2 2 3 5 4" xfId="20410" xr:uid="{00000000-0005-0000-0000-0000034F0000}"/>
    <cellStyle name="20% - Accent1 3 2 4 2 2 3 6" xfId="20411" xr:uid="{00000000-0005-0000-0000-0000044F0000}"/>
    <cellStyle name="20% - Accent1 3 2 4 2 2 3 6 2" xfId="20412" xr:uid="{00000000-0005-0000-0000-0000054F0000}"/>
    <cellStyle name="20% - Accent1 3 2 4 2 2 3 6 2 2" xfId="20413" xr:uid="{00000000-0005-0000-0000-0000064F0000}"/>
    <cellStyle name="20% - Accent1 3 2 4 2 2 3 6 2 2 2" xfId="20414" xr:uid="{00000000-0005-0000-0000-0000074F0000}"/>
    <cellStyle name="20% - Accent1 3 2 4 2 2 3 6 2 3" xfId="20415" xr:uid="{00000000-0005-0000-0000-0000084F0000}"/>
    <cellStyle name="20% - Accent1 3 2 4 2 2 3 6 3" xfId="20416" xr:uid="{00000000-0005-0000-0000-0000094F0000}"/>
    <cellStyle name="20% - Accent1 3 2 4 2 2 3 6 3 2" xfId="20417" xr:uid="{00000000-0005-0000-0000-00000A4F0000}"/>
    <cellStyle name="20% - Accent1 3 2 4 2 2 3 6 4" xfId="20418" xr:uid="{00000000-0005-0000-0000-00000B4F0000}"/>
    <cellStyle name="20% - Accent1 3 2 4 2 2 3 7" xfId="20419" xr:uid="{00000000-0005-0000-0000-00000C4F0000}"/>
    <cellStyle name="20% - Accent1 3 2 4 2 2 3 7 2" xfId="20420" xr:uid="{00000000-0005-0000-0000-00000D4F0000}"/>
    <cellStyle name="20% - Accent1 3 2 4 2 2 3 7 2 2" xfId="20421" xr:uid="{00000000-0005-0000-0000-00000E4F0000}"/>
    <cellStyle name="20% - Accent1 3 2 4 2 2 3 7 3" xfId="20422" xr:uid="{00000000-0005-0000-0000-00000F4F0000}"/>
    <cellStyle name="20% - Accent1 3 2 4 2 2 3 8" xfId="20423" xr:uid="{00000000-0005-0000-0000-0000104F0000}"/>
    <cellStyle name="20% - Accent1 3 2 4 2 2 3 8 2" xfId="20424" xr:uid="{00000000-0005-0000-0000-0000114F0000}"/>
    <cellStyle name="20% - Accent1 3 2 4 2 2 3 8 2 2" xfId="20425" xr:uid="{00000000-0005-0000-0000-0000124F0000}"/>
    <cellStyle name="20% - Accent1 3 2 4 2 2 3 8 3" xfId="20426" xr:uid="{00000000-0005-0000-0000-0000134F0000}"/>
    <cellStyle name="20% - Accent1 3 2 4 2 2 3 9" xfId="20427" xr:uid="{00000000-0005-0000-0000-0000144F0000}"/>
    <cellStyle name="20% - Accent1 3 2 4 2 2 3 9 2" xfId="20428" xr:uid="{00000000-0005-0000-0000-0000154F0000}"/>
    <cellStyle name="20% - Accent1 3 2 4 2 2 4" xfId="20429" xr:uid="{00000000-0005-0000-0000-0000164F0000}"/>
    <cellStyle name="20% - Accent1 3 2 4 2 2 4 10" xfId="20430" xr:uid="{00000000-0005-0000-0000-0000174F0000}"/>
    <cellStyle name="20% - Accent1 3 2 4 2 2 4 10 2" xfId="20431" xr:uid="{00000000-0005-0000-0000-0000184F0000}"/>
    <cellStyle name="20% - Accent1 3 2 4 2 2 4 11" xfId="20432" xr:uid="{00000000-0005-0000-0000-0000194F0000}"/>
    <cellStyle name="20% - Accent1 3 2 4 2 2 4 2" xfId="20433" xr:uid="{00000000-0005-0000-0000-00001A4F0000}"/>
    <cellStyle name="20% - Accent1 3 2 4 2 2 4 2 2" xfId="20434" xr:uid="{00000000-0005-0000-0000-00001B4F0000}"/>
    <cellStyle name="20% - Accent1 3 2 4 2 2 4 2 2 2" xfId="20435" xr:uid="{00000000-0005-0000-0000-00001C4F0000}"/>
    <cellStyle name="20% - Accent1 3 2 4 2 2 4 2 2 2 2" xfId="20436" xr:uid="{00000000-0005-0000-0000-00001D4F0000}"/>
    <cellStyle name="20% - Accent1 3 2 4 2 2 4 2 2 2 2 2" xfId="20437" xr:uid="{00000000-0005-0000-0000-00001E4F0000}"/>
    <cellStyle name="20% - Accent1 3 2 4 2 2 4 2 2 2 3" xfId="20438" xr:uid="{00000000-0005-0000-0000-00001F4F0000}"/>
    <cellStyle name="20% - Accent1 3 2 4 2 2 4 2 2 3" xfId="20439" xr:uid="{00000000-0005-0000-0000-0000204F0000}"/>
    <cellStyle name="20% - Accent1 3 2 4 2 2 4 2 2 3 2" xfId="20440" xr:uid="{00000000-0005-0000-0000-0000214F0000}"/>
    <cellStyle name="20% - Accent1 3 2 4 2 2 4 2 2 4" xfId="20441" xr:uid="{00000000-0005-0000-0000-0000224F0000}"/>
    <cellStyle name="20% - Accent1 3 2 4 2 2 4 2 3" xfId="20442" xr:uid="{00000000-0005-0000-0000-0000234F0000}"/>
    <cellStyle name="20% - Accent1 3 2 4 2 2 4 2 3 2" xfId="20443" xr:uid="{00000000-0005-0000-0000-0000244F0000}"/>
    <cellStyle name="20% - Accent1 3 2 4 2 2 4 2 3 2 2" xfId="20444" xr:uid="{00000000-0005-0000-0000-0000254F0000}"/>
    <cellStyle name="20% - Accent1 3 2 4 2 2 4 2 3 2 2 2" xfId="20445" xr:uid="{00000000-0005-0000-0000-0000264F0000}"/>
    <cellStyle name="20% - Accent1 3 2 4 2 2 4 2 3 2 3" xfId="20446" xr:uid="{00000000-0005-0000-0000-0000274F0000}"/>
    <cellStyle name="20% - Accent1 3 2 4 2 2 4 2 3 3" xfId="20447" xr:uid="{00000000-0005-0000-0000-0000284F0000}"/>
    <cellStyle name="20% - Accent1 3 2 4 2 2 4 2 3 3 2" xfId="20448" xr:uid="{00000000-0005-0000-0000-0000294F0000}"/>
    <cellStyle name="20% - Accent1 3 2 4 2 2 4 2 3 4" xfId="20449" xr:uid="{00000000-0005-0000-0000-00002A4F0000}"/>
    <cellStyle name="20% - Accent1 3 2 4 2 2 4 2 4" xfId="20450" xr:uid="{00000000-0005-0000-0000-00002B4F0000}"/>
    <cellStyle name="20% - Accent1 3 2 4 2 2 4 2 4 2" xfId="20451" xr:uid="{00000000-0005-0000-0000-00002C4F0000}"/>
    <cellStyle name="20% - Accent1 3 2 4 2 2 4 2 4 2 2" xfId="20452" xr:uid="{00000000-0005-0000-0000-00002D4F0000}"/>
    <cellStyle name="20% - Accent1 3 2 4 2 2 4 2 4 2 2 2" xfId="20453" xr:uid="{00000000-0005-0000-0000-00002E4F0000}"/>
    <cellStyle name="20% - Accent1 3 2 4 2 2 4 2 4 2 3" xfId="20454" xr:uid="{00000000-0005-0000-0000-00002F4F0000}"/>
    <cellStyle name="20% - Accent1 3 2 4 2 2 4 2 4 3" xfId="20455" xr:uid="{00000000-0005-0000-0000-0000304F0000}"/>
    <cellStyle name="20% - Accent1 3 2 4 2 2 4 2 4 3 2" xfId="20456" xr:uid="{00000000-0005-0000-0000-0000314F0000}"/>
    <cellStyle name="20% - Accent1 3 2 4 2 2 4 2 4 4" xfId="20457" xr:uid="{00000000-0005-0000-0000-0000324F0000}"/>
    <cellStyle name="20% - Accent1 3 2 4 2 2 4 2 5" xfId="20458" xr:uid="{00000000-0005-0000-0000-0000334F0000}"/>
    <cellStyle name="20% - Accent1 3 2 4 2 2 4 2 5 2" xfId="20459" xr:uid="{00000000-0005-0000-0000-0000344F0000}"/>
    <cellStyle name="20% - Accent1 3 2 4 2 2 4 2 5 2 2" xfId="20460" xr:uid="{00000000-0005-0000-0000-0000354F0000}"/>
    <cellStyle name="20% - Accent1 3 2 4 2 2 4 2 5 3" xfId="20461" xr:uid="{00000000-0005-0000-0000-0000364F0000}"/>
    <cellStyle name="20% - Accent1 3 2 4 2 2 4 2 6" xfId="20462" xr:uid="{00000000-0005-0000-0000-0000374F0000}"/>
    <cellStyle name="20% - Accent1 3 2 4 2 2 4 2 6 2" xfId="20463" xr:uid="{00000000-0005-0000-0000-0000384F0000}"/>
    <cellStyle name="20% - Accent1 3 2 4 2 2 4 2 6 2 2" xfId="20464" xr:uid="{00000000-0005-0000-0000-0000394F0000}"/>
    <cellStyle name="20% - Accent1 3 2 4 2 2 4 2 6 3" xfId="20465" xr:uid="{00000000-0005-0000-0000-00003A4F0000}"/>
    <cellStyle name="20% - Accent1 3 2 4 2 2 4 2 7" xfId="20466" xr:uid="{00000000-0005-0000-0000-00003B4F0000}"/>
    <cellStyle name="20% - Accent1 3 2 4 2 2 4 2 7 2" xfId="20467" xr:uid="{00000000-0005-0000-0000-00003C4F0000}"/>
    <cellStyle name="20% - Accent1 3 2 4 2 2 4 2 8" xfId="20468" xr:uid="{00000000-0005-0000-0000-00003D4F0000}"/>
    <cellStyle name="20% - Accent1 3 2 4 2 2 4 2 8 2" xfId="20469" xr:uid="{00000000-0005-0000-0000-00003E4F0000}"/>
    <cellStyle name="20% - Accent1 3 2 4 2 2 4 2 9" xfId="20470" xr:uid="{00000000-0005-0000-0000-00003F4F0000}"/>
    <cellStyle name="20% - Accent1 3 2 4 2 2 4 3" xfId="20471" xr:uid="{00000000-0005-0000-0000-0000404F0000}"/>
    <cellStyle name="20% - Accent1 3 2 4 2 2 4 3 2" xfId="20472" xr:uid="{00000000-0005-0000-0000-0000414F0000}"/>
    <cellStyle name="20% - Accent1 3 2 4 2 2 4 3 2 2" xfId="20473" xr:uid="{00000000-0005-0000-0000-0000424F0000}"/>
    <cellStyle name="20% - Accent1 3 2 4 2 2 4 3 2 2 2" xfId="20474" xr:uid="{00000000-0005-0000-0000-0000434F0000}"/>
    <cellStyle name="20% - Accent1 3 2 4 2 2 4 3 2 2 2 2" xfId="20475" xr:uid="{00000000-0005-0000-0000-0000444F0000}"/>
    <cellStyle name="20% - Accent1 3 2 4 2 2 4 3 2 2 3" xfId="20476" xr:uid="{00000000-0005-0000-0000-0000454F0000}"/>
    <cellStyle name="20% - Accent1 3 2 4 2 2 4 3 2 3" xfId="20477" xr:uid="{00000000-0005-0000-0000-0000464F0000}"/>
    <cellStyle name="20% - Accent1 3 2 4 2 2 4 3 2 3 2" xfId="20478" xr:uid="{00000000-0005-0000-0000-0000474F0000}"/>
    <cellStyle name="20% - Accent1 3 2 4 2 2 4 3 2 4" xfId="20479" xr:uid="{00000000-0005-0000-0000-0000484F0000}"/>
    <cellStyle name="20% - Accent1 3 2 4 2 2 4 3 3" xfId="20480" xr:uid="{00000000-0005-0000-0000-0000494F0000}"/>
    <cellStyle name="20% - Accent1 3 2 4 2 2 4 3 3 2" xfId="20481" xr:uid="{00000000-0005-0000-0000-00004A4F0000}"/>
    <cellStyle name="20% - Accent1 3 2 4 2 2 4 3 3 2 2" xfId="20482" xr:uid="{00000000-0005-0000-0000-00004B4F0000}"/>
    <cellStyle name="20% - Accent1 3 2 4 2 2 4 3 3 2 2 2" xfId="20483" xr:uid="{00000000-0005-0000-0000-00004C4F0000}"/>
    <cellStyle name="20% - Accent1 3 2 4 2 2 4 3 3 2 3" xfId="20484" xr:uid="{00000000-0005-0000-0000-00004D4F0000}"/>
    <cellStyle name="20% - Accent1 3 2 4 2 2 4 3 3 3" xfId="20485" xr:uid="{00000000-0005-0000-0000-00004E4F0000}"/>
    <cellStyle name="20% - Accent1 3 2 4 2 2 4 3 3 3 2" xfId="20486" xr:uid="{00000000-0005-0000-0000-00004F4F0000}"/>
    <cellStyle name="20% - Accent1 3 2 4 2 2 4 3 3 4" xfId="20487" xr:uid="{00000000-0005-0000-0000-0000504F0000}"/>
    <cellStyle name="20% - Accent1 3 2 4 2 2 4 3 4" xfId="20488" xr:uid="{00000000-0005-0000-0000-0000514F0000}"/>
    <cellStyle name="20% - Accent1 3 2 4 2 2 4 3 4 2" xfId="20489" xr:uid="{00000000-0005-0000-0000-0000524F0000}"/>
    <cellStyle name="20% - Accent1 3 2 4 2 2 4 3 4 2 2" xfId="20490" xr:uid="{00000000-0005-0000-0000-0000534F0000}"/>
    <cellStyle name="20% - Accent1 3 2 4 2 2 4 3 4 2 2 2" xfId="20491" xr:uid="{00000000-0005-0000-0000-0000544F0000}"/>
    <cellStyle name="20% - Accent1 3 2 4 2 2 4 3 4 2 3" xfId="20492" xr:uid="{00000000-0005-0000-0000-0000554F0000}"/>
    <cellStyle name="20% - Accent1 3 2 4 2 2 4 3 4 3" xfId="20493" xr:uid="{00000000-0005-0000-0000-0000564F0000}"/>
    <cellStyle name="20% - Accent1 3 2 4 2 2 4 3 4 3 2" xfId="20494" xr:uid="{00000000-0005-0000-0000-0000574F0000}"/>
    <cellStyle name="20% - Accent1 3 2 4 2 2 4 3 4 4" xfId="20495" xr:uid="{00000000-0005-0000-0000-0000584F0000}"/>
    <cellStyle name="20% - Accent1 3 2 4 2 2 4 3 5" xfId="20496" xr:uid="{00000000-0005-0000-0000-0000594F0000}"/>
    <cellStyle name="20% - Accent1 3 2 4 2 2 4 3 5 2" xfId="20497" xr:uid="{00000000-0005-0000-0000-00005A4F0000}"/>
    <cellStyle name="20% - Accent1 3 2 4 2 2 4 3 5 2 2" xfId="20498" xr:uid="{00000000-0005-0000-0000-00005B4F0000}"/>
    <cellStyle name="20% - Accent1 3 2 4 2 2 4 3 5 3" xfId="20499" xr:uid="{00000000-0005-0000-0000-00005C4F0000}"/>
    <cellStyle name="20% - Accent1 3 2 4 2 2 4 3 6" xfId="20500" xr:uid="{00000000-0005-0000-0000-00005D4F0000}"/>
    <cellStyle name="20% - Accent1 3 2 4 2 2 4 3 6 2" xfId="20501" xr:uid="{00000000-0005-0000-0000-00005E4F0000}"/>
    <cellStyle name="20% - Accent1 3 2 4 2 2 4 3 6 2 2" xfId="20502" xr:uid="{00000000-0005-0000-0000-00005F4F0000}"/>
    <cellStyle name="20% - Accent1 3 2 4 2 2 4 3 6 3" xfId="20503" xr:uid="{00000000-0005-0000-0000-0000604F0000}"/>
    <cellStyle name="20% - Accent1 3 2 4 2 2 4 3 7" xfId="20504" xr:uid="{00000000-0005-0000-0000-0000614F0000}"/>
    <cellStyle name="20% - Accent1 3 2 4 2 2 4 3 7 2" xfId="20505" xr:uid="{00000000-0005-0000-0000-0000624F0000}"/>
    <cellStyle name="20% - Accent1 3 2 4 2 2 4 3 8" xfId="20506" xr:uid="{00000000-0005-0000-0000-0000634F0000}"/>
    <cellStyle name="20% - Accent1 3 2 4 2 2 4 3 8 2" xfId="20507" xr:uid="{00000000-0005-0000-0000-0000644F0000}"/>
    <cellStyle name="20% - Accent1 3 2 4 2 2 4 3 9" xfId="20508" xr:uid="{00000000-0005-0000-0000-0000654F0000}"/>
    <cellStyle name="20% - Accent1 3 2 4 2 2 4 4" xfId="20509" xr:uid="{00000000-0005-0000-0000-0000664F0000}"/>
    <cellStyle name="20% - Accent1 3 2 4 2 2 4 4 2" xfId="20510" xr:uid="{00000000-0005-0000-0000-0000674F0000}"/>
    <cellStyle name="20% - Accent1 3 2 4 2 2 4 4 2 2" xfId="20511" xr:uid="{00000000-0005-0000-0000-0000684F0000}"/>
    <cellStyle name="20% - Accent1 3 2 4 2 2 4 4 2 2 2" xfId="20512" xr:uid="{00000000-0005-0000-0000-0000694F0000}"/>
    <cellStyle name="20% - Accent1 3 2 4 2 2 4 4 2 3" xfId="20513" xr:uid="{00000000-0005-0000-0000-00006A4F0000}"/>
    <cellStyle name="20% - Accent1 3 2 4 2 2 4 4 3" xfId="20514" xr:uid="{00000000-0005-0000-0000-00006B4F0000}"/>
    <cellStyle name="20% - Accent1 3 2 4 2 2 4 4 3 2" xfId="20515" xr:uid="{00000000-0005-0000-0000-00006C4F0000}"/>
    <cellStyle name="20% - Accent1 3 2 4 2 2 4 4 4" xfId="20516" xr:uid="{00000000-0005-0000-0000-00006D4F0000}"/>
    <cellStyle name="20% - Accent1 3 2 4 2 2 4 5" xfId="20517" xr:uid="{00000000-0005-0000-0000-00006E4F0000}"/>
    <cellStyle name="20% - Accent1 3 2 4 2 2 4 5 2" xfId="20518" xr:uid="{00000000-0005-0000-0000-00006F4F0000}"/>
    <cellStyle name="20% - Accent1 3 2 4 2 2 4 5 2 2" xfId="20519" xr:uid="{00000000-0005-0000-0000-0000704F0000}"/>
    <cellStyle name="20% - Accent1 3 2 4 2 2 4 5 2 2 2" xfId="20520" xr:uid="{00000000-0005-0000-0000-0000714F0000}"/>
    <cellStyle name="20% - Accent1 3 2 4 2 2 4 5 2 3" xfId="20521" xr:uid="{00000000-0005-0000-0000-0000724F0000}"/>
    <cellStyle name="20% - Accent1 3 2 4 2 2 4 5 3" xfId="20522" xr:uid="{00000000-0005-0000-0000-0000734F0000}"/>
    <cellStyle name="20% - Accent1 3 2 4 2 2 4 5 3 2" xfId="20523" xr:uid="{00000000-0005-0000-0000-0000744F0000}"/>
    <cellStyle name="20% - Accent1 3 2 4 2 2 4 5 4" xfId="20524" xr:uid="{00000000-0005-0000-0000-0000754F0000}"/>
    <cellStyle name="20% - Accent1 3 2 4 2 2 4 6" xfId="20525" xr:uid="{00000000-0005-0000-0000-0000764F0000}"/>
    <cellStyle name="20% - Accent1 3 2 4 2 2 4 6 2" xfId="20526" xr:uid="{00000000-0005-0000-0000-0000774F0000}"/>
    <cellStyle name="20% - Accent1 3 2 4 2 2 4 6 2 2" xfId="20527" xr:uid="{00000000-0005-0000-0000-0000784F0000}"/>
    <cellStyle name="20% - Accent1 3 2 4 2 2 4 6 2 2 2" xfId="20528" xr:uid="{00000000-0005-0000-0000-0000794F0000}"/>
    <cellStyle name="20% - Accent1 3 2 4 2 2 4 6 2 3" xfId="20529" xr:uid="{00000000-0005-0000-0000-00007A4F0000}"/>
    <cellStyle name="20% - Accent1 3 2 4 2 2 4 6 3" xfId="20530" xr:uid="{00000000-0005-0000-0000-00007B4F0000}"/>
    <cellStyle name="20% - Accent1 3 2 4 2 2 4 6 3 2" xfId="20531" xr:uid="{00000000-0005-0000-0000-00007C4F0000}"/>
    <cellStyle name="20% - Accent1 3 2 4 2 2 4 6 4" xfId="20532" xr:uid="{00000000-0005-0000-0000-00007D4F0000}"/>
    <cellStyle name="20% - Accent1 3 2 4 2 2 4 7" xfId="20533" xr:uid="{00000000-0005-0000-0000-00007E4F0000}"/>
    <cellStyle name="20% - Accent1 3 2 4 2 2 4 7 2" xfId="20534" xr:uid="{00000000-0005-0000-0000-00007F4F0000}"/>
    <cellStyle name="20% - Accent1 3 2 4 2 2 4 7 2 2" xfId="20535" xr:uid="{00000000-0005-0000-0000-0000804F0000}"/>
    <cellStyle name="20% - Accent1 3 2 4 2 2 4 7 3" xfId="20536" xr:uid="{00000000-0005-0000-0000-0000814F0000}"/>
    <cellStyle name="20% - Accent1 3 2 4 2 2 4 8" xfId="20537" xr:uid="{00000000-0005-0000-0000-0000824F0000}"/>
    <cellStyle name="20% - Accent1 3 2 4 2 2 4 8 2" xfId="20538" xr:uid="{00000000-0005-0000-0000-0000834F0000}"/>
    <cellStyle name="20% - Accent1 3 2 4 2 2 4 8 2 2" xfId="20539" xr:uid="{00000000-0005-0000-0000-0000844F0000}"/>
    <cellStyle name="20% - Accent1 3 2 4 2 2 4 8 3" xfId="20540" xr:uid="{00000000-0005-0000-0000-0000854F0000}"/>
    <cellStyle name="20% - Accent1 3 2 4 2 2 4 9" xfId="20541" xr:uid="{00000000-0005-0000-0000-0000864F0000}"/>
    <cellStyle name="20% - Accent1 3 2 4 2 2 4 9 2" xfId="20542" xr:uid="{00000000-0005-0000-0000-0000874F0000}"/>
    <cellStyle name="20% - Accent1 3 2 4 2 2 5" xfId="20543" xr:uid="{00000000-0005-0000-0000-0000884F0000}"/>
    <cellStyle name="20% - Accent1 3 2 4 2 2 5 2" xfId="20544" xr:uid="{00000000-0005-0000-0000-0000894F0000}"/>
    <cellStyle name="20% - Accent1 3 2 4 2 2 5 2 2" xfId="20545" xr:uid="{00000000-0005-0000-0000-00008A4F0000}"/>
    <cellStyle name="20% - Accent1 3 2 4 2 2 5 2 2 2" xfId="20546" xr:uid="{00000000-0005-0000-0000-00008B4F0000}"/>
    <cellStyle name="20% - Accent1 3 2 4 2 2 5 2 2 2 2" xfId="20547" xr:uid="{00000000-0005-0000-0000-00008C4F0000}"/>
    <cellStyle name="20% - Accent1 3 2 4 2 2 5 2 2 3" xfId="20548" xr:uid="{00000000-0005-0000-0000-00008D4F0000}"/>
    <cellStyle name="20% - Accent1 3 2 4 2 2 5 2 3" xfId="20549" xr:uid="{00000000-0005-0000-0000-00008E4F0000}"/>
    <cellStyle name="20% - Accent1 3 2 4 2 2 5 2 3 2" xfId="20550" xr:uid="{00000000-0005-0000-0000-00008F4F0000}"/>
    <cellStyle name="20% - Accent1 3 2 4 2 2 5 2 4" xfId="20551" xr:uid="{00000000-0005-0000-0000-0000904F0000}"/>
    <cellStyle name="20% - Accent1 3 2 4 2 2 5 3" xfId="20552" xr:uid="{00000000-0005-0000-0000-0000914F0000}"/>
    <cellStyle name="20% - Accent1 3 2 4 2 2 5 3 2" xfId="20553" xr:uid="{00000000-0005-0000-0000-0000924F0000}"/>
    <cellStyle name="20% - Accent1 3 2 4 2 2 5 3 2 2" xfId="20554" xr:uid="{00000000-0005-0000-0000-0000934F0000}"/>
    <cellStyle name="20% - Accent1 3 2 4 2 2 5 3 2 2 2" xfId="20555" xr:uid="{00000000-0005-0000-0000-0000944F0000}"/>
    <cellStyle name="20% - Accent1 3 2 4 2 2 5 3 2 3" xfId="20556" xr:uid="{00000000-0005-0000-0000-0000954F0000}"/>
    <cellStyle name="20% - Accent1 3 2 4 2 2 5 3 3" xfId="20557" xr:uid="{00000000-0005-0000-0000-0000964F0000}"/>
    <cellStyle name="20% - Accent1 3 2 4 2 2 5 3 3 2" xfId="20558" xr:uid="{00000000-0005-0000-0000-0000974F0000}"/>
    <cellStyle name="20% - Accent1 3 2 4 2 2 5 3 4" xfId="20559" xr:uid="{00000000-0005-0000-0000-0000984F0000}"/>
    <cellStyle name="20% - Accent1 3 2 4 2 2 5 4" xfId="20560" xr:uid="{00000000-0005-0000-0000-0000994F0000}"/>
    <cellStyle name="20% - Accent1 3 2 4 2 2 5 4 2" xfId="20561" xr:uid="{00000000-0005-0000-0000-00009A4F0000}"/>
    <cellStyle name="20% - Accent1 3 2 4 2 2 5 4 2 2" xfId="20562" xr:uid="{00000000-0005-0000-0000-00009B4F0000}"/>
    <cellStyle name="20% - Accent1 3 2 4 2 2 5 4 2 2 2" xfId="20563" xr:uid="{00000000-0005-0000-0000-00009C4F0000}"/>
    <cellStyle name="20% - Accent1 3 2 4 2 2 5 4 2 3" xfId="20564" xr:uid="{00000000-0005-0000-0000-00009D4F0000}"/>
    <cellStyle name="20% - Accent1 3 2 4 2 2 5 4 3" xfId="20565" xr:uid="{00000000-0005-0000-0000-00009E4F0000}"/>
    <cellStyle name="20% - Accent1 3 2 4 2 2 5 4 3 2" xfId="20566" xr:uid="{00000000-0005-0000-0000-00009F4F0000}"/>
    <cellStyle name="20% - Accent1 3 2 4 2 2 5 4 4" xfId="20567" xr:uid="{00000000-0005-0000-0000-0000A04F0000}"/>
    <cellStyle name="20% - Accent1 3 2 4 2 2 5 5" xfId="20568" xr:uid="{00000000-0005-0000-0000-0000A14F0000}"/>
    <cellStyle name="20% - Accent1 3 2 4 2 2 5 5 2" xfId="20569" xr:uid="{00000000-0005-0000-0000-0000A24F0000}"/>
    <cellStyle name="20% - Accent1 3 2 4 2 2 5 5 2 2" xfId="20570" xr:uid="{00000000-0005-0000-0000-0000A34F0000}"/>
    <cellStyle name="20% - Accent1 3 2 4 2 2 5 5 3" xfId="20571" xr:uid="{00000000-0005-0000-0000-0000A44F0000}"/>
    <cellStyle name="20% - Accent1 3 2 4 2 2 5 6" xfId="20572" xr:uid="{00000000-0005-0000-0000-0000A54F0000}"/>
    <cellStyle name="20% - Accent1 3 2 4 2 2 5 6 2" xfId="20573" xr:uid="{00000000-0005-0000-0000-0000A64F0000}"/>
    <cellStyle name="20% - Accent1 3 2 4 2 2 5 6 2 2" xfId="20574" xr:uid="{00000000-0005-0000-0000-0000A74F0000}"/>
    <cellStyle name="20% - Accent1 3 2 4 2 2 5 6 3" xfId="20575" xr:uid="{00000000-0005-0000-0000-0000A84F0000}"/>
    <cellStyle name="20% - Accent1 3 2 4 2 2 5 7" xfId="20576" xr:uid="{00000000-0005-0000-0000-0000A94F0000}"/>
    <cellStyle name="20% - Accent1 3 2 4 2 2 5 7 2" xfId="20577" xr:uid="{00000000-0005-0000-0000-0000AA4F0000}"/>
    <cellStyle name="20% - Accent1 3 2 4 2 2 5 8" xfId="20578" xr:uid="{00000000-0005-0000-0000-0000AB4F0000}"/>
    <cellStyle name="20% - Accent1 3 2 4 2 2 5 8 2" xfId="20579" xr:uid="{00000000-0005-0000-0000-0000AC4F0000}"/>
    <cellStyle name="20% - Accent1 3 2 4 2 2 5 9" xfId="20580" xr:uid="{00000000-0005-0000-0000-0000AD4F0000}"/>
    <cellStyle name="20% - Accent1 3 2 4 2 2 6" xfId="20581" xr:uid="{00000000-0005-0000-0000-0000AE4F0000}"/>
    <cellStyle name="20% - Accent1 3 2 4 2 2 6 2" xfId="20582" xr:uid="{00000000-0005-0000-0000-0000AF4F0000}"/>
    <cellStyle name="20% - Accent1 3 2 4 2 2 6 2 2" xfId="20583" xr:uid="{00000000-0005-0000-0000-0000B04F0000}"/>
    <cellStyle name="20% - Accent1 3 2 4 2 2 6 2 2 2" xfId="20584" xr:uid="{00000000-0005-0000-0000-0000B14F0000}"/>
    <cellStyle name="20% - Accent1 3 2 4 2 2 6 2 2 2 2" xfId="20585" xr:uid="{00000000-0005-0000-0000-0000B24F0000}"/>
    <cellStyle name="20% - Accent1 3 2 4 2 2 6 2 2 3" xfId="20586" xr:uid="{00000000-0005-0000-0000-0000B34F0000}"/>
    <cellStyle name="20% - Accent1 3 2 4 2 2 6 2 3" xfId="20587" xr:uid="{00000000-0005-0000-0000-0000B44F0000}"/>
    <cellStyle name="20% - Accent1 3 2 4 2 2 6 2 3 2" xfId="20588" xr:uid="{00000000-0005-0000-0000-0000B54F0000}"/>
    <cellStyle name="20% - Accent1 3 2 4 2 2 6 2 4" xfId="20589" xr:uid="{00000000-0005-0000-0000-0000B64F0000}"/>
    <cellStyle name="20% - Accent1 3 2 4 2 2 6 3" xfId="20590" xr:uid="{00000000-0005-0000-0000-0000B74F0000}"/>
    <cellStyle name="20% - Accent1 3 2 4 2 2 6 3 2" xfId="20591" xr:uid="{00000000-0005-0000-0000-0000B84F0000}"/>
    <cellStyle name="20% - Accent1 3 2 4 2 2 6 3 2 2" xfId="20592" xr:uid="{00000000-0005-0000-0000-0000B94F0000}"/>
    <cellStyle name="20% - Accent1 3 2 4 2 2 6 3 2 2 2" xfId="20593" xr:uid="{00000000-0005-0000-0000-0000BA4F0000}"/>
    <cellStyle name="20% - Accent1 3 2 4 2 2 6 3 2 3" xfId="20594" xr:uid="{00000000-0005-0000-0000-0000BB4F0000}"/>
    <cellStyle name="20% - Accent1 3 2 4 2 2 6 3 3" xfId="20595" xr:uid="{00000000-0005-0000-0000-0000BC4F0000}"/>
    <cellStyle name="20% - Accent1 3 2 4 2 2 6 3 3 2" xfId="20596" xr:uid="{00000000-0005-0000-0000-0000BD4F0000}"/>
    <cellStyle name="20% - Accent1 3 2 4 2 2 6 3 4" xfId="20597" xr:uid="{00000000-0005-0000-0000-0000BE4F0000}"/>
    <cellStyle name="20% - Accent1 3 2 4 2 2 6 4" xfId="20598" xr:uid="{00000000-0005-0000-0000-0000BF4F0000}"/>
    <cellStyle name="20% - Accent1 3 2 4 2 2 6 4 2" xfId="20599" xr:uid="{00000000-0005-0000-0000-0000C04F0000}"/>
    <cellStyle name="20% - Accent1 3 2 4 2 2 6 4 2 2" xfId="20600" xr:uid="{00000000-0005-0000-0000-0000C14F0000}"/>
    <cellStyle name="20% - Accent1 3 2 4 2 2 6 4 2 2 2" xfId="20601" xr:uid="{00000000-0005-0000-0000-0000C24F0000}"/>
    <cellStyle name="20% - Accent1 3 2 4 2 2 6 4 2 3" xfId="20602" xr:uid="{00000000-0005-0000-0000-0000C34F0000}"/>
    <cellStyle name="20% - Accent1 3 2 4 2 2 6 4 3" xfId="20603" xr:uid="{00000000-0005-0000-0000-0000C44F0000}"/>
    <cellStyle name="20% - Accent1 3 2 4 2 2 6 4 3 2" xfId="20604" xr:uid="{00000000-0005-0000-0000-0000C54F0000}"/>
    <cellStyle name="20% - Accent1 3 2 4 2 2 6 4 4" xfId="20605" xr:uid="{00000000-0005-0000-0000-0000C64F0000}"/>
    <cellStyle name="20% - Accent1 3 2 4 2 2 6 5" xfId="20606" xr:uid="{00000000-0005-0000-0000-0000C74F0000}"/>
    <cellStyle name="20% - Accent1 3 2 4 2 2 6 5 2" xfId="20607" xr:uid="{00000000-0005-0000-0000-0000C84F0000}"/>
    <cellStyle name="20% - Accent1 3 2 4 2 2 6 5 2 2" xfId="20608" xr:uid="{00000000-0005-0000-0000-0000C94F0000}"/>
    <cellStyle name="20% - Accent1 3 2 4 2 2 6 5 3" xfId="20609" xr:uid="{00000000-0005-0000-0000-0000CA4F0000}"/>
    <cellStyle name="20% - Accent1 3 2 4 2 2 6 6" xfId="20610" xr:uid="{00000000-0005-0000-0000-0000CB4F0000}"/>
    <cellStyle name="20% - Accent1 3 2 4 2 2 6 6 2" xfId="20611" xr:uid="{00000000-0005-0000-0000-0000CC4F0000}"/>
    <cellStyle name="20% - Accent1 3 2 4 2 2 6 6 2 2" xfId="20612" xr:uid="{00000000-0005-0000-0000-0000CD4F0000}"/>
    <cellStyle name="20% - Accent1 3 2 4 2 2 6 6 3" xfId="20613" xr:uid="{00000000-0005-0000-0000-0000CE4F0000}"/>
    <cellStyle name="20% - Accent1 3 2 4 2 2 6 7" xfId="20614" xr:uid="{00000000-0005-0000-0000-0000CF4F0000}"/>
    <cellStyle name="20% - Accent1 3 2 4 2 2 6 7 2" xfId="20615" xr:uid="{00000000-0005-0000-0000-0000D04F0000}"/>
    <cellStyle name="20% - Accent1 3 2 4 2 2 6 8" xfId="20616" xr:uid="{00000000-0005-0000-0000-0000D14F0000}"/>
    <cellStyle name="20% - Accent1 3 2 4 2 2 6 8 2" xfId="20617" xr:uid="{00000000-0005-0000-0000-0000D24F0000}"/>
    <cellStyle name="20% - Accent1 3 2 4 2 2 6 9" xfId="20618" xr:uid="{00000000-0005-0000-0000-0000D34F0000}"/>
    <cellStyle name="20% - Accent1 3 2 4 2 2 7" xfId="20619" xr:uid="{00000000-0005-0000-0000-0000D44F0000}"/>
    <cellStyle name="20% - Accent1 3 2 4 2 2 7 2" xfId="20620" xr:uid="{00000000-0005-0000-0000-0000D54F0000}"/>
    <cellStyle name="20% - Accent1 3 2 4 2 2 7 2 2" xfId="20621" xr:uid="{00000000-0005-0000-0000-0000D64F0000}"/>
    <cellStyle name="20% - Accent1 3 2 4 2 2 7 2 2 2" xfId="20622" xr:uid="{00000000-0005-0000-0000-0000D74F0000}"/>
    <cellStyle name="20% - Accent1 3 2 4 2 2 7 2 3" xfId="20623" xr:uid="{00000000-0005-0000-0000-0000D84F0000}"/>
    <cellStyle name="20% - Accent1 3 2 4 2 2 7 3" xfId="20624" xr:uid="{00000000-0005-0000-0000-0000D94F0000}"/>
    <cellStyle name="20% - Accent1 3 2 4 2 2 7 3 2" xfId="20625" xr:uid="{00000000-0005-0000-0000-0000DA4F0000}"/>
    <cellStyle name="20% - Accent1 3 2 4 2 2 7 4" xfId="20626" xr:uid="{00000000-0005-0000-0000-0000DB4F0000}"/>
    <cellStyle name="20% - Accent1 3 2 4 2 2 8" xfId="20627" xr:uid="{00000000-0005-0000-0000-0000DC4F0000}"/>
    <cellStyle name="20% - Accent1 3 2 4 2 2 8 2" xfId="20628" xr:uid="{00000000-0005-0000-0000-0000DD4F0000}"/>
    <cellStyle name="20% - Accent1 3 2 4 2 2 8 2 2" xfId="20629" xr:uid="{00000000-0005-0000-0000-0000DE4F0000}"/>
    <cellStyle name="20% - Accent1 3 2 4 2 2 8 2 2 2" xfId="20630" xr:uid="{00000000-0005-0000-0000-0000DF4F0000}"/>
    <cellStyle name="20% - Accent1 3 2 4 2 2 8 2 3" xfId="20631" xr:uid="{00000000-0005-0000-0000-0000E04F0000}"/>
    <cellStyle name="20% - Accent1 3 2 4 2 2 8 3" xfId="20632" xr:uid="{00000000-0005-0000-0000-0000E14F0000}"/>
    <cellStyle name="20% - Accent1 3 2 4 2 2 8 3 2" xfId="20633" xr:uid="{00000000-0005-0000-0000-0000E24F0000}"/>
    <cellStyle name="20% - Accent1 3 2 4 2 2 8 4" xfId="20634" xr:uid="{00000000-0005-0000-0000-0000E34F0000}"/>
    <cellStyle name="20% - Accent1 3 2 4 2 2 9" xfId="20635" xr:uid="{00000000-0005-0000-0000-0000E44F0000}"/>
    <cellStyle name="20% - Accent1 3 2 4 2 2 9 2" xfId="20636" xr:uid="{00000000-0005-0000-0000-0000E54F0000}"/>
    <cellStyle name="20% - Accent1 3 2 4 2 2 9 2 2" xfId="20637" xr:uid="{00000000-0005-0000-0000-0000E64F0000}"/>
    <cellStyle name="20% - Accent1 3 2 4 2 2 9 2 2 2" xfId="20638" xr:uid="{00000000-0005-0000-0000-0000E74F0000}"/>
    <cellStyle name="20% - Accent1 3 2 4 2 2 9 2 3" xfId="20639" xr:uid="{00000000-0005-0000-0000-0000E84F0000}"/>
    <cellStyle name="20% - Accent1 3 2 4 2 2 9 3" xfId="20640" xr:uid="{00000000-0005-0000-0000-0000E94F0000}"/>
    <cellStyle name="20% - Accent1 3 2 4 2 2 9 3 2" xfId="20641" xr:uid="{00000000-0005-0000-0000-0000EA4F0000}"/>
    <cellStyle name="20% - Accent1 3 2 4 2 2 9 4" xfId="20642" xr:uid="{00000000-0005-0000-0000-0000EB4F0000}"/>
    <cellStyle name="20% - Accent1 3 2 4 2 3" xfId="20643" xr:uid="{00000000-0005-0000-0000-0000EC4F0000}"/>
    <cellStyle name="20% - Accent1 3 2 4 2 3 10" xfId="20644" xr:uid="{00000000-0005-0000-0000-0000ED4F0000}"/>
    <cellStyle name="20% - Accent1 3 2 4 2 3 10 2" xfId="20645" xr:uid="{00000000-0005-0000-0000-0000EE4F0000}"/>
    <cellStyle name="20% - Accent1 3 2 4 2 3 11" xfId="20646" xr:uid="{00000000-0005-0000-0000-0000EF4F0000}"/>
    <cellStyle name="20% - Accent1 3 2 4 2 3 2" xfId="20647" xr:uid="{00000000-0005-0000-0000-0000F04F0000}"/>
    <cellStyle name="20% - Accent1 3 2 4 2 3 2 2" xfId="20648" xr:uid="{00000000-0005-0000-0000-0000F14F0000}"/>
    <cellStyle name="20% - Accent1 3 2 4 2 3 2 2 2" xfId="20649" xr:uid="{00000000-0005-0000-0000-0000F24F0000}"/>
    <cellStyle name="20% - Accent1 3 2 4 2 3 2 2 2 2" xfId="20650" xr:uid="{00000000-0005-0000-0000-0000F34F0000}"/>
    <cellStyle name="20% - Accent1 3 2 4 2 3 2 2 2 2 2" xfId="20651" xr:uid="{00000000-0005-0000-0000-0000F44F0000}"/>
    <cellStyle name="20% - Accent1 3 2 4 2 3 2 2 2 3" xfId="20652" xr:uid="{00000000-0005-0000-0000-0000F54F0000}"/>
    <cellStyle name="20% - Accent1 3 2 4 2 3 2 2 3" xfId="20653" xr:uid="{00000000-0005-0000-0000-0000F64F0000}"/>
    <cellStyle name="20% - Accent1 3 2 4 2 3 2 2 3 2" xfId="20654" xr:uid="{00000000-0005-0000-0000-0000F74F0000}"/>
    <cellStyle name="20% - Accent1 3 2 4 2 3 2 2 4" xfId="20655" xr:uid="{00000000-0005-0000-0000-0000F84F0000}"/>
    <cellStyle name="20% - Accent1 3 2 4 2 3 2 3" xfId="20656" xr:uid="{00000000-0005-0000-0000-0000F94F0000}"/>
    <cellStyle name="20% - Accent1 3 2 4 2 3 2 3 2" xfId="20657" xr:uid="{00000000-0005-0000-0000-0000FA4F0000}"/>
    <cellStyle name="20% - Accent1 3 2 4 2 3 2 3 2 2" xfId="20658" xr:uid="{00000000-0005-0000-0000-0000FB4F0000}"/>
    <cellStyle name="20% - Accent1 3 2 4 2 3 2 3 2 2 2" xfId="20659" xr:uid="{00000000-0005-0000-0000-0000FC4F0000}"/>
    <cellStyle name="20% - Accent1 3 2 4 2 3 2 3 2 3" xfId="20660" xr:uid="{00000000-0005-0000-0000-0000FD4F0000}"/>
    <cellStyle name="20% - Accent1 3 2 4 2 3 2 3 3" xfId="20661" xr:uid="{00000000-0005-0000-0000-0000FE4F0000}"/>
    <cellStyle name="20% - Accent1 3 2 4 2 3 2 3 3 2" xfId="20662" xr:uid="{00000000-0005-0000-0000-0000FF4F0000}"/>
    <cellStyle name="20% - Accent1 3 2 4 2 3 2 3 4" xfId="20663" xr:uid="{00000000-0005-0000-0000-000000500000}"/>
    <cellStyle name="20% - Accent1 3 2 4 2 3 2 4" xfId="20664" xr:uid="{00000000-0005-0000-0000-000001500000}"/>
    <cellStyle name="20% - Accent1 3 2 4 2 3 2 4 2" xfId="20665" xr:uid="{00000000-0005-0000-0000-000002500000}"/>
    <cellStyle name="20% - Accent1 3 2 4 2 3 2 4 2 2" xfId="20666" xr:uid="{00000000-0005-0000-0000-000003500000}"/>
    <cellStyle name="20% - Accent1 3 2 4 2 3 2 4 2 2 2" xfId="20667" xr:uid="{00000000-0005-0000-0000-000004500000}"/>
    <cellStyle name="20% - Accent1 3 2 4 2 3 2 4 2 3" xfId="20668" xr:uid="{00000000-0005-0000-0000-000005500000}"/>
    <cellStyle name="20% - Accent1 3 2 4 2 3 2 4 3" xfId="20669" xr:uid="{00000000-0005-0000-0000-000006500000}"/>
    <cellStyle name="20% - Accent1 3 2 4 2 3 2 4 3 2" xfId="20670" xr:uid="{00000000-0005-0000-0000-000007500000}"/>
    <cellStyle name="20% - Accent1 3 2 4 2 3 2 4 4" xfId="20671" xr:uid="{00000000-0005-0000-0000-000008500000}"/>
    <cellStyle name="20% - Accent1 3 2 4 2 3 2 5" xfId="20672" xr:uid="{00000000-0005-0000-0000-000009500000}"/>
    <cellStyle name="20% - Accent1 3 2 4 2 3 2 5 2" xfId="20673" xr:uid="{00000000-0005-0000-0000-00000A500000}"/>
    <cellStyle name="20% - Accent1 3 2 4 2 3 2 5 2 2" xfId="20674" xr:uid="{00000000-0005-0000-0000-00000B500000}"/>
    <cellStyle name="20% - Accent1 3 2 4 2 3 2 5 3" xfId="20675" xr:uid="{00000000-0005-0000-0000-00000C500000}"/>
    <cellStyle name="20% - Accent1 3 2 4 2 3 2 6" xfId="20676" xr:uid="{00000000-0005-0000-0000-00000D500000}"/>
    <cellStyle name="20% - Accent1 3 2 4 2 3 2 6 2" xfId="20677" xr:uid="{00000000-0005-0000-0000-00000E500000}"/>
    <cellStyle name="20% - Accent1 3 2 4 2 3 2 6 2 2" xfId="20678" xr:uid="{00000000-0005-0000-0000-00000F500000}"/>
    <cellStyle name="20% - Accent1 3 2 4 2 3 2 6 3" xfId="20679" xr:uid="{00000000-0005-0000-0000-000010500000}"/>
    <cellStyle name="20% - Accent1 3 2 4 2 3 2 7" xfId="20680" xr:uid="{00000000-0005-0000-0000-000011500000}"/>
    <cellStyle name="20% - Accent1 3 2 4 2 3 2 7 2" xfId="20681" xr:uid="{00000000-0005-0000-0000-000012500000}"/>
    <cellStyle name="20% - Accent1 3 2 4 2 3 2 8" xfId="20682" xr:uid="{00000000-0005-0000-0000-000013500000}"/>
    <cellStyle name="20% - Accent1 3 2 4 2 3 2 8 2" xfId="20683" xr:uid="{00000000-0005-0000-0000-000014500000}"/>
    <cellStyle name="20% - Accent1 3 2 4 2 3 2 9" xfId="20684" xr:uid="{00000000-0005-0000-0000-000015500000}"/>
    <cellStyle name="20% - Accent1 3 2 4 2 3 3" xfId="20685" xr:uid="{00000000-0005-0000-0000-000016500000}"/>
    <cellStyle name="20% - Accent1 3 2 4 2 3 3 2" xfId="20686" xr:uid="{00000000-0005-0000-0000-000017500000}"/>
    <cellStyle name="20% - Accent1 3 2 4 2 3 3 2 2" xfId="20687" xr:uid="{00000000-0005-0000-0000-000018500000}"/>
    <cellStyle name="20% - Accent1 3 2 4 2 3 3 2 2 2" xfId="20688" xr:uid="{00000000-0005-0000-0000-000019500000}"/>
    <cellStyle name="20% - Accent1 3 2 4 2 3 3 2 2 2 2" xfId="20689" xr:uid="{00000000-0005-0000-0000-00001A500000}"/>
    <cellStyle name="20% - Accent1 3 2 4 2 3 3 2 2 3" xfId="20690" xr:uid="{00000000-0005-0000-0000-00001B500000}"/>
    <cellStyle name="20% - Accent1 3 2 4 2 3 3 2 3" xfId="20691" xr:uid="{00000000-0005-0000-0000-00001C500000}"/>
    <cellStyle name="20% - Accent1 3 2 4 2 3 3 2 3 2" xfId="20692" xr:uid="{00000000-0005-0000-0000-00001D500000}"/>
    <cellStyle name="20% - Accent1 3 2 4 2 3 3 2 4" xfId="20693" xr:uid="{00000000-0005-0000-0000-00001E500000}"/>
    <cellStyle name="20% - Accent1 3 2 4 2 3 3 3" xfId="20694" xr:uid="{00000000-0005-0000-0000-00001F500000}"/>
    <cellStyle name="20% - Accent1 3 2 4 2 3 3 3 2" xfId="20695" xr:uid="{00000000-0005-0000-0000-000020500000}"/>
    <cellStyle name="20% - Accent1 3 2 4 2 3 3 3 2 2" xfId="20696" xr:uid="{00000000-0005-0000-0000-000021500000}"/>
    <cellStyle name="20% - Accent1 3 2 4 2 3 3 3 2 2 2" xfId="20697" xr:uid="{00000000-0005-0000-0000-000022500000}"/>
    <cellStyle name="20% - Accent1 3 2 4 2 3 3 3 2 3" xfId="20698" xr:uid="{00000000-0005-0000-0000-000023500000}"/>
    <cellStyle name="20% - Accent1 3 2 4 2 3 3 3 3" xfId="20699" xr:uid="{00000000-0005-0000-0000-000024500000}"/>
    <cellStyle name="20% - Accent1 3 2 4 2 3 3 3 3 2" xfId="20700" xr:uid="{00000000-0005-0000-0000-000025500000}"/>
    <cellStyle name="20% - Accent1 3 2 4 2 3 3 3 4" xfId="20701" xr:uid="{00000000-0005-0000-0000-000026500000}"/>
    <cellStyle name="20% - Accent1 3 2 4 2 3 3 4" xfId="20702" xr:uid="{00000000-0005-0000-0000-000027500000}"/>
    <cellStyle name="20% - Accent1 3 2 4 2 3 3 4 2" xfId="20703" xr:uid="{00000000-0005-0000-0000-000028500000}"/>
    <cellStyle name="20% - Accent1 3 2 4 2 3 3 4 2 2" xfId="20704" xr:uid="{00000000-0005-0000-0000-000029500000}"/>
    <cellStyle name="20% - Accent1 3 2 4 2 3 3 4 2 2 2" xfId="20705" xr:uid="{00000000-0005-0000-0000-00002A500000}"/>
    <cellStyle name="20% - Accent1 3 2 4 2 3 3 4 2 3" xfId="20706" xr:uid="{00000000-0005-0000-0000-00002B500000}"/>
    <cellStyle name="20% - Accent1 3 2 4 2 3 3 4 3" xfId="20707" xr:uid="{00000000-0005-0000-0000-00002C500000}"/>
    <cellStyle name="20% - Accent1 3 2 4 2 3 3 4 3 2" xfId="20708" xr:uid="{00000000-0005-0000-0000-00002D500000}"/>
    <cellStyle name="20% - Accent1 3 2 4 2 3 3 4 4" xfId="20709" xr:uid="{00000000-0005-0000-0000-00002E500000}"/>
    <cellStyle name="20% - Accent1 3 2 4 2 3 3 5" xfId="20710" xr:uid="{00000000-0005-0000-0000-00002F500000}"/>
    <cellStyle name="20% - Accent1 3 2 4 2 3 3 5 2" xfId="20711" xr:uid="{00000000-0005-0000-0000-000030500000}"/>
    <cellStyle name="20% - Accent1 3 2 4 2 3 3 5 2 2" xfId="20712" xr:uid="{00000000-0005-0000-0000-000031500000}"/>
    <cellStyle name="20% - Accent1 3 2 4 2 3 3 5 3" xfId="20713" xr:uid="{00000000-0005-0000-0000-000032500000}"/>
    <cellStyle name="20% - Accent1 3 2 4 2 3 3 6" xfId="20714" xr:uid="{00000000-0005-0000-0000-000033500000}"/>
    <cellStyle name="20% - Accent1 3 2 4 2 3 3 6 2" xfId="20715" xr:uid="{00000000-0005-0000-0000-000034500000}"/>
    <cellStyle name="20% - Accent1 3 2 4 2 3 3 6 2 2" xfId="20716" xr:uid="{00000000-0005-0000-0000-000035500000}"/>
    <cellStyle name="20% - Accent1 3 2 4 2 3 3 6 3" xfId="20717" xr:uid="{00000000-0005-0000-0000-000036500000}"/>
    <cellStyle name="20% - Accent1 3 2 4 2 3 3 7" xfId="20718" xr:uid="{00000000-0005-0000-0000-000037500000}"/>
    <cellStyle name="20% - Accent1 3 2 4 2 3 3 7 2" xfId="20719" xr:uid="{00000000-0005-0000-0000-000038500000}"/>
    <cellStyle name="20% - Accent1 3 2 4 2 3 3 8" xfId="20720" xr:uid="{00000000-0005-0000-0000-000039500000}"/>
    <cellStyle name="20% - Accent1 3 2 4 2 3 3 8 2" xfId="20721" xr:uid="{00000000-0005-0000-0000-00003A500000}"/>
    <cellStyle name="20% - Accent1 3 2 4 2 3 3 9" xfId="20722" xr:uid="{00000000-0005-0000-0000-00003B500000}"/>
    <cellStyle name="20% - Accent1 3 2 4 2 3 4" xfId="20723" xr:uid="{00000000-0005-0000-0000-00003C500000}"/>
    <cellStyle name="20% - Accent1 3 2 4 2 3 4 2" xfId="20724" xr:uid="{00000000-0005-0000-0000-00003D500000}"/>
    <cellStyle name="20% - Accent1 3 2 4 2 3 4 2 2" xfId="20725" xr:uid="{00000000-0005-0000-0000-00003E500000}"/>
    <cellStyle name="20% - Accent1 3 2 4 2 3 4 2 2 2" xfId="20726" xr:uid="{00000000-0005-0000-0000-00003F500000}"/>
    <cellStyle name="20% - Accent1 3 2 4 2 3 4 2 3" xfId="20727" xr:uid="{00000000-0005-0000-0000-000040500000}"/>
    <cellStyle name="20% - Accent1 3 2 4 2 3 4 3" xfId="20728" xr:uid="{00000000-0005-0000-0000-000041500000}"/>
    <cellStyle name="20% - Accent1 3 2 4 2 3 4 3 2" xfId="20729" xr:uid="{00000000-0005-0000-0000-000042500000}"/>
    <cellStyle name="20% - Accent1 3 2 4 2 3 4 4" xfId="20730" xr:uid="{00000000-0005-0000-0000-000043500000}"/>
    <cellStyle name="20% - Accent1 3 2 4 2 3 5" xfId="20731" xr:uid="{00000000-0005-0000-0000-000044500000}"/>
    <cellStyle name="20% - Accent1 3 2 4 2 3 5 2" xfId="20732" xr:uid="{00000000-0005-0000-0000-000045500000}"/>
    <cellStyle name="20% - Accent1 3 2 4 2 3 5 2 2" xfId="20733" xr:uid="{00000000-0005-0000-0000-000046500000}"/>
    <cellStyle name="20% - Accent1 3 2 4 2 3 5 2 2 2" xfId="20734" xr:uid="{00000000-0005-0000-0000-000047500000}"/>
    <cellStyle name="20% - Accent1 3 2 4 2 3 5 2 3" xfId="20735" xr:uid="{00000000-0005-0000-0000-000048500000}"/>
    <cellStyle name="20% - Accent1 3 2 4 2 3 5 3" xfId="20736" xr:uid="{00000000-0005-0000-0000-000049500000}"/>
    <cellStyle name="20% - Accent1 3 2 4 2 3 5 3 2" xfId="20737" xr:uid="{00000000-0005-0000-0000-00004A500000}"/>
    <cellStyle name="20% - Accent1 3 2 4 2 3 5 4" xfId="20738" xr:uid="{00000000-0005-0000-0000-00004B500000}"/>
    <cellStyle name="20% - Accent1 3 2 4 2 3 6" xfId="20739" xr:uid="{00000000-0005-0000-0000-00004C500000}"/>
    <cellStyle name="20% - Accent1 3 2 4 2 3 6 2" xfId="20740" xr:uid="{00000000-0005-0000-0000-00004D500000}"/>
    <cellStyle name="20% - Accent1 3 2 4 2 3 6 2 2" xfId="20741" xr:uid="{00000000-0005-0000-0000-00004E500000}"/>
    <cellStyle name="20% - Accent1 3 2 4 2 3 6 2 2 2" xfId="20742" xr:uid="{00000000-0005-0000-0000-00004F500000}"/>
    <cellStyle name="20% - Accent1 3 2 4 2 3 6 2 3" xfId="20743" xr:uid="{00000000-0005-0000-0000-000050500000}"/>
    <cellStyle name="20% - Accent1 3 2 4 2 3 6 3" xfId="20744" xr:uid="{00000000-0005-0000-0000-000051500000}"/>
    <cellStyle name="20% - Accent1 3 2 4 2 3 6 3 2" xfId="20745" xr:uid="{00000000-0005-0000-0000-000052500000}"/>
    <cellStyle name="20% - Accent1 3 2 4 2 3 6 4" xfId="20746" xr:uid="{00000000-0005-0000-0000-000053500000}"/>
    <cellStyle name="20% - Accent1 3 2 4 2 3 7" xfId="20747" xr:uid="{00000000-0005-0000-0000-000054500000}"/>
    <cellStyle name="20% - Accent1 3 2 4 2 3 7 2" xfId="20748" xr:uid="{00000000-0005-0000-0000-000055500000}"/>
    <cellStyle name="20% - Accent1 3 2 4 2 3 7 2 2" xfId="20749" xr:uid="{00000000-0005-0000-0000-000056500000}"/>
    <cellStyle name="20% - Accent1 3 2 4 2 3 7 3" xfId="20750" xr:uid="{00000000-0005-0000-0000-000057500000}"/>
    <cellStyle name="20% - Accent1 3 2 4 2 3 8" xfId="20751" xr:uid="{00000000-0005-0000-0000-000058500000}"/>
    <cellStyle name="20% - Accent1 3 2 4 2 3 8 2" xfId="20752" xr:uid="{00000000-0005-0000-0000-000059500000}"/>
    <cellStyle name="20% - Accent1 3 2 4 2 3 8 2 2" xfId="20753" xr:uid="{00000000-0005-0000-0000-00005A500000}"/>
    <cellStyle name="20% - Accent1 3 2 4 2 3 8 3" xfId="20754" xr:uid="{00000000-0005-0000-0000-00005B500000}"/>
    <cellStyle name="20% - Accent1 3 2 4 2 3 9" xfId="20755" xr:uid="{00000000-0005-0000-0000-00005C500000}"/>
    <cellStyle name="20% - Accent1 3 2 4 2 3 9 2" xfId="20756" xr:uid="{00000000-0005-0000-0000-00005D500000}"/>
    <cellStyle name="20% - Accent1 3 2 4 2 4" xfId="20757" xr:uid="{00000000-0005-0000-0000-00005E500000}"/>
    <cellStyle name="20% - Accent1 3 2 4 2 4 10" xfId="20758" xr:uid="{00000000-0005-0000-0000-00005F500000}"/>
    <cellStyle name="20% - Accent1 3 2 4 2 4 10 2" xfId="20759" xr:uid="{00000000-0005-0000-0000-000060500000}"/>
    <cellStyle name="20% - Accent1 3 2 4 2 4 11" xfId="20760" xr:uid="{00000000-0005-0000-0000-000061500000}"/>
    <cellStyle name="20% - Accent1 3 2 4 2 4 2" xfId="20761" xr:uid="{00000000-0005-0000-0000-000062500000}"/>
    <cellStyle name="20% - Accent1 3 2 4 2 4 2 2" xfId="20762" xr:uid="{00000000-0005-0000-0000-000063500000}"/>
    <cellStyle name="20% - Accent1 3 2 4 2 4 2 2 2" xfId="20763" xr:uid="{00000000-0005-0000-0000-000064500000}"/>
    <cellStyle name="20% - Accent1 3 2 4 2 4 2 2 2 2" xfId="20764" xr:uid="{00000000-0005-0000-0000-000065500000}"/>
    <cellStyle name="20% - Accent1 3 2 4 2 4 2 2 2 2 2" xfId="20765" xr:uid="{00000000-0005-0000-0000-000066500000}"/>
    <cellStyle name="20% - Accent1 3 2 4 2 4 2 2 2 3" xfId="20766" xr:uid="{00000000-0005-0000-0000-000067500000}"/>
    <cellStyle name="20% - Accent1 3 2 4 2 4 2 2 3" xfId="20767" xr:uid="{00000000-0005-0000-0000-000068500000}"/>
    <cellStyle name="20% - Accent1 3 2 4 2 4 2 2 3 2" xfId="20768" xr:uid="{00000000-0005-0000-0000-000069500000}"/>
    <cellStyle name="20% - Accent1 3 2 4 2 4 2 2 4" xfId="20769" xr:uid="{00000000-0005-0000-0000-00006A500000}"/>
    <cellStyle name="20% - Accent1 3 2 4 2 4 2 3" xfId="20770" xr:uid="{00000000-0005-0000-0000-00006B500000}"/>
    <cellStyle name="20% - Accent1 3 2 4 2 4 2 3 2" xfId="20771" xr:uid="{00000000-0005-0000-0000-00006C500000}"/>
    <cellStyle name="20% - Accent1 3 2 4 2 4 2 3 2 2" xfId="20772" xr:uid="{00000000-0005-0000-0000-00006D500000}"/>
    <cellStyle name="20% - Accent1 3 2 4 2 4 2 3 2 2 2" xfId="20773" xr:uid="{00000000-0005-0000-0000-00006E500000}"/>
    <cellStyle name="20% - Accent1 3 2 4 2 4 2 3 2 3" xfId="20774" xr:uid="{00000000-0005-0000-0000-00006F500000}"/>
    <cellStyle name="20% - Accent1 3 2 4 2 4 2 3 3" xfId="20775" xr:uid="{00000000-0005-0000-0000-000070500000}"/>
    <cellStyle name="20% - Accent1 3 2 4 2 4 2 3 3 2" xfId="20776" xr:uid="{00000000-0005-0000-0000-000071500000}"/>
    <cellStyle name="20% - Accent1 3 2 4 2 4 2 3 4" xfId="20777" xr:uid="{00000000-0005-0000-0000-000072500000}"/>
    <cellStyle name="20% - Accent1 3 2 4 2 4 2 4" xfId="20778" xr:uid="{00000000-0005-0000-0000-000073500000}"/>
    <cellStyle name="20% - Accent1 3 2 4 2 4 2 4 2" xfId="20779" xr:uid="{00000000-0005-0000-0000-000074500000}"/>
    <cellStyle name="20% - Accent1 3 2 4 2 4 2 4 2 2" xfId="20780" xr:uid="{00000000-0005-0000-0000-000075500000}"/>
    <cellStyle name="20% - Accent1 3 2 4 2 4 2 4 2 2 2" xfId="20781" xr:uid="{00000000-0005-0000-0000-000076500000}"/>
    <cellStyle name="20% - Accent1 3 2 4 2 4 2 4 2 3" xfId="20782" xr:uid="{00000000-0005-0000-0000-000077500000}"/>
    <cellStyle name="20% - Accent1 3 2 4 2 4 2 4 3" xfId="20783" xr:uid="{00000000-0005-0000-0000-000078500000}"/>
    <cellStyle name="20% - Accent1 3 2 4 2 4 2 4 3 2" xfId="20784" xr:uid="{00000000-0005-0000-0000-000079500000}"/>
    <cellStyle name="20% - Accent1 3 2 4 2 4 2 4 4" xfId="20785" xr:uid="{00000000-0005-0000-0000-00007A500000}"/>
    <cellStyle name="20% - Accent1 3 2 4 2 4 2 5" xfId="20786" xr:uid="{00000000-0005-0000-0000-00007B500000}"/>
    <cellStyle name="20% - Accent1 3 2 4 2 4 2 5 2" xfId="20787" xr:uid="{00000000-0005-0000-0000-00007C500000}"/>
    <cellStyle name="20% - Accent1 3 2 4 2 4 2 5 2 2" xfId="20788" xr:uid="{00000000-0005-0000-0000-00007D500000}"/>
    <cellStyle name="20% - Accent1 3 2 4 2 4 2 5 3" xfId="20789" xr:uid="{00000000-0005-0000-0000-00007E500000}"/>
    <cellStyle name="20% - Accent1 3 2 4 2 4 2 6" xfId="20790" xr:uid="{00000000-0005-0000-0000-00007F500000}"/>
    <cellStyle name="20% - Accent1 3 2 4 2 4 2 6 2" xfId="20791" xr:uid="{00000000-0005-0000-0000-000080500000}"/>
    <cellStyle name="20% - Accent1 3 2 4 2 4 2 6 2 2" xfId="20792" xr:uid="{00000000-0005-0000-0000-000081500000}"/>
    <cellStyle name="20% - Accent1 3 2 4 2 4 2 6 3" xfId="20793" xr:uid="{00000000-0005-0000-0000-000082500000}"/>
    <cellStyle name="20% - Accent1 3 2 4 2 4 2 7" xfId="20794" xr:uid="{00000000-0005-0000-0000-000083500000}"/>
    <cellStyle name="20% - Accent1 3 2 4 2 4 2 7 2" xfId="20795" xr:uid="{00000000-0005-0000-0000-000084500000}"/>
    <cellStyle name="20% - Accent1 3 2 4 2 4 2 8" xfId="20796" xr:uid="{00000000-0005-0000-0000-000085500000}"/>
    <cellStyle name="20% - Accent1 3 2 4 2 4 2 8 2" xfId="20797" xr:uid="{00000000-0005-0000-0000-000086500000}"/>
    <cellStyle name="20% - Accent1 3 2 4 2 4 2 9" xfId="20798" xr:uid="{00000000-0005-0000-0000-000087500000}"/>
    <cellStyle name="20% - Accent1 3 2 4 2 4 3" xfId="20799" xr:uid="{00000000-0005-0000-0000-000088500000}"/>
    <cellStyle name="20% - Accent1 3 2 4 2 4 3 2" xfId="20800" xr:uid="{00000000-0005-0000-0000-000089500000}"/>
    <cellStyle name="20% - Accent1 3 2 4 2 4 3 2 2" xfId="20801" xr:uid="{00000000-0005-0000-0000-00008A500000}"/>
    <cellStyle name="20% - Accent1 3 2 4 2 4 3 2 2 2" xfId="20802" xr:uid="{00000000-0005-0000-0000-00008B500000}"/>
    <cellStyle name="20% - Accent1 3 2 4 2 4 3 2 2 2 2" xfId="20803" xr:uid="{00000000-0005-0000-0000-00008C500000}"/>
    <cellStyle name="20% - Accent1 3 2 4 2 4 3 2 2 3" xfId="20804" xr:uid="{00000000-0005-0000-0000-00008D500000}"/>
    <cellStyle name="20% - Accent1 3 2 4 2 4 3 2 3" xfId="20805" xr:uid="{00000000-0005-0000-0000-00008E500000}"/>
    <cellStyle name="20% - Accent1 3 2 4 2 4 3 2 3 2" xfId="20806" xr:uid="{00000000-0005-0000-0000-00008F500000}"/>
    <cellStyle name="20% - Accent1 3 2 4 2 4 3 2 4" xfId="20807" xr:uid="{00000000-0005-0000-0000-000090500000}"/>
    <cellStyle name="20% - Accent1 3 2 4 2 4 3 3" xfId="20808" xr:uid="{00000000-0005-0000-0000-000091500000}"/>
    <cellStyle name="20% - Accent1 3 2 4 2 4 3 3 2" xfId="20809" xr:uid="{00000000-0005-0000-0000-000092500000}"/>
    <cellStyle name="20% - Accent1 3 2 4 2 4 3 3 2 2" xfId="20810" xr:uid="{00000000-0005-0000-0000-000093500000}"/>
    <cellStyle name="20% - Accent1 3 2 4 2 4 3 3 2 2 2" xfId="20811" xr:uid="{00000000-0005-0000-0000-000094500000}"/>
    <cellStyle name="20% - Accent1 3 2 4 2 4 3 3 2 3" xfId="20812" xr:uid="{00000000-0005-0000-0000-000095500000}"/>
    <cellStyle name="20% - Accent1 3 2 4 2 4 3 3 3" xfId="20813" xr:uid="{00000000-0005-0000-0000-000096500000}"/>
    <cellStyle name="20% - Accent1 3 2 4 2 4 3 3 3 2" xfId="20814" xr:uid="{00000000-0005-0000-0000-000097500000}"/>
    <cellStyle name="20% - Accent1 3 2 4 2 4 3 3 4" xfId="20815" xr:uid="{00000000-0005-0000-0000-000098500000}"/>
    <cellStyle name="20% - Accent1 3 2 4 2 4 3 4" xfId="20816" xr:uid="{00000000-0005-0000-0000-000099500000}"/>
    <cellStyle name="20% - Accent1 3 2 4 2 4 3 4 2" xfId="20817" xr:uid="{00000000-0005-0000-0000-00009A500000}"/>
    <cellStyle name="20% - Accent1 3 2 4 2 4 3 4 2 2" xfId="20818" xr:uid="{00000000-0005-0000-0000-00009B500000}"/>
    <cellStyle name="20% - Accent1 3 2 4 2 4 3 4 2 2 2" xfId="20819" xr:uid="{00000000-0005-0000-0000-00009C500000}"/>
    <cellStyle name="20% - Accent1 3 2 4 2 4 3 4 2 3" xfId="20820" xr:uid="{00000000-0005-0000-0000-00009D500000}"/>
    <cellStyle name="20% - Accent1 3 2 4 2 4 3 4 3" xfId="20821" xr:uid="{00000000-0005-0000-0000-00009E500000}"/>
    <cellStyle name="20% - Accent1 3 2 4 2 4 3 4 3 2" xfId="20822" xr:uid="{00000000-0005-0000-0000-00009F500000}"/>
    <cellStyle name="20% - Accent1 3 2 4 2 4 3 4 4" xfId="20823" xr:uid="{00000000-0005-0000-0000-0000A0500000}"/>
    <cellStyle name="20% - Accent1 3 2 4 2 4 3 5" xfId="20824" xr:uid="{00000000-0005-0000-0000-0000A1500000}"/>
    <cellStyle name="20% - Accent1 3 2 4 2 4 3 5 2" xfId="20825" xr:uid="{00000000-0005-0000-0000-0000A2500000}"/>
    <cellStyle name="20% - Accent1 3 2 4 2 4 3 5 2 2" xfId="20826" xr:uid="{00000000-0005-0000-0000-0000A3500000}"/>
    <cellStyle name="20% - Accent1 3 2 4 2 4 3 5 3" xfId="20827" xr:uid="{00000000-0005-0000-0000-0000A4500000}"/>
    <cellStyle name="20% - Accent1 3 2 4 2 4 3 6" xfId="20828" xr:uid="{00000000-0005-0000-0000-0000A5500000}"/>
    <cellStyle name="20% - Accent1 3 2 4 2 4 3 6 2" xfId="20829" xr:uid="{00000000-0005-0000-0000-0000A6500000}"/>
    <cellStyle name="20% - Accent1 3 2 4 2 4 3 6 2 2" xfId="20830" xr:uid="{00000000-0005-0000-0000-0000A7500000}"/>
    <cellStyle name="20% - Accent1 3 2 4 2 4 3 6 3" xfId="20831" xr:uid="{00000000-0005-0000-0000-0000A8500000}"/>
    <cellStyle name="20% - Accent1 3 2 4 2 4 3 7" xfId="20832" xr:uid="{00000000-0005-0000-0000-0000A9500000}"/>
    <cellStyle name="20% - Accent1 3 2 4 2 4 3 7 2" xfId="20833" xr:uid="{00000000-0005-0000-0000-0000AA500000}"/>
    <cellStyle name="20% - Accent1 3 2 4 2 4 3 8" xfId="20834" xr:uid="{00000000-0005-0000-0000-0000AB500000}"/>
    <cellStyle name="20% - Accent1 3 2 4 2 4 3 8 2" xfId="20835" xr:uid="{00000000-0005-0000-0000-0000AC500000}"/>
    <cellStyle name="20% - Accent1 3 2 4 2 4 3 9" xfId="20836" xr:uid="{00000000-0005-0000-0000-0000AD500000}"/>
    <cellStyle name="20% - Accent1 3 2 4 2 4 4" xfId="20837" xr:uid="{00000000-0005-0000-0000-0000AE500000}"/>
    <cellStyle name="20% - Accent1 3 2 4 2 4 4 2" xfId="20838" xr:uid="{00000000-0005-0000-0000-0000AF500000}"/>
    <cellStyle name="20% - Accent1 3 2 4 2 4 4 2 2" xfId="20839" xr:uid="{00000000-0005-0000-0000-0000B0500000}"/>
    <cellStyle name="20% - Accent1 3 2 4 2 4 4 2 2 2" xfId="20840" xr:uid="{00000000-0005-0000-0000-0000B1500000}"/>
    <cellStyle name="20% - Accent1 3 2 4 2 4 4 2 3" xfId="20841" xr:uid="{00000000-0005-0000-0000-0000B2500000}"/>
    <cellStyle name="20% - Accent1 3 2 4 2 4 4 3" xfId="20842" xr:uid="{00000000-0005-0000-0000-0000B3500000}"/>
    <cellStyle name="20% - Accent1 3 2 4 2 4 4 3 2" xfId="20843" xr:uid="{00000000-0005-0000-0000-0000B4500000}"/>
    <cellStyle name="20% - Accent1 3 2 4 2 4 4 4" xfId="20844" xr:uid="{00000000-0005-0000-0000-0000B5500000}"/>
    <cellStyle name="20% - Accent1 3 2 4 2 4 5" xfId="20845" xr:uid="{00000000-0005-0000-0000-0000B6500000}"/>
    <cellStyle name="20% - Accent1 3 2 4 2 4 5 2" xfId="20846" xr:uid="{00000000-0005-0000-0000-0000B7500000}"/>
    <cellStyle name="20% - Accent1 3 2 4 2 4 5 2 2" xfId="20847" xr:uid="{00000000-0005-0000-0000-0000B8500000}"/>
    <cellStyle name="20% - Accent1 3 2 4 2 4 5 2 2 2" xfId="20848" xr:uid="{00000000-0005-0000-0000-0000B9500000}"/>
    <cellStyle name="20% - Accent1 3 2 4 2 4 5 2 3" xfId="20849" xr:uid="{00000000-0005-0000-0000-0000BA500000}"/>
    <cellStyle name="20% - Accent1 3 2 4 2 4 5 3" xfId="20850" xr:uid="{00000000-0005-0000-0000-0000BB500000}"/>
    <cellStyle name="20% - Accent1 3 2 4 2 4 5 3 2" xfId="20851" xr:uid="{00000000-0005-0000-0000-0000BC500000}"/>
    <cellStyle name="20% - Accent1 3 2 4 2 4 5 4" xfId="20852" xr:uid="{00000000-0005-0000-0000-0000BD500000}"/>
    <cellStyle name="20% - Accent1 3 2 4 2 4 6" xfId="20853" xr:uid="{00000000-0005-0000-0000-0000BE500000}"/>
    <cellStyle name="20% - Accent1 3 2 4 2 4 6 2" xfId="20854" xr:uid="{00000000-0005-0000-0000-0000BF500000}"/>
    <cellStyle name="20% - Accent1 3 2 4 2 4 6 2 2" xfId="20855" xr:uid="{00000000-0005-0000-0000-0000C0500000}"/>
    <cellStyle name="20% - Accent1 3 2 4 2 4 6 2 2 2" xfId="20856" xr:uid="{00000000-0005-0000-0000-0000C1500000}"/>
    <cellStyle name="20% - Accent1 3 2 4 2 4 6 2 3" xfId="20857" xr:uid="{00000000-0005-0000-0000-0000C2500000}"/>
    <cellStyle name="20% - Accent1 3 2 4 2 4 6 3" xfId="20858" xr:uid="{00000000-0005-0000-0000-0000C3500000}"/>
    <cellStyle name="20% - Accent1 3 2 4 2 4 6 3 2" xfId="20859" xr:uid="{00000000-0005-0000-0000-0000C4500000}"/>
    <cellStyle name="20% - Accent1 3 2 4 2 4 6 4" xfId="20860" xr:uid="{00000000-0005-0000-0000-0000C5500000}"/>
    <cellStyle name="20% - Accent1 3 2 4 2 4 7" xfId="20861" xr:uid="{00000000-0005-0000-0000-0000C6500000}"/>
    <cellStyle name="20% - Accent1 3 2 4 2 4 7 2" xfId="20862" xr:uid="{00000000-0005-0000-0000-0000C7500000}"/>
    <cellStyle name="20% - Accent1 3 2 4 2 4 7 2 2" xfId="20863" xr:uid="{00000000-0005-0000-0000-0000C8500000}"/>
    <cellStyle name="20% - Accent1 3 2 4 2 4 7 3" xfId="20864" xr:uid="{00000000-0005-0000-0000-0000C9500000}"/>
    <cellStyle name="20% - Accent1 3 2 4 2 4 8" xfId="20865" xr:uid="{00000000-0005-0000-0000-0000CA500000}"/>
    <cellStyle name="20% - Accent1 3 2 4 2 4 8 2" xfId="20866" xr:uid="{00000000-0005-0000-0000-0000CB500000}"/>
    <cellStyle name="20% - Accent1 3 2 4 2 4 8 2 2" xfId="20867" xr:uid="{00000000-0005-0000-0000-0000CC500000}"/>
    <cellStyle name="20% - Accent1 3 2 4 2 4 8 3" xfId="20868" xr:uid="{00000000-0005-0000-0000-0000CD500000}"/>
    <cellStyle name="20% - Accent1 3 2 4 2 4 9" xfId="20869" xr:uid="{00000000-0005-0000-0000-0000CE500000}"/>
    <cellStyle name="20% - Accent1 3 2 4 2 4 9 2" xfId="20870" xr:uid="{00000000-0005-0000-0000-0000CF500000}"/>
    <cellStyle name="20% - Accent1 3 2 4 2 5" xfId="20871" xr:uid="{00000000-0005-0000-0000-0000D0500000}"/>
    <cellStyle name="20% - Accent1 3 2 4 2 5 10" xfId="20872" xr:uid="{00000000-0005-0000-0000-0000D1500000}"/>
    <cellStyle name="20% - Accent1 3 2 4 2 5 10 2" xfId="20873" xr:uid="{00000000-0005-0000-0000-0000D2500000}"/>
    <cellStyle name="20% - Accent1 3 2 4 2 5 11" xfId="20874" xr:uid="{00000000-0005-0000-0000-0000D3500000}"/>
    <cellStyle name="20% - Accent1 3 2 4 2 5 2" xfId="20875" xr:uid="{00000000-0005-0000-0000-0000D4500000}"/>
    <cellStyle name="20% - Accent1 3 2 4 2 5 2 2" xfId="20876" xr:uid="{00000000-0005-0000-0000-0000D5500000}"/>
    <cellStyle name="20% - Accent1 3 2 4 2 5 2 2 2" xfId="20877" xr:uid="{00000000-0005-0000-0000-0000D6500000}"/>
    <cellStyle name="20% - Accent1 3 2 4 2 5 2 2 2 2" xfId="20878" xr:uid="{00000000-0005-0000-0000-0000D7500000}"/>
    <cellStyle name="20% - Accent1 3 2 4 2 5 2 2 2 2 2" xfId="20879" xr:uid="{00000000-0005-0000-0000-0000D8500000}"/>
    <cellStyle name="20% - Accent1 3 2 4 2 5 2 2 2 3" xfId="20880" xr:uid="{00000000-0005-0000-0000-0000D9500000}"/>
    <cellStyle name="20% - Accent1 3 2 4 2 5 2 2 3" xfId="20881" xr:uid="{00000000-0005-0000-0000-0000DA500000}"/>
    <cellStyle name="20% - Accent1 3 2 4 2 5 2 2 3 2" xfId="20882" xr:uid="{00000000-0005-0000-0000-0000DB500000}"/>
    <cellStyle name="20% - Accent1 3 2 4 2 5 2 2 4" xfId="20883" xr:uid="{00000000-0005-0000-0000-0000DC500000}"/>
    <cellStyle name="20% - Accent1 3 2 4 2 5 2 3" xfId="20884" xr:uid="{00000000-0005-0000-0000-0000DD500000}"/>
    <cellStyle name="20% - Accent1 3 2 4 2 5 2 3 2" xfId="20885" xr:uid="{00000000-0005-0000-0000-0000DE500000}"/>
    <cellStyle name="20% - Accent1 3 2 4 2 5 2 3 2 2" xfId="20886" xr:uid="{00000000-0005-0000-0000-0000DF500000}"/>
    <cellStyle name="20% - Accent1 3 2 4 2 5 2 3 2 2 2" xfId="20887" xr:uid="{00000000-0005-0000-0000-0000E0500000}"/>
    <cellStyle name="20% - Accent1 3 2 4 2 5 2 3 2 3" xfId="20888" xr:uid="{00000000-0005-0000-0000-0000E1500000}"/>
    <cellStyle name="20% - Accent1 3 2 4 2 5 2 3 3" xfId="20889" xr:uid="{00000000-0005-0000-0000-0000E2500000}"/>
    <cellStyle name="20% - Accent1 3 2 4 2 5 2 3 3 2" xfId="20890" xr:uid="{00000000-0005-0000-0000-0000E3500000}"/>
    <cellStyle name="20% - Accent1 3 2 4 2 5 2 3 4" xfId="20891" xr:uid="{00000000-0005-0000-0000-0000E4500000}"/>
    <cellStyle name="20% - Accent1 3 2 4 2 5 2 4" xfId="20892" xr:uid="{00000000-0005-0000-0000-0000E5500000}"/>
    <cellStyle name="20% - Accent1 3 2 4 2 5 2 4 2" xfId="20893" xr:uid="{00000000-0005-0000-0000-0000E6500000}"/>
    <cellStyle name="20% - Accent1 3 2 4 2 5 2 4 2 2" xfId="20894" xr:uid="{00000000-0005-0000-0000-0000E7500000}"/>
    <cellStyle name="20% - Accent1 3 2 4 2 5 2 4 2 2 2" xfId="20895" xr:uid="{00000000-0005-0000-0000-0000E8500000}"/>
    <cellStyle name="20% - Accent1 3 2 4 2 5 2 4 2 3" xfId="20896" xr:uid="{00000000-0005-0000-0000-0000E9500000}"/>
    <cellStyle name="20% - Accent1 3 2 4 2 5 2 4 3" xfId="20897" xr:uid="{00000000-0005-0000-0000-0000EA500000}"/>
    <cellStyle name="20% - Accent1 3 2 4 2 5 2 4 3 2" xfId="20898" xr:uid="{00000000-0005-0000-0000-0000EB500000}"/>
    <cellStyle name="20% - Accent1 3 2 4 2 5 2 4 4" xfId="20899" xr:uid="{00000000-0005-0000-0000-0000EC500000}"/>
    <cellStyle name="20% - Accent1 3 2 4 2 5 2 5" xfId="20900" xr:uid="{00000000-0005-0000-0000-0000ED500000}"/>
    <cellStyle name="20% - Accent1 3 2 4 2 5 2 5 2" xfId="20901" xr:uid="{00000000-0005-0000-0000-0000EE500000}"/>
    <cellStyle name="20% - Accent1 3 2 4 2 5 2 5 2 2" xfId="20902" xr:uid="{00000000-0005-0000-0000-0000EF500000}"/>
    <cellStyle name="20% - Accent1 3 2 4 2 5 2 5 3" xfId="20903" xr:uid="{00000000-0005-0000-0000-0000F0500000}"/>
    <cellStyle name="20% - Accent1 3 2 4 2 5 2 6" xfId="20904" xr:uid="{00000000-0005-0000-0000-0000F1500000}"/>
    <cellStyle name="20% - Accent1 3 2 4 2 5 2 6 2" xfId="20905" xr:uid="{00000000-0005-0000-0000-0000F2500000}"/>
    <cellStyle name="20% - Accent1 3 2 4 2 5 2 6 2 2" xfId="20906" xr:uid="{00000000-0005-0000-0000-0000F3500000}"/>
    <cellStyle name="20% - Accent1 3 2 4 2 5 2 6 3" xfId="20907" xr:uid="{00000000-0005-0000-0000-0000F4500000}"/>
    <cellStyle name="20% - Accent1 3 2 4 2 5 2 7" xfId="20908" xr:uid="{00000000-0005-0000-0000-0000F5500000}"/>
    <cellStyle name="20% - Accent1 3 2 4 2 5 2 7 2" xfId="20909" xr:uid="{00000000-0005-0000-0000-0000F6500000}"/>
    <cellStyle name="20% - Accent1 3 2 4 2 5 2 8" xfId="20910" xr:uid="{00000000-0005-0000-0000-0000F7500000}"/>
    <cellStyle name="20% - Accent1 3 2 4 2 5 2 8 2" xfId="20911" xr:uid="{00000000-0005-0000-0000-0000F8500000}"/>
    <cellStyle name="20% - Accent1 3 2 4 2 5 2 9" xfId="20912" xr:uid="{00000000-0005-0000-0000-0000F9500000}"/>
    <cellStyle name="20% - Accent1 3 2 4 2 5 3" xfId="20913" xr:uid="{00000000-0005-0000-0000-0000FA500000}"/>
    <cellStyle name="20% - Accent1 3 2 4 2 5 3 2" xfId="20914" xr:uid="{00000000-0005-0000-0000-0000FB500000}"/>
    <cellStyle name="20% - Accent1 3 2 4 2 5 3 2 2" xfId="20915" xr:uid="{00000000-0005-0000-0000-0000FC500000}"/>
    <cellStyle name="20% - Accent1 3 2 4 2 5 3 2 2 2" xfId="20916" xr:uid="{00000000-0005-0000-0000-0000FD500000}"/>
    <cellStyle name="20% - Accent1 3 2 4 2 5 3 2 2 2 2" xfId="20917" xr:uid="{00000000-0005-0000-0000-0000FE500000}"/>
    <cellStyle name="20% - Accent1 3 2 4 2 5 3 2 2 3" xfId="20918" xr:uid="{00000000-0005-0000-0000-0000FF500000}"/>
    <cellStyle name="20% - Accent1 3 2 4 2 5 3 2 3" xfId="20919" xr:uid="{00000000-0005-0000-0000-000000510000}"/>
    <cellStyle name="20% - Accent1 3 2 4 2 5 3 2 3 2" xfId="20920" xr:uid="{00000000-0005-0000-0000-000001510000}"/>
    <cellStyle name="20% - Accent1 3 2 4 2 5 3 2 4" xfId="20921" xr:uid="{00000000-0005-0000-0000-000002510000}"/>
    <cellStyle name="20% - Accent1 3 2 4 2 5 3 3" xfId="20922" xr:uid="{00000000-0005-0000-0000-000003510000}"/>
    <cellStyle name="20% - Accent1 3 2 4 2 5 3 3 2" xfId="20923" xr:uid="{00000000-0005-0000-0000-000004510000}"/>
    <cellStyle name="20% - Accent1 3 2 4 2 5 3 3 2 2" xfId="20924" xr:uid="{00000000-0005-0000-0000-000005510000}"/>
    <cellStyle name="20% - Accent1 3 2 4 2 5 3 3 2 2 2" xfId="20925" xr:uid="{00000000-0005-0000-0000-000006510000}"/>
    <cellStyle name="20% - Accent1 3 2 4 2 5 3 3 2 3" xfId="20926" xr:uid="{00000000-0005-0000-0000-000007510000}"/>
    <cellStyle name="20% - Accent1 3 2 4 2 5 3 3 3" xfId="20927" xr:uid="{00000000-0005-0000-0000-000008510000}"/>
    <cellStyle name="20% - Accent1 3 2 4 2 5 3 3 3 2" xfId="20928" xr:uid="{00000000-0005-0000-0000-000009510000}"/>
    <cellStyle name="20% - Accent1 3 2 4 2 5 3 3 4" xfId="20929" xr:uid="{00000000-0005-0000-0000-00000A510000}"/>
    <cellStyle name="20% - Accent1 3 2 4 2 5 3 4" xfId="20930" xr:uid="{00000000-0005-0000-0000-00000B510000}"/>
    <cellStyle name="20% - Accent1 3 2 4 2 5 3 4 2" xfId="20931" xr:uid="{00000000-0005-0000-0000-00000C510000}"/>
    <cellStyle name="20% - Accent1 3 2 4 2 5 3 4 2 2" xfId="20932" xr:uid="{00000000-0005-0000-0000-00000D510000}"/>
    <cellStyle name="20% - Accent1 3 2 4 2 5 3 4 2 2 2" xfId="20933" xr:uid="{00000000-0005-0000-0000-00000E510000}"/>
    <cellStyle name="20% - Accent1 3 2 4 2 5 3 4 2 3" xfId="20934" xr:uid="{00000000-0005-0000-0000-00000F510000}"/>
    <cellStyle name="20% - Accent1 3 2 4 2 5 3 4 3" xfId="20935" xr:uid="{00000000-0005-0000-0000-000010510000}"/>
    <cellStyle name="20% - Accent1 3 2 4 2 5 3 4 3 2" xfId="20936" xr:uid="{00000000-0005-0000-0000-000011510000}"/>
    <cellStyle name="20% - Accent1 3 2 4 2 5 3 4 4" xfId="20937" xr:uid="{00000000-0005-0000-0000-000012510000}"/>
    <cellStyle name="20% - Accent1 3 2 4 2 5 3 5" xfId="20938" xr:uid="{00000000-0005-0000-0000-000013510000}"/>
    <cellStyle name="20% - Accent1 3 2 4 2 5 3 5 2" xfId="20939" xr:uid="{00000000-0005-0000-0000-000014510000}"/>
    <cellStyle name="20% - Accent1 3 2 4 2 5 3 5 2 2" xfId="20940" xr:uid="{00000000-0005-0000-0000-000015510000}"/>
    <cellStyle name="20% - Accent1 3 2 4 2 5 3 5 3" xfId="20941" xr:uid="{00000000-0005-0000-0000-000016510000}"/>
    <cellStyle name="20% - Accent1 3 2 4 2 5 3 6" xfId="20942" xr:uid="{00000000-0005-0000-0000-000017510000}"/>
    <cellStyle name="20% - Accent1 3 2 4 2 5 3 6 2" xfId="20943" xr:uid="{00000000-0005-0000-0000-000018510000}"/>
    <cellStyle name="20% - Accent1 3 2 4 2 5 3 6 2 2" xfId="20944" xr:uid="{00000000-0005-0000-0000-000019510000}"/>
    <cellStyle name="20% - Accent1 3 2 4 2 5 3 6 3" xfId="20945" xr:uid="{00000000-0005-0000-0000-00001A510000}"/>
    <cellStyle name="20% - Accent1 3 2 4 2 5 3 7" xfId="20946" xr:uid="{00000000-0005-0000-0000-00001B510000}"/>
    <cellStyle name="20% - Accent1 3 2 4 2 5 3 7 2" xfId="20947" xr:uid="{00000000-0005-0000-0000-00001C510000}"/>
    <cellStyle name="20% - Accent1 3 2 4 2 5 3 8" xfId="20948" xr:uid="{00000000-0005-0000-0000-00001D510000}"/>
    <cellStyle name="20% - Accent1 3 2 4 2 5 3 8 2" xfId="20949" xr:uid="{00000000-0005-0000-0000-00001E510000}"/>
    <cellStyle name="20% - Accent1 3 2 4 2 5 3 9" xfId="20950" xr:uid="{00000000-0005-0000-0000-00001F510000}"/>
    <cellStyle name="20% - Accent1 3 2 4 2 5 4" xfId="20951" xr:uid="{00000000-0005-0000-0000-000020510000}"/>
    <cellStyle name="20% - Accent1 3 2 4 2 5 4 2" xfId="20952" xr:uid="{00000000-0005-0000-0000-000021510000}"/>
    <cellStyle name="20% - Accent1 3 2 4 2 5 4 2 2" xfId="20953" xr:uid="{00000000-0005-0000-0000-000022510000}"/>
    <cellStyle name="20% - Accent1 3 2 4 2 5 4 2 2 2" xfId="20954" xr:uid="{00000000-0005-0000-0000-000023510000}"/>
    <cellStyle name="20% - Accent1 3 2 4 2 5 4 2 3" xfId="20955" xr:uid="{00000000-0005-0000-0000-000024510000}"/>
    <cellStyle name="20% - Accent1 3 2 4 2 5 4 3" xfId="20956" xr:uid="{00000000-0005-0000-0000-000025510000}"/>
    <cellStyle name="20% - Accent1 3 2 4 2 5 4 3 2" xfId="20957" xr:uid="{00000000-0005-0000-0000-000026510000}"/>
    <cellStyle name="20% - Accent1 3 2 4 2 5 4 4" xfId="20958" xr:uid="{00000000-0005-0000-0000-000027510000}"/>
    <cellStyle name="20% - Accent1 3 2 4 2 5 5" xfId="20959" xr:uid="{00000000-0005-0000-0000-000028510000}"/>
    <cellStyle name="20% - Accent1 3 2 4 2 5 5 2" xfId="20960" xr:uid="{00000000-0005-0000-0000-000029510000}"/>
    <cellStyle name="20% - Accent1 3 2 4 2 5 5 2 2" xfId="20961" xr:uid="{00000000-0005-0000-0000-00002A510000}"/>
    <cellStyle name="20% - Accent1 3 2 4 2 5 5 2 2 2" xfId="20962" xr:uid="{00000000-0005-0000-0000-00002B510000}"/>
    <cellStyle name="20% - Accent1 3 2 4 2 5 5 2 3" xfId="20963" xr:uid="{00000000-0005-0000-0000-00002C510000}"/>
    <cellStyle name="20% - Accent1 3 2 4 2 5 5 3" xfId="20964" xr:uid="{00000000-0005-0000-0000-00002D510000}"/>
    <cellStyle name="20% - Accent1 3 2 4 2 5 5 3 2" xfId="20965" xr:uid="{00000000-0005-0000-0000-00002E510000}"/>
    <cellStyle name="20% - Accent1 3 2 4 2 5 5 4" xfId="20966" xr:uid="{00000000-0005-0000-0000-00002F510000}"/>
    <cellStyle name="20% - Accent1 3 2 4 2 5 6" xfId="20967" xr:uid="{00000000-0005-0000-0000-000030510000}"/>
    <cellStyle name="20% - Accent1 3 2 4 2 5 6 2" xfId="20968" xr:uid="{00000000-0005-0000-0000-000031510000}"/>
    <cellStyle name="20% - Accent1 3 2 4 2 5 6 2 2" xfId="20969" xr:uid="{00000000-0005-0000-0000-000032510000}"/>
    <cellStyle name="20% - Accent1 3 2 4 2 5 6 2 2 2" xfId="20970" xr:uid="{00000000-0005-0000-0000-000033510000}"/>
    <cellStyle name="20% - Accent1 3 2 4 2 5 6 2 3" xfId="20971" xr:uid="{00000000-0005-0000-0000-000034510000}"/>
    <cellStyle name="20% - Accent1 3 2 4 2 5 6 3" xfId="20972" xr:uid="{00000000-0005-0000-0000-000035510000}"/>
    <cellStyle name="20% - Accent1 3 2 4 2 5 6 3 2" xfId="20973" xr:uid="{00000000-0005-0000-0000-000036510000}"/>
    <cellStyle name="20% - Accent1 3 2 4 2 5 6 4" xfId="20974" xr:uid="{00000000-0005-0000-0000-000037510000}"/>
    <cellStyle name="20% - Accent1 3 2 4 2 5 7" xfId="20975" xr:uid="{00000000-0005-0000-0000-000038510000}"/>
    <cellStyle name="20% - Accent1 3 2 4 2 5 7 2" xfId="20976" xr:uid="{00000000-0005-0000-0000-000039510000}"/>
    <cellStyle name="20% - Accent1 3 2 4 2 5 7 2 2" xfId="20977" xr:uid="{00000000-0005-0000-0000-00003A510000}"/>
    <cellStyle name="20% - Accent1 3 2 4 2 5 7 3" xfId="20978" xr:uid="{00000000-0005-0000-0000-00003B510000}"/>
    <cellStyle name="20% - Accent1 3 2 4 2 5 8" xfId="20979" xr:uid="{00000000-0005-0000-0000-00003C510000}"/>
    <cellStyle name="20% - Accent1 3 2 4 2 5 8 2" xfId="20980" xr:uid="{00000000-0005-0000-0000-00003D510000}"/>
    <cellStyle name="20% - Accent1 3 2 4 2 5 8 2 2" xfId="20981" xr:uid="{00000000-0005-0000-0000-00003E510000}"/>
    <cellStyle name="20% - Accent1 3 2 4 2 5 8 3" xfId="20982" xr:uid="{00000000-0005-0000-0000-00003F510000}"/>
    <cellStyle name="20% - Accent1 3 2 4 2 5 9" xfId="20983" xr:uid="{00000000-0005-0000-0000-000040510000}"/>
    <cellStyle name="20% - Accent1 3 2 4 2 5 9 2" xfId="20984" xr:uid="{00000000-0005-0000-0000-000041510000}"/>
    <cellStyle name="20% - Accent1 3 2 4 2 6" xfId="20985" xr:uid="{00000000-0005-0000-0000-000042510000}"/>
    <cellStyle name="20% - Accent1 3 2 4 2 6 2" xfId="20986" xr:uid="{00000000-0005-0000-0000-000043510000}"/>
    <cellStyle name="20% - Accent1 3 2 4 2 6 2 2" xfId="20987" xr:uid="{00000000-0005-0000-0000-000044510000}"/>
    <cellStyle name="20% - Accent1 3 2 4 2 6 2 2 2" xfId="20988" xr:uid="{00000000-0005-0000-0000-000045510000}"/>
    <cellStyle name="20% - Accent1 3 2 4 2 6 2 2 2 2" xfId="20989" xr:uid="{00000000-0005-0000-0000-000046510000}"/>
    <cellStyle name="20% - Accent1 3 2 4 2 6 2 2 3" xfId="20990" xr:uid="{00000000-0005-0000-0000-000047510000}"/>
    <cellStyle name="20% - Accent1 3 2 4 2 6 2 3" xfId="20991" xr:uid="{00000000-0005-0000-0000-000048510000}"/>
    <cellStyle name="20% - Accent1 3 2 4 2 6 2 3 2" xfId="20992" xr:uid="{00000000-0005-0000-0000-000049510000}"/>
    <cellStyle name="20% - Accent1 3 2 4 2 6 2 4" xfId="20993" xr:uid="{00000000-0005-0000-0000-00004A510000}"/>
    <cellStyle name="20% - Accent1 3 2 4 2 6 3" xfId="20994" xr:uid="{00000000-0005-0000-0000-00004B510000}"/>
    <cellStyle name="20% - Accent1 3 2 4 2 6 3 2" xfId="20995" xr:uid="{00000000-0005-0000-0000-00004C510000}"/>
    <cellStyle name="20% - Accent1 3 2 4 2 6 3 2 2" xfId="20996" xr:uid="{00000000-0005-0000-0000-00004D510000}"/>
    <cellStyle name="20% - Accent1 3 2 4 2 6 3 2 2 2" xfId="20997" xr:uid="{00000000-0005-0000-0000-00004E510000}"/>
    <cellStyle name="20% - Accent1 3 2 4 2 6 3 2 3" xfId="20998" xr:uid="{00000000-0005-0000-0000-00004F510000}"/>
    <cellStyle name="20% - Accent1 3 2 4 2 6 3 3" xfId="20999" xr:uid="{00000000-0005-0000-0000-000050510000}"/>
    <cellStyle name="20% - Accent1 3 2 4 2 6 3 3 2" xfId="21000" xr:uid="{00000000-0005-0000-0000-000051510000}"/>
    <cellStyle name="20% - Accent1 3 2 4 2 6 3 4" xfId="21001" xr:uid="{00000000-0005-0000-0000-000052510000}"/>
    <cellStyle name="20% - Accent1 3 2 4 2 6 4" xfId="21002" xr:uid="{00000000-0005-0000-0000-000053510000}"/>
    <cellStyle name="20% - Accent1 3 2 4 2 6 4 2" xfId="21003" xr:uid="{00000000-0005-0000-0000-000054510000}"/>
    <cellStyle name="20% - Accent1 3 2 4 2 6 4 2 2" xfId="21004" xr:uid="{00000000-0005-0000-0000-000055510000}"/>
    <cellStyle name="20% - Accent1 3 2 4 2 6 4 2 2 2" xfId="21005" xr:uid="{00000000-0005-0000-0000-000056510000}"/>
    <cellStyle name="20% - Accent1 3 2 4 2 6 4 2 3" xfId="21006" xr:uid="{00000000-0005-0000-0000-000057510000}"/>
    <cellStyle name="20% - Accent1 3 2 4 2 6 4 3" xfId="21007" xr:uid="{00000000-0005-0000-0000-000058510000}"/>
    <cellStyle name="20% - Accent1 3 2 4 2 6 4 3 2" xfId="21008" xr:uid="{00000000-0005-0000-0000-000059510000}"/>
    <cellStyle name="20% - Accent1 3 2 4 2 6 4 4" xfId="21009" xr:uid="{00000000-0005-0000-0000-00005A510000}"/>
    <cellStyle name="20% - Accent1 3 2 4 2 6 5" xfId="21010" xr:uid="{00000000-0005-0000-0000-00005B510000}"/>
    <cellStyle name="20% - Accent1 3 2 4 2 6 5 2" xfId="21011" xr:uid="{00000000-0005-0000-0000-00005C510000}"/>
    <cellStyle name="20% - Accent1 3 2 4 2 6 5 2 2" xfId="21012" xr:uid="{00000000-0005-0000-0000-00005D510000}"/>
    <cellStyle name="20% - Accent1 3 2 4 2 6 5 3" xfId="21013" xr:uid="{00000000-0005-0000-0000-00005E510000}"/>
    <cellStyle name="20% - Accent1 3 2 4 2 6 6" xfId="21014" xr:uid="{00000000-0005-0000-0000-00005F510000}"/>
    <cellStyle name="20% - Accent1 3 2 4 2 6 6 2" xfId="21015" xr:uid="{00000000-0005-0000-0000-000060510000}"/>
    <cellStyle name="20% - Accent1 3 2 4 2 6 6 2 2" xfId="21016" xr:uid="{00000000-0005-0000-0000-000061510000}"/>
    <cellStyle name="20% - Accent1 3 2 4 2 6 6 3" xfId="21017" xr:uid="{00000000-0005-0000-0000-000062510000}"/>
    <cellStyle name="20% - Accent1 3 2 4 2 6 7" xfId="21018" xr:uid="{00000000-0005-0000-0000-000063510000}"/>
    <cellStyle name="20% - Accent1 3 2 4 2 6 7 2" xfId="21019" xr:uid="{00000000-0005-0000-0000-000064510000}"/>
    <cellStyle name="20% - Accent1 3 2 4 2 6 8" xfId="21020" xr:uid="{00000000-0005-0000-0000-000065510000}"/>
    <cellStyle name="20% - Accent1 3 2 4 2 6 8 2" xfId="21021" xr:uid="{00000000-0005-0000-0000-000066510000}"/>
    <cellStyle name="20% - Accent1 3 2 4 2 6 9" xfId="21022" xr:uid="{00000000-0005-0000-0000-000067510000}"/>
    <cellStyle name="20% - Accent1 3 2 4 2 7" xfId="21023" xr:uid="{00000000-0005-0000-0000-000068510000}"/>
    <cellStyle name="20% - Accent1 3 2 4 2 7 2" xfId="21024" xr:uid="{00000000-0005-0000-0000-000069510000}"/>
    <cellStyle name="20% - Accent1 3 2 4 2 7 2 2" xfId="21025" xr:uid="{00000000-0005-0000-0000-00006A510000}"/>
    <cellStyle name="20% - Accent1 3 2 4 2 7 2 2 2" xfId="21026" xr:uid="{00000000-0005-0000-0000-00006B510000}"/>
    <cellStyle name="20% - Accent1 3 2 4 2 7 2 2 2 2" xfId="21027" xr:uid="{00000000-0005-0000-0000-00006C510000}"/>
    <cellStyle name="20% - Accent1 3 2 4 2 7 2 2 3" xfId="21028" xr:uid="{00000000-0005-0000-0000-00006D510000}"/>
    <cellStyle name="20% - Accent1 3 2 4 2 7 2 3" xfId="21029" xr:uid="{00000000-0005-0000-0000-00006E510000}"/>
    <cellStyle name="20% - Accent1 3 2 4 2 7 2 3 2" xfId="21030" xr:uid="{00000000-0005-0000-0000-00006F510000}"/>
    <cellStyle name="20% - Accent1 3 2 4 2 7 2 4" xfId="21031" xr:uid="{00000000-0005-0000-0000-000070510000}"/>
    <cellStyle name="20% - Accent1 3 2 4 2 7 3" xfId="21032" xr:uid="{00000000-0005-0000-0000-000071510000}"/>
    <cellStyle name="20% - Accent1 3 2 4 2 7 3 2" xfId="21033" xr:uid="{00000000-0005-0000-0000-000072510000}"/>
    <cellStyle name="20% - Accent1 3 2 4 2 7 3 2 2" xfId="21034" xr:uid="{00000000-0005-0000-0000-000073510000}"/>
    <cellStyle name="20% - Accent1 3 2 4 2 7 3 2 2 2" xfId="21035" xr:uid="{00000000-0005-0000-0000-000074510000}"/>
    <cellStyle name="20% - Accent1 3 2 4 2 7 3 2 3" xfId="21036" xr:uid="{00000000-0005-0000-0000-000075510000}"/>
    <cellStyle name="20% - Accent1 3 2 4 2 7 3 3" xfId="21037" xr:uid="{00000000-0005-0000-0000-000076510000}"/>
    <cellStyle name="20% - Accent1 3 2 4 2 7 3 3 2" xfId="21038" xr:uid="{00000000-0005-0000-0000-000077510000}"/>
    <cellStyle name="20% - Accent1 3 2 4 2 7 3 4" xfId="21039" xr:uid="{00000000-0005-0000-0000-000078510000}"/>
    <cellStyle name="20% - Accent1 3 2 4 2 7 4" xfId="21040" xr:uid="{00000000-0005-0000-0000-000079510000}"/>
    <cellStyle name="20% - Accent1 3 2 4 2 7 4 2" xfId="21041" xr:uid="{00000000-0005-0000-0000-00007A510000}"/>
    <cellStyle name="20% - Accent1 3 2 4 2 7 4 2 2" xfId="21042" xr:uid="{00000000-0005-0000-0000-00007B510000}"/>
    <cellStyle name="20% - Accent1 3 2 4 2 7 4 2 2 2" xfId="21043" xr:uid="{00000000-0005-0000-0000-00007C510000}"/>
    <cellStyle name="20% - Accent1 3 2 4 2 7 4 2 3" xfId="21044" xr:uid="{00000000-0005-0000-0000-00007D510000}"/>
    <cellStyle name="20% - Accent1 3 2 4 2 7 4 3" xfId="21045" xr:uid="{00000000-0005-0000-0000-00007E510000}"/>
    <cellStyle name="20% - Accent1 3 2 4 2 7 4 3 2" xfId="21046" xr:uid="{00000000-0005-0000-0000-00007F510000}"/>
    <cellStyle name="20% - Accent1 3 2 4 2 7 4 4" xfId="21047" xr:uid="{00000000-0005-0000-0000-000080510000}"/>
    <cellStyle name="20% - Accent1 3 2 4 2 7 5" xfId="21048" xr:uid="{00000000-0005-0000-0000-000081510000}"/>
    <cellStyle name="20% - Accent1 3 2 4 2 7 5 2" xfId="21049" xr:uid="{00000000-0005-0000-0000-000082510000}"/>
    <cellStyle name="20% - Accent1 3 2 4 2 7 5 2 2" xfId="21050" xr:uid="{00000000-0005-0000-0000-000083510000}"/>
    <cellStyle name="20% - Accent1 3 2 4 2 7 5 3" xfId="21051" xr:uid="{00000000-0005-0000-0000-000084510000}"/>
    <cellStyle name="20% - Accent1 3 2 4 2 7 6" xfId="21052" xr:uid="{00000000-0005-0000-0000-000085510000}"/>
    <cellStyle name="20% - Accent1 3 2 4 2 7 6 2" xfId="21053" xr:uid="{00000000-0005-0000-0000-000086510000}"/>
    <cellStyle name="20% - Accent1 3 2 4 2 7 6 2 2" xfId="21054" xr:uid="{00000000-0005-0000-0000-000087510000}"/>
    <cellStyle name="20% - Accent1 3 2 4 2 7 6 3" xfId="21055" xr:uid="{00000000-0005-0000-0000-000088510000}"/>
    <cellStyle name="20% - Accent1 3 2 4 2 7 7" xfId="21056" xr:uid="{00000000-0005-0000-0000-000089510000}"/>
    <cellStyle name="20% - Accent1 3 2 4 2 7 7 2" xfId="21057" xr:uid="{00000000-0005-0000-0000-00008A510000}"/>
    <cellStyle name="20% - Accent1 3 2 4 2 7 8" xfId="21058" xr:uid="{00000000-0005-0000-0000-00008B510000}"/>
    <cellStyle name="20% - Accent1 3 2 4 2 7 8 2" xfId="21059" xr:uid="{00000000-0005-0000-0000-00008C510000}"/>
    <cellStyle name="20% - Accent1 3 2 4 2 7 9" xfId="21060" xr:uid="{00000000-0005-0000-0000-00008D510000}"/>
    <cellStyle name="20% - Accent1 3 2 4 2 8" xfId="21061" xr:uid="{00000000-0005-0000-0000-00008E510000}"/>
    <cellStyle name="20% - Accent1 3 2 4 2 8 2" xfId="21062" xr:uid="{00000000-0005-0000-0000-00008F510000}"/>
    <cellStyle name="20% - Accent1 3 2 4 2 8 2 2" xfId="21063" xr:uid="{00000000-0005-0000-0000-000090510000}"/>
    <cellStyle name="20% - Accent1 3 2 4 2 8 2 2 2" xfId="21064" xr:uid="{00000000-0005-0000-0000-000091510000}"/>
    <cellStyle name="20% - Accent1 3 2 4 2 8 2 3" xfId="21065" xr:uid="{00000000-0005-0000-0000-000092510000}"/>
    <cellStyle name="20% - Accent1 3 2 4 2 8 3" xfId="21066" xr:uid="{00000000-0005-0000-0000-000093510000}"/>
    <cellStyle name="20% - Accent1 3 2 4 2 8 3 2" xfId="21067" xr:uid="{00000000-0005-0000-0000-000094510000}"/>
    <cellStyle name="20% - Accent1 3 2 4 2 8 4" xfId="21068" xr:uid="{00000000-0005-0000-0000-000095510000}"/>
    <cellStyle name="20% - Accent1 3 2 4 2 9" xfId="21069" xr:uid="{00000000-0005-0000-0000-000096510000}"/>
    <cellStyle name="20% - Accent1 3 2 4 2 9 2" xfId="21070" xr:uid="{00000000-0005-0000-0000-000097510000}"/>
    <cellStyle name="20% - Accent1 3 2 4 2 9 2 2" xfId="21071" xr:uid="{00000000-0005-0000-0000-000098510000}"/>
    <cellStyle name="20% - Accent1 3 2 4 2 9 2 2 2" xfId="21072" xr:uid="{00000000-0005-0000-0000-000099510000}"/>
    <cellStyle name="20% - Accent1 3 2 4 2 9 2 3" xfId="21073" xr:uid="{00000000-0005-0000-0000-00009A510000}"/>
    <cellStyle name="20% - Accent1 3 2 4 2 9 3" xfId="21074" xr:uid="{00000000-0005-0000-0000-00009B510000}"/>
    <cellStyle name="20% - Accent1 3 2 4 2 9 3 2" xfId="21075" xr:uid="{00000000-0005-0000-0000-00009C510000}"/>
    <cellStyle name="20% - Accent1 3 2 4 2 9 4" xfId="21076" xr:uid="{00000000-0005-0000-0000-00009D510000}"/>
    <cellStyle name="20% - Accent1 3 2 4 3" xfId="21077" xr:uid="{00000000-0005-0000-0000-00009E510000}"/>
    <cellStyle name="20% - Accent1 3 2 4 3 10" xfId="21078" xr:uid="{00000000-0005-0000-0000-00009F510000}"/>
    <cellStyle name="20% - Accent1 3 2 4 3 10 2" xfId="21079" xr:uid="{00000000-0005-0000-0000-0000A0510000}"/>
    <cellStyle name="20% - Accent1 3 2 4 3 10 2 2" xfId="21080" xr:uid="{00000000-0005-0000-0000-0000A1510000}"/>
    <cellStyle name="20% - Accent1 3 2 4 3 10 3" xfId="21081" xr:uid="{00000000-0005-0000-0000-0000A2510000}"/>
    <cellStyle name="20% - Accent1 3 2 4 3 11" xfId="21082" xr:uid="{00000000-0005-0000-0000-0000A3510000}"/>
    <cellStyle name="20% - Accent1 3 2 4 3 11 2" xfId="21083" xr:uid="{00000000-0005-0000-0000-0000A4510000}"/>
    <cellStyle name="20% - Accent1 3 2 4 3 11 2 2" xfId="21084" xr:uid="{00000000-0005-0000-0000-0000A5510000}"/>
    <cellStyle name="20% - Accent1 3 2 4 3 11 3" xfId="21085" xr:uid="{00000000-0005-0000-0000-0000A6510000}"/>
    <cellStyle name="20% - Accent1 3 2 4 3 12" xfId="21086" xr:uid="{00000000-0005-0000-0000-0000A7510000}"/>
    <cellStyle name="20% - Accent1 3 2 4 3 12 2" xfId="21087" xr:uid="{00000000-0005-0000-0000-0000A8510000}"/>
    <cellStyle name="20% - Accent1 3 2 4 3 13" xfId="21088" xr:uid="{00000000-0005-0000-0000-0000A9510000}"/>
    <cellStyle name="20% - Accent1 3 2 4 3 13 2" xfId="21089" xr:uid="{00000000-0005-0000-0000-0000AA510000}"/>
    <cellStyle name="20% - Accent1 3 2 4 3 14" xfId="21090" xr:uid="{00000000-0005-0000-0000-0000AB510000}"/>
    <cellStyle name="20% - Accent1 3 2 4 3 2" xfId="21091" xr:uid="{00000000-0005-0000-0000-0000AC510000}"/>
    <cellStyle name="20% - Accent1 3 2 4 3 2 10" xfId="21092" xr:uid="{00000000-0005-0000-0000-0000AD510000}"/>
    <cellStyle name="20% - Accent1 3 2 4 3 2 10 2" xfId="21093" xr:uid="{00000000-0005-0000-0000-0000AE510000}"/>
    <cellStyle name="20% - Accent1 3 2 4 3 2 11" xfId="21094" xr:uid="{00000000-0005-0000-0000-0000AF510000}"/>
    <cellStyle name="20% - Accent1 3 2 4 3 2 2" xfId="21095" xr:uid="{00000000-0005-0000-0000-0000B0510000}"/>
    <cellStyle name="20% - Accent1 3 2 4 3 2 2 2" xfId="21096" xr:uid="{00000000-0005-0000-0000-0000B1510000}"/>
    <cellStyle name="20% - Accent1 3 2 4 3 2 2 2 2" xfId="21097" xr:uid="{00000000-0005-0000-0000-0000B2510000}"/>
    <cellStyle name="20% - Accent1 3 2 4 3 2 2 2 2 2" xfId="21098" xr:uid="{00000000-0005-0000-0000-0000B3510000}"/>
    <cellStyle name="20% - Accent1 3 2 4 3 2 2 2 2 2 2" xfId="21099" xr:uid="{00000000-0005-0000-0000-0000B4510000}"/>
    <cellStyle name="20% - Accent1 3 2 4 3 2 2 2 2 3" xfId="21100" xr:uid="{00000000-0005-0000-0000-0000B5510000}"/>
    <cellStyle name="20% - Accent1 3 2 4 3 2 2 2 3" xfId="21101" xr:uid="{00000000-0005-0000-0000-0000B6510000}"/>
    <cellStyle name="20% - Accent1 3 2 4 3 2 2 2 3 2" xfId="21102" xr:uid="{00000000-0005-0000-0000-0000B7510000}"/>
    <cellStyle name="20% - Accent1 3 2 4 3 2 2 2 4" xfId="21103" xr:uid="{00000000-0005-0000-0000-0000B8510000}"/>
    <cellStyle name="20% - Accent1 3 2 4 3 2 2 3" xfId="21104" xr:uid="{00000000-0005-0000-0000-0000B9510000}"/>
    <cellStyle name="20% - Accent1 3 2 4 3 2 2 3 2" xfId="21105" xr:uid="{00000000-0005-0000-0000-0000BA510000}"/>
    <cellStyle name="20% - Accent1 3 2 4 3 2 2 3 2 2" xfId="21106" xr:uid="{00000000-0005-0000-0000-0000BB510000}"/>
    <cellStyle name="20% - Accent1 3 2 4 3 2 2 3 2 2 2" xfId="21107" xr:uid="{00000000-0005-0000-0000-0000BC510000}"/>
    <cellStyle name="20% - Accent1 3 2 4 3 2 2 3 2 3" xfId="21108" xr:uid="{00000000-0005-0000-0000-0000BD510000}"/>
    <cellStyle name="20% - Accent1 3 2 4 3 2 2 3 3" xfId="21109" xr:uid="{00000000-0005-0000-0000-0000BE510000}"/>
    <cellStyle name="20% - Accent1 3 2 4 3 2 2 3 3 2" xfId="21110" xr:uid="{00000000-0005-0000-0000-0000BF510000}"/>
    <cellStyle name="20% - Accent1 3 2 4 3 2 2 3 4" xfId="21111" xr:uid="{00000000-0005-0000-0000-0000C0510000}"/>
    <cellStyle name="20% - Accent1 3 2 4 3 2 2 4" xfId="21112" xr:uid="{00000000-0005-0000-0000-0000C1510000}"/>
    <cellStyle name="20% - Accent1 3 2 4 3 2 2 4 2" xfId="21113" xr:uid="{00000000-0005-0000-0000-0000C2510000}"/>
    <cellStyle name="20% - Accent1 3 2 4 3 2 2 4 2 2" xfId="21114" xr:uid="{00000000-0005-0000-0000-0000C3510000}"/>
    <cellStyle name="20% - Accent1 3 2 4 3 2 2 4 2 2 2" xfId="21115" xr:uid="{00000000-0005-0000-0000-0000C4510000}"/>
    <cellStyle name="20% - Accent1 3 2 4 3 2 2 4 2 3" xfId="21116" xr:uid="{00000000-0005-0000-0000-0000C5510000}"/>
    <cellStyle name="20% - Accent1 3 2 4 3 2 2 4 3" xfId="21117" xr:uid="{00000000-0005-0000-0000-0000C6510000}"/>
    <cellStyle name="20% - Accent1 3 2 4 3 2 2 4 3 2" xfId="21118" xr:uid="{00000000-0005-0000-0000-0000C7510000}"/>
    <cellStyle name="20% - Accent1 3 2 4 3 2 2 4 4" xfId="21119" xr:uid="{00000000-0005-0000-0000-0000C8510000}"/>
    <cellStyle name="20% - Accent1 3 2 4 3 2 2 5" xfId="21120" xr:uid="{00000000-0005-0000-0000-0000C9510000}"/>
    <cellStyle name="20% - Accent1 3 2 4 3 2 2 5 2" xfId="21121" xr:uid="{00000000-0005-0000-0000-0000CA510000}"/>
    <cellStyle name="20% - Accent1 3 2 4 3 2 2 5 2 2" xfId="21122" xr:uid="{00000000-0005-0000-0000-0000CB510000}"/>
    <cellStyle name="20% - Accent1 3 2 4 3 2 2 5 3" xfId="21123" xr:uid="{00000000-0005-0000-0000-0000CC510000}"/>
    <cellStyle name="20% - Accent1 3 2 4 3 2 2 6" xfId="21124" xr:uid="{00000000-0005-0000-0000-0000CD510000}"/>
    <cellStyle name="20% - Accent1 3 2 4 3 2 2 6 2" xfId="21125" xr:uid="{00000000-0005-0000-0000-0000CE510000}"/>
    <cellStyle name="20% - Accent1 3 2 4 3 2 2 6 2 2" xfId="21126" xr:uid="{00000000-0005-0000-0000-0000CF510000}"/>
    <cellStyle name="20% - Accent1 3 2 4 3 2 2 6 3" xfId="21127" xr:uid="{00000000-0005-0000-0000-0000D0510000}"/>
    <cellStyle name="20% - Accent1 3 2 4 3 2 2 7" xfId="21128" xr:uid="{00000000-0005-0000-0000-0000D1510000}"/>
    <cellStyle name="20% - Accent1 3 2 4 3 2 2 7 2" xfId="21129" xr:uid="{00000000-0005-0000-0000-0000D2510000}"/>
    <cellStyle name="20% - Accent1 3 2 4 3 2 2 8" xfId="21130" xr:uid="{00000000-0005-0000-0000-0000D3510000}"/>
    <cellStyle name="20% - Accent1 3 2 4 3 2 2 8 2" xfId="21131" xr:uid="{00000000-0005-0000-0000-0000D4510000}"/>
    <cellStyle name="20% - Accent1 3 2 4 3 2 2 9" xfId="21132" xr:uid="{00000000-0005-0000-0000-0000D5510000}"/>
    <cellStyle name="20% - Accent1 3 2 4 3 2 3" xfId="21133" xr:uid="{00000000-0005-0000-0000-0000D6510000}"/>
    <cellStyle name="20% - Accent1 3 2 4 3 2 3 2" xfId="21134" xr:uid="{00000000-0005-0000-0000-0000D7510000}"/>
    <cellStyle name="20% - Accent1 3 2 4 3 2 3 2 2" xfId="21135" xr:uid="{00000000-0005-0000-0000-0000D8510000}"/>
    <cellStyle name="20% - Accent1 3 2 4 3 2 3 2 2 2" xfId="21136" xr:uid="{00000000-0005-0000-0000-0000D9510000}"/>
    <cellStyle name="20% - Accent1 3 2 4 3 2 3 2 2 2 2" xfId="21137" xr:uid="{00000000-0005-0000-0000-0000DA510000}"/>
    <cellStyle name="20% - Accent1 3 2 4 3 2 3 2 2 3" xfId="21138" xr:uid="{00000000-0005-0000-0000-0000DB510000}"/>
    <cellStyle name="20% - Accent1 3 2 4 3 2 3 2 3" xfId="21139" xr:uid="{00000000-0005-0000-0000-0000DC510000}"/>
    <cellStyle name="20% - Accent1 3 2 4 3 2 3 2 3 2" xfId="21140" xr:uid="{00000000-0005-0000-0000-0000DD510000}"/>
    <cellStyle name="20% - Accent1 3 2 4 3 2 3 2 4" xfId="21141" xr:uid="{00000000-0005-0000-0000-0000DE510000}"/>
    <cellStyle name="20% - Accent1 3 2 4 3 2 3 3" xfId="21142" xr:uid="{00000000-0005-0000-0000-0000DF510000}"/>
    <cellStyle name="20% - Accent1 3 2 4 3 2 3 3 2" xfId="21143" xr:uid="{00000000-0005-0000-0000-0000E0510000}"/>
    <cellStyle name="20% - Accent1 3 2 4 3 2 3 3 2 2" xfId="21144" xr:uid="{00000000-0005-0000-0000-0000E1510000}"/>
    <cellStyle name="20% - Accent1 3 2 4 3 2 3 3 2 2 2" xfId="21145" xr:uid="{00000000-0005-0000-0000-0000E2510000}"/>
    <cellStyle name="20% - Accent1 3 2 4 3 2 3 3 2 3" xfId="21146" xr:uid="{00000000-0005-0000-0000-0000E3510000}"/>
    <cellStyle name="20% - Accent1 3 2 4 3 2 3 3 3" xfId="21147" xr:uid="{00000000-0005-0000-0000-0000E4510000}"/>
    <cellStyle name="20% - Accent1 3 2 4 3 2 3 3 3 2" xfId="21148" xr:uid="{00000000-0005-0000-0000-0000E5510000}"/>
    <cellStyle name="20% - Accent1 3 2 4 3 2 3 3 4" xfId="21149" xr:uid="{00000000-0005-0000-0000-0000E6510000}"/>
    <cellStyle name="20% - Accent1 3 2 4 3 2 3 4" xfId="21150" xr:uid="{00000000-0005-0000-0000-0000E7510000}"/>
    <cellStyle name="20% - Accent1 3 2 4 3 2 3 4 2" xfId="21151" xr:uid="{00000000-0005-0000-0000-0000E8510000}"/>
    <cellStyle name="20% - Accent1 3 2 4 3 2 3 4 2 2" xfId="21152" xr:uid="{00000000-0005-0000-0000-0000E9510000}"/>
    <cellStyle name="20% - Accent1 3 2 4 3 2 3 4 2 2 2" xfId="21153" xr:uid="{00000000-0005-0000-0000-0000EA510000}"/>
    <cellStyle name="20% - Accent1 3 2 4 3 2 3 4 2 3" xfId="21154" xr:uid="{00000000-0005-0000-0000-0000EB510000}"/>
    <cellStyle name="20% - Accent1 3 2 4 3 2 3 4 3" xfId="21155" xr:uid="{00000000-0005-0000-0000-0000EC510000}"/>
    <cellStyle name="20% - Accent1 3 2 4 3 2 3 4 3 2" xfId="21156" xr:uid="{00000000-0005-0000-0000-0000ED510000}"/>
    <cellStyle name="20% - Accent1 3 2 4 3 2 3 4 4" xfId="21157" xr:uid="{00000000-0005-0000-0000-0000EE510000}"/>
    <cellStyle name="20% - Accent1 3 2 4 3 2 3 5" xfId="21158" xr:uid="{00000000-0005-0000-0000-0000EF510000}"/>
    <cellStyle name="20% - Accent1 3 2 4 3 2 3 5 2" xfId="21159" xr:uid="{00000000-0005-0000-0000-0000F0510000}"/>
    <cellStyle name="20% - Accent1 3 2 4 3 2 3 5 2 2" xfId="21160" xr:uid="{00000000-0005-0000-0000-0000F1510000}"/>
    <cellStyle name="20% - Accent1 3 2 4 3 2 3 5 3" xfId="21161" xr:uid="{00000000-0005-0000-0000-0000F2510000}"/>
    <cellStyle name="20% - Accent1 3 2 4 3 2 3 6" xfId="21162" xr:uid="{00000000-0005-0000-0000-0000F3510000}"/>
    <cellStyle name="20% - Accent1 3 2 4 3 2 3 6 2" xfId="21163" xr:uid="{00000000-0005-0000-0000-0000F4510000}"/>
    <cellStyle name="20% - Accent1 3 2 4 3 2 3 6 2 2" xfId="21164" xr:uid="{00000000-0005-0000-0000-0000F5510000}"/>
    <cellStyle name="20% - Accent1 3 2 4 3 2 3 6 3" xfId="21165" xr:uid="{00000000-0005-0000-0000-0000F6510000}"/>
    <cellStyle name="20% - Accent1 3 2 4 3 2 3 7" xfId="21166" xr:uid="{00000000-0005-0000-0000-0000F7510000}"/>
    <cellStyle name="20% - Accent1 3 2 4 3 2 3 7 2" xfId="21167" xr:uid="{00000000-0005-0000-0000-0000F8510000}"/>
    <cellStyle name="20% - Accent1 3 2 4 3 2 3 8" xfId="21168" xr:uid="{00000000-0005-0000-0000-0000F9510000}"/>
    <cellStyle name="20% - Accent1 3 2 4 3 2 3 8 2" xfId="21169" xr:uid="{00000000-0005-0000-0000-0000FA510000}"/>
    <cellStyle name="20% - Accent1 3 2 4 3 2 3 9" xfId="21170" xr:uid="{00000000-0005-0000-0000-0000FB510000}"/>
    <cellStyle name="20% - Accent1 3 2 4 3 2 4" xfId="21171" xr:uid="{00000000-0005-0000-0000-0000FC510000}"/>
    <cellStyle name="20% - Accent1 3 2 4 3 2 4 2" xfId="21172" xr:uid="{00000000-0005-0000-0000-0000FD510000}"/>
    <cellStyle name="20% - Accent1 3 2 4 3 2 4 2 2" xfId="21173" xr:uid="{00000000-0005-0000-0000-0000FE510000}"/>
    <cellStyle name="20% - Accent1 3 2 4 3 2 4 2 2 2" xfId="21174" xr:uid="{00000000-0005-0000-0000-0000FF510000}"/>
    <cellStyle name="20% - Accent1 3 2 4 3 2 4 2 3" xfId="21175" xr:uid="{00000000-0005-0000-0000-000000520000}"/>
    <cellStyle name="20% - Accent1 3 2 4 3 2 4 3" xfId="21176" xr:uid="{00000000-0005-0000-0000-000001520000}"/>
    <cellStyle name="20% - Accent1 3 2 4 3 2 4 3 2" xfId="21177" xr:uid="{00000000-0005-0000-0000-000002520000}"/>
    <cellStyle name="20% - Accent1 3 2 4 3 2 4 4" xfId="21178" xr:uid="{00000000-0005-0000-0000-000003520000}"/>
    <cellStyle name="20% - Accent1 3 2 4 3 2 5" xfId="21179" xr:uid="{00000000-0005-0000-0000-000004520000}"/>
    <cellStyle name="20% - Accent1 3 2 4 3 2 5 2" xfId="21180" xr:uid="{00000000-0005-0000-0000-000005520000}"/>
    <cellStyle name="20% - Accent1 3 2 4 3 2 5 2 2" xfId="21181" xr:uid="{00000000-0005-0000-0000-000006520000}"/>
    <cellStyle name="20% - Accent1 3 2 4 3 2 5 2 2 2" xfId="21182" xr:uid="{00000000-0005-0000-0000-000007520000}"/>
    <cellStyle name="20% - Accent1 3 2 4 3 2 5 2 3" xfId="21183" xr:uid="{00000000-0005-0000-0000-000008520000}"/>
    <cellStyle name="20% - Accent1 3 2 4 3 2 5 3" xfId="21184" xr:uid="{00000000-0005-0000-0000-000009520000}"/>
    <cellStyle name="20% - Accent1 3 2 4 3 2 5 3 2" xfId="21185" xr:uid="{00000000-0005-0000-0000-00000A520000}"/>
    <cellStyle name="20% - Accent1 3 2 4 3 2 5 4" xfId="21186" xr:uid="{00000000-0005-0000-0000-00000B520000}"/>
    <cellStyle name="20% - Accent1 3 2 4 3 2 6" xfId="21187" xr:uid="{00000000-0005-0000-0000-00000C520000}"/>
    <cellStyle name="20% - Accent1 3 2 4 3 2 6 2" xfId="21188" xr:uid="{00000000-0005-0000-0000-00000D520000}"/>
    <cellStyle name="20% - Accent1 3 2 4 3 2 6 2 2" xfId="21189" xr:uid="{00000000-0005-0000-0000-00000E520000}"/>
    <cellStyle name="20% - Accent1 3 2 4 3 2 6 2 2 2" xfId="21190" xr:uid="{00000000-0005-0000-0000-00000F520000}"/>
    <cellStyle name="20% - Accent1 3 2 4 3 2 6 2 3" xfId="21191" xr:uid="{00000000-0005-0000-0000-000010520000}"/>
    <cellStyle name="20% - Accent1 3 2 4 3 2 6 3" xfId="21192" xr:uid="{00000000-0005-0000-0000-000011520000}"/>
    <cellStyle name="20% - Accent1 3 2 4 3 2 6 3 2" xfId="21193" xr:uid="{00000000-0005-0000-0000-000012520000}"/>
    <cellStyle name="20% - Accent1 3 2 4 3 2 6 4" xfId="21194" xr:uid="{00000000-0005-0000-0000-000013520000}"/>
    <cellStyle name="20% - Accent1 3 2 4 3 2 7" xfId="21195" xr:uid="{00000000-0005-0000-0000-000014520000}"/>
    <cellStyle name="20% - Accent1 3 2 4 3 2 7 2" xfId="21196" xr:uid="{00000000-0005-0000-0000-000015520000}"/>
    <cellStyle name="20% - Accent1 3 2 4 3 2 7 2 2" xfId="21197" xr:uid="{00000000-0005-0000-0000-000016520000}"/>
    <cellStyle name="20% - Accent1 3 2 4 3 2 7 3" xfId="21198" xr:uid="{00000000-0005-0000-0000-000017520000}"/>
    <cellStyle name="20% - Accent1 3 2 4 3 2 8" xfId="21199" xr:uid="{00000000-0005-0000-0000-000018520000}"/>
    <cellStyle name="20% - Accent1 3 2 4 3 2 8 2" xfId="21200" xr:uid="{00000000-0005-0000-0000-000019520000}"/>
    <cellStyle name="20% - Accent1 3 2 4 3 2 8 2 2" xfId="21201" xr:uid="{00000000-0005-0000-0000-00001A520000}"/>
    <cellStyle name="20% - Accent1 3 2 4 3 2 8 3" xfId="21202" xr:uid="{00000000-0005-0000-0000-00001B520000}"/>
    <cellStyle name="20% - Accent1 3 2 4 3 2 9" xfId="21203" xr:uid="{00000000-0005-0000-0000-00001C520000}"/>
    <cellStyle name="20% - Accent1 3 2 4 3 2 9 2" xfId="21204" xr:uid="{00000000-0005-0000-0000-00001D520000}"/>
    <cellStyle name="20% - Accent1 3 2 4 3 3" xfId="21205" xr:uid="{00000000-0005-0000-0000-00001E520000}"/>
    <cellStyle name="20% - Accent1 3 2 4 3 3 10" xfId="21206" xr:uid="{00000000-0005-0000-0000-00001F520000}"/>
    <cellStyle name="20% - Accent1 3 2 4 3 3 10 2" xfId="21207" xr:uid="{00000000-0005-0000-0000-000020520000}"/>
    <cellStyle name="20% - Accent1 3 2 4 3 3 11" xfId="21208" xr:uid="{00000000-0005-0000-0000-000021520000}"/>
    <cellStyle name="20% - Accent1 3 2 4 3 3 2" xfId="21209" xr:uid="{00000000-0005-0000-0000-000022520000}"/>
    <cellStyle name="20% - Accent1 3 2 4 3 3 2 2" xfId="21210" xr:uid="{00000000-0005-0000-0000-000023520000}"/>
    <cellStyle name="20% - Accent1 3 2 4 3 3 2 2 2" xfId="21211" xr:uid="{00000000-0005-0000-0000-000024520000}"/>
    <cellStyle name="20% - Accent1 3 2 4 3 3 2 2 2 2" xfId="21212" xr:uid="{00000000-0005-0000-0000-000025520000}"/>
    <cellStyle name="20% - Accent1 3 2 4 3 3 2 2 2 2 2" xfId="21213" xr:uid="{00000000-0005-0000-0000-000026520000}"/>
    <cellStyle name="20% - Accent1 3 2 4 3 3 2 2 2 3" xfId="21214" xr:uid="{00000000-0005-0000-0000-000027520000}"/>
    <cellStyle name="20% - Accent1 3 2 4 3 3 2 2 3" xfId="21215" xr:uid="{00000000-0005-0000-0000-000028520000}"/>
    <cellStyle name="20% - Accent1 3 2 4 3 3 2 2 3 2" xfId="21216" xr:uid="{00000000-0005-0000-0000-000029520000}"/>
    <cellStyle name="20% - Accent1 3 2 4 3 3 2 2 4" xfId="21217" xr:uid="{00000000-0005-0000-0000-00002A520000}"/>
    <cellStyle name="20% - Accent1 3 2 4 3 3 2 3" xfId="21218" xr:uid="{00000000-0005-0000-0000-00002B520000}"/>
    <cellStyle name="20% - Accent1 3 2 4 3 3 2 3 2" xfId="21219" xr:uid="{00000000-0005-0000-0000-00002C520000}"/>
    <cellStyle name="20% - Accent1 3 2 4 3 3 2 3 2 2" xfId="21220" xr:uid="{00000000-0005-0000-0000-00002D520000}"/>
    <cellStyle name="20% - Accent1 3 2 4 3 3 2 3 2 2 2" xfId="21221" xr:uid="{00000000-0005-0000-0000-00002E520000}"/>
    <cellStyle name="20% - Accent1 3 2 4 3 3 2 3 2 3" xfId="21222" xr:uid="{00000000-0005-0000-0000-00002F520000}"/>
    <cellStyle name="20% - Accent1 3 2 4 3 3 2 3 3" xfId="21223" xr:uid="{00000000-0005-0000-0000-000030520000}"/>
    <cellStyle name="20% - Accent1 3 2 4 3 3 2 3 3 2" xfId="21224" xr:uid="{00000000-0005-0000-0000-000031520000}"/>
    <cellStyle name="20% - Accent1 3 2 4 3 3 2 3 4" xfId="21225" xr:uid="{00000000-0005-0000-0000-000032520000}"/>
    <cellStyle name="20% - Accent1 3 2 4 3 3 2 4" xfId="21226" xr:uid="{00000000-0005-0000-0000-000033520000}"/>
    <cellStyle name="20% - Accent1 3 2 4 3 3 2 4 2" xfId="21227" xr:uid="{00000000-0005-0000-0000-000034520000}"/>
    <cellStyle name="20% - Accent1 3 2 4 3 3 2 4 2 2" xfId="21228" xr:uid="{00000000-0005-0000-0000-000035520000}"/>
    <cellStyle name="20% - Accent1 3 2 4 3 3 2 4 2 2 2" xfId="21229" xr:uid="{00000000-0005-0000-0000-000036520000}"/>
    <cellStyle name="20% - Accent1 3 2 4 3 3 2 4 2 3" xfId="21230" xr:uid="{00000000-0005-0000-0000-000037520000}"/>
    <cellStyle name="20% - Accent1 3 2 4 3 3 2 4 3" xfId="21231" xr:uid="{00000000-0005-0000-0000-000038520000}"/>
    <cellStyle name="20% - Accent1 3 2 4 3 3 2 4 3 2" xfId="21232" xr:uid="{00000000-0005-0000-0000-000039520000}"/>
    <cellStyle name="20% - Accent1 3 2 4 3 3 2 4 4" xfId="21233" xr:uid="{00000000-0005-0000-0000-00003A520000}"/>
    <cellStyle name="20% - Accent1 3 2 4 3 3 2 5" xfId="21234" xr:uid="{00000000-0005-0000-0000-00003B520000}"/>
    <cellStyle name="20% - Accent1 3 2 4 3 3 2 5 2" xfId="21235" xr:uid="{00000000-0005-0000-0000-00003C520000}"/>
    <cellStyle name="20% - Accent1 3 2 4 3 3 2 5 2 2" xfId="21236" xr:uid="{00000000-0005-0000-0000-00003D520000}"/>
    <cellStyle name="20% - Accent1 3 2 4 3 3 2 5 3" xfId="21237" xr:uid="{00000000-0005-0000-0000-00003E520000}"/>
    <cellStyle name="20% - Accent1 3 2 4 3 3 2 6" xfId="21238" xr:uid="{00000000-0005-0000-0000-00003F520000}"/>
    <cellStyle name="20% - Accent1 3 2 4 3 3 2 6 2" xfId="21239" xr:uid="{00000000-0005-0000-0000-000040520000}"/>
    <cellStyle name="20% - Accent1 3 2 4 3 3 2 6 2 2" xfId="21240" xr:uid="{00000000-0005-0000-0000-000041520000}"/>
    <cellStyle name="20% - Accent1 3 2 4 3 3 2 6 3" xfId="21241" xr:uid="{00000000-0005-0000-0000-000042520000}"/>
    <cellStyle name="20% - Accent1 3 2 4 3 3 2 7" xfId="21242" xr:uid="{00000000-0005-0000-0000-000043520000}"/>
    <cellStyle name="20% - Accent1 3 2 4 3 3 2 7 2" xfId="21243" xr:uid="{00000000-0005-0000-0000-000044520000}"/>
    <cellStyle name="20% - Accent1 3 2 4 3 3 2 8" xfId="21244" xr:uid="{00000000-0005-0000-0000-000045520000}"/>
    <cellStyle name="20% - Accent1 3 2 4 3 3 2 8 2" xfId="21245" xr:uid="{00000000-0005-0000-0000-000046520000}"/>
    <cellStyle name="20% - Accent1 3 2 4 3 3 2 9" xfId="21246" xr:uid="{00000000-0005-0000-0000-000047520000}"/>
    <cellStyle name="20% - Accent1 3 2 4 3 3 3" xfId="21247" xr:uid="{00000000-0005-0000-0000-000048520000}"/>
    <cellStyle name="20% - Accent1 3 2 4 3 3 3 2" xfId="21248" xr:uid="{00000000-0005-0000-0000-000049520000}"/>
    <cellStyle name="20% - Accent1 3 2 4 3 3 3 2 2" xfId="21249" xr:uid="{00000000-0005-0000-0000-00004A520000}"/>
    <cellStyle name="20% - Accent1 3 2 4 3 3 3 2 2 2" xfId="21250" xr:uid="{00000000-0005-0000-0000-00004B520000}"/>
    <cellStyle name="20% - Accent1 3 2 4 3 3 3 2 2 2 2" xfId="21251" xr:uid="{00000000-0005-0000-0000-00004C520000}"/>
    <cellStyle name="20% - Accent1 3 2 4 3 3 3 2 2 3" xfId="21252" xr:uid="{00000000-0005-0000-0000-00004D520000}"/>
    <cellStyle name="20% - Accent1 3 2 4 3 3 3 2 3" xfId="21253" xr:uid="{00000000-0005-0000-0000-00004E520000}"/>
    <cellStyle name="20% - Accent1 3 2 4 3 3 3 2 3 2" xfId="21254" xr:uid="{00000000-0005-0000-0000-00004F520000}"/>
    <cellStyle name="20% - Accent1 3 2 4 3 3 3 2 4" xfId="21255" xr:uid="{00000000-0005-0000-0000-000050520000}"/>
    <cellStyle name="20% - Accent1 3 2 4 3 3 3 3" xfId="21256" xr:uid="{00000000-0005-0000-0000-000051520000}"/>
    <cellStyle name="20% - Accent1 3 2 4 3 3 3 3 2" xfId="21257" xr:uid="{00000000-0005-0000-0000-000052520000}"/>
    <cellStyle name="20% - Accent1 3 2 4 3 3 3 3 2 2" xfId="21258" xr:uid="{00000000-0005-0000-0000-000053520000}"/>
    <cellStyle name="20% - Accent1 3 2 4 3 3 3 3 2 2 2" xfId="21259" xr:uid="{00000000-0005-0000-0000-000054520000}"/>
    <cellStyle name="20% - Accent1 3 2 4 3 3 3 3 2 3" xfId="21260" xr:uid="{00000000-0005-0000-0000-000055520000}"/>
    <cellStyle name="20% - Accent1 3 2 4 3 3 3 3 3" xfId="21261" xr:uid="{00000000-0005-0000-0000-000056520000}"/>
    <cellStyle name="20% - Accent1 3 2 4 3 3 3 3 3 2" xfId="21262" xr:uid="{00000000-0005-0000-0000-000057520000}"/>
    <cellStyle name="20% - Accent1 3 2 4 3 3 3 3 4" xfId="21263" xr:uid="{00000000-0005-0000-0000-000058520000}"/>
    <cellStyle name="20% - Accent1 3 2 4 3 3 3 4" xfId="21264" xr:uid="{00000000-0005-0000-0000-000059520000}"/>
    <cellStyle name="20% - Accent1 3 2 4 3 3 3 4 2" xfId="21265" xr:uid="{00000000-0005-0000-0000-00005A520000}"/>
    <cellStyle name="20% - Accent1 3 2 4 3 3 3 4 2 2" xfId="21266" xr:uid="{00000000-0005-0000-0000-00005B520000}"/>
    <cellStyle name="20% - Accent1 3 2 4 3 3 3 4 2 2 2" xfId="21267" xr:uid="{00000000-0005-0000-0000-00005C520000}"/>
    <cellStyle name="20% - Accent1 3 2 4 3 3 3 4 2 3" xfId="21268" xr:uid="{00000000-0005-0000-0000-00005D520000}"/>
    <cellStyle name="20% - Accent1 3 2 4 3 3 3 4 3" xfId="21269" xr:uid="{00000000-0005-0000-0000-00005E520000}"/>
    <cellStyle name="20% - Accent1 3 2 4 3 3 3 4 3 2" xfId="21270" xr:uid="{00000000-0005-0000-0000-00005F520000}"/>
    <cellStyle name="20% - Accent1 3 2 4 3 3 3 4 4" xfId="21271" xr:uid="{00000000-0005-0000-0000-000060520000}"/>
    <cellStyle name="20% - Accent1 3 2 4 3 3 3 5" xfId="21272" xr:uid="{00000000-0005-0000-0000-000061520000}"/>
    <cellStyle name="20% - Accent1 3 2 4 3 3 3 5 2" xfId="21273" xr:uid="{00000000-0005-0000-0000-000062520000}"/>
    <cellStyle name="20% - Accent1 3 2 4 3 3 3 5 2 2" xfId="21274" xr:uid="{00000000-0005-0000-0000-000063520000}"/>
    <cellStyle name="20% - Accent1 3 2 4 3 3 3 5 3" xfId="21275" xr:uid="{00000000-0005-0000-0000-000064520000}"/>
    <cellStyle name="20% - Accent1 3 2 4 3 3 3 6" xfId="21276" xr:uid="{00000000-0005-0000-0000-000065520000}"/>
    <cellStyle name="20% - Accent1 3 2 4 3 3 3 6 2" xfId="21277" xr:uid="{00000000-0005-0000-0000-000066520000}"/>
    <cellStyle name="20% - Accent1 3 2 4 3 3 3 6 2 2" xfId="21278" xr:uid="{00000000-0005-0000-0000-000067520000}"/>
    <cellStyle name="20% - Accent1 3 2 4 3 3 3 6 3" xfId="21279" xr:uid="{00000000-0005-0000-0000-000068520000}"/>
    <cellStyle name="20% - Accent1 3 2 4 3 3 3 7" xfId="21280" xr:uid="{00000000-0005-0000-0000-000069520000}"/>
    <cellStyle name="20% - Accent1 3 2 4 3 3 3 7 2" xfId="21281" xr:uid="{00000000-0005-0000-0000-00006A520000}"/>
    <cellStyle name="20% - Accent1 3 2 4 3 3 3 8" xfId="21282" xr:uid="{00000000-0005-0000-0000-00006B520000}"/>
    <cellStyle name="20% - Accent1 3 2 4 3 3 3 8 2" xfId="21283" xr:uid="{00000000-0005-0000-0000-00006C520000}"/>
    <cellStyle name="20% - Accent1 3 2 4 3 3 3 9" xfId="21284" xr:uid="{00000000-0005-0000-0000-00006D520000}"/>
    <cellStyle name="20% - Accent1 3 2 4 3 3 4" xfId="21285" xr:uid="{00000000-0005-0000-0000-00006E520000}"/>
    <cellStyle name="20% - Accent1 3 2 4 3 3 4 2" xfId="21286" xr:uid="{00000000-0005-0000-0000-00006F520000}"/>
    <cellStyle name="20% - Accent1 3 2 4 3 3 4 2 2" xfId="21287" xr:uid="{00000000-0005-0000-0000-000070520000}"/>
    <cellStyle name="20% - Accent1 3 2 4 3 3 4 2 2 2" xfId="21288" xr:uid="{00000000-0005-0000-0000-000071520000}"/>
    <cellStyle name="20% - Accent1 3 2 4 3 3 4 2 3" xfId="21289" xr:uid="{00000000-0005-0000-0000-000072520000}"/>
    <cellStyle name="20% - Accent1 3 2 4 3 3 4 3" xfId="21290" xr:uid="{00000000-0005-0000-0000-000073520000}"/>
    <cellStyle name="20% - Accent1 3 2 4 3 3 4 3 2" xfId="21291" xr:uid="{00000000-0005-0000-0000-000074520000}"/>
    <cellStyle name="20% - Accent1 3 2 4 3 3 4 4" xfId="21292" xr:uid="{00000000-0005-0000-0000-000075520000}"/>
    <cellStyle name="20% - Accent1 3 2 4 3 3 5" xfId="21293" xr:uid="{00000000-0005-0000-0000-000076520000}"/>
    <cellStyle name="20% - Accent1 3 2 4 3 3 5 2" xfId="21294" xr:uid="{00000000-0005-0000-0000-000077520000}"/>
    <cellStyle name="20% - Accent1 3 2 4 3 3 5 2 2" xfId="21295" xr:uid="{00000000-0005-0000-0000-000078520000}"/>
    <cellStyle name="20% - Accent1 3 2 4 3 3 5 2 2 2" xfId="21296" xr:uid="{00000000-0005-0000-0000-000079520000}"/>
    <cellStyle name="20% - Accent1 3 2 4 3 3 5 2 3" xfId="21297" xr:uid="{00000000-0005-0000-0000-00007A520000}"/>
    <cellStyle name="20% - Accent1 3 2 4 3 3 5 3" xfId="21298" xr:uid="{00000000-0005-0000-0000-00007B520000}"/>
    <cellStyle name="20% - Accent1 3 2 4 3 3 5 3 2" xfId="21299" xr:uid="{00000000-0005-0000-0000-00007C520000}"/>
    <cellStyle name="20% - Accent1 3 2 4 3 3 5 4" xfId="21300" xr:uid="{00000000-0005-0000-0000-00007D520000}"/>
    <cellStyle name="20% - Accent1 3 2 4 3 3 6" xfId="21301" xr:uid="{00000000-0005-0000-0000-00007E520000}"/>
    <cellStyle name="20% - Accent1 3 2 4 3 3 6 2" xfId="21302" xr:uid="{00000000-0005-0000-0000-00007F520000}"/>
    <cellStyle name="20% - Accent1 3 2 4 3 3 6 2 2" xfId="21303" xr:uid="{00000000-0005-0000-0000-000080520000}"/>
    <cellStyle name="20% - Accent1 3 2 4 3 3 6 2 2 2" xfId="21304" xr:uid="{00000000-0005-0000-0000-000081520000}"/>
    <cellStyle name="20% - Accent1 3 2 4 3 3 6 2 3" xfId="21305" xr:uid="{00000000-0005-0000-0000-000082520000}"/>
    <cellStyle name="20% - Accent1 3 2 4 3 3 6 3" xfId="21306" xr:uid="{00000000-0005-0000-0000-000083520000}"/>
    <cellStyle name="20% - Accent1 3 2 4 3 3 6 3 2" xfId="21307" xr:uid="{00000000-0005-0000-0000-000084520000}"/>
    <cellStyle name="20% - Accent1 3 2 4 3 3 6 4" xfId="21308" xr:uid="{00000000-0005-0000-0000-000085520000}"/>
    <cellStyle name="20% - Accent1 3 2 4 3 3 7" xfId="21309" xr:uid="{00000000-0005-0000-0000-000086520000}"/>
    <cellStyle name="20% - Accent1 3 2 4 3 3 7 2" xfId="21310" xr:uid="{00000000-0005-0000-0000-000087520000}"/>
    <cellStyle name="20% - Accent1 3 2 4 3 3 7 2 2" xfId="21311" xr:uid="{00000000-0005-0000-0000-000088520000}"/>
    <cellStyle name="20% - Accent1 3 2 4 3 3 7 3" xfId="21312" xr:uid="{00000000-0005-0000-0000-000089520000}"/>
    <cellStyle name="20% - Accent1 3 2 4 3 3 8" xfId="21313" xr:uid="{00000000-0005-0000-0000-00008A520000}"/>
    <cellStyle name="20% - Accent1 3 2 4 3 3 8 2" xfId="21314" xr:uid="{00000000-0005-0000-0000-00008B520000}"/>
    <cellStyle name="20% - Accent1 3 2 4 3 3 8 2 2" xfId="21315" xr:uid="{00000000-0005-0000-0000-00008C520000}"/>
    <cellStyle name="20% - Accent1 3 2 4 3 3 8 3" xfId="21316" xr:uid="{00000000-0005-0000-0000-00008D520000}"/>
    <cellStyle name="20% - Accent1 3 2 4 3 3 9" xfId="21317" xr:uid="{00000000-0005-0000-0000-00008E520000}"/>
    <cellStyle name="20% - Accent1 3 2 4 3 3 9 2" xfId="21318" xr:uid="{00000000-0005-0000-0000-00008F520000}"/>
    <cellStyle name="20% - Accent1 3 2 4 3 4" xfId="21319" xr:uid="{00000000-0005-0000-0000-000090520000}"/>
    <cellStyle name="20% - Accent1 3 2 4 3 4 10" xfId="21320" xr:uid="{00000000-0005-0000-0000-000091520000}"/>
    <cellStyle name="20% - Accent1 3 2 4 3 4 10 2" xfId="21321" xr:uid="{00000000-0005-0000-0000-000092520000}"/>
    <cellStyle name="20% - Accent1 3 2 4 3 4 11" xfId="21322" xr:uid="{00000000-0005-0000-0000-000093520000}"/>
    <cellStyle name="20% - Accent1 3 2 4 3 4 2" xfId="21323" xr:uid="{00000000-0005-0000-0000-000094520000}"/>
    <cellStyle name="20% - Accent1 3 2 4 3 4 2 2" xfId="21324" xr:uid="{00000000-0005-0000-0000-000095520000}"/>
    <cellStyle name="20% - Accent1 3 2 4 3 4 2 2 2" xfId="21325" xr:uid="{00000000-0005-0000-0000-000096520000}"/>
    <cellStyle name="20% - Accent1 3 2 4 3 4 2 2 2 2" xfId="21326" xr:uid="{00000000-0005-0000-0000-000097520000}"/>
    <cellStyle name="20% - Accent1 3 2 4 3 4 2 2 2 2 2" xfId="21327" xr:uid="{00000000-0005-0000-0000-000098520000}"/>
    <cellStyle name="20% - Accent1 3 2 4 3 4 2 2 2 3" xfId="21328" xr:uid="{00000000-0005-0000-0000-000099520000}"/>
    <cellStyle name="20% - Accent1 3 2 4 3 4 2 2 3" xfId="21329" xr:uid="{00000000-0005-0000-0000-00009A520000}"/>
    <cellStyle name="20% - Accent1 3 2 4 3 4 2 2 3 2" xfId="21330" xr:uid="{00000000-0005-0000-0000-00009B520000}"/>
    <cellStyle name="20% - Accent1 3 2 4 3 4 2 2 4" xfId="21331" xr:uid="{00000000-0005-0000-0000-00009C520000}"/>
    <cellStyle name="20% - Accent1 3 2 4 3 4 2 3" xfId="21332" xr:uid="{00000000-0005-0000-0000-00009D520000}"/>
    <cellStyle name="20% - Accent1 3 2 4 3 4 2 3 2" xfId="21333" xr:uid="{00000000-0005-0000-0000-00009E520000}"/>
    <cellStyle name="20% - Accent1 3 2 4 3 4 2 3 2 2" xfId="21334" xr:uid="{00000000-0005-0000-0000-00009F520000}"/>
    <cellStyle name="20% - Accent1 3 2 4 3 4 2 3 2 2 2" xfId="21335" xr:uid="{00000000-0005-0000-0000-0000A0520000}"/>
    <cellStyle name="20% - Accent1 3 2 4 3 4 2 3 2 3" xfId="21336" xr:uid="{00000000-0005-0000-0000-0000A1520000}"/>
    <cellStyle name="20% - Accent1 3 2 4 3 4 2 3 3" xfId="21337" xr:uid="{00000000-0005-0000-0000-0000A2520000}"/>
    <cellStyle name="20% - Accent1 3 2 4 3 4 2 3 3 2" xfId="21338" xr:uid="{00000000-0005-0000-0000-0000A3520000}"/>
    <cellStyle name="20% - Accent1 3 2 4 3 4 2 3 4" xfId="21339" xr:uid="{00000000-0005-0000-0000-0000A4520000}"/>
    <cellStyle name="20% - Accent1 3 2 4 3 4 2 4" xfId="21340" xr:uid="{00000000-0005-0000-0000-0000A5520000}"/>
    <cellStyle name="20% - Accent1 3 2 4 3 4 2 4 2" xfId="21341" xr:uid="{00000000-0005-0000-0000-0000A6520000}"/>
    <cellStyle name="20% - Accent1 3 2 4 3 4 2 4 2 2" xfId="21342" xr:uid="{00000000-0005-0000-0000-0000A7520000}"/>
    <cellStyle name="20% - Accent1 3 2 4 3 4 2 4 2 2 2" xfId="21343" xr:uid="{00000000-0005-0000-0000-0000A8520000}"/>
    <cellStyle name="20% - Accent1 3 2 4 3 4 2 4 2 3" xfId="21344" xr:uid="{00000000-0005-0000-0000-0000A9520000}"/>
    <cellStyle name="20% - Accent1 3 2 4 3 4 2 4 3" xfId="21345" xr:uid="{00000000-0005-0000-0000-0000AA520000}"/>
    <cellStyle name="20% - Accent1 3 2 4 3 4 2 4 3 2" xfId="21346" xr:uid="{00000000-0005-0000-0000-0000AB520000}"/>
    <cellStyle name="20% - Accent1 3 2 4 3 4 2 4 4" xfId="21347" xr:uid="{00000000-0005-0000-0000-0000AC520000}"/>
    <cellStyle name="20% - Accent1 3 2 4 3 4 2 5" xfId="21348" xr:uid="{00000000-0005-0000-0000-0000AD520000}"/>
    <cellStyle name="20% - Accent1 3 2 4 3 4 2 5 2" xfId="21349" xr:uid="{00000000-0005-0000-0000-0000AE520000}"/>
    <cellStyle name="20% - Accent1 3 2 4 3 4 2 5 2 2" xfId="21350" xr:uid="{00000000-0005-0000-0000-0000AF520000}"/>
    <cellStyle name="20% - Accent1 3 2 4 3 4 2 5 3" xfId="21351" xr:uid="{00000000-0005-0000-0000-0000B0520000}"/>
    <cellStyle name="20% - Accent1 3 2 4 3 4 2 6" xfId="21352" xr:uid="{00000000-0005-0000-0000-0000B1520000}"/>
    <cellStyle name="20% - Accent1 3 2 4 3 4 2 6 2" xfId="21353" xr:uid="{00000000-0005-0000-0000-0000B2520000}"/>
    <cellStyle name="20% - Accent1 3 2 4 3 4 2 6 2 2" xfId="21354" xr:uid="{00000000-0005-0000-0000-0000B3520000}"/>
    <cellStyle name="20% - Accent1 3 2 4 3 4 2 6 3" xfId="21355" xr:uid="{00000000-0005-0000-0000-0000B4520000}"/>
    <cellStyle name="20% - Accent1 3 2 4 3 4 2 7" xfId="21356" xr:uid="{00000000-0005-0000-0000-0000B5520000}"/>
    <cellStyle name="20% - Accent1 3 2 4 3 4 2 7 2" xfId="21357" xr:uid="{00000000-0005-0000-0000-0000B6520000}"/>
    <cellStyle name="20% - Accent1 3 2 4 3 4 2 8" xfId="21358" xr:uid="{00000000-0005-0000-0000-0000B7520000}"/>
    <cellStyle name="20% - Accent1 3 2 4 3 4 2 8 2" xfId="21359" xr:uid="{00000000-0005-0000-0000-0000B8520000}"/>
    <cellStyle name="20% - Accent1 3 2 4 3 4 2 9" xfId="21360" xr:uid="{00000000-0005-0000-0000-0000B9520000}"/>
    <cellStyle name="20% - Accent1 3 2 4 3 4 3" xfId="21361" xr:uid="{00000000-0005-0000-0000-0000BA520000}"/>
    <cellStyle name="20% - Accent1 3 2 4 3 4 3 2" xfId="21362" xr:uid="{00000000-0005-0000-0000-0000BB520000}"/>
    <cellStyle name="20% - Accent1 3 2 4 3 4 3 2 2" xfId="21363" xr:uid="{00000000-0005-0000-0000-0000BC520000}"/>
    <cellStyle name="20% - Accent1 3 2 4 3 4 3 2 2 2" xfId="21364" xr:uid="{00000000-0005-0000-0000-0000BD520000}"/>
    <cellStyle name="20% - Accent1 3 2 4 3 4 3 2 2 2 2" xfId="21365" xr:uid="{00000000-0005-0000-0000-0000BE520000}"/>
    <cellStyle name="20% - Accent1 3 2 4 3 4 3 2 2 3" xfId="21366" xr:uid="{00000000-0005-0000-0000-0000BF520000}"/>
    <cellStyle name="20% - Accent1 3 2 4 3 4 3 2 3" xfId="21367" xr:uid="{00000000-0005-0000-0000-0000C0520000}"/>
    <cellStyle name="20% - Accent1 3 2 4 3 4 3 2 3 2" xfId="21368" xr:uid="{00000000-0005-0000-0000-0000C1520000}"/>
    <cellStyle name="20% - Accent1 3 2 4 3 4 3 2 4" xfId="21369" xr:uid="{00000000-0005-0000-0000-0000C2520000}"/>
    <cellStyle name="20% - Accent1 3 2 4 3 4 3 3" xfId="21370" xr:uid="{00000000-0005-0000-0000-0000C3520000}"/>
    <cellStyle name="20% - Accent1 3 2 4 3 4 3 3 2" xfId="21371" xr:uid="{00000000-0005-0000-0000-0000C4520000}"/>
    <cellStyle name="20% - Accent1 3 2 4 3 4 3 3 2 2" xfId="21372" xr:uid="{00000000-0005-0000-0000-0000C5520000}"/>
    <cellStyle name="20% - Accent1 3 2 4 3 4 3 3 2 2 2" xfId="21373" xr:uid="{00000000-0005-0000-0000-0000C6520000}"/>
    <cellStyle name="20% - Accent1 3 2 4 3 4 3 3 2 3" xfId="21374" xr:uid="{00000000-0005-0000-0000-0000C7520000}"/>
    <cellStyle name="20% - Accent1 3 2 4 3 4 3 3 3" xfId="21375" xr:uid="{00000000-0005-0000-0000-0000C8520000}"/>
    <cellStyle name="20% - Accent1 3 2 4 3 4 3 3 3 2" xfId="21376" xr:uid="{00000000-0005-0000-0000-0000C9520000}"/>
    <cellStyle name="20% - Accent1 3 2 4 3 4 3 3 4" xfId="21377" xr:uid="{00000000-0005-0000-0000-0000CA520000}"/>
    <cellStyle name="20% - Accent1 3 2 4 3 4 3 4" xfId="21378" xr:uid="{00000000-0005-0000-0000-0000CB520000}"/>
    <cellStyle name="20% - Accent1 3 2 4 3 4 3 4 2" xfId="21379" xr:uid="{00000000-0005-0000-0000-0000CC520000}"/>
    <cellStyle name="20% - Accent1 3 2 4 3 4 3 4 2 2" xfId="21380" xr:uid="{00000000-0005-0000-0000-0000CD520000}"/>
    <cellStyle name="20% - Accent1 3 2 4 3 4 3 4 2 2 2" xfId="21381" xr:uid="{00000000-0005-0000-0000-0000CE520000}"/>
    <cellStyle name="20% - Accent1 3 2 4 3 4 3 4 2 3" xfId="21382" xr:uid="{00000000-0005-0000-0000-0000CF520000}"/>
    <cellStyle name="20% - Accent1 3 2 4 3 4 3 4 3" xfId="21383" xr:uid="{00000000-0005-0000-0000-0000D0520000}"/>
    <cellStyle name="20% - Accent1 3 2 4 3 4 3 4 3 2" xfId="21384" xr:uid="{00000000-0005-0000-0000-0000D1520000}"/>
    <cellStyle name="20% - Accent1 3 2 4 3 4 3 4 4" xfId="21385" xr:uid="{00000000-0005-0000-0000-0000D2520000}"/>
    <cellStyle name="20% - Accent1 3 2 4 3 4 3 5" xfId="21386" xr:uid="{00000000-0005-0000-0000-0000D3520000}"/>
    <cellStyle name="20% - Accent1 3 2 4 3 4 3 5 2" xfId="21387" xr:uid="{00000000-0005-0000-0000-0000D4520000}"/>
    <cellStyle name="20% - Accent1 3 2 4 3 4 3 5 2 2" xfId="21388" xr:uid="{00000000-0005-0000-0000-0000D5520000}"/>
    <cellStyle name="20% - Accent1 3 2 4 3 4 3 5 3" xfId="21389" xr:uid="{00000000-0005-0000-0000-0000D6520000}"/>
    <cellStyle name="20% - Accent1 3 2 4 3 4 3 6" xfId="21390" xr:uid="{00000000-0005-0000-0000-0000D7520000}"/>
    <cellStyle name="20% - Accent1 3 2 4 3 4 3 6 2" xfId="21391" xr:uid="{00000000-0005-0000-0000-0000D8520000}"/>
    <cellStyle name="20% - Accent1 3 2 4 3 4 3 6 2 2" xfId="21392" xr:uid="{00000000-0005-0000-0000-0000D9520000}"/>
    <cellStyle name="20% - Accent1 3 2 4 3 4 3 6 3" xfId="21393" xr:uid="{00000000-0005-0000-0000-0000DA520000}"/>
    <cellStyle name="20% - Accent1 3 2 4 3 4 3 7" xfId="21394" xr:uid="{00000000-0005-0000-0000-0000DB520000}"/>
    <cellStyle name="20% - Accent1 3 2 4 3 4 3 7 2" xfId="21395" xr:uid="{00000000-0005-0000-0000-0000DC520000}"/>
    <cellStyle name="20% - Accent1 3 2 4 3 4 3 8" xfId="21396" xr:uid="{00000000-0005-0000-0000-0000DD520000}"/>
    <cellStyle name="20% - Accent1 3 2 4 3 4 3 8 2" xfId="21397" xr:uid="{00000000-0005-0000-0000-0000DE520000}"/>
    <cellStyle name="20% - Accent1 3 2 4 3 4 3 9" xfId="21398" xr:uid="{00000000-0005-0000-0000-0000DF520000}"/>
    <cellStyle name="20% - Accent1 3 2 4 3 4 4" xfId="21399" xr:uid="{00000000-0005-0000-0000-0000E0520000}"/>
    <cellStyle name="20% - Accent1 3 2 4 3 4 4 2" xfId="21400" xr:uid="{00000000-0005-0000-0000-0000E1520000}"/>
    <cellStyle name="20% - Accent1 3 2 4 3 4 4 2 2" xfId="21401" xr:uid="{00000000-0005-0000-0000-0000E2520000}"/>
    <cellStyle name="20% - Accent1 3 2 4 3 4 4 2 2 2" xfId="21402" xr:uid="{00000000-0005-0000-0000-0000E3520000}"/>
    <cellStyle name="20% - Accent1 3 2 4 3 4 4 2 3" xfId="21403" xr:uid="{00000000-0005-0000-0000-0000E4520000}"/>
    <cellStyle name="20% - Accent1 3 2 4 3 4 4 3" xfId="21404" xr:uid="{00000000-0005-0000-0000-0000E5520000}"/>
    <cellStyle name="20% - Accent1 3 2 4 3 4 4 3 2" xfId="21405" xr:uid="{00000000-0005-0000-0000-0000E6520000}"/>
    <cellStyle name="20% - Accent1 3 2 4 3 4 4 4" xfId="21406" xr:uid="{00000000-0005-0000-0000-0000E7520000}"/>
    <cellStyle name="20% - Accent1 3 2 4 3 4 5" xfId="21407" xr:uid="{00000000-0005-0000-0000-0000E8520000}"/>
    <cellStyle name="20% - Accent1 3 2 4 3 4 5 2" xfId="21408" xr:uid="{00000000-0005-0000-0000-0000E9520000}"/>
    <cellStyle name="20% - Accent1 3 2 4 3 4 5 2 2" xfId="21409" xr:uid="{00000000-0005-0000-0000-0000EA520000}"/>
    <cellStyle name="20% - Accent1 3 2 4 3 4 5 2 2 2" xfId="21410" xr:uid="{00000000-0005-0000-0000-0000EB520000}"/>
    <cellStyle name="20% - Accent1 3 2 4 3 4 5 2 3" xfId="21411" xr:uid="{00000000-0005-0000-0000-0000EC520000}"/>
    <cellStyle name="20% - Accent1 3 2 4 3 4 5 3" xfId="21412" xr:uid="{00000000-0005-0000-0000-0000ED520000}"/>
    <cellStyle name="20% - Accent1 3 2 4 3 4 5 3 2" xfId="21413" xr:uid="{00000000-0005-0000-0000-0000EE520000}"/>
    <cellStyle name="20% - Accent1 3 2 4 3 4 5 4" xfId="21414" xr:uid="{00000000-0005-0000-0000-0000EF520000}"/>
    <cellStyle name="20% - Accent1 3 2 4 3 4 6" xfId="21415" xr:uid="{00000000-0005-0000-0000-0000F0520000}"/>
    <cellStyle name="20% - Accent1 3 2 4 3 4 6 2" xfId="21416" xr:uid="{00000000-0005-0000-0000-0000F1520000}"/>
    <cellStyle name="20% - Accent1 3 2 4 3 4 6 2 2" xfId="21417" xr:uid="{00000000-0005-0000-0000-0000F2520000}"/>
    <cellStyle name="20% - Accent1 3 2 4 3 4 6 2 2 2" xfId="21418" xr:uid="{00000000-0005-0000-0000-0000F3520000}"/>
    <cellStyle name="20% - Accent1 3 2 4 3 4 6 2 3" xfId="21419" xr:uid="{00000000-0005-0000-0000-0000F4520000}"/>
    <cellStyle name="20% - Accent1 3 2 4 3 4 6 3" xfId="21420" xr:uid="{00000000-0005-0000-0000-0000F5520000}"/>
    <cellStyle name="20% - Accent1 3 2 4 3 4 6 3 2" xfId="21421" xr:uid="{00000000-0005-0000-0000-0000F6520000}"/>
    <cellStyle name="20% - Accent1 3 2 4 3 4 6 4" xfId="21422" xr:uid="{00000000-0005-0000-0000-0000F7520000}"/>
    <cellStyle name="20% - Accent1 3 2 4 3 4 7" xfId="21423" xr:uid="{00000000-0005-0000-0000-0000F8520000}"/>
    <cellStyle name="20% - Accent1 3 2 4 3 4 7 2" xfId="21424" xr:uid="{00000000-0005-0000-0000-0000F9520000}"/>
    <cellStyle name="20% - Accent1 3 2 4 3 4 7 2 2" xfId="21425" xr:uid="{00000000-0005-0000-0000-0000FA520000}"/>
    <cellStyle name="20% - Accent1 3 2 4 3 4 7 3" xfId="21426" xr:uid="{00000000-0005-0000-0000-0000FB520000}"/>
    <cellStyle name="20% - Accent1 3 2 4 3 4 8" xfId="21427" xr:uid="{00000000-0005-0000-0000-0000FC520000}"/>
    <cellStyle name="20% - Accent1 3 2 4 3 4 8 2" xfId="21428" xr:uid="{00000000-0005-0000-0000-0000FD520000}"/>
    <cellStyle name="20% - Accent1 3 2 4 3 4 8 2 2" xfId="21429" xr:uid="{00000000-0005-0000-0000-0000FE520000}"/>
    <cellStyle name="20% - Accent1 3 2 4 3 4 8 3" xfId="21430" xr:uid="{00000000-0005-0000-0000-0000FF520000}"/>
    <cellStyle name="20% - Accent1 3 2 4 3 4 9" xfId="21431" xr:uid="{00000000-0005-0000-0000-000000530000}"/>
    <cellStyle name="20% - Accent1 3 2 4 3 4 9 2" xfId="21432" xr:uid="{00000000-0005-0000-0000-000001530000}"/>
    <cellStyle name="20% - Accent1 3 2 4 3 5" xfId="21433" xr:uid="{00000000-0005-0000-0000-000002530000}"/>
    <cellStyle name="20% - Accent1 3 2 4 3 5 2" xfId="21434" xr:uid="{00000000-0005-0000-0000-000003530000}"/>
    <cellStyle name="20% - Accent1 3 2 4 3 5 2 2" xfId="21435" xr:uid="{00000000-0005-0000-0000-000004530000}"/>
    <cellStyle name="20% - Accent1 3 2 4 3 5 2 2 2" xfId="21436" xr:uid="{00000000-0005-0000-0000-000005530000}"/>
    <cellStyle name="20% - Accent1 3 2 4 3 5 2 2 2 2" xfId="21437" xr:uid="{00000000-0005-0000-0000-000006530000}"/>
    <cellStyle name="20% - Accent1 3 2 4 3 5 2 2 3" xfId="21438" xr:uid="{00000000-0005-0000-0000-000007530000}"/>
    <cellStyle name="20% - Accent1 3 2 4 3 5 2 3" xfId="21439" xr:uid="{00000000-0005-0000-0000-000008530000}"/>
    <cellStyle name="20% - Accent1 3 2 4 3 5 2 3 2" xfId="21440" xr:uid="{00000000-0005-0000-0000-000009530000}"/>
    <cellStyle name="20% - Accent1 3 2 4 3 5 2 4" xfId="21441" xr:uid="{00000000-0005-0000-0000-00000A530000}"/>
    <cellStyle name="20% - Accent1 3 2 4 3 5 3" xfId="21442" xr:uid="{00000000-0005-0000-0000-00000B530000}"/>
    <cellStyle name="20% - Accent1 3 2 4 3 5 3 2" xfId="21443" xr:uid="{00000000-0005-0000-0000-00000C530000}"/>
    <cellStyle name="20% - Accent1 3 2 4 3 5 3 2 2" xfId="21444" xr:uid="{00000000-0005-0000-0000-00000D530000}"/>
    <cellStyle name="20% - Accent1 3 2 4 3 5 3 2 2 2" xfId="21445" xr:uid="{00000000-0005-0000-0000-00000E530000}"/>
    <cellStyle name="20% - Accent1 3 2 4 3 5 3 2 3" xfId="21446" xr:uid="{00000000-0005-0000-0000-00000F530000}"/>
    <cellStyle name="20% - Accent1 3 2 4 3 5 3 3" xfId="21447" xr:uid="{00000000-0005-0000-0000-000010530000}"/>
    <cellStyle name="20% - Accent1 3 2 4 3 5 3 3 2" xfId="21448" xr:uid="{00000000-0005-0000-0000-000011530000}"/>
    <cellStyle name="20% - Accent1 3 2 4 3 5 3 4" xfId="21449" xr:uid="{00000000-0005-0000-0000-000012530000}"/>
    <cellStyle name="20% - Accent1 3 2 4 3 5 4" xfId="21450" xr:uid="{00000000-0005-0000-0000-000013530000}"/>
    <cellStyle name="20% - Accent1 3 2 4 3 5 4 2" xfId="21451" xr:uid="{00000000-0005-0000-0000-000014530000}"/>
    <cellStyle name="20% - Accent1 3 2 4 3 5 4 2 2" xfId="21452" xr:uid="{00000000-0005-0000-0000-000015530000}"/>
    <cellStyle name="20% - Accent1 3 2 4 3 5 4 2 2 2" xfId="21453" xr:uid="{00000000-0005-0000-0000-000016530000}"/>
    <cellStyle name="20% - Accent1 3 2 4 3 5 4 2 3" xfId="21454" xr:uid="{00000000-0005-0000-0000-000017530000}"/>
    <cellStyle name="20% - Accent1 3 2 4 3 5 4 3" xfId="21455" xr:uid="{00000000-0005-0000-0000-000018530000}"/>
    <cellStyle name="20% - Accent1 3 2 4 3 5 4 3 2" xfId="21456" xr:uid="{00000000-0005-0000-0000-000019530000}"/>
    <cellStyle name="20% - Accent1 3 2 4 3 5 4 4" xfId="21457" xr:uid="{00000000-0005-0000-0000-00001A530000}"/>
    <cellStyle name="20% - Accent1 3 2 4 3 5 5" xfId="21458" xr:uid="{00000000-0005-0000-0000-00001B530000}"/>
    <cellStyle name="20% - Accent1 3 2 4 3 5 5 2" xfId="21459" xr:uid="{00000000-0005-0000-0000-00001C530000}"/>
    <cellStyle name="20% - Accent1 3 2 4 3 5 5 2 2" xfId="21460" xr:uid="{00000000-0005-0000-0000-00001D530000}"/>
    <cellStyle name="20% - Accent1 3 2 4 3 5 5 3" xfId="21461" xr:uid="{00000000-0005-0000-0000-00001E530000}"/>
    <cellStyle name="20% - Accent1 3 2 4 3 5 6" xfId="21462" xr:uid="{00000000-0005-0000-0000-00001F530000}"/>
    <cellStyle name="20% - Accent1 3 2 4 3 5 6 2" xfId="21463" xr:uid="{00000000-0005-0000-0000-000020530000}"/>
    <cellStyle name="20% - Accent1 3 2 4 3 5 6 2 2" xfId="21464" xr:uid="{00000000-0005-0000-0000-000021530000}"/>
    <cellStyle name="20% - Accent1 3 2 4 3 5 6 3" xfId="21465" xr:uid="{00000000-0005-0000-0000-000022530000}"/>
    <cellStyle name="20% - Accent1 3 2 4 3 5 7" xfId="21466" xr:uid="{00000000-0005-0000-0000-000023530000}"/>
    <cellStyle name="20% - Accent1 3 2 4 3 5 7 2" xfId="21467" xr:uid="{00000000-0005-0000-0000-000024530000}"/>
    <cellStyle name="20% - Accent1 3 2 4 3 5 8" xfId="21468" xr:uid="{00000000-0005-0000-0000-000025530000}"/>
    <cellStyle name="20% - Accent1 3 2 4 3 5 8 2" xfId="21469" xr:uid="{00000000-0005-0000-0000-000026530000}"/>
    <cellStyle name="20% - Accent1 3 2 4 3 5 9" xfId="21470" xr:uid="{00000000-0005-0000-0000-000027530000}"/>
    <cellStyle name="20% - Accent1 3 2 4 3 6" xfId="21471" xr:uid="{00000000-0005-0000-0000-000028530000}"/>
    <cellStyle name="20% - Accent1 3 2 4 3 6 2" xfId="21472" xr:uid="{00000000-0005-0000-0000-000029530000}"/>
    <cellStyle name="20% - Accent1 3 2 4 3 6 2 2" xfId="21473" xr:uid="{00000000-0005-0000-0000-00002A530000}"/>
    <cellStyle name="20% - Accent1 3 2 4 3 6 2 2 2" xfId="21474" xr:uid="{00000000-0005-0000-0000-00002B530000}"/>
    <cellStyle name="20% - Accent1 3 2 4 3 6 2 2 2 2" xfId="21475" xr:uid="{00000000-0005-0000-0000-00002C530000}"/>
    <cellStyle name="20% - Accent1 3 2 4 3 6 2 2 3" xfId="21476" xr:uid="{00000000-0005-0000-0000-00002D530000}"/>
    <cellStyle name="20% - Accent1 3 2 4 3 6 2 3" xfId="21477" xr:uid="{00000000-0005-0000-0000-00002E530000}"/>
    <cellStyle name="20% - Accent1 3 2 4 3 6 2 3 2" xfId="21478" xr:uid="{00000000-0005-0000-0000-00002F530000}"/>
    <cellStyle name="20% - Accent1 3 2 4 3 6 2 4" xfId="21479" xr:uid="{00000000-0005-0000-0000-000030530000}"/>
    <cellStyle name="20% - Accent1 3 2 4 3 6 3" xfId="21480" xr:uid="{00000000-0005-0000-0000-000031530000}"/>
    <cellStyle name="20% - Accent1 3 2 4 3 6 3 2" xfId="21481" xr:uid="{00000000-0005-0000-0000-000032530000}"/>
    <cellStyle name="20% - Accent1 3 2 4 3 6 3 2 2" xfId="21482" xr:uid="{00000000-0005-0000-0000-000033530000}"/>
    <cellStyle name="20% - Accent1 3 2 4 3 6 3 2 2 2" xfId="21483" xr:uid="{00000000-0005-0000-0000-000034530000}"/>
    <cellStyle name="20% - Accent1 3 2 4 3 6 3 2 3" xfId="21484" xr:uid="{00000000-0005-0000-0000-000035530000}"/>
    <cellStyle name="20% - Accent1 3 2 4 3 6 3 3" xfId="21485" xr:uid="{00000000-0005-0000-0000-000036530000}"/>
    <cellStyle name="20% - Accent1 3 2 4 3 6 3 3 2" xfId="21486" xr:uid="{00000000-0005-0000-0000-000037530000}"/>
    <cellStyle name="20% - Accent1 3 2 4 3 6 3 4" xfId="21487" xr:uid="{00000000-0005-0000-0000-000038530000}"/>
    <cellStyle name="20% - Accent1 3 2 4 3 6 4" xfId="21488" xr:uid="{00000000-0005-0000-0000-000039530000}"/>
    <cellStyle name="20% - Accent1 3 2 4 3 6 4 2" xfId="21489" xr:uid="{00000000-0005-0000-0000-00003A530000}"/>
    <cellStyle name="20% - Accent1 3 2 4 3 6 4 2 2" xfId="21490" xr:uid="{00000000-0005-0000-0000-00003B530000}"/>
    <cellStyle name="20% - Accent1 3 2 4 3 6 4 2 2 2" xfId="21491" xr:uid="{00000000-0005-0000-0000-00003C530000}"/>
    <cellStyle name="20% - Accent1 3 2 4 3 6 4 2 3" xfId="21492" xr:uid="{00000000-0005-0000-0000-00003D530000}"/>
    <cellStyle name="20% - Accent1 3 2 4 3 6 4 3" xfId="21493" xr:uid="{00000000-0005-0000-0000-00003E530000}"/>
    <cellStyle name="20% - Accent1 3 2 4 3 6 4 3 2" xfId="21494" xr:uid="{00000000-0005-0000-0000-00003F530000}"/>
    <cellStyle name="20% - Accent1 3 2 4 3 6 4 4" xfId="21495" xr:uid="{00000000-0005-0000-0000-000040530000}"/>
    <cellStyle name="20% - Accent1 3 2 4 3 6 5" xfId="21496" xr:uid="{00000000-0005-0000-0000-000041530000}"/>
    <cellStyle name="20% - Accent1 3 2 4 3 6 5 2" xfId="21497" xr:uid="{00000000-0005-0000-0000-000042530000}"/>
    <cellStyle name="20% - Accent1 3 2 4 3 6 5 2 2" xfId="21498" xr:uid="{00000000-0005-0000-0000-000043530000}"/>
    <cellStyle name="20% - Accent1 3 2 4 3 6 5 3" xfId="21499" xr:uid="{00000000-0005-0000-0000-000044530000}"/>
    <cellStyle name="20% - Accent1 3 2 4 3 6 6" xfId="21500" xr:uid="{00000000-0005-0000-0000-000045530000}"/>
    <cellStyle name="20% - Accent1 3 2 4 3 6 6 2" xfId="21501" xr:uid="{00000000-0005-0000-0000-000046530000}"/>
    <cellStyle name="20% - Accent1 3 2 4 3 6 6 2 2" xfId="21502" xr:uid="{00000000-0005-0000-0000-000047530000}"/>
    <cellStyle name="20% - Accent1 3 2 4 3 6 6 3" xfId="21503" xr:uid="{00000000-0005-0000-0000-000048530000}"/>
    <cellStyle name="20% - Accent1 3 2 4 3 6 7" xfId="21504" xr:uid="{00000000-0005-0000-0000-000049530000}"/>
    <cellStyle name="20% - Accent1 3 2 4 3 6 7 2" xfId="21505" xr:uid="{00000000-0005-0000-0000-00004A530000}"/>
    <cellStyle name="20% - Accent1 3 2 4 3 6 8" xfId="21506" xr:uid="{00000000-0005-0000-0000-00004B530000}"/>
    <cellStyle name="20% - Accent1 3 2 4 3 6 8 2" xfId="21507" xr:uid="{00000000-0005-0000-0000-00004C530000}"/>
    <cellStyle name="20% - Accent1 3 2 4 3 6 9" xfId="21508" xr:uid="{00000000-0005-0000-0000-00004D530000}"/>
    <cellStyle name="20% - Accent1 3 2 4 3 7" xfId="21509" xr:uid="{00000000-0005-0000-0000-00004E530000}"/>
    <cellStyle name="20% - Accent1 3 2 4 3 7 2" xfId="21510" xr:uid="{00000000-0005-0000-0000-00004F530000}"/>
    <cellStyle name="20% - Accent1 3 2 4 3 7 2 2" xfId="21511" xr:uid="{00000000-0005-0000-0000-000050530000}"/>
    <cellStyle name="20% - Accent1 3 2 4 3 7 2 2 2" xfId="21512" xr:uid="{00000000-0005-0000-0000-000051530000}"/>
    <cellStyle name="20% - Accent1 3 2 4 3 7 2 3" xfId="21513" xr:uid="{00000000-0005-0000-0000-000052530000}"/>
    <cellStyle name="20% - Accent1 3 2 4 3 7 3" xfId="21514" xr:uid="{00000000-0005-0000-0000-000053530000}"/>
    <cellStyle name="20% - Accent1 3 2 4 3 7 3 2" xfId="21515" xr:uid="{00000000-0005-0000-0000-000054530000}"/>
    <cellStyle name="20% - Accent1 3 2 4 3 7 4" xfId="21516" xr:uid="{00000000-0005-0000-0000-000055530000}"/>
    <cellStyle name="20% - Accent1 3 2 4 3 8" xfId="21517" xr:uid="{00000000-0005-0000-0000-000056530000}"/>
    <cellStyle name="20% - Accent1 3 2 4 3 8 2" xfId="21518" xr:uid="{00000000-0005-0000-0000-000057530000}"/>
    <cellStyle name="20% - Accent1 3 2 4 3 8 2 2" xfId="21519" xr:uid="{00000000-0005-0000-0000-000058530000}"/>
    <cellStyle name="20% - Accent1 3 2 4 3 8 2 2 2" xfId="21520" xr:uid="{00000000-0005-0000-0000-000059530000}"/>
    <cellStyle name="20% - Accent1 3 2 4 3 8 2 3" xfId="21521" xr:uid="{00000000-0005-0000-0000-00005A530000}"/>
    <cellStyle name="20% - Accent1 3 2 4 3 8 3" xfId="21522" xr:uid="{00000000-0005-0000-0000-00005B530000}"/>
    <cellStyle name="20% - Accent1 3 2 4 3 8 3 2" xfId="21523" xr:uid="{00000000-0005-0000-0000-00005C530000}"/>
    <cellStyle name="20% - Accent1 3 2 4 3 8 4" xfId="21524" xr:uid="{00000000-0005-0000-0000-00005D530000}"/>
    <cellStyle name="20% - Accent1 3 2 4 3 9" xfId="21525" xr:uid="{00000000-0005-0000-0000-00005E530000}"/>
    <cellStyle name="20% - Accent1 3 2 4 3 9 2" xfId="21526" xr:uid="{00000000-0005-0000-0000-00005F530000}"/>
    <cellStyle name="20% - Accent1 3 2 4 3 9 2 2" xfId="21527" xr:uid="{00000000-0005-0000-0000-000060530000}"/>
    <cellStyle name="20% - Accent1 3 2 4 3 9 2 2 2" xfId="21528" xr:uid="{00000000-0005-0000-0000-000061530000}"/>
    <cellStyle name="20% - Accent1 3 2 4 3 9 2 3" xfId="21529" xr:uid="{00000000-0005-0000-0000-000062530000}"/>
    <cellStyle name="20% - Accent1 3 2 4 3 9 3" xfId="21530" xr:uid="{00000000-0005-0000-0000-000063530000}"/>
    <cellStyle name="20% - Accent1 3 2 4 3 9 3 2" xfId="21531" xr:uid="{00000000-0005-0000-0000-000064530000}"/>
    <cellStyle name="20% - Accent1 3 2 4 3 9 4" xfId="21532" xr:uid="{00000000-0005-0000-0000-000065530000}"/>
    <cellStyle name="20% - Accent1 3 2 4 4" xfId="21533" xr:uid="{00000000-0005-0000-0000-000066530000}"/>
    <cellStyle name="20% - Accent1 3 2 4 4 10" xfId="21534" xr:uid="{00000000-0005-0000-0000-000067530000}"/>
    <cellStyle name="20% - Accent1 3 2 4 4 10 2" xfId="21535" xr:uid="{00000000-0005-0000-0000-000068530000}"/>
    <cellStyle name="20% - Accent1 3 2 4 4 11" xfId="21536" xr:uid="{00000000-0005-0000-0000-000069530000}"/>
    <cellStyle name="20% - Accent1 3 2 4 4 2" xfId="21537" xr:uid="{00000000-0005-0000-0000-00006A530000}"/>
    <cellStyle name="20% - Accent1 3 2 4 4 2 2" xfId="21538" xr:uid="{00000000-0005-0000-0000-00006B530000}"/>
    <cellStyle name="20% - Accent1 3 2 4 4 2 2 2" xfId="21539" xr:uid="{00000000-0005-0000-0000-00006C530000}"/>
    <cellStyle name="20% - Accent1 3 2 4 4 2 2 2 2" xfId="21540" xr:uid="{00000000-0005-0000-0000-00006D530000}"/>
    <cellStyle name="20% - Accent1 3 2 4 4 2 2 2 2 2" xfId="21541" xr:uid="{00000000-0005-0000-0000-00006E530000}"/>
    <cellStyle name="20% - Accent1 3 2 4 4 2 2 2 3" xfId="21542" xr:uid="{00000000-0005-0000-0000-00006F530000}"/>
    <cellStyle name="20% - Accent1 3 2 4 4 2 2 3" xfId="21543" xr:uid="{00000000-0005-0000-0000-000070530000}"/>
    <cellStyle name="20% - Accent1 3 2 4 4 2 2 3 2" xfId="21544" xr:uid="{00000000-0005-0000-0000-000071530000}"/>
    <cellStyle name="20% - Accent1 3 2 4 4 2 2 4" xfId="21545" xr:uid="{00000000-0005-0000-0000-000072530000}"/>
    <cellStyle name="20% - Accent1 3 2 4 4 2 3" xfId="21546" xr:uid="{00000000-0005-0000-0000-000073530000}"/>
    <cellStyle name="20% - Accent1 3 2 4 4 2 3 2" xfId="21547" xr:uid="{00000000-0005-0000-0000-000074530000}"/>
    <cellStyle name="20% - Accent1 3 2 4 4 2 3 2 2" xfId="21548" xr:uid="{00000000-0005-0000-0000-000075530000}"/>
    <cellStyle name="20% - Accent1 3 2 4 4 2 3 2 2 2" xfId="21549" xr:uid="{00000000-0005-0000-0000-000076530000}"/>
    <cellStyle name="20% - Accent1 3 2 4 4 2 3 2 3" xfId="21550" xr:uid="{00000000-0005-0000-0000-000077530000}"/>
    <cellStyle name="20% - Accent1 3 2 4 4 2 3 3" xfId="21551" xr:uid="{00000000-0005-0000-0000-000078530000}"/>
    <cellStyle name="20% - Accent1 3 2 4 4 2 3 3 2" xfId="21552" xr:uid="{00000000-0005-0000-0000-000079530000}"/>
    <cellStyle name="20% - Accent1 3 2 4 4 2 3 4" xfId="21553" xr:uid="{00000000-0005-0000-0000-00007A530000}"/>
    <cellStyle name="20% - Accent1 3 2 4 4 2 4" xfId="21554" xr:uid="{00000000-0005-0000-0000-00007B530000}"/>
    <cellStyle name="20% - Accent1 3 2 4 4 2 4 2" xfId="21555" xr:uid="{00000000-0005-0000-0000-00007C530000}"/>
    <cellStyle name="20% - Accent1 3 2 4 4 2 4 2 2" xfId="21556" xr:uid="{00000000-0005-0000-0000-00007D530000}"/>
    <cellStyle name="20% - Accent1 3 2 4 4 2 4 2 2 2" xfId="21557" xr:uid="{00000000-0005-0000-0000-00007E530000}"/>
    <cellStyle name="20% - Accent1 3 2 4 4 2 4 2 3" xfId="21558" xr:uid="{00000000-0005-0000-0000-00007F530000}"/>
    <cellStyle name="20% - Accent1 3 2 4 4 2 4 3" xfId="21559" xr:uid="{00000000-0005-0000-0000-000080530000}"/>
    <cellStyle name="20% - Accent1 3 2 4 4 2 4 3 2" xfId="21560" xr:uid="{00000000-0005-0000-0000-000081530000}"/>
    <cellStyle name="20% - Accent1 3 2 4 4 2 4 4" xfId="21561" xr:uid="{00000000-0005-0000-0000-000082530000}"/>
    <cellStyle name="20% - Accent1 3 2 4 4 2 5" xfId="21562" xr:uid="{00000000-0005-0000-0000-000083530000}"/>
    <cellStyle name="20% - Accent1 3 2 4 4 2 5 2" xfId="21563" xr:uid="{00000000-0005-0000-0000-000084530000}"/>
    <cellStyle name="20% - Accent1 3 2 4 4 2 5 2 2" xfId="21564" xr:uid="{00000000-0005-0000-0000-000085530000}"/>
    <cellStyle name="20% - Accent1 3 2 4 4 2 5 3" xfId="21565" xr:uid="{00000000-0005-0000-0000-000086530000}"/>
    <cellStyle name="20% - Accent1 3 2 4 4 2 6" xfId="21566" xr:uid="{00000000-0005-0000-0000-000087530000}"/>
    <cellStyle name="20% - Accent1 3 2 4 4 2 6 2" xfId="21567" xr:uid="{00000000-0005-0000-0000-000088530000}"/>
    <cellStyle name="20% - Accent1 3 2 4 4 2 6 2 2" xfId="21568" xr:uid="{00000000-0005-0000-0000-000089530000}"/>
    <cellStyle name="20% - Accent1 3 2 4 4 2 6 3" xfId="21569" xr:uid="{00000000-0005-0000-0000-00008A530000}"/>
    <cellStyle name="20% - Accent1 3 2 4 4 2 7" xfId="21570" xr:uid="{00000000-0005-0000-0000-00008B530000}"/>
    <cellStyle name="20% - Accent1 3 2 4 4 2 7 2" xfId="21571" xr:uid="{00000000-0005-0000-0000-00008C530000}"/>
    <cellStyle name="20% - Accent1 3 2 4 4 2 8" xfId="21572" xr:uid="{00000000-0005-0000-0000-00008D530000}"/>
    <cellStyle name="20% - Accent1 3 2 4 4 2 8 2" xfId="21573" xr:uid="{00000000-0005-0000-0000-00008E530000}"/>
    <cellStyle name="20% - Accent1 3 2 4 4 2 9" xfId="21574" xr:uid="{00000000-0005-0000-0000-00008F530000}"/>
    <cellStyle name="20% - Accent1 3 2 4 4 3" xfId="21575" xr:uid="{00000000-0005-0000-0000-000090530000}"/>
    <cellStyle name="20% - Accent1 3 2 4 4 3 2" xfId="21576" xr:uid="{00000000-0005-0000-0000-000091530000}"/>
    <cellStyle name="20% - Accent1 3 2 4 4 3 2 2" xfId="21577" xr:uid="{00000000-0005-0000-0000-000092530000}"/>
    <cellStyle name="20% - Accent1 3 2 4 4 3 2 2 2" xfId="21578" xr:uid="{00000000-0005-0000-0000-000093530000}"/>
    <cellStyle name="20% - Accent1 3 2 4 4 3 2 2 2 2" xfId="21579" xr:uid="{00000000-0005-0000-0000-000094530000}"/>
    <cellStyle name="20% - Accent1 3 2 4 4 3 2 2 3" xfId="21580" xr:uid="{00000000-0005-0000-0000-000095530000}"/>
    <cellStyle name="20% - Accent1 3 2 4 4 3 2 3" xfId="21581" xr:uid="{00000000-0005-0000-0000-000096530000}"/>
    <cellStyle name="20% - Accent1 3 2 4 4 3 2 3 2" xfId="21582" xr:uid="{00000000-0005-0000-0000-000097530000}"/>
    <cellStyle name="20% - Accent1 3 2 4 4 3 2 4" xfId="21583" xr:uid="{00000000-0005-0000-0000-000098530000}"/>
    <cellStyle name="20% - Accent1 3 2 4 4 3 3" xfId="21584" xr:uid="{00000000-0005-0000-0000-000099530000}"/>
    <cellStyle name="20% - Accent1 3 2 4 4 3 3 2" xfId="21585" xr:uid="{00000000-0005-0000-0000-00009A530000}"/>
    <cellStyle name="20% - Accent1 3 2 4 4 3 3 2 2" xfId="21586" xr:uid="{00000000-0005-0000-0000-00009B530000}"/>
    <cellStyle name="20% - Accent1 3 2 4 4 3 3 2 2 2" xfId="21587" xr:uid="{00000000-0005-0000-0000-00009C530000}"/>
    <cellStyle name="20% - Accent1 3 2 4 4 3 3 2 3" xfId="21588" xr:uid="{00000000-0005-0000-0000-00009D530000}"/>
    <cellStyle name="20% - Accent1 3 2 4 4 3 3 3" xfId="21589" xr:uid="{00000000-0005-0000-0000-00009E530000}"/>
    <cellStyle name="20% - Accent1 3 2 4 4 3 3 3 2" xfId="21590" xr:uid="{00000000-0005-0000-0000-00009F530000}"/>
    <cellStyle name="20% - Accent1 3 2 4 4 3 3 4" xfId="21591" xr:uid="{00000000-0005-0000-0000-0000A0530000}"/>
    <cellStyle name="20% - Accent1 3 2 4 4 3 4" xfId="21592" xr:uid="{00000000-0005-0000-0000-0000A1530000}"/>
    <cellStyle name="20% - Accent1 3 2 4 4 3 4 2" xfId="21593" xr:uid="{00000000-0005-0000-0000-0000A2530000}"/>
    <cellStyle name="20% - Accent1 3 2 4 4 3 4 2 2" xfId="21594" xr:uid="{00000000-0005-0000-0000-0000A3530000}"/>
    <cellStyle name="20% - Accent1 3 2 4 4 3 4 2 2 2" xfId="21595" xr:uid="{00000000-0005-0000-0000-0000A4530000}"/>
    <cellStyle name="20% - Accent1 3 2 4 4 3 4 2 3" xfId="21596" xr:uid="{00000000-0005-0000-0000-0000A5530000}"/>
    <cellStyle name="20% - Accent1 3 2 4 4 3 4 3" xfId="21597" xr:uid="{00000000-0005-0000-0000-0000A6530000}"/>
    <cellStyle name="20% - Accent1 3 2 4 4 3 4 3 2" xfId="21598" xr:uid="{00000000-0005-0000-0000-0000A7530000}"/>
    <cellStyle name="20% - Accent1 3 2 4 4 3 4 4" xfId="21599" xr:uid="{00000000-0005-0000-0000-0000A8530000}"/>
    <cellStyle name="20% - Accent1 3 2 4 4 3 5" xfId="21600" xr:uid="{00000000-0005-0000-0000-0000A9530000}"/>
    <cellStyle name="20% - Accent1 3 2 4 4 3 5 2" xfId="21601" xr:uid="{00000000-0005-0000-0000-0000AA530000}"/>
    <cellStyle name="20% - Accent1 3 2 4 4 3 5 2 2" xfId="21602" xr:uid="{00000000-0005-0000-0000-0000AB530000}"/>
    <cellStyle name="20% - Accent1 3 2 4 4 3 5 3" xfId="21603" xr:uid="{00000000-0005-0000-0000-0000AC530000}"/>
    <cellStyle name="20% - Accent1 3 2 4 4 3 6" xfId="21604" xr:uid="{00000000-0005-0000-0000-0000AD530000}"/>
    <cellStyle name="20% - Accent1 3 2 4 4 3 6 2" xfId="21605" xr:uid="{00000000-0005-0000-0000-0000AE530000}"/>
    <cellStyle name="20% - Accent1 3 2 4 4 3 6 2 2" xfId="21606" xr:uid="{00000000-0005-0000-0000-0000AF530000}"/>
    <cellStyle name="20% - Accent1 3 2 4 4 3 6 3" xfId="21607" xr:uid="{00000000-0005-0000-0000-0000B0530000}"/>
    <cellStyle name="20% - Accent1 3 2 4 4 3 7" xfId="21608" xr:uid="{00000000-0005-0000-0000-0000B1530000}"/>
    <cellStyle name="20% - Accent1 3 2 4 4 3 7 2" xfId="21609" xr:uid="{00000000-0005-0000-0000-0000B2530000}"/>
    <cellStyle name="20% - Accent1 3 2 4 4 3 8" xfId="21610" xr:uid="{00000000-0005-0000-0000-0000B3530000}"/>
    <cellStyle name="20% - Accent1 3 2 4 4 3 8 2" xfId="21611" xr:uid="{00000000-0005-0000-0000-0000B4530000}"/>
    <cellStyle name="20% - Accent1 3 2 4 4 3 9" xfId="21612" xr:uid="{00000000-0005-0000-0000-0000B5530000}"/>
    <cellStyle name="20% - Accent1 3 2 4 4 4" xfId="21613" xr:uid="{00000000-0005-0000-0000-0000B6530000}"/>
    <cellStyle name="20% - Accent1 3 2 4 4 4 2" xfId="21614" xr:uid="{00000000-0005-0000-0000-0000B7530000}"/>
    <cellStyle name="20% - Accent1 3 2 4 4 4 2 2" xfId="21615" xr:uid="{00000000-0005-0000-0000-0000B8530000}"/>
    <cellStyle name="20% - Accent1 3 2 4 4 4 2 2 2" xfId="21616" xr:uid="{00000000-0005-0000-0000-0000B9530000}"/>
    <cellStyle name="20% - Accent1 3 2 4 4 4 2 3" xfId="21617" xr:uid="{00000000-0005-0000-0000-0000BA530000}"/>
    <cellStyle name="20% - Accent1 3 2 4 4 4 3" xfId="21618" xr:uid="{00000000-0005-0000-0000-0000BB530000}"/>
    <cellStyle name="20% - Accent1 3 2 4 4 4 3 2" xfId="21619" xr:uid="{00000000-0005-0000-0000-0000BC530000}"/>
    <cellStyle name="20% - Accent1 3 2 4 4 4 4" xfId="21620" xr:uid="{00000000-0005-0000-0000-0000BD530000}"/>
    <cellStyle name="20% - Accent1 3 2 4 4 5" xfId="21621" xr:uid="{00000000-0005-0000-0000-0000BE530000}"/>
    <cellStyle name="20% - Accent1 3 2 4 4 5 2" xfId="21622" xr:uid="{00000000-0005-0000-0000-0000BF530000}"/>
    <cellStyle name="20% - Accent1 3 2 4 4 5 2 2" xfId="21623" xr:uid="{00000000-0005-0000-0000-0000C0530000}"/>
    <cellStyle name="20% - Accent1 3 2 4 4 5 2 2 2" xfId="21624" xr:uid="{00000000-0005-0000-0000-0000C1530000}"/>
    <cellStyle name="20% - Accent1 3 2 4 4 5 2 3" xfId="21625" xr:uid="{00000000-0005-0000-0000-0000C2530000}"/>
    <cellStyle name="20% - Accent1 3 2 4 4 5 3" xfId="21626" xr:uid="{00000000-0005-0000-0000-0000C3530000}"/>
    <cellStyle name="20% - Accent1 3 2 4 4 5 3 2" xfId="21627" xr:uid="{00000000-0005-0000-0000-0000C4530000}"/>
    <cellStyle name="20% - Accent1 3 2 4 4 5 4" xfId="21628" xr:uid="{00000000-0005-0000-0000-0000C5530000}"/>
    <cellStyle name="20% - Accent1 3 2 4 4 6" xfId="21629" xr:uid="{00000000-0005-0000-0000-0000C6530000}"/>
    <cellStyle name="20% - Accent1 3 2 4 4 6 2" xfId="21630" xr:uid="{00000000-0005-0000-0000-0000C7530000}"/>
    <cellStyle name="20% - Accent1 3 2 4 4 6 2 2" xfId="21631" xr:uid="{00000000-0005-0000-0000-0000C8530000}"/>
    <cellStyle name="20% - Accent1 3 2 4 4 6 2 2 2" xfId="21632" xr:uid="{00000000-0005-0000-0000-0000C9530000}"/>
    <cellStyle name="20% - Accent1 3 2 4 4 6 2 3" xfId="21633" xr:uid="{00000000-0005-0000-0000-0000CA530000}"/>
    <cellStyle name="20% - Accent1 3 2 4 4 6 3" xfId="21634" xr:uid="{00000000-0005-0000-0000-0000CB530000}"/>
    <cellStyle name="20% - Accent1 3 2 4 4 6 3 2" xfId="21635" xr:uid="{00000000-0005-0000-0000-0000CC530000}"/>
    <cellStyle name="20% - Accent1 3 2 4 4 6 4" xfId="21636" xr:uid="{00000000-0005-0000-0000-0000CD530000}"/>
    <cellStyle name="20% - Accent1 3 2 4 4 7" xfId="21637" xr:uid="{00000000-0005-0000-0000-0000CE530000}"/>
    <cellStyle name="20% - Accent1 3 2 4 4 7 2" xfId="21638" xr:uid="{00000000-0005-0000-0000-0000CF530000}"/>
    <cellStyle name="20% - Accent1 3 2 4 4 7 2 2" xfId="21639" xr:uid="{00000000-0005-0000-0000-0000D0530000}"/>
    <cellStyle name="20% - Accent1 3 2 4 4 7 3" xfId="21640" xr:uid="{00000000-0005-0000-0000-0000D1530000}"/>
    <cellStyle name="20% - Accent1 3 2 4 4 8" xfId="21641" xr:uid="{00000000-0005-0000-0000-0000D2530000}"/>
    <cellStyle name="20% - Accent1 3 2 4 4 8 2" xfId="21642" xr:uid="{00000000-0005-0000-0000-0000D3530000}"/>
    <cellStyle name="20% - Accent1 3 2 4 4 8 2 2" xfId="21643" xr:uid="{00000000-0005-0000-0000-0000D4530000}"/>
    <cellStyle name="20% - Accent1 3 2 4 4 8 3" xfId="21644" xr:uid="{00000000-0005-0000-0000-0000D5530000}"/>
    <cellStyle name="20% - Accent1 3 2 4 4 9" xfId="21645" xr:uid="{00000000-0005-0000-0000-0000D6530000}"/>
    <cellStyle name="20% - Accent1 3 2 4 4 9 2" xfId="21646" xr:uid="{00000000-0005-0000-0000-0000D7530000}"/>
    <cellStyle name="20% - Accent1 3 2 4 5" xfId="21647" xr:uid="{00000000-0005-0000-0000-0000D8530000}"/>
    <cellStyle name="20% - Accent1 3 2 4 5 10" xfId="21648" xr:uid="{00000000-0005-0000-0000-0000D9530000}"/>
    <cellStyle name="20% - Accent1 3 2 4 5 10 2" xfId="21649" xr:uid="{00000000-0005-0000-0000-0000DA530000}"/>
    <cellStyle name="20% - Accent1 3 2 4 5 11" xfId="21650" xr:uid="{00000000-0005-0000-0000-0000DB530000}"/>
    <cellStyle name="20% - Accent1 3 2 4 5 2" xfId="21651" xr:uid="{00000000-0005-0000-0000-0000DC530000}"/>
    <cellStyle name="20% - Accent1 3 2 4 5 2 2" xfId="21652" xr:uid="{00000000-0005-0000-0000-0000DD530000}"/>
    <cellStyle name="20% - Accent1 3 2 4 5 2 2 2" xfId="21653" xr:uid="{00000000-0005-0000-0000-0000DE530000}"/>
    <cellStyle name="20% - Accent1 3 2 4 5 2 2 2 2" xfId="21654" xr:uid="{00000000-0005-0000-0000-0000DF530000}"/>
    <cellStyle name="20% - Accent1 3 2 4 5 2 2 2 2 2" xfId="21655" xr:uid="{00000000-0005-0000-0000-0000E0530000}"/>
    <cellStyle name="20% - Accent1 3 2 4 5 2 2 2 3" xfId="21656" xr:uid="{00000000-0005-0000-0000-0000E1530000}"/>
    <cellStyle name="20% - Accent1 3 2 4 5 2 2 3" xfId="21657" xr:uid="{00000000-0005-0000-0000-0000E2530000}"/>
    <cellStyle name="20% - Accent1 3 2 4 5 2 2 3 2" xfId="21658" xr:uid="{00000000-0005-0000-0000-0000E3530000}"/>
    <cellStyle name="20% - Accent1 3 2 4 5 2 2 4" xfId="21659" xr:uid="{00000000-0005-0000-0000-0000E4530000}"/>
    <cellStyle name="20% - Accent1 3 2 4 5 2 3" xfId="21660" xr:uid="{00000000-0005-0000-0000-0000E5530000}"/>
    <cellStyle name="20% - Accent1 3 2 4 5 2 3 2" xfId="21661" xr:uid="{00000000-0005-0000-0000-0000E6530000}"/>
    <cellStyle name="20% - Accent1 3 2 4 5 2 3 2 2" xfId="21662" xr:uid="{00000000-0005-0000-0000-0000E7530000}"/>
    <cellStyle name="20% - Accent1 3 2 4 5 2 3 2 2 2" xfId="21663" xr:uid="{00000000-0005-0000-0000-0000E8530000}"/>
    <cellStyle name="20% - Accent1 3 2 4 5 2 3 2 3" xfId="21664" xr:uid="{00000000-0005-0000-0000-0000E9530000}"/>
    <cellStyle name="20% - Accent1 3 2 4 5 2 3 3" xfId="21665" xr:uid="{00000000-0005-0000-0000-0000EA530000}"/>
    <cellStyle name="20% - Accent1 3 2 4 5 2 3 3 2" xfId="21666" xr:uid="{00000000-0005-0000-0000-0000EB530000}"/>
    <cellStyle name="20% - Accent1 3 2 4 5 2 3 4" xfId="21667" xr:uid="{00000000-0005-0000-0000-0000EC530000}"/>
    <cellStyle name="20% - Accent1 3 2 4 5 2 4" xfId="21668" xr:uid="{00000000-0005-0000-0000-0000ED530000}"/>
    <cellStyle name="20% - Accent1 3 2 4 5 2 4 2" xfId="21669" xr:uid="{00000000-0005-0000-0000-0000EE530000}"/>
    <cellStyle name="20% - Accent1 3 2 4 5 2 4 2 2" xfId="21670" xr:uid="{00000000-0005-0000-0000-0000EF530000}"/>
    <cellStyle name="20% - Accent1 3 2 4 5 2 4 2 2 2" xfId="21671" xr:uid="{00000000-0005-0000-0000-0000F0530000}"/>
    <cellStyle name="20% - Accent1 3 2 4 5 2 4 2 3" xfId="21672" xr:uid="{00000000-0005-0000-0000-0000F1530000}"/>
    <cellStyle name="20% - Accent1 3 2 4 5 2 4 3" xfId="21673" xr:uid="{00000000-0005-0000-0000-0000F2530000}"/>
    <cellStyle name="20% - Accent1 3 2 4 5 2 4 3 2" xfId="21674" xr:uid="{00000000-0005-0000-0000-0000F3530000}"/>
    <cellStyle name="20% - Accent1 3 2 4 5 2 4 4" xfId="21675" xr:uid="{00000000-0005-0000-0000-0000F4530000}"/>
    <cellStyle name="20% - Accent1 3 2 4 5 2 5" xfId="21676" xr:uid="{00000000-0005-0000-0000-0000F5530000}"/>
    <cellStyle name="20% - Accent1 3 2 4 5 2 5 2" xfId="21677" xr:uid="{00000000-0005-0000-0000-0000F6530000}"/>
    <cellStyle name="20% - Accent1 3 2 4 5 2 5 2 2" xfId="21678" xr:uid="{00000000-0005-0000-0000-0000F7530000}"/>
    <cellStyle name="20% - Accent1 3 2 4 5 2 5 3" xfId="21679" xr:uid="{00000000-0005-0000-0000-0000F8530000}"/>
    <cellStyle name="20% - Accent1 3 2 4 5 2 6" xfId="21680" xr:uid="{00000000-0005-0000-0000-0000F9530000}"/>
    <cellStyle name="20% - Accent1 3 2 4 5 2 6 2" xfId="21681" xr:uid="{00000000-0005-0000-0000-0000FA530000}"/>
    <cellStyle name="20% - Accent1 3 2 4 5 2 6 2 2" xfId="21682" xr:uid="{00000000-0005-0000-0000-0000FB530000}"/>
    <cellStyle name="20% - Accent1 3 2 4 5 2 6 3" xfId="21683" xr:uid="{00000000-0005-0000-0000-0000FC530000}"/>
    <cellStyle name="20% - Accent1 3 2 4 5 2 7" xfId="21684" xr:uid="{00000000-0005-0000-0000-0000FD530000}"/>
    <cellStyle name="20% - Accent1 3 2 4 5 2 7 2" xfId="21685" xr:uid="{00000000-0005-0000-0000-0000FE530000}"/>
    <cellStyle name="20% - Accent1 3 2 4 5 2 8" xfId="21686" xr:uid="{00000000-0005-0000-0000-0000FF530000}"/>
    <cellStyle name="20% - Accent1 3 2 4 5 2 8 2" xfId="21687" xr:uid="{00000000-0005-0000-0000-000000540000}"/>
    <cellStyle name="20% - Accent1 3 2 4 5 2 9" xfId="21688" xr:uid="{00000000-0005-0000-0000-000001540000}"/>
    <cellStyle name="20% - Accent1 3 2 4 5 3" xfId="21689" xr:uid="{00000000-0005-0000-0000-000002540000}"/>
    <cellStyle name="20% - Accent1 3 2 4 5 3 2" xfId="21690" xr:uid="{00000000-0005-0000-0000-000003540000}"/>
    <cellStyle name="20% - Accent1 3 2 4 5 3 2 2" xfId="21691" xr:uid="{00000000-0005-0000-0000-000004540000}"/>
    <cellStyle name="20% - Accent1 3 2 4 5 3 2 2 2" xfId="21692" xr:uid="{00000000-0005-0000-0000-000005540000}"/>
    <cellStyle name="20% - Accent1 3 2 4 5 3 2 2 2 2" xfId="21693" xr:uid="{00000000-0005-0000-0000-000006540000}"/>
    <cellStyle name="20% - Accent1 3 2 4 5 3 2 2 3" xfId="21694" xr:uid="{00000000-0005-0000-0000-000007540000}"/>
    <cellStyle name="20% - Accent1 3 2 4 5 3 2 3" xfId="21695" xr:uid="{00000000-0005-0000-0000-000008540000}"/>
    <cellStyle name="20% - Accent1 3 2 4 5 3 2 3 2" xfId="21696" xr:uid="{00000000-0005-0000-0000-000009540000}"/>
    <cellStyle name="20% - Accent1 3 2 4 5 3 2 4" xfId="21697" xr:uid="{00000000-0005-0000-0000-00000A540000}"/>
    <cellStyle name="20% - Accent1 3 2 4 5 3 3" xfId="21698" xr:uid="{00000000-0005-0000-0000-00000B540000}"/>
    <cellStyle name="20% - Accent1 3 2 4 5 3 3 2" xfId="21699" xr:uid="{00000000-0005-0000-0000-00000C540000}"/>
    <cellStyle name="20% - Accent1 3 2 4 5 3 3 2 2" xfId="21700" xr:uid="{00000000-0005-0000-0000-00000D540000}"/>
    <cellStyle name="20% - Accent1 3 2 4 5 3 3 2 2 2" xfId="21701" xr:uid="{00000000-0005-0000-0000-00000E540000}"/>
    <cellStyle name="20% - Accent1 3 2 4 5 3 3 2 3" xfId="21702" xr:uid="{00000000-0005-0000-0000-00000F540000}"/>
    <cellStyle name="20% - Accent1 3 2 4 5 3 3 3" xfId="21703" xr:uid="{00000000-0005-0000-0000-000010540000}"/>
    <cellStyle name="20% - Accent1 3 2 4 5 3 3 3 2" xfId="21704" xr:uid="{00000000-0005-0000-0000-000011540000}"/>
    <cellStyle name="20% - Accent1 3 2 4 5 3 3 4" xfId="21705" xr:uid="{00000000-0005-0000-0000-000012540000}"/>
    <cellStyle name="20% - Accent1 3 2 4 5 3 4" xfId="21706" xr:uid="{00000000-0005-0000-0000-000013540000}"/>
    <cellStyle name="20% - Accent1 3 2 4 5 3 4 2" xfId="21707" xr:uid="{00000000-0005-0000-0000-000014540000}"/>
    <cellStyle name="20% - Accent1 3 2 4 5 3 4 2 2" xfId="21708" xr:uid="{00000000-0005-0000-0000-000015540000}"/>
    <cellStyle name="20% - Accent1 3 2 4 5 3 4 2 2 2" xfId="21709" xr:uid="{00000000-0005-0000-0000-000016540000}"/>
    <cellStyle name="20% - Accent1 3 2 4 5 3 4 2 3" xfId="21710" xr:uid="{00000000-0005-0000-0000-000017540000}"/>
    <cellStyle name="20% - Accent1 3 2 4 5 3 4 3" xfId="21711" xr:uid="{00000000-0005-0000-0000-000018540000}"/>
    <cellStyle name="20% - Accent1 3 2 4 5 3 4 3 2" xfId="21712" xr:uid="{00000000-0005-0000-0000-000019540000}"/>
    <cellStyle name="20% - Accent1 3 2 4 5 3 4 4" xfId="21713" xr:uid="{00000000-0005-0000-0000-00001A540000}"/>
    <cellStyle name="20% - Accent1 3 2 4 5 3 5" xfId="21714" xr:uid="{00000000-0005-0000-0000-00001B540000}"/>
    <cellStyle name="20% - Accent1 3 2 4 5 3 5 2" xfId="21715" xr:uid="{00000000-0005-0000-0000-00001C540000}"/>
    <cellStyle name="20% - Accent1 3 2 4 5 3 5 2 2" xfId="21716" xr:uid="{00000000-0005-0000-0000-00001D540000}"/>
    <cellStyle name="20% - Accent1 3 2 4 5 3 5 3" xfId="21717" xr:uid="{00000000-0005-0000-0000-00001E540000}"/>
    <cellStyle name="20% - Accent1 3 2 4 5 3 6" xfId="21718" xr:uid="{00000000-0005-0000-0000-00001F540000}"/>
    <cellStyle name="20% - Accent1 3 2 4 5 3 6 2" xfId="21719" xr:uid="{00000000-0005-0000-0000-000020540000}"/>
    <cellStyle name="20% - Accent1 3 2 4 5 3 6 2 2" xfId="21720" xr:uid="{00000000-0005-0000-0000-000021540000}"/>
    <cellStyle name="20% - Accent1 3 2 4 5 3 6 3" xfId="21721" xr:uid="{00000000-0005-0000-0000-000022540000}"/>
    <cellStyle name="20% - Accent1 3 2 4 5 3 7" xfId="21722" xr:uid="{00000000-0005-0000-0000-000023540000}"/>
    <cellStyle name="20% - Accent1 3 2 4 5 3 7 2" xfId="21723" xr:uid="{00000000-0005-0000-0000-000024540000}"/>
    <cellStyle name="20% - Accent1 3 2 4 5 3 8" xfId="21724" xr:uid="{00000000-0005-0000-0000-000025540000}"/>
    <cellStyle name="20% - Accent1 3 2 4 5 3 8 2" xfId="21725" xr:uid="{00000000-0005-0000-0000-000026540000}"/>
    <cellStyle name="20% - Accent1 3 2 4 5 3 9" xfId="21726" xr:uid="{00000000-0005-0000-0000-000027540000}"/>
    <cellStyle name="20% - Accent1 3 2 4 5 4" xfId="21727" xr:uid="{00000000-0005-0000-0000-000028540000}"/>
    <cellStyle name="20% - Accent1 3 2 4 5 4 2" xfId="21728" xr:uid="{00000000-0005-0000-0000-000029540000}"/>
    <cellStyle name="20% - Accent1 3 2 4 5 4 2 2" xfId="21729" xr:uid="{00000000-0005-0000-0000-00002A540000}"/>
    <cellStyle name="20% - Accent1 3 2 4 5 4 2 2 2" xfId="21730" xr:uid="{00000000-0005-0000-0000-00002B540000}"/>
    <cellStyle name="20% - Accent1 3 2 4 5 4 2 3" xfId="21731" xr:uid="{00000000-0005-0000-0000-00002C540000}"/>
    <cellStyle name="20% - Accent1 3 2 4 5 4 3" xfId="21732" xr:uid="{00000000-0005-0000-0000-00002D540000}"/>
    <cellStyle name="20% - Accent1 3 2 4 5 4 3 2" xfId="21733" xr:uid="{00000000-0005-0000-0000-00002E540000}"/>
    <cellStyle name="20% - Accent1 3 2 4 5 4 4" xfId="21734" xr:uid="{00000000-0005-0000-0000-00002F540000}"/>
    <cellStyle name="20% - Accent1 3 2 4 5 5" xfId="21735" xr:uid="{00000000-0005-0000-0000-000030540000}"/>
    <cellStyle name="20% - Accent1 3 2 4 5 5 2" xfId="21736" xr:uid="{00000000-0005-0000-0000-000031540000}"/>
    <cellStyle name="20% - Accent1 3 2 4 5 5 2 2" xfId="21737" xr:uid="{00000000-0005-0000-0000-000032540000}"/>
    <cellStyle name="20% - Accent1 3 2 4 5 5 2 2 2" xfId="21738" xr:uid="{00000000-0005-0000-0000-000033540000}"/>
    <cellStyle name="20% - Accent1 3 2 4 5 5 2 3" xfId="21739" xr:uid="{00000000-0005-0000-0000-000034540000}"/>
    <cellStyle name="20% - Accent1 3 2 4 5 5 3" xfId="21740" xr:uid="{00000000-0005-0000-0000-000035540000}"/>
    <cellStyle name="20% - Accent1 3 2 4 5 5 3 2" xfId="21741" xr:uid="{00000000-0005-0000-0000-000036540000}"/>
    <cellStyle name="20% - Accent1 3 2 4 5 5 4" xfId="21742" xr:uid="{00000000-0005-0000-0000-000037540000}"/>
    <cellStyle name="20% - Accent1 3 2 4 5 6" xfId="21743" xr:uid="{00000000-0005-0000-0000-000038540000}"/>
    <cellStyle name="20% - Accent1 3 2 4 5 6 2" xfId="21744" xr:uid="{00000000-0005-0000-0000-000039540000}"/>
    <cellStyle name="20% - Accent1 3 2 4 5 6 2 2" xfId="21745" xr:uid="{00000000-0005-0000-0000-00003A540000}"/>
    <cellStyle name="20% - Accent1 3 2 4 5 6 2 2 2" xfId="21746" xr:uid="{00000000-0005-0000-0000-00003B540000}"/>
    <cellStyle name="20% - Accent1 3 2 4 5 6 2 3" xfId="21747" xr:uid="{00000000-0005-0000-0000-00003C540000}"/>
    <cellStyle name="20% - Accent1 3 2 4 5 6 3" xfId="21748" xr:uid="{00000000-0005-0000-0000-00003D540000}"/>
    <cellStyle name="20% - Accent1 3 2 4 5 6 3 2" xfId="21749" xr:uid="{00000000-0005-0000-0000-00003E540000}"/>
    <cellStyle name="20% - Accent1 3 2 4 5 6 4" xfId="21750" xr:uid="{00000000-0005-0000-0000-00003F540000}"/>
    <cellStyle name="20% - Accent1 3 2 4 5 7" xfId="21751" xr:uid="{00000000-0005-0000-0000-000040540000}"/>
    <cellStyle name="20% - Accent1 3 2 4 5 7 2" xfId="21752" xr:uid="{00000000-0005-0000-0000-000041540000}"/>
    <cellStyle name="20% - Accent1 3 2 4 5 7 2 2" xfId="21753" xr:uid="{00000000-0005-0000-0000-000042540000}"/>
    <cellStyle name="20% - Accent1 3 2 4 5 7 3" xfId="21754" xr:uid="{00000000-0005-0000-0000-000043540000}"/>
    <cellStyle name="20% - Accent1 3 2 4 5 8" xfId="21755" xr:uid="{00000000-0005-0000-0000-000044540000}"/>
    <cellStyle name="20% - Accent1 3 2 4 5 8 2" xfId="21756" xr:uid="{00000000-0005-0000-0000-000045540000}"/>
    <cellStyle name="20% - Accent1 3 2 4 5 8 2 2" xfId="21757" xr:uid="{00000000-0005-0000-0000-000046540000}"/>
    <cellStyle name="20% - Accent1 3 2 4 5 8 3" xfId="21758" xr:uid="{00000000-0005-0000-0000-000047540000}"/>
    <cellStyle name="20% - Accent1 3 2 4 5 9" xfId="21759" xr:uid="{00000000-0005-0000-0000-000048540000}"/>
    <cellStyle name="20% - Accent1 3 2 4 5 9 2" xfId="21760" xr:uid="{00000000-0005-0000-0000-000049540000}"/>
    <cellStyle name="20% - Accent1 3 2 4 6" xfId="21761" xr:uid="{00000000-0005-0000-0000-00004A540000}"/>
    <cellStyle name="20% - Accent1 3 2 4 6 10" xfId="21762" xr:uid="{00000000-0005-0000-0000-00004B540000}"/>
    <cellStyle name="20% - Accent1 3 2 4 6 10 2" xfId="21763" xr:uid="{00000000-0005-0000-0000-00004C540000}"/>
    <cellStyle name="20% - Accent1 3 2 4 6 11" xfId="21764" xr:uid="{00000000-0005-0000-0000-00004D540000}"/>
    <cellStyle name="20% - Accent1 3 2 4 6 2" xfId="21765" xr:uid="{00000000-0005-0000-0000-00004E540000}"/>
    <cellStyle name="20% - Accent1 3 2 4 6 2 2" xfId="21766" xr:uid="{00000000-0005-0000-0000-00004F540000}"/>
    <cellStyle name="20% - Accent1 3 2 4 6 2 2 2" xfId="21767" xr:uid="{00000000-0005-0000-0000-000050540000}"/>
    <cellStyle name="20% - Accent1 3 2 4 6 2 2 2 2" xfId="21768" xr:uid="{00000000-0005-0000-0000-000051540000}"/>
    <cellStyle name="20% - Accent1 3 2 4 6 2 2 2 2 2" xfId="21769" xr:uid="{00000000-0005-0000-0000-000052540000}"/>
    <cellStyle name="20% - Accent1 3 2 4 6 2 2 2 3" xfId="21770" xr:uid="{00000000-0005-0000-0000-000053540000}"/>
    <cellStyle name="20% - Accent1 3 2 4 6 2 2 3" xfId="21771" xr:uid="{00000000-0005-0000-0000-000054540000}"/>
    <cellStyle name="20% - Accent1 3 2 4 6 2 2 3 2" xfId="21772" xr:uid="{00000000-0005-0000-0000-000055540000}"/>
    <cellStyle name="20% - Accent1 3 2 4 6 2 2 4" xfId="21773" xr:uid="{00000000-0005-0000-0000-000056540000}"/>
    <cellStyle name="20% - Accent1 3 2 4 6 2 3" xfId="21774" xr:uid="{00000000-0005-0000-0000-000057540000}"/>
    <cellStyle name="20% - Accent1 3 2 4 6 2 3 2" xfId="21775" xr:uid="{00000000-0005-0000-0000-000058540000}"/>
    <cellStyle name="20% - Accent1 3 2 4 6 2 3 2 2" xfId="21776" xr:uid="{00000000-0005-0000-0000-000059540000}"/>
    <cellStyle name="20% - Accent1 3 2 4 6 2 3 2 2 2" xfId="21777" xr:uid="{00000000-0005-0000-0000-00005A540000}"/>
    <cellStyle name="20% - Accent1 3 2 4 6 2 3 2 3" xfId="21778" xr:uid="{00000000-0005-0000-0000-00005B540000}"/>
    <cellStyle name="20% - Accent1 3 2 4 6 2 3 3" xfId="21779" xr:uid="{00000000-0005-0000-0000-00005C540000}"/>
    <cellStyle name="20% - Accent1 3 2 4 6 2 3 3 2" xfId="21780" xr:uid="{00000000-0005-0000-0000-00005D540000}"/>
    <cellStyle name="20% - Accent1 3 2 4 6 2 3 4" xfId="21781" xr:uid="{00000000-0005-0000-0000-00005E540000}"/>
    <cellStyle name="20% - Accent1 3 2 4 6 2 4" xfId="21782" xr:uid="{00000000-0005-0000-0000-00005F540000}"/>
    <cellStyle name="20% - Accent1 3 2 4 6 2 4 2" xfId="21783" xr:uid="{00000000-0005-0000-0000-000060540000}"/>
    <cellStyle name="20% - Accent1 3 2 4 6 2 4 2 2" xfId="21784" xr:uid="{00000000-0005-0000-0000-000061540000}"/>
    <cellStyle name="20% - Accent1 3 2 4 6 2 4 2 2 2" xfId="21785" xr:uid="{00000000-0005-0000-0000-000062540000}"/>
    <cellStyle name="20% - Accent1 3 2 4 6 2 4 2 3" xfId="21786" xr:uid="{00000000-0005-0000-0000-000063540000}"/>
    <cellStyle name="20% - Accent1 3 2 4 6 2 4 3" xfId="21787" xr:uid="{00000000-0005-0000-0000-000064540000}"/>
    <cellStyle name="20% - Accent1 3 2 4 6 2 4 3 2" xfId="21788" xr:uid="{00000000-0005-0000-0000-000065540000}"/>
    <cellStyle name="20% - Accent1 3 2 4 6 2 4 4" xfId="21789" xr:uid="{00000000-0005-0000-0000-000066540000}"/>
    <cellStyle name="20% - Accent1 3 2 4 6 2 5" xfId="21790" xr:uid="{00000000-0005-0000-0000-000067540000}"/>
    <cellStyle name="20% - Accent1 3 2 4 6 2 5 2" xfId="21791" xr:uid="{00000000-0005-0000-0000-000068540000}"/>
    <cellStyle name="20% - Accent1 3 2 4 6 2 5 2 2" xfId="21792" xr:uid="{00000000-0005-0000-0000-000069540000}"/>
    <cellStyle name="20% - Accent1 3 2 4 6 2 5 3" xfId="21793" xr:uid="{00000000-0005-0000-0000-00006A540000}"/>
    <cellStyle name="20% - Accent1 3 2 4 6 2 6" xfId="21794" xr:uid="{00000000-0005-0000-0000-00006B540000}"/>
    <cellStyle name="20% - Accent1 3 2 4 6 2 6 2" xfId="21795" xr:uid="{00000000-0005-0000-0000-00006C540000}"/>
    <cellStyle name="20% - Accent1 3 2 4 6 2 6 2 2" xfId="21796" xr:uid="{00000000-0005-0000-0000-00006D540000}"/>
    <cellStyle name="20% - Accent1 3 2 4 6 2 6 3" xfId="21797" xr:uid="{00000000-0005-0000-0000-00006E540000}"/>
    <cellStyle name="20% - Accent1 3 2 4 6 2 7" xfId="21798" xr:uid="{00000000-0005-0000-0000-00006F540000}"/>
    <cellStyle name="20% - Accent1 3 2 4 6 2 7 2" xfId="21799" xr:uid="{00000000-0005-0000-0000-000070540000}"/>
    <cellStyle name="20% - Accent1 3 2 4 6 2 8" xfId="21800" xr:uid="{00000000-0005-0000-0000-000071540000}"/>
    <cellStyle name="20% - Accent1 3 2 4 6 2 8 2" xfId="21801" xr:uid="{00000000-0005-0000-0000-000072540000}"/>
    <cellStyle name="20% - Accent1 3 2 4 6 2 9" xfId="21802" xr:uid="{00000000-0005-0000-0000-000073540000}"/>
    <cellStyle name="20% - Accent1 3 2 4 6 3" xfId="21803" xr:uid="{00000000-0005-0000-0000-000074540000}"/>
    <cellStyle name="20% - Accent1 3 2 4 6 3 2" xfId="21804" xr:uid="{00000000-0005-0000-0000-000075540000}"/>
    <cellStyle name="20% - Accent1 3 2 4 6 3 2 2" xfId="21805" xr:uid="{00000000-0005-0000-0000-000076540000}"/>
    <cellStyle name="20% - Accent1 3 2 4 6 3 2 2 2" xfId="21806" xr:uid="{00000000-0005-0000-0000-000077540000}"/>
    <cellStyle name="20% - Accent1 3 2 4 6 3 2 2 2 2" xfId="21807" xr:uid="{00000000-0005-0000-0000-000078540000}"/>
    <cellStyle name="20% - Accent1 3 2 4 6 3 2 2 3" xfId="21808" xr:uid="{00000000-0005-0000-0000-000079540000}"/>
    <cellStyle name="20% - Accent1 3 2 4 6 3 2 3" xfId="21809" xr:uid="{00000000-0005-0000-0000-00007A540000}"/>
    <cellStyle name="20% - Accent1 3 2 4 6 3 2 3 2" xfId="21810" xr:uid="{00000000-0005-0000-0000-00007B540000}"/>
    <cellStyle name="20% - Accent1 3 2 4 6 3 2 4" xfId="21811" xr:uid="{00000000-0005-0000-0000-00007C540000}"/>
    <cellStyle name="20% - Accent1 3 2 4 6 3 3" xfId="21812" xr:uid="{00000000-0005-0000-0000-00007D540000}"/>
    <cellStyle name="20% - Accent1 3 2 4 6 3 3 2" xfId="21813" xr:uid="{00000000-0005-0000-0000-00007E540000}"/>
    <cellStyle name="20% - Accent1 3 2 4 6 3 3 2 2" xfId="21814" xr:uid="{00000000-0005-0000-0000-00007F540000}"/>
    <cellStyle name="20% - Accent1 3 2 4 6 3 3 2 2 2" xfId="21815" xr:uid="{00000000-0005-0000-0000-000080540000}"/>
    <cellStyle name="20% - Accent1 3 2 4 6 3 3 2 3" xfId="21816" xr:uid="{00000000-0005-0000-0000-000081540000}"/>
    <cellStyle name="20% - Accent1 3 2 4 6 3 3 3" xfId="21817" xr:uid="{00000000-0005-0000-0000-000082540000}"/>
    <cellStyle name="20% - Accent1 3 2 4 6 3 3 3 2" xfId="21818" xr:uid="{00000000-0005-0000-0000-000083540000}"/>
    <cellStyle name="20% - Accent1 3 2 4 6 3 3 4" xfId="21819" xr:uid="{00000000-0005-0000-0000-000084540000}"/>
    <cellStyle name="20% - Accent1 3 2 4 6 3 4" xfId="21820" xr:uid="{00000000-0005-0000-0000-000085540000}"/>
    <cellStyle name="20% - Accent1 3 2 4 6 3 4 2" xfId="21821" xr:uid="{00000000-0005-0000-0000-000086540000}"/>
    <cellStyle name="20% - Accent1 3 2 4 6 3 4 2 2" xfId="21822" xr:uid="{00000000-0005-0000-0000-000087540000}"/>
    <cellStyle name="20% - Accent1 3 2 4 6 3 4 2 2 2" xfId="21823" xr:uid="{00000000-0005-0000-0000-000088540000}"/>
    <cellStyle name="20% - Accent1 3 2 4 6 3 4 2 3" xfId="21824" xr:uid="{00000000-0005-0000-0000-000089540000}"/>
    <cellStyle name="20% - Accent1 3 2 4 6 3 4 3" xfId="21825" xr:uid="{00000000-0005-0000-0000-00008A540000}"/>
    <cellStyle name="20% - Accent1 3 2 4 6 3 4 3 2" xfId="21826" xr:uid="{00000000-0005-0000-0000-00008B540000}"/>
    <cellStyle name="20% - Accent1 3 2 4 6 3 4 4" xfId="21827" xr:uid="{00000000-0005-0000-0000-00008C540000}"/>
    <cellStyle name="20% - Accent1 3 2 4 6 3 5" xfId="21828" xr:uid="{00000000-0005-0000-0000-00008D540000}"/>
    <cellStyle name="20% - Accent1 3 2 4 6 3 5 2" xfId="21829" xr:uid="{00000000-0005-0000-0000-00008E540000}"/>
    <cellStyle name="20% - Accent1 3 2 4 6 3 5 2 2" xfId="21830" xr:uid="{00000000-0005-0000-0000-00008F540000}"/>
    <cellStyle name="20% - Accent1 3 2 4 6 3 5 3" xfId="21831" xr:uid="{00000000-0005-0000-0000-000090540000}"/>
    <cellStyle name="20% - Accent1 3 2 4 6 3 6" xfId="21832" xr:uid="{00000000-0005-0000-0000-000091540000}"/>
    <cellStyle name="20% - Accent1 3 2 4 6 3 6 2" xfId="21833" xr:uid="{00000000-0005-0000-0000-000092540000}"/>
    <cellStyle name="20% - Accent1 3 2 4 6 3 6 2 2" xfId="21834" xr:uid="{00000000-0005-0000-0000-000093540000}"/>
    <cellStyle name="20% - Accent1 3 2 4 6 3 6 3" xfId="21835" xr:uid="{00000000-0005-0000-0000-000094540000}"/>
    <cellStyle name="20% - Accent1 3 2 4 6 3 7" xfId="21836" xr:uid="{00000000-0005-0000-0000-000095540000}"/>
    <cellStyle name="20% - Accent1 3 2 4 6 3 7 2" xfId="21837" xr:uid="{00000000-0005-0000-0000-000096540000}"/>
    <cellStyle name="20% - Accent1 3 2 4 6 3 8" xfId="21838" xr:uid="{00000000-0005-0000-0000-000097540000}"/>
    <cellStyle name="20% - Accent1 3 2 4 6 3 8 2" xfId="21839" xr:uid="{00000000-0005-0000-0000-000098540000}"/>
    <cellStyle name="20% - Accent1 3 2 4 6 3 9" xfId="21840" xr:uid="{00000000-0005-0000-0000-000099540000}"/>
    <cellStyle name="20% - Accent1 3 2 4 6 4" xfId="21841" xr:uid="{00000000-0005-0000-0000-00009A540000}"/>
    <cellStyle name="20% - Accent1 3 2 4 6 4 2" xfId="21842" xr:uid="{00000000-0005-0000-0000-00009B540000}"/>
    <cellStyle name="20% - Accent1 3 2 4 6 4 2 2" xfId="21843" xr:uid="{00000000-0005-0000-0000-00009C540000}"/>
    <cellStyle name="20% - Accent1 3 2 4 6 4 2 2 2" xfId="21844" xr:uid="{00000000-0005-0000-0000-00009D540000}"/>
    <cellStyle name="20% - Accent1 3 2 4 6 4 2 3" xfId="21845" xr:uid="{00000000-0005-0000-0000-00009E540000}"/>
    <cellStyle name="20% - Accent1 3 2 4 6 4 3" xfId="21846" xr:uid="{00000000-0005-0000-0000-00009F540000}"/>
    <cellStyle name="20% - Accent1 3 2 4 6 4 3 2" xfId="21847" xr:uid="{00000000-0005-0000-0000-0000A0540000}"/>
    <cellStyle name="20% - Accent1 3 2 4 6 4 4" xfId="21848" xr:uid="{00000000-0005-0000-0000-0000A1540000}"/>
    <cellStyle name="20% - Accent1 3 2 4 6 5" xfId="21849" xr:uid="{00000000-0005-0000-0000-0000A2540000}"/>
    <cellStyle name="20% - Accent1 3 2 4 6 5 2" xfId="21850" xr:uid="{00000000-0005-0000-0000-0000A3540000}"/>
    <cellStyle name="20% - Accent1 3 2 4 6 5 2 2" xfId="21851" xr:uid="{00000000-0005-0000-0000-0000A4540000}"/>
    <cellStyle name="20% - Accent1 3 2 4 6 5 2 2 2" xfId="21852" xr:uid="{00000000-0005-0000-0000-0000A5540000}"/>
    <cellStyle name="20% - Accent1 3 2 4 6 5 2 3" xfId="21853" xr:uid="{00000000-0005-0000-0000-0000A6540000}"/>
    <cellStyle name="20% - Accent1 3 2 4 6 5 3" xfId="21854" xr:uid="{00000000-0005-0000-0000-0000A7540000}"/>
    <cellStyle name="20% - Accent1 3 2 4 6 5 3 2" xfId="21855" xr:uid="{00000000-0005-0000-0000-0000A8540000}"/>
    <cellStyle name="20% - Accent1 3 2 4 6 5 4" xfId="21856" xr:uid="{00000000-0005-0000-0000-0000A9540000}"/>
    <cellStyle name="20% - Accent1 3 2 4 6 6" xfId="21857" xr:uid="{00000000-0005-0000-0000-0000AA540000}"/>
    <cellStyle name="20% - Accent1 3 2 4 6 6 2" xfId="21858" xr:uid="{00000000-0005-0000-0000-0000AB540000}"/>
    <cellStyle name="20% - Accent1 3 2 4 6 6 2 2" xfId="21859" xr:uid="{00000000-0005-0000-0000-0000AC540000}"/>
    <cellStyle name="20% - Accent1 3 2 4 6 6 2 2 2" xfId="21860" xr:uid="{00000000-0005-0000-0000-0000AD540000}"/>
    <cellStyle name="20% - Accent1 3 2 4 6 6 2 3" xfId="21861" xr:uid="{00000000-0005-0000-0000-0000AE540000}"/>
    <cellStyle name="20% - Accent1 3 2 4 6 6 3" xfId="21862" xr:uid="{00000000-0005-0000-0000-0000AF540000}"/>
    <cellStyle name="20% - Accent1 3 2 4 6 6 3 2" xfId="21863" xr:uid="{00000000-0005-0000-0000-0000B0540000}"/>
    <cellStyle name="20% - Accent1 3 2 4 6 6 4" xfId="21864" xr:uid="{00000000-0005-0000-0000-0000B1540000}"/>
    <cellStyle name="20% - Accent1 3 2 4 6 7" xfId="21865" xr:uid="{00000000-0005-0000-0000-0000B2540000}"/>
    <cellStyle name="20% - Accent1 3 2 4 6 7 2" xfId="21866" xr:uid="{00000000-0005-0000-0000-0000B3540000}"/>
    <cellStyle name="20% - Accent1 3 2 4 6 7 2 2" xfId="21867" xr:uid="{00000000-0005-0000-0000-0000B4540000}"/>
    <cellStyle name="20% - Accent1 3 2 4 6 7 3" xfId="21868" xr:uid="{00000000-0005-0000-0000-0000B5540000}"/>
    <cellStyle name="20% - Accent1 3 2 4 6 8" xfId="21869" xr:uid="{00000000-0005-0000-0000-0000B6540000}"/>
    <cellStyle name="20% - Accent1 3 2 4 6 8 2" xfId="21870" xr:uid="{00000000-0005-0000-0000-0000B7540000}"/>
    <cellStyle name="20% - Accent1 3 2 4 6 8 2 2" xfId="21871" xr:uid="{00000000-0005-0000-0000-0000B8540000}"/>
    <cellStyle name="20% - Accent1 3 2 4 6 8 3" xfId="21872" xr:uid="{00000000-0005-0000-0000-0000B9540000}"/>
    <cellStyle name="20% - Accent1 3 2 4 6 9" xfId="21873" xr:uid="{00000000-0005-0000-0000-0000BA540000}"/>
    <cellStyle name="20% - Accent1 3 2 4 6 9 2" xfId="21874" xr:uid="{00000000-0005-0000-0000-0000BB540000}"/>
    <cellStyle name="20% - Accent1 3 2 4 7" xfId="21875" xr:uid="{00000000-0005-0000-0000-0000BC540000}"/>
    <cellStyle name="20% - Accent1 3 2 4 7 2" xfId="21876" xr:uid="{00000000-0005-0000-0000-0000BD540000}"/>
    <cellStyle name="20% - Accent1 3 2 4 7 2 2" xfId="21877" xr:uid="{00000000-0005-0000-0000-0000BE540000}"/>
    <cellStyle name="20% - Accent1 3 2 4 7 2 2 2" xfId="21878" xr:uid="{00000000-0005-0000-0000-0000BF540000}"/>
    <cellStyle name="20% - Accent1 3 2 4 7 2 2 2 2" xfId="21879" xr:uid="{00000000-0005-0000-0000-0000C0540000}"/>
    <cellStyle name="20% - Accent1 3 2 4 7 2 2 3" xfId="21880" xr:uid="{00000000-0005-0000-0000-0000C1540000}"/>
    <cellStyle name="20% - Accent1 3 2 4 7 2 3" xfId="21881" xr:uid="{00000000-0005-0000-0000-0000C2540000}"/>
    <cellStyle name="20% - Accent1 3 2 4 7 2 3 2" xfId="21882" xr:uid="{00000000-0005-0000-0000-0000C3540000}"/>
    <cellStyle name="20% - Accent1 3 2 4 7 2 4" xfId="21883" xr:uid="{00000000-0005-0000-0000-0000C4540000}"/>
    <cellStyle name="20% - Accent1 3 2 4 7 3" xfId="21884" xr:uid="{00000000-0005-0000-0000-0000C5540000}"/>
    <cellStyle name="20% - Accent1 3 2 4 7 3 2" xfId="21885" xr:uid="{00000000-0005-0000-0000-0000C6540000}"/>
    <cellStyle name="20% - Accent1 3 2 4 7 3 2 2" xfId="21886" xr:uid="{00000000-0005-0000-0000-0000C7540000}"/>
    <cellStyle name="20% - Accent1 3 2 4 7 3 2 2 2" xfId="21887" xr:uid="{00000000-0005-0000-0000-0000C8540000}"/>
    <cellStyle name="20% - Accent1 3 2 4 7 3 2 3" xfId="21888" xr:uid="{00000000-0005-0000-0000-0000C9540000}"/>
    <cellStyle name="20% - Accent1 3 2 4 7 3 3" xfId="21889" xr:uid="{00000000-0005-0000-0000-0000CA540000}"/>
    <cellStyle name="20% - Accent1 3 2 4 7 3 3 2" xfId="21890" xr:uid="{00000000-0005-0000-0000-0000CB540000}"/>
    <cellStyle name="20% - Accent1 3 2 4 7 3 4" xfId="21891" xr:uid="{00000000-0005-0000-0000-0000CC540000}"/>
    <cellStyle name="20% - Accent1 3 2 4 7 4" xfId="21892" xr:uid="{00000000-0005-0000-0000-0000CD540000}"/>
    <cellStyle name="20% - Accent1 3 2 4 7 4 2" xfId="21893" xr:uid="{00000000-0005-0000-0000-0000CE540000}"/>
    <cellStyle name="20% - Accent1 3 2 4 7 4 2 2" xfId="21894" xr:uid="{00000000-0005-0000-0000-0000CF540000}"/>
    <cellStyle name="20% - Accent1 3 2 4 7 4 2 2 2" xfId="21895" xr:uid="{00000000-0005-0000-0000-0000D0540000}"/>
    <cellStyle name="20% - Accent1 3 2 4 7 4 2 3" xfId="21896" xr:uid="{00000000-0005-0000-0000-0000D1540000}"/>
    <cellStyle name="20% - Accent1 3 2 4 7 4 3" xfId="21897" xr:uid="{00000000-0005-0000-0000-0000D2540000}"/>
    <cellStyle name="20% - Accent1 3 2 4 7 4 3 2" xfId="21898" xr:uid="{00000000-0005-0000-0000-0000D3540000}"/>
    <cellStyle name="20% - Accent1 3 2 4 7 4 4" xfId="21899" xr:uid="{00000000-0005-0000-0000-0000D4540000}"/>
    <cellStyle name="20% - Accent1 3 2 4 7 5" xfId="21900" xr:uid="{00000000-0005-0000-0000-0000D5540000}"/>
    <cellStyle name="20% - Accent1 3 2 4 7 5 2" xfId="21901" xr:uid="{00000000-0005-0000-0000-0000D6540000}"/>
    <cellStyle name="20% - Accent1 3 2 4 7 5 2 2" xfId="21902" xr:uid="{00000000-0005-0000-0000-0000D7540000}"/>
    <cellStyle name="20% - Accent1 3 2 4 7 5 3" xfId="21903" xr:uid="{00000000-0005-0000-0000-0000D8540000}"/>
    <cellStyle name="20% - Accent1 3 2 4 7 6" xfId="21904" xr:uid="{00000000-0005-0000-0000-0000D9540000}"/>
    <cellStyle name="20% - Accent1 3 2 4 7 6 2" xfId="21905" xr:uid="{00000000-0005-0000-0000-0000DA540000}"/>
    <cellStyle name="20% - Accent1 3 2 4 7 6 2 2" xfId="21906" xr:uid="{00000000-0005-0000-0000-0000DB540000}"/>
    <cellStyle name="20% - Accent1 3 2 4 7 6 3" xfId="21907" xr:uid="{00000000-0005-0000-0000-0000DC540000}"/>
    <cellStyle name="20% - Accent1 3 2 4 7 7" xfId="21908" xr:uid="{00000000-0005-0000-0000-0000DD540000}"/>
    <cellStyle name="20% - Accent1 3 2 4 7 7 2" xfId="21909" xr:uid="{00000000-0005-0000-0000-0000DE540000}"/>
    <cellStyle name="20% - Accent1 3 2 4 7 8" xfId="21910" xr:uid="{00000000-0005-0000-0000-0000DF540000}"/>
    <cellStyle name="20% - Accent1 3 2 4 7 8 2" xfId="21911" xr:uid="{00000000-0005-0000-0000-0000E0540000}"/>
    <cellStyle name="20% - Accent1 3 2 4 7 9" xfId="21912" xr:uid="{00000000-0005-0000-0000-0000E1540000}"/>
    <cellStyle name="20% - Accent1 3 2 4 8" xfId="21913" xr:uid="{00000000-0005-0000-0000-0000E2540000}"/>
    <cellStyle name="20% - Accent1 3 2 4 8 2" xfId="21914" xr:uid="{00000000-0005-0000-0000-0000E3540000}"/>
    <cellStyle name="20% - Accent1 3 2 4 8 2 2" xfId="21915" xr:uid="{00000000-0005-0000-0000-0000E4540000}"/>
    <cellStyle name="20% - Accent1 3 2 4 8 2 2 2" xfId="21916" xr:uid="{00000000-0005-0000-0000-0000E5540000}"/>
    <cellStyle name="20% - Accent1 3 2 4 8 2 2 2 2" xfId="21917" xr:uid="{00000000-0005-0000-0000-0000E6540000}"/>
    <cellStyle name="20% - Accent1 3 2 4 8 2 2 3" xfId="21918" xr:uid="{00000000-0005-0000-0000-0000E7540000}"/>
    <cellStyle name="20% - Accent1 3 2 4 8 2 3" xfId="21919" xr:uid="{00000000-0005-0000-0000-0000E8540000}"/>
    <cellStyle name="20% - Accent1 3 2 4 8 2 3 2" xfId="21920" xr:uid="{00000000-0005-0000-0000-0000E9540000}"/>
    <cellStyle name="20% - Accent1 3 2 4 8 2 4" xfId="21921" xr:uid="{00000000-0005-0000-0000-0000EA540000}"/>
    <cellStyle name="20% - Accent1 3 2 4 8 3" xfId="21922" xr:uid="{00000000-0005-0000-0000-0000EB540000}"/>
    <cellStyle name="20% - Accent1 3 2 4 8 3 2" xfId="21923" xr:uid="{00000000-0005-0000-0000-0000EC540000}"/>
    <cellStyle name="20% - Accent1 3 2 4 8 3 2 2" xfId="21924" xr:uid="{00000000-0005-0000-0000-0000ED540000}"/>
    <cellStyle name="20% - Accent1 3 2 4 8 3 2 2 2" xfId="21925" xr:uid="{00000000-0005-0000-0000-0000EE540000}"/>
    <cellStyle name="20% - Accent1 3 2 4 8 3 2 3" xfId="21926" xr:uid="{00000000-0005-0000-0000-0000EF540000}"/>
    <cellStyle name="20% - Accent1 3 2 4 8 3 3" xfId="21927" xr:uid="{00000000-0005-0000-0000-0000F0540000}"/>
    <cellStyle name="20% - Accent1 3 2 4 8 3 3 2" xfId="21928" xr:uid="{00000000-0005-0000-0000-0000F1540000}"/>
    <cellStyle name="20% - Accent1 3 2 4 8 3 4" xfId="21929" xr:uid="{00000000-0005-0000-0000-0000F2540000}"/>
    <cellStyle name="20% - Accent1 3 2 4 8 4" xfId="21930" xr:uid="{00000000-0005-0000-0000-0000F3540000}"/>
    <cellStyle name="20% - Accent1 3 2 4 8 4 2" xfId="21931" xr:uid="{00000000-0005-0000-0000-0000F4540000}"/>
    <cellStyle name="20% - Accent1 3 2 4 8 4 2 2" xfId="21932" xr:uid="{00000000-0005-0000-0000-0000F5540000}"/>
    <cellStyle name="20% - Accent1 3 2 4 8 4 2 2 2" xfId="21933" xr:uid="{00000000-0005-0000-0000-0000F6540000}"/>
    <cellStyle name="20% - Accent1 3 2 4 8 4 2 3" xfId="21934" xr:uid="{00000000-0005-0000-0000-0000F7540000}"/>
    <cellStyle name="20% - Accent1 3 2 4 8 4 3" xfId="21935" xr:uid="{00000000-0005-0000-0000-0000F8540000}"/>
    <cellStyle name="20% - Accent1 3 2 4 8 4 3 2" xfId="21936" xr:uid="{00000000-0005-0000-0000-0000F9540000}"/>
    <cellStyle name="20% - Accent1 3 2 4 8 4 4" xfId="21937" xr:uid="{00000000-0005-0000-0000-0000FA540000}"/>
    <cellStyle name="20% - Accent1 3 2 4 8 5" xfId="21938" xr:uid="{00000000-0005-0000-0000-0000FB540000}"/>
    <cellStyle name="20% - Accent1 3 2 4 8 5 2" xfId="21939" xr:uid="{00000000-0005-0000-0000-0000FC540000}"/>
    <cellStyle name="20% - Accent1 3 2 4 8 5 2 2" xfId="21940" xr:uid="{00000000-0005-0000-0000-0000FD540000}"/>
    <cellStyle name="20% - Accent1 3 2 4 8 5 3" xfId="21941" xr:uid="{00000000-0005-0000-0000-0000FE540000}"/>
    <cellStyle name="20% - Accent1 3 2 4 8 6" xfId="21942" xr:uid="{00000000-0005-0000-0000-0000FF540000}"/>
    <cellStyle name="20% - Accent1 3 2 4 8 6 2" xfId="21943" xr:uid="{00000000-0005-0000-0000-000000550000}"/>
    <cellStyle name="20% - Accent1 3 2 4 8 6 2 2" xfId="21944" xr:uid="{00000000-0005-0000-0000-000001550000}"/>
    <cellStyle name="20% - Accent1 3 2 4 8 6 3" xfId="21945" xr:uid="{00000000-0005-0000-0000-000002550000}"/>
    <cellStyle name="20% - Accent1 3 2 4 8 7" xfId="21946" xr:uid="{00000000-0005-0000-0000-000003550000}"/>
    <cellStyle name="20% - Accent1 3 2 4 8 7 2" xfId="21947" xr:uid="{00000000-0005-0000-0000-000004550000}"/>
    <cellStyle name="20% - Accent1 3 2 4 8 8" xfId="21948" xr:uid="{00000000-0005-0000-0000-000005550000}"/>
    <cellStyle name="20% - Accent1 3 2 4 8 8 2" xfId="21949" xr:uid="{00000000-0005-0000-0000-000006550000}"/>
    <cellStyle name="20% - Accent1 3 2 4 8 9" xfId="21950" xr:uid="{00000000-0005-0000-0000-000007550000}"/>
    <cellStyle name="20% - Accent1 3 2 4 9" xfId="21951" xr:uid="{00000000-0005-0000-0000-000008550000}"/>
    <cellStyle name="20% - Accent1 3 2 4 9 2" xfId="21952" xr:uid="{00000000-0005-0000-0000-000009550000}"/>
    <cellStyle name="20% - Accent1 3 2 4 9 2 2" xfId="21953" xr:uid="{00000000-0005-0000-0000-00000A550000}"/>
    <cellStyle name="20% - Accent1 3 2 4 9 2 2 2" xfId="21954" xr:uid="{00000000-0005-0000-0000-00000B550000}"/>
    <cellStyle name="20% - Accent1 3 2 4 9 2 3" xfId="21955" xr:uid="{00000000-0005-0000-0000-00000C550000}"/>
    <cellStyle name="20% - Accent1 3 2 4 9 3" xfId="21956" xr:uid="{00000000-0005-0000-0000-00000D550000}"/>
    <cellStyle name="20% - Accent1 3 2 4 9 3 2" xfId="21957" xr:uid="{00000000-0005-0000-0000-00000E550000}"/>
    <cellStyle name="20% - Accent1 3 2 4 9 4" xfId="21958" xr:uid="{00000000-0005-0000-0000-00000F550000}"/>
    <cellStyle name="20% - Accent1 3 2 5" xfId="21959" xr:uid="{00000000-0005-0000-0000-000010550000}"/>
    <cellStyle name="20% - Accent1 3 2 5 10" xfId="21960" xr:uid="{00000000-0005-0000-0000-000011550000}"/>
    <cellStyle name="20% - Accent1 3 2 5 10 2" xfId="21961" xr:uid="{00000000-0005-0000-0000-000012550000}"/>
    <cellStyle name="20% - Accent1 3 2 5 10 2 2" xfId="21962" xr:uid="{00000000-0005-0000-0000-000013550000}"/>
    <cellStyle name="20% - Accent1 3 2 5 10 2 2 2" xfId="21963" xr:uid="{00000000-0005-0000-0000-000014550000}"/>
    <cellStyle name="20% - Accent1 3 2 5 10 2 3" xfId="21964" xr:uid="{00000000-0005-0000-0000-000015550000}"/>
    <cellStyle name="20% - Accent1 3 2 5 10 3" xfId="21965" xr:uid="{00000000-0005-0000-0000-000016550000}"/>
    <cellStyle name="20% - Accent1 3 2 5 10 3 2" xfId="21966" xr:uid="{00000000-0005-0000-0000-000017550000}"/>
    <cellStyle name="20% - Accent1 3 2 5 10 4" xfId="21967" xr:uid="{00000000-0005-0000-0000-000018550000}"/>
    <cellStyle name="20% - Accent1 3 2 5 11" xfId="21968" xr:uid="{00000000-0005-0000-0000-000019550000}"/>
    <cellStyle name="20% - Accent1 3 2 5 11 2" xfId="21969" xr:uid="{00000000-0005-0000-0000-00001A550000}"/>
    <cellStyle name="20% - Accent1 3 2 5 11 2 2" xfId="21970" xr:uid="{00000000-0005-0000-0000-00001B550000}"/>
    <cellStyle name="20% - Accent1 3 2 5 11 3" xfId="21971" xr:uid="{00000000-0005-0000-0000-00001C550000}"/>
    <cellStyle name="20% - Accent1 3 2 5 12" xfId="21972" xr:uid="{00000000-0005-0000-0000-00001D550000}"/>
    <cellStyle name="20% - Accent1 3 2 5 12 2" xfId="21973" xr:uid="{00000000-0005-0000-0000-00001E550000}"/>
    <cellStyle name="20% - Accent1 3 2 5 12 2 2" xfId="21974" xr:uid="{00000000-0005-0000-0000-00001F550000}"/>
    <cellStyle name="20% - Accent1 3 2 5 12 3" xfId="21975" xr:uid="{00000000-0005-0000-0000-000020550000}"/>
    <cellStyle name="20% - Accent1 3 2 5 13" xfId="21976" xr:uid="{00000000-0005-0000-0000-000021550000}"/>
    <cellStyle name="20% - Accent1 3 2 5 13 2" xfId="21977" xr:uid="{00000000-0005-0000-0000-000022550000}"/>
    <cellStyle name="20% - Accent1 3 2 5 14" xfId="21978" xr:uid="{00000000-0005-0000-0000-000023550000}"/>
    <cellStyle name="20% - Accent1 3 2 5 14 2" xfId="21979" xr:uid="{00000000-0005-0000-0000-000024550000}"/>
    <cellStyle name="20% - Accent1 3 2 5 15" xfId="21980" xr:uid="{00000000-0005-0000-0000-000025550000}"/>
    <cellStyle name="20% - Accent1 3 2 5 2" xfId="21981" xr:uid="{00000000-0005-0000-0000-000026550000}"/>
    <cellStyle name="20% - Accent1 3 2 5 2 10" xfId="21982" xr:uid="{00000000-0005-0000-0000-000027550000}"/>
    <cellStyle name="20% - Accent1 3 2 5 2 10 2" xfId="21983" xr:uid="{00000000-0005-0000-0000-000028550000}"/>
    <cellStyle name="20% - Accent1 3 2 5 2 10 2 2" xfId="21984" xr:uid="{00000000-0005-0000-0000-000029550000}"/>
    <cellStyle name="20% - Accent1 3 2 5 2 10 3" xfId="21985" xr:uid="{00000000-0005-0000-0000-00002A550000}"/>
    <cellStyle name="20% - Accent1 3 2 5 2 11" xfId="21986" xr:uid="{00000000-0005-0000-0000-00002B550000}"/>
    <cellStyle name="20% - Accent1 3 2 5 2 11 2" xfId="21987" xr:uid="{00000000-0005-0000-0000-00002C550000}"/>
    <cellStyle name="20% - Accent1 3 2 5 2 11 2 2" xfId="21988" xr:uid="{00000000-0005-0000-0000-00002D550000}"/>
    <cellStyle name="20% - Accent1 3 2 5 2 11 3" xfId="21989" xr:uid="{00000000-0005-0000-0000-00002E550000}"/>
    <cellStyle name="20% - Accent1 3 2 5 2 12" xfId="21990" xr:uid="{00000000-0005-0000-0000-00002F550000}"/>
    <cellStyle name="20% - Accent1 3 2 5 2 12 2" xfId="21991" xr:uid="{00000000-0005-0000-0000-000030550000}"/>
    <cellStyle name="20% - Accent1 3 2 5 2 13" xfId="21992" xr:uid="{00000000-0005-0000-0000-000031550000}"/>
    <cellStyle name="20% - Accent1 3 2 5 2 13 2" xfId="21993" xr:uid="{00000000-0005-0000-0000-000032550000}"/>
    <cellStyle name="20% - Accent1 3 2 5 2 14" xfId="21994" xr:uid="{00000000-0005-0000-0000-000033550000}"/>
    <cellStyle name="20% - Accent1 3 2 5 2 2" xfId="21995" xr:uid="{00000000-0005-0000-0000-000034550000}"/>
    <cellStyle name="20% - Accent1 3 2 5 2 2 10" xfId="21996" xr:uid="{00000000-0005-0000-0000-000035550000}"/>
    <cellStyle name="20% - Accent1 3 2 5 2 2 10 2" xfId="21997" xr:uid="{00000000-0005-0000-0000-000036550000}"/>
    <cellStyle name="20% - Accent1 3 2 5 2 2 11" xfId="21998" xr:uid="{00000000-0005-0000-0000-000037550000}"/>
    <cellStyle name="20% - Accent1 3 2 5 2 2 2" xfId="21999" xr:uid="{00000000-0005-0000-0000-000038550000}"/>
    <cellStyle name="20% - Accent1 3 2 5 2 2 2 2" xfId="22000" xr:uid="{00000000-0005-0000-0000-000039550000}"/>
    <cellStyle name="20% - Accent1 3 2 5 2 2 2 2 2" xfId="22001" xr:uid="{00000000-0005-0000-0000-00003A550000}"/>
    <cellStyle name="20% - Accent1 3 2 5 2 2 2 2 2 2" xfId="22002" xr:uid="{00000000-0005-0000-0000-00003B550000}"/>
    <cellStyle name="20% - Accent1 3 2 5 2 2 2 2 2 2 2" xfId="22003" xr:uid="{00000000-0005-0000-0000-00003C550000}"/>
    <cellStyle name="20% - Accent1 3 2 5 2 2 2 2 2 3" xfId="22004" xr:uid="{00000000-0005-0000-0000-00003D550000}"/>
    <cellStyle name="20% - Accent1 3 2 5 2 2 2 2 3" xfId="22005" xr:uid="{00000000-0005-0000-0000-00003E550000}"/>
    <cellStyle name="20% - Accent1 3 2 5 2 2 2 2 3 2" xfId="22006" xr:uid="{00000000-0005-0000-0000-00003F550000}"/>
    <cellStyle name="20% - Accent1 3 2 5 2 2 2 2 4" xfId="22007" xr:uid="{00000000-0005-0000-0000-000040550000}"/>
    <cellStyle name="20% - Accent1 3 2 5 2 2 2 3" xfId="22008" xr:uid="{00000000-0005-0000-0000-000041550000}"/>
    <cellStyle name="20% - Accent1 3 2 5 2 2 2 3 2" xfId="22009" xr:uid="{00000000-0005-0000-0000-000042550000}"/>
    <cellStyle name="20% - Accent1 3 2 5 2 2 2 3 2 2" xfId="22010" xr:uid="{00000000-0005-0000-0000-000043550000}"/>
    <cellStyle name="20% - Accent1 3 2 5 2 2 2 3 2 2 2" xfId="22011" xr:uid="{00000000-0005-0000-0000-000044550000}"/>
    <cellStyle name="20% - Accent1 3 2 5 2 2 2 3 2 3" xfId="22012" xr:uid="{00000000-0005-0000-0000-000045550000}"/>
    <cellStyle name="20% - Accent1 3 2 5 2 2 2 3 3" xfId="22013" xr:uid="{00000000-0005-0000-0000-000046550000}"/>
    <cellStyle name="20% - Accent1 3 2 5 2 2 2 3 3 2" xfId="22014" xr:uid="{00000000-0005-0000-0000-000047550000}"/>
    <cellStyle name="20% - Accent1 3 2 5 2 2 2 3 4" xfId="22015" xr:uid="{00000000-0005-0000-0000-000048550000}"/>
    <cellStyle name="20% - Accent1 3 2 5 2 2 2 4" xfId="22016" xr:uid="{00000000-0005-0000-0000-000049550000}"/>
    <cellStyle name="20% - Accent1 3 2 5 2 2 2 4 2" xfId="22017" xr:uid="{00000000-0005-0000-0000-00004A550000}"/>
    <cellStyle name="20% - Accent1 3 2 5 2 2 2 4 2 2" xfId="22018" xr:uid="{00000000-0005-0000-0000-00004B550000}"/>
    <cellStyle name="20% - Accent1 3 2 5 2 2 2 4 2 2 2" xfId="22019" xr:uid="{00000000-0005-0000-0000-00004C550000}"/>
    <cellStyle name="20% - Accent1 3 2 5 2 2 2 4 2 3" xfId="22020" xr:uid="{00000000-0005-0000-0000-00004D550000}"/>
    <cellStyle name="20% - Accent1 3 2 5 2 2 2 4 3" xfId="22021" xr:uid="{00000000-0005-0000-0000-00004E550000}"/>
    <cellStyle name="20% - Accent1 3 2 5 2 2 2 4 3 2" xfId="22022" xr:uid="{00000000-0005-0000-0000-00004F550000}"/>
    <cellStyle name="20% - Accent1 3 2 5 2 2 2 4 4" xfId="22023" xr:uid="{00000000-0005-0000-0000-000050550000}"/>
    <cellStyle name="20% - Accent1 3 2 5 2 2 2 5" xfId="22024" xr:uid="{00000000-0005-0000-0000-000051550000}"/>
    <cellStyle name="20% - Accent1 3 2 5 2 2 2 5 2" xfId="22025" xr:uid="{00000000-0005-0000-0000-000052550000}"/>
    <cellStyle name="20% - Accent1 3 2 5 2 2 2 5 2 2" xfId="22026" xr:uid="{00000000-0005-0000-0000-000053550000}"/>
    <cellStyle name="20% - Accent1 3 2 5 2 2 2 5 3" xfId="22027" xr:uid="{00000000-0005-0000-0000-000054550000}"/>
    <cellStyle name="20% - Accent1 3 2 5 2 2 2 6" xfId="22028" xr:uid="{00000000-0005-0000-0000-000055550000}"/>
    <cellStyle name="20% - Accent1 3 2 5 2 2 2 6 2" xfId="22029" xr:uid="{00000000-0005-0000-0000-000056550000}"/>
    <cellStyle name="20% - Accent1 3 2 5 2 2 2 6 2 2" xfId="22030" xr:uid="{00000000-0005-0000-0000-000057550000}"/>
    <cellStyle name="20% - Accent1 3 2 5 2 2 2 6 3" xfId="22031" xr:uid="{00000000-0005-0000-0000-000058550000}"/>
    <cellStyle name="20% - Accent1 3 2 5 2 2 2 7" xfId="22032" xr:uid="{00000000-0005-0000-0000-000059550000}"/>
    <cellStyle name="20% - Accent1 3 2 5 2 2 2 7 2" xfId="22033" xr:uid="{00000000-0005-0000-0000-00005A550000}"/>
    <cellStyle name="20% - Accent1 3 2 5 2 2 2 8" xfId="22034" xr:uid="{00000000-0005-0000-0000-00005B550000}"/>
    <cellStyle name="20% - Accent1 3 2 5 2 2 2 8 2" xfId="22035" xr:uid="{00000000-0005-0000-0000-00005C550000}"/>
    <cellStyle name="20% - Accent1 3 2 5 2 2 2 9" xfId="22036" xr:uid="{00000000-0005-0000-0000-00005D550000}"/>
    <cellStyle name="20% - Accent1 3 2 5 2 2 3" xfId="22037" xr:uid="{00000000-0005-0000-0000-00005E550000}"/>
    <cellStyle name="20% - Accent1 3 2 5 2 2 3 2" xfId="22038" xr:uid="{00000000-0005-0000-0000-00005F550000}"/>
    <cellStyle name="20% - Accent1 3 2 5 2 2 3 2 2" xfId="22039" xr:uid="{00000000-0005-0000-0000-000060550000}"/>
    <cellStyle name="20% - Accent1 3 2 5 2 2 3 2 2 2" xfId="22040" xr:uid="{00000000-0005-0000-0000-000061550000}"/>
    <cellStyle name="20% - Accent1 3 2 5 2 2 3 2 2 2 2" xfId="22041" xr:uid="{00000000-0005-0000-0000-000062550000}"/>
    <cellStyle name="20% - Accent1 3 2 5 2 2 3 2 2 3" xfId="22042" xr:uid="{00000000-0005-0000-0000-000063550000}"/>
    <cellStyle name="20% - Accent1 3 2 5 2 2 3 2 3" xfId="22043" xr:uid="{00000000-0005-0000-0000-000064550000}"/>
    <cellStyle name="20% - Accent1 3 2 5 2 2 3 2 3 2" xfId="22044" xr:uid="{00000000-0005-0000-0000-000065550000}"/>
    <cellStyle name="20% - Accent1 3 2 5 2 2 3 2 4" xfId="22045" xr:uid="{00000000-0005-0000-0000-000066550000}"/>
    <cellStyle name="20% - Accent1 3 2 5 2 2 3 3" xfId="22046" xr:uid="{00000000-0005-0000-0000-000067550000}"/>
    <cellStyle name="20% - Accent1 3 2 5 2 2 3 3 2" xfId="22047" xr:uid="{00000000-0005-0000-0000-000068550000}"/>
    <cellStyle name="20% - Accent1 3 2 5 2 2 3 3 2 2" xfId="22048" xr:uid="{00000000-0005-0000-0000-000069550000}"/>
    <cellStyle name="20% - Accent1 3 2 5 2 2 3 3 2 2 2" xfId="22049" xr:uid="{00000000-0005-0000-0000-00006A550000}"/>
    <cellStyle name="20% - Accent1 3 2 5 2 2 3 3 2 3" xfId="22050" xr:uid="{00000000-0005-0000-0000-00006B550000}"/>
    <cellStyle name="20% - Accent1 3 2 5 2 2 3 3 3" xfId="22051" xr:uid="{00000000-0005-0000-0000-00006C550000}"/>
    <cellStyle name="20% - Accent1 3 2 5 2 2 3 3 3 2" xfId="22052" xr:uid="{00000000-0005-0000-0000-00006D550000}"/>
    <cellStyle name="20% - Accent1 3 2 5 2 2 3 3 4" xfId="22053" xr:uid="{00000000-0005-0000-0000-00006E550000}"/>
    <cellStyle name="20% - Accent1 3 2 5 2 2 3 4" xfId="22054" xr:uid="{00000000-0005-0000-0000-00006F550000}"/>
    <cellStyle name="20% - Accent1 3 2 5 2 2 3 4 2" xfId="22055" xr:uid="{00000000-0005-0000-0000-000070550000}"/>
    <cellStyle name="20% - Accent1 3 2 5 2 2 3 4 2 2" xfId="22056" xr:uid="{00000000-0005-0000-0000-000071550000}"/>
    <cellStyle name="20% - Accent1 3 2 5 2 2 3 4 2 2 2" xfId="22057" xr:uid="{00000000-0005-0000-0000-000072550000}"/>
    <cellStyle name="20% - Accent1 3 2 5 2 2 3 4 2 3" xfId="22058" xr:uid="{00000000-0005-0000-0000-000073550000}"/>
    <cellStyle name="20% - Accent1 3 2 5 2 2 3 4 3" xfId="22059" xr:uid="{00000000-0005-0000-0000-000074550000}"/>
    <cellStyle name="20% - Accent1 3 2 5 2 2 3 4 3 2" xfId="22060" xr:uid="{00000000-0005-0000-0000-000075550000}"/>
    <cellStyle name="20% - Accent1 3 2 5 2 2 3 4 4" xfId="22061" xr:uid="{00000000-0005-0000-0000-000076550000}"/>
    <cellStyle name="20% - Accent1 3 2 5 2 2 3 5" xfId="22062" xr:uid="{00000000-0005-0000-0000-000077550000}"/>
    <cellStyle name="20% - Accent1 3 2 5 2 2 3 5 2" xfId="22063" xr:uid="{00000000-0005-0000-0000-000078550000}"/>
    <cellStyle name="20% - Accent1 3 2 5 2 2 3 5 2 2" xfId="22064" xr:uid="{00000000-0005-0000-0000-000079550000}"/>
    <cellStyle name="20% - Accent1 3 2 5 2 2 3 5 3" xfId="22065" xr:uid="{00000000-0005-0000-0000-00007A550000}"/>
    <cellStyle name="20% - Accent1 3 2 5 2 2 3 6" xfId="22066" xr:uid="{00000000-0005-0000-0000-00007B550000}"/>
    <cellStyle name="20% - Accent1 3 2 5 2 2 3 6 2" xfId="22067" xr:uid="{00000000-0005-0000-0000-00007C550000}"/>
    <cellStyle name="20% - Accent1 3 2 5 2 2 3 6 2 2" xfId="22068" xr:uid="{00000000-0005-0000-0000-00007D550000}"/>
    <cellStyle name="20% - Accent1 3 2 5 2 2 3 6 3" xfId="22069" xr:uid="{00000000-0005-0000-0000-00007E550000}"/>
    <cellStyle name="20% - Accent1 3 2 5 2 2 3 7" xfId="22070" xr:uid="{00000000-0005-0000-0000-00007F550000}"/>
    <cellStyle name="20% - Accent1 3 2 5 2 2 3 7 2" xfId="22071" xr:uid="{00000000-0005-0000-0000-000080550000}"/>
    <cellStyle name="20% - Accent1 3 2 5 2 2 3 8" xfId="22072" xr:uid="{00000000-0005-0000-0000-000081550000}"/>
    <cellStyle name="20% - Accent1 3 2 5 2 2 3 8 2" xfId="22073" xr:uid="{00000000-0005-0000-0000-000082550000}"/>
    <cellStyle name="20% - Accent1 3 2 5 2 2 3 9" xfId="22074" xr:uid="{00000000-0005-0000-0000-000083550000}"/>
    <cellStyle name="20% - Accent1 3 2 5 2 2 4" xfId="22075" xr:uid="{00000000-0005-0000-0000-000084550000}"/>
    <cellStyle name="20% - Accent1 3 2 5 2 2 4 2" xfId="22076" xr:uid="{00000000-0005-0000-0000-000085550000}"/>
    <cellStyle name="20% - Accent1 3 2 5 2 2 4 2 2" xfId="22077" xr:uid="{00000000-0005-0000-0000-000086550000}"/>
    <cellStyle name="20% - Accent1 3 2 5 2 2 4 2 2 2" xfId="22078" xr:uid="{00000000-0005-0000-0000-000087550000}"/>
    <cellStyle name="20% - Accent1 3 2 5 2 2 4 2 3" xfId="22079" xr:uid="{00000000-0005-0000-0000-000088550000}"/>
    <cellStyle name="20% - Accent1 3 2 5 2 2 4 3" xfId="22080" xr:uid="{00000000-0005-0000-0000-000089550000}"/>
    <cellStyle name="20% - Accent1 3 2 5 2 2 4 3 2" xfId="22081" xr:uid="{00000000-0005-0000-0000-00008A550000}"/>
    <cellStyle name="20% - Accent1 3 2 5 2 2 4 4" xfId="22082" xr:uid="{00000000-0005-0000-0000-00008B550000}"/>
    <cellStyle name="20% - Accent1 3 2 5 2 2 5" xfId="22083" xr:uid="{00000000-0005-0000-0000-00008C550000}"/>
    <cellStyle name="20% - Accent1 3 2 5 2 2 5 2" xfId="22084" xr:uid="{00000000-0005-0000-0000-00008D550000}"/>
    <cellStyle name="20% - Accent1 3 2 5 2 2 5 2 2" xfId="22085" xr:uid="{00000000-0005-0000-0000-00008E550000}"/>
    <cellStyle name="20% - Accent1 3 2 5 2 2 5 2 2 2" xfId="22086" xr:uid="{00000000-0005-0000-0000-00008F550000}"/>
    <cellStyle name="20% - Accent1 3 2 5 2 2 5 2 3" xfId="22087" xr:uid="{00000000-0005-0000-0000-000090550000}"/>
    <cellStyle name="20% - Accent1 3 2 5 2 2 5 3" xfId="22088" xr:uid="{00000000-0005-0000-0000-000091550000}"/>
    <cellStyle name="20% - Accent1 3 2 5 2 2 5 3 2" xfId="22089" xr:uid="{00000000-0005-0000-0000-000092550000}"/>
    <cellStyle name="20% - Accent1 3 2 5 2 2 5 4" xfId="22090" xr:uid="{00000000-0005-0000-0000-000093550000}"/>
    <cellStyle name="20% - Accent1 3 2 5 2 2 6" xfId="22091" xr:uid="{00000000-0005-0000-0000-000094550000}"/>
    <cellStyle name="20% - Accent1 3 2 5 2 2 6 2" xfId="22092" xr:uid="{00000000-0005-0000-0000-000095550000}"/>
    <cellStyle name="20% - Accent1 3 2 5 2 2 6 2 2" xfId="22093" xr:uid="{00000000-0005-0000-0000-000096550000}"/>
    <cellStyle name="20% - Accent1 3 2 5 2 2 6 2 2 2" xfId="22094" xr:uid="{00000000-0005-0000-0000-000097550000}"/>
    <cellStyle name="20% - Accent1 3 2 5 2 2 6 2 3" xfId="22095" xr:uid="{00000000-0005-0000-0000-000098550000}"/>
    <cellStyle name="20% - Accent1 3 2 5 2 2 6 3" xfId="22096" xr:uid="{00000000-0005-0000-0000-000099550000}"/>
    <cellStyle name="20% - Accent1 3 2 5 2 2 6 3 2" xfId="22097" xr:uid="{00000000-0005-0000-0000-00009A550000}"/>
    <cellStyle name="20% - Accent1 3 2 5 2 2 6 4" xfId="22098" xr:uid="{00000000-0005-0000-0000-00009B550000}"/>
    <cellStyle name="20% - Accent1 3 2 5 2 2 7" xfId="22099" xr:uid="{00000000-0005-0000-0000-00009C550000}"/>
    <cellStyle name="20% - Accent1 3 2 5 2 2 7 2" xfId="22100" xr:uid="{00000000-0005-0000-0000-00009D550000}"/>
    <cellStyle name="20% - Accent1 3 2 5 2 2 7 2 2" xfId="22101" xr:uid="{00000000-0005-0000-0000-00009E550000}"/>
    <cellStyle name="20% - Accent1 3 2 5 2 2 7 3" xfId="22102" xr:uid="{00000000-0005-0000-0000-00009F550000}"/>
    <cellStyle name="20% - Accent1 3 2 5 2 2 8" xfId="22103" xr:uid="{00000000-0005-0000-0000-0000A0550000}"/>
    <cellStyle name="20% - Accent1 3 2 5 2 2 8 2" xfId="22104" xr:uid="{00000000-0005-0000-0000-0000A1550000}"/>
    <cellStyle name="20% - Accent1 3 2 5 2 2 8 2 2" xfId="22105" xr:uid="{00000000-0005-0000-0000-0000A2550000}"/>
    <cellStyle name="20% - Accent1 3 2 5 2 2 8 3" xfId="22106" xr:uid="{00000000-0005-0000-0000-0000A3550000}"/>
    <cellStyle name="20% - Accent1 3 2 5 2 2 9" xfId="22107" xr:uid="{00000000-0005-0000-0000-0000A4550000}"/>
    <cellStyle name="20% - Accent1 3 2 5 2 2 9 2" xfId="22108" xr:uid="{00000000-0005-0000-0000-0000A5550000}"/>
    <cellStyle name="20% - Accent1 3 2 5 2 3" xfId="22109" xr:uid="{00000000-0005-0000-0000-0000A6550000}"/>
    <cellStyle name="20% - Accent1 3 2 5 2 3 10" xfId="22110" xr:uid="{00000000-0005-0000-0000-0000A7550000}"/>
    <cellStyle name="20% - Accent1 3 2 5 2 3 10 2" xfId="22111" xr:uid="{00000000-0005-0000-0000-0000A8550000}"/>
    <cellStyle name="20% - Accent1 3 2 5 2 3 11" xfId="22112" xr:uid="{00000000-0005-0000-0000-0000A9550000}"/>
    <cellStyle name="20% - Accent1 3 2 5 2 3 2" xfId="22113" xr:uid="{00000000-0005-0000-0000-0000AA550000}"/>
    <cellStyle name="20% - Accent1 3 2 5 2 3 2 2" xfId="22114" xr:uid="{00000000-0005-0000-0000-0000AB550000}"/>
    <cellStyle name="20% - Accent1 3 2 5 2 3 2 2 2" xfId="22115" xr:uid="{00000000-0005-0000-0000-0000AC550000}"/>
    <cellStyle name="20% - Accent1 3 2 5 2 3 2 2 2 2" xfId="22116" xr:uid="{00000000-0005-0000-0000-0000AD550000}"/>
    <cellStyle name="20% - Accent1 3 2 5 2 3 2 2 2 2 2" xfId="22117" xr:uid="{00000000-0005-0000-0000-0000AE550000}"/>
    <cellStyle name="20% - Accent1 3 2 5 2 3 2 2 2 3" xfId="22118" xr:uid="{00000000-0005-0000-0000-0000AF550000}"/>
    <cellStyle name="20% - Accent1 3 2 5 2 3 2 2 3" xfId="22119" xr:uid="{00000000-0005-0000-0000-0000B0550000}"/>
    <cellStyle name="20% - Accent1 3 2 5 2 3 2 2 3 2" xfId="22120" xr:uid="{00000000-0005-0000-0000-0000B1550000}"/>
    <cellStyle name="20% - Accent1 3 2 5 2 3 2 2 4" xfId="22121" xr:uid="{00000000-0005-0000-0000-0000B2550000}"/>
    <cellStyle name="20% - Accent1 3 2 5 2 3 2 3" xfId="22122" xr:uid="{00000000-0005-0000-0000-0000B3550000}"/>
    <cellStyle name="20% - Accent1 3 2 5 2 3 2 3 2" xfId="22123" xr:uid="{00000000-0005-0000-0000-0000B4550000}"/>
    <cellStyle name="20% - Accent1 3 2 5 2 3 2 3 2 2" xfId="22124" xr:uid="{00000000-0005-0000-0000-0000B5550000}"/>
    <cellStyle name="20% - Accent1 3 2 5 2 3 2 3 2 2 2" xfId="22125" xr:uid="{00000000-0005-0000-0000-0000B6550000}"/>
    <cellStyle name="20% - Accent1 3 2 5 2 3 2 3 2 3" xfId="22126" xr:uid="{00000000-0005-0000-0000-0000B7550000}"/>
    <cellStyle name="20% - Accent1 3 2 5 2 3 2 3 3" xfId="22127" xr:uid="{00000000-0005-0000-0000-0000B8550000}"/>
    <cellStyle name="20% - Accent1 3 2 5 2 3 2 3 3 2" xfId="22128" xr:uid="{00000000-0005-0000-0000-0000B9550000}"/>
    <cellStyle name="20% - Accent1 3 2 5 2 3 2 3 4" xfId="22129" xr:uid="{00000000-0005-0000-0000-0000BA550000}"/>
    <cellStyle name="20% - Accent1 3 2 5 2 3 2 4" xfId="22130" xr:uid="{00000000-0005-0000-0000-0000BB550000}"/>
    <cellStyle name="20% - Accent1 3 2 5 2 3 2 4 2" xfId="22131" xr:uid="{00000000-0005-0000-0000-0000BC550000}"/>
    <cellStyle name="20% - Accent1 3 2 5 2 3 2 4 2 2" xfId="22132" xr:uid="{00000000-0005-0000-0000-0000BD550000}"/>
    <cellStyle name="20% - Accent1 3 2 5 2 3 2 4 2 2 2" xfId="22133" xr:uid="{00000000-0005-0000-0000-0000BE550000}"/>
    <cellStyle name="20% - Accent1 3 2 5 2 3 2 4 2 3" xfId="22134" xr:uid="{00000000-0005-0000-0000-0000BF550000}"/>
    <cellStyle name="20% - Accent1 3 2 5 2 3 2 4 3" xfId="22135" xr:uid="{00000000-0005-0000-0000-0000C0550000}"/>
    <cellStyle name="20% - Accent1 3 2 5 2 3 2 4 3 2" xfId="22136" xr:uid="{00000000-0005-0000-0000-0000C1550000}"/>
    <cellStyle name="20% - Accent1 3 2 5 2 3 2 4 4" xfId="22137" xr:uid="{00000000-0005-0000-0000-0000C2550000}"/>
    <cellStyle name="20% - Accent1 3 2 5 2 3 2 5" xfId="22138" xr:uid="{00000000-0005-0000-0000-0000C3550000}"/>
    <cellStyle name="20% - Accent1 3 2 5 2 3 2 5 2" xfId="22139" xr:uid="{00000000-0005-0000-0000-0000C4550000}"/>
    <cellStyle name="20% - Accent1 3 2 5 2 3 2 5 2 2" xfId="22140" xr:uid="{00000000-0005-0000-0000-0000C5550000}"/>
    <cellStyle name="20% - Accent1 3 2 5 2 3 2 5 3" xfId="22141" xr:uid="{00000000-0005-0000-0000-0000C6550000}"/>
    <cellStyle name="20% - Accent1 3 2 5 2 3 2 6" xfId="22142" xr:uid="{00000000-0005-0000-0000-0000C7550000}"/>
    <cellStyle name="20% - Accent1 3 2 5 2 3 2 6 2" xfId="22143" xr:uid="{00000000-0005-0000-0000-0000C8550000}"/>
    <cellStyle name="20% - Accent1 3 2 5 2 3 2 6 2 2" xfId="22144" xr:uid="{00000000-0005-0000-0000-0000C9550000}"/>
    <cellStyle name="20% - Accent1 3 2 5 2 3 2 6 3" xfId="22145" xr:uid="{00000000-0005-0000-0000-0000CA550000}"/>
    <cellStyle name="20% - Accent1 3 2 5 2 3 2 7" xfId="22146" xr:uid="{00000000-0005-0000-0000-0000CB550000}"/>
    <cellStyle name="20% - Accent1 3 2 5 2 3 2 7 2" xfId="22147" xr:uid="{00000000-0005-0000-0000-0000CC550000}"/>
    <cellStyle name="20% - Accent1 3 2 5 2 3 2 8" xfId="22148" xr:uid="{00000000-0005-0000-0000-0000CD550000}"/>
    <cellStyle name="20% - Accent1 3 2 5 2 3 2 8 2" xfId="22149" xr:uid="{00000000-0005-0000-0000-0000CE550000}"/>
    <cellStyle name="20% - Accent1 3 2 5 2 3 2 9" xfId="22150" xr:uid="{00000000-0005-0000-0000-0000CF550000}"/>
    <cellStyle name="20% - Accent1 3 2 5 2 3 3" xfId="22151" xr:uid="{00000000-0005-0000-0000-0000D0550000}"/>
    <cellStyle name="20% - Accent1 3 2 5 2 3 3 2" xfId="22152" xr:uid="{00000000-0005-0000-0000-0000D1550000}"/>
    <cellStyle name="20% - Accent1 3 2 5 2 3 3 2 2" xfId="22153" xr:uid="{00000000-0005-0000-0000-0000D2550000}"/>
    <cellStyle name="20% - Accent1 3 2 5 2 3 3 2 2 2" xfId="22154" xr:uid="{00000000-0005-0000-0000-0000D3550000}"/>
    <cellStyle name="20% - Accent1 3 2 5 2 3 3 2 2 2 2" xfId="22155" xr:uid="{00000000-0005-0000-0000-0000D4550000}"/>
    <cellStyle name="20% - Accent1 3 2 5 2 3 3 2 2 3" xfId="22156" xr:uid="{00000000-0005-0000-0000-0000D5550000}"/>
    <cellStyle name="20% - Accent1 3 2 5 2 3 3 2 3" xfId="22157" xr:uid="{00000000-0005-0000-0000-0000D6550000}"/>
    <cellStyle name="20% - Accent1 3 2 5 2 3 3 2 3 2" xfId="22158" xr:uid="{00000000-0005-0000-0000-0000D7550000}"/>
    <cellStyle name="20% - Accent1 3 2 5 2 3 3 2 4" xfId="22159" xr:uid="{00000000-0005-0000-0000-0000D8550000}"/>
    <cellStyle name="20% - Accent1 3 2 5 2 3 3 3" xfId="22160" xr:uid="{00000000-0005-0000-0000-0000D9550000}"/>
    <cellStyle name="20% - Accent1 3 2 5 2 3 3 3 2" xfId="22161" xr:uid="{00000000-0005-0000-0000-0000DA550000}"/>
    <cellStyle name="20% - Accent1 3 2 5 2 3 3 3 2 2" xfId="22162" xr:uid="{00000000-0005-0000-0000-0000DB550000}"/>
    <cellStyle name="20% - Accent1 3 2 5 2 3 3 3 2 2 2" xfId="22163" xr:uid="{00000000-0005-0000-0000-0000DC550000}"/>
    <cellStyle name="20% - Accent1 3 2 5 2 3 3 3 2 3" xfId="22164" xr:uid="{00000000-0005-0000-0000-0000DD550000}"/>
    <cellStyle name="20% - Accent1 3 2 5 2 3 3 3 3" xfId="22165" xr:uid="{00000000-0005-0000-0000-0000DE550000}"/>
    <cellStyle name="20% - Accent1 3 2 5 2 3 3 3 3 2" xfId="22166" xr:uid="{00000000-0005-0000-0000-0000DF550000}"/>
    <cellStyle name="20% - Accent1 3 2 5 2 3 3 3 4" xfId="22167" xr:uid="{00000000-0005-0000-0000-0000E0550000}"/>
    <cellStyle name="20% - Accent1 3 2 5 2 3 3 4" xfId="22168" xr:uid="{00000000-0005-0000-0000-0000E1550000}"/>
    <cellStyle name="20% - Accent1 3 2 5 2 3 3 4 2" xfId="22169" xr:uid="{00000000-0005-0000-0000-0000E2550000}"/>
    <cellStyle name="20% - Accent1 3 2 5 2 3 3 4 2 2" xfId="22170" xr:uid="{00000000-0005-0000-0000-0000E3550000}"/>
    <cellStyle name="20% - Accent1 3 2 5 2 3 3 4 2 2 2" xfId="22171" xr:uid="{00000000-0005-0000-0000-0000E4550000}"/>
    <cellStyle name="20% - Accent1 3 2 5 2 3 3 4 2 3" xfId="22172" xr:uid="{00000000-0005-0000-0000-0000E5550000}"/>
    <cellStyle name="20% - Accent1 3 2 5 2 3 3 4 3" xfId="22173" xr:uid="{00000000-0005-0000-0000-0000E6550000}"/>
    <cellStyle name="20% - Accent1 3 2 5 2 3 3 4 3 2" xfId="22174" xr:uid="{00000000-0005-0000-0000-0000E7550000}"/>
    <cellStyle name="20% - Accent1 3 2 5 2 3 3 4 4" xfId="22175" xr:uid="{00000000-0005-0000-0000-0000E8550000}"/>
    <cellStyle name="20% - Accent1 3 2 5 2 3 3 5" xfId="22176" xr:uid="{00000000-0005-0000-0000-0000E9550000}"/>
    <cellStyle name="20% - Accent1 3 2 5 2 3 3 5 2" xfId="22177" xr:uid="{00000000-0005-0000-0000-0000EA550000}"/>
    <cellStyle name="20% - Accent1 3 2 5 2 3 3 5 2 2" xfId="22178" xr:uid="{00000000-0005-0000-0000-0000EB550000}"/>
    <cellStyle name="20% - Accent1 3 2 5 2 3 3 5 3" xfId="22179" xr:uid="{00000000-0005-0000-0000-0000EC550000}"/>
    <cellStyle name="20% - Accent1 3 2 5 2 3 3 6" xfId="22180" xr:uid="{00000000-0005-0000-0000-0000ED550000}"/>
    <cellStyle name="20% - Accent1 3 2 5 2 3 3 6 2" xfId="22181" xr:uid="{00000000-0005-0000-0000-0000EE550000}"/>
    <cellStyle name="20% - Accent1 3 2 5 2 3 3 6 2 2" xfId="22182" xr:uid="{00000000-0005-0000-0000-0000EF550000}"/>
    <cellStyle name="20% - Accent1 3 2 5 2 3 3 6 3" xfId="22183" xr:uid="{00000000-0005-0000-0000-0000F0550000}"/>
    <cellStyle name="20% - Accent1 3 2 5 2 3 3 7" xfId="22184" xr:uid="{00000000-0005-0000-0000-0000F1550000}"/>
    <cellStyle name="20% - Accent1 3 2 5 2 3 3 7 2" xfId="22185" xr:uid="{00000000-0005-0000-0000-0000F2550000}"/>
    <cellStyle name="20% - Accent1 3 2 5 2 3 3 8" xfId="22186" xr:uid="{00000000-0005-0000-0000-0000F3550000}"/>
    <cellStyle name="20% - Accent1 3 2 5 2 3 3 8 2" xfId="22187" xr:uid="{00000000-0005-0000-0000-0000F4550000}"/>
    <cellStyle name="20% - Accent1 3 2 5 2 3 3 9" xfId="22188" xr:uid="{00000000-0005-0000-0000-0000F5550000}"/>
    <cellStyle name="20% - Accent1 3 2 5 2 3 4" xfId="22189" xr:uid="{00000000-0005-0000-0000-0000F6550000}"/>
    <cellStyle name="20% - Accent1 3 2 5 2 3 4 2" xfId="22190" xr:uid="{00000000-0005-0000-0000-0000F7550000}"/>
    <cellStyle name="20% - Accent1 3 2 5 2 3 4 2 2" xfId="22191" xr:uid="{00000000-0005-0000-0000-0000F8550000}"/>
    <cellStyle name="20% - Accent1 3 2 5 2 3 4 2 2 2" xfId="22192" xr:uid="{00000000-0005-0000-0000-0000F9550000}"/>
    <cellStyle name="20% - Accent1 3 2 5 2 3 4 2 3" xfId="22193" xr:uid="{00000000-0005-0000-0000-0000FA550000}"/>
    <cellStyle name="20% - Accent1 3 2 5 2 3 4 3" xfId="22194" xr:uid="{00000000-0005-0000-0000-0000FB550000}"/>
    <cellStyle name="20% - Accent1 3 2 5 2 3 4 3 2" xfId="22195" xr:uid="{00000000-0005-0000-0000-0000FC550000}"/>
    <cellStyle name="20% - Accent1 3 2 5 2 3 4 4" xfId="22196" xr:uid="{00000000-0005-0000-0000-0000FD550000}"/>
    <cellStyle name="20% - Accent1 3 2 5 2 3 5" xfId="22197" xr:uid="{00000000-0005-0000-0000-0000FE550000}"/>
    <cellStyle name="20% - Accent1 3 2 5 2 3 5 2" xfId="22198" xr:uid="{00000000-0005-0000-0000-0000FF550000}"/>
    <cellStyle name="20% - Accent1 3 2 5 2 3 5 2 2" xfId="22199" xr:uid="{00000000-0005-0000-0000-000000560000}"/>
    <cellStyle name="20% - Accent1 3 2 5 2 3 5 2 2 2" xfId="22200" xr:uid="{00000000-0005-0000-0000-000001560000}"/>
    <cellStyle name="20% - Accent1 3 2 5 2 3 5 2 3" xfId="22201" xr:uid="{00000000-0005-0000-0000-000002560000}"/>
    <cellStyle name="20% - Accent1 3 2 5 2 3 5 3" xfId="22202" xr:uid="{00000000-0005-0000-0000-000003560000}"/>
    <cellStyle name="20% - Accent1 3 2 5 2 3 5 3 2" xfId="22203" xr:uid="{00000000-0005-0000-0000-000004560000}"/>
    <cellStyle name="20% - Accent1 3 2 5 2 3 5 4" xfId="22204" xr:uid="{00000000-0005-0000-0000-000005560000}"/>
    <cellStyle name="20% - Accent1 3 2 5 2 3 6" xfId="22205" xr:uid="{00000000-0005-0000-0000-000006560000}"/>
    <cellStyle name="20% - Accent1 3 2 5 2 3 6 2" xfId="22206" xr:uid="{00000000-0005-0000-0000-000007560000}"/>
    <cellStyle name="20% - Accent1 3 2 5 2 3 6 2 2" xfId="22207" xr:uid="{00000000-0005-0000-0000-000008560000}"/>
    <cellStyle name="20% - Accent1 3 2 5 2 3 6 2 2 2" xfId="22208" xr:uid="{00000000-0005-0000-0000-000009560000}"/>
    <cellStyle name="20% - Accent1 3 2 5 2 3 6 2 3" xfId="22209" xr:uid="{00000000-0005-0000-0000-00000A560000}"/>
    <cellStyle name="20% - Accent1 3 2 5 2 3 6 3" xfId="22210" xr:uid="{00000000-0005-0000-0000-00000B560000}"/>
    <cellStyle name="20% - Accent1 3 2 5 2 3 6 3 2" xfId="22211" xr:uid="{00000000-0005-0000-0000-00000C560000}"/>
    <cellStyle name="20% - Accent1 3 2 5 2 3 6 4" xfId="22212" xr:uid="{00000000-0005-0000-0000-00000D560000}"/>
    <cellStyle name="20% - Accent1 3 2 5 2 3 7" xfId="22213" xr:uid="{00000000-0005-0000-0000-00000E560000}"/>
    <cellStyle name="20% - Accent1 3 2 5 2 3 7 2" xfId="22214" xr:uid="{00000000-0005-0000-0000-00000F560000}"/>
    <cellStyle name="20% - Accent1 3 2 5 2 3 7 2 2" xfId="22215" xr:uid="{00000000-0005-0000-0000-000010560000}"/>
    <cellStyle name="20% - Accent1 3 2 5 2 3 7 3" xfId="22216" xr:uid="{00000000-0005-0000-0000-000011560000}"/>
    <cellStyle name="20% - Accent1 3 2 5 2 3 8" xfId="22217" xr:uid="{00000000-0005-0000-0000-000012560000}"/>
    <cellStyle name="20% - Accent1 3 2 5 2 3 8 2" xfId="22218" xr:uid="{00000000-0005-0000-0000-000013560000}"/>
    <cellStyle name="20% - Accent1 3 2 5 2 3 8 2 2" xfId="22219" xr:uid="{00000000-0005-0000-0000-000014560000}"/>
    <cellStyle name="20% - Accent1 3 2 5 2 3 8 3" xfId="22220" xr:uid="{00000000-0005-0000-0000-000015560000}"/>
    <cellStyle name="20% - Accent1 3 2 5 2 3 9" xfId="22221" xr:uid="{00000000-0005-0000-0000-000016560000}"/>
    <cellStyle name="20% - Accent1 3 2 5 2 3 9 2" xfId="22222" xr:uid="{00000000-0005-0000-0000-000017560000}"/>
    <cellStyle name="20% - Accent1 3 2 5 2 4" xfId="22223" xr:uid="{00000000-0005-0000-0000-000018560000}"/>
    <cellStyle name="20% - Accent1 3 2 5 2 4 10" xfId="22224" xr:uid="{00000000-0005-0000-0000-000019560000}"/>
    <cellStyle name="20% - Accent1 3 2 5 2 4 10 2" xfId="22225" xr:uid="{00000000-0005-0000-0000-00001A560000}"/>
    <cellStyle name="20% - Accent1 3 2 5 2 4 11" xfId="22226" xr:uid="{00000000-0005-0000-0000-00001B560000}"/>
    <cellStyle name="20% - Accent1 3 2 5 2 4 2" xfId="22227" xr:uid="{00000000-0005-0000-0000-00001C560000}"/>
    <cellStyle name="20% - Accent1 3 2 5 2 4 2 2" xfId="22228" xr:uid="{00000000-0005-0000-0000-00001D560000}"/>
    <cellStyle name="20% - Accent1 3 2 5 2 4 2 2 2" xfId="22229" xr:uid="{00000000-0005-0000-0000-00001E560000}"/>
    <cellStyle name="20% - Accent1 3 2 5 2 4 2 2 2 2" xfId="22230" xr:uid="{00000000-0005-0000-0000-00001F560000}"/>
    <cellStyle name="20% - Accent1 3 2 5 2 4 2 2 2 2 2" xfId="22231" xr:uid="{00000000-0005-0000-0000-000020560000}"/>
    <cellStyle name="20% - Accent1 3 2 5 2 4 2 2 2 3" xfId="22232" xr:uid="{00000000-0005-0000-0000-000021560000}"/>
    <cellStyle name="20% - Accent1 3 2 5 2 4 2 2 3" xfId="22233" xr:uid="{00000000-0005-0000-0000-000022560000}"/>
    <cellStyle name="20% - Accent1 3 2 5 2 4 2 2 3 2" xfId="22234" xr:uid="{00000000-0005-0000-0000-000023560000}"/>
    <cellStyle name="20% - Accent1 3 2 5 2 4 2 2 4" xfId="22235" xr:uid="{00000000-0005-0000-0000-000024560000}"/>
    <cellStyle name="20% - Accent1 3 2 5 2 4 2 3" xfId="22236" xr:uid="{00000000-0005-0000-0000-000025560000}"/>
    <cellStyle name="20% - Accent1 3 2 5 2 4 2 3 2" xfId="22237" xr:uid="{00000000-0005-0000-0000-000026560000}"/>
    <cellStyle name="20% - Accent1 3 2 5 2 4 2 3 2 2" xfId="22238" xr:uid="{00000000-0005-0000-0000-000027560000}"/>
    <cellStyle name="20% - Accent1 3 2 5 2 4 2 3 2 2 2" xfId="22239" xr:uid="{00000000-0005-0000-0000-000028560000}"/>
    <cellStyle name="20% - Accent1 3 2 5 2 4 2 3 2 3" xfId="22240" xr:uid="{00000000-0005-0000-0000-000029560000}"/>
    <cellStyle name="20% - Accent1 3 2 5 2 4 2 3 3" xfId="22241" xr:uid="{00000000-0005-0000-0000-00002A560000}"/>
    <cellStyle name="20% - Accent1 3 2 5 2 4 2 3 3 2" xfId="22242" xr:uid="{00000000-0005-0000-0000-00002B560000}"/>
    <cellStyle name="20% - Accent1 3 2 5 2 4 2 3 4" xfId="22243" xr:uid="{00000000-0005-0000-0000-00002C560000}"/>
    <cellStyle name="20% - Accent1 3 2 5 2 4 2 4" xfId="22244" xr:uid="{00000000-0005-0000-0000-00002D560000}"/>
    <cellStyle name="20% - Accent1 3 2 5 2 4 2 4 2" xfId="22245" xr:uid="{00000000-0005-0000-0000-00002E560000}"/>
    <cellStyle name="20% - Accent1 3 2 5 2 4 2 4 2 2" xfId="22246" xr:uid="{00000000-0005-0000-0000-00002F560000}"/>
    <cellStyle name="20% - Accent1 3 2 5 2 4 2 4 2 2 2" xfId="22247" xr:uid="{00000000-0005-0000-0000-000030560000}"/>
    <cellStyle name="20% - Accent1 3 2 5 2 4 2 4 2 3" xfId="22248" xr:uid="{00000000-0005-0000-0000-000031560000}"/>
    <cellStyle name="20% - Accent1 3 2 5 2 4 2 4 3" xfId="22249" xr:uid="{00000000-0005-0000-0000-000032560000}"/>
    <cellStyle name="20% - Accent1 3 2 5 2 4 2 4 3 2" xfId="22250" xr:uid="{00000000-0005-0000-0000-000033560000}"/>
    <cellStyle name="20% - Accent1 3 2 5 2 4 2 4 4" xfId="22251" xr:uid="{00000000-0005-0000-0000-000034560000}"/>
    <cellStyle name="20% - Accent1 3 2 5 2 4 2 5" xfId="22252" xr:uid="{00000000-0005-0000-0000-000035560000}"/>
    <cellStyle name="20% - Accent1 3 2 5 2 4 2 5 2" xfId="22253" xr:uid="{00000000-0005-0000-0000-000036560000}"/>
    <cellStyle name="20% - Accent1 3 2 5 2 4 2 5 2 2" xfId="22254" xr:uid="{00000000-0005-0000-0000-000037560000}"/>
    <cellStyle name="20% - Accent1 3 2 5 2 4 2 5 3" xfId="22255" xr:uid="{00000000-0005-0000-0000-000038560000}"/>
    <cellStyle name="20% - Accent1 3 2 5 2 4 2 6" xfId="22256" xr:uid="{00000000-0005-0000-0000-000039560000}"/>
    <cellStyle name="20% - Accent1 3 2 5 2 4 2 6 2" xfId="22257" xr:uid="{00000000-0005-0000-0000-00003A560000}"/>
    <cellStyle name="20% - Accent1 3 2 5 2 4 2 6 2 2" xfId="22258" xr:uid="{00000000-0005-0000-0000-00003B560000}"/>
    <cellStyle name="20% - Accent1 3 2 5 2 4 2 6 3" xfId="22259" xr:uid="{00000000-0005-0000-0000-00003C560000}"/>
    <cellStyle name="20% - Accent1 3 2 5 2 4 2 7" xfId="22260" xr:uid="{00000000-0005-0000-0000-00003D560000}"/>
    <cellStyle name="20% - Accent1 3 2 5 2 4 2 7 2" xfId="22261" xr:uid="{00000000-0005-0000-0000-00003E560000}"/>
    <cellStyle name="20% - Accent1 3 2 5 2 4 2 8" xfId="22262" xr:uid="{00000000-0005-0000-0000-00003F560000}"/>
    <cellStyle name="20% - Accent1 3 2 5 2 4 2 8 2" xfId="22263" xr:uid="{00000000-0005-0000-0000-000040560000}"/>
    <cellStyle name="20% - Accent1 3 2 5 2 4 2 9" xfId="22264" xr:uid="{00000000-0005-0000-0000-000041560000}"/>
    <cellStyle name="20% - Accent1 3 2 5 2 4 3" xfId="22265" xr:uid="{00000000-0005-0000-0000-000042560000}"/>
    <cellStyle name="20% - Accent1 3 2 5 2 4 3 2" xfId="22266" xr:uid="{00000000-0005-0000-0000-000043560000}"/>
    <cellStyle name="20% - Accent1 3 2 5 2 4 3 2 2" xfId="22267" xr:uid="{00000000-0005-0000-0000-000044560000}"/>
    <cellStyle name="20% - Accent1 3 2 5 2 4 3 2 2 2" xfId="22268" xr:uid="{00000000-0005-0000-0000-000045560000}"/>
    <cellStyle name="20% - Accent1 3 2 5 2 4 3 2 2 2 2" xfId="22269" xr:uid="{00000000-0005-0000-0000-000046560000}"/>
    <cellStyle name="20% - Accent1 3 2 5 2 4 3 2 2 3" xfId="22270" xr:uid="{00000000-0005-0000-0000-000047560000}"/>
    <cellStyle name="20% - Accent1 3 2 5 2 4 3 2 3" xfId="22271" xr:uid="{00000000-0005-0000-0000-000048560000}"/>
    <cellStyle name="20% - Accent1 3 2 5 2 4 3 2 3 2" xfId="22272" xr:uid="{00000000-0005-0000-0000-000049560000}"/>
    <cellStyle name="20% - Accent1 3 2 5 2 4 3 2 4" xfId="22273" xr:uid="{00000000-0005-0000-0000-00004A560000}"/>
    <cellStyle name="20% - Accent1 3 2 5 2 4 3 3" xfId="22274" xr:uid="{00000000-0005-0000-0000-00004B560000}"/>
    <cellStyle name="20% - Accent1 3 2 5 2 4 3 3 2" xfId="22275" xr:uid="{00000000-0005-0000-0000-00004C560000}"/>
    <cellStyle name="20% - Accent1 3 2 5 2 4 3 3 2 2" xfId="22276" xr:uid="{00000000-0005-0000-0000-00004D560000}"/>
    <cellStyle name="20% - Accent1 3 2 5 2 4 3 3 2 2 2" xfId="22277" xr:uid="{00000000-0005-0000-0000-00004E560000}"/>
    <cellStyle name="20% - Accent1 3 2 5 2 4 3 3 2 3" xfId="22278" xr:uid="{00000000-0005-0000-0000-00004F560000}"/>
    <cellStyle name="20% - Accent1 3 2 5 2 4 3 3 3" xfId="22279" xr:uid="{00000000-0005-0000-0000-000050560000}"/>
    <cellStyle name="20% - Accent1 3 2 5 2 4 3 3 3 2" xfId="22280" xr:uid="{00000000-0005-0000-0000-000051560000}"/>
    <cellStyle name="20% - Accent1 3 2 5 2 4 3 3 4" xfId="22281" xr:uid="{00000000-0005-0000-0000-000052560000}"/>
    <cellStyle name="20% - Accent1 3 2 5 2 4 3 4" xfId="22282" xr:uid="{00000000-0005-0000-0000-000053560000}"/>
    <cellStyle name="20% - Accent1 3 2 5 2 4 3 4 2" xfId="22283" xr:uid="{00000000-0005-0000-0000-000054560000}"/>
    <cellStyle name="20% - Accent1 3 2 5 2 4 3 4 2 2" xfId="22284" xr:uid="{00000000-0005-0000-0000-000055560000}"/>
    <cellStyle name="20% - Accent1 3 2 5 2 4 3 4 2 2 2" xfId="22285" xr:uid="{00000000-0005-0000-0000-000056560000}"/>
    <cellStyle name="20% - Accent1 3 2 5 2 4 3 4 2 3" xfId="22286" xr:uid="{00000000-0005-0000-0000-000057560000}"/>
    <cellStyle name="20% - Accent1 3 2 5 2 4 3 4 3" xfId="22287" xr:uid="{00000000-0005-0000-0000-000058560000}"/>
    <cellStyle name="20% - Accent1 3 2 5 2 4 3 4 3 2" xfId="22288" xr:uid="{00000000-0005-0000-0000-000059560000}"/>
    <cellStyle name="20% - Accent1 3 2 5 2 4 3 4 4" xfId="22289" xr:uid="{00000000-0005-0000-0000-00005A560000}"/>
    <cellStyle name="20% - Accent1 3 2 5 2 4 3 5" xfId="22290" xr:uid="{00000000-0005-0000-0000-00005B560000}"/>
    <cellStyle name="20% - Accent1 3 2 5 2 4 3 5 2" xfId="22291" xr:uid="{00000000-0005-0000-0000-00005C560000}"/>
    <cellStyle name="20% - Accent1 3 2 5 2 4 3 5 2 2" xfId="22292" xr:uid="{00000000-0005-0000-0000-00005D560000}"/>
    <cellStyle name="20% - Accent1 3 2 5 2 4 3 5 3" xfId="22293" xr:uid="{00000000-0005-0000-0000-00005E560000}"/>
    <cellStyle name="20% - Accent1 3 2 5 2 4 3 6" xfId="22294" xr:uid="{00000000-0005-0000-0000-00005F560000}"/>
    <cellStyle name="20% - Accent1 3 2 5 2 4 3 6 2" xfId="22295" xr:uid="{00000000-0005-0000-0000-000060560000}"/>
    <cellStyle name="20% - Accent1 3 2 5 2 4 3 6 2 2" xfId="22296" xr:uid="{00000000-0005-0000-0000-000061560000}"/>
    <cellStyle name="20% - Accent1 3 2 5 2 4 3 6 3" xfId="22297" xr:uid="{00000000-0005-0000-0000-000062560000}"/>
    <cellStyle name="20% - Accent1 3 2 5 2 4 3 7" xfId="22298" xr:uid="{00000000-0005-0000-0000-000063560000}"/>
    <cellStyle name="20% - Accent1 3 2 5 2 4 3 7 2" xfId="22299" xr:uid="{00000000-0005-0000-0000-000064560000}"/>
    <cellStyle name="20% - Accent1 3 2 5 2 4 3 8" xfId="22300" xr:uid="{00000000-0005-0000-0000-000065560000}"/>
    <cellStyle name="20% - Accent1 3 2 5 2 4 3 8 2" xfId="22301" xr:uid="{00000000-0005-0000-0000-000066560000}"/>
    <cellStyle name="20% - Accent1 3 2 5 2 4 3 9" xfId="22302" xr:uid="{00000000-0005-0000-0000-000067560000}"/>
    <cellStyle name="20% - Accent1 3 2 5 2 4 4" xfId="22303" xr:uid="{00000000-0005-0000-0000-000068560000}"/>
    <cellStyle name="20% - Accent1 3 2 5 2 4 4 2" xfId="22304" xr:uid="{00000000-0005-0000-0000-000069560000}"/>
    <cellStyle name="20% - Accent1 3 2 5 2 4 4 2 2" xfId="22305" xr:uid="{00000000-0005-0000-0000-00006A560000}"/>
    <cellStyle name="20% - Accent1 3 2 5 2 4 4 2 2 2" xfId="22306" xr:uid="{00000000-0005-0000-0000-00006B560000}"/>
    <cellStyle name="20% - Accent1 3 2 5 2 4 4 2 3" xfId="22307" xr:uid="{00000000-0005-0000-0000-00006C560000}"/>
    <cellStyle name="20% - Accent1 3 2 5 2 4 4 3" xfId="22308" xr:uid="{00000000-0005-0000-0000-00006D560000}"/>
    <cellStyle name="20% - Accent1 3 2 5 2 4 4 3 2" xfId="22309" xr:uid="{00000000-0005-0000-0000-00006E560000}"/>
    <cellStyle name="20% - Accent1 3 2 5 2 4 4 4" xfId="22310" xr:uid="{00000000-0005-0000-0000-00006F560000}"/>
    <cellStyle name="20% - Accent1 3 2 5 2 4 5" xfId="22311" xr:uid="{00000000-0005-0000-0000-000070560000}"/>
    <cellStyle name="20% - Accent1 3 2 5 2 4 5 2" xfId="22312" xr:uid="{00000000-0005-0000-0000-000071560000}"/>
    <cellStyle name="20% - Accent1 3 2 5 2 4 5 2 2" xfId="22313" xr:uid="{00000000-0005-0000-0000-000072560000}"/>
    <cellStyle name="20% - Accent1 3 2 5 2 4 5 2 2 2" xfId="22314" xr:uid="{00000000-0005-0000-0000-000073560000}"/>
    <cellStyle name="20% - Accent1 3 2 5 2 4 5 2 3" xfId="22315" xr:uid="{00000000-0005-0000-0000-000074560000}"/>
    <cellStyle name="20% - Accent1 3 2 5 2 4 5 3" xfId="22316" xr:uid="{00000000-0005-0000-0000-000075560000}"/>
    <cellStyle name="20% - Accent1 3 2 5 2 4 5 3 2" xfId="22317" xr:uid="{00000000-0005-0000-0000-000076560000}"/>
    <cellStyle name="20% - Accent1 3 2 5 2 4 5 4" xfId="22318" xr:uid="{00000000-0005-0000-0000-000077560000}"/>
    <cellStyle name="20% - Accent1 3 2 5 2 4 6" xfId="22319" xr:uid="{00000000-0005-0000-0000-000078560000}"/>
    <cellStyle name="20% - Accent1 3 2 5 2 4 6 2" xfId="22320" xr:uid="{00000000-0005-0000-0000-000079560000}"/>
    <cellStyle name="20% - Accent1 3 2 5 2 4 6 2 2" xfId="22321" xr:uid="{00000000-0005-0000-0000-00007A560000}"/>
    <cellStyle name="20% - Accent1 3 2 5 2 4 6 2 2 2" xfId="22322" xr:uid="{00000000-0005-0000-0000-00007B560000}"/>
    <cellStyle name="20% - Accent1 3 2 5 2 4 6 2 3" xfId="22323" xr:uid="{00000000-0005-0000-0000-00007C560000}"/>
    <cellStyle name="20% - Accent1 3 2 5 2 4 6 3" xfId="22324" xr:uid="{00000000-0005-0000-0000-00007D560000}"/>
    <cellStyle name="20% - Accent1 3 2 5 2 4 6 3 2" xfId="22325" xr:uid="{00000000-0005-0000-0000-00007E560000}"/>
    <cellStyle name="20% - Accent1 3 2 5 2 4 6 4" xfId="22326" xr:uid="{00000000-0005-0000-0000-00007F560000}"/>
    <cellStyle name="20% - Accent1 3 2 5 2 4 7" xfId="22327" xr:uid="{00000000-0005-0000-0000-000080560000}"/>
    <cellStyle name="20% - Accent1 3 2 5 2 4 7 2" xfId="22328" xr:uid="{00000000-0005-0000-0000-000081560000}"/>
    <cellStyle name="20% - Accent1 3 2 5 2 4 7 2 2" xfId="22329" xr:uid="{00000000-0005-0000-0000-000082560000}"/>
    <cellStyle name="20% - Accent1 3 2 5 2 4 7 3" xfId="22330" xr:uid="{00000000-0005-0000-0000-000083560000}"/>
    <cellStyle name="20% - Accent1 3 2 5 2 4 8" xfId="22331" xr:uid="{00000000-0005-0000-0000-000084560000}"/>
    <cellStyle name="20% - Accent1 3 2 5 2 4 8 2" xfId="22332" xr:uid="{00000000-0005-0000-0000-000085560000}"/>
    <cellStyle name="20% - Accent1 3 2 5 2 4 8 2 2" xfId="22333" xr:uid="{00000000-0005-0000-0000-000086560000}"/>
    <cellStyle name="20% - Accent1 3 2 5 2 4 8 3" xfId="22334" xr:uid="{00000000-0005-0000-0000-000087560000}"/>
    <cellStyle name="20% - Accent1 3 2 5 2 4 9" xfId="22335" xr:uid="{00000000-0005-0000-0000-000088560000}"/>
    <cellStyle name="20% - Accent1 3 2 5 2 4 9 2" xfId="22336" xr:uid="{00000000-0005-0000-0000-000089560000}"/>
    <cellStyle name="20% - Accent1 3 2 5 2 5" xfId="22337" xr:uid="{00000000-0005-0000-0000-00008A560000}"/>
    <cellStyle name="20% - Accent1 3 2 5 2 5 2" xfId="22338" xr:uid="{00000000-0005-0000-0000-00008B560000}"/>
    <cellStyle name="20% - Accent1 3 2 5 2 5 2 2" xfId="22339" xr:uid="{00000000-0005-0000-0000-00008C560000}"/>
    <cellStyle name="20% - Accent1 3 2 5 2 5 2 2 2" xfId="22340" xr:uid="{00000000-0005-0000-0000-00008D560000}"/>
    <cellStyle name="20% - Accent1 3 2 5 2 5 2 2 2 2" xfId="22341" xr:uid="{00000000-0005-0000-0000-00008E560000}"/>
    <cellStyle name="20% - Accent1 3 2 5 2 5 2 2 3" xfId="22342" xr:uid="{00000000-0005-0000-0000-00008F560000}"/>
    <cellStyle name="20% - Accent1 3 2 5 2 5 2 3" xfId="22343" xr:uid="{00000000-0005-0000-0000-000090560000}"/>
    <cellStyle name="20% - Accent1 3 2 5 2 5 2 3 2" xfId="22344" xr:uid="{00000000-0005-0000-0000-000091560000}"/>
    <cellStyle name="20% - Accent1 3 2 5 2 5 2 4" xfId="22345" xr:uid="{00000000-0005-0000-0000-000092560000}"/>
    <cellStyle name="20% - Accent1 3 2 5 2 5 3" xfId="22346" xr:uid="{00000000-0005-0000-0000-000093560000}"/>
    <cellStyle name="20% - Accent1 3 2 5 2 5 3 2" xfId="22347" xr:uid="{00000000-0005-0000-0000-000094560000}"/>
    <cellStyle name="20% - Accent1 3 2 5 2 5 3 2 2" xfId="22348" xr:uid="{00000000-0005-0000-0000-000095560000}"/>
    <cellStyle name="20% - Accent1 3 2 5 2 5 3 2 2 2" xfId="22349" xr:uid="{00000000-0005-0000-0000-000096560000}"/>
    <cellStyle name="20% - Accent1 3 2 5 2 5 3 2 3" xfId="22350" xr:uid="{00000000-0005-0000-0000-000097560000}"/>
    <cellStyle name="20% - Accent1 3 2 5 2 5 3 3" xfId="22351" xr:uid="{00000000-0005-0000-0000-000098560000}"/>
    <cellStyle name="20% - Accent1 3 2 5 2 5 3 3 2" xfId="22352" xr:uid="{00000000-0005-0000-0000-000099560000}"/>
    <cellStyle name="20% - Accent1 3 2 5 2 5 3 4" xfId="22353" xr:uid="{00000000-0005-0000-0000-00009A560000}"/>
    <cellStyle name="20% - Accent1 3 2 5 2 5 4" xfId="22354" xr:uid="{00000000-0005-0000-0000-00009B560000}"/>
    <cellStyle name="20% - Accent1 3 2 5 2 5 4 2" xfId="22355" xr:uid="{00000000-0005-0000-0000-00009C560000}"/>
    <cellStyle name="20% - Accent1 3 2 5 2 5 4 2 2" xfId="22356" xr:uid="{00000000-0005-0000-0000-00009D560000}"/>
    <cellStyle name="20% - Accent1 3 2 5 2 5 4 2 2 2" xfId="22357" xr:uid="{00000000-0005-0000-0000-00009E560000}"/>
    <cellStyle name="20% - Accent1 3 2 5 2 5 4 2 3" xfId="22358" xr:uid="{00000000-0005-0000-0000-00009F560000}"/>
    <cellStyle name="20% - Accent1 3 2 5 2 5 4 3" xfId="22359" xr:uid="{00000000-0005-0000-0000-0000A0560000}"/>
    <cellStyle name="20% - Accent1 3 2 5 2 5 4 3 2" xfId="22360" xr:uid="{00000000-0005-0000-0000-0000A1560000}"/>
    <cellStyle name="20% - Accent1 3 2 5 2 5 4 4" xfId="22361" xr:uid="{00000000-0005-0000-0000-0000A2560000}"/>
    <cellStyle name="20% - Accent1 3 2 5 2 5 5" xfId="22362" xr:uid="{00000000-0005-0000-0000-0000A3560000}"/>
    <cellStyle name="20% - Accent1 3 2 5 2 5 5 2" xfId="22363" xr:uid="{00000000-0005-0000-0000-0000A4560000}"/>
    <cellStyle name="20% - Accent1 3 2 5 2 5 5 2 2" xfId="22364" xr:uid="{00000000-0005-0000-0000-0000A5560000}"/>
    <cellStyle name="20% - Accent1 3 2 5 2 5 5 3" xfId="22365" xr:uid="{00000000-0005-0000-0000-0000A6560000}"/>
    <cellStyle name="20% - Accent1 3 2 5 2 5 6" xfId="22366" xr:uid="{00000000-0005-0000-0000-0000A7560000}"/>
    <cellStyle name="20% - Accent1 3 2 5 2 5 6 2" xfId="22367" xr:uid="{00000000-0005-0000-0000-0000A8560000}"/>
    <cellStyle name="20% - Accent1 3 2 5 2 5 6 2 2" xfId="22368" xr:uid="{00000000-0005-0000-0000-0000A9560000}"/>
    <cellStyle name="20% - Accent1 3 2 5 2 5 6 3" xfId="22369" xr:uid="{00000000-0005-0000-0000-0000AA560000}"/>
    <cellStyle name="20% - Accent1 3 2 5 2 5 7" xfId="22370" xr:uid="{00000000-0005-0000-0000-0000AB560000}"/>
    <cellStyle name="20% - Accent1 3 2 5 2 5 7 2" xfId="22371" xr:uid="{00000000-0005-0000-0000-0000AC560000}"/>
    <cellStyle name="20% - Accent1 3 2 5 2 5 8" xfId="22372" xr:uid="{00000000-0005-0000-0000-0000AD560000}"/>
    <cellStyle name="20% - Accent1 3 2 5 2 5 8 2" xfId="22373" xr:uid="{00000000-0005-0000-0000-0000AE560000}"/>
    <cellStyle name="20% - Accent1 3 2 5 2 5 9" xfId="22374" xr:uid="{00000000-0005-0000-0000-0000AF560000}"/>
    <cellStyle name="20% - Accent1 3 2 5 2 6" xfId="22375" xr:uid="{00000000-0005-0000-0000-0000B0560000}"/>
    <cellStyle name="20% - Accent1 3 2 5 2 6 2" xfId="22376" xr:uid="{00000000-0005-0000-0000-0000B1560000}"/>
    <cellStyle name="20% - Accent1 3 2 5 2 6 2 2" xfId="22377" xr:uid="{00000000-0005-0000-0000-0000B2560000}"/>
    <cellStyle name="20% - Accent1 3 2 5 2 6 2 2 2" xfId="22378" xr:uid="{00000000-0005-0000-0000-0000B3560000}"/>
    <cellStyle name="20% - Accent1 3 2 5 2 6 2 2 2 2" xfId="22379" xr:uid="{00000000-0005-0000-0000-0000B4560000}"/>
    <cellStyle name="20% - Accent1 3 2 5 2 6 2 2 3" xfId="22380" xr:uid="{00000000-0005-0000-0000-0000B5560000}"/>
    <cellStyle name="20% - Accent1 3 2 5 2 6 2 3" xfId="22381" xr:uid="{00000000-0005-0000-0000-0000B6560000}"/>
    <cellStyle name="20% - Accent1 3 2 5 2 6 2 3 2" xfId="22382" xr:uid="{00000000-0005-0000-0000-0000B7560000}"/>
    <cellStyle name="20% - Accent1 3 2 5 2 6 2 4" xfId="22383" xr:uid="{00000000-0005-0000-0000-0000B8560000}"/>
    <cellStyle name="20% - Accent1 3 2 5 2 6 3" xfId="22384" xr:uid="{00000000-0005-0000-0000-0000B9560000}"/>
    <cellStyle name="20% - Accent1 3 2 5 2 6 3 2" xfId="22385" xr:uid="{00000000-0005-0000-0000-0000BA560000}"/>
    <cellStyle name="20% - Accent1 3 2 5 2 6 3 2 2" xfId="22386" xr:uid="{00000000-0005-0000-0000-0000BB560000}"/>
    <cellStyle name="20% - Accent1 3 2 5 2 6 3 2 2 2" xfId="22387" xr:uid="{00000000-0005-0000-0000-0000BC560000}"/>
    <cellStyle name="20% - Accent1 3 2 5 2 6 3 2 3" xfId="22388" xr:uid="{00000000-0005-0000-0000-0000BD560000}"/>
    <cellStyle name="20% - Accent1 3 2 5 2 6 3 3" xfId="22389" xr:uid="{00000000-0005-0000-0000-0000BE560000}"/>
    <cellStyle name="20% - Accent1 3 2 5 2 6 3 3 2" xfId="22390" xr:uid="{00000000-0005-0000-0000-0000BF560000}"/>
    <cellStyle name="20% - Accent1 3 2 5 2 6 3 4" xfId="22391" xr:uid="{00000000-0005-0000-0000-0000C0560000}"/>
    <cellStyle name="20% - Accent1 3 2 5 2 6 4" xfId="22392" xr:uid="{00000000-0005-0000-0000-0000C1560000}"/>
    <cellStyle name="20% - Accent1 3 2 5 2 6 4 2" xfId="22393" xr:uid="{00000000-0005-0000-0000-0000C2560000}"/>
    <cellStyle name="20% - Accent1 3 2 5 2 6 4 2 2" xfId="22394" xr:uid="{00000000-0005-0000-0000-0000C3560000}"/>
    <cellStyle name="20% - Accent1 3 2 5 2 6 4 2 2 2" xfId="22395" xr:uid="{00000000-0005-0000-0000-0000C4560000}"/>
    <cellStyle name="20% - Accent1 3 2 5 2 6 4 2 3" xfId="22396" xr:uid="{00000000-0005-0000-0000-0000C5560000}"/>
    <cellStyle name="20% - Accent1 3 2 5 2 6 4 3" xfId="22397" xr:uid="{00000000-0005-0000-0000-0000C6560000}"/>
    <cellStyle name="20% - Accent1 3 2 5 2 6 4 3 2" xfId="22398" xr:uid="{00000000-0005-0000-0000-0000C7560000}"/>
    <cellStyle name="20% - Accent1 3 2 5 2 6 4 4" xfId="22399" xr:uid="{00000000-0005-0000-0000-0000C8560000}"/>
    <cellStyle name="20% - Accent1 3 2 5 2 6 5" xfId="22400" xr:uid="{00000000-0005-0000-0000-0000C9560000}"/>
    <cellStyle name="20% - Accent1 3 2 5 2 6 5 2" xfId="22401" xr:uid="{00000000-0005-0000-0000-0000CA560000}"/>
    <cellStyle name="20% - Accent1 3 2 5 2 6 5 2 2" xfId="22402" xr:uid="{00000000-0005-0000-0000-0000CB560000}"/>
    <cellStyle name="20% - Accent1 3 2 5 2 6 5 3" xfId="22403" xr:uid="{00000000-0005-0000-0000-0000CC560000}"/>
    <cellStyle name="20% - Accent1 3 2 5 2 6 6" xfId="22404" xr:uid="{00000000-0005-0000-0000-0000CD560000}"/>
    <cellStyle name="20% - Accent1 3 2 5 2 6 6 2" xfId="22405" xr:uid="{00000000-0005-0000-0000-0000CE560000}"/>
    <cellStyle name="20% - Accent1 3 2 5 2 6 6 2 2" xfId="22406" xr:uid="{00000000-0005-0000-0000-0000CF560000}"/>
    <cellStyle name="20% - Accent1 3 2 5 2 6 6 3" xfId="22407" xr:uid="{00000000-0005-0000-0000-0000D0560000}"/>
    <cellStyle name="20% - Accent1 3 2 5 2 6 7" xfId="22408" xr:uid="{00000000-0005-0000-0000-0000D1560000}"/>
    <cellStyle name="20% - Accent1 3 2 5 2 6 7 2" xfId="22409" xr:uid="{00000000-0005-0000-0000-0000D2560000}"/>
    <cellStyle name="20% - Accent1 3 2 5 2 6 8" xfId="22410" xr:uid="{00000000-0005-0000-0000-0000D3560000}"/>
    <cellStyle name="20% - Accent1 3 2 5 2 6 8 2" xfId="22411" xr:uid="{00000000-0005-0000-0000-0000D4560000}"/>
    <cellStyle name="20% - Accent1 3 2 5 2 6 9" xfId="22412" xr:uid="{00000000-0005-0000-0000-0000D5560000}"/>
    <cellStyle name="20% - Accent1 3 2 5 2 7" xfId="22413" xr:uid="{00000000-0005-0000-0000-0000D6560000}"/>
    <cellStyle name="20% - Accent1 3 2 5 2 7 2" xfId="22414" xr:uid="{00000000-0005-0000-0000-0000D7560000}"/>
    <cellStyle name="20% - Accent1 3 2 5 2 7 2 2" xfId="22415" xr:uid="{00000000-0005-0000-0000-0000D8560000}"/>
    <cellStyle name="20% - Accent1 3 2 5 2 7 2 2 2" xfId="22416" xr:uid="{00000000-0005-0000-0000-0000D9560000}"/>
    <cellStyle name="20% - Accent1 3 2 5 2 7 2 3" xfId="22417" xr:uid="{00000000-0005-0000-0000-0000DA560000}"/>
    <cellStyle name="20% - Accent1 3 2 5 2 7 3" xfId="22418" xr:uid="{00000000-0005-0000-0000-0000DB560000}"/>
    <cellStyle name="20% - Accent1 3 2 5 2 7 3 2" xfId="22419" xr:uid="{00000000-0005-0000-0000-0000DC560000}"/>
    <cellStyle name="20% - Accent1 3 2 5 2 7 4" xfId="22420" xr:uid="{00000000-0005-0000-0000-0000DD560000}"/>
    <cellStyle name="20% - Accent1 3 2 5 2 8" xfId="22421" xr:uid="{00000000-0005-0000-0000-0000DE560000}"/>
    <cellStyle name="20% - Accent1 3 2 5 2 8 2" xfId="22422" xr:uid="{00000000-0005-0000-0000-0000DF560000}"/>
    <cellStyle name="20% - Accent1 3 2 5 2 8 2 2" xfId="22423" xr:uid="{00000000-0005-0000-0000-0000E0560000}"/>
    <cellStyle name="20% - Accent1 3 2 5 2 8 2 2 2" xfId="22424" xr:uid="{00000000-0005-0000-0000-0000E1560000}"/>
    <cellStyle name="20% - Accent1 3 2 5 2 8 2 3" xfId="22425" xr:uid="{00000000-0005-0000-0000-0000E2560000}"/>
    <cellStyle name="20% - Accent1 3 2 5 2 8 3" xfId="22426" xr:uid="{00000000-0005-0000-0000-0000E3560000}"/>
    <cellStyle name="20% - Accent1 3 2 5 2 8 3 2" xfId="22427" xr:uid="{00000000-0005-0000-0000-0000E4560000}"/>
    <cellStyle name="20% - Accent1 3 2 5 2 8 4" xfId="22428" xr:uid="{00000000-0005-0000-0000-0000E5560000}"/>
    <cellStyle name="20% - Accent1 3 2 5 2 9" xfId="22429" xr:uid="{00000000-0005-0000-0000-0000E6560000}"/>
    <cellStyle name="20% - Accent1 3 2 5 2 9 2" xfId="22430" xr:uid="{00000000-0005-0000-0000-0000E7560000}"/>
    <cellStyle name="20% - Accent1 3 2 5 2 9 2 2" xfId="22431" xr:uid="{00000000-0005-0000-0000-0000E8560000}"/>
    <cellStyle name="20% - Accent1 3 2 5 2 9 2 2 2" xfId="22432" xr:uid="{00000000-0005-0000-0000-0000E9560000}"/>
    <cellStyle name="20% - Accent1 3 2 5 2 9 2 3" xfId="22433" xr:uid="{00000000-0005-0000-0000-0000EA560000}"/>
    <cellStyle name="20% - Accent1 3 2 5 2 9 3" xfId="22434" xr:uid="{00000000-0005-0000-0000-0000EB560000}"/>
    <cellStyle name="20% - Accent1 3 2 5 2 9 3 2" xfId="22435" xr:uid="{00000000-0005-0000-0000-0000EC560000}"/>
    <cellStyle name="20% - Accent1 3 2 5 2 9 4" xfId="22436" xr:uid="{00000000-0005-0000-0000-0000ED560000}"/>
    <cellStyle name="20% - Accent1 3 2 5 3" xfId="22437" xr:uid="{00000000-0005-0000-0000-0000EE560000}"/>
    <cellStyle name="20% - Accent1 3 2 5 3 10" xfId="22438" xr:uid="{00000000-0005-0000-0000-0000EF560000}"/>
    <cellStyle name="20% - Accent1 3 2 5 3 10 2" xfId="22439" xr:uid="{00000000-0005-0000-0000-0000F0560000}"/>
    <cellStyle name="20% - Accent1 3 2 5 3 11" xfId="22440" xr:uid="{00000000-0005-0000-0000-0000F1560000}"/>
    <cellStyle name="20% - Accent1 3 2 5 3 2" xfId="22441" xr:uid="{00000000-0005-0000-0000-0000F2560000}"/>
    <cellStyle name="20% - Accent1 3 2 5 3 2 2" xfId="22442" xr:uid="{00000000-0005-0000-0000-0000F3560000}"/>
    <cellStyle name="20% - Accent1 3 2 5 3 2 2 2" xfId="22443" xr:uid="{00000000-0005-0000-0000-0000F4560000}"/>
    <cellStyle name="20% - Accent1 3 2 5 3 2 2 2 2" xfId="22444" xr:uid="{00000000-0005-0000-0000-0000F5560000}"/>
    <cellStyle name="20% - Accent1 3 2 5 3 2 2 2 2 2" xfId="22445" xr:uid="{00000000-0005-0000-0000-0000F6560000}"/>
    <cellStyle name="20% - Accent1 3 2 5 3 2 2 2 3" xfId="22446" xr:uid="{00000000-0005-0000-0000-0000F7560000}"/>
    <cellStyle name="20% - Accent1 3 2 5 3 2 2 3" xfId="22447" xr:uid="{00000000-0005-0000-0000-0000F8560000}"/>
    <cellStyle name="20% - Accent1 3 2 5 3 2 2 3 2" xfId="22448" xr:uid="{00000000-0005-0000-0000-0000F9560000}"/>
    <cellStyle name="20% - Accent1 3 2 5 3 2 2 4" xfId="22449" xr:uid="{00000000-0005-0000-0000-0000FA560000}"/>
    <cellStyle name="20% - Accent1 3 2 5 3 2 3" xfId="22450" xr:uid="{00000000-0005-0000-0000-0000FB560000}"/>
    <cellStyle name="20% - Accent1 3 2 5 3 2 3 2" xfId="22451" xr:uid="{00000000-0005-0000-0000-0000FC560000}"/>
    <cellStyle name="20% - Accent1 3 2 5 3 2 3 2 2" xfId="22452" xr:uid="{00000000-0005-0000-0000-0000FD560000}"/>
    <cellStyle name="20% - Accent1 3 2 5 3 2 3 2 2 2" xfId="22453" xr:uid="{00000000-0005-0000-0000-0000FE560000}"/>
    <cellStyle name="20% - Accent1 3 2 5 3 2 3 2 3" xfId="22454" xr:uid="{00000000-0005-0000-0000-0000FF560000}"/>
    <cellStyle name="20% - Accent1 3 2 5 3 2 3 3" xfId="22455" xr:uid="{00000000-0005-0000-0000-000000570000}"/>
    <cellStyle name="20% - Accent1 3 2 5 3 2 3 3 2" xfId="22456" xr:uid="{00000000-0005-0000-0000-000001570000}"/>
    <cellStyle name="20% - Accent1 3 2 5 3 2 3 4" xfId="22457" xr:uid="{00000000-0005-0000-0000-000002570000}"/>
    <cellStyle name="20% - Accent1 3 2 5 3 2 4" xfId="22458" xr:uid="{00000000-0005-0000-0000-000003570000}"/>
    <cellStyle name="20% - Accent1 3 2 5 3 2 4 2" xfId="22459" xr:uid="{00000000-0005-0000-0000-000004570000}"/>
    <cellStyle name="20% - Accent1 3 2 5 3 2 4 2 2" xfId="22460" xr:uid="{00000000-0005-0000-0000-000005570000}"/>
    <cellStyle name="20% - Accent1 3 2 5 3 2 4 2 2 2" xfId="22461" xr:uid="{00000000-0005-0000-0000-000006570000}"/>
    <cellStyle name="20% - Accent1 3 2 5 3 2 4 2 3" xfId="22462" xr:uid="{00000000-0005-0000-0000-000007570000}"/>
    <cellStyle name="20% - Accent1 3 2 5 3 2 4 3" xfId="22463" xr:uid="{00000000-0005-0000-0000-000008570000}"/>
    <cellStyle name="20% - Accent1 3 2 5 3 2 4 3 2" xfId="22464" xr:uid="{00000000-0005-0000-0000-000009570000}"/>
    <cellStyle name="20% - Accent1 3 2 5 3 2 4 4" xfId="22465" xr:uid="{00000000-0005-0000-0000-00000A570000}"/>
    <cellStyle name="20% - Accent1 3 2 5 3 2 5" xfId="22466" xr:uid="{00000000-0005-0000-0000-00000B570000}"/>
    <cellStyle name="20% - Accent1 3 2 5 3 2 5 2" xfId="22467" xr:uid="{00000000-0005-0000-0000-00000C570000}"/>
    <cellStyle name="20% - Accent1 3 2 5 3 2 5 2 2" xfId="22468" xr:uid="{00000000-0005-0000-0000-00000D570000}"/>
    <cellStyle name="20% - Accent1 3 2 5 3 2 5 3" xfId="22469" xr:uid="{00000000-0005-0000-0000-00000E570000}"/>
    <cellStyle name="20% - Accent1 3 2 5 3 2 6" xfId="22470" xr:uid="{00000000-0005-0000-0000-00000F570000}"/>
    <cellStyle name="20% - Accent1 3 2 5 3 2 6 2" xfId="22471" xr:uid="{00000000-0005-0000-0000-000010570000}"/>
    <cellStyle name="20% - Accent1 3 2 5 3 2 6 2 2" xfId="22472" xr:uid="{00000000-0005-0000-0000-000011570000}"/>
    <cellStyle name="20% - Accent1 3 2 5 3 2 6 3" xfId="22473" xr:uid="{00000000-0005-0000-0000-000012570000}"/>
    <cellStyle name="20% - Accent1 3 2 5 3 2 7" xfId="22474" xr:uid="{00000000-0005-0000-0000-000013570000}"/>
    <cellStyle name="20% - Accent1 3 2 5 3 2 7 2" xfId="22475" xr:uid="{00000000-0005-0000-0000-000014570000}"/>
    <cellStyle name="20% - Accent1 3 2 5 3 2 8" xfId="22476" xr:uid="{00000000-0005-0000-0000-000015570000}"/>
    <cellStyle name="20% - Accent1 3 2 5 3 2 8 2" xfId="22477" xr:uid="{00000000-0005-0000-0000-000016570000}"/>
    <cellStyle name="20% - Accent1 3 2 5 3 2 9" xfId="22478" xr:uid="{00000000-0005-0000-0000-000017570000}"/>
    <cellStyle name="20% - Accent1 3 2 5 3 3" xfId="22479" xr:uid="{00000000-0005-0000-0000-000018570000}"/>
    <cellStyle name="20% - Accent1 3 2 5 3 3 2" xfId="22480" xr:uid="{00000000-0005-0000-0000-000019570000}"/>
    <cellStyle name="20% - Accent1 3 2 5 3 3 2 2" xfId="22481" xr:uid="{00000000-0005-0000-0000-00001A570000}"/>
    <cellStyle name="20% - Accent1 3 2 5 3 3 2 2 2" xfId="22482" xr:uid="{00000000-0005-0000-0000-00001B570000}"/>
    <cellStyle name="20% - Accent1 3 2 5 3 3 2 2 2 2" xfId="22483" xr:uid="{00000000-0005-0000-0000-00001C570000}"/>
    <cellStyle name="20% - Accent1 3 2 5 3 3 2 2 3" xfId="22484" xr:uid="{00000000-0005-0000-0000-00001D570000}"/>
    <cellStyle name="20% - Accent1 3 2 5 3 3 2 3" xfId="22485" xr:uid="{00000000-0005-0000-0000-00001E570000}"/>
    <cellStyle name="20% - Accent1 3 2 5 3 3 2 3 2" xfId="22486" xr:uid="{00000000-0005-0000-0000-00001F570000}"/>
    <cellStyle name="20% - Accent1 3 2 5 3 3 2 4" xfId="22487" xr:uid="{00000000-0005-0000-0000-000020570000}"/>
    <cellStyle name="20% - Accent1 3 2 5 3 3 3" xfId="22488" xr:uid="{00000000-0005-0000-0000-000021570000}"/>
    <cellStyle name="20% - Accent1 3 2 5 3 3 3 2" xfId="22489" xr:uid="{00000000-0005-0000-0000-000022570000}"/>
    <cellStyle name="20% - Accent1 3 2 5 3 3 3 2 2" xfId="22490" xr:uid="{00000000-0005-0000-0000-000023570000}"/>
    <cellStyle name="20% - Accent1 3 2 5 3 3 3 2 2 2" xfId="22491" xr:uid="{00000000-0005-0000-0000-000024570000}"/>
    <cellStyle name="20% - Accent1 3 2 5 3 3 3 2 3" xfId="22492" xr:uid="{00000000-0005-0000-0000-000025570000}"/>
    <cellStyle name="20% - Accent1 3 2 5 3 3 3 3" xfId="22493" xr:uid="{00000000-0005-0000-0000-000026570000}"/>
    <cellStyle name="20% - Accent1 3 2 5 3 3 3 3 2" xfId="22494" xr:uid="{00000000-0005-0000-0000-000027570000}"/>
    <cellStyle name="20% - Accent1 3 2 5 3 3 3 4" xfId="22495" xr:uid="{00000000-0005-0000-0000-000028570000}"/>
    <cellStyle name="20% - Accent1 3 2 5 3 3 4" xfId="22496" xr:uid="{00000000-0005-0000-0000-000029570000}"/>
    <cellStyle name="20% - Accent1 3 2 5 3 3 4 2" xfId="22497" xr:uid="{00000000-0005-0000-0000-00002A570000}"/>
    <cellStyle name="20% - Accent1 3 2 5 3 3 4 2 2" xfId="22498" xr:uid="{00000000-0005-0000-0000-00002B570000}"/>
    <cellStyle name="20% - Accent1 3 2 5 3 3 4 2 2 2" xfId="22499" xr:uid="{00000000-0005-0000-0000-00002C570000}"/>
    <cellStyle name="20% - Accent1 3 2 5 3 3 4 2 3" xfId="22500" xr:uid="{00000000-0005-0000-0000-00002D570000}"/>
    <cellStyle name="20% - Accent1 3 2 5 3 3 4 3" xfId="22501" xr:uid="{00000000-0005-0000-0000-00002E570000}"/>
    <cellStyle name="20% - Accent1 3 2 5 3 3 4 3 2" xfId="22502" xr:uid="{00000000-0005-0000-0000-00002F570000}"/>
    <cellStyle name="20% - Accent1 3 2 5 3 3 4 4" xfId="22503" xr:uid="{00000000-0005-0000-0000-000030570000}"/>
    <cellStyle name="20% - Accent1 3 2 5 3 3 5" xfId="22504" xr:uid="{00000000-0005-0000-0000-000031570000}"/>
    <cellStyle name="20% - Accent1 3 2 5 3 3 5 2" xfId="22505" xr:uid="{00000000-0005-0000-0000-000032570000}"/>
    <cellStyle name="20% - Accent1 3 2 5 3 3 5 2 2" xfId="22506" xr:uid="{00000000-0005-0000-0000-000033570000}"/>
    <cellStyle name="20% - Accent1 3 2 5 3 3 5 3" xfId="22507" xr:uid="{00000000-0005-0000-0000-000034570000}"/>
    <cellStyle name="20% - Accent1 3 2 5 3 3 6" xfId="22508" xr:uid="{00000000-0005-0000-0000-000035570000}"/>
    <cellStyle name="20% - Accent1 3 2 5 3 3 6 2" xfId="22509" xr:uid="{00000000-0005-0000-0000-000036570000}"/>
    <cellStyle name="20% - Accent1 3 2 5 3 3 6 2 2" xfId="22510" xr:uid="{00000000-0005-0000-0000-000037570000}"/>
    <cellStyle name="20% - Accent1 3 2 5 3 3 6 3" xfId="22511" xr:uid="{00000000-0005-0000-0000-000038570000}"/>
    <cellStyle name="20% - Accent1 3 2 5 3 3 7" xfId="22512" xr:uid="{00000000-0005-0000-0000-000039570000}"/>
    <cellStyle name="20% - Accent1 3 2 5 3 3 7 2" xfId="22513" xr:uid="{00000000-0005-0000-0000-00003A570000}"/>
    <cellStyle name="20% - Accent1 3 2 5 3 3 8" xfId="22514" xr:uid="{00000000-0005-0000-0000-00003B570000}"/>
    <cellStyle name="20% - Accent1 3 2 5 3 3 8 2" xfId="22515" xr:uid="{00000000-0005-0000-0000-00003C570000}"/>
    <cellStyle name="20% - Accent1 3 2 5 3 3 9" xfId="22516" xr:uid="{00000000-0005-0000-0000-00003D570000}"/>
    <cellStyle name="20% - Accent1 3 2 5 3 4" xfId="22517" xr:uid="{00000000-0005-0000-0000-00003E570000}"/>
    <cellStyle name="20% - Accent1 3 2 5 3 4 2" xfId="22518" xr:uid="{00000000-0005-0000-0000-00003F570000}"/>
    <cellStyle name="20% - Accent1 3 2 5 3 4 2 2" xfId="22519" xr:uid="{00000000-0005-0000-0000-000040570000}"/>
    <cellStyle name="20% - Accent1 3 2 5 3 4 2 2 2" xfId="22520" xr:uid="{00000000-0005-0000-0000-000041570000}"/>
    <cellStyle name="20% - Accent1 3 2 5 3 4 2 3" xfId="22521" xr:uid="{00000000-0005-0000-0000-000042570000}"/>
    <cellStyle name="20% - Accent1 3 2 5 3 4 3" xfId="22522" xr:uid="{00000000-0005-0000-0000-000043570000}"/>
    <cellStyle name="20% - Accent1 3 2 5 3 4 3 2" xfId="22523" xr:uid="{00000000-0005-0000-0000-000044570000}"/>
    <cellStyle name="20% - Accent1 3 2 5 3 4 4" xfId="22524" xr:uid="{00000000-0005-0000-0000-000045570000}"/>
    <cellStyle name="20% - Accent1 3 2 5 3 5" xfId="22525" xr:uid="{00000000-0005-0000-0000-000046570000}"/>
    <cellStyle name="20% - Accent1 3 2 5 3 5 2" xfId="22526" xr:uid="{00000000-0005-0000-0000-000047570000}"/>
    <cellStyle name="20% - Accent1 3 2 5 3 5 2 2" xfId="22527" xr:uid="{00000000-0005-0000-0000-000048570000}"/>
    <cellStyle name="20% - Accent1 3 2 5 3 5 2 2 2" xfId="22528" xr:uid="{00000000-0005-0000-0000-000049570000}"/>
    <cellStyle name="20% - Accent1 3 2 5 3 5 2 3" xfId="22529" xr:uid="{00000000-0005-0000-0000-00004A570000}"/>
    <cellStyle name="20% - Accent1 3 2 5 3 5 3" xfId="22530" xr:uid="{00000000-0005-0000-0000-00004B570000}"/>
    <cellStyle name="20% - Accent1 3 2 5 3 5 3 2" xfId="22531" xr:uid="{00000000-0005-0000-0000-00004C570000}"/>
    <cellStyle name="20% - Accent1 3 2 5 3 5 4" xfId="22532" xr:uid="{00000000-0005-0000-0000-00004D570000}"/>
    <cellStyle name="20% - Accent1 3 2 5 3 6" xfId="22533" xr:uid="{00000000-0005-0000-0000-00004E570000}"/>
    <cellStyle name="20% - Accent1 3 2 5 3 6 2" xfId="22534" xr:uid="{00000000-0005-0000-0000-00004F570000}"/>
    <cellStyle name="20% - Accent1 3 2 5 3 6 2 2" xfId="22535" xr:uid="{00000000-0005-0000-0000-000050570000}"/>
    <cellStyle name="20% - Accent1 3 2 5 3 6 2 2 2" xfId="22536" xr:uid="{00000000-0005-0000-0000-000051570000}"/>
    <cellStyle name="20% - Accent1 3 2 5 3 6 2 3" xfId="22537" xr:uid="{00000000-0005-0000-0000-000052570000}"/>
    <cellStyle name="20% - Accent1 3 2 5 3 6 3" xfId="22538" xr:uid="{00000000-0005-0000-0000-000053570000}"/>
    <cellStyle name="20% - Accent1 3 2 5 3 6 3 2" xfId="22539" xr:uid="{00000000-0005-0000-0000-000054570000}"/>
    <cellStyle name="20% - Accent1 3 2 5 3 6 4" xfId="22540" xr:uid="{00000000-0005-0000-0000-000055570000}"/>
    <cellStyle name="20% - Accent1 3 2 5 3 7" xfId="22541" xr:uid="{00000000-0005-0000-0000-000056570000}"/>
    <cellStyle name="20% - Accent1 3 2 5 3 7 2" xfId="22542" xr:uid="{00000000-0005-0000-0000-000057570000}"/>
    <cellStyle name="20% - Accent1 3 2 5 3 7 2 2" xfId="22543" xr:uid="{00000000-0005-0000-0000-000058570000}"/>
    <cellStyle name="20% - Accent1 3 2 5 3 7 3" xfId="22544" xr:uid="{00000000-0005-0000-0000-000059570000}"/>
    <cellStyle name="20% - Accent1 3 2 5 3 8" xfId="22545" xr:uid="{00000000-0005-0000-0000-00005A570000}"/>
    <cellStyle name="20% - Accent1 3 2 5 3 8 2" xfId="22546" xr:uid="{00000000-0005-0000-0000-00005B570000}"/>
    <cellStyle name="20% - Accent1 3 2 5 3 8 2 2" xfId="22547" xr:uid="{00000000-0005-0000-0000-00005C570000}"/>
    <cellStyle name="20% - Accent1 3 2 5 3 8 3" xfId="22548" xr:uid="{00000000-0005-0000-0000-00005D570000}"/>
    <cellStyle name="20% - Accent1 3 2 5 3 9" xfId="22549" xr:uid="{00000000-0005-0000-0000-00005E570000}"/>
    <cellStyle name="20% - Accent1 3 2 5 3 9 2" xfId="22550" xr:uid="{00000000-0005-0000-0000-00005F570000}"/>
    <cellStyle name="20% - Accent1 3 2 5 4" xfId="22551" xr:uid="{00000000-0005-0000-0000-000060570000}"/>
    <cellStyle name="20% - Accent1 3 2 5 4 10" xfId="22552" xr:uid="{00000000-0005-0000-0000-000061570000}"/>
    <cellStyle name="20% - Accent1 3 2 5 4 10 2" xfId="22553" xr:uid="{00000000-0005-0000-0000-000062570000}"/>
    <cellStyle name="20% - Accent1 3 2 5 4 11" xfId="22554" xr:uid="{00000000-0005-0000-0000-000063570000}"/>
    <cellStyle name="20% - Accent1 3 2 5 4 2" xfId="22555" xr:uid="{00000000-0005-0000-0000-000064570000}"/>
    <cellStyle name="20% - Accent1 3 2 5 4 2 2" xfId="22556" xr:uid="{00000000-0005-0000-0000-000065570000}"/>
    <cellStyle name="20% - Accent1 3 2 5 4 2 2 2" xfId="22557" xr:uid="{00000000-0005-0000-0000-000066570000}"/>
    <cellStyle name="20% - Accent1 3 2 5 4 2 2 2 2" xfId="22558" xr:uid="{00000000-0005-0000-0000-000067570000}"/>
    <cellStyle name="20% - Accent1 3 2 5 4 2 2 2 2 2" xfId="22559" xr:uid="{00000000-0005-0000-0000-000068570000}"/>
    <cellStyle name="20% - Accent1 3 2 5 4 2 2 2 3" xfId="22560" xr:uid="{00000000-0005-0000-0000-000069570000}"/>
    <cellStyle name="20% - Accent1 3 2 5 4 2 2 3" xfId="22561" xr:uid="{00000000-0005-0000-0000-00006A570000}"/>
    <cellStyle name="20% - Accent1 3 2 5 4 2 2 3 2" xfId="22562" xr:uid="{00000000-0005-0000-0000-00006B570000}"/>
    <cellStyle name="20% - Accent1 3 2 5 4 2 2 4" xfId="22563" xr:uid="{00000000-0005-0000-0000-00006C570000}"/>
    <cellStyle name="20% - Accent1 3 2 5 4 2 3" xfId="22564" xr:uid="{00000000-0005-0000-0000-00006D570000}"/>
    <cellStyle name="20% - Accent1 3 2 5 4 2 3 2" xfId="22565" xr:uid="{00000000-0005-0000-0000-00006E570000}"/>
    <cellStyle name="20% - Accent1 3 2 5 4 2 3 2 2" xfId="22566" xr:uid="{00000000-0005-0000-0000-00006F570000}"/>
    <cellStyle name="20% - Accent1 3 2 5 4 2 3 2 2 2" xfId="22567" xr:uid="{00000000-0005-0000-0000-000070570000}"/>
    <cellStyle name="20% - Accent1 3 2 5 4 2 3 2 3" xfId="22568" xr:uid="{00000000-0005-0000-0000-000071570000}"/>
    <cellStyle name="20% - Accent1 3 2 5 4 2 3 3" xfId="22569" xr:uid="{00000000-0005-0000-0000-000072570000}"/>
    <cellStyle name="20% - Accent1 3 2 5 4 2 3 3 2" xfId="22570" xr:uid="{00000000-0005-0000-0000-000073570000}"/>
    <cellStyle name="20% - Accent1 3 2 5 4 2 3 4" xfId="22571" xr:uid="{00000000-0005-0000-0000-000074570000}"/>
    <cellStyle name="20% - Accent1 3 2 5 4 2 4" xfId="22572" xr:uid="{00000000-0005-0000-0000-000075570000}"/>
    <cellStyle name="20% - Accent1 3 2 5 4 2 4 2" xfId="22573" xr:uid="{00000000-0005-0000-0000-000076570000}"/>
    <cellStyle name="20% - Accent1 3 2 5 4 2 4 2 2" xfId="22574" xr:uid="{00000000-0005-0000-0000-000077570000}"/>
    <cellStyle name="20% - Accent1 3 2 5 4 2 4 2 2 2" xfId="22575" xr:uid="{00000000-0005-0000-0000-000078570000}"/>
    <cellStyle name="20% - Accent1 3 2 5 4 2 4 2 3" xfId="22576" xr:uid="{00000000-0005-0000-0000-000079570000}"/>
    <cellStyle name="20% - Accent1 3 2 5 4 2 4 3" xfId="22577" xr:uid="{00000000-0005-0000-0000-00007A570000}"/>
    <cellStyle name="20% - Accent1 3 2 5 4 2 4 3 2" xfId="22578" xr:uid="{00000000-0005-0000-0000-00007B570000}"/>
    <cellStyle name="20% - Accent1 3 2 5 4 2 4 4" xfId="22579" xr:uid="{00000000-0005-0000-0000-00007C570000}"/>
    <cellStyle name="20% - Accent1 3 2 5 4 2 5" xfId="22580" xr:uid="{00000000-0005-0000-0000-00007D570000}"/>
    <cellStyle name="20% - Accent1 3 2 5 4 2 5 2" xfId="22581" xr:uid="{00000000-0005-0000-0000-00007E570000}"/>
    <cellStyle name="20% - Accent1 3 2 5 4 2 5 2 2" xfId="22582" xr:uid="{00000000-0005-0000-0000-00007F570000}"/>
    <cellStyle name="20% - Accent1 3 2 5 4 2 5 3" xfId="22583" xr:uid="{00000000-0005-0000-0000-000080570000}"/>
    <cellStyle name="20% - Accent1 3 2 5 4 2 6" xfId="22584" xr:uid="{00000000-0005-0000-0000-000081570000}"/>
    <cellStyle name="20% - Accent1 3 2 5 4 2 6 2" xfId="22585" xr:uid="{00000000-0005-0000-0000-000082570000}"/>
    <cellStyle name="20% - Accent1 3 2 5 4 2 6 2 2" xfId="22586" xr:uid="{00000000-0005-0000-0000-000083570000}"/>
    <cellStyle name="20% - Accent1 3 2 5 4 2 6 3" xfId="22587" xr:uid="{00000000-0005-0000-0000-000084570000}"/>
    <cellStyle name="20% - Accent1 3 2 5 4 2 7" xfId="22588" xr:uid="{00000000-0005-0000-0000-000085570000}"/>
    <cellStyle name="20% - Accent1 3 2 5 4 2 7 2" xfId="22589" xr:uid="{00000000-0005-0000-0000-000086570000}"/>
    <cellStyle name="20% - Accent1 3 2 5 4 2 8" xfId="22590" xr:uid="{00000000-0005-0000-0000-000087570000}"/>
    <cellStyle name="20% - Accent1 3 2 5 4 2 8 2" xfId="22591" xr:uid="{00000000-0005-0000-0000-000088570000}"/>
    <cellStyle name="20% - Accent1 3 2 5 4 2 9" xfId="22592" xr:uid="{00000000-0005-0000-0000-000089570000}"/>
    <cellStyle name="20% - Accent1 3 2 5 4 3" xfId="22593" xr:uid="{00000000-0005-0000-0000-00008A570000}"/>
    <cellStyle name="20% - Accent1 3 2 5 4 3 2" xfId="22594" xr:uid="{00000000-0005-0000-0000-00008B570000}"/>
    <cellStyle name="20% - Accent1 3 2 5 4 3 2 2" xfId="22595" xr:uid="{00000000-0005-0000-0000-00008C570000}"/>
    <cellStyle name="20% - Accent1 3 2 5 4 3 2 2 2" xfId="22596" xr:uid="{00000000-0005-0000-0000-00008D570000}"/>
    <cellStyle name="20% - Accent1 3 2 5 4 3 2 2 2 2" xfId="22597" xr:uid="{00000000-0005-0000-0000-00008E570000}"/>
    <cellStyle name="20% - Accent1 3 2 5 4 3 2 2 3" xfId="22598" xr:uid="{00000000-0005-0000-0000-00008F570000}"/>
    <cellStyle name="20% - Accent1 3 2 5 4 3 2 3" xfId="22599" xr:uid="{00000000-0005-0000-0000-000090570000}"/>
    <cellStyle name="20% - Accent1 3 2 5 4 3 2 3 2" xfId="22600" xr:uid="{00000000-0005-0000-0000-000091570000}"/>
    <cellStyle name="20% - Accent1 3 2 5 4 3 2 4" xfId="22601" xr:uid="{00000000-0005-0000-0000-000092570000}"/>
    <cellStyle name="20% - Accent1 3 2 5 4 3 3" xfId="22602" xr:uid="{00000000-0005-0000-0000-000093570000}"/>
    <cellStyle name="20% - Accent1 3 2 5 4 3 3 2" xfId="22603" xr:uid="{00000000-0005-0000-0000-000094570000}"/>
    <cellStyle name="20% - Accent1 3 2 5 4 3 3 2 2" xfId="22604" xr:uid="{00000000-0005-0000-0000-000095570000}"/>
    <cellStyle name="20% - Accent1 3 2 5 4 3 3 2 2 2" xfId="22605" xr:uid="{00000000-0005-0000-0000-000096570000}"/>
    <cellStyle name="20% - Accent1 3 2 5 4 3 3 2 3" xfId="22606" xr:uid="{00000000-0005-0000-0000-000097570000}"/>
    <cellStyle name="20% - Accent1 3 2 5 4 3 3 3" xfId="22607" xr:uid="{00000000-0005-0000-0000-000098570000}"/>
    <cellStyle name="20% - Accent1 3 2 5 4 3 3 3 2" xfId="22608" xr:uid="{00000000-0005-0000-0000-000099570000}"/>
    <cellStyle name="20% - Accent1 3 2 5 4 3 3 4" xfId="22609" xr:uid="{00000000-0005-0000-0000-00009A570000}"/>
    <cellStyle name="20% - Accent1 3 2 5 4 3 4" xfId="22610" xr:uid="{00000000-0005-0000-0000-00009B570000}"/>
    <cellStyle name="20% - Accent1 3 2 5 4 3 4 2" xfId="22611" xr:uid="{00000000-0005-0000-0000-00009C570000}"/>
    <cellStyle name="20% - Accent1 3 2 5 4 3 4 2 2" xfId="22612" xr:uid="{00000000-0005-0000-0000-00009D570000}"/>
    <cellStyle name="20% - Accent1 3 2 5 4 3 4 2 2 2" xfId="22613" xr:uid="{00000000-0005-0000-0000-00009E570000}"/>
    <cellStyle name="20% - Accent1 3 2 5 4 3 4 2 3" xfId="22614" xr:uid="{00000000-0005-0000-0000-00009F570000}"/>
    <cellStyle name="20% - Accent1 3 2 5 4 3 4 3" xfId="22615" xr:uid="{00000000-0005-0000-0000-0000A0570000}"/>
    <cellStyle name="20% - Accent1 3 2 5 4 3 4 3 2" xfId="22616" xr:uid="{00000000-0005-0000-0000-0000A1570000}"/>
    <cellStyle name="20% - Accent1 3 2 5 4 3 4 4" xfId="22617" xr:uid="{00000000-0005-0000-0000-0000A2570000}"/>
    <cellStyle name="20% - Accent1 3 2 5 4 3 5" xfId="22618" xr:uid="{00000000-0005-0000-0000-0000A3570000}"/>
    <cellStyle name="20% - Accent1 3 2 5 4 3 5 2" xfId="22619" xr:uid="{00000000-0005-0000-0000-0000A4570000}"/>
    <cellStyle name="20% - Accent1 3 2 5 4 3 5 2 2" xfId="22620" xr:uid="{00000000-0005-0000-0000-0000A5570000}"/>
    <cellStyle name="20% - Accent1 3 2 5 4 3 5 3" xfId="22621" xr:uid="{00000000-0005-0000-0000-0000A6570000}"/>
    <cellStyle name="20% - Accent1 3 2 5 4 3 6" xfId="22622" xr:uid="{00000000-0005-0000-0000-0000A7570000}"/>
    <cellStyle name="20% - Accent1 3 2 5 4 3 6 2" xfId="22623" xr:uid="{00000000-0005-0000-0000-0000A8570000}"/>
    <cellStyle name="20% - Accent1 3 2 5 4 3 6 2 2" xfId="22624" xr:uid="{00000000-0005-0000-0000-0000A9570000}"/>
    <cellStyle name="20% - Accent1 3 2 5 4 3 6 3" xfId="22625" xr:uid="{00000000-0005-0000-0000-0000AA570000}"/>
    <cellStyle name="20% - Accent1 3 2 5 4 3 7" xfId="22626" xr:uid="{00000000-0005-0000-0000-0000AB570000}"/>
    <cellStyle name="20% - Accent1 3 2 5 4 3 7 2" xfId="22627" xr:uid="{00000000-0005-0000-0000-0000AC570000}"/>
    <cellStyle name="20% - Accent1 3 2 5 4 3 8" xfId="22628" xr:uid="{00000000-0005-0000-0000-0000AD570000}"/>
    <cellStyle name="20% - Accent1 3 2 5 4 3 8 2" xfId="22629" xr:uid="{00000000-0005-0000-0000-0000AE570000}"/>
    <cellStyle name="20% - Accent1 3 2 5 4 3 9" xfId="22630" xr:uid="{00000000-0005-0000-0000-0000AF570000}"/>
    <cellStyle name="20% - Accent1 3 2 5 4 4" xfId="22631" xr:uid="{00000000-0005-0000-0000-0000B0570000}"/>
    <cellStyle name="20% - Accent1 3 2 5 4 4 2" xfId="22632" xr:uid="{00000000-0005-0000-0000-0000B1570000}"/>
    <cellStyle name="20% - Accent1 3 2 5 4 4 2 2" xfId="22633" xr:uid="{00000000-0005-0000-0000-0000B2570000}"/>
    <cellStyle name="20% - Accent1 3 2 5 4 4 2 2 2" xfId="22634" xr:uid="{00000000-0005-0000-0000-0000B3570000}"/>
    <cellStyle name="20% - Accent1 3 2 5 4 4 2 3" xfId="22635" xr:uid="{00000000-0005-0000-0000-0000B4570000}"/>
    <cellStyle name="20% - Accent1 3 2 5 4 4 3" xfId="22636" xr:uid="{00000000-0005-0000-0000-0000B5570000}"/>
    <cellStyle name="20% - Accent1 3 2 5 4 4 3 2" xfId="22637" xr:uid="{00000000-0005-0000-0000-0000B6570000}"/>
    <cellStyle name="20% - Accent1 3 2 5 4 4 4" xfId="22638" xr:uid="{00000000-0005-0000-0000-0000B7570000}"/>
    <cellStyle name="20% - Accent1 3 2 5 4 5" xfId="22639" xr:uid="{00000000-0005-0000-0000-0000B8570000}"/>
    <cellStyle name="20% - Accent1 3 2 5 4 5 2" xfId="22640" xr:uid="{00000000-0005-0000-0000-0000B9570000}"/>
    <cellStyle name="20% - Accent1 3 2 5 4 5 2 2" xfId="22641" xr:uid="{00000000-0005-0000-0000-0000BA570000}"/>
    <cellStyle name="20% - Accent1 3 2 5 4 5 2 2 2" xfId="22642" xr:uid="{00000000-0005-0000-0000-0000BB570000}"/>
    <cellStyle name="20% - Accent1 3 2 5 4 5 2 3" xfId="22643" xr:uid="{00000000-0005-0000-0000-0000BC570000}"/>
    <cellStyle name="20% - Accent1 3 2 5 4 5 3" xfId="22644" xr:uid="{00000000-0005-0000-0000-0000BD570000}"/>
    <cellStyle name="20% - Accent1 3 2 5 4 5 3 2" xfId="22645" xr:uid="{00000000-0005-0000-0000-0000BE570000}"/>
    <cellStyle name="20% - Accent1 3 2 5 4 5 4" xfId="22646" xr:uid="{00000000-0005-0000-0000-0000BF570000}"/>
    <cellStyle name="20% - Accent1 3 2 5 4 6" xfId="22647" xr:uid="{00000000-0005-0000-0000-0000C0570000}"/>
    <cellStyle name="20% - Accent1 3 2 5 4 6 2" xfId="22648" xr:uid="{00000000-0005-0000-0000-0000C1570000}"/>
    <cellStyle name="20% - Accent1 3 2 5 4 6 2 2" xfId="22649" xr:uid="{00000000-0005-0000-0000-0000C2570000}"/>
    <cellStyle name="20% - Accent1 3 2 5 4 6 2 2 2" xfId="22650" xr:uid="{00000000-0005-0000-0000-0000C3570000}"/>
    <cellStyle name="20% - Accent1 3 2 5 4 6 2 3" xfId="22651" xr:uid="{00000000-0005-0000-0000-0000C4570000}"/>
    <cellStyle name="20% - Accent1 3 2 5 4 6 3" xfId="22652" xr:uid="{00000000-0005-0000-0000-0000C5570000}"/>
    <cellStyle name="20% - Accent1 3 2 5 4 6 3 2" xfId="22653" xr:uid="{00000000-0005-0000-0000-0000C6570000}"/>
    <cellStyle name="20% - Accent1 3 2 5 4 6 4" xfId="22654" xr:uid="{00000000-0005-0000-0000-0000C7570000}"/>
    <cellStyle name="20% - Accent1 3 2 5 4 7" xfId="22655" xr:uid="{00000000-0005-0000-0000-0000C8570000}"/>
    <cellStyle name="20% - Accent1 3 2 5 4 7 2" xfId="22656" xr:uid="{00000000-0005-0000-0000-0000C9570000}"/>
    <cellStyle name="20% - Accent1 3 2 5 4 7 2 2" xfId="22657" xr:uid="{00000000-0005-0000-0000-0000CA570000}"/>
    <cellStyle name="20% - Accent1 3 2 5 4 7 3" xfId="22658" xr:uid="{00000000-0005-0000-0000-0000CB570000}"/>
    <cellStyle name="20% - Accent1 3 2 5 4 8" xfId="22659" xr:uid="{00000000-0005-0000-0000-0000CC570000}"/>
    <cellStyle name="20% - Accent1 3 2 5 4 8 2" xfId="22660" xr:uid="{00000000-0005-0000-0000-0000CD570000}"/>
    <cellStyle name="20% - Accent1 3 2 5 4 8 2 2" xfId="22661" xr:uid="{00000000-0005-0000-0000-0000CE570000}"/>
    <cellStyle name="20% - Accent1 3 2 5 4 8 3" xfId="22662" xr:uid="{00000000-0005-0000-0000-0000CF570000}"/>
    <cellStyle name="20% - Accent1 3 2 5 4 9" xfId="22663" xr:uid="{00000000-0005-0000-0000-0000D0570000}"/>
    <cellStyle name="20% - Accent1 3 2 5 4 9 2" xfId="22664" xr:uid="{00000000-0005-0000-0000-0000D1570000}"/>
    <cellStyle name="20% - Accent1 3 2 5 5" xfId="22665" xr:uid="{00000000-0005-0000-0000-0000D2570000}"/>
    <cellStyle name="20% - Accent1 3 2 5 5 10" xfId="22666" xr:uid="{00000000-0005-0000-0000-0000D3570000}"/>
    <cellStyle name="20% - Accent1 3 2 5 5 10 2" xfId="22667" xr:uid="{00000000-0005-0000-0000-0000D4570000}"/>
    <cellStyle name="20% - Accent1 3 2 5 5 11" xfId="22668" xr:uid="{00000000-0005-0000-0000-0000D5570000}"/>
    <cellStyle name="20% - Accent1 3 2 5 5 2" xfId="22669" xr:uid="{00000000-0005-0000-0000-0000D6570000}"/>
    <cellStyle name="20% - Accent1 3 2 5 5 2 2" xfId="22670" xr:uid="{00000000-0005-0000-0000-0000D7570000}"/>
    <cellStyle name="20% - Accent1 3 2 5 5 2 2 2" xfId="22671" xr:uid="{00000000-0005-0000-0000-0000D8570000}"/>
    <cellStyle name="20% - Accent1 3 2 5 5 2 2 2 2" xfId="22672" xr:uid="{00000000-0005-0000-0000-0000D9570000}"/>
    <cellStyle name="20% - Accent1 3 2 5 5 2 2 2 2 2" xfId="22673" xr:uid="{00000000-0005-0000-0000-0000DA570000}"/>
    <cellStyle name="20% - Accent1 3 2 5 5 2 2 2 3" xfId="22674" xr:uid="{00000000-0005-0000-0000-0000DB570000}"/>
    <cellStyle name="20% - Accent1 3 2 5 5 2 2 3" xfId="22675" xr:uid="{00000000-0005-0000-0000-0000DC570000}"/>
    <cellStyle name="20% - Accent1 3 2 5 5 2 2 3 2" xfId="22676" xr:uid="{00000000-0005-0000-0000-0000DD570000}"/>
    <cellStyle name="20% - Accent1 3 2 5 5 2 2 4" xfId="22677" xr:uid="{00000000-0005-0000-0000-0000DE570000}"/>
    <cellStyle name="20% - Accent1 3 2 5 5 2 3" xfId="22678" xr:uid="{00000000-0005-0000-0000-0000DF570000}"/>
    <cellStyle name="20% - Accent1 3 2 5 5 2 3 2" xfId="22679" xr:uid="{00000000-0005-0000-0000-0000E0570000}"/>
    <cellStyle name="20% - Accent1 3 2 5 5 2 3 2 2" xfId="22680" xr:uid="{00000000-0005-0000-0000-0000E1570000}"/>
    <cellStyle name="20% - Accent1 3 2 5 5 2 3 2 2 2" xfId="22681" xr:uid="{00000000-0005-0000-0000-0000E2570000}"/>
    <cellStyle name="20% - Accent1 3 2 5 5 2 3 2 3" xfId="22682" xr:uid="{00000000-0005-0000-0000-0000E3570000}"/>
    <cellStyle name="20% - Accent1 3 2 5 5 2 3 3" xfId="22683" xr:uid="{00000000-0005-0000-0000-0000E4570000}"/>
    <cellStyle name="20% - Accent1 3 2 5 5 2 3 3 2" xfId="22684" xr:uid="{00000000-0005-0000-0000-0000E5570000}"/>
    <cellStyle name="20% - Accent1 3 2 5 5 2 3 4" xfId="22685" xr:uid="{00000000-0005-0000-0000-0000E6570000}"/>
    <cellStyle name="20% - Accent1 3 2 5 5 2 4" xfId="22686" xr:uid="{00000000-0005-0000-0000-0000E7570000}"/>
    <cellStyle name="20% - Accent1 3 2 5 5 2 4 2" xfId="22687" xr:uid="{00000000-0005-0000-0000-0000E8570000}"/>
    <cellStyle name="20% - Accent1 3 2 5 5 2 4 2 2" xfId="22688" xr:uid="{00000000-0005-0000-0000-0000E9570000}"/>
    <cellStyle name="20% - Accent1 3 2 5 5 2 4 2 2 2" xfId="22689" xr:uid="{00000000-0005-0000-0000-0000EA570000}"/>
    <cellStyle name="20% - Accent1 3 2 5 5 2 4 2 3" xfId="22690" xr:uid="{00000000-0005-0000-0000-0000EB570000}"/>
    <cellStyle name="20% - Accent1 3 2 5 5 2 4 3" xfId="22691" xr:uid="{00000000-0005-0000-0000-0000EC570000}"/>
    <cellStyle name="20% - Accent1 3 2 5 5 2 4 3 2" xfId="22692" xr:uid="{00000000-0005-0000-0000-0000ED570000}"/>
    <cellStyle name="20% - Accent1 3 2 5 5 2 4 4" xfId="22693" xr:uid="{00000000-0005-0000-0000-0000EE570000}"/>
    <cellStyle name="20% - Accent1 3 2 5 5 2 5" xfId="22694" xr:uid="{00000000-0005-0000-0000-0000EF570000}"/>
    <cellStyle name="20% - Accent1 3 2 5 5 2 5 2" xfId="22695" xr:uid="{00000000-0005-0000-0000-0000F0570000}"/>
    <cellStyle name="20% - Accent1 3 2 5 5 2 5 2 2" xfId="22696" xr:uid="{00000000-0005-0000-0000-0000F1570000}"/>
    <cellStyle name="20% - Accent1 3 2 5 5 2 5 3" xfId="22697" xr:uid="{00000000-0005-0000-0000-0000F2570000}"/>
    <cellStyle name="20% - Accent1 3 2 5 5 2 6" xfId="22698" xr:uid="{00000000-0005-0000-0000-0000F3570000}"/>
    <cellStyle name="20% - Accent1 3 2 5 5 2 6 2" xfId="22699" xr:uid="{00000000-0005-0000-0000-0000F4570000}"/>
    <cellStyle name="20% - Accent1 3 2 5 5 2 6 2 2" xfId="22700" xr:uid="{00000000-0005-0000-0000-0000F5570000}"/>
    <cellStyle name="20% - Accent1 3 2 5 5 2 6 3" xfId="22701" xr:uid="{00000000-0005-0000-0000-0000F6570000}"/>
    <cellStyle name="20% - Accent1 3 2 5 5 2 7" xfId="22702" xr:uid="{00000000-0005-0000-0000-0000F7570000}"/>
    <cellStyle name="20% - Accent1 3 2 5 5 2 7 2" xfId="22703" xr:uid="{00000000-0005-0000-0000-0000F8570000}"/>
    <cellStyle name="20% - Accent1 3 2 5 5 2 8" xfId="22704" xr:uid="{00000000-0005-0000-0000-0000F9570000}"/>
    <cellStyle name="20% - Accent1 3 2 5 5 2 8 2" xfId="22705" xr:uid="{00000000-0005-0000-0000-0000FA570000}"/>
    <cellStyle name="20% - Accent1 3 2 5 5 2 9" xfId="22706" xr:uid="{00000000-0005-0000-0000-0000FB570000}"/>
    <cellStyle name="20% - Accent1 3 2 5 5 3" xfId="22707" xr:uid="{00000000-0005-0000-0000-0000FC570000}"/>
    <cellStyle name="20% - Accent1 3 2 5 5 3 2" xfId="22708" xr:uid="{00000000-0005-0000-0000-0000FD570000}"/>
    <cellStyle name="20% - Accent1 3 2 5 5 3 2 2" xfId="22709" xr:uid="{00000000-0005-0000-0000-0000FE570000}"/>
    <cellStyle name="20% - Accent1 3 2 5 5 3 2 2 2" xfId="22710" xr:uid="{00000000-0005-0000-0000-0000FF570000}"/>
    <cellStyle name="20% - Accent1 3 2 5 5 3 2 2 2 2" xfId="22711" xr:uid="{00000000-0005-0000-0000-000000580000}"/>
    <cellStyle name="20% - Accent1 3 2 5 5 3 2 2 3" xfId="22712" xr:uid="{00000000-0005-0000-0000-000001580000}"/>
    <cellStyle name="20% - Accent1 3 2 5 5 3 2 3" xfId="22713" xr:uid="{00000000-0005-0000-0000-000002580000}"/>
    <cellStyle name="20% - Accent1 3 2 5 5 3 2 3 2" xfId="22714" xr:uid="{00000000-0005-0000-0000-000003580000}"/>
    <cellStyle name="20% - Accent1 3 2 5 5 3 2 4" xfId="22715" xr:uid="{00000000-0005-0000-0000-000004580000}"/>
    <cellStyle name="20% - Accent1 3 2 5 5 3 3" xfId="22716" xr:uid="{00000000-0005-0000-0000-000005580000}"/>
    <cellStyle name="20% - Accent1 3 2 5 5 3 3 2" xfId="22717" xr:uid="{00000000-0005-0000-0000-000006580000}"/>
    <cellStyle name="20% - Accent1 3 2 5 5 3 3 2 2" xfId="22718" xr:uid="{00000000-0005-0000-0000-000007580000}"/>
    <cellStyle name="20% - Accent1 3 2 5 5 3 3 2 2 2" xfId="22719" xr:uid="{00000000-0005-0000-0000-000008580000}"/>
    <cellStyle name="20% - Accent1 3 2 5 5 3 3 2 3" xfId="22720" xr:uid="{00000000-0005-0000-0000-000009580000}"/>
    <cellStyle name="20% - Accent1 3 2 5 5 3 3 3" xfId="22721" xr:uid="{00000000-0005-0000-0000-00000A580000}"/>
    <cellStyle name="20% - Accent1 3 2 5 5 3 3 3 2" xfId="22722" xr:uid="{00000000-0005-0000-0000-00000B580000}"/>
    <cellStyle name="20% - Accent1 3 2 5 5 3 3 4" xfId="22723" xr:uid="{00000000-0005-0000-0000-00000C580000}"/>
    <cellStyle name="20% - Accent1 3 2 5 5 3 4" xfId="22724" xr:uid="{00000000-0005-0000-0000-00000D580000}"/>
    <cellStyle name="20% - Accent1 3 2 5 5 3 4 2" xfId="22725" xr:uid="{00000000-0005-0000-0000-00000E580000}"/>
    <cellStyle name="20% - Accent1 3 2 5 5 3 4 2 2" xfId="22726" xr:uid="{00000000-0005-0000-0000-00000F580000}"/>
    <cellStyle name="20% - Accent1 3 2 5 5 3 4 2 2 2" xfId="22727" xr:uid="{00000000-0005-0000-0000-000010580000}"/>
    <cellStyle name="20% - Accent1 3 2 5 5 3 4 2 3" xfId="22728" xr:uid="{00000000-0005-0000-0000-000011580000}"/>
    <cellStyle name="20% - Accent1 3 2 5 5 3 4 3" xfId="22729" xr:uid="{00000000-0005-0000-0000-000012580000}"/>
    <cellStyle name="20% - Accent1 3 2 5 5 3 4 3 2" xfId="22730" xr:uid="{00000000-0005-0000-0000-000013580000}"/>
    <cellStyle name="20% - Accent1 3 2 5 5 3 4 4" xfId="22731" xr:uid="{00000000-0005-0000-0000-000014580000}"/>
    <cellStyle name="20% - Accent1 3 2 5 5 3 5" xfId="22732" xr:uid="{00000000-0005-0000-0000-000015580000}"/>
    <cellStyle name="20% - Accent1 3 2 5 5 3 5 2" xfId="22733" xr:uid="{00000000-0005-0000-0000-000016580000}"/>
    <cellStyle name="20% - Accent1 3 2 5 5 3 5 2 2" xfId="22734" xr:uid="{00000000-0005-0000-0000-000017580000}"/>
    <cellStyle name="20% - Accent1 3 2 5 5 3 5 3" xfId="22735" xr:uid="{00000000-0005-0000-0000-000018580000}"/>
    <cellStyle name="20% - Accent1 3 2 5 5 3 6" xfId="22736" xr:uid="{00000000-0005-0000-0000-000019580000}"/>
    <cellStyle name="20% - Accent1 3 2 5 5 3 6 2" xfId="22737" xr:uid="{00000000-0005-0000-0000-00001A580000}"/>
    <cellStyle name="20% - Accent1 3 2 5 5 3 6 2 2" xfId="22738" xr:uid="{00000000-0005-0000-0000-00001B580000}"/>
    <cellStyle name="20% - Accent1 3 2 5 5 3 6 3" xfId="22739" xr:uid="{00000000-0005-0000-0000-00001C580000}"/>
    <cellStyle name="20% - Accent1 3 2 5 5 3 7" xfId="22740" xr:uid="{00000000-0005-0000-0000-00001D580000}"/>
    <cellStyle name="20% - Accent1 3 2 5 5 3 7 2" xfId="22741" xr:uid="{00000000-0005-0000-0000-00001E580000}"/>
    <cellStyle name="20% - Accent1 3 2 5 5 3 8" xfId="22742" xr:uid="{00000000-0005-0000-0000-00001F580000}"/>
    <cellStyle name="20% - Accent1 3 2 5 5 3 8 2" xfId="22743" xr:uid="{00000000-0005-0000-0000-000020580000}"/>
    <cellStyle name="20% - Accent1 3 2 5 5 3 9" xfId="22744" xr:uid="{00000000-0005-0000-0000-000021580000}"/>
    <cellStyle name="20% - Accent1 3 2 5 5 4" xfId="22745" xr:uid="{00000000-0005-0000-0000-000022580000}"/>
    <cellStyle name="20% - Accent1 3 2 5 5 4 2" xfId="22746" xr:uid="{00000000-0005-0000-0000-000023580000}"/>
    <cellStyle name="20% - Accent1 3 2 5 5 4 2 2" xfId="22747" xr:uid="{00000000-0005-0000-0000-000024580000}"/>
    <cellStyle name="20% - Accent1 3 2 5 5 4 2 2 2" xfId="22748" xr:uid="{00000000-0005-0000-0000-000025580000}"/>
    <cellStyle name="20% - Accent1 3 2 5 5 4 2 3" xfId="22749" xr:uid="{00000000-0005-0000-0000-000026580000}"/>
    <cellStyle name="20% - Accent1 3 2 5 5 4 3" xfId="22750" xr:uid="{00000000-0005-0000-0000-000027580000}"/>
    <cellStyle name="20% - Accent1 3 2 5 5 4 3 2" xfId="22751" xr:uid="{00000000-0005-0000-0000-000028580000}"/>
    <cellStyle name="20% - Accent1 3 2 5 5 4 4" xfId="22752" xr:uid="{00000000-0005-0000-0000-000029580000}"/>
    <cellStyle name="20% - Accent1 3 2 5 5 5" xfId="22753" xr:uid="{00000000-0005-0000-0000-00002A580000}"/>
    <cellStyle name="20% - Accent1 3 2 5 5 5 2" xfId="22754" xr:uid="{00000000-0005-0000-0000-00002B580000}"/>
    <cellStyle name="20% - Accent1 3 2 5 5 5 2 2" xfId="22755" xr:uid="{00000000-0005-0000-0000-00002C580000}"/>
    <cellStyle name="20% - Accent1 3 2 5 5 5 2 2 2" xfId="22756" xr:uid="{00000000-0005-0000-0000-00002D580000}"/>
    <cellStyle name="20% - Accent1 3 2 5 5 5 2 3" xfId="22757" xr:uid="{00000000-0005-0000-0000-00002E580000}"/>
    <cellStyle name="20% - Accent1 3 2 5 5 5 3" xfId="22758" xr:uid="{00000000-0005-0000-0000-00002F580000}"/>
    <cellStyle name="20% - Accent1 3 2 5 5 5 3 2" xfId="22759" xr:uid="{00000000-0005-0000-0000-000030580000}"/>
    <cellStyle name="20% - Accent1 3 2 5 5 5 4" xfId="22760" xr:uid="{00000000-0005-0000-0000-000031580000}"/>
    <cellStyle name="20% - Accent1 3 2 5 5 6" xfId="22761" xr:uid="{00000000-0005-0000-0000-000032580000}"/>
    <cellStyle name="20% - Accent1 3 2 5 5 6 2" xfId="22762" xr:uid="{00000000-0005-0000-0000-000033580000}"/>
    <cellStyle name="20% - Accent1 3 2 5 5 6 2 2" xfId="22763" xr:uid="{00000000-0005-0000-0000-000034580000}"/>
    <cellStyle name="20% - Accent1 3 2 5 5 6 2 2 2" xfId="22764" xr:uid="{00000000-0005-0000-0000-000035580000}"/>
    <cellStyle name="20% - Accent1 3 2 5 5 6 2 3" xfId="22765" xr:uid="{00000000-0005-0000-0000-000036580000}"/>
    <cellStyle name="20% - Accent1 3 2 5 5 6 3" xfId="22766" xr:uid="{00000000-0005-0000-0000-000037580000}"/>
    <cellStyle name="20% - Accent1 3 2 5 5 6 3 2" xfId="22767" xr:uid="{00000000-0005-0000-0000-000038580000}"/>
    <cellStyle name="20% - Accent1 3 2 5 5 6 4" xfId="22768" xr:uid="{00000000-0005-0000-0000-000039580000}"/>
    <cellStyle name="20% - Accent1 3 2 5 5 7" xfId="22769" xr:uid="{00000000-0005-0000-0000-00003A580000}"/>
    <cellStyle name="20% - Accent1 3 2 5 5 7 2" xfId="22770" xr:uid="{00000000-0005-0000-0000-00003B580000}"/>
    <cellStyle name="20% - Accent1 3 2 5 5 7 2 2" xfId="22771" xr:uid="{00000000-0005-0000-0000-00003C580000}"/>
    <cellStyle name="20% - Accent1 3 2 5 5 7 3" xfId="22772" xr:uid="{00000000-0005-0000-0000-00003D580000}"/>
    <cellStyle name="20% - Accent1 3 2 5 5 8" xfId="22773" xr:uid="{00000000-0005-0000-0000-00003E580000}"/>
    <cellStyle name="20% - Accent1 3 2 5 5 8 2" xfId="22774" xr:uid="{00000000-0005-0000-0000-00003F580000}"/>
    <cellStyle name="20% - Accent1 3 2 5 5 8 2 2" xfId="22775" xr:uid="{00000000-0005-0000-0000-000040580000}"/>
    <cellStyle name="20% - Accent1 3 2 5 5 8 3" xfId="22776" xr:uid="{00000000-0005-0000-0000-000041580000}"/>
    <cellStyle name="20% - Accent1 3 2 5 5 9" xfId="22777" xr:uid="{00000000-0005-0000-0000-000042580000}"/>
    <cellStyle name="20% - Accent1 3 2 5 5 9 2" xfId="22778" xr:uid="{00000000-0005-0000-0000-000043580000}"/>
    <cellStyle name="20% - Accent1 3 2 5 6" xfId="22779" xr:uid="{00000000-0005-0000-0000-000044580000}"/>
    <cellStyle name="20% - Accent1 3 2 5 6 2" xfId="22780" xr:uid="{00000000-0005-0000-0000-000045580000}"/>
    <cellStyle name="20% - Accent1 3 2 5 6 2 2" xfId="22781" xr:uid="{00000000-0005-0000-0000-000046580000}"/>
    <cellStyle name="20% - Accent1 3 2 5 6 2 2 2" xfId="22782" xr:uid="{00000000-0005-0000-0000-000047580000}"/>
    <cellStyle name="20% - Accent1 3 2 5 6 2 2 2 2" xfId="22783" xr:uid="{00000000-0005-0000-0000-000048580000}"/>
    <cellStyle name="20% - Accent1 3 2 5 6 2 2 3" xfId="22784" xr:uid="{00000000-0005-0000-0000-000049580000}"/>
    <cellStyle name="20% - Accent1 3 2 5 6 2 3" xfId="22785" xr:uid="{00000000-0005-0000-0000-00004A580000}"/>
    <cellStyle name="20% - Accent1 3 2 5 6 2 3 2" xfId="22786" xr:uid="{00000000-0005-0000-0000-00004B580000}"/>
    <cellStyle name="20% - Accent1 3 2 5 6 2 4" xfId="22787" xr:uid="{00000000-0005-0000-0000-00004C580000}"/>
    <cellStyle name="20% - Accent1 3 2 5 6 3" xfId="22788" xr:uid="{00000000-0005-0000-0000-00004D580000}"/>
    <cellStyle name="20% - Accent1 3 2 5 6 3 2" xfId="22789" xr:uid="{00000000-0005-0000-0000-00004E580000}"/>
    <cellStyle name="20% - Accent1 3 2 5 6 3 2 2" xfId="22790" xr:uid="{00000000-0005-0000-0000-00004F580000}"/>
    <cellStyle name="20% - Accent1 3 2 5 6 3 2 2 2" xfId="22791" xr:uid="{00000000-0005-0000-0000-000050580000}"/>
    <cellStyle name="20% - Accent1 3 2 5 6 3 2 3" xfId="22792" xr:uid="{00000000-0005-0000-0000-000051580000}"/>
    <cellStyle name="20% - Accent1 3 2 5 6 3 3" xfId="22793" xr:uid="{00000000-0005-0000-0000-000052580000}"/>
    <cellStyle name="20% - Accent1 3 2 5 6 3 3 2" xfId="22794" xr:uid="{00000000-0005-0000-0000-000053580000}"/>
    <cellStyle name="20% - Accent1 3 2 5 6 3 4" xfId="22795" xr:uid="{00000000-0005-0000-0000-000054580000}"/>
    <cellStyle name="20% - Accent1 3 2 5 6 4" xfId="22796" xr:uid="{00000000-0005-0000-0000-000055580000}"/>
    <cellStyle name="20% - Accent1 3 2 5 6 4 2" xfId="22797" xr:uid="{00000000-0005-0000-0000-000056580000}"/>
    <cellStyle name="20% - Accent1 3 2 5 6 4 2 2" xfId="22798" xr:uid="{00000000-0005-0000-0000-000057580000}"/>
    <cellStyle name="20% - Accent1 3 2 5 6 4 2 2 2" xfId="22799" xr:uid="{00000000-0005-0000-0000-000058580000}"/>
    <cellStyle name="20% - Accent1 3 2 5 6 4 2 3" xfId="22800" xr:uid="{00000000-0005-0000-0000-000059580000}"/>
    <cellStyle name="20% - Accent1 3 2 5 6 4 3" xfId="22801" xr:uid="{00000000-0005-0000-0000-00005A580000}"/>
    <cellStyle name="20% - Accent1 3 2 5 6 4 3 2" xfId="22802" xr:uid="{00000000-0005-0000-0000-00005B580000}"/>
    <cellStyle name="20% - Accent1 3 2 5 6 4 4" xfId="22803" xr:uid="{00000000-0005-0000-0000-00005C580000}"/>
    <cellStyle name="20% - Accent1 3 2 5 6 5" xfId="22804" xr:uid="{00000000-0005-0000-0000-00005D580000}"/>
    <cellStyle name="20% - Accent1 3 2 5 6 5 2" xfId="22805" xr:uid="{00000000-0005-0000-0000-00005E580000}"/>
    <cellStyle name="20% - Accent1 3 2 5 6 5 2 2" xfId="22806" xr:uid="{00000000-0005-0000-0000-00005F580000}"/>
    <cellStyle name="20% - Accent1 3 2 5 6 5 3" xfId="22807" xr:uid="{00000000-0005-0000-0000-000060580000}"/>
    <cellStyle name="20% - Accent1 3 2 5 6 6" xfId="22808" xr:uid="{00000000-0005-0000-0000-000061580000}"/>
    <cellStyle name="20% - Accent1 3 2 5 6 6 2" xfId="22809" xr:uid="{00000000-0005-0000-0000-000062580000}"/>
    <cellStyle name="20% - Accent1 3 2 5 6 6 2 2" xfId="22810" xr:uid="{00000000-0005-0000-0000-000063580000}"/>
    <cellStyle name="20% - Accent1 3 2 5 6 6 3" xfId="22811" xr:uid="{00000000-0005-0000-0000-000064580000}"/>
    <cellStyle name="20% - Accent1 3 2 5 6 7" xfId="22812" xr:uid="{00000000-0005-0000-0000-000065580000}"/>
    <cellStyle name="20% - Accent1 3 2 5 6 7 2" xfId="22813" xr:uid="{00000000-0005-0000-0000-000066580000}"/>
    <cellStyle name="20% - Accent1 3 2 5 6 8" xfId="22814" xr:uid="{00000000-0005-0000-0000-000067580000}"/>
    <cellStyle name="20% - Accent1 3 2 5 6 8 2" xfId="22815" xr:uid="{00000000-0005-0000-0000-000068580000}"/>
    <cellStyle name="20% - Accent1 3 2 5 6 9" xfId="22816" xr:uid="{00000000-0005-0000-0000-000069580000}"/>
    <cellStyle name="20% - Accent1 3 2 5 7" xfId="22817" xr:uid="{00000000-0005-0000-0000-00006A580000}"/>
    <cellStyle name="20% - Accent1 3 2 5 7 2" xfId="22818" xr:uid="{00000000-0005-0000-0000-00006B580000}"/>
    <cellStyle name="20% - Accent1 3 2 5 7 2 2" xfId="22819" xr:uid="{00000000-0005-0000-0000-00006C580000}"/>
    <cellStyle name="20% - Accent1 3 2 5 7 2 2 2" xfId="22820" xr:uid="{00000000-0005-0000-0000-00006D580000}"/>
    <cellStyle name="20% - Accent1 3 2 5 7 2 2 2 2" xfId="22821" xr:uid="{00000000-0005-0000-0000-00006E580000}"/>
    <cellStyle name="20% - Accent1 3 2 5 7 2 2 3" xfId="22822" xr:uid="{00000000-0005-0000-0000-00006F580000}"/>
    <cellStyle name="20% - Accent1 3 2 5 7 2 3" xfId="22823" xr:uid="{00000000-0005-0000-0000-000070580000}"/>
    <cellStyle name="20% - Accent1 3 2 5 7 2 3 2" xfId="22824" xr:uid="{00000000-0005-0000-0000-000071580000}"/>
    <cellStyle name="20% - Accent1 3 2 5 7 2 4" xfId="22825" xr:uid="{00000000-0005-0000-0000-000072580000}"/>
    <cellStyle name="20% - Accent1 3 2 5 7 3" xfId="22826" xr:uid="{00000000-0005-0000-0000-000073580000}"/>
    <cellStyle name="20% - Accent1 3 2 5 7 3 2" xfId="22827" xr:uid="{00000000-0005-0000-0000-000074580000}"/>
    <cellStyle name="20% - Accent1 3 2 5 7 3 2 2" xfId="22828" xr:uid="{00000000-0005-0000-0000-000075580000}"/>
    <cellStyle name="20% - Accent1 3 2 5 7 3 2 2 2" xfId="22829" xr:uid="{00000000-0005-0000-0000-000076580000}"/>
    <cellStyle name="20% - Accent1 3 2 5 7 3 2 3" xfId="22830" xr:uid="{00000000-0005-0000-0000-000077580000}"/>
    <cellStyle name="20% - Accent1 3 2 5 7 3 3" xfId="22831" xr:uid="{00000000-0005-0000-0000-000078580000}"/>
    <cellStyle name="20% - Accent1 3 2 5 7 3 3 2" xfId="22832" xr:uid="{00000000-0005-0000-0000-000079580000}"/>
    <cellStyle name="20% - Accent1 3 2 5 7 3 4" xfId="22833" xr:uid="{00000000-0005-0000-0000-00007A580000}"/>
    <cellStyle name="20% - Accent1 3 2 5 7 4" xfId="22834" xr:uid="{00000000-0005-0000-0000-00007B580000}"/>
    <cellStyle name="20% - Accent1 3 2 5 7 4 2" xfId="22835" xr:uid="{00000000-0005-0000-0000-00007C580000}"/>
    <cellStyle name="20% - Accent1 3 2 5 7 4 2 2" xfId="22836" xr:uid="{00000000-0005-0000-0000-00007D580000}"/>
    <cellStyle name="20% - Accent1 3 2 5 7 4 2 2 2" xfId="22837" xr:uid="{00000000-0005-0000-0000-00007E580000}"/>
    <cellStyle name="20% - Accent1 3 2 5 7 4 2 3" xfId="22838" xr:uid="{00000000-0005-0000-0000-00007F580000}"/>
    <cellStyle name="20% - Accent1 3 2 5 7 4 3" xfId="22839" xr:uid="{00000000-0005-0000-0000-000080580000}"/>
    <cellStyle name="20% - Accent1 3 2 5 7 4 3 2" xfId="22840" xr:uid="{00000000-0005-0000-0000-000081580000}"/>
    <cellStyle name="20% - Accent1 3 2 5 7 4 4" xfId="22841" xr:uid="{00000000-0005-0000-0000-000082580000}"/>
    <cellStyle name="20% - Accent1 3 2 5 7 5" xfId="22842" xr:uid="{00000000-0005-0000-0000-000083580000}"/>
    <cellStyle name="20% - Accent1 3 2 5 7 5 2" xfId="22843" xr:uid="{00000000-0005-0000-0000-000084580000}"/>
    <cellStyle name="20% - Accent1 3 2 5 7 5 2 2" xfId="22844" xr:uid="{00000000-0005-0000-0000-000085580000}"/>
    <cellStyle name="20% - Accent1 3 2 5 7 5 3" xfId="22845" xr:uid="{00000000-0005-0000-0000-000086580000}"/>
    <cellStyle name="20% - Accent1 3 2 5 7 6" xfId="22846" xr:uid="{00000000-0005-0000-0000-000087580000}"/>
    <cellStyle name="20% - Accent1 3 2 5 7 6 2" xfId="22847" xr:uid="{00000000-0005-0000-0000-000088580000}"/>
    <cellStyle name="20% - Accent1 3 2 5 7 6 2 2" xfId="22848" xr:uid="{00000000-0005-0000-0000-000089580000}"/>
    <cellStyle name="20% - Accent1 3 2 5 7 6 3" xfId="22849" xr:uid="{00000000-0005-0000-0000-00008A580000}"/>
    <cellStyle name="20% - Accent1 3 2 5 7 7" xfId="22850" xr:uid="{00000000-0005-0000-0000-00008B580000}"/>
    <cellStyle name="20% - Accent1 3 2 5 7 7 2" xfId="22851" xr:uid="{00000000-0005-0000-0000-00008C580000}"/>
    <cellStyle name="20% - Accent1 3 2 5 7 8" xfId="22852" xr:uid="{00000000-0005-0000-0000-00008D580000}"/>
    <cellStyle name="20% - Accent1 3 2 5 7 8 2" xfId="22853" xr:uid="{00000000-0005-0000-0000-00008E580000}"/>
    <cellStyle name="20% - Accent1 3 2 5 7 9" xfId="22854" xr:uid="{00000000-0005-0000-0000-00008F580000}"/>
    <cellStyle name="20% - Accent1 3 2 5 8" xfId="22855" xr:uid="{00000000-0005-0000-0000-000090580000}"/>
    <cellStyle name="20% - Accent1 3 2 5 8 2" xfId="22856" xr:uid="{00000000-0005-0000-0000-000091580000}"/>
    <cellStyle name="20% - Accent1 3 2 5 8 2 2" xfId="22857" xr:uid="{00000000-0005-0000-0000-000092580000}"/>
    <cellStyle name="20% - Accent1 3 2 5 8 2 2 2" xfId="22858" xr:uid="{00000000-0005-0000-0000-000093580000}"/>
    <cellStyle name="20% - Accent1 3 2 5 8 2 3" xfId="22859" xr:uid="{00000000-0005-0000-0000-000094580000}"/>
    <cellStyle name="20% - Accent1 3 2 5 8 3" xfId="22860" xr:uid="{00000000-0005-0000-0000-000095580000}"/>
    <cellStyle name="20% - Accent1 3 2 5 8 3 2" xfId="22861" xr:uid="{00000000-0005-0000-0000-000096580000}"/>
    <cellStyle name="20% - Accent1 3 2 5 8 4" xfId="22862" xr:uid="{00000000-0005-0000-0000-000097580000}"/>
    <cellStyle name="20% - Accent1 3 2 5 9" xfId="22863" xr:uid="{00000000-0005-0000-0000-000098580000}"/>
    <cellStyle name="20% - Accent1 3 2 5 9 2" xfId="22864" xr:uid="{00000000-0005-0000-0000-000099580000}"/>
    <cellStyle name="20% - Accent1 3 2 5 9 2 2" xfId="22865" xr:uid="{00000000-0005-0000-0000-00009A580000}"/>
    <cellStyle name="20% - Accent1 3 2 5 9 2 2 2" xfId="22866" xr:uid="{00000000-0005-0000-0000-00009B580000}"/>
    <cellStyle name="20% - Accent1 3 2 5 9 2 3" xfId="22867" xr:uid="{00000000-0005-0000-0000-00009C580000}"/>
    <cellStyle name="20% - Accent1 3 2 5 9 3" xfId="22868" xr:uid="{00000000-0005-0000-0000-00009D580000}"/>
    <cellStyle name="20% - Accent1 3 2 5 9 3 2" xfId="22869" xr:uid="{00000000-0005-0000-0000-00009E580000}"/>
    <cellStyle name="20% - Accent1 3 2 5 9 4" xfId="22870" xr:uid="{00000000-0005-0000-0000-00009F580000}"/>
    <cellStyle name="20% - Accent1 3 2 6" xfId="22871" xr:uid="{00000000-0005-0000-0000-0000A0580000}"/>
    <cellStyle name="20% - Accent1 3 2 6 10" xfId="22872" xr:uid="{00000000-0005-0000-0000-0000A1580000}"/>
    <cellStyle name="20% - Accent1 3 2 6 10 2" xfId="22873" xr:uid="{00000000-0005-0000-0000-0000A2580000}"/>
    <cellStyle name="20% - Accent1 3 2 6 10 2 2" xfId="22874" xr:uid="{00000000-0005-0000-0000-0000A3580000}"/>
    <cellStyle name="20% - Accent1 3 2 6 10 3" xfId="22875" xr:uid="{00000000-0005-0000-0000-0000A4580000}"/>
    <cellStyle name="20% - Accent1 3 2 6 11" xfId="22876" xr:uid="{00000000-0005-0000-0000-0000A5580000}"/>
    <cellStyle name="20% - Accent1 3 2 6 11 2" xfId="22877" xr:uid="{00000000-0005-0000-0000-0000A6580000}"/>
    <cellStyle name="20% - Accent1 3 2 6 11 2 2" xfId="22878" xr:uid="{00000000-0005-0000-0000-0000A7580000}"/>
    <cellStyle name="20% - Accent1 3 2 6 11 3" xfId="22879" xr:uid="{00000000-0005-0000-0000-0000A8580000}"/>
    <cellStyle name="20% - Accent1 3 2 6 12" xfId="22880" xr:uid="{00000000-0005-0000-0000-0000A9580000}"/>
    <cellStyle name="20% - Accent1 3 2 6 12 2" xfId="22881" xr:uid="{00000000-0005-0000-0000-0000AA580000}"/>
    <cellStyle name="20% - Accent1 3 2 6 13" xfId="22882" xr:uid="{00000000-0005-0000-0000-0000AB580000}"/>
    <cellStyle name="20% - Accent1 3 2 6 13 2" xfId="22883" xr:uid="{00000000-0005-0000-0000-0000AC580000}"/>
    <cellStyle name="20% - Accent1 3 2 6 14" xfId="22884" xr:uid="{00000000-0005-0000-0000-0000AD580000}"/>
    <cellStyle name="20% - Accent1 3 2 6 2" xfId="22885" xr:uid="{00000000-0005-0000-0000-0000AE580000}"/>
    <cellStyle name="20% - Accent1 3 2 6 2 10" xfId="22886" xr:uid="{00000000-0005-0000-0000-0000AF580000}"/>
    <cellStyle name="20% - Accent1 3 2 6 2 10 2" xfId="22887" xr:uid="{00000000-0005-0000-0000-0000B0580000}"/>
    <cellStyle name="20% - Accent1 3 2 6 2 11" xfId="22888" xr:uid="{00000000-0005-0000-0000-0000B1580000}"/>
    <cellStyle name="20% - Accent1 3 2 6 2 2" xfId="22889" xr:uid="{00000000-0005-0000-0000-0000B2580000}"/>
    <cellStyle name="20% - Accent1 3 2 6 2 2 2" xfId="22890" xr:uid="{00000000-0005-0000-0000-0000B3580000}"/>
    <cellStyle name="20% - Accent1 3 2 6 2 2 2 2" xfId="22891" xr:uid="{00000000-0005-0000-0000-0000B4580000}"/>
    <cellStyle name="20% - Accent1 3 2 6 2 2 2 2 2" xfId="22892" xr:uid="{00000000-0005-0000-0000-0000B5580000}"/>
    <cellStyle name="20% - Accent1 3 2 6 2 2 2 2 2 2" xfId="22893" xr:uid="{00000000-0005-0000-0000-0000B6580000}"/>
    <cellStyle name="20% - Accent1 3 2 6 2 2 2 2 3" xfId="22894" xr:uid="{00000000-0005-0000-0000-0000B7580000}"/>
    <cellStyle name="20% - Accent1 3 2 6 2 2 2 3" xfId="22895" xr:uid="{00000000-0005-0000-0000-0000B8580000}"/>
    <cellStyle name="20% - Accent1 3 2 6 2 2 2 3 2" xfId="22896" xr:uid="{00000000-0005-0000-0000-0000B9580000}"/>
    <cellStyle name="20% - Accent1 3 2 6 2 2 2 4" xfId="22897" xr:uid="{00000000-0005-0000-0000-0000BA580000}"/>
    <cellStyle name="20% - Accent1 3 2 6 2 2 3" xfId="22898" xr:uid="{00000000-0005-0000-0000-0000BB580000}"/>
    <cellStyle name="20% - Accent1 3 2 6 2 2 3 2" xfId="22899" xr:uid="{00000000-0005-0000-0000-0000BC580000}"/>
    <cellStyle name="20% - Accent1 3 2 6 2 2 3 2 2" xfId="22900" xr:uid="{00000000-0005-0000-0000-0000BD580000}"/>
    <cellStyle name="20% - Accent1 3 2 6 2 2 3 2 2 2" xfId="22901" xr:uid="{00000000-0005-0000-0000-0000BE580000}"/>
    <cellStyle name="20% - Accent1 3 2 6 2 2 3 2 3" xfId="22902" xr:uid="{00000000-0005-0000-0000-0000BF580000}"/>
    <cellStyle name="20% - Accent1 3 2 6 2 2 3 3" xfId="22903" xr:uid="{00000000-0005-0000-0000-0000C0580000}"/>
    <cellStyle name="20% - Accent1 3 2 6 2 2 3 3 2" xfId="22904" xr:uid="{00000000-0005-0000-0000-0000C1580000}"/>
    <cellStyle name="20% - Accent1 3 2 6 2 2 3 4" xfId="22905" xr:uid="{00000000-0005-0000-0000-0000C2580000}"/>
    <cellStyle name="20% - Accent1 3 2 6 2 2 4" xfId="22906" xr:uid="{00000000-0005-0000-0000-0000C3580000}"/>
    <cellStyle name="20% - Accent1 3 2 6 2 2 4 2" xfId="22907" xr:uid="{00000000-0005-0000-0000-0000C4580000}"/>
    <cellStyle name="20% - Accent1 3 2 6 2 2 4 2 2" xfId="22908" xr:uid="{00000000-0005-0000-0000-0000C5580000}"/>
    <cellStyle name="20% - Accent1 3 2 6 2 2 4 2 2 2" xfId="22909" xr:uid="{00000000-0005-0000-0000-0000C6580000}"/>
    <cellStyle name="20% - Accent1 3 2 6 2 2 4 2 3" xfId="22910" xr:uid="{00000000-0005-0000-0000-0000C7580000}"/>
    <cellStyle name="20% - Accent1 3 2 6 2 2 4 3" xfId="22911" xr:uid="{00000000-0005-0000-0000-0000C8580000}"/>
    <cellStyle name="20% - Accent1 3 2 6 2 2 4 3 2" xfId="22912" xr:uid="{00000000-0005-0000-0000-0000C9580000}"/>
    <cellStyle name="20% - Accent1 3 2 6 2 2 4 4" xfId="22913" xr:uid="{00000000-0005-0000-0000-0000CA580000}"/>
    <cellStyle name="20% - Accent1 3 2 6 2 2 5" xfId="22914" xr:uid="{00000000-0005-0000-0000-0000CB580000}"/>
    <cellStyle name="20% - Accent1 3 2 6 2 2 5 2" xfId="22915" xr:uid="{00000000-0005-0000-0000-0000CC580000}"/>
    <cellStyle name="20% - Accent1 3 2 6 2 2 5 2 2" xfId="22916" xr:uid="{00000000-0005-0000-0000-0000CD580000}"/>
    <cellStyle name="20% - Accent1 3 2 6 2 2 5 3" xfId="22917" xr:uid="{00000000-0005-0000-0000-0000CE580000}"/>
    <cellStyle name="20% - Accent1 3 2 6 2 2 6" xfId="22918" xr:uid="{00000000-0005-0000-0000-0000CF580000}"/>
    <cellStyle name="20% - Accent1 3 2 6 2 2 6 2" xfId="22919" xr:uid="{00000000-0005-0000-0000-0000D0580000}"/>
    <cellStyle name="20% - Accent1 3 2 6 2 2 6 2 2" xfId="22920" xr:uid="{00000000-0005-0000-0000-0000D1580000}"/>
    <cellStyle name="20% - Accent1 3 2 6 2 2 6 3" xfId="22921" xr:uid="{00000000-0005-0000-0000-0000D2580000}"/>
    <cellStyle name="20% - Accent1 3 2 6 2 2 7" xfId="22922" xr:uid="{00000000-0005-0000-0000-0000D3580000}"/>
    <cellStyle name="20% - Accent1 3 2 6 2 2 7 2" xfId="22923" xr:uid="{00000000-0005-0000-0000-0000D4580000}"/>
    <cellStyle name="20% - Accent1 3 2 6 2 2 8" xfId="22924" xr:uid="{00000000-0005-0000-0000-0000D5580000}"/>
    <cellStyle name="20% - Accent1 3 2 6 2 2 8 2" xfId="22925" xr:uid="{00000000-0005-0000-0000-0000D6580000}"/>
    <cellStyle name="20% - Accent1 3 2 6 2 2 9" xfId="22926" xr:uid="{00000000-0005-0000-0000-0000D7580000}"/>
    <cellStyle name="20% - Accent1 3 2 6 2 3" xfId="22927" xr:uid="{00000000-0005-0000-0000-0000D8580000}"/>
    <cellStyle name="20% - Accent1 3 2 6 2 3 2" xfId="22928" xr:uid="{00000000-0005-0000-0000-0000D9580000}"/>
    <cellStyle name="20% - Accent1 3 2 6 2 3 2 2" xfId="22929" xr:uid="{00000000-0005-0000-0000-0000DA580000}"/>
    <cellStyle name="20% - Accent1 3 2 6 2 3 2 2 2" xfId="22930" xr:uid="{00000000-0005-0000-0000-0000DB580000}"/>
    <cellStyle name="20% - Accent1 3 2 6 2 3 2 2 2 2" xfId="22931" xr:uid="{00000000-0005-0000-0000-0000DC580000}"/>
    <cellStyle name="20% - Accent1 3 2 6 2 3 2 2 3" xfId="22932" xr:uid="{00000000-0005-0000-0000-0000DD580000}"/>
    <cellStyle name="20% - Accent1 3 2 6 2 3 2 3" xfId="22933" xr:uid="{00000000-0005-0000-0000-0000DE580000}"/>
    <cellStyle name="20% - Accent1 3 2 6 2 3 2 3 2" xfId="22934" xr:uid="{00000000-0005-0000-0000-0000DF580000}"/>
    <cellStyle name="20% - Accent1 3 2 6 2 3 2 4" xfId="22935" xr:uid="{00000000-0005-0000-0000-0000E0580000}"/>
    <cellStyle name="20% - Accent1 3 2 6 2 3 3" xfId="22936" xr:uid="{00000000-0005-0000-0000-0000E1580000}"/>
    <cellStyle name="20% - Accent1 3 2 6 2 3 3 2" xfId="22937" xr:uid="{00000000-0005-0000-0000-0000E2580000}"/>
    <cellStyle name="20% - Accent1 3 2 6 2 3 3 2 2" xfId="22938" xr:uid="{00000000-0005-0000-0000-0000E3580000}"/>
    <cellStyle name="20% - Accent1 3 2 6 2 3 3 2 2 2" xfId="22939" xr:uid="{00000000-0005-0000-0000-0000E4580000}"/>
    <cellStyle name="20% - Accent1 3 2 6 2 3 3 2 3" xfId="22940" xr:uid="{00000000-0005-0000-0000-0000E5580000}"/>
    <cellStyle name="20% - Accent1 3 2 6 2 3 3 3" xfId="22941" xr:uid="{00000000-0005-0000-0000-0000E6580000}"/>
    <cellStyle name="20% - Accent1 3 2 6 2 3 3 3 2" xfId="22942" xr:uid="{00000000-0005-0000-0000-0000E7580000}"/>
    <cellStyle name="20% - Accent1 3 2 6 2 3 3 4" xfId="22943" xr:uid="{00000000-0005-0000-0000-0000E8580000}"/>
    <cellStyle name="20% - Accent1 3 2 6 2 3 4" xfId="22944" xr:uid="{00000000-0005-0000-0000-0000E9580000}"/>
    <cellStyle name="20% - Accent1 3 2 6 2 3 4 2" xfId="22945" xr:uid="{00000000-0005-0000-0000-0000EA580000}"/>
    <cellStyle name="20% - Accent1 3 2 6 2 3 4 2 2" xfId="22946" xr:uid="{00000000-0005-0000-0000-0000EB580000}"/>
    <cellStyle name="20% - Accent1 3 2 6 2 3 4 2 2 2" xfId="22947" xr:uid="{00000000-0005-0000-0000-0000EC580000}"/>
    <cellStyle name="20% - Accent1 3 2 6 2 3 4 2 3" xfId="22948" xr:uid="{00000000-0005-0000-0000-0000ED580000}"/>
    <cellStyle name="20% - Accent1 3 2 6 2 3 4 3" xfId="22949" xr:uid="{00000000-0005-0000-0000-0000EE580000}"/>
    <cellStyle name="20% - Accent1 3 2 6 2 3 4 3 2" xfId="22950" xr:uid="{00000000-0005-0000-0000-0000EF580000}"/>
    <cellStyle name="20% - Accent1 3 2 6 2 3 4 4" xfId="22951" xr:uid="{00000000-0005-0000-0000-0000F0580000}"/>
    <cellStyle name="20% - Accent1 3 2 6 2 3 5" xfId="22952" xr:uid="{00000000-0005-0000-0000-0000F1580000}"/>
    <cellStyle name="20% - Accent1 3 2 6 2 3 5 2" xfId="22953" xr:uid="{00000000-0005-0000-0000-0000F2580000}"/>
    <cellStyle name="20% - Accent1 3 2 6 2 3 5 2 2" xfId="22954" xr:uid="{00000000-0005-0000-0000-0000F3580000}"/>
    <cellStyle name="20% - Accent1 3 2 6 2 3 5 3" xfId="22955" xr:uid="{00000000-0005-0000-0000-0000F4580000}"/>
    <cellStyle name="20% - Accent1 3 2 6 2 3 6" xfId="22956" xr:uid="{00000000-0005-0000-0000-0000F5580000}"/>
    <cellStyle name="20% - Accent1 3 2 6 2 3 6 2" xfId="22957" xr:uid="{00000000-0005-0000-0000-0000F6580000}"/>
    <cellStyle name="20% - Accent1 3 2 6 2 3 6 2 2" xfId="22958" xr:uid="{00000000-0005-0000-0000-0000F7580000}"/>
    <cellStyle name="20% - Accent1 3 2 6 2 3 6 3" xfId="22959" xr:uid="{00000000-0005-0000-0000-0000F8580000}"/>
    <cellStyle name="20% - Accent1 3 2 6 2 3 7" xfId="22960" xr:uid="{00000000-0005-0000-0000-0000F9580000}"/>
    <cellStyle name="20% - Accent1 3 2 6 2 3 7 2" xfId="22961" xr:uid="{00000000-0005-0000-0000-0000FA580000}"/>
    <cellStyle name="20% - Accent1 3 2 6 2 3 8" xfId="22962" xr:uid="{00000000-0005-0000-0000-0000FB580000}"/>
    <cellStyle name="20% - Accent1 3 2 6 2 3 8 2" xfId="22963" xr:uid="{00000000-0005-0000-0000-0000FC580000}"/>
    <cellStyle name="20% - Accent1 3 2 6 2 3 9" xfId="22964" xr:uid="{00000000-0005-0000-0000-0000FD580000}"/>
    <cellStyle name="20% - Accent1 3 2 6 2 4" xfId="22965" xr:uid="{00000000-0005-0000-0000-0000FE580000}"/>
    <cellStyle name="20% - Accent1 3 2 6 2 4 2" xfId="22966" xr:uid="{00000000-0005-0000-0000-0000FF580000}"/>
    <cellStyle name="20% - Accent1 3 2 6 2 4 2 2" xfId="22967" xr:uid="{00000000-0005-0000-0000-000000590000}"/>
    <cellStyle name="20% - Accent1 3 2 6 2 4 2 2 2" xfId="22968" xr:uid="{00000000-0005-0000-0000-000001590000}"/>
    <cellStyle name="20% - Accent1 3 2 6 2 4 2 3" xfId="22969" xr:uid="{00000000-0005-0000-0000-000002590000}"/>
    <cellStyle name="20% - Accent1 3 2 6 2 4 3" xfId="22970" xr:uid="{00000000-0005-0000-0000-000003590000}"/>
    <cellStyle name="20% - Accent1 3 2 6 2 4 3 2" xfId="22971" xr:uid="{00000000-0005-0000-0000-000004590000}"/>
    <cellStyle name="20% - Accent1 3 2 6 2 4 4" xfId="22972" xr:uid="{00000000-0005-0000-0000-000005590000}"/>
    <cellStyle name="20% - Accent1 3 2 6 2 5" xfId="22973" xr:uid="{00000000-0005-0000-0000-000006590000}"/>
    <cellStyle name="20% - Accent1 3 2 6 2 5 2" xfId="22974" xr:uid="{00000000-0005-0000-0000-000007590000}"/>
    <cellStyle name="20% - Accent1 3 2 6 2 5 2 2" xfId="22975" xr:uid="{00000000-0005-0000-0000-000008590000}"/>
    <cellStyle name="20% - Accent1 3 2 6 2 5 2 2 2" xfId="22976" xr:uid="{00000000-0005-0000-0000-000009590000}"/>
    <cellStyle name="20% - Accent1 3 2 6 2 5 2 3" xfId="22977" xr:uid="{00000000-0005-0000-0000-00000A590000}"/>
    <cellStyle name="20% - Accent1 3 2 6 2 5 3" xfId="22978" xr:uid="{00000000-0005-0000-0000-00000B590000}"/>
    <cellStyle name="20% - Accent1 3 2 6 2 5 3 2" xfId="22979" xr:uid="{00000000-0005-0000-0000-00000C590000}"/>
    <cellStyle name="20% - Accent1 3 2 6 2 5 4" xfId="22980" xr:uid="{00000000-0005-0000-0000-00000D590000}"/>
    <cellStyle name="20% - Accent1 3 2 6 2 6" xfId="22981" xr:uid="{00000000-0005-0000-0000-00000E590000}"/>
    <cellStyle name="20% - Accent1 3 2 6 2 6 2" xfId="22982" xr:uid="{00000000-0005-0000-0000-00000F590000}"/>
    <cellStyle name="20% - Accent1 3 2 6 2 6 2 2" xfId="22983" xr:uid="{00000000-0005-0000-0000-000010590000}"/>
    <cellStyle name="20% - Accent1 3 2 6 2 6 2 2 2" xfId="22984" xr:uid="{00000000-0005-0000-0000-000011590000}"/>
    <cellStyle name="20% - Accent1 3 2 6 2 6 2 3" xfId="22985" xr:uid="{00000000-0005-0000-0000-000012590000}"/>
    <cellStyle name="20% - Accent1 3 2 6 2 6 3" xfId="22986" xr:uid="{00000000-0005-0000-0000-000013590000}"/>
    <cellStyle name="20% - Accent1 3 2 6 2 6 3 2" xfId="22987" xr:uid="{00000000-0005-0000-0000-000014590000}"/>
    <cellStyle name="20% - Accent1 3 2 6 2 6 4" xfId="22988" xr:uid="{00000000-0005-0000-0000-000015590000}"/>
    <cellStyle name="20% - Accent1 3 2 6 2 7" xfId="22989" xr:uid="{00000000-0005-0000-0000-000016590000}"/>
    <cellStyle name="20% - Accent1 3 2 6 2 7 2" xfId="22990" xr:uid="{00000000-0005-0000-0000-000017590000}"/>
    <cellStyle name="20% - Accent1 3 2 6 2 7 2 2" xfId="22991" xr:uid="{00000000-0005-0000-0000-000018590000}"/>
    <cellStyle name="20% - Accent1 3 2 6 2 7 3" xfId="22992" xr:uid="{00000000-0005-0000-0000-000019590000}"/>
    <cellStyle name="20% - Accent1 3 2 6 2 8" xfId="22993" xr:uid="{00000000-0005-0000-0000-00001A590000}"/>
    <cellStyle name="20% - Accent1 3 2 6 2 8 2" xfId="22994" xr:uid="{00000000-0005-0000-0000-00001B590000}"/>
    <cellStyle name="20% - Accent1 3 2 6 2 8 2 2" xfId="22995" xr:uid="{00000000-0005-0000-0000-00001C590000}"/>
    <cellStyle name="20% - Accent1 3 2 6 2 8 3" xfId="22996" xr:uid="{00000000-0005-0000-0000-00001D590000}"/>
    <cellStyle name="20% - Accent1 3 2 6 2 9" xfId="22997" xr:uid="{00000000-0005-0000-0000-00001E590000}"/>
    <cellStyle name="20% - Accent1 3 2 6 2 9 2" xfId="22998" xr:uid="{00000000-0005-0000-0000-00001F590000}"/>
    <cellStyle name="20% - Accent1 3 2 6 3" xfId="22999" xr:uid="{00000000-0005-0000-0000-000020590000}"/>
    <cellStyle name="20% - Accent1 3 2 6 3 10" xfId="23000" xr:uid="{00000000-0005-0000-0000-000021590000}"/>
    <cellStyle name="20% - Accent1 3 2 6 3 10 2" xfId="23001" xr:uid="{00000000-0005-0000-0000-000022590000}"/>
    <cellStyle name="20% - Accent1 3 2 6 3 11" xfId="23002" xr:uid="{00000000-0005-0000-0000-000023590000}"/>
    <cellStyle name="20% - Accent1 3 2 6 3 2" xfId="23003" xr:uid="{00000000-0005-0000-0000-000024590000}"/>
    <cellStyle name="20% - Accent1 3 2 6 3 2 2" xfId="23004" xr:uid="{00000000-0005-0000-0000-000025590000}"/>
    <cellStyle name="20% - Accent1 3 2 6 3 2 2 2" xfId="23005" xr:uid="{00000000-0005-0000-0000-000026590000}"/>
    <cellStyle name="20% - Accent1 3 2 6 3 2 2 2 2" xfId="23006" xr:uid="{00000000-0005-0000-0000-000027590000}"/>
    <cellStyle name="20% - Accent1 3 2 6 3 2 2 2 2 2" xfId="23007" xr:uid="{00000000-0005-0000-0000-000028590000}"/>
    <cellStyle name="20% - Accent1 3 2 6 3 2 2 2 3" xfId="23008" xr:uid="{00000000-0005-0000-0000-000029590000}"/>
    <cellStyle name="20% - Accent1 3 2 6 3 2 2 3" xfId="23009" xr:uid="{00000000-0005-0000-0000-00002A590000}"/>
    <cellStyle name="20% - Accent1 3 2 6 3 2 2 3 2" xfId="23010" xr:uid="{00000000-0005-0000-0000-00002B590000}"/>
    <cellStyle name="20% - Accent1 3 2 6 3 2 2 4" xfId="23011" xr:uid="{00000000-0005-0000-0000-00002C590000}"/>
    <cellStyle name="20% - Accent1 3 2 6 3 2 3" xfId="23012" xr:uid="{00000000-0005-0000-0000-00002D590000}"/>
    <cellStyle name="20% - Accent1 3 2 6 3 2 3 2" xfId="23013" xr:uid="{00000000-0005-0000-0000-00002E590000}"/>
    <cellStyle name="20% - Accent1 3 2 6 3 2 3 2 2" xfId="23014" xr:uid="{00000000-0005-0000-0000-00002F590000}"/>
    <cellStyle name="20% - Accent1 3 2 6 3 2 3 2 2 2" xfId="23015" xr:uid="{00000000-0005-0000-0000-000030590000}"/>
    <cellStyle name="20% - Accent1 3 2 6 3 2 3 2 3" xfId="23016" xr:uid="{00000000-0005-0000-0000-000031590000}"/>
    <cellStyle name="20% - Accent1 3 2 6 3 2 3 3" xfId="23017" xr:uid="{00000000-0005-0000-0000-000032590000}"/>
    <cellStyle name="20% - Accent1 3 2 6 3 2 3 3 2" xfId="23018" xr:uid="{00000000-0005-0000-0000-000033590000}"/>
    <cellStyle name="20% - Accent1 3 2 6 3 2 3 4" xfId="23019" xr:uid="{00000000-0005-0000-0000-000034590000}"/>
    <cellStyle name="20% - Accent1 3 2 6 3 2 4" xfId="23020" xr:uid="{00000000-0005-0000-0000-000035590000}"/>
    <cellStyle name="20% - Accent1 3 2 6 3 2 4 2" xfId="23021" xr:uid="{00000000-0005-0000-0000-000036590000}"/>
    <cellStyle name="20% - Accent1 3 2 6 3 2 4 2 2" xfId="23022" xr:uid="{00000000-0005-0000-0000-000037590000}"/>
    <cellStyle name="20% - Accent1 3 2 6 3 2 4 2 2 2" xfId="23023" xr:uid="{00000000-0005-0000-0000-000038590000}"/>
    <cellStyle name="20% - Accent1 3 2 6 3 2 4 2 3" xfId="23024" xr:uid="{00000000-0005-0000-0000-000039590000}"/>
    <cellStyle name="20% - Accent1 3 2 6 3 2 4 3" xfId="23025" xr:uid="{00000000-0005-0000-0000-00003A590000}"/>
    <cellStyle name="20% - Accent1 3 2 6 3 2 4 3 2" xfId="23026" xr:uid="{00000000-0005-0000-0000-00003B590000}"/>
    <cellStyle name="20% - Accent1 3 2 6 3 2 4 4" xfId="23027" xr:uid="{00000000-0005-0000-0000-00003C590000}"/>
    <cellStyle name="20% - Accent1 3 2 6 3 2 5" xfId="23028" xr:uid="{00000000-0005-0000-0000-00003D590000}"/>
    <cellStyle name="20% - Accent1 3 2 6 3 2 5 2" xfId="23029" xr:uid="{00000000-0005-0000-0000-00003E590000}"/>
    <cellStyle name="20% - Accent1 3 2 6 3 2 5 2 2" xfId="23030" xr:uid="{00000000-0005-0000-0000-00003F590000}"/>
    <cellStyle name="20% - Accent1 3 2 6 3 2 5 3" xfId="23031" xr:uid="{00000000-0005-0000-0000-000040590000}"/>
    <cellStyle name="20% - Accent1 3 2 6 3 2 6" xfId="23032" xr:uid="{00000000-0005-0000-0000-000041590000}"/>
    <cellStyle name="20% - Accent1 3 2 6 3 2 6 2" xfId="23033" xr:uid="{00000000-0005-0000-0000-000042590000}"/>
    <cellStyle name="20% - Accent1 3 2 6 3 2 6 2 2" xfId="23034" xr:uid="{00000000-0005-0000-0000-000043590000}"/>
    <cellStyle name="20% - Accent1 3 2 6 3 2 6 3" xfId="23035" xr:uid="{00000000-0005-0000-0000-000044590000}"/>
    <cellStyle name="20% - Accent1 3 2 6 3 2 7" xfId="23036" xr:uid="{00000000-0005-0000-0000-000045590000}"/>
    <cellStyle name="20% - Accent1 3 2 6 3 2 7 2" xfId="23037" xr:uid="{00000000-0005-0000-0000-000046590000}"/>
    <cellStyle name="20% - Accent1 3 2 6 3 2 8" xfId="23038" xr:uid="{00000000-0005-0000-0000-000047590000}"/>
    <cellStyle name="20% - Accent1 3 2 6 3 2 8 2" xfId="23039" xr:uid="{00000000-0005-0000-0000-000048590000}"/>
    <cellStyle name="20% - Accent1 3 2 6 3 2 9" xfId="23040" xr:uid="{00000000-0005-0000-0000-000049590000}"/>
    <cellStyle name="20% - Accent1 3 2 6 3 3" xfId="23041" xr:uid="{00000000-0005-0000-0000-00004A590000}"/>
    <cellStyle name="20% - Accent1 3 2 6 3 3 2" xfId="23042" xr:uid="{00000000-0005-0000-0000-00004B590000}"/>
    <cellStyle name="20% - Accent1 3 2 6 3 3 2 2" xfId="23043" xr:uid="{00000000-0005-0000-0000-00004C590000}"/>
    <cellStyle name="20% - Accent1 3 2 6 3 3 2 2 2" xfId="23044" xr:uid="{00000000-0005-0000-0000-00004D590000}"/>
    <cellStyle name="20% - Accent1 3 2 6 3 3 2 2 2 2" xfId="23045" xr:uid="{00000000-0005-0000-0000-00004E590000}"/>
    <cellStyle name="20% - Accent1 3 2 6 3 3 2 2 3" xfId="23046" xr:uid="{00000000-0005-0000-0000-00004F590000}"/>
    <cellStyle name="20% - Accent1 3 2 6 3 3 2 3" xfId="23047" xr:uid="{00000000-0005-0000-0000-000050590000}"/>
    <cellStyle name="20% - Accent1 3 2 6 3 3 2 3 2" xfId="23048" xr:uid="{00000000-0005-0000-0000-000051590000}"/>
    <cellStyle name="20% - Accent1 3 2 6 3 3 2 4" xfId="23049" xr:uid="{00000000-0005-0000-0000-000052590000}"/>
    <cellStyle name="20% - Accent1 3 2 6 3 3 3" xfId="23050" xr:uid="{00000000-0005-0000-0000-000053590000}"/>
    <cellStyle name="20% - Accent1 3 2 6 3 3 3 2" xfId="23051" xr:uid="{00000000-0005-0000-0000-000054590000}"/>
    <cellStyle name="20% - Accent1 3 2 6 3 3 3 2 2" xfId="23052" xr:uid="{00000000-0005-0000-0000-000055590000}"/>
    <cellStyle name="20% - Accent1 3 2 6 3 3 3 2 2 2" xfId="23053" xr:uid="{00000000-0005-0000-0000-000056590000}"/>
    <cellStyle name="20% - Accent1 3 2 6 3 3 3 2 3" xfId="23054" xr:uid="{00000000-0005-0000-0000-000057590000}"/>
    <cellStyle name="20% - Accent1 3 2 6 3 3 3 3" xfId="23055" xr:uid="{00000000-0005-0000-0000-000058590000}"/>
    <cellStyle name="20% - Accent1 3 2 6 3 3 3 3 2" xfId="23056" xr:uid="{00000000-0005-0000-0000-000059590000}"/>
    <cellStyle name="20% - Accent1 3 2 6 3 3 3 4" xfId="23057" xr:uid="{00000000-0005-0000-0000-00005A590000}"/>
    <cellStyle name="20% - Accent1 3 2 6 3 3 4" xfId="23058" xr:uid="{00000000-0005-0000-0000-00005B590000}"/>
    <cellStyle name="20% - Accent1 3 2 6 3 3 4 2" xfId="23059" xr:uid="{00000000-0005-0000-0000-00005C590000}"/>
    <cellStyle name="20% - Accent1 3 2 6 3 3 4 2 2" xfId="23060" xr:uid="{00000000-0005-0000-0000-00005D590000}"/>
    <cellStyle name="20% - Accent1 3 2 6 3 3 4 2 2 2" xfId="23061" xr:uid="{00000000-0005-0000-0000-00005E590000}"/>
    <cellStyle name="20% - Accent1 3 2 6 3 3 4 2 3" xfId="23062" xr:uid="{00000000-0005-0000-0000-00005F590000}"/>
    <cellStyle name="20% - Accent1 3 2 6 3 3 4 3" xfId="23063" xr:uid="{00000000-0005-0000-0000-000060590000}"/>
    <cellStyle name="20% - Accent1 3 2 6 3 3 4 3 2" xfId="23064" xr:uid="{00000000-0005-0000-0000-000061590000}"/>
    <cellStyle name="20% - Accent1 3 2 6 3 3 4 4" xfId="23065" xr:uid="{00000000-0005-0000-0000-000062590000}"/>
    <cellStyle name="20% - Accent1 3 2 6 3 3 5" xfId="23066" xr:uid="{00000000-0005-0000-0000-000063590000}"/>
    <cellStyle name="20% - Accent1 3 2 6 3 3 5 2" xfId="23067" xr:uid="{00000000-0005-0000-0000-000064590000}"/>
    <cellStyle name="20% - Accent1 3 2 6 3 3 5 2 2" xfId="23068" xr:uid="{00000000-0005-0000-0000-000065590000}"/>
    <cellStyle name="20% - Accent1 3 2 6 3 3 5 3" xfId="23069" xr:uid="{00000000-0005-0000-0000-000066590000}"/>
    <cellStyle name="20% - Accent1 3 2 6 3 3 6" xfId="23070" xr:uid="{00000000-0005-0000-0000-000067590000}"/>
    <cellStyle name="20% - Accent1 3 2 6 3 3 6 2" xfId="23071" xr:uid="{00000000-0005-0000-0000-000068590000}"/>
    <cellStyle name="20% - Accent1 3 2 6 3 3 6 2 2" xfId="23072" xr:uid="{00000000-0005-0000-0000-000069590000}"/>
    <cellStyle name="20% - Accent1 3 2 6 3 3 6 3" xfId="23073" xr:uid="{00000000-0005-0000-0000-00006A590000}"/>
    <cellStyle name="20% - Accent1 3 2 6 3 3 7" xfId="23074" xr:uid="{00000000-0005-0000-0000-00006B590000}"/>
    <cellStyle name="20% - Accent1 3 2 6 3 3 7 2" xfId="23075" xr:uid="{00000000-0005-0000-0000-00006C590000}"/>
    <cellStyle name="20% - Accent1 3 2 6 3 3 8" xfId="23076" xr:uid="{00000000-0005-0000-0000-00006D590000}"/>
    <cellStyle name="20% - Accent1 3 2 6 3 3 8 2" xfId="23077" xr:uid="{00000000-0005-0000-0000-00006E590000}"/>
    <cellStyle name="20% - Accent1 3 2 6 3 3 9" xfId="23078" xr:uid="{00000000-0005-0000-0000-00006F590000}"/>
    <cellStyle name="20% - Accent1 3 2 6 3 4" xfId="23079" xr:uid="{00000000-0005-0000-0000-000070590000}"/>
    <cellStyle name="20% - Accent1 3 2 6 3 4 2" xfId="23080" xr:uid="{00000000-0005-0000-0000-000071590000}"/>
    <cellStyle name="20% - Accent1 3 2 6 3 4 2 2" xfId="23081" xr:uid="{00000000-0005-0000-0000-000072590000}"/>
    <cellStyle name="20% - Accent1 3 2 6 3 4 2 2 2" xfId="23082" xr:uid="{00000000-0005-0000-0000-000073590000}"/>
    <cellStyle name="20% - Accent1 3 2 6 3 4 2 3" xfId="23083" xr:uid="{00000000-0005-0000-0000-000074590000}"/>
    <cellStyle name="20% - Accent1 3 2 6 3 4 3" xfId="23084" xr:uid="{00000000-0005-0000-0000-000075590000}"/>
    <cellStyle name="20% - Accent1 3 2 6 3 4 3 2" xfId="23085" xr:uid="{00000000-0005-0000-0000-000076590000}"/>
    <cellStyle name="20% - Accent1 3 2 6 3 4 4" xfId="23086" xr:uid="{00000000-0005-0000-0000-000077590000}"/>
    <cellStyle name="20% - Accent1 3 2 6 3 5" xfId="23087" xr:uid="{00000000-0005-0000-0000-000078590000}"/>
    <cellStyle name="20% - Accent1 3 2 6 3 5 2" xfId="23088" xr:uid="{00000000-0005-0000-0000-000079590000}"/>
    <cellStyle name="20% - Accent1 3 2 6 3 5 2 2" xfId="23089" xr:uid="{00000000-0005-0000-0000-00007A590000}"/>
    <cellStyle name="20% - Accent1 3 2 6 3 5 2 2 2" xfId="23090" xr:uid="{00000000-0005-0000-0000-00007B590000}"/>
    <cellStyle name="20% - Accent1 3 2 6 3 5 2 3" xfId="23091" xr:uid="{00000000-0005-0000-0000-00007C590000}"/>
    <cellStyle name="20% - Accent1 3 2 6 3 5 3" xfId="23092" xr:uid="{00000000-0005-0000-0000-00007D590000}"/>
    <cellStyle name="20% - Accent1 3 2 6 3 5 3 2" xfId="23093" xr:uid="{00000000-0005-0000-0000-00007E590000}"/>
    <cellStyle name="20% - Accent1 3 2 6 3 5 4" xfId="23094" xr:uid="{00000000-0005-0000-0000-00007F590000}"/>
    <cellStyle name="20% - Accent1 3 2 6 3 6" xfId="23095" xr:uid="{00000000-0005-0000-0000-000080590000}"/>
    <cellStyle name="20% - Accent1 3 2 6 3 6 2" xfId="23096" xr:uid="{00000000-0005-0000-0000-000081590000}"/>
    <cellStyle name="20% - Accent1 3 2 6 3 6 2 2" xfId="23097" xr:uid="{00000000-0005-0000-0000-000082590000}"/>
    <cellStyle name="20% - Accent1 3 2 6 3 6 2 2 2" xfId="23098" xr:uid="{00000000-0005-0000-0000-000083590000}"/>
    <cellStyle name="20% - Accent1 3 2 6 3 6 2 3" xfId="23099" xr:uid="{00000000-0005-0000-0000-000084590000}"/>
    <cellStyle name="20% - Accent1 3 2 6 3 6 3" xfId="23100" xr:uid="{00000000-0005-0000-0000-000085590000}"/>
    <cellStyle name="20% - Accent1 3 2 6 3 6 3 2" xfId="23101" xr:uid="{00000000-0005-0000-0000-000086590000}"/>
    <cellStyle name="20% - Accent1 3 2 6 3 6 4" xfId="23102" xr:uid="{00000000-0005-0000-0000-000087590000}"/>
    <cellStyle name="20% - Accent1 3 2 6 3 7" xfId="23103" xr:uid="{00000000-0005-0000-0000-000088590000}"/>
    <cellStyle name="20% - Accent1 3 2 6 3 7 2" xfId="23104" xr:uid="{00000000-0005-0000-0000-000089590000}"/>
    <cellStyle name="20% - Accent1 3 2 6 3 7 2 2" xfId="23105" xr:uid="{00000000-0005-0000-0000-00008A590000}"/>
    <cellStyle name="20% - Accent1 3 2 6 3 7 3" xfId="23106" xr:uid="{00000000-0005-0000-0000-00008B590000}"/>
    <cellStyle name="20% - Accent1 3 2 6 3 8" xfId="23107" xr:uid="{00000000-0005-0000-0000-00008C590000}"/>
    <cellStyle name="20% - Accent1 3 2 6 3 8 2" xfId="23108" xr:uid="{00000000-0005-0000-0000-00008D590000}"/>
    <cellStyle name="20% - Accent1 3 2 6 3 8 2 2" xfId="23109" xr:uid="{00000000-0005-0000-0000-00008E590000}"/>
    <cellStyle name="20% - Accent1 3 2 6 3 8 3" xfId="23110" xr:uid="{00000000-0005-0000-0000-00008F590000}"/>
    <cellStyle name="20% - Accent1 3 2 6 3 9" xfId="23111" xr:uid="{00000000-0005-0000-0000-000090590000}"/>
    <cellStyle name="20% - Accent1 3 2 6 3 9 2" xfId="23112" xr:uid="{00000000-0005-0000-0000-000091590000}"/>
    <cellStyle name="20% - Accent1 3 2 6 4" xfId="23113" xr:uid="{00000000-0005-0000-0000-000092590000}"/>
    <cellStyle name="20% - Accent1 3 2 6 4 10" xfId="23114" xr:uid="{00000000-0005-0000-0000-000093590000}"/>
    <cellStyle name="20% - Accent1 3 2 6 4 10 2" xfId="23115" xr:uid="{00000000-0005-0000-0000-000094590000}"/>
    <cellStyle name="20% - Accent1 3 2 6 4 11" xfId="23116" xr:uid="{00000000-0005-0000-0000-000095590000}"/>
    <cellStyle name="20% - Accent1 3 2 6 4 2" xfId="23117" xr:uid="{00000000-0005-0000-0000-000096590000}"/>
    <cellStyle name="20% - Accent1 3 2 6 4 2 2" xfId="23118" xr:uid="{00000000-0005-0000-0000-000097590000}"/>
    <cellStyle name="20% - Accent1 3 2 6 4 2 2 2" xfId="23119" xr:uid="{00000000-0005-0000-0000-000098590000}"/>
    <cellStyle name="20% - Accent1 3 2 6 4 2 2 2 2" xfId="23120" xr:uid="{00000000-0005-0000-0000-000099590000}"/>
    <cellStyle name="20% - Accent1 3 2 6 4 2 2 2 2 2" xfId="23121" xr:uid="{00000000-0005-0000-0000-00009A590000}"/>
    <cellStyle name="20% - Accent1 3 2 6 4 2 2 2 3" xfId="23122" xr:uid="{00000000-0005-0000-0000-00009B590000}"/>
    <cellStyle name="20% - Accent1 3 2 6 4 2 2 3" xfId="23123" xr:uid="{00000000-0005-0000-0000-00009C590000}"/>
    <cellStyle name="20% - Accent1 3 2 6 4 2 2 3 2" xfId="23124" xr:uid="{00000000-0005-0000-0000-00009D590000}"/>
    <cellStyle name="20% - Accent1 3 2 6 4 2 2 4" xfId="23125" xr:uid="{00000000-0005-0000-0000-00009E590000}"/>
    <cellStyle name="20% - Accent1 3 2 6 4 2 3" xfId="23126" xr:uid="{00000000-0005-0000-0000-00009F590000}"/>
    <cellStyle name="20% - Accent1 3 2 6 4 2 3 2" xfId="23127" xr:uid="{00000000-0005-0000-0000-0000A0590000}"/>
    <cellStyle name="20% - Accent1 3 2 6 4 2 3 2 2" xfId="23128" xr:uid="{00000000-0005-0000-0000-0000A1590000}"/>
    <cellStyle name="20% - Accent1 3 2 6 4 2 3 2 2 2" xfId="23129" xr:uid="{00000000-0005-0000-0000-0000A2590000}"/>
    <cellStyle name="20% - Accent1 3 2 6 4 2 3 2 3" xfId="23130" xr:uid="{00000000-0005-0000-0000-0000A3590000}"/>
    <cellStyle name="20% - Accent1 3 2 6 4 2 3 3" xfId="23131" xr:uid="{00000000-0005-0000-0000-0000A4590000}"/>
    <cellStyle name="20% - Accent1 3 2 6 4 2 3 3 2" xfId="23132" xr:uid="{00000000-0005-0000-0000-0000A5590000}"/>
    <cellStyle name="20% - Accent1 3 2 6 4 2 3 4" xfId="23133" xr:uid="{00000000-0005-0000-0000-0000A6590000}"/>
    <cellStyle name="20% - Accent1 3 2 6 4 2 4" xfId="23134" xr:uid="{00000000-0005-0000-0000-0000A7590000}"/>
    <cellStyle name="20% - Accent1 3 2 6 4 2 4 2" xfId="23135" xr:uid="{00000000-0005-0000-0000-0000A8590000}"/>
    <cellStyle name="20% - Accent1 3 2 6 4 2 4 2 2" xfId="23136" xr:uid="{00000000-0005-0000-0000-0000A9590000}"/>
    <cellStyle name="20% - Accent1 3 2 6 4 2 4 2 2 2" xfId="23137" xr:uid="{00000000-0005-0000-0000-0000AA590000}"/>
    <cellStyle name="20% - Accent1 3 2 6 4 2 4 2 3" xfId="23138" xr:uid="{00000000-0005-0000-0000-0000AB590000}"/>
    <cellStyle name="20% - Accent1 3 2 6 4 2 4 3" xfId="23139" xr:uid="{00000000-0005-0000-0000-0000AC590000}"/>
    <cellStyle name="20% - Accent1 3 2 6 4 2 4 3 2" xfId="23140" xr:uid="{00000000-0005-0000-0000-0000AD590000}"/>
    <cellStyle name="20% - Accent1 3 2 6 4 2 4 4" xfId="23141" xr:uid="{00000000-0005-0000-0000-0000AE590000}"/>
    <cellStyle name="20% - Accent1 3 2 6 4 2 5" xfId="23142" xr:uid="{00000000-0005-0000-0000-0000AF590000}"/>
    <cellStyle name="20% - Accent1 3 2 6 4 2 5 2" xfId="23143" xr:uid="{00000000-0005-0000-0000-0000B0590000}"/>
    <cellStyle name="20% - Accent1 3 2 6 4 2 5 2 2" xfId="23144" xr:uid="{00000000-0005-0000-0000-0000B1590000}"/>
    <cellStyle name="20% - Accent1 3 2 6 4 2 5 3" xfId="23145" xr:uid="{00000000-0005-0000-0000-0000B2590000}"/>
    <cellStyle name="20% - Accent1 3 2 6 4 2 6" xfId="23146" xr:uid="{00000000-0005-0000-0000-0000B3590000}"/>
    <cellStyle name="20% - Accent1 3 2 6 4 2 6 2" xfId="23147" xr:uid="{00000000-0005-0000-0000-0000B4590000}"/>
    <cellStyle name="20% - Accent1 3 2 6 4 2 6 2 2" xfId="23148" xr:uid="{00000000-0005-0000-0000-0000B5590000}"/>
    <cellStyle name="20% - Accent1 3 2 6 4 2 6 3" xfId="23149" xr:uid="{00000000-0005-0000-0000-0000B6590000}"/>
    <cellStyle name="20% - Accent1 3 2 6 4 2 7" xfId="23150" xr:uid="{00000000-0005-0000-0000-0000B7590000}"/>
    <cellStyle name="20% - Accent1 3 2 6 4 2 7 2" xfId="23151" xr:uid="{00000000-0005-0000-0000-0000B8590000}"/>
    <cellStyle name="20% - Accent1 3 2 6 4 2 8" xfId="23152" xr:uid="{00000000-0005-0000-0000-0000B9590000}"/>
    <cellStyle name="20% - Accent1 3 2 6 4 2 8 2" xfId="23153" xr:uid="{00000000-0005-0000-0000-0000BA590000}"/>
    <cellStyle name="20% - Accent1 3 2 6 4 2 9" xfId="23154" xr:uid="{00000000-0005-0000-0000-0000BB590000}"/>
    <cellStyle name="20% - Accent1 3 2 6 4 3" xfId="23155" xr:uid="{00000000-0005-0000-0000-0000BC590000}"/>
    <cellStyle name="20% - Accent1 3 2 6 4 3 2" xfId="23156" xr:uid="{00000000-0005-0000-0000-0000BD590000}"/>
    <cellStyle name="20% - Accent1 3 2 6 4 3 2 2" xfId="23157" xr:uid="{00000000-0005-0000-0000-0000BE590000}"/>
    <cellStyle name="20% - Accent1 3 2 6 4 3 2 2 2" xfId="23158" xr:uid="{00000000-0005-0000-0000-0000BF590000}"/>
    <cellStyle name="20% - Accent1 3 2 6 4 3 2 2 2 2" xfId="23159" xr:uid="{00000000-0005-0000-0000-0000C0590000}"/>
    <cellStyle name="20% - Accent1 3 2 6 4 3 2 2 3" xfId="23160" xr:uid="{00000000-0005-0000-0000-0000C1590000}"/>
    <cellStyle name="20% - Accent1 3 2 6 4 3 2 3" xfId="23161" xr:uid="{00000000-0005-0000-0000-0000C2590000}"/>
    <cellStyle name="20% - Accent1 3 2 6 4 3 2 3 2" xfId="23162" xr:uid="{00000000-0005-0000-0000-0000C3590000}"/>
    <cellStyle name="20% - Accent1 3 2 6 4 3 2 4" xfId="23163" xr:uid="{00000000-0005-0000-0000-0000C4590000}"/>
    <cellStyle name="20% - Accent1 3 2 6 4 3 3" xfId="23164" xr:uid="{00000000-0005-0000-0000-0000C5590000}"/>
    <cellStyle name="20% - Accent1 3 2 6 4 3 3 2" xfId="23165" xr:uid="{00000000-0005-0000-0000-0000C6590000}"/>
    <cellStyle name="20% - Accent1 3 2 6 4 3 3 2 2" xfId="23166" xr:uid="{00000000-0005-0000-0000-0000C7590000}"/>
    <cellStyle name="20% - Accent1 3 2 6 4 3 3 2 2 2" xfId="23167" xr:uid="{00000000-0005-0000-0000-0000C8590000}"/>
    <cellStyle name="20% - Accent1 3 2 6 4 3 3 2 3" xfId="23168" xr:uid="{00000000-0005-0000-0000-0000C9590000}"/>
    <cellStyle name="20% - Accent1 3 2 6 4 3 3 3" xfId="23169" xr:uid="{00000000-0005-0000-0000-0000CA590000}"/>
    <cellStyle name="20% - Accent1 3 2 6 4 3 3 3 2" xfId="23170" xr:uid="{00000000-0005-0000-0000-0000CB590000}"/>
    <cellStyle name="20% - Accent1 3 2 6 4 3 3 4" xfId="23171" xr:uid="{00000000-0005-0000-0000-0000CC590000}"/>
    <cellStyle name="20% - Accent1 3 2 6 4 3 4" xfId="23172" xr:uid="{00000000-0005-0000-0000-0000CD590000}"/>
    <cellStyle name="20% - Accent1 3 2 6 4 3 4 2" xfId="23173" xr:uid="{00000000-0005-0000-0000-0000CE590000}"/>
    <cellStyle name="20% - Accent1 3 2 6 4 3 4 2 2" xfId="23174" xr:uid="{00000000-0005-0000-0000-0000CF590000}"/>
    <cellStyle name="20% - Accent1 3 2 6 4 3 4 2 2 2" xfId="23175" xr:uid="{00000000-0005-0000-0000-0000D0590000}"/>
    <cellStyle name="20% - Accent1 3 2 6 4 3 4 2 3" xfId="23176" xr:uid="{00000000-0005-0000-0000-0000D1590000}"/>
    <cellStyle name="20% - Accent1 3 2 6 4 3 4 3" xfId="23177" xr:uid="{00000000-0005-0000-0000-0000D2590000}"/>
    <cellStyle name="20% - Accent1 3 2 6 4 3 4 3 2" xfId="23178" xr:uid="{00000000-0005-0000-0000-0000D3590000}"/>
    <cellStyle name="20% - Accent1 3 2 6 4 3 4 4" xfId="23179" xr:uid="{00000000-0005-0000-0000-0000D4590000}"/>
    <cellStyle name="20% - Accent1 3 2 6 4 3 5" xfId="23180" xr:uid="{00000000-0005-0000-0000-0000D5590000}"/>
    <cellStyle name="20% - Accent1 3 2 6 4 3 5 2" xfId="23181" xr:uid="{00000000-0005-0000-0000-0000D6590000}"/>
    <cellStyle name="20% - Accent1 3 2 6 4 3 5 2 2" xfId="23182" xr:uid="{00000000-0005-0000-0000-0000D7590000}"/>
    <cellStyle name="20% - Accent1 3 2 6 4 3 5 3" xfId="23183" xr:uid="{00000000-0005-0000-0000-0000D8590000}"/>
    <cellStyle name="20% - Accent1 3 2 6 4 3 6" xfId="23184" xr:uid="{00000000-0005-0000-0000-0000D9590000}"/>
    <cellStyle name="20% - Accent1 3 2 6 4 3 6 2" xfId="23185" xr:uid="{00000000-0005-0000-0000-0000DA590000}"/>
    <cellStyle name="20% - Accent1 3 2 6 4 3 6 2 2" xfId="23186" xr:uid="{00000000-0005-0000-0000-0000DB590000}"/>
    <cellStyle name="20% - Accent1 3 2 6 4 3 6 3" xfId="23187" xr:uid="{00000000-0005-0000-0000-0000DC590000}"/>
    <cellStyle name="20% - Accent1 3 2 6 4 3 7" xfId="23188" xr:uid="{00000000-0005-0000-0000-0000DD590000}"/>
    <cellStyle name="20% - Accent1 3 2 6 4 3 7 2" xfId="23189" xr:uid="{00000000-0005-0000-0000-0000DE590000}"/>
    <cellStyle name="20% - Accent1 3 2 6 4 3 8" xfId="23190" xr:uid="{00000000-0005-0000-0000-0000DF590000}"/>
    <cellStyle name="20% - Accent1 3 2 6 4 3 8 2" xfId="23191" xr:uid="{00000000-0005-0000-0000-0000E0590000}"/>
    <cellStyle name="20% - Accent1 3 2 6 4 3 9" xfId="23192" xr:uid="{00000000-0005-0000-0000-0000E1590000}"/>
    <cellStyle name="20% - Accent1 3 2 6 4 4" xfId="23193" xr:uid="{00000000-0005-0000-0000-0000E2590000}"/>
    <cellStyle name="20% - Accent1 3 2 6 4 4 2" xfId="23194" xr:uid="{00000000-0005-0000-0000-0000E3590000}"/>
    <cellStyle name="20% - Accent1 3 2 6 4 4 2 2" xfId="23195" xr:uid="{00000000-0005-0000-0000-0000E4590000}"/>
    <cellStyle name="20% - Accent1 3 2 6 4 4 2 2 2" xfId="23196" xr:uid="{00000000-0005-0000-0000-0000E5590000}"/>
    <cellStyle name="20% - Accent1 3 2 6 4 4 2 3" xfId="23197" xr:uid="{00000000-0005-0000-0000-0000E6590000}"/>
    <cellStyle name="20% - Accent1 3 2 6 4 4 3" xfId="23198" xr:uid="{00000000-0005-0000-0000-0000E7590000}"/>
    <cellStyle name="20% - Accent1 3 2 6 4 4 3 2" xfId="23199" xr:uid="{00000000-0005-0000-0000-0000E8590000}"/>
    <cellStyle name="20% - Accent1 3 2 6 4 4 4" xfId="23200" xr:uid="{00000000-0005-0000-0000-0000E9590000}"/>
    <cellStyle name="20% - Accent1 3 2 6 4 5" xfId="23201" xr:uid="{00000000-0005-0000-0000-0000EA590000}"/>
    <cellStyle name="20% - Accent1 3 2 6 4 5 2" xfId="23202" xr:uid="{00000000-0005-0000-0000-0000EB590000}"/>
    <cellStyle name="20% - Accent1 3 2 6 4 5 2 2" xfId="23203" xr:uid="{00000000-0005-0000-0000-0000EC590000}"/>
    <cellStyle name="20% - Accent1 3 2 6 4 5 2 2 2" xfId="23204" xr:uid="{00000000-0005-0000-0000-0000ED590000}"/>
    <cellStyle name="20% - Accent1 3 2 6 4 5 2 3" xfId="23205" xr:uid="{00000000-0005-0000-0000-0000EE590000}"/>
    <cellStyle name="20% - Accent1 3 2 6 4 5 3" xfId="23206" xr:uid="{00000000-0005-0000-0000-0000EF590000}"/>
    <cellStyle name="20% - Accent1 3 2 6 4 5 3 2" xfId="23207" xr:uid="{00000000-0005-0000-0000-0000F0590000}"/>
    <cellStyle name="20% - Accent1 3 2 6 4 5 4" xfId="23208" xr:uid="{00000000-0005-0000-0000-0000F1590000}"/>
    <cellStyle name="20% - Accent1 3 2 6 4 6" xfId="23209" xr:uid="{00000000-0005-0000-0000-0000F2590000}"/>
    <cellStyle name="20% - Accent1 3 2 6 4 6 2" xfId="23210" xr:uid="{00000000-0005-0000-0000-0000F3590000}"/>
    <cellStyle name="20% - Accent1 3 2 6 4 6 2 2" xfId="23211" xr:uid="{00000000-0005-0000-0000-0000F4590000}"/>
    <cellStyle name="20% - Accent1 3 2 6 4 6 2 2 2" xfId="23212" xr:uid="{00000000-0005-0000-0000-0000F5590000}"/>
    <cellStyle name="20% - Accent1 3 2 6 4 6 2 3" xfId="23213" xr:uid="{00000000-0005-0000-0000-0000F6590000}"/>
    <cellStyle name="20% - Accent1 3 2 6 4 6 3" xfId="23214" xr:uid="{00000000-0005-0000-0000-0000F7590000}"/>
    <cellStyle name="20% - Accent1 3 2 6 4 6 3 2" xfId="23215" xr:uid="{00000000-0005-0000-0000-0000F8590000}"/>
    <cellStyle name="20% - Accent1 3 2 6 4 6 4" xfId="23216" xr:uid="{00000000-0005-0000-0000-0000F9590000}"/>
    <cellStyle name="20% - Accent1 3 2 6 4 7" xfId="23217" xr:uid="{00000000-0005-0000-0000-0000FA590000}"/>
    <cellStyle name="20% - Accent1 3 2 6 4 7 2" xfId="23218" xr:uid="{00000000-0005-0000-0000-0000FB590000}"/>
    <cellStyle name="20% - Accent1 3 2 6 4 7 2 2" xfId="23219" xr:uid="{00000000-0005-0000-0000-0000FC590000}"/>
    <cellStyle name="20% - Accent1 3 2 6 4 7 3" xfId="23220" xr:uid="{00000000-0005-0000-0000-0000FD590000}"/>
    <cellStyle name="20% - Accent1 3 2 6 4 8" xfId="23221" xr:uid="{00000000-0005-0000-0000-0000FE590000}"/>
    <cellStyle name="20% - Accent1 3 2 6 4 8 2" xfId="23222" xr:uid="{00000000-0005-0000-0000-0000FF590000}"/>
    <cellStyle name="20% - Accent1 3 2 6 4 8 2 2" xfId="23223" xr:uid="{00000000-0005-0000-0000-0000005A0000}"/>
    <cellStyle name="20% - Accent1 3 2 6 4 8 3" xfId="23224" xr:uid="{00000000-0005-0000-0000-0000015A0000}"/>
    <cellStyle name="20% - Accent1 3 2 6 4 9" xfId="23225" xr:uid="{00000000-0005-0000-0000-0000025A0000}"/>
    <cellStyle name="20% - Accent1 3 2 6 4 9 2" xfId="23226" xr:uid="{00000000-0005-0000-0000-0000035A0000}"/>
    <cellStyle name="20% - Accent1 3 2 6 5" xfId="23227" xr:uid="{00000000-0005-0000-0000-0000045A0000}"/>
    <cellStyle name="20% - Accent1 3 2 6 5 2" xfId="23228" xr:uid="{00000000-0005-0000-0000-0000055A0000}"/>
    <cellStyle name="20% - Accent1 3 2 6 5 2 2" xfId="23229" xr:uid="{00000000-0005-0000-0000-0000065A0000}"/>
    <cellStyle name="20% - Accent1 3 2 6 5 2 2 2" xfId="23230" xr:uid="{00000000-0005-0000-0000-0000075A0000}"/>
    <cellStyle name="20% - Accent1 3 2 6 5 2 2 2 2" xfId="23231" xr:uid="{00000000-0005-0000-0000-0000085A0000}"/>
    <cellStyle name="20% - Accent1 3 2 6 5 2 2 3" xfId="23232" xr:uid="{00000000-0005-0000-0000-0000095A0000}"/>
    <cellStyle name="20% - Accent1 3 2 6 5 2 3" xfId="23233" xr:uid="{00000000-0005-0000-0000-00000A5A0000}"/>
    <cellStyle name="20% - Accent1 3 2 6 5 2 3 2" xfId="23234" xr:uid="{00000000-0005-0000-0000-00000B5A0000}"/>
    <cellStyle name="20% - Accent1 3 2 6 5 2 4" xfId="23235" xr:uid="{00000000-0005-0000-0000-00000C5A0000}"/>
    <cellStyle name="20% - Accent1 3 2 6 5 3" xfId="23236" xr:uid="{00000000-0005-0000-0000-00000D5A0000}"/>
    <cellStyle name="20% - Accent1 3 2 6 5 3 2" xfId="23237" xr:uid="{00000000-0005-0000-0000-00000E5A0000}"/>
    <cellStyle name="20% - Accent1 3 2 6 5 3 2 2" xfId="23238" xr:uid="{00000000-0005-0000-0000-00000F5A0000}"/>
    <cellStyle name="20% - Accent1 3 2 6 5 3 2 2 2" xfId="23239" xr:uid="{00000000-0005-0000-0000-0000105A0000}"/>
    <cellStyle name="20% - Accent1 3 2 6 5 3 2 3" xfId="23240" xr:uid="{00000000-0005-0000-0000-0000115A0000}"/>
    <cellStyle name="20% - Accent1 3 2 6 5 3 3" xfId="23241" xr:uid="{00000000-0005-0000-0000-0000125A0000}"/>
    <cellStyle name="20% - Accent1 3 2 6 5 3 3 2" xfId="23242" xr:uid="{00000000-0005-0000-0000-0000135A0000}"/>
    <cellStyle name="20% - Accent1 3 2 6 5 3 4" xfId="23243" xr:uid="{00000000-0005-0000-0000-0000145A0000}"/>
    <cellStyle name="20% - Accent1 3 2 6 5 4" xfId="23244" xr:uid="{00000000-0005-0000-0000-0000155A0000}"/>
    <cellStyle name="20% - Accent1 3 2 6 5 4 2" xfId="23245" xr:uid="{00000000-0005-0000-0000-0000165A0000}"/>
    <cellStyle name="20% - Accent1 3 2 6 5 4 2 2" xfId="23246" xr:uid="{00000000-0005-0000-0000-0000175A0000}"/>
    <cellStyle name="20% - Accent1 3 2 6 5 4 2 2 2" xfId="23247" xr:uid="{00000000-0005-0000-0000-0000185A0000}"/>
    <cellStyle name="20% - Accent1 3 2 6 5 4 2 3" xfId="23248" xr:uid="{00000000-0005-0000-0000-0000195A0000}"/>
    <cellStyle name="20% - Accent1 3 2 6 5 4 3" xfId="23249" xr:uid="{00000000-0005-0000-0000-00001A5A0000}"/>
    <cellStyle name="20% - Accent1 3 2 6 5 4 3 2" xfId="23250" xr:uid="{00000000-0005-0000-0000-00001B5A0000}"/>
    <cellStyle name="20% - Accent1 3 2 6 5 4 4" xfId="23251" xr:uid="{00000000-0005-0000-0000-00001C5A0000}"/>
    <cellStyle name="20% - Accent1 3 2 6 5 5" xfId="23252" xr:uid="{00000000-0005-0000-0000-00001D5A0000}"/>
    <cellStyle name="20% - Accent1 3 2 6 5 5 2" xfId="23253" xr:uid="{00000000-0005-0000-0000-00001E5A0000}"/>
    <cellStyle name="20% - Accent1 3 2 6 5 5 2 2" xfId="23254" xr:uid="{00000000-0005-0000-0000-00001F5A0000}"/>
    <cellStyle name="20% - Accent1 3 2 6 5 5 3" xfId="23255" xr:uid="{00000000-0005-0000-0000-0000205A0000}"/>
    <cellStyle name="20% - Accent1 3 2 6 5 6" xfId="23256" xr:uid="{00000000-0005-0000-0000-0000215A0000}"/>
    <cellStyle name="20% - Accent1 3 2 6 5 6 2" xfId="23257" xr:uid="{00000000-0005-0000-0000-0000225A0000}"/>
    <cellStyle name="20% - Accent1 3 2 6 5 6 2 2" xfId="23258" xr:uid="{00000000-0005-0000-0000-0000235A0000}"/>
    <cellStyle name="20% - Accent1 3 2 6 5 6 3" xfId="23259" xr:uid="{00000000-0005-0000-0000-0000245A0000}"/>
    <cellStyle name="20% - Accent1 3 2 6 5 7" xfId="23260" xr:uid="{00000000-0005-0000-0000-0000255A0000}"/>
    <cellStyle name="20% - Accent1 3 2 6 5 7 2" xfId="23261" xr:uid="{00000000-0005-0000-0000-0000265A0000}"/>
    <cellStyle name="20% - Accent1 3 2 6 5 8" xfId="23262" xr:uid="{00000000-0005-0000-0000-0000275A0000}"/>
    <cellStyle name="20% - Accent1 3 2 6 5 8 2" xfId="23263" xr:uid="{00000000-0005-0000-0000-0000285A0000}"/>
    <cellStyle name="20% - Accent1 3 2 6 5 9" xfId="23264" xr:uid="{00000000-0005-0000-0000-0000295A0000}"/>
    <cellStyle name="20% - Accent1 3 2 6 6" xfId="23265" xr:uid="{00000000-0005-0000-0000-00002A5A0000}"/>
    <cellStyle name="20% - Accent1 3 2 6 6 2" xfId="23266" xr:uid="{00000000-0005-0000-0000-00002B5A0000}"/>
    <cellStyle name="20% - Accent1 3 2 6 6 2 2" xfId="23267" xr:uid="{00000000-0005-0000-0000-00002C5A0000}"/>
    <cellStyle name="20% - Accent1 3 2 6 6 2 2 2" xfId="23268" xr:uid="{00000000-0005-0000-0000-00002D5A0000}"/>
    <cellStyle name="20% - Accent1 3 2 6 6 2 2 2 2" xfId="23269" xr:uid="{00000000-0005-0000-0000-00002E5A0000}"/>
    <cellStyle name="20% - Accent1 3 2 6 6 2 2 3" xfId="23270" xr:uid="{00000000-0005-0000-0000-00002F5A0000}"/>
    <cellStyle name="20% - Accent1 3 2 6 6 2 3" xfId="23271" xr:uid="{00000000-0005-0000-0000-0000305A0000}"/>
    <cellStyle name="20% - Accent1 3 2 6 6 2 3 2" xfId="23272" xr:uid="{00000000-0005-0000-0000-0000315A0000}"/>
    <cellStyle name="20% - Accent1 3 2 6 6 2 4" xfId="23273" xr:uid="{00000000-0005-0000-0000-0000325A0000}"/>
    <cellStyle name="20% - Accent1 3 2 6 6 3" xfId="23274" xr:uid="{00000000-0005-0000-0000-0000335A0000}"/>
    <cellStyle name="20% - Accent1 3 2 6 6 3 2" xfId="23275" xr:uid="{00000000-0005-0000-0000-0000345A0000}"/>
    <cellStyle name="20% - Accent1 3 2 6 6 3 2 2" xfId="23276" xr:uid="{00000000-0005-0000-0000-0000355A0000}"/>
    <cellStyle name="20% - Accent1 3 2 6 6 3 2 2 2" xfId="23277" xr:uid="{00000000-0005-0000-0000-0000365A0000}"/>
    <cellStyle name="20% - Accent1 3 2 6 6 3 2 3" xfId="23278" xr:uid="{00000000-0005-0000-0000-0000375A0000}"/>
    <cellStyle name="20% - Accent1 3 2 6 6 3 3" xfId="23279" xr:uid="{00000000-0005-0000-0000-0000385A0000}"/>
    <cellStyle name="20% - Accent1 3 2 6 6 3 3 2" xfId="23280" xr:uid="{00000000-0005-0000-0000-0000395A0000}"/>
    <cellStyle name="20% - Accent1 3 2 6 6 3 4" xfId="23281" xr:uid="{00000000-0005-0000-0000-00003A5A0000}"/>
    <cellStyle name="20% - Accent1 3 2 6 6 4" xfId="23282" xr:uid="{00000000-0005-0000-0000-00003B5A0000}"/>
    <cellStyle name="20% - Accent1 3 2 6 6 4 2" xfId="23283" xr:uid="{00000000-0005-0000-0000-00003C5A0000}"/>
    <cellStyle name="20% - Accent1 3 2 6 6 4 2 2" xfId="23284" xr:uid="{00000000-0005-0000-0000-00003D5A0000}"/>
    <cellStyle name="20% - Accent1 3 2 6 6 4 2 2 2" xfId="23285" xr:uid="{00000000-0005-0000-0000-00003E5A0000}"/>
    <cellStyle name="20% - Accent1 3 2 6 6 4 2 3" xfId="23286" xr:uid="{00000000-0005-0000-0000-00003F5A0000}"/>
    <cellStyle name="20% - Accent1 3 2 6 6 4 3" xfId="23287" xr:uid="{00000000-0005-0000-0000-0000405A0000}"/>
    <cellStyle name="20% - Accent1 3 2 6 6 4 3 2" xfId="23288" xr:uid="{00000000-0005-0000-0000-0000415A0000}"/>
    <cellStyle name="20% - Accent1 3 2 6 6 4 4" xfId="23289" xr:uid="{00000000-0005-0000-0000-0000425A0000}"/>
    <cellStyle name="20% - Accent1 3 2 6 6 5" xfId="23290" xr:uid="{00000000-0005-0000-0000-0000435A0000}"/>
    <cellStyle name="20% - Accent1 3 2 6 6 5 2" xfId="23291" xr:uid="{00000000-0005-0000-0000-0000445A0000}"/>
    <cellStyle name="20% - Accent1 3 2 6 6 5 2 2" xfId="23292" xr:uid="{00000000-0005-0000-0000-0000455A0000}"/>
    <cellStyle name="20% - Accent1 3 2 6 6 5 3" xfId="23293" xr:uid="{00000000-0005-0000-0000-0000465A0000}"/>
    <cellStyle name="20% - Accent1 3 2 6 6 6" xfId="23294" xr:uid="{00000000-0005-0000-0000-0000475A0000}"/>
    <cellStyle name="20% - Accent1 3 2 6 6 6 2" xfId="23295" xr:uid="{00000000-0005-0000-0000-0000485A0000}"/>
    <cellStyle name="20% - Accent1 3 2 6 6 6 2 2" xfId="23296" xr:uid="{00000000-0005-0000-0000-0000495A0000}"/>
    <cellStyle name="20% - Accent1 3 2 6 6 6 3" xfId="23297" xr:uid="{00000000-0005-0000-0000-00004A5A0000}"/>
    <cellStyle name="20% - Accent1 3 2 6 6 7" xfId="23298" xr:uid="{00000000-0005-0000-0000-00004B5A0000}"/>
    <cellStyle name="20% - Accent1 3 2 6 6 7 2" xfId="23299" xr:uid="{00000000-0005-0000-0000-00004C5A0000}"/>
    <cellStyle name="20% - Accent1 3 2 6 6 8" xfId="23300" xr:uid="{00000000-0005-0000-0000-00004D5A0000}"/>
    <cellStyle name="20% - Accent1 3 2 6 6 8 2" xfId="23301" xr:uid="{00000000-0005-0000-0000-00004E5A0000}"/>
    <cellStyle name="20% - Accent1 3 2 6 6 9" xfId="23302" xr:uid="{00000000-0005-0000-0000-00004F5A0000}"/>
    <cellStyle name="20% - Accent1 3 2 6 7" xfId="23303" xr:uid="{00000000-0005-0000-0000-0000505A0000}"/>
    <cellStyle name="20% - Accent1 3 2 6 7 2" xfId="23304" xr:uid="{00000000-0005-0000-0000-0000515A0000}"/>
    <cellStyle name="20% - Accent1 3 2 6 7 2 2" xfId="23305" xr:uid="{00000000-0005-0000-0000-0000525A0000}"/>
    <cellStyle name="20% - Accent1 3 2 6 7 2 2 2" xfId="23306" xr:uid="{00000000-0005-0000-0000-0000535A0000}"/>
    <cellStyle name="20% - Accent1 3 2 6 7 2 3" xfId="23307" xr:uid="{00000000-0005-0000-0000-0000545A0000}"/>
    <cellStyle name="20% - Accent1 3 2 6 7 3" xfId="23308" xr:uid="{00000000-0005-0000-0000-0000555A0000}"/>
    <cellStyle name="20% - Accent1 3 2 6 7 3 2" xfId="23309" xr:uid="{00000000-0005-0000-0000-0000565A0000}"/>
    <cellStyle name="20% - Accent1 3 2 6 7 4" xfId="23310" xr:uid="{00000000-0005-0000-0000-0000575A0000}"/>
    <cellStyle name="20% - Accent1 3 2 6 8" xfId="23311" xr:uid="{00000000-0005-0000-0000-0000585A0000}"/>
    <cellStyle name="20% - Accent1 3 2 6 8 2" xfId="23312" xr:uid="{00000000-0005-0000-0000-0000595A0000}"/>
    <cellStyle name="20% - Accent1 3 2 6 8 2 2" xfId="23313" xr:uid="{00000000-0005-0000-0000-00005A5A0000}"/>
    <cellStyle name="20% - Accent1 3 2 6 8 2 2 2" xfId="23314" xr:uid="{00000000-0005-0000-0000-00005B5A0000}"/>
    <cellStyle name="20% - Accent1 3 2 6 8 2 3" xfId="23315" xr:uid="{00000000-0005-0000-0000-00005C5A0000}"/>
    <cellStyle name="20% - Accent1 3 2 6 8 3" xfId="23316" xr:uid="{00000000-0005-0000-0000-00005D5A0000}"/>
    <cellStyle name="20% - Accent1 3 2 6 8 3 2" xfId="23317" xr:uid="{00000000-0005-0000-0000-00005E5A0000}"/>
    <cellStyle name="20% - Accent1 3 2 6 8 4" xfId="23318" xr:uid="{00000000-0005-0000-0000-00005F5A0000}"/>
    <cellStyle name="20% - Accent1 3 2 6 9" xfId="23319" xr:uid="{00000000-0005-0000-0000-0000605A0000}"/>
    <cellStyle name="20% - Accent1 3 2 6 9 2" xfId="23320" xr:uid="{00000000-0005-0000-0000-0000615A0000}"/>
    <cellStyle name="20% - Accent1 3 2 6 9 2 2" xfId="23321" xr:uid="{00000000-0005-0000-0000-0000625A0000}"/>
    <cellStyle name="20% - Accent1 3 2 6 9 2 2 2" xfId="23322" xr:uid="{00000000-0005-0000-0000-0000635A0000}"/>
    <cellStyle name="20% - Accent1 3 2 6 9 2 3" xfId="23323" xr:uid="{00000000-0005-0000-0000-0000645A0000}"/>
    <cellStyle name="20% - Accent1 3 2 6 9 3" xfId="23324" xr:uid="{00000000-0005-0000-0000-0000655A0000}"/>
    <cellStyle name="20% - Accent1 3 2 6 9 3 2" xfId="23325" xr:uid="{00000000-0005-0000-0000-0000665A0000}"/>
    <cellStyle name="20% - Accent1 3 2 6 9 4" xfId="23326" xr:uid="{00000000-0005-0000-0000-0000675A0000}"/>
    <cellStyle name="20% - Accent1 3 2 7" xfId="23327" xr:uid="{00000000-0005-0000-0000-0000685A0000}"/>
    <cellStyle name="20% - Accent1 3 2 7 10" xfId="23328" xr:uid="{00000000-0005-0000-0000-0000695A0000}"/>
    <cellStyle name="20% - Accent1 3 2 7 10 2" xfId="23329" xr:uid="{00000000-0005-0000-0000-00006A5A0000}"/>
    <cellStyle name="20% - Accent1 3 2 7 11" xfId="23330" xr:uid="{00000000-0005-0000-0000-00006B5A0000}"/>
    <cellStyle name="20% - Accent1 3 2 7 11 2" xfId="23331" xr:uid="{00000000-0005-0000-0000-00006C5A0000}"/>
    <cellStyle name="20% - Accent1 3 2 7 12" xfId="23332" xr:uid="{00000000-0005-0000-0000-00006D5A0000}"/>
    <cellStyle name="20% - Accent1 3 2 7 2" xfId="23333" xr:uid="{00000000-0005-0000-0000-00006E5A0000}"/>
    <cellStyle name="20% - Accent1 3 2 7 2 10" xfId="23334" xr:uid="{00000000-0005-0000-0000-00006F5A0000}"/>
    <cellStyle name="20% - Accent1 3 2 7 2 10 2" xfId="23335" xr:uid="{00000000-0005-0000-0000-0000705A0000}"/>
    <cellStyle name="20% - Accent1 3 2 7 2 11" xfId="23336" xr:uid="{00000000-0005-0000-0000-0000715A0000}"/>
    <cellStyle name="20% - Accent1 3 2 7 2 2" xfId="23337" xr:uid="{00000000-0005-0000-0000-0000725A0000}"/>
    <cellStyle name="20% - Accent1 3 2 7 2 2 2" xfId="23338" xr:uid="{00000000-0005-0000-0000-0000735A0000}"/>
    <cellStyle name="20% - Accent1 3 2 7 2 2 2 2" xfId="23339" xr:uid="{00000000-0005-0000-0000-0000745A0000}"/>
    <cellStyle name="20% - Accent1 3 2 7 2 2 2 2 2" xfId="23340" xr:uid="{00000000-0005-0000-0000-0000755A0000}"/>
    <cellStyle name="20% - Accent1 3 2 7 2 2 2 2 2 2" xfId="23341" xr:uid="{00000000-0005-0000-0000-0000765A0000}"/>
    <cellStyle name="20% - Accent1 3 2 7 2 2 2 2 3" xfId="23342" xr:uid="{00000000-0005-0000-0000-0000775A0000}"/>
    <cellStyle name="20% - Accent1 3 2 7 2 2 2 3" xfId="23343" xr:uid="{00000000-0005-0000-0000-0000785A0000}"/>
    <cellStyle name="20% - Accent1 3 2 7 2 2 2 3 2" xfId="23344" xr:uid="{00000000-0005-0000-0000-0000795A0000}"/>
    <cellStyle name="20% - Accent1 3 2 7 2 2 2 4" xfId="23345" xr:uid="{00000000-0005-0000-0000-00007A5A0000}"/>
    <cellStyle name="20% - Accent1 3 2 7 2 2 3" xfId="23346" xr:uid="{00000000-0005-0000-0000-00007B5A0000}"/>
    <cellStyle name="20% - Accent1 3 2 7 2 2 3 2" xfId="23347" xr:uid="{00000000-0005-0000-0000-00007C5A0000}"/>
    <cellStyle name="20% - Accent1 3 2 7 2 2 3 2 2" xfId="23348" xr:uid="{00000000-0005-0000-0000-00007D5A0000}"/>
    <cellStyle name="20% - Accent1 3 2 7 2 2 3 2 2 2" xfId="23349" xr:uid="{00000000-0005-0000-0000-00007E5A0000}"/>
    <cellStyle name="20% - Accent1 3 2 7 2 2 3 2 3" xfId="23350" xr:uid="{00000000-0005-0000-0000-00007F5A0000}"/>
    <cellStyle name="20% - Accent1 3 2 7 2 2 3 3" xfId="23351" xr:uid="{00000000-0005-0000-0000-0000805A0000}"/>
    <cellStyle name="20% - Accent1 3 2 7 2 2 3 3 2" xfId="23352" xr:uid="{00000000-0005-0000-0000-0000815A0000}"/>
    <cellStyle name="20% - Accent1 3 2 7 2 2 3 4" xfId="23353" xr:uid="{00000000-0005-0000-0000-0000825A0000}"/>
    <cellStyle name="20% - Accent1 3 2 7 2 2 4" xfId="23354" xr:uid="{00000000-0005-0000-0000-0000835A0000}"/>
    <cellStyle name="20% - Accent1 3 2 7 2 2 4 2" xfId="23355" xr:uid="{00000000-0005-0000-0000-0000845A0000}"/>
    <cellStyle name="20% - Accent1 3 2 7 2 2 4 2 2" xfId="23356" xr:uid="{00000000-0005-0000-0000-0000855A0000}"/>
    <cellStyle name="20% - Accent1 3 2 7 2 2 4 2 2 2" xfId="23357" xr:uid="{00000000-0005-0000-0000-0000865A0000}"/>
    <cellStyle name="20% - Accent1 3 2 7 2 2 4 2 3" xfId="23358" xr:uid="{00000000-0005-0000-0000-0000875A0000}"/>
    <cellStyle name="20% - Accent1 3 2 7 2 2 4 3" xfId="23359" xr:uid="{00000000-0005-0000-0000-0000885A0000}"/>
    <cellStyle name="20% - Accent1 3 2 7 2 2 4 3 2" xfId="23360" xr:uid="{00000000-0005-0000-0000-0000895A0000}"/>
    <cellStyle name="20% - Accent1 3 2 7 2 2 4 4" xfId="23361" xr:uid="{00000000-0005-0000-0000-00008A5A0000}"/>
    <cellStyle name="20% - Accent1 3 2 7 2 2 5" xfId="23362" xr:uid="{00000000-0005-0000-0000-00008B5A0000}"/>
    <cellStyle name="20% - Accent1 3 2 7 2 2 5 2" xfId="23363" xr:uid="{00000000-0005-0000-0000-00008C5A0000}"/>
    <cellStyle name="20% - Accent1 3 2 7 2 2 5 2 2" xfId="23364" xr:uid="{00000000-0005-0000-0000-00008D5A0000}"/>
    <cellStyle name="20% - Accent1 3 2 7 2 2 5 3" xfId="23365" xr:uid="{00000000-0005-0000-0000-00008E5A0000}"/>
    <cellStyle name="20% - Accent1 3 2 7 2 2 6" xfId="23366" xr:uid="{00000000-0005-0000-0000-00008F5A0000}"/>
    <cellStyle name="20% - Accent1 3 2 7 2 2 6 2" xfId="23367" xr:uid="{00000000-0005-0000-0000-0000905A0000}"/>
    <cellStyle name="20% - Accent1 3 2 7 2 2 6 2 2" xfId="23368" xr:uid="{00000000-0005-0000-0000-0000915A0000}"/>
    <cellStyle name="20% - Accent1 3 2 7 2 2 6 3" xfId="23369" xr:uid="{00000000-0005-0000-0000-0000925A0000}"/>
    <cellStyle name="20% - Accent1 3 2 7 2 2 7" xfId="23370" xr:uid="{00000000-0005-0000-0000-0000935A0000}"/>
    <cellStyle name="20% - Accent1 3 2 7 2 2 7 2" xfId="23371" xr:uid="{00000000-0005-0000-0000-0000945A0000}"/>
    <cellStyle name="20% - Accent1 3 2 7 2 2 8" xfId="23372" xr:uid="{00000000-0005-0000-0000-0000955A0000}"/>
    <cellStyle name="20% - Accent1 3 2 7 2 2 8 2" xfId="23373" xr:uid="{00000000-0005-0000-0000-0000965A0000}"/>
    <cellStyle name="20% - Accent1 3 2 7 2 2 9" xfId="23374" xr:uid="{00000000-0005-0000-0000-0000975A0000}"/>
    <cellStyle name="20% - Accent1 3 2 7 2 3" xfId="23375" xr:uid="{00000000-0005-0000-0000-0000985A0000}"/>
    <cellStyle name="20% - Accent1 3 2 7 2 3 2" xfId="23376" xr:uid="{00000000-0005-0000-0000-0000995A0000}"/>
    <cellStyle name="20% - Accent1 3 2 7 2 3 2 2" xfId="23377" xr:uid="{00000000-0005-0000-0000-00009A5A0000}"/>
    <cellStyle name="20% - Accent1 3 2 7 2 3 2 2 2" xfId="23378" xr:uid="{00000000-0005-0000-0000-00009B5A0000}"/>
    <cellStyle name="20% - Accent1 3 2 7 2 3 2 2 2 2" xfId="23379" xr:uid="{00000000-0005-0000-0000-00009C5A0000}"/>
    <cellStyle name="20% - Accent1 3 2 7 2 3 2 2 3" xfId="23380" xr:uid="{00000000-0005-0000-0000-00009D5A0000}"/>
    <cellStyle name="20% - Accent1 3 2 7 2 3 2 3" xfId="23381" xr:uid="{00000000-0005-0000-0000-00009E5A0000}"/>
    <cellStyle name="20% - Accent1 3 2 7 2 3 2 3 2" xfId="23382" xr:uid="{00000000-0005-0000-0000-00009F5A0000}"/>
    <cellStyle name="20% - Accent1 3 2 7 2 3 2 4" xfId="23383" xr:uid="{00000000-0005-0000-0000-0000A05A0000}"/>
    <cellStyle name="20% - Accent1 3 2 7 2 3 3" xfId="23384" xr:uid="{00000000-0005-0000-0000-0000A15A0000}"/>
    <cellStyle name="20% - Accent1 3 2 7 2 3 3 2" xfId="23385" xr:uid="{00000000-0005-0000-0000-0000A25A0000}"/>
    <cellStyle name="20% - Accent1 3 2 7 2 3 3 2 2" xfId="23386" xr:uid="{00000000-0005-0000-0000-0000A35A0000}"/>
    <cellStyle name="20% - Accent1 3 2 7 2 3 3 2 2 2" xfId="23387" xr:uid="{00000000-0005-0000-0000-0000A45A0000}"/>
    <cellStyle name="20% - Accent1 3 2 7 2 3 3 2 3" xfId="23388" xr:uid="{00000000-0005-0000-0000-0000A55A0000}"/>
    <cellStyle name="20% - Accent1 3 2 7 2 3 3 3" xfId="23389" xr:uid="{00000000-0005-0000-0000-0000A65A0000}"/>
    <cellStyle name="20% - Accent1 3 2 7 2 3 3 3 2" xfId="23390" xr:uid="{00000000-0005-0000-0000-0000A75A0000}"/>
    <cellStyle name="20% - Accent1 3 2 7 2 3 3 4" xfId="23391" xr:uid="{00000000-0005-0000-0000-0000A85A0000}"/>
    <cellStyle name="20% - Accent1 3 2 7 2 3 4" xfId="23392" xr:uid="{00000000-0005-0000-0000-0000A95A0000}"/>
    <cellStyle name="20% - Accent1 3 2 7 2 3 4 2" xfId="23393" xr:uid="{00000000-0005-0000-0000-0000AA5A0000}"/>
    <cellStyle name="20% - Accent1 3 2 7 2 3 4 2 2" xfId="23394" xr:uid="{00000000-0005-0000-0000-0000AB5A0000}"/>
    <cellStyle name="20% - Accent1 3 2 7 2 3 4 2 2 2" xfId="23395" xr:uid="{00000000-0005-0000-0000-0000AC5A0000}"/>
    <cellStyle name="20% - Accent1 3 2 7 2 3 4 2 3" xfId="23396" xr:uid="{00000000-0005-0000-0000-0000AD5A0000}"/>
    <cellStyle name="20% - Accent1 3 2 7 2 3 4 3" xfId="23397" xr:uid="{00000000-0005-0000-0000-0000AE5A0000}"/>
    <cellStyle name="20% - Accent1 3 2 7 2 3 4 3 2" xfId="23398" xr:uid="{00000000-0005-0000-0000-0000AF5A0000}"/>
    <cellStyle name="20% - Accent1 3 2 7 2 3 4 4" xfId="23399" xr:uid="{00000000-0005-0000-0000-0000B05A0000}"/>
    <cellStyle name="20% - Accent1 3 2 7 2 3 5" xfId="23400" xr:uid="{00000000-0005-0000-0000-0000B15A0000}"/>
    <cellStyle name="20% - Accent1 3 2 7 2 3 5 2" xfId="23401" xr:uid="{00000000-0005-0000-0000-0000B25A0000}"/>
    <cellStyle name="20% - Accent1 3 2 7 2 3 5 2 2" xfId="23402" xr:uid="{00000000-0005-0000-0000-0000B35A0000}"/>
    <cellStyle name="20% - Accent1 3 2 7 2 3 5 3" xfId="23403" xr:uid="{00000000-0005-0000-0000-0000B45A0000}"/>
    <cellStyle name="20% - Accent1 3 2 7 2 3 6" xfId="23404" xr:uid="{00000000-0005-0000-0000-0000B55A0000}"/>
    <cellStyle name="20% - Accent1 3 2 7 2 3 6 2" xfId="23405" xr:uid="{00000000-0005-0000-0000-0000B65A0000}"/>
    <cellStyle name="20% - Accent1 3 2 7 2 3 6 2 2" xfId="23406" xr:uid="{00000000-0005-0000-0000-0000B75A0000}"/>
    <cellStyle name="20% - Accent1 3 2 7 2 3 6 3" xfId="23407" xr:uid="{00000000-0005-0000-0000-0000B85A0000}"/>
    <cellStyle name="20% - Accent1 3 2 7 2 3 7" xfId="23408" xr:uid="{00000000-0005-0000-0000-0000B95A0000}"/>
    <cellStyle name="20% - Accent1 3 2 7 2 3 7 2" xfId="23409" xr:uid="{00000000-0005-0000-0000-0000BA5A0000}"/>
    <cellStyle name="20% - Accent1 3 2 7 2 3 8" xfId="23410" xr:uid="{00000000-0005-0000-0000-0000BB5A0000}"/>
    <cellStyle name="20% - Accent1 3 2 7 2 3 8 2" xfId="23411" xr:uid="{00000000-0005-0000-0000-0000BC5A0000}"/>
    <cellStyle name="20% - Accent1 3 2 7 2 3 9" xfId="23412" xr:uid="{00000000-0005-0000-0000-0000BD5A0000}"/>
    <cellStyle name="20% - Accent1 3 2 7 2 4" xfId="23413" xr:uid="{00000000-0005-0000-0000-0000BE5A0000}"/>
    <cellStyle name="20% - Accent1 3 2 7 2 4 2" xfId="23414" xr:uid="{00000000-0005-0000-0000-0000BF5A0000}"/>
    <cellStyle name="20% - Accent1 3 2 7 2 4 2 2" xfId="23415" xr:uid="{00000000-0005-0000-0000-0000C05A0000}"/>
    <cellStyle name="20% - Accent1 3 2 7 2 4 2 2 2" xfId="23416" xr:uid="{00000000-0005-0000-0000-0000C15A0000}"/>
    <cellStyle name="20% - Accent1 3 2 7 2 4 2 3" xfId="23417" xr:uid="{00000000-0005-0000-0000-0000C25A0000}"/>
    <cellStyle name="20% - Accent1 3 2 7 2 4 3" xfId="23418" xr:uid="{00000000-0005-0000-0000-0000C35A0000}"/>
    <cellStyle name="20% - Accent1 3 2 7 2 4 3 2" xfId="23419" xr:uid="{00000000-0005-0000-0000-0000C45A0000}"/>
    <cellStyle name="20% - Accent1 3 2 7 2 4 4" xfId="23420" xr:uid="{00000000-0005-0000-0000-0000C55A0000}"/>
    <cellStyle name="20% - Accent1 3 2 7 2 5" xfId="23421" xr:uid="{00000000-0005-0000-0000-0000C65A0000}"/>
    <cellStyle name="20% - Accent1 3 2 7 2 5 2" xfId="23422" xr:uid="{00000000-0005-0000-0000-0000C75A0000}"/>
    <cellStyle name="20% - Accent1 3 2 7 2 5 2 2" xfId="23423" xr:uid="{00000000-0005-0000-0000-0000C85A0000}"/>
    <cellStyle name="20% - Accent1 3 2 7 2 5 2 2 2" xfId="23424" xr:uid="{00000000-0005-0000-0000-0000C95A0000}"/>
    <cellStyle name="20% - Accent1 3 2 7 2 5 2 3" xfId="23425" xr:uid="{00000000-0005-0000-0000-0000CA5A0000}"/>
    <cellStyle name="20% - Accent1 3 2 7 2 5 3" xfId="23426" xr:uid="{00000000-0005-0000-0000-0000CB5A0000}"/>
    <cellStyle name="20% - Accent1 3 2 7 2 5 3 2" xfId="23427" xr:uid="{00000000-0005-0000-0000-0000CC5A0000}"/>
    <cellStyle name="20% - Accent1 3 2 7 2 5 4" xfId="23428" xr:uid="{00000000-0005-0000-0000-0000CD5A0000}"/>
    <cellStyle name="20% - Accent1 3 2 7 2 6" xfId="23429" xr:uid="{00000000-0005-0000-0000-0000CE5A0000}"/>
    <cellStyle name="20% - Accent1 3 2 7 2 6 2" xfId="23430" xr:uid="{00000000-0005-0000-0000-0000CF5A0000}"/>
    <cellStyle name="20% - Accent1 3 2 7 2 6 2 2" xfId="23431" xr:uid="{00000000-0005-0000-0000-0000D05A0000}"/>
    <cellStyle name="20% - Accent1 3 2 7 2 6 2 2 2" xfId="23432" xr:uid="{00000000-0005-0000-0000-0000D15A0000}"/>
    <cellStyle name="20% - Accent1 3 2 7 2 6 2 3" xfId="23433" xr:uid="{00000000-0005-0000-0000-0000D25A0000}"/>
    <cellStyle name="20% - Accent1 3 2 7 2 6 3" xfId="23434" xr:uid="{00000000-0005-0000-0000-0000D35A0000}"/>
    <cellStyle name="20% - Accent1 3 2 7 2 6 3 2" xfId="23435" xr:uid="{00000000-0005-0000-0000-0000D45A0000}"/>
    <cellStyle name="20% - Accent1 3 2 7 2 6 4" xfId="23436" xr:uid="{00000000-0005-0000-0000-0000D55A0000}"/>
    <cellStyle name="20% - Accent1 3 2 7 2 7" xfId="23437" xr:uid="{00000000-0005-0000-0000-0000D65A0000}"/>
    <cellStyle name="20% - Accent1 3 2 7 2 7 2" xfId="23438" xr:uid="{00000000-0005-0000-0000-0000D75A0000}"/>
    <cellStyle name="20% - Accent1 3 2 7 2 7 2 2" xfId="23439" xr:uid="{00000000-0005-0000-0000-0000D85A0000}"/>
    <cellStyle name="20% - Accent1 3 2 7 2 7 3" xfId="23440" xr:uid="{00000000-0005-0000-0000-0000D95A0000}"/>
    <cellStyle name="20% - Accent1 3 2 7 2 8" xfId="23441" xr:uid="{00000000-0005-0000-0000-0000DA5A0000}"/>
    <cellStyle name="20% - Accent1 3 2 7 2 8 2" xfId="23442" xr:uid="{00000000-0005-0000-0000-0000DB5A0000}"/>
    <cellStyle name="20% - Accent1 3 2 7 2 8 2 2" xfId="23443" xr:uid="{00000000-0005-0000-0000-0000DC5A0000}"/>
    <cellStyle name="20% - Accent1 3 2 7 2 8 3" xfId="23444" xr:uid="{00000000-0005-0000-0000-0000DD5A0000}"/>
    <cellStyle name="20% - Accent1 3 2 7 2 9" xfId="23445" xr:uid="{00000000-0005-0000-0000-0000DE5A0000}"/>
    <cellStyle name="20% - Accent1 3 2 7 2 9 2" xfId="23446" xr:uid="{00000000-0005-0000-0000-0000DF5A0000}"/>
    <cellStyle name="20% - Accent1 3 2 7 3" xfId="23447" xr:uid="{00000000-0005-0000-0000-0000E05A0000}"/>
    <cellStyle name="20% - Accent1 3 2 7 3 2" xfId="23448" xr:uid="{00000000-0005-0000-0000-0000E15A0000}"/>
    <cellStyle name="20% - Accent1 3 2 7 3 2 2" xfId="23449" xr:uid="{00000000-0005-0000-0000-0000E25A0000}"/>
    <cellStyle name="20% - Accent1 3 2 7 3 2 2 2" xfId="23450" xr:uid="{00000000-0005-0000-0000-0000E35A0000}"/>
    <cellStyle name="20% - Accent1 3 2 7 3 2 2 2 2" xfId="23451" xr:uid="{00000000-0005-0000-0000-0000E45A0000}"/>
    <cellStyle name="20% - Accent1 3 2 7 3 2 2 3" xfId="23452" xr:uid="{00000000-0005-0000-0000-0000E55A0000}"/>
    <cellStyle name="20% - Accent1 3 2 7 3 2 3" xfId="23453" xr:uid="{00000000-0005-0000-0000-0000E65A0000}"/>
    <cellStyle name="20% - Accent1 3 2 7 3 2 3 2" xfId="23454" xr:uid="{00000000-0005-0000-0000-0000E75A0000}"/>
    <cellStyle name="20% - Accent1 3 2 7 3 2 4" xfId="23455" xr:uid="{00000000-0005-0000-0000-0000E85A0000}"/>
    <cellStyle name="20% - Accent1 3 2 7 3 3" xfId="23456" xr:uid="{00000000-0005-0000-0000-0000E95A0000}"/>
    <cellStyle name="20% - Accent1 3 2 7 3 3 2" xfId="23457" xr:uid="{00000000-0005-0000-0000-0000EA5A0000}"/>
    <cellStyle name="20% - Accent1 3 2 7 3 3 2 2" xfId="23458" xr:uid="{00000000-0005-0000-0000-0000EB5A0000}"/>
    <cellStyle name="20% - Accent1 3 2 7 3 3 2 2 2" xfId="23459" xr:uid="{00000000-0005-0000-0000-0000EC5A0000}"/>
    <cellStyle name="20% - Accent1 3 2 7 3 3 2 3" xfId="23460" xr:uid="{00000000-0005-0000-0000-0000ED5A0000}"/>
    <cellStyle name="20% - Accent1 3 2 7 3 3 3" xfId="23461" xr:uid="{00000000-0005-0000-0000-0000EE5A0000}"/>
    <cellStyle name="20% - Accent1 3 2 7 3 3 3 2" xfId="23462" xr:uid="{00000000-0005-0000-0000-0000EF5A0000}"/>
    <cellStyle name="20% - Accent1 3 2 7 3 3 4" xfId="23463" xr:uid="{00000000-0005-0000-0000-0000F05A0000}"/>
    <cellStyle name="20% - Accent1 3 2 7 3 4" xfId="23464" xr:uid="{00000000-0005-0000-0000-0000F15A0000}"/>
    <cellStyle name="20% - Accent1 3 2 7 3 4 2" xfId="23465" xr:uid="{00000000-0005-0000-0000-0000F25A0000}"/>
    <cellStyle name="20% - Accent1 3 2 7 3 4 2 2" xfId="23466" xr:uid="{00000000-0005-0000-0000-0000F35A0000}"/>
    <cellStyle name="20% - Accent1 3 2 7 3 4 2 2 2" xfId="23467" xr:uid="{00000000-0005-0000-0000-0000F45A0000}"/>
    <cellStyle name="20% - Accent1 3 2 7 3 4 2 3" xfId="23468" xr:uid="{00000000-0005-0000-0000-0000F55A0000}"/>
    <cellStyle name="20% - Accent1 3 2 7 3 4 3" xfId="23469" xr:uid="{00000000-0005-0000-0000-0000F65A0000}"/>
    <cellStyle name="20% - Accent1 3 2 7 3 4 3 2" xfId="23470" xr:uid="{00000000-0005-0000-0000-0000F75A0000}"/>
    <cellStyle name="20% - Accent1 3 2 7 3 4 4" xfId="23471" xr:uid="{00000000-0005-0000-0000-0000F85A0000}"/>
    <cellStyle name="20% - Accent1 3 2 7 3 5" xfId="23472" xr:uid="{00000000-0005-0000-0000-0000F95A0000}"/>
    <cellStyle name="20% - Accent1 3 2 7 3 5 2" xfId="23473" xr:uid="{00000000-0005-0000-0000-0000FA5A0000}"/>
    <cellStyle name="20% - Accent1 3 2 7 3 5 2 2" xfId="23474" xr:uid="{00000000-0005-0000-0000-0000FB5A0000}"/>
    <cellStyle name="20% - Accent1 3 2 7 3 5 3" xfId="23475" xr:uid="{00000000-0005-0000-0000-0000FC5A0000}"/>
    <cellStyle name="20% - Accent1 3 2 7 3 6" xfId="23476" xr:uid="{00000000-0005-0000-0000-0000FD5A0000}"/>
    <cellStyle name="20% - Accent1 3 2 7 3 6 2" xfId="23477" xr:uid="{00000000-0005-0000-0000-0000FE5A0000}"/>
    <cellStyle name="20% - Accent1 3 2 7 3 6 2 2" xfId="23478" xr:uid="{00000000-0005-0000-0000-0000FF5A0000}"/>
    <cellStyle name="20% - Accent1 3 2 7 3 6 3" xfId="23479" xr:uid="{00000000-0005-0000-0000-0000005B0000}"/>
    <cellStyle name="20% - Accent1 3 2 7 3 7" xfId="23480" xr:uid="{00000000-0005-0000-0000-0000015B0000}"/>
    <cellStyle name="20% - Accent1 3 2 7 3 7 2" xfId="23481" xr:uid="{00000000-0005-0000-0000-0000025B0000}"/>
    <cellStyle name="20% - Accent1 3 2 7 3 8" xfId="23482" xr:uid="{00000000-0005-0000-0000-0000035B0000}"/>
    <cellStyle name="20% - Accent1 3 2 7 3 8 2" xfId="23483" xr:uid="{00000000-0005-0000-0000-0000045B0000}"/>
    <cellStyle name="20% - Accent1 3 2 7 3 9" xfId="23484" xr:uid="{00000000-0005-0000-0000-0000055B0000}"/>
    <cellStyle name="20% - Accent1 3 2 7 4" xfId="23485" xr:uid="{00000000-0005-0000-0000-0000065B0000}"/>
    <cellStyle name="20% - Accent1 3 2 7 4 2" xfId="23486" xr:uid="{00000000-0005-0000-0000-0000075B0000}"/>
    <cellStyle name="20% - Accent1 3 2 7 4 2 2" xfId="23487" xr:uid="{00000000-0005-0000-0000-0000085B0000}"/>
    <cellStyle name="20% - Accent1 3 2 7 4 2 2 2" xfId="23488" xr:uid="{00000000-0005-0000-0000-0000095B0000}"/>
    <cellStyle name="20% - Accent1 3 2 7 4 2 2 2 2" xfId="23489" xr:uid="{00000000-0005-0000-0000-00000A5B0000}"/>
    <cellStyle name="20% - Accent1 3 2 7 4 2 2 3" xfId="23490" xr:uid="{00000000-0005-0000-0000-00000B5B0000}"/>
    <cellStyle name="20% - Accent1 3 2 7 4 2 3" xfId="23491" xr:uid="{00000000-0005-0000-0000-00000C5B0000}"/>
    <cellStyle name="20% - Accent1 3 2 7 4 2 3 2" xfId="23492" xr:uid="{00000000-0005-0000-0000-00000D5B0000}"/>
    <cellStyle name="20% - Accent1 3 2 7 4 2 4" xfId="23493" xr:uid="{00000000-0005-0000-0000-00000E5B0000}"/>
    <cellStyle name="20% - Accent1 3 2 7 4 3" xfId="23494" xr:uid="{00000000-0005-0000-0000-00000F5B0000}"/>
    <cellStyle name="20% - Accent1 3 2 7 4 3 2" xfId="23495" xr:uid="{00000000-0005-0000-0000-0000105B0000}"/>
    <cellStyle name="20% - Accent1 3 2 7 4 3 2 2" xfId="23496" xr:uid="{00000000-0005-0000-0000-0000115B0000}"/>
    <cellStyle name="20% - Accent1 3 2 7 4 3 2 2 2" xfId="23497" xr:uid="{00000000-0005-0000-0000-0000125B0000}"/>
    <cellStyle name="20% - Accent1 3 2 7 4 3 2 3" xfId="23498" xr:uid="{00000000-0005-0000-0000-0000135B0000}"/>
    <cellStyle name="20% - Accent1 3 2 7 4 3 3" xfId="23499" xr:uid="{00000000-0005-0000-0000-0000145B0000}"/>
    <cellStyle name="20% - Accent1 3 2 7 4 3 3 2" xfId="23500" xr:uid="{00000000-0005-0000-0000-0000155B0000}"/>
    <cellStyle name="20% - Accent1 3 2 7 4 3 4" xfId="23501" xr:uid="{00000000-0005-0000-0000-0000165B0000}"/>
    <cellStyle name="20% - Accent1 3 2 7 4 4" xfId="23502" xr:uid="{00000000-0005-0000-0000-0000175B0000}"/>
    <cellStyle name="20% - Accent1 3 2 7 4 4 2" xfId="23503" xr:uid="{00000000-0005-0000-0000-0000185B0000}"/>
    <cellStyle name="20% - Accent1 3 2 7 4 4 2 2" xfId="23504" xr:uid="{00000000-0005-0000-0000-0000195B0000}"/>
    <cellStyle name="20% - Accent1 3 2 7 4 4 2 2 2" xfId="23505" xr:uid="{00000000-0005-0000-0000-00001A5B0000}"/>
    <cellStyle name="20% - Accent1 3 2 7 4 4 2 3" xfId="23506" xr:uid="{00000000-0005-0000-0000-00001B5B0000}"/>
    <cellStyle name="20% - Accent1 3 2 7 4 4 3" xfId="23507" xr:uid="{00000000-0005-0000-0000-00001C5B0000}"/>
    <cellStyle name="20% - Accent1 3 2 7 4 4 3 2" xfId="23508" xr:uid="{00000000-0005-0000-0000-00001D5B0000}"/>
    <cellStyle name="20% - Accent1 3 2 7 4 4 4" xfId="23509" xr:uid="{00000000-0005-0000-0000-00001E5B0000}"/>
    <cellStyle name="20% - Accent1 3 2 7 4 5" xfId="23510" xr:uid="{00000000-0005-0000-0000-00001F5B0000}"/>
    <cellStyle name="20% - Accent1 3 2 7 4 5 2" xfId="23511" xr:uid="{00000000-0005-0000-0000-0000205B0000}"/>
    <cellStyle name="20% - Accent1 3 2 7 4 5 2 2" xfId="23512" xr:uid="{00000000-0005-0000-0000-0000215B0000}"/>
    <cellStyle name="20% - Accent1 3 2 7 4 5 3" xfId="23513" xr:uid="{00000000-0005-0000-0000-0000225B0000}"/>
    <cellStyle name="20% - Accent1 3 2 7 4 6" xfId="23514" xr:uid="{00000000-0005-0000-0000-0000235B0000}"/>
    <cellStyle name="20% - Accent1 3 2 7 4 6 2" xfId="23515" xr:uid="{00000000-0005-0000-0000-0000245B0000}"/>
    <cellStyle name="20% - Accent1 3 2 7 4 6 2 2" xfId="23516" xr:uid="{00000000-0005-0000-0000-0000255B0000}"/>
    <cellStyle name="20% - Accent1 3 2 7 4 6 3" xfId="23517" xr:uid="{00000000-0005-0000-0000-0000265B0000}"/>
    <cellStyle name="20% - Accent1 3 2 7 4 7" xfId="23518" xr:uid="{00000000-0005-0000-0000-0000275B0000}"/>
    <cellStyle name="20% - Accent1 3 2 7 4 7 2" xfId="23519" xr:uid="{00000000-0005-0000-0000-0000285B0000}"/>
    <cellStyle name="20% - Accent1 3 2 7 4 8" xfId="23520" xr:uid="{00000000-0005-0000-0000-0000295B0000}"/>
    <cellStyle name="20% - Accent1 3 2 7 4 8 2" xfId="23521" xr:uid="{00000000-0005-0000-0000-00002A5B0000}"/>
    <cellStyle name="20% - Accent1 3 2 7 4 9" xfId="23522" xr:uid="{00000000-0005-0000-0000-00002B5B0000}"/>
    <cellStyle name="20% - Accent1 3 2 7 5" xfId="23523" xr:uid="{00000000-0005-0000-0000-00002C5B0000}"/>
    <cellStyle name="20% - Accent1 3 2 7 5 2" xfId="23524" xr:uid="{00000000-0005-0000-0000-00002D5B0000}"/>
    <cellStyle name="20% - Accent1 3 2 7 5 2 2" xfId="23525" xr:uid="{00000000-0005-0000-0000-00002E5B0000}"/>
    <cellStyle name="20% - Accent1 3 2 7 5 2 2 2" xfId="23526" xr:uid="{00000000-0005-0000-0000-00002F5B0000}"/>
    <cellStyle name="20% - Accent1 3 2 7 5 2 3" xfId="23527" xr:uid="{00000000-0005-0000-0000-0000305B0000}"/>
    <cellStyle name="20% - Accent1 3 2 7 5 3" xfId="23528" xr:uid="{00000000-0005-0000-0000-0000315B0000}"/>
    <cellStyle name="20% - Accent1 3 2 7 5 3 2" xfId="23529" xr:uid="{00000000-0005-0000-0000-0000325B0000}"/>
    <cellStyle name="20% - Accent1 3 2 7 5 4" xfId="23530" xr:uid="{00000000-0005-0000-0000-0000335B0000}"/>
    <cellStyle name="20% - Accent1 3 2 7 6" xfId="23531" xr:uid="{00000000-0005-0000-0000-0000345B0000}"/>
    <cellStyle name="20% - Accent1 3 2 7 6 2" xfId="23532" xr:uid="{00000000-0005-0000-0000-0000355B0000}"/>
    <cellStyle name="20% - Accent1 3 2 7 6 2 2" xfId="23533" xr:uid="{00000000-0005-0000-0000-0000365B0000}"/>
    <cellStyle name="20% - Accent1 3 2 7 6 2 2 2" xfId="23534" xr:uid="{00000000-0005-0000-0000-0000375B0000}"/>
    <cellStyle name="20% - Accent1 3 2 7 6 2 3" xfId="23535" xr:uid="{00000000-0005-0000-0000-0000385B0000}"/>
    <cellStyle name="20% - Accent1 3 2 7 6 3" xfId="23536" xr:uid="{00000000-0005-0000-0000-0000395B0000}"/>
    <cellStyle name="20% - Accent1 3 2 7 6 3 2" xfId="23537" xr:uid="{00000000-0005-0000-0000-00003A5B0000}"/>
    <cellStyle name="20% - Accent1 3 2 7 6 4" xfId="23538" xr:uid="{00000000-0005-0000-0000-00003B5B0000}"/>
    <cellStyle name="20% - Accent1 3 2 7 7" xfId="23539" xr:uid="{00000000-0005-0000-0000-00003C5B0000}"/>
    <cellStyle name="20% - Accent1 3 2 7 7 2" xfId="23540" xr:uid="{00000000-0005-0000-0000-00003D5B0000}"/>
    <cellStyle name="20% - Accent1 3 2 7 7 2 2" xfId="23541" xr:uid="{00000000-0005-0000-0000-00003E5B0000}"/>
    <cellStyle name="20% - Accent1 3 2 7 7 2 2 2" xfId="23542" xr:uid="{00000000-0005-0000-0000-00003F5B0000}"/>
    <cellStyle name="20% - Accent1 3 2 7 7 2 3" xfId="23543" xr:uid="{00000000-0005-0000-0000-0000405B0000}"/>
    <cellStyle name="20% - Accent1 3 2 7 7 3" xfId="23544" xr:uid="{00000000-0005-0000-0000-0000415B0000}"/>
    <cellStyle name="20% - Accent1 3 2 7 7 3 2" xfId="23545" xr:uid="{00000000-0005-0000-0000-0000425B0000}"/>
    <cellStyle name="20% - Accent1 3 2 7 7 4" xfId="23546" xr:uid="{00000000-0005-0000-0000-0000435B0000}"/>
    <cellStyle name="20% - Accent1 3 2 7 8" xfId="23547" xr:uid="{00000000-0005-0000-0000-0000445B0000}"/>
    <cellStyle name="20% - Accent1 3 2 7 8 2" xfId="23548" xr:uid="{00000000-0005-0000-0000-0000455B0000}"/>
    <cellStyle name="20% - Accent1 3 2 7 8 2 2" xfId="23549" xr:uid="{00000000-0005-0000-0000-0000465B0000}"/>
    <cellStyle name="20% - Accent1 3 2 7 8 3" xfId="23550" xr:uid="{00000000-0005-0000-0000-0000475B0000}"/>
    <cellStyle name="20% - Accent1 3 2 7 9" xfId="23551" xr:uid="{00000000-0005-0000-0000-0000485B0000}"/>
    <cellStyle name="20% - Accent1 3 2 7 9 2" xfId="23552" xr:uid="{00000000-0005-0000-0000-0000495B0000}"/>
    <cellStyle name="20% - Accent1 3 2 7 9 2 2" xfId="23553" xr:uid="{00000000-0005-0000-0000-00004A5B0000}"/>
    <cellStyle name="20% - Accent1 3 2 7 9 3" xfId="23554" xr:uid="{00000000-0005-0000-0000-00004B5B0000}"/>
    <cellStyle name="20% - Accent1 3 2 8" xfId="23555" xr:uid="{00000000-0005-0000-0000-00004C5B0000}"/>
    <cellStyle name="20% - Accent1 3 2 8 10" xfId="23556" xr:uid="{00000000-0005-0000-0000-00004D5B0000}"/>
    <cellStyle name="20% - Accent1 3 2 8 10 2" xfId="23557" xr:uid="{00000000-0005-0000-0000-00004E5B0000}"/>
    <cellStyle name="20% - Accent1 3 2 8 11" xfId="23558" xr:uid="{00000000-0005-0000-0000-00004F5B0000}"/>
    <cellStyle name="20% - Accent1 3 2 8 2" xfId="23559" xr:uid="{00000000-0005-0000-0000-0000505B0000}"/>
    <cellStyle name="20% - Accent1 3 2 8 2 2" xfId="23560" xr:uid="{00000000-0005-0000-0000-0000515B0000}"/>
    <cellStyle name="20% - Accent1 3 2 8 2 2 2" xfId="23561" xr:uid="{00000000-0005-0000-0000-0000525B0000}"/>
    <cellStyle name="20% - Accent1 3 2 8 2 2 2 2" xfId="23562" xr:uid="{00000000-0005-0000-0000-0000535B0000}"/>
    <cellStyle name="20% - Accent1 3 2 8 2 2 2 2 2" xfId="23563" xr:uid="{00000000-0005-0000-0000-0000545B0000}"/>
    <cellStyle name="20% - Accent1 3 2 8 2 2 2 3" xfId="23564" xr:uid="{00000000-0005-0000-0000-0000555B0000}"/>
    <cellStyle name="20% - Accent1 3 2 8 2 2 3" xfId="23565" xr:uid="{00000000-0005-0000-0000-0000565B0000}"/>
    <cellStyle name="20% - Accent1 3 2 8 2 2 3 2" xfId="23566" xr:uid="{00000000-0005-0000-0000-0000575B0000}"/>
    <cellStyle name="20% - Accent1 3 2 8 2 2 4" xfId="23567" xr:uid="{00000000-0005-0000-0000-0000585B0000}"/>
    <cellStyle name="20% - Accent1 3 2 8 2 3" xfId="23568" xr:uid="{00000000-0005-0000-0000-0000595B0000}"/>
    <cellStyle name="20% - Accent1 3 2 8 2 3 2" xfId="23569" xr:uid="{00000000-0005-0000-0000-00005A5B0000}"/>
    <cellStyle name="20% - Accent1 3 2 8 2 3 2 2" xfId="23570" xr:uid="{00000000-0005-0000-0000-00005B5B0000}"/>
    <cellStyle name="20% - Accent1 3 2 8 2 3 2 2 2" xfId="23571" xr:uid="{00000000-0005-0000-0000-00005C5B0000}"/>
    <cellStyle name="20% - Accent1 3 2 8 2 3 2 3" xfId="23572" xr:uid="{00000000-0005-0000-0000-00005D5B0000}"/>
    <cellStyle name="20% - Accent1 3 2 8 2 3 3" xfId="23573" xr:uid="{00000000-0005-0000-0000-00005E5B0000}"/>
    <cellStyle name="20% - Accent1 3 2 8 2 3 3 2" xfId="23574" xr:uid="{00000000-0005-0000-0000-00005F5B0000}"/>
    <cellStyle name="20% - Accent1 3 2 8 2 3 4" xfId="23575" xr:uid="{00000000-0005-0000-0000-0000605B0000}"/>
    <cellStyle name="20% - Accent1 3 2 8 2 4" xfId="23576" xr:uid="{00000000-0005-0000-0000-0000615B0000}"/>
    <cellStyle name="20% - Accent1 3 2 8 2 4 2" xfId="23577" xr:uid="{00000000-0005-0000-0000-0000625B0000}"/>
    <cellStyle name="20% - Accent1 3 2 8 2 4 2 2" xfId="23578" xr:uid="{00000000-0005-0000-0000-0000635B0000}"/>
    <cellStyle name="20% - Accent1 3 2 8 2 4 2 2 2" xfId="23579" xr:uid="{00000000-0005-0000-0000-0000645B0000}"/>
    <cellStyle name="20% - Accent1 3 2 8 2 4 2 3" xfId="23580" xr:uid="{00000000-0005-0000-0000-0000655B0000}"/>
    <cellStyle name="20% - Accent1 3 2 8 2 4 3" xfId="23581" xr:uid="{00000000-0005-0000-0000-0000665B0000}"/>
    <cellStyle name="20% - Accent1 3 2 8 2 4 3 2" xfId="23582" xr:uid="{00000000-0005-0000-0000-0000675B0000}"/>
    <cellStyle name="20% - Accent1 3 2 8 2 4 4" xfId="23583" xr:uid="{00000000-0005-0000-0000-0000685B0000}"/>
    <cellStyle name="20% - Accent1 3 2 8 2 5" xfId="23584" xr:uid="{00000000-0005-0000-0000-0000695B0000}"/>
    <cellStyle name="20% - Accent1 3 2 8 2 5 2" xfId="23585" xr:uid="{00000000-0005-0000-0000-00006A5B0000}"/>
    <cellStyle name="20% - Accent1 3 2 8 2 5 2 2" xfId="23586" xr:uid="{00000000-0005-0000-0000-00006B5B0000}"/>
    <cellStyle name="20% - Accent1 3 2 8 2 5 3" xfId="23587" xr:uid="{00000000-0005-0000-0000-00006C5B0000}"/>
    <cellStyle name="20% - Accent1 3 2 8 2 6" xfId="23588" xr:uid="{00000000-0005-0000-0000-00006D5B0000}"/>
    <cellStyle name="20% - Accent1 3 2 8 2 6 2" xfId="23589" xr:uid="{00000000-0005-0000-0000-00006E5B0000}"/>
    <cellStyle name="20% - Accent1 3 2 8 2 6 2 2" xfId="23590" xr:uid="{00000000-0005-0000-0000-00006F5B0000}"/>
    <cellStyle name="20% - Accent1 3 2 8 2 6 3" xfId="23591" xr:uid="{00000000-0005-0000-0000-0000705B0000}"/>
    <cellStyle name="20% - Accent1 3 2 8 2 7" xfId="23592" xr:uid="{00000000-0005-0000-0000-0000715B0000}"/>
    <cellStyle name="20% - Accent1 3 2 8 2 7 2" xfId="23593" xr:uid="{00000000-0005-0000-0000-0000725B0000}"/>
    <cellStyle name="20% - Accent1 3 2 8 2 8" xfId="23594" xr:uid="{00000000-0005-0000-0000-0000735B0000}"/>
    <cellStyle name="20% - Accent1 3 2 8 2 8 2" xfId="23595" xr:uid="{00000000-0005-0000-0000-0000745B0000}"/>
    <cellStyle name="20% - Accent1 3 2 8 2 9" xfId="23596" xr:uid="{00000000-0005-0000-0000-0000755B0000}"/>
    <cellStyle name="20% - Accent1 3 2 8 3" xfId="23597" xr:uid="{00000000-0005-0000-0000-0000765B0000}"/>
    <cellStyle name="20% - Accent1 3 2 8 3 2" xfId="23598" xr:uid="{00000000-0005-0000-0000-0000775B0000}"/>
    <cellStyle name="20% - Accent1 3 2 8 3 2 2" xfId="23599" xr:uid="{00000000-0005-0000-0000-0000785B0000}"/>
    <cellStyle name="20% - Accent1 3 2 8 3 2 2 2" xfId="23600" xr:uid="{00000000-0005-0000-0000-0000795B0000}"/>
    <cellStyle name="20% - Accent1 3 2 8 3 2 2 2 2" xfId="23601" xr:uid="{00000000-0005-0000-0000-00007A5B0000}"/>
    <cellStyle name="20% - Accent1 3 2 8 3 2 2 3" xfId="23602" xr:uid="{00000000-0005-0000-0000-00007B5B0000}"/>
    <cellStyle name="20% - Accent1 3 2 8 3 2 3" xfId="23603" xr:uid="{00000000-0005-0000-0000-00007C5B0000}"/>
    <cellStyle name="20% - Accent1 3 2 8 3 2 3 2" xfId="23604" xr:uid="{00000000-0005-0000-0000-00007D5B0000}"/>
    <cellStyle name="20% - Accent1 3 2 8 3 2 4" xfId="23605" xr:uid="{00000000-0005-0000-0000-00007E5B0000}"/>
    <cellStyle name="20% - Accent1 3 2 8 3 3" xfId="23606" xr:uid="{00000000-0005-0000-0000-00007F5B0000}"/>
    <cellStyle name="20% - Accent1 3 2 8 3 3 2" xfId="23607" xr:uid="{00000000-0005-0000-0000-0000805B0000}"/>
    <cellStyle name="20% - Accent1 3 2 8 3 3 2 2" xfId="23608" xr:uid="{00000000-0005-0000-0000-0000815B0000}"/>
    <cellStyle name="20% - Accent1 3 2 8 3 3 2 2 2" xfId="23609" xr:uid="{00000000-0005-0000-0000-0000825B0000}"/>
    <cellStyle name="20% - Accent1 3 2 8 3 3 2 3" xfId="23610" xr:uid="{00000000-0005-0000-0000-0000835B0000}"/>
    <cellStyle name="20% - Accent1 3 2 8 3 3 3" xfId="23611" xr:uid="{00000000-0005-0000-0000-0000845B0000}"/>
    <cellStyle name="20% - Accent1 3 2 8 3 3 3 2" xfId="23612" xr:uid="{00000000-0005-0000-0000-0000855B0000}"/>
    <cellStyle name="20% - Accent1 3 2 8 3 3 4" xfId="23613" xr:uid="{00000000-0005-0000-0000-0000865B0000}"/>
    <cellStyle name="20% - Accent1 3 2 8 3 4" xfId="23614" xr:uid="{00000000-0005-0000-0000-0000875B0000}"/>
    <cellStyle name="20% - Accent1 3 2 8 3 4 2" xfId="23615" xr:uid="{00000000-0005-0000-0000-0000885B0000}"/>
    <cellStyle name="20% - Accent1 3 2 8 3 4 2 2" xfId="23616" xr:uid="{00000000-0005-0000-0000-0000895B0000}"/>
    <cellStyle name="20% - Accent1 3 2 8 3 4 2 2 2" xfId="23617" xr:uid="{00000000-0005-0000-0000-00008A5B0000}"/>
    <cellStyle name="20% - Accent1 3 2 8 3 4 2 3" xfId="23618" xr:uid="{00000000-0005-0000-0000-00008B5B0000}"/>
    <cellStyle name="20% - Accent1 3 2 8 3 4 3" xfId="23619" xr:uid="{00000000-0005-0000-0000-00008C5B0000}"/>
    <cellStyle name="20% - Accent1 3 2 8 3 4 3 2" xfId="23620" xr:uid="{00000000-0005-0000-0000-00008D5B0000}"/>
    <cellStyle name="20% - Accent1 3 2 8 3 4 4" xfId="23621" xr:uid="{00000000-0005-0000-0000-00008E5B0000}"/>
    <cellStyle name="20% - Accent1 3 2 8 3 5" xfId="23622" xr:uid="{00000000-0005-0000-0000-00008F5B0000}"/>
    <cellStyle name="20% - Accent1 3 2 8 3 5 2" xfId="23623" xr:uid="{00000000-0005-0000-0000-0000905B0000}"/>
    <cellStyle name="20% - Accent1 3 2 8 3 5 2 2" xfId="23624" xr:uid="{00000000-0005-0000-0000-0000915B0000}"/>
    <cellStyle name="20% - Accent1 3 2 8 3 5 3" xfId="23625" xr:uid="{00000000-0005-0000-0000-0000925B0000}"/>
    <cellStyle name="20% - Accent1 3 2 8 3 6" xfId="23626" xr:uid="{00000000-0005-0000-0000-0000935B0000}"/>
    <cellStyle name="20% - Accent1 3 2 8 3 6 2" xfId="23627" xr:uid="{00000000-0005-0000-0000-0000945B0000}"/>
    <cellStyle name="20% - Accent1 3 2 8 3 6 2 2" xfId="23628" xr:uid="{00000000-0005-0000-0000-0000955B0000}"/>
    <cellStyle name="20% - Accent1 3 2 8 3 6 3" xfId="23629" xr:uid="{00000000-0005-0000-0000-0000965B0000}"/>
    <cellStyle name="20% - Accent1 3 2 8 3 7" xfId="23630" xr:uid="{00000000-0005-0000-0000-0000975B0000}"/>
    <cellStyle name="20% - Accent1 3 2 8 3 7 2" xfId="23631" xr:uid="{00000000-0005-0000-0000-0000985B0000}"/>
    <cellStyle name="20% - Accent1 3 2 8 3 8" xfId="23632" xr:uid="{00000000-0005-0000-0000-0000995B0000}"/>
    <cellStyle name="20% - Accent1 3 2 8 3 8 2" xfId="23633" xr:uid="{00000000-0005-0000-0000-00009A5B0000}"/>
    <cellStyle name="20% - Accent1 3 2 8 3 9" xfId="23634" xr:uid="{00000000-0005-0000-0000-00009B5B0000}"/>
    <cellStyle name="20% - Accent1 3 2 8 4" xfId="23635" xr:uid="{00000000-0005-0000-0000-00009C5B0000}"/>
    <cellStyle name="20% - Accent1 3 2 8 4 2" xfId="23636" xr:uid="{00000000-0005-0000-0000-00009D5B0000}"/>
    <cellStyle name="20% - Accent1 3 2 8 4 2 2" xfId="23637" xr:uid="{00000000-0005-0000-0000-00009E5B0000}"/>
    <cellStyle name="20% - Accent1 3 2 8 4 2 2 2" xfId="23638" xr:uid="{00000000-0005-0000-0000-00009F5B0000}"/>
    <cellStyle name="20% - Accent1 3 2 8 4 2 3" xfId="23639" xr:uid="{00000000-0005-0000-0000-0000A05B0000}"/>
    <cellStyle name="20% - Accent1 3 2 8 4 3" xfId="23640" xr:uid="{00000000-0005-0000-0000-0000A15B0000}"/>
    <cellStyle name="20% - Accent1 3 2 8 4 3 2" xfId="23641" xr:uid="{00000000-0005-0000-0000-0000A25B0000}"/>
    <cellStyle name="20% - Accent1 3 2 8 4 4" xfId="23642" xr:uid="{00000000-0005-0000-0000-0000A35B0000}"/>
    <cellStyle name="20% - Accent1 3 2 8 5" xfId="23643" xr:uid="{00000000-0005-0000-0000-0000A45B0000}"/>
    <cellStyle name="20% - Accent1 3 2 8 5 2" xfId="23644" xr:uid="{00000000-0005-0000-0000-0000A55B0000}"/>
    <cellStyle name="20% - Accent1 3 2 8 5 2 2" xfId="23645" xr:uid="{00000000-0005-0000-0000-0000A65B0000}"/>
    <cellStyle name="20% - Accent1 3 2 8 5 2 2 2" xfId="23646" xr:uid="{00000000-0005-0000-0000-0000A75B0000}"/>
    <cellStyle name="20% - Accent1 3 2 8 5 2 3" xfId="23647" xr:uid="{00000000-0005-0000-0000-0000A85B0000}"/>
    <cellStyle name="20% - Accent1 3 2 8 5 3" xfId="23648" xr:uid="{00000000-0005-0000-0000-0000A95B0000}"/>
    <cellStyle name="20% - Accent1 3 2 8 5 3 2" xfId="23649" xr:uid="{00000000-0005-0000-0000-0000AA5B0000}"/>
    <cellStyle name="20% - Accent1 3 2 8 5 4" xfId="23650" xr:uid="{00000000-0005-0000-0000-0000AB5B0000}"/>
    <cellStyle name="20% - Accent1 3 2 8 6" xfId="23651" xr:uid="{00000000-0005-0000-0000-0000AC5B0000}"/>
    <cellStyle name="20% - Accent1 3 2 8 6 2" xfId="23652" xr:uid="{00000000-0005-0000-0000-0000AD5B0000}"/>
    <cellStyle name="20% - Accent1 3 2 8 6 2 2" xfId="23653" xr:uid="{00000000-0005-0000-0000-0000AE5B0000}"/>
    <cellStyle name="20% - Accent1 3 2 8 6 2 2 2" xfId="23654" xr:uid="{00000000-0005-0000-0000-0000AF5B0000}"/>
    <cellStyle name="20% - Accent1 3 2 8 6 2 3" xfId="23655" xr:uid="{00000000-0005-0000-0000-0000B05B0000}"/>
    <cellStyle name="20% - Accent1 3 2 8 6 3" xfId="23656" xr:uid="{00000000-0005-0000-0000-0000B15B0000}"/>
    <cellStyle name="20% - Accent1 3 2 8 6 3 2" xfId="23657" xr:uid="{00000000-0005-0000-0000-0000B25B0000}"/>
    <cellStyle name="20% - Accent1 3 2 8 6 4" xfId="23658" xr:uid="{00000000-0005-0000-0000-0000B35B0000}"/>
    <cellStyle name="20% - Accent1 3 2 8 7" xfId="23659" xr:uid="{00000000-0005-0000-0000-0000B45B0000}"/>
    <cellStyle name="20% - Accent1 3 2 8 7 2" xfId="23660" xr:uid="{00000000-0005-0000-0000-0000B55B0000}"/>
    <cellStyle name="20% - Accent1 3 2 8 7 2 2" xfId="23661" xr:uid="{00000000-0005-0000-0000-0000B65B0000}"/>
    <cellStyle name="20% - Accent1 3 2 8 7 3" xfId="23662" xr:uid="{00000000-0005-0000-0000-0000B75B0000}"/>
    <cellStyle name="20% - Accent1 3 2 8 8" xfId="23663" xr:uid="{00000000-0005-0000-0000-0000B85B0000}"/>
    <cellStyle name="20% - Accent1 3 2 8 8 2" xfId="23664" xr:uid="{00000000-0005-0000-0000-0000B95B0000}"/>
    <cellStyle name="20% - Accent1 3 2 8 8 2 2" xfId="23665" xr:uid="{00000000-0005-0000-0000-0000BA5B0000}"/>
    <cellStyle name="20% - Accent1 3 2 8 8 3" xfId="23666" xr:uid="{00000000-0005-0000-0000-0000BB5B0000}"/>
    <cellStyle name="20% - Accent1 3 2 8 9" xfId="23667" xr:uid="{00000000-0005-0000-0000-0000BC5B0000}"/>
    <cellStyle name="20% - Accent1 3 2 8 9 2" xfId="23668" xr:uid="{00000000-0005-0000-0000-0000BD5B0000}"/>
    <cellStyle name="20% - Accent1 3 2 9" xfId="23669" xr:uid="{00000000-0005-0000-0000-0000BE5B0000}"/>
    <cellStyle name="20% - Accent1 3 2 9 10" xfId="23670" xr:uid="{00000000-0005-0000-0000-0000BF5B0000}"/>
    <cellStyle name="20% - Accent1 3 2 9 10 2" xfId="23671" xr:uid="{00000000-0005-0000-0000-0000C05B0000}"/>
    <cellStyle name="20% - Accent1 3 2 9 11" xfId="23672" xr:uid="{00000000-0005-0000-0000-0000C15B0000}"/>
    <cellStyle name="20% - Accent1 3 2 9 2" xfId="23673" xr:uid="{00000000-0005-0000-0000-0000C25B0000}"/>
    <cellStyle name="20% - Accent1 3 2 9 2 2" xfId="23674" xr:uid="{00000000-0005-0000-0000-0000C35B0000}"/>
    <cellStyle name="20% - Accent1 3 2 9 2 2 2" xfId="23675" xr:uid="{00000000-0005-0000-0000-0000C45B0000}"/>
    <cellStyle name="20% - Accent1 3 2 9 2 2 2 2" xfId="23676" xr:uid="{00000000-0005-0000-0000-0000C55B0000}"/>
    <cellStyle name="20% - Accent1 3 2 9 2 2 2 2 2" xfId="23677" xr:uid="{00000000-0005-0000-0000-0000C65B0000}"/>
    <cellStyle name="20% - Accent1 3 2 9 2 2 2 3" xfId="23678" xr:uid="{00000000-0005-0000-0000-0000C75B0000}"/>
    <cellStyle name="20% - Accent1 3 2 9 2 2 3" xfId="23679" xr:uid="{00000000-0005-0000-0000-0000C85B0000}"/>
    <cellStyle name="20% - Accent1 3 2 9 2 2 3 2" xfId="23680" xr:uid="{00000000-0005-0000-0000-0000C95B0000}"/>
    <cellStyle name="20% - Accent1 3 2 9 2 2 4" xfId="23681" xr:uid="{00000000-0005-0000-0000-0000CA5B0000}"/>
    <cellStyle name="20% - Accent1 3 2 9 2 3" xfId="23682" xr:uid="{00000000-0005-0000-0000-0000CB5B0000}"/>
    <cellStyle name="20% - Accent1 3 2 9 2 3 2" xfId="23683" xr:uid="{00000000-0005-0000-0000-0000CC5B0000}"/>
    <cellStyle name="20% - Accent1 3 2 9 2 3 2 2" xfId="23684" xr:uid="{00000000-0005-0000-0000-0000CD5B0000}"/>
    <cellStyle name="20% - Accent1 3 2 9 2 3 2 2 2" xfId="23685" xr:uid="{00000000-0005-0000-0000-0000CE5B0000}"/>
    <cellStyle name="20% - Accent1 3 2 9 2 3 2 3" xfId="23686" xr:uid="{00000000-0005-0000-0000-0000CF5B0000}"/>
    <cellStyle name="20% - Accent1 3 2 9 2 3 3" xfId="23687" xr:uid="{00000000-0005-0000-0000-0000D05B0000}"/>
    <cellStyle name="20% - Accent1 3 2 9 2 3 3 2" xfId="23688" xr:uid="{00000000-0005-0000-0000-0000D15B0000}"/>
    <cellStyle name="20% - Accent1 3 2 9 2 3 4" xfId="23689" xr:uid="{00000000-0005-0000-0000-0000D25B0000}"/>
    <cellStyle name="20% - Accent1 3 2 9 2 4" xfId="23690" xr:uid="{00000000-0005-0000-0000-0000D35B0000}"/>
    <cellStyle name="20% - Accent1 3 2 9 2 4 2" xfId="23691" xr:uid="{00000000-0005-0000-0000-0000D45B0000}"/>
    <cellStyle name="20% - Accent1 3 2 9 2 4 2 2" xfId="23692" xr:uid="{00000000-0005-0000-0000-0000D55B0000}"/>
    <cellStyle name="20% - Accent1 3 2 9 2 4 2 2 2" xfId="23693" xr:uid="{00000000-0005-0000-0000-0000D65B0000}"/>
    <cellStyle name="20% - Accent1 3 2 9 2 4 2 3" xfId="23694" xr:uid="{00000000-0005-0000-0000-0000D75B0000}"/>
    <cellStyle name="20% - Accent1 3 2 9 2 4 3" xfId="23695" xr:uid="{00000000-0005-0000-0000-0000D85B0000}"/>
    <cellStyle name="20% - Accent1 3 2 9 2 4 3 2" xfId="23696" xr:uid="{00000000-0005-0000-0000-0000D95B0000}"/>
    <cellStyle name="20% - Accent1 3 2 9 2 4 4" xfId="23697" xr:uid="{00000000-0005-0000-0000-0000DA5B0000}"/>
    <cellStyle name="20% - Accent1 3 2 9 2 5" xfId="23698" xr:uid="{00000000-0005-0000-0000-0000DB5B0000}"/>
    <cellStyle name="20% - Accent1 3 2 9 2 5 2" xfId="23699" xr:uid="{00000000-0005-0000-0000-0000DC5B0000}"/>
    <cellStyle name="20% - Accent1 3 2 9 2 5 2 2" xfId="23700" xr:uid="{00000000-0005-0000-0000-0000DD5B0000}"/>
    <cellStyle name="20% - Accent1 3 2 9 2 5 3" xfId="23701" xr:uid="{00000000-0005-0000-0000-0000DE5B0000}"/>
    <cellStyle name="20% - Accent1 3 2 9 2 6" xfId="23702" xr:uid="{00000000-0005-0000-0000-0000DF5B0000}"/>
    <cellStyle name="20% - Accent1 3 2 9 2 6 2" xfId="23703" xr:uid="{00000000-0005-0000-0000-0000E05B0000}"/>
    <cellStyle name="20% - Accent1 3 2 9 2 6 2 2" xfId="23704" xr:uid="{00000000-0005-0000-0000-0000E15B0000}"/>
    <cellStyle name="20% - Accent1 3 2 9 2 6 3" xfId="23705" xr:uid="{00000000-0005-0000-0000-0000E25B0000}"/>
    <cellStyle name="20% - Accent1 3 2 9 2 7" xfId="23706" xr:uid="{00000000-0005-0000-0000-0000E35B0000}"/>
    <cellStyle name="20% - Accent1 3 2 9 2 7 2" xfId="23707" xr:uid="{00000000-0005-0000-0000-0000E45B0000}"/>
    <cellStyle name="20% - Accent1 3 2 9 2 8" xfId="23708" xr:uid="{00000000-0005-0000-0000-0000E55B0000}"/>
    <cellStyle name="20% - Accent1 3 2 9 2 8 2" xfId="23709" xr:uid="{00000000-0005-0000-0000-0000E65B0000}"/>
    <cellStyle name="20% - Accent1 3 2 9 2 9" xfId="23710" xr:uid="{00000000-0005-0000-0000-0000E75B0000}"/>
    <cellStyle name="20% - Accent1 3 2 9 3" xfId="23711" xr:uid="{00000000-0005-0000-0000-0000E85B0000}"/>
    <cellStyle name="20% - Accent1 3 2 9 3 2" xfId="23712" xr:uid="{00000000-0005-0000-0000-0000E95B0000}"/>
    <cellStyle name="20% - Accent1 3 2 9 3 2 2" xfId="23713" xr:uid="{00000000-0005-0000-0000-0000EA5B0000}"/>
    <cellStyle name="20% - Accent1 3 2 9 3 2 2 2" xfId="23714" xr:uid="{00000000-0005-0000-0000-0000EB5B0000}"/>
    <cellStyle name="20% - Accent1 3 2 9 3 2 2 2 2" xfId="23715" xr:uid="{00000000-0005-0000-0000-0000EC5B0000}"/>
    <cellStyle name="20% - Accent1 3 2 9 3 2 2 3" xfId="23716" xr:uid="{00000000-0005-0000-0000-0000ED5B0000}"/>
    <cellStyle name="20% - Accent1 3 2 9 3 2 3" xfId="23717" xr:uid="{00000000-0005-0000-0000-0000EE5B0000}"/>
    <cellStyle name="20% - Accent1 3 2 9 3 2 3 2" xfId="23718" xr:uid="{00000000-0005-0000-0000-0000EF5B0000}"/>
    <cellStyle name="20% - Accent1 3 2 9 3 2 4" xfId="23719" xr:uid="{00000000-0005-0000-0000-0000F05B0000}"/>
    <cellStyle name="20% - Accent1 3 2 9 3 3" xfId="23720" xr:uid="{00000000-0005-0000-0000-0000F15B0000}"/>
    <cellStyle name="20% - Accent1 3 2 9 3 3 2" xfId="23721" xr:uid="{00000000-0005-0000-0000-0000F25B0000}"/>
    <cellStyle name="20% - Accent1 3 2 9 3 3 2 2" xfId="23722" xr:uid="{00000000-0005-0000-0000-0000F35B0000}"/>
    <cellStyle name="20% - Accent1 3 2 9 3 3 2 2 2" xfId="23723" xr:uid="{00000000-0005-0000-0000-0000F45B0000}"/>
    <cellStyle name="20% - Accent1 3 2 9 3 3 2 3" xfId="23724" xr:uid="{00000000-0005-0000-0000-0000F55B0000}"/>
    <cellStyle name="20% - Accent1 3 2 9 3 3 3" xfId="23725" xr:uid="{00000000-0005-0000-0000-0000F65B0000}"/>
    <cellStyle name="20% - Accent1 3 2 9 3 3 3 2" xfId="23726" xr:uid="{00000000-0005-0000-0000-0000F75B0000}"/>
    <cellStyle name="20% - Accent1 3 2 9 3 3 4" xfId="23727" xr:uid="{00000000-0005-0000-0000-0000F85B0000}"/>
    <cellStyle name="20% - Accent1 3 2 9 3 4" xfId="23728" xr:uid="{00000000-0005-0000-0000-0000F95B0000}"/>
    <cellStyle name="20% - Accent1 3 2 9 3 4 2" xfId="23729" xr:uid="{00000000-0005-0000-0000-0000FA5B0000}"/>
    <cellStyle name="20% - Accent1 3 2 9 3 4 2 2" xfId="23730" xr:uid="{00000000-0005-0000-0000-0000FB5B0000}"/>
    <cellStyle name="20% - Accent1 3 2 9 3 4 2 2 2" xfId="23731" xr:uid="{00000000-0005-0000-0000-0000FC5B0000}"/>
    <cellStyle name="20% - Accent1 3 2 9 3 4 2 3" xfId="23732" xr:uid="{00000000-0005-0000-0000-0000FD5B0000}"/>
    <cellStyle name="20% - Accent1 3 2 9 3 4 3" xfId="23733" xr:uid="{00000000-0005-0000-0000-0000FE5B0000}"/>
    <cellStyle name="20% - Accent1 3 2 9 3 4 3 2" xfId="23734" xr:uid="{00000000-0005-0000-0000-0000FF5B0000}"/>
    <cellStyle name="20% - Accent1 3 2 9 3 4 4" xfId="23735" xr:uid="{00000000-0005-0000-0000-0000005C0000}"/>
    <cellStyle name="20% - Accent1 3 2 9 3 5" xfId="23736" xr:uid="{00000000-0005-0000-0000-0000015C0000}"/>
    <cellStyle name="20% - Accent1 3 2 9 3 5 2" xfId="23737" xr:uid="{00000000-0005-0000-0000-0000025C0000}"/>
    <cellStyle name="20% - Accent1 3 2 9 3 5 2 2" xfId="23738" xr:uid="{00000000-0005-0000-0000-0000035C0000}"/>
    <cellStyle name="20% - Accent1 3 2 9 3 5 3" xfId="23739" xr:uid="{00000000-0005-0000-0000-0000045C0000}"/>
    <cellStyle name="20% - Accent1 3 2 9 3 6" xfId="23740" xr:uid="{00000000-0005-0000-0000-0000055C0000}"/>
    <cellStyle name="20% - Accent1 3 2 9 3 6 2" xfId="23741" xr:uid="{00000000-0005-0000-0000-0000065C0000}"/>
    <cellStyle name="20% - Accent1 3 2 9 3 6 2 2" xfId="23742" xr:uid="{00000000-0005-0000-0000-0000075C0000}"/>
    <cellStyle name="20% - Accent1 3 2 9 3 6 3" xfId="23743" xr:uid="{00000000-0005-0000-0000-0000085C0000}"/>
    <cellStyle name="20% - Accent1 3 2 9 3 7" xfId="23744" xr:uid="{00000000-0005-0000-0000-0000095C0000}"/>
    <cellStyle name="20% - Accent1 3 2 9 3 7 2" xfId="23745" xr:uid="{00000000-0005-0000-0000-00000A5C0000}"/>
    <cellStyle name="20% - Accent1 3 2 9 3 8" xfId="23746" xr:uid="{00000000-0005-0000-0000-00000B5C0000}"/>
    <cellStyle name="20% - Accent1 3 2 9 3 8 2" xfId="23747" xr:uid="{00000000-0005-0000-0000-00000C5C0000}"/>
    <cellStyle name="20% - Accent1 3 2 9 3 9" xfId="23748" xr:uid="{00000000-0005-0000-0000-00000D5C0000}"/>
    <cellStyle name="20% - Accent1 3 2 9 4" xfId="23749" xr:uid="{00000000-0005-0000-0000-00000E5C0000}"/>
    <cellStyle name="20% - Accent1 3 2 9 4 2" xfId="23750" xr:uid="{00000000-0005-0000-0000-00000F5C0000}"/>
    <cellStyle name="20% - Accent1 3 2 9 4 2 2" xfId="23751" xr:uid="{00000000-0005-0000-0000-0000105C0000}"/>
    <cellStyle name="20% - Accent1 3 2 9 4 2 2 2" xfId="23752" xr:uid="{00000000-0005-0000-0000-0000115C0000}"/>
    <cellStyle name="20% - Accent1 3 2 9 4 2 3" xfId="23753" xr:uid="{00000000-0005-0000-0000-0000125C0000}"/>
    <cellStyle name="20% - Accent1 3 2 9 4 3" xfId="23754" xr:uid="{00000000-0005-0000-0000-0000135C0000}"/>
    <cellStyle name="20% - Accent1 3 2 9 4 3 2" xfId="23755" xr:uid="{00000000-0005-0000-0000-0000145C0000}"/>
    <cellStyle name="20% - Accent1 3 2 9 4 4" xfId="23756" xr:uid="{00000000-0005-0000-0000-0000155C0000}"/>
    <cellStyle name="20% - Accent1 3 2 9 5" xfId="23757" xr:uid="{00000000-0005-0000-0000-0000165C0000}"/>
    <cellStyle name="20% - Accent1 3 2 9 5 2" xfId="23758" xr:uid="{00000000-0005-0000-0000-0000175C0000}"/>
    <cellStyle name="20% - Accent1 3 2 9 5 2 2" xfId="23759" xr:uid="{00000000-0005-0000-0000-0000185C0000}"/>
    <cellStyle name="20% - Accent1 3 2 9 5 2 2 2" xfId="23760" xr:uid="{00000000-0005-0000-0000-0000195C0000}"/>
    <cellStyle name="20% - Accent1 3 2 9 5 2 3" xfId="23761" xr:uid="{00000000-0005-0000-0000-00001A5C0000}"/>
    <cellStyle name="20% - Accent1 3 2 9 5 3" xfId="23762" xr:uid="{00000000-0005-0000-0000-00001B5C0000}"/>
    <cellStyle name="20% - Accent1 3 2 9 5 3 2" xfId="23763" xr:uid="{00000000-0005-0000-0000-00001C5C0000}"/>
    <cellStyle name="20% - Accent1 3 2 9 5 4" xfId="23764" xr:uid="{00000000-0005-0000-0000-00001D5C0000}"/>
    <cellStyle name="20% - Accent1 3 2 9 6" xfId="23765" xr:uid="{00000000-0005-0000-0000-00001E5C0000}"/>
    <cellStyle name="20% - Accent1 3 2 9 6 2" xfId="23766" xr:uid="{00000000-0005-0000-0000-00001F5C0000}"/>
    <cellStyle name="20% - Accent1 3 2 9 6 2 2" xfId="23767" xr:uid="{00000000-0005-0000-0000-0000205C0000}"/>
    <cellStyle name="20% - Accent1 3 2 9 6 2 2 2" xfId="23768" xr:uid="{00000000-0005-0000-0000-0000215C0000}"/>
    <cellStyle name="20% - Accent1 3 2 9 6 2 3" xfId="23769" xr:uid="{00000000-0005-0000-0000-0000225C0000}"/>
    <cellStyle name="20% - Accent1 3 2 9 6 3" xfId="23770" xr:uid="{00000000-0005-0000-0000-0000235C0000}"/>
    <cellStyle name="20% - Accent1 3 2 9 6 3 2" xfId="23771" xr:uid="{00000000-0005-0000-0000-0000245C0000}"/>
    <cellStyle name="20% - Accent1 3 2 9 6 4" xfId="23772" xr:uid="{00000000-0005-0000-0000-0000255C0000}"/>
    <cellStyle name="20% - Accent1 3 2 9 7" xfId="23773" xr:uid="{00000000-0005-0000-0000-0000265C0000}"/>
    <cellStyle name="20% - Accent1 3 2 9 7 2" xfId="23774" xr:uid="{00000000-0005-0000-0000-0000275C0000}"/>
    <cellStyle name="20% - Accent1 3 2 9 7 2 2" xfId="23775" xr:uid="{00000000-0005-0000-0000-0000285C0000}"/>
    <cellStyle name="20% - Accent1 3 2 9 7 3" xfId="23776" xr:uid="{00000000-0005-0000-0000-0000295C0000}"/>
    <cellStyle name="20% - Accent1 3 2 9 8" xfId="23777" xr:uid="{00000000-0005-0000-0000-00002A5C0000}"/>
    <cellStyle name="20% - Accent1 3 2 9 8 2" xfId="23778" xr:uid="{00000000-0005-0000-0000-00002B5C0000}"/>
    <cellStyle name="20% - Accent1 3 2 9 8 2 2" xfId="23779" xr:uid="{00000000-0005-0000-0000-00002C5C0000}"/>
    <cellStyle name="20% - Accent1 3 2 9 8 3" xfId="23780" xr:uid="{00000000-0005-0000-0000-00002D5C0000}"/>
    <cellStyle name="20% - Accent1 3 2 9 9" xfId="23781" xr:uid="{00000000-0005-0000-0000-00002E5C0000}"/>
    <cellStyle name="20% - Accent1 3 2 9 9 2" xfId="23782" xr:uid="{00000000-0005-0000-0000-00002F5C0000}"/>
    <cellStyle name="20% - Accent1 3 20" xfId="23783" xr:uid="{00000000-0005-0000-0000-0000305C0000}"/>
    <cellStyle name="20% - Accent1 3 20 2" xfId="23784" xr:uid="{00000000-0005-0000-0000-0000315C0000}"/>
    <cellStyle name="20% - Accent1 3 21" xfId="23785" xr:uid="{00000000-0005-0000-0000-0000325C0000}"/>
    <cellStyle name="20% - Accent1 3 3" xfId="23786" xr:uid="{00000000-0005-0000-0000-0000335C0000}"/>
    <cellStyle name="20% - Accent1 3 3 10" xfId="23787" xr:uid="{00000000-0005-0000-0000-0000345C0000}"/>
    <cellStyle name="20% - Accent1 3 3 10 2" xfId="23788" xr:uid="{00000000-0005-0000-0000-0000355C0000}"/>
    <cellStyle name="20% - Accent1 3 3 10 2 2" xfId="23789" xr:uid="{00000000-0005-0000-0000-0000365C0000}"/>
    <cellStyle name="20% - Accent1 3 3 10 2 2 2" xfId="23790" xr:uid="{00000000-0005-0000-0000-0000375C0000}"/>
    <cellStyle name="20% - Accent1 3 3 10 2 3" xfId="23791" xr:uid="{00000000-0005-0000-0000-0000385C0000}"/>
    <cellStyle name="20% - Accent1 3 3 10 3" xfId="23792" xr:uid="{00000000-0005-0000-0000-0000395C0000}"/>
    <cellStyle name="20% - Accent1 3 3 10 3 2" xfId="23793" xr:uid="{00000000-0005-0000-0000-00003A5C0000}"/>
    <cellStyle name="20% - Accent1 3 3 10 4" xfId="23794" xr:uid="{00000000-0005-0000-0000-00003B5C0000}"/>
    <cellStyle name="20% - Accent1 3 3 11" xfId="23795" xr:uid="{00000000-0005-0000-0000-00003C5C0000}"/>
    <cellStyle name="20% - Accent1 3 3 11 2" xfId="23796" xr:uid="{00000000-0005-0000-0000-00003D5C0000}"/>
    <cellStyle name="20% - Accent1 3 3 11 2 2" xfId="23797" xr:uid="{00000000-0005-0000-0000-00003E5C0000}"/>
    <cellStyle name="20% - Accent1 3 3 11 2 2 2" xfId="23798" xr:uid="{00000000-0005-0000-0000-00003F5C0000}"/>
    <cellStyle name="20% - Accent1 3 3 11 2 3" xfId="23799" xr:uid="{00000000-0005-0000-0000-0000405C0000}"/>
    <cellStyle name="20% - Accent1 3 3 11 3" xfId="23800" xr:uid="{00000000-0005-0000-0000-0000415C0000}"/>
    <cellStyle name="20% - Accent1 3 3 11 3 2" xfId="23801" xr:uid="{00000000-0005-0000-0000-0000425C0000}"/>
    <cellStyle name="20% - Accent1 3 3 11 4" xfId="23802" xr:uid="{00000000-0005-0000-0000-0000435C0000}"/>
    <cellStyle name="20% - Accent1 3 3 12" xfId="23803" xr:uid="{00000000-0005-0000-0000-0000445C0000}"/>
    <cellStyle name="20% - Accent1 3 3 12 2" xfId="23804" xr:uid="{00000000-0005-0000-0000-0000455C0000}"/>
    <cellStyle name="20% - Accent1 3 3 12 2 2" xfId="23805" xr:uid="{00000000-0005-0000-0000-0000465C0000}"/>
    <cellStyle name="20% - Accent1 3 3 12 3" xfId="23806" xr:uid="{00000000-0005-0000-0000-0000475C0000}"/>
    <cellStyle name="20% - Accent1 3 3 13" xfId="23807" xr:uid="{00000000-0005-0000-0000-0000485C0000}"/>
    <cellStyle name="20% - Accent1 3 3 13 2" xfId="23808" xr:uid="{00000000-0005-0000-0000-0000495C0000}"/>
    <cellStyle name="20% - Accent1 3 3 13 2 2" xfId="23809" xr:uid="{00000000-0005-0000-0000-00004A5C0000}"/>
    <cellStyle name="20% - Accent1 3 3 13 3" xfId="23810" xr:uid="{00000000-0005-0000-0000-00004B5C0000}"/>
    <cellStyle name="20% - Accent1 3 3 14" xfId="23811" xr:uid="{00000000-0005-0000-0000-00004C5C0000}"/>
    <cellStyle name="20% - Accent1 3 3 14 2" xfId="23812" xr:uid="{00000000-0005-0000-0000-00004D5C0000}"/>
    <cellStyle name="20% - Accent1 3 3 15" xfId="23813" xr:uid="{00000000-0005-0000-0000-00004E5C0000}"/>
    <cellStyle name="20% - Accent1 3 3 15 2" xfId="23814" xr:uid="{00000000-0005-0000-0000-00004F5C0000}"/>
    <cellStyle name="20% - Accent1 3 3 16" xfId="23815" xr:uid="{00000000-0005-0000-0000-0000505C0000}"/>
    <cellStyle name="20% - Accent1 3 3 2" xfId="23816" xr:uid="{00000000-0005-0000-0000-0000515C0000}"/>
    <cellStyle name="20% - Accent1 3 3 2 10" xfId="23817" xr:uid="{00000000-0005-0000-0000-0000525C0000}"/>
    <cellStyle name="20% - Accent1 3 3 2 10 2" xfId="23818" xr:uid="{00000000-0005-0000-0000-0000535C0000}"/>
    <cellStyle name="20% - Accent1 3 3 2 10 2 2" xfId="23819" xr:uid="{00000000-0005-0000-0000-0000545C0000}"/>
    <cellStyle name="20% - Accent1 3 3 2 10 2 2 2" xfId="23820" xr:uid="{00000000-0005-0000-0000-0000555C0000}"/>
    <cellStyle name="20% - Accent1 3 3 2 10 2 3" xfId="23821" xr:uid="{00000000-0005-0000-0000-0000565C0000}"/>
    <cellStyle name="20% - Accent1 3 3 2 10 3" xfId="23822" xr:uid="{00000000-0005-0000-0000-0000575C0000}"/>
    <cellStyle name="20% - Accent1 3 3 2 10 3 2" xfId="23823" xr:uid="{00000000-0005-0000-0000-0000585C0000}"/>
    <cellStyle name="20% - Accent1 3 3 2 10 4" xfId="23824" xr:uid="{00000000-0005-0000-0000-0000595C0000}"/>
    <cellStyle name="20% - Accent1 3 3 2 11" xfId="23825" xr:uid="{00000000-0005-0000-0000-00005A5C0000}"/>
    <cellStyle name="20% - Accent1 3 3 2 11 2" xfId="23826" xr:uid="{00000000-0005-0000-0000-00005B5C0000}"/>
    <cellStyle name="20% - Accent1 3 3 2 11 2 2" xfId="23827" xr:uid="{00000000-0005-0000-0000-00005C5C0000}"/>
    <cellStyle name="20% - Accent1 3 3 2 11 3" xfId="23828" xr:uid="{00000000-0005-0000-0000-00005D5C0000}"/>
    <cellStyle name="20% - Accent1 3 3 2 12" xfId="23829" xr:uid="{00000000-0005-0000-0000-00005E5C0000}"/>
    <cellStyle name="20% - Accent1 3 3 2 12 2" xfId="23830" xr:uid="{00000000-0005-0000-0000-00005F5C0000}"/>
    <cellStyle name="20% - Accent1 3 3 2 12 2 2" xfId="23831" xr:uid="{00000000-0005-0000-0000-0000605C0000}"/>
    <cellStyle name="20% - Accent1 3 3 2 12 3" xfId="23832" xr:uid="{00000000-0005-0000-0000-0000615C0000}"/>
    <cellStyle name="20% - Accent1 3 3 2 13" xfId="23833" xr:uid="{00000000-0005-0000-0000-0000625C0000}"/>
    <cellStyle name="20% - Accent1 3 3 2 13 2" xfId="23834" xr:uid="{00000000-0005-0000-0000-0000635C0000}"/>
    <cellStyle name="20% - Accent1 3 3 2 14" xfId="23835" xr:uid="{00000000-0005-0000-0000-0000645C0000}"/>
    <cellStyle name="20% - Accent1 3 3 2 14 2" xfId="23836" xr:uid="{00000000-0005-0000-0000-0000655C0000}"/>
    <cellStyle name="20% - Accent1 3 3 2 15" xfId="23837" xr:uid="{00000000-0005-0000-0000-0000665C0000}"/>
    <cellStyle name="20% - Accent1 3 3 2 2" xfId="23838" xr:uid="{00000000-0005-0000-0000-0000675C0000}"/>
    <cellStyle name="20% - Accent1 3 3 2 2 10" xfId="23839" xr:uid="{00000000-0005-0000-0000-0000685C0000}"/>
    <cellStyle name="20% - Accent1 3 3 2 2 10 2" xfId="23840" xr:uid="{00000000-0005-0000-0000-0000695C0000}"/>
    <cellStyle name="20% - Accent1 3 3 2 2 10 2 2" xfId="23841" xr:uid="{00000000-0005-0000-0000-00006A5C0000}"/>
    <cellStyle name="20% - Accent1 3 3 2 2 10 3" xfId="23842" xr:uid="{00000000-0005-0000-0000-00006B5C0000}"/>
    <cellStyle name="20% - Accent1 3 3 2 2 11" xfId="23843" xr:uid="{00000000-0005-0000-0000-00006C5C0000}"/>
    <cellStyle name="20% - Accent1 3 3 2 2 11 2" xfId="23844" xr:uid="{00000000-0005-0000-0000-00006D5C0000}"/>
    <cellStyle name="20% - Accent1 3 3 2 2 11 2 2" xfId="23845" xr:uid="{00000000-0005-0000-0000-00006E5C0000}"/>
    <cellStyle name="20% - Accent1 3 3 2 2 11 3" xfId="23846" xr:uid="{00000000-0005-0000-0000-00006F5C0000}"/>
    <cellStyle name="20% - Accent1 3 3 2 2 12" xfId="23847" xr:uid="{00000000-0005-0000-0000-0000705C0000}"/>
    <cellStyle name="20% - Accent1 3 3 2 2 12 2" xfId="23848" xr:uid="{00000000-0005-0000-0000-0000715C0000}"/>
    <cellStyle name="20% - Accent1 3 3 2 2 13" xfId="23849" xr:uid="{00000000-0005-0000-0000-0000725C0000}"/>
    <cellStyle name="20% - Accent1 3 3 2 2 13 2" xfId="23850" xr:uid="{00000000-0005-0000-0000-0000735C0000}"/>
    <cellStyle name="20% - Accent1 3 3 2 2 14" xfId="23851" xr:uid="{00000000-0005-0000-0000-0000745C0000}"/>
    <cellStyle name="20% - Accent1 3 3 2 2 2" xfId="23852" xr:uid="{00000000-0005-0000-0000-0000755C0000}"/>
    <cellStyle name="20% - Accent1 3 3 2 2 2 10" xfId="23853" xr:uid="{00000000-0005-0000-0000-0000765C0000}"/>
    <cellStyle name="20% - Accent1 3 3 2 2 2 10 2" xfId="23854" xr:uid="{00000000-0005-0000-0000-0000775C0000}"/>
    <cellStyle name="20% - Accent1 3 3 2 2 2 11" xfId="23855" xr:uid="{00000000-0005-0000-0000-0000785C0000}"/>
    <cellStyle name="20% - Accent1 3 3 2 2 2 2" xfId="23856" xr:uid="{00000000-0005-0000-0000-0000795C0000}"/>
    <cellStyle name="20% - Accent1 3 3 2 2 2 2 2" xfId="23857" xr:uid="{00000000-0005-0000-0000-00007A5C0000}"/>
    <cellStyle name="20% - Accent1 3 3 2 2 2 2 2 2" xfId="23858" xr:uid="{00000000-0005-0000-0000-00007B5C0000}"/>
    <cellStyle name="20% - Accent1 3 3 2 2 2 2 2 2 2" xfId="23859" xr:uid="{00000000-0005-0000-0000-00007C5C0000}"/>
    <cellStyle name="20% - Accent1 3 3 2 2 2 2 2 2 2 2" xfId="23860" xr:uid="{00000000-0005-0000-0000-00007D5C0000}"/>
    <cellStyle name="20% - Accent1 3 3 2 2 2 2 2 2 3" xfId="23861" xr:uid="{00000000-0005-0000-0000-00007E5C0000}"/>
    <cellStyle name="20% - Accent1 3 3 2 2 2 2 2 3" xfId="23862" xr:uid="{00000000-0005-0000-0000-00007F5C0000}"/>
    <cellStyle name="20% - Accent1 3 3 2 2 2 2 2 3 2" xfId="23863" xr:uid="{00000000-0005-0000-0000-0000805C0000}"/>
    <cellStyle name="20% - Accent1 3 3 2 2 2 2 2 4" xfId="23864" xr:uid="{00000000-0005-0000-0000-0000815C0000}"/>
    <cellStyle name="20% - Accent1 3 3 2 2 2 2 3" xfId="23865" xr:uid="{00000000-0005-0000-0000-0000825C0000}"/>
    <cellStyle name="20% - Accent1 3 3 2 2 2 2 3 2" xfId="23866" xr:uid="{00000000-0005-0000-0000-0000835C0000}"/>
    <cellStyle name="20% - Accent1 3 3 2 2 2 2 3 2 2" xfId="23867" xr:uid="{00000000-0005-0000-0000-0000845C0000}"/>
    <cellStyle name="20% - Accent1 3 3 2 2 2 2 3 2 2 2" xfId="23868" xr:uid="{00000000-0005-0000-0000-0000855C0000}"/>
    <cellStyle name="20% - Accent1 3 3 2 2 2 2 3 2 3" xfId="23869" xr:uid="{00000000-0005-0000-0000-0000865C0000}"/>
    <cellStyle name="20% - Accent1 3 3 2 2 2 2 3 3" xfId="23870" xr:uid="{00000000-0005-0000-0000-0000875C0000}"/>
    <cellStyle name="20% - Accent1 3 3 2 2 2 2 3 3 2" xfId="23871" xr:uid="{00000000-0005-0000-0000-0000885C0000}"/>
    <cellStyle name="20% - Accent1 3 3 2 2 2 2 3 4" xfId="23872" xr:uid="{00000000-0005-0000-0000-0000895C0000}"/>
    <cellStyle name="20% - Accent1 3 3 2 2 2 2 4" xfId="23873" xr:uid="{00000000-0005-0000-0000-00008A5C0000}"/>
    <cellStyle name="20% - Accent1 3 3 2 2 2 2 4 2" xfId="23874" xr:uid="{00000000-0005-0000-0000-00008B5C0000}"/>
    <cellStyle name="20% - Accent1 3 3 2 2 2 2 4 2 2" xfId="23875" xr:uid="{00000000-0005-0000-0000-00008C5C0000}"/>
    <cellStyle name="20% - Accent1 3 3 2 2 2 2 4 2 2 2" xfId="23876" xr:uid="{00000000-0005-0000-0000-00008D5C0000}"/>
    <cellStyle name="20% - Accent1 3 3 2 2 2 2 4 2 3" xfId="23877" xr:uid="{00000000-0005-0000-0000-00008E5C0000}"/>
    <cellStyle name="20% - Accent1 3 3 2 2 2 2 4 3" xfId="23878" xr:uid="{00000000-0005-0000-0000-00008F5C0000}"/>
    <cellStyle name="20% - Accent1 3 3 2 2 2 2 4 3 2" xfId="23879" xr:uid="{00000000-0005-0000-0000-0000905C0000}"/>
    <cellStyle name="20% - Accent1 3 3 2 2 2 2 4 4" xfId="23880" xr:uid="{00000000-0005-0000-0000-0000915C0000}"/>
    <cellStyle name="20% - Accent1 3 3 2 2 2 2 5" xfId="23881" xr:uid="{00000000-0005-0000-0000-0000925C0000}"/>
    <cellStyle name="20% - Accent1 3 3 2 2 2 2 5 2" xfId="23882" xr:uid="{00000000-0005-0000-0000-0000935C0000}"/>
    <cellStyle name="20% - Accent1 3 3 2 2 2 2 5 2 2" xfId="23883" xr:uid="{00000000-0005-0000-0000-0000945C0000}"/>
    <cellStyle name="20% - Accent1 3 3 2 2 2 2 5 3" xfId="23884" xr:uid="{00000000-0005-0000-0000-0000955C0000}"/>
    <cellStyle name="20% - Accent1 3 3 2 2 2 2 6" xfId="23885" xr:uid="{00000000-0005-0000-0000-0000965C0000}"/>
    <cellStyle name="20% - Accent1 3 3 2 2 2 2 6 2" xfId="23886" xr:uid="{00000000-0005-0000-0000-0000975C0000}"/>
    <cellStyle name="20% - Accent1 3 3 2 2 2 2 6 2 2" xfId="23887" xr:uid="{00000000-0005-0000-0000-0000985C0000}"/>
    <cellStyle name="20% - Accent1 3 3 2 2 2 2 6 3" xfId="23888" xr:uid="{00000000-0005-0000-0000-0000995C0000}"/>
    <cellStyle name="20% - Accent1 3 3 2 2 2 2 7" xfId="23889" xr:uid="{00000000-0005-0000-0000-00009A5C0000}"/>
    <cellStyle name="20% - Accent1 3 3 2 2 2 2 7 2" xfId="23890" xr:uid="{00000000-0005-0000-0000-00009B5C0000}"/>
    <cellStyle name="20% - Accent1 3 3 2 2 2 2 8" xfId="23891" xr:uid="{00000000-0005-0000-0000-00009C5C0000}"/>
    <cellStyle name="20% - Accent1 3 3 2 2 2 2 8 2" xfId="23892" xr:uid="{00000000-0005-0000-0000-00009D5C0000}"/>
    <cellStyle name="20% - Accent1 3 3 2 2 2 2 9" xfId="23893" xr:uid="{00000000-0005-0000-0000-00009E5C0000}"/>
    <cellStyle name="20% - Accent1 3 3 2 2 2 3" xfId="23894" xr:uid="{00000000-0005-0000-0000-00009F5C0000}"/>
    <cellStyle name="20% - Accent1 3 3 2 2 2 3 2" xfId="23895" xr:uid="{00000000-0005-0000-0000-0000A05C0000}"/>
    <cellStyle name="20% - Accent1 3 3 2 2 2 3 2 2" xfId="23896" xr:uid="{00000000-0005-0000-0000-0000A15C0000}"/>
    <cellStyle name="20% - Accent1 3 3 2 2 2 3 2 2 2" xfId="23897" xr:uid="{00000000-0005-0000-0000-0000A25C0000}"/>
    <cellStyle name="20% - Accent1 3 3 2 2 2 3 2 2 2 2" xfId="23898" xr:uid="{00000000-0005-0000-0000-0000A35C0000}"/>
    <cellStyle name="20% - Accent1 3 3 2 2 2 3 2 2 3" xfId="23899" xr:uid="{00000000-0005-0000-0000-0000A45C0000}"/>
    <cellStyle name="20% - Accent1 3 3 2 2 2 3 2 3" xfId="23900" xr:uid="{00000000-0005-0000-0000-0000A55C0000}"/>
    <cellStyle name="20% - Accent1 3 3 2 2 2 3 2 3 2" xfId="23901" xr:uid="{00000000-0005-0000-0000-0000A65C0000}"/>
    <cellStyle name="20% - Accent1 3 3 2 2 2 3 2 4" xfId="23902" xr:uid="{00000000-0005-0000-0000-0000A75C0000}"/>
    <cellStyle name="20% - Accent1 3 3 2 2 2 3 3" xfId="23903" xr:uid="{00000000-0005-0000-0000-0000A85C0000}"/>
    <cellStyle name="20% - Accent1 3 3 2 2 2 3 3 2" xfId="23904" xr:uid="{00000000-0005-0000-0000-0000A95C0000}"/>
    <cellStyle name="20% - Accent1 3 3 2 2 2 3 3 2 2" xfId="23905" xr:uid="{00000000-0005-0000-0000-0000AA5C0000}"/>
    <cellStyle name="20% - Accent1 3 3 2 2 2 3 3 2 2 2" xfId="23906" xr:uid="{00000000-0005-0000-0000-0000AB5C0000}"/>
    <cellStyle name="20% - Accent1 3 3 2 2 2 3 3 2 3" xfId="23907" xr:uid="{00000000-0005-0000-0000-0000AC5C0000}"/>
    <cellStyle name="20% - Accent1 3 3 2 2 2 3 3 3" xfId="23908" xr:uid="{00000000-0005-0000-0000-0000AD5C0000}"/>
    <cellStyle name="20% - Accent1 3 3 2 2 2 3 3 3 2" xfId="23909" xr:uid="{00000000-0005-0000-0000-0000AE5C0000}"/>
    <cellStyle name="20% - Accent1 3 3 2 2 2 3 3 4" xfId="23910" xr:uid="{00000000-0005-0000-0000-0000AF5C0000}"/>
    <cellStyle name="20% - Accent1 3 3 2 2 2 3 4" xfId="23911" xr:uid="{00000000-0005-0000-0000-0000B05C0000}"/>
    <cellStyle name="20% - Accent1 3 3 2 2 2 3 4 2" xfId="23912" xr:uid="{00000000-0005-0000-0000-0000B15C0000}"/>
    <cellStyle name="20% - Accent1 3 3 2 2 2 3 4 2 2" xfId="23913" xr:uid="{00000000-0005-0000-0000-0000B25C0000}"/>
    <cellStyle name="20% - Accent1 3 3 2 2 2 3 4 2 2 2" xfId="23914" xr:uid="{00000000-0005-0000-0000-0000B35C0000}"/>
    <cellStyle name="20% - Accent1 3 3 2 2 2 3 4 2 3" xfId="23915" xr:uid="{00000000-0005-0000-0000-0000B45C0000}"/>
    <cellStyle name="20% - Accent1 3 3 2 2 2 3 4 3" xfId="23916" xr:uid="{00000000-0005-0000-0000-0000B55C0000}"/>
    <cellStyle name="20% - Accent1 3 3 2 2 2 3 4 3 2" xfId="23917" xr:uid="{00000000-0005-0000-0000-0000B65C0000}"/>
    <cellStyle name="20% - Accent1 3 3 2 2 2 3 4 4" xfId="23918" xr:uid="{00000000-0005-0000-0000-0000B75C0000}"/>
    <cellStyle name="20% - Accent1 3 3 2 2 2 3 5" xfId="23919" xr:uid="{00000000-0005-0000-0000-0000B85C0000}"/>
    <cellStyle name="20% - Accent1 3 3 2 2 2 3 5 2" xfId="23920" xr:uid="{00000000-0005-0000-0000-0000B95C0000}"/>
    <cellStyle name="20% - Accent1 3 3 2 2 2 3 5 2 2" xfId="23921" xr:uid="{00000000-0005-0000-0000-0000BA5C0000}"/>
    <cellStyle name="20% - Accent1 3 3 2 2 2 3 5 3" xfId="23922" xr:uid="{00000000-0005-0000-0000-0000BB5C0000}"/>
    <cellStyle name="20% - Accent1 3 3 2 2 2 3 6" xfId="23923" xr:uid="{00000000-0005-0000-0000-0000BC5C0000}"/>
    <cellStyle name="20% - Accent1 3 3 2 2 2 3 6 2" xfId="23924" xr:uid="{00000000-0005-0000-0000-0000BD5C0000}"/>
    <cellStyle name="20% - Accent1 3 3 2 2 2 3 6 2 2" xfId="23925" xr:uid="{00000000-0005-0000-0000-0000BE5C0000}"/>
    <cellStyle name="20% - Accent1 3 3 2 2 2 3 6 3" xfId="23926" xr:uid="{00000000-0005-0000-0000-0000BF5C0000}"/>
    <cellStyle name="20% - Accent1 3 3 2 2 2 3 7" xfId="23927" xr:uid="{00000000-0005-0000-0000-0000C05C0000}"/>
    <cellStyle name="20% - Accent1 3 3 2 2 2 3 7 2" xfId="23928" xr:uid="{00000000-0005-0000-0000-0000C15C0000}"/>
    <cellStyle name="20% - Accent1 3 3 2 2 2 3 8" xfId="23929" xr:uid="{00000000-0005-0000-0000-0000C25C0000}"/>
    <cellStyle name="20% - Accent1 3 3 2 2 2 3 8 2" xfId="23930" xr:uid="{00000000-0005-0000-0000-0000C35C0000}"/>
    <cellStyle name="20% - Accent1 3 3 2 2 2 3 9" xfId="23931" xr:uid="{00000000-0005-0000-0000-0000C45C0000}"/>
    <cellStyle name="20% - Accent1 3 3 2 2 2 4" xfId="23932" xr:uid="{00000000-0005-0000-0000-0000C55C0000}"/>
    <cellStyle name="20% - Accent1 3 3 2 2 2 4 2" xfId="23933" xr:uid="{00000000-0005-0000-0000-0000C65C0000}"/>
    <cellStyle name="20% - Accent1 3 3 2 2 2 4 2 2" xfId="23934" xr:uid="{00000000-0005-0000-0000-0000C75C0000}"/>
    <cellStyle name="20% - Accent1 3 3 2 2 2 4 2 2 2" xfId="23935" xr:uid="{00000000-0005-0000-0000-0000C85C0000}"/>
    <cellStyle name="20% - Accent1 3 3 2 2 2 4 2 3" xfId="23936" xr:uid="{00000000-0005-0000-0000-0000C95C0000}"/>
    <cellStyle name="20% - Accent1 3 3 2 2 2 4 3" xfId="23937" xr:uid="{00000000-0005-0000-0000-0000CA5C0000}"/>
    <cellStyle name="20% - Accent1 3 3 2 2 2 4 3 2" xfId="23938" xr:uid="{00000000-0005-0000-0000-0000CB5C0000}"/>
    <cellStyle name="20% - Accent1 3 3 2 2 2 4 4" xfId="23939" xr:uid="{00000000-0005-0000-0000-0000CC5C0000}"/>
    <cellStyle name="20% - Accent1 3 3 2 2 2 5" xfId="23940" xr:uid="{00000000-0005-0000-0000-0000CD5C0000}"/>
    <cellStyle name="20% - Accent1 3 3 2 2 2 5 2" xfId="23941" xr:uid="{00000000-0005-0000-0000-0000CE5C0000}"/>
    <cellStyle name="20% - Accent1 3 3 2 2 2 5 2 2" xfId="23942" xr:uid="{00000000-0005-0000-0000-0000CF5C0000}"/>
    <cellStyle name="20% - Accent1 3 3 2 2 2 5 2 2 2" xfId="23943" xr:uid="{00000000-0005-0000-0000-0000D05C0000}"/>
    <cellStyle name="20% - Accent1 3 3 2 2 2 5 2 3" xfId="23944" xr:uid="{00000000-0005-0000-0000-0000D15C0000}"/>
    <cellStyle name="20% - Accent1 3 3 2 2 2 5 3" xfId="23945" xr:uid="{00000000-0005-0000-0000-0000D25C0000}"/>
    <cellStyle name="20% - Accent1 3 3 2 2 2 5 3 2" xfId="23946" xr:uid="{00000000-0005-0000-0000-0000D35C0000}"/>
    <cellStyle name="20% - Accent1 3 3 2 2 2 5 4" xfId="23947" xr:uid="{00000000-0005-0000-0000-0000D45C0000}"/>
    <cellStyle name="20% - Accent1 3 3 2 2 2 6" xfId="23948" xr:uid="{00000000-0005-0000-0000-0000D55C0000}"/>
    <cellStyle name="20% - Accent1 3 3 2 2 2 6 2" xfId="23949" xr:uid="{00000000-0005-0000-0000-0000D65C0000}"/>
    <cellStyle name="20% - Accent1 3 3 2 2 2 6 2 2" xfId="23950" xr:uid="{00000000-0005-0000-0000-0000D75C0000}"/>
    <cellStyle name="20% - Accent1 3 3 2 2 2 6 2 2 2" xfId="23951" xr:uid="{00000000-0005-0000-0000-0000D85C0000}"/>
    <cellStyle name="20% - Accent1 3 3 2 2 2 6 2 3" xfId="23952" xr:uid="{00000000-0005-0000-0000-0000D95C0000}"/>
    <cellStyle name="20% - Accent1 3 3 2 2 2 6 3" xfId="23953" xr:uid="{00000000-0005-0000-0000-0000DA5C0000}"/>
    <cellStyle name="20% - Accent1 3 3 2 2 2 6 3 2" xfId="23954" xr:uid="{00000000-0005-0000-0000-0000DB5C0000}"/>
    <cellStyle name="20% - Accent1 3 3 2 2 2 6 4" xfId="23955" xr:uid="{00000000-0005-0000-0000-0000DC5C0000}"/>
    <cellStyle name="20% - Accent1 3 3 2 2 2 7" xfId="23956" xr:uid="{00000000-0005-0000-0000-0000DD5C0000}"/>
    <cellStyle name="20% - Accent1 3 3 2 2 2 7 2" xfId="23957" xr:uid="{00000000-0005-0000-0000-0000DE5C0000}"/>
    <cellStyle name="20% - Accent1 3 3 2 2 2 7 2 2" xfId="23958" xr:uid="{00000000-0005-0000-0000-0000DF5C0000}"/>
    <cellStyle name="20% - Accent1 3 3 2 2 2 7 3" xfId="23959" xr:uid="{00000000-0005-0000-0000-0000E05C0000}"/>
    <cellStyle name="20% - Accent1 3 3 2 2 2 8" xfId="23960" xr:uid="{00000000-0005-0000-0000-0000E15C0000}"/>
    <cellStyle name="20% - Accent1 3 3 2 2 2 8 2" xfId="23961" xr:uid="{00000000-0005-0000-0000-0000E25C0000}"/>
    <cellStyle name="20% - Accent1 3 3 2 2 2 8 2 2" xfId="23962" xr:uid="{00000000-0005-0000-0000-0000E35C0000}"/>
    <cellStyle name="20% - Accent1 3 3 2 2 2 8 3" xfId="23963" xr:uid="{00000000-0005-0000-0000-0000E45C0000}"/>
    <cellStyle name="20% - Accent1 3 3 2 2 2 9" xfId="23964" xr:uid="{00000000-0005-0000-0000-0000E55C0000}"/>
    <cellStyle name="20% - Accent1 3 3 2 2 2 9 2" xfId="23965" xr:uid="{00000000-0005-0000-0000-0000E65C0000}"/>
    <cellStyle name="20% - Accent1 3 3 2 2 3" xfId="23966" xr:uid="{00000000-0005-0000-0000-0000E75C0000}"/>
    <cellStyle name="20% - Accent1 3 3 2 2 3 10" xfId="23967" xr:uid="{00000000-0005-0000-0000-0000E85C0000}"/>
    <cellStyle name="20% - Accent1 3 3 2 2 3 10 2" xfId="23968" xr:uid="{00000000-0005-0000-0000-0000E95C0000}"/>
    <cellStyle name="20% - Accent1 3 3 2 2 3 11" xfId="23969" xr:uid="{00000000-0005-0000-0000-0000EA5C0000}"/>
    <cellStyle name="20% - Accent1 3 3 2 2 3 2" xfId="23970" xr:uid="{00000000-0005-0000-0000-0000EB5C0000}"/>
    <cellStyle name="20% - Accent1 3 3 2 2 3 2 2" xfId="23971" xr:uid="{00000000-0005-0000-0000-0000EC5C0000}"/>
    <cellStyle name="20% - Accent1 3 3 2 2 3 2 2 2" xfId="23972" xr:uid="{00000000-0005-0000-0000-0000ED5C0000}"/>
    <cellStyle name="20% - Accent1 3 3 2 2 3 2 2 2 2" xfId="23973" xr:uid="{00000000-0005-0000-0000-0000EE5C0000}"/>
    <cellStyle name="20% - Accent1 3 3 2 2 3 2 2 2 2 2" xfId="23974" xr:uid="{00000000-0005-0000-0000-0000EF5C0000}"/>
    <cellStyle name="20% - Accent1 3 3 2 2 3 2 2 2 3" xfId="23975" xr:uid="{00000000-0005-0000-0000-0000F05C0000}"/>
    <cellStyle name="20% - Accent1 3 3 2 2 3 2 2 3" xfId="23976" xr:uid="{00000000-0005-0000-0000-0000F15C0000}"/>
    <cellStyle name="20% - Accent1 3 3 2 2 3 2 2 3 2" xfId="23977" xr:uid="{00000000-0005-0000-0000-0000F25C0000}"/>
    <cellStyle name="20% - Accent1 3 3 2 2 3 2 2 4" xfId="23978" xr:uid="{00000000-0005-0000-0000-0000F35C0000}"/>
    <cellStyle name="20% - Accent1 3 3 2 2 3 2 3" xfId="23979" xr:uid="{00000000-0005-0000-0000-0000F45C0000}"/>
    <cellStyle name="20% - Accent1 3 3 2 2 3 2 3 2" xfId="23980" xr:uid="{00000000-0005-0000-0000-0000F55C0000}"/>
    <cellStyle name="20% - Accent1 3 3 2 2 3 2 3 2 2" xfId="23981" xr:uid="{00000000-0005-0000-0000-0000F65C0000}"/>
    <cellStyle name="20% - Accent1 3 3 2 2 3 2 3 2 2 2" xfId="23982" xr:uid="{00000000-0005-0000-0000-0000F75C0000}"/>
    <cellStyle name="20% - Accent1 3 3 2 2 3 2 3 2 3" xfId="23983" xr:uid="{00000000-0005-0000-0000-0000F85C0000}"/>
    <cellStyle name="20% - Accent1 3 3 2 2 3 2 3 3" xfId="23984" xr:uid="{00000000-0005-0000-0000-0000F95C0000}"/>
    <cellStyle name="20% - Accent1 3 3 2 2 3 2 3 3 2" xfId="23985" xr:uid="{00000000-0005-0000-0000-0000FA5C0000}"/>
    <cellStyle name="20% - Accent1 3 3 2 2 3 2 3 4" xfId="23986" xr:uid="{00000000-0005-0000-0000-0000FB5C0000}"/>
    <cellStyle name="20% - Accent1 3 3 2 2 3 2 4" xfId="23987" xr:uid="{00000000-0005-0000-0000-0000FC5C0000}"/>
    <cellStyle name="20% - Accent1 3 3 2 2 3 2 4 2" xfId="23988" xr:uid="{00000000-0005-0000-0000-0000FD5C0000}"/>
    <cellStyle name="20% - Accent1 3 3 2 2 3 2 4 2 2" xfId="23989" xr:uid="{00000000-0005-0000-0000-0000FE5C0000}"/>
    <cellStyle name="20% - Accent1 3 3 2 2 3 2 4 2 2 2" xfId="23990" xr:uid="{00000000-0005-0000-0000-0000FF5C0000}"/>
    <cellStyle name="20% - Accent1 3 3 2 2 3 2 4 2 3" xfId="23991" xr:uid="{00000000-0005-0000-0000-0000005D0000}"/>
    <cellStyle name="20% - Accent1 3 3 2 2 3 2 4 3" xfId="23992" xr:uid="{00000000-0005-0000-0000-0000015D0000}"/>
    <cellStyle name="20% - Accent1 3 3 2 2 3 2 4 3 2" xfId="23993" xr:uid="{00000000-0005-0000-0000-0000025D0000}"/>
    <cellStyle name="20% - Accent1 3 3 2 2 3 2 4 4" xfId="23994" xr:uid="{00000000-0005-0000-0000-0000035D0000}"/>
    <cellStyle name="20% - Accent1 3 3 2 2 3 2 5" xfId="23995" xr:uid="{00000000-0005-0000-0000-0000045D0000}"/>
    <cellStyle name="20% - Accent1 3 3 2 2 3 2 5 2" xfId="23996" xr:uid="{00000000-0005-0000-0000-0000055D0000}"/>
    <cellStyle name="20% - Accent1 3 3 2 2 3 2 5 2 2" xfId="23997" xr:uid="{00000000-0005-0000-0000-0000065D0000}"/>
    <cellStyle name="20% - Accent1 3 3 2 2 3 2 5 3" xfId="23998" xr:uid="{00000000-0005-0000-0000-0000075D0000}"/>
    <cellStyle name="20% - Accent1 3 3 2 2 3 2 6" xfId="23999" xr:uid="{00000000-0005-0000-0000-0000085D0000}"/>
    <cellStyle name="20% - Accent1 3 3 2 2 3 2 6 2" xfId="24000" xr:uid="{00000000-0005-0000-0000-0000095D0000}"/>
    <cellStyle name="20% - Accent1 3 3 2 2 3 2 6 2 2" xfId="24001" xr:uid="{00000000-0005-0000-0000-00000A5D0000}"/>
    <cellStyle name="20% - Accent1 3 3 2 2 3 2 6 3" xfId="24002" xr:uid="{00000000-0005-0000-0000-00000B5D0000}"/>
    <cellStyle name="20% - Accent1 3 3 2 2 3 2 7" xfId="24003" xr:uid="{00000000-0005-0000-0000-00000C5D0000}"/>
    <cellStyle name="20% - Accent1 3 3 2 2 3 2 7 2" xfId="24004" xr:uid="{00000000-0005-0000-0000-00000D5D0000}"/>
    <cellStyle name="20% - Accent1 3 3 2 2 3 2 8" xfId="24005" xr:uid="{00000000-0005-0000-0000-00000E5D0000}"/>
    <cellStyle name="20% - Accent1 3 3 2 2 3 2 8 2" xfId="24006" xr:uid="{00000000-0005-0000-0000-00000F5D0000}"/>
    <cellStyle name="20% - Accent1 3 3 2 2 3 2 9" xfId="24007" xr:uid="{00000000-0005-0000-0000-0000105D0000}"/>
    <cellStyle name="20% - Accent1 3 3 2 2 3 3" xfId="24008" xr:uid="{00000000-0005-0000-0000-0000115D0000}"/>
    <cellStyle name="20% - Accent1 3 3 2 2 3 3 2" xfId="24009" xr:uid="{00000000-0005-0000-0000-0000125D0000}"/>
    <cellStyle name="20% - Accent1 3 3 2 2 3 3 2 2" xfId="24010" xr:uid="{00000000-0005-0000-0000-0000135D0000}"/>
    <cellStyle name="20% - Accent1 3 3 2 2 3 3 2 2 2" xfId="24011" xr:uid="{00000000-0005-0000-0000-0000145D0000}"/>
    <cellStyle name="20% - Accent1 3 3 2 2 3 3 2 2 2 2" xfId="24012" xr:uid="{00000000-0005-0000-0000-0000155D0000}"/>
    <cellStyle name="20% - Accent1 3 3 2 2 3 3 2 2 3" xfId="24013" xr:uid="{00000000-0005-0000-0000-0000165D0000}"/>
    <cellStyle name="20% - Accent1 3 3 2 2 3 3 2 3" xfId="24014" xr:uid="{00000000-0005-0000-0000-0000175D0000}"/>
    <cellStyle name="20% - Accent1 3 3 2 2 3 3 2 3 2" xfId="24015" xr:uid="{00000000-0005-0000-0000-0000185D0000}"/>
    <cellStyle name="20% - Accent1 3 3 2 2 3 3 2 4" xfId="24016" xr:uid="{00000000-0005-0000-0000-0000195D0000}"/>
    <cellStyle name="20% - Accent1 3 3 2 2 3 3 3" xfId="24017" xr:uid="{00000000-0005-0000-0000-00001A5D0000}"/>
    <cellStyle name="20% - Accent1 3 3 2 2 3 3 3 2" xfId="24018" xr:uid="{00000000-0005-0000-0000-00001B5D0000}"/>
    <cellStyle name="20% - Accent1 3 3 2 2 3 3 3 2 2" xfId="24019" xr:uid="{00000000-0005-0000-0000-00001C5D0000}"/>
    <cellStyle name="20% - Accent1 3 3 2 2 3 3 3 2 2 2" xfId="24020" xr:uid="{00000000-0005-0000-0000-00001D5D0000}"/>
    <cellStyle name="20% - Accent1 3 3 2 2 3 3 3 2 3" xfId="24021" xr:uid="{00000000-0005-0000-0000-00001E5D0000}"/>
    <cellStyle name="20% - Accent1 3 3 2 2 3 3 3 3" xfId="24022" xr:uid="{00000000-0005-0000-0000-00001F5D0000}"/>
    <cellStyle name="20% - Accent1 3 3 2 2 3 3 3 3 2" xfId="24023" xr:uid="{00000000-0005-0000-0000-0000205D0000}"/>
    <cellStyle name="20% - Accent1 3 3 2 2 3 3 3 4" xfId="24024" xr:uid="{00000000-0005-0000-0000-0000215D0000}"/>
    <cellStyle name="20% - Accent1 3 3 2 2 3 3 4" xfId="24025" xr:uid="{00000000-0005-0000-0000-0000225D0000}"/>
    <cellStyle name="20% - Accent1 3 3 2 2 3 3 4 2" xfId="24026" xr:uid="{00000000-0005-0000-0000-0000235D0000}"/>
    <cellStyle name="20% - Accent1 3 3 2 2 3 3 4 2 2" xfId="24027" xr:uid="{00000000-0005-0000-0000-0000245D0000}"/>
    <cellStyle name="20% - Accent1 3 3 2 2 3 3 4 2 2 2" xfId="24028" xr:uid="{00000000-0005-0000-0000-0000255D0000}"/>
    <cellStyle name="20% - Accent1 3 3 2 2 3 3 4 2 3" xfId="24029" xr:uid="{00000000-0005-0000-0000-0000265D0000}"/>
    <cellStyle name="20% - Accent1 3 3 2 2 3 3 4 3" xfId="24030" xr:uid="{00000000-0005-0000-0000-0000275D0000}"/>
    <cellStyle name="20% - Accent1 3 3 2 2 3 3 4 3 2" xfId="24031" xr:uid="{00000000-0005-0000-0000-0000285D0000}"/>
    <cellStyle name="20% - Accent1 3 3 2 2 3 3 4 4" xfId="24032" xr:uid="{00000000-0005-0000-0000-0000295D0000}"/>
    <cellStyle name="20% - Accent1 3 3 2 2 3 3 5" xfId="24033" xr:uid="{00000000-0005-0000-0000-00002A5D0000}"/>
    <cellStyle name="20% - Accent1 3 3 2 2 3 3 5 2" xfId="24034" xr:uid="{00000000-0005-0000-0000-00002B5D0000}"/>
    <cellStyle name="20% - Accent1 3 3 2 2 3 3 5 2 2" xfId="24035" xr:uid="{00000000-0005-0000-0000-00002C5D0000}"/>
    <cellStyle name="20% - Accent1 3 3 2 2 3 3 5 3" xfId="24036" xr:uid="{00000000-0005-0000-0000-00002D5D0000}"/>
    <cellStyle name="20% - Accent1 3 3 2 2 3 3 6" xfId="24037" xr:uid="{00000000-0005-0000-0000-00002E5D0000}"/>
    <cellStyle name="20% - Accent1 3 3 2 2 3 3 6 2" xfId="24038" xr:uid="{00000000-0005-0000-0000-00002F5D0000}"/>
    <cellStyle name="20% - Accent1 3 3 2 2 3 3 6 2 2" xfId="24039" xr:uid="{00000000-0005-0000-0000-0000305D0000}"/>
    <cellStyle name="20% - Accent1 3 3 2 2 3 3 6 3" xfId="24040" xr:uid="{00000000-0005-0000-0000-0000315D0000}"/>
    <cellStyle name="20% - Accent1 3 3 2 2 3 3 7" xfId="24041" xr:uid="{00000000-0005-0000-0000-0000325D0000}"/>
    <cellStyle name="20% - Accent1 3 3 2 2 3 3 7 2" xfId="24042" xr:uid="{00000000-0005-0000-0000-0000335D0000}"/>
    <cellStyle name="20% - Accent1 3 3 2 2 3 3 8" xfId="24043" xr:uid="{00000000-0005-0000-0000-0000345D0000}"/>
    <cellStyle name="20% - Accent1 3 3 2 2 3 3 8 2" xfId="24044" xr:uid="{00000000-0005-0000-0000-0000355D0000}"/>
    <cellStyle name="20% - Accent1 3 3 2 2 3 3 9" xfId="24045" xr:uid="{00000000-0005-0000-0000-0000365D0000}"/>
    <cellStyle name="20% - Accent1 3 3 2 2 3 4" xfId="24046" xr:uid="{00000000-0005-0000-0000-0000375D0000}"/>
    <cellStyle name="20% - Accent1 3 3 2 2 3 4 2" xfId="24047" xr:uid="{00000000-0005-0000-0000-0000385D0000}"/>
    <cellStyle name="20% - Accent1 3 3 2 2 3 4 2 2" xfId="24048" xr:uid="{00000000-0005-0000-0000-0000395D0000}"/>
    <cellStyle name="20% - Accent1 3 3 2 2 3 4 2 2 2" xfId="24049" xr:uid="{00000000-0005-0000-0000-00003A5D0000}"/>
    <cellStyle name="20% - Accent1 3 3 2 2 3 4 2 3" xfId="24050" xr:uid="{00000000-0005-0000-0000-00003B5D0000}"/>
    <cellStyle name="20% - Accent1 3 3 2 2 3 4 3" xfId="24051" xr:uid="{00000000-0005-0000-0000-00003C5D0000}"/>
    <cellStyle name="20% - Accent1 3 3 2 2 3 4 3 2" xfId="24052" xr:uid="{00000000-0005-0000-0000-00003D5D0000}"/>
    <cellStyle name="20% - Accent1 3 3 2 2 3 4 4" xfId="24053" xr:uid="{00000000-0005-0000-0000-00003E5D0000}"/>
    <cellStyle name="20% - Accent1 3 3 2 2 3 5" xfId="24054" xr:uid="{00000000-0005-0000-0000-00003F5D0000}"/>
    <cellStyle name="20% - Accent1 3 3 2 2 3 5 2" xfId="24055" xr:uid="{00000000-0005-0000-0000-0000405D0000}"/>
    <cellStyle name="20% - Accent1 3 3 2 2 3 5 2 2" xfId="24056" xr:uid="{00000000-0005-0000-0000-0000415D0000}"/>
    <cellStyle name="20% - Accent1 3 3 2 2 3 5 2 2 2" xfId="24057" xr:uid="{00000000-0005-0000-0000-0000425D0000}"/>
    <cellStyle name="20% - Accent1 3 3 2 2 3 5 2 3" xfId="24058" xr:uid="{00000000-0005-0000-0000-0000435D0000}"/>
    <cellStyle name="20% - Accent1 3 3 2 2 3 5 3" xfId="24059" xr:uid="{00000000-0005-0000-0000-0000445D0000}"/>
    <cellStyle name="20% - Accent1 3 3 2 2 3 5 3 2" xfId="24060" xr:uid="{00000000-0005-0000-0000-0000455D0000}"/>
    <cellStyle name="20% - Accent1 3 3 2 2 3 5 4" xfId="24061" xr:uid="{00000000-0005-0000-0000-0000465D0000}"/>
    <cellStyle name="20% - Accent1 3 3 2 2 3 6" xfId="24062" xr:uid="{00000000-0005-0000-0000-0000475D0000}"/>
    <cellStyle name="20% - Accent1 3 3 2 2 3 6 2" xfId="24063" xr:uid="{00000000-0005-0000-0000-0000485D0000}"/>
    <cellStyle name="20% - Accent1 3 3 2 2 3 6 2 2" xfId="24064" xr:uid="{00000000-0005-0000-0000-0000495D0000}"/>
    <cellStyle name="20% - Accent1 3 3 2 2 3 6 2 2 2" xfId="24065" xr:uid="{00000000-0005-0000-0000-00004A5D0000}"/>
    <cellStyle name="20% - Accent1 3 3 2 2 3 6 2 3" xfId="24066" xr:uid="{00000000-0005-0000-0000-00004B5D0000}"/>
    <cellStyle name="20% - Accent1 3 3 2 2 3 6 3" xfId="24067" xr:uid="{00000000-0005-0000-0000-00004C5D0000}"/>
    <cellStyle name="20% - Accent1 3 3 2 2 3 6 3 2" xfId="24068" xr:uid="{00000000-0005-0000-0000-00004D5D0000}"/>
    <cellStyle name="20% - Accent1 3 3 2 2 3 6 4" xfId="24069" xr:uid="{00000000-0005-0000-0000-00004E5D0000}"/>
    <cellStyle name="20% - Accent1 3 3 2 2 3 7" xfId="24070" xr:uid="{00000000-0005-0000-0000-00004F5D0000}"/>
    <cellStyle name="20% - Accent1 3 3 2 2 3 7 2" xfId="24071" xr:uid="{00000000-0005-0000-0000-0000505D0000}"/>
    <cellStyle name="20% - Accent1 3 3 2 2 3 7 2 2" xfId="24072" xr:uid="{00000000-0005-0000-0000-0000515D0000}"/>
    <cellStyle name="20% - Accent1 3 3 2 2 3 7 3" xfId="24073" xr:uid="{00000000-0005-0000-0000-0000525D0000}"/>
    <cellStyle name="20% - Accent1 3 3 2 2 3 8" xfId="24074" xr:uid="{00000000-0005-0000-0000-0000535D0000}"/>
    <cellStyle name="20% - Accent1 3 3 2 2 3 8 2" xfId="24075" xr:uid="{00000000-0005-0000-0000-0000545D0000}"/>
    <cellStyle name="20% - Accent1 3 3 2 2 3 8 2 2" xfId="24076" xr:uid="{00000000-0005-0000-0000-0000555D0000}"/>
    <cellStyle name="20% - Accent1 3 3 2 2 3 8 3" xfId="24077" xr:uid="{00000000-0005-0000-0000-0000565D0000}"/>
    <cellStyle name="20% - Accent1 3 3 2 2 3 9" xfId="24078" xr:uid="{00000000-0005-0000-0000-0000575D0000}"/>
    <cellStyle name="20% - Accent1 3 3 2 2 3 9 2" xfId="24079" xr:uid="{00000000-0005-0000-0000-0000585D0000}"/>
    <cellStyle name="20% - Accent1 3 3 2 2 4" xfId="24080" xr:uid="{00000000-0005-0000-0000-0000595D0000}"/>
    <cellStyle name="20% - Accent1 3 3 2 2 4 10" xfId="24081" xr:uid="{00000000-0005-0000-0000-00005A5D0000}"/>
    <cellStyle name="20% - Accent1 3 3 2 2 4 10 2" xfId="24082" xr:uid="{00000000-0005-0000-0000-00005B5D0000}"/>
    <cellStyle name="20% - Accent1 3 3 2 2 4 11" xfId="24083" xr:uid="{00000000-0005-0000-0000-00005C5D0000}"/>
    <cellStyle name="20% - Accent1 3 3 2 2 4 2" xfId="24084" xr:uid="{00000000-0005-0000-0000-00005D5D0000}"/>
    <cellStyle name="20% - Accent1 3 3 2 2 4 2 2" xfId="24085" xr:uid="{00000000-0005-0000-0000-00005E5D0000}"/>
    <cellStyle name="20% - Accent1 3 3 2 2 4 2 2 2" xfId="24086" xr:uid="{00000000-0005-0000-0000-00005F5D0000}"/>
    <cellStyle name="20% - Accent1 3 3 2 2 4 2 2 2 2" xfId="24087" xr:uid="{00000000-0005-0000-0000-0000605D0000}"/>
    <cellStyle name="20% - Accent1 3 3 2 2 4 2 2 2 2 2" xfId="24088" xr:uid="{00000000-0005-0000-0000-0000615D0000}"/>
    <cellStyle name="20% - Accent1 3 3 2 2 4 2 2 2 3" xfId="24089" xr:uid="{00000000-0005-0000-0000-0000625D0000}"/>
    <cellStyle name="20% - Accent1 3 3 2 2 4 2 2 3" xfId="24090" xr:uid="{00000000-0005-0000-0000-0000635D0000}"/>
    <cellStyle name="20% - Accent1 3 3 2 2 4 2 2 3 2" xfId="24091" xr:uid="{00000000-0005-0000-0000-0000645D0000}"/>
    <cellStyle name="20% - Accent1 3 3 2 2 4 2 2 4" xfId="24092" xr:uid="{00000000-0005-0000-0000-0000655D0000}"/>
    <cellStyle name="20% - Accent1 3 3 2 2 4 2 3" xfId="24093" xr:uid="{00000000-0005-0000-0000-0000665D0000}"/>
    <cellStyle name="20% - Accent1 3 3 2 2 4 2 3 2" xfId="24094" xr:uid="{00000000-0005-0000-0000-0000675D0000}"/>
    <cellStyle name="20% - Accent1 3 3 2 2 4 2 3 2 2" xfId="24095" xr:uid="{00000000-0005-0000-0000-0000685D0000}"/>
    <cellStyle name="20% - Accent1 3 3 2 2 4 2 3 2 2 2" xfId="24096" xr:uid="{00000000-0005-0000-0000-0000695D0000}"/>
    <cellStyle name="20% - Accent1 3 3 2 2 4 2 3 2 3" xfId="24097" xr:uid="{00000000-0005-0000-0000-00006A5D0000}"/>
    <cellStyle name="20% - Accent1 3 3 2 2 4 2 3 3" xfId="24098" xr:uid="{00000000-0005-0000-0000-00006B5D0000}"/>
    <cellStyle name="20% - Accent1 3 3 2 2 4 2 3 3 2" xfId="24099" xr:uid="{00000000-0005-0000-0000-00006C5D0000}"/>
    <cellStyle name="20% - Accent1 3 3 2 2 4 2 3 4" xfId="24100" xr:uid="{00000000-0005-0000-0000-00006D5D0000}"/>
    <cellStyle name="20% - Accent1 3 3 2 2 4 2 4" xfId="24101" xr:uid="{00000000-0005-0000-0000-00006E5D0000}"/>
    <cellStyle name="20% - Accent1 3 3 2 2 4 2 4 2" xfId="24102" xr:uid="{00000000-0005-0000-0000-00006F5D0000}"/>
    <cellStyle name="20% - Accent1 3 3 2 2 4 2 4 2 2" xfId="24103" xr:uid="{00000000-0005-0000-0000-0000705D0000}"/>
    <cellStyle name="20% - Accent1 3 3 2 2 4 2 4 2 2 2" xfId="24104" xr:uid="{00000000-0005-0000-0000-0000715D0000}"/>
    <cellStyle name="20% - Accent1 3 3 2 2 4 2 4 2 3" xfId="24105" xr:uid="{00000000-0005-0000-0000-0000725D0000}"/>
    <cellStyle name="20% - Accent1 3 3 2 2 4 2 4 3" xfId="24106" xr:uid="{00000000-0005-0000-0000-0000735D0000}"/>
    <cellStyle name="20% - Accent1 3 3 2 2 4 2 4 3 2" xfId="24107" xr:uid="{00000000-0005-0000-0000-0000745D0000}"/>
    <cellStyle name="20% - Accent1 3 3 2 2 4 2 4 4" xfId="24108" xr:uid="{00000000-0005-0000-0000-0000755D0000}"/>
    <cellStyle name="20% - Accent1 3 3 2 2 4 2 5" xfId="24109" xr:uid="{00000000-0005-0000-0000-0000765D0000}"/>
    <cellStyle name="20% - Accent1 3 3 2 2 4 2 5 2" xfId="24110" xr:uid="{00000000-0005-0000-0000-0000775D0000}"/>
    <cellStyle name="20% - Accent1 3 3 2 2 4 2 5 2 2" xfId="24111" xr:uid="{00000000-0005-0000-0000-0000785D0000}"/>
    <cellStyle name="20% - Accent1 3 3 2 2 4 2 5 3" xfId="24112" xr:uid="{00000000-0005-0000-0000-0000795D0000}"/>
    <cellStyle name="20% - Accent1 3 3 2 2 4 2 6" xfId="24113" xr:uid="{00000000-0005-0000-0000-00007A5D0000}"/>
    <cellStyle name="20% - Accent1 3 3 2 2 4 2 6 2" xfId="24114" xr:uid="{00000000-0005-0000-0000-00007B5D0000}"/>
    <cellStyle name="20% - Accent1 3 3 2 2 4 2 6 2 2" xfId="24115" xr:uid="{00000000-0005-0000-0000-00007C5D0000}"/>
    <cellStyle name="20% - Accent1 3 3 2 2 4 2 6 3" xfId="24116" xr:uid="{00000000-0005-0000-0000-00007D5D0000}"/>
    <cellStyle name="20% - Accent1 3 3 2 2 4 2 7" xfId="24117" xr:uid="{00000000-0005-0000-0000-00007E5D0000}"/>
    <cellStyle name="20% - Accent1 3 3 2 2 4 2 7 2" xfId="24118" xr:uid="{00000000-0005-0000-0000-00007F5D0000}"/>
    <cellStyle name="20% - Accent1 3 3 2 2 4 2 8" xfId="24119" xr:uid="{00000000-0005-0000-0000-0000805D0000}"/>
    <cellStyle name="20% - Accent1 3 3 2 2 4 2 8 2" xfId="24120" xr:uid="{00000000-0005-0000-0000-0000815D0000}"/>
    <cellStyle name="20% - Accent1 3 3 2 2 4 2 9" xfId="24121" xr:uid="{00000000-0005-0000-0000-0000825D0000}"/>
    <cellStyle name="20% - Accent1 3 3 2 2 4 3" xfId="24122" xr:uid="{00000000-0005-0000-0000-0000835D0000}"/>
    <cellStyle name="20% - Accent1 3 3 2 2 4 3 2" xfId="24123" xr:uid="{00000000-0005-0000-0000-0000845D0000}"/>
    <cellStyle name="20% - Accent1 3 3 2 2 4 3 2 2" xfId="24124" xr:uid="{00000000-0005-0000-0000-0000855D0000}"/>
    <cellStyle name="20% - Accent1 3 3 2 2 4 3 2 2 2" xfId="24125" xr:uid="{00000000-0005-0000-0000-0000865D0000}"/>
    <cellStyle name="20% - Accent1 3 3 2 2 4 3 2 2 2 2" xfId="24126" xr:uid="{00000000-0005-0000-0000-0000875D0000}"/>
    <cellStyle name="20% - Accent1 3 3 2 2 4 3 2 2 3" xfId="24127" xr:uid="{00000000-0005-0000-0000-0000885D0000}"/>
    <cellStyle name="20% - Accent1 3 3 2 2 4 3 2 3" xfId="24128" xr:uid="{00000000-0005-0000-0000-0000895D0000}"/>
    <cellStyle name="20% - Accent1 3 3 2 2 4 3 2 3 2" xfId="24129" xr:uid="{00000000-0005-0000-0000-00008A5D0000}"/>
    <cellStyle name="20% - Accent1 3 3 2 2 4 3 2 4" xfId="24130" xr:uid="{00000000-0005-0000-0000-00008B5D0000}"/>
    <cellStyle name="20% - Accent1 3 3 2 2 4 3 3" xfId="24131" xr:uid="{00000000-0005-0000-0000-00008C5D0000}"/>
    <cellStyle name="20% - Accent1 3 3 2 2 4 3 3 2" xfId="24132" xr:uid="{00000000-0005-0000-0000-00008D5D0000}"/>
    <cellStyle name="20% - Accent1 3 3 2 2 4 3 3 2 2" xfId="24133" xr:uid="{00000000-0005-0000-0000-00008E5D0000}"/>
    <cellStyle name="20% - Accent1 3 3 2 2 4 3 3 2 2 2" xfId="24134" xr:uid="{00000000-0005-0000-0000-00008F5D0000}"/>
    <cellStyle name="20% - Accent1 3 3 2 2 4 3 3 2 3" xfId="24135" xr:uid="{00000000-0005-0000-0000-0000905D0000}"/>
    <cellStyle name="20% - Accent1 3 3 2 2 4 3 3 3" xfId="24136" xr:uid="{00000000-0005-0000-0000-0000915D0000}"/>
    <cellStyle name="20% - Accent1 3 3 2 2 4 3 3 3 2" xfId="24137" xr:uid="{00000000-0005-0000-0000-0000925D0000}"/>
    <cellStyle name="20% - Accent1 3 3 2 2 4 3 3 4" xfId="24138" xr:uid="{00000000-0005-0000-0000-0000935D0000}"/>
    <cellStyle name="20% - Accent1 3 3 2 2 4 3 4" xfId="24139" xr:uid="{00000000-0005-0000-0000-0000945D0000}"/>
    <cellStyle name="20% - Accent1 3 3 2 2 4 3 4 2" xfId="24140" xr:uid="{00000000-0005-0000-0000-0000955D0000}"/>
    <cellStyle name="20% - Accent1 3 3 2 2 4 3 4 2 2" xfId="24141" xr:uid="{00000000-0005-0000-0000-0000965D0000}"/>
    <cellStyle name="20% - Accent1 3 3 2 2 4 3 4 2 2 2" xfId="24142" xr:uid="{00000000-0005-0000-0000-0000975D0000}"/>
    <cellStyle name="20% - Accent1 3 3 2 2 4 3 4 2 3" xfId="24143" xr:uid="{00000000-0005-0000-0000-0000985D0000}"/>
    <cellStyle name="20% - Accent1 3 3 2 2 4 3 4 3" xfId="24144" xr:uid="{00000000-0005-0000-0000-0000995D0000}"/>
    <cellStyle name="20% - Accent1 3 3 2 2 4 3 4 3 2" xfId="24145" xr:uid="{00000000-0005-0000-0000-00009A5D0000}"/>
    <cellStyle name="20% - Accent1 3 3 2 2 4 3 4 4" xfId="24146" xr:uid="{00000000-0005-0000-0000-00009B5D0000}"/>
    <cellStyle name="20% - Accent1 3 3 2 2 4 3 5" xfId="24147" xr:uid="{00000000-0005-0000-0000-00009C5D0000}"/>
    <cellStyle name="20% - Accent1 3 3 2 2 4 3 5 2" xfId="24148" xr:uid="{00000000-0005-0000-0000-00009D5D0000}"/>
    <cellStyle name="20% - Accent1 3 3 2 2 4 3 5 2 2" xfId="24149" xr:uid="{00000000-0005-0000-0000-00009E5D0000}"/>
    <cellStyle name="20% - Accent1 3 3 2 2 4 3 5 3" xfId="24150" xr:uid="{00000000-0005-0000-0000-00009F5D0000}"/>
    <cellStyle name="20% - Accent1 3 3 2 2 4 3 6" xfId="24151" xr:uid="{00000000-0005-0000-0000-0000A05D0000}"/>
    <cellStyle name="20% - Accent1 3 3 2 2 4 3 6 2" xfId="24152" xr:uid="{00000000-0005-0000-0000-0000A15D0000}"/>
    <cellStyle name="20% - Accent1 3 3 2 2 4 3 6 2 2" xfId="24153" xr:uid="{00000000-0005-0000-0000-0000A25D0000}"/>
    <cellStyle name="20% - Accent1 3 3 2 2 4 3 6 3" xfId="24154" xr:uid="{00000000-0005-0000-0000-0000A35D0000}"/>
    <cellStyle name="20% - Accent1 3 3 2 2 4 3 7" xfId="24155" xr:uid="{00000000-0005-0000-0000-0000A45D0000}"/>
    <cellStyle name="20% - Accent1 3 3 2 2 4 3 7 2" xfId="24156" xr:uid="{00000000-0005-0000-0000-0000A55D0000}"/>
    <cellStyle name="20% - Accent1 3 3 2 2 4 3 8" xfId="24157" xr:uid="{00000000-0005-0000-0000-0000A65D0000}"/>
    <cellStyle name="20% - Accent1 3 3 2 2 4 3 8 2" xfId="24158" xr:uid="{00000000-0005-0000-0000-0000A75D0000}"/>
    <cellStyle name="20% - Accent1 3 3 2 2 4 3 9" xfId="24159" xr:uid="{00000000-0005-0000-0000-0000A85D0000}"/>
    <cellStyle name="20% - Accent1 3 3 2 2 4 4" xfId="24160" xr:uid="{00000000-0005-0000-0000-0000A95D0000}"/>
    <cellStyle name="20% - Accent1 3 3 2 2 4 4 2" xfId="24161" xr:uid="{00000000-0005-0000-0000-0000AA5D0000}"/>
    <cellStyle name="20% - Accent1 3 3 2 2 4 4 2 2" xfId="24162" xr:uid="{00000000-0005-0000-0000-0000AB5D0000}"/>
    <cellStyle name="20% - Accent1 3 3 2 2 4 4 2 2 2" xfId="24163" xr:uid="{00000000-0005-0000-0000-0000AC5D0000}"/>
    <cellStyle name="20% - Accent1 3 3 2 2 4 4 2 3" xfId="24164" xr:uid="{00000000-0005-0000-0000-0000AD5D0000}"/>
    <cellStyle name="20% - Accent1 3 3 2 2 4 4 3" xfId="24165" xr:uid="{00000000-0005-0000-0000-0000AE5D0000}"/>
    <cellStyle name="20% - Accent1 3 3 2 2 4 4 3 2" xfId="24166" xr:uid="{00000000-0005-0000-0000-0000AF5D0000}"/>
    <cellStyle name="20% - Accent1 3 3 2 2 4 4 4" xfId="24167" xr:uid="{00000000-0005-0000-0000-0000B05D0000}"/>
    <cellStyle name="20% - Accent1 3 3 2 2 4 5" xfId="24168" xr:uid="{00000000-0005-0000-0000-0000B15D0000}"/>
    <cellStyle name="20% - Accent1 3 3 2 2 4 5 2" xfId="24169" xr:uid="{00000000-0005-0000-0000-0000B25D0000}"/>
    <cellStyle name="20% - Accent1 3 3 2 2 4 5 2 2" xfId="24170" xr:uid="{00000000-0005-0000-0000-0000B35D0000}"/>
    <cellStyle name="20% - Accent1 3 3 2 2 4 5 2 2 2" xfId="24171" xr:uid="{00000000-0005-0000-0000-0000B45D0000}"/>
    <cellStyle name="20% - Accent1 3 3 2 2 4 5 2 3" xfId="24172" xr:uid="{00000000-0005-0000-0000-0000B55D0000}"/>
    <cellStyle name="20% - Accent1 3 3 2 2 4 5 3" xfId="24173" xr:uid="{00000000-0005-0000-0000-0000B65D0000}"/>
    <cellStyle name="20% - Accent1 3 3 2 2 4 5 3 2" xfId="24174" xr:uid="{00000000-0005-0000-0000-0000B75D0000}"/>
    <cellStyle name="20% - Accent1 3 3 2 2 4 5 4" xfId="24175" xr:uid="{00000000-0005-0000-0000-0000B85D0000}"/>
    <cellStyle name="20% - Accent1 3 3 2 2 4 6" xfId="24176" xr:uid="{00000000-0005-0000-0000-0000B95D0000}"/>
    <cellStyle name="20% - Accent1 3 3 2 2 4 6 2" xfId="24177" xr:uid="{00000000-0005-0000-0000-0000BA5D0000}"/>
    <cellStyle name="20% - Accent1 3 3 2 2 4 6 2 2" xfId="24178" xr:uid="{00000000-0005-0000-0000-0000BB5D0000}"/>
    <cellStyle name="20% - Accent1 3 3 2 2 4 6 2 2 2" xfId="24179" xr:uid="{00000000-0005-0000-0000-0000BC5D0000}"/>
    <cellStyle name="20% - Accent1 3 3 2 2 4 6 2 3" xfId="24180" xr:uid="{00000000-0005-0000-0000-0000BD5D0000}"/>
    <cellStyle name="20% - Accent1 3 3 2 2 4 6 3" xfId="24181" xr:uid="{00000000-0005-0000-0000-0000BE5D0000}"/>
    <cellStyle name="20% - Accent1 3 3 2 2 4 6 3 2" xfId="24182" xr:uid="{00000000-0005-0000-0000-0000BF5D0000}"/>
    <cellStyle name="20% - Accent1 3 3 2 2 4 6 4" xfId="24183" xr:uid="{00000000-0005-0000-0000-0000C05D0000}"/>
    <cellStyle name="20% - Accent1 3 3 2 2 4 7" xfId="24184" xr:uid="{00000000-0005-0000-0000-0000C15D0000}"/>
    <cellStyle name="20% - Accent1 3 3 2 2 4 7 2" xfId="24185" xr:uid="{00000000-0005-0000-0000-0000C25D0000}"/>
    <cellStyle name="20% - Accent1 3 3 2 2 4 7 2 2" xfId="24186" xr:uid="{00000000-0005-0000-0000-0000C35D0000}"/>
    <cellStyle name="20% - Accent1 3 3 2 2 4 7 3" xfId="24187" xr:uid="{00000000-0005-0000-0000-0000C45D0000}"/>
    <cellStyle name="20% - Accent1 3 3 2 2 4 8" xfId="24188" xr:uid="{00000000-0005-0000-0000-0000C55D0000}"/>
    <cellStyle name="20% - Accent1 3 3 2 2 4 8 2" xfId="24189" xr:uid="{00000000-0005-0000-0000-0000C65D0000}"/>
    <cellStyle name="20% - Accent1 3 3 2 2 4 8 2 2" xfId="24190" xr:uid="{00000000-0005-0000-0000-0000C75D0000}"/>
    <cellStyle name="20% - Accent1 3 3 2 2 4 8 3" xfId="24191" xr:uid="{00000000-0005-0000-0000-0000C85D0000}"/>
    <cellStyle name="20% - Accent1 3 3 2 2 4 9" xfId="24192" xr:uid="{00000000-0005-0000-0000-0000C95D0000}"/>
    <cellStyle name="20% - Accent1 3 3 2 2 4 9 2" xfId="24193" xr:uid="{00000000-0005-0000-0000-0000CA5D0000}"/>
    <cellStyle name="20% - Accent1 3 3 2 2 5" xfId="24194" xr:uid="{00000000-0005-0000-0000-0000CB5D0000}"/>
    <cellStyle name="20% - Accent1 3 3 2 2 5 2" xfId="24195" xr:uid="{00000000-0005-0000-0000-0000CC5D0000}"/>
    <cellStyle name="20% - Accent1 3 3 2 2 5 2 2" xfId="24196" xr:uid="{00000000-0005-0000-0000-0000CD5D0000}"/>
    <cellStyle name="20% - Accent1 3 3 2 2 5 2 2 2" xfId="24197" xr:uid="{00000000-0005-0000-0000-0000CE5D0000}"/>
    <cellStyle name="20% - Accent1 3 3 2 2 5 2 2 2 2" xfId="24198" xr:uid="{00000000-0005-0000-0000-0000CF5D0000}"/>
    <cellStyle name="20% - Accent1 3 3 2 2 5 2 2 3" xfId="24199" xr:uid="{00000000-0005-0000-0000-0000D05D0000}"/>
    <cellStyle name="20% - Accent1 3 3 2 2 5 2 3" xfId="24200" xr:uid="{00000000-0005-0000-0000-0000D15D0000}"/>
    <cellStyle name="20% - Accent1 3 3 2 2 5 2 3 2" xfId="24201" xr:uid="{00000000-0005-0000-0000-0000D25D0000}"/>
    <cellStyle name="20% - Accent1 3 3 2 2 5 2 4" xfId="24202" xr:uid="{00000000-0005-0000-0000-0000D35D0000}"/>
    <cellStyle name="20% - Accent1 3 3 2 2 5 3" xfId="24203" xr:uid="{00000000-0005-0000-0000-0000D45D0000}"/>
    <cellStyle name="20% - Accent1 3 3 2 2 5 3 2" xfId="24204" xr:uid="{00000000-0005-0000-0000-0000D55D0000}"/>
    <cellStyle name="20% - Accent1 3 3 2 2 5 3 2 2" xfId="24205" xr:uid="{00000000-0005-0000-0000-0000D65D0000}"/>
    <cellStyle name="20% - Accent1 3 3 2 2 5 3 2 2 2" xfId="24206" xr:uid="{00000000-0005-0000-0000-0000D75D0000}"/>
    <cellStyle name="20% - Accent1 3 3 2 2 5 3 2 3" xfId="24207" xr:uid="{00000000-0005-0000-0000-0000D85D0000}"/>
    <cellStyle name="20% - Accent1 3 3 2 2 5 3 3" xfId="24208" xr:uid="{00000000-0005-0000-0000-0000D95D0000}"/>
    <cellStyle name="20% - Accent1 3 3 2 2 5 3 3 2" xfId="24209" xr:uid="{00000000-0005-0000-0000-0000DA5D0000}"/>
    <cellStyle name="20% - Accent1 3 3 2 2 5 3 4" xfId="24210" xr:uid="{00000000-0005-0000-0000-0000DB5D0000}"/>
    <cellStyle name="20% - Accent1 3 3 2 2 5 4" xfId="24211" xr:uid="{00000000-0005-0000-0000-0000DC5D0000}"/>
    <cellStyle name="20% - Accent1 3 3 2 2 5 4 2" xfId="24212" xr:uid="{00000000-0005-0000-0000-0000DD5D0000}"/>
    <cellStyle name="20% - Accent1 3 3 2 2 5 4 2 2" xfId="24213" xr:uid="{00000000-0005-0000-0000-0000DE5D0000}"/>
    <cellStyle name="20% - Accent1 3 3 2 2 5 4 2 2 2" xfId="24214" xr:uid="{00000000-0005-0000-0000-0000DF5D0000}"/>
    <cellStyle name="20% - Accent1 3 3 2 2 5 4 2 3" xfId="24215" xr:uid="{00000000-0005-0000-0000-0000E05D0000}"/>
    <cellStyle name="20% - Accent1 3 3 2 2 5 4 3" xfId="24216" xr:uid="{00000000-0005-0000-0000-0000E15D0000}"/>
    <cellStyle name="20% - Accent1 3 3 2 2 5 4 3 2" xfId="24217" xr:uid="{00000000-0005-0000-0000-0000E25D0000}"/>
    <cellStyle name="20% - Accent1 3 3 2 2 5 4 4" xfId="24218" xr:uid="{00000000-0005-0000-0000-0000E35D0000}"/>
    <cellStyle name="20% - Accent1 3 3 2 2 5 5" xfId="24219" xr:uid="{00000000-0005-0000-0000-0000E45D0000}"/>
    <cellStyle name="20% - Accent1 3 3 2 2 5 5 2" xfId="24220" xr:uid="{00000000-0005-0000-0000-0000E55D0000}"/>
    <cellStyle name="20% - Accent1 3 3 2 2 5 5 2 2" xfId="24221" xr:uid="{00000000-0005-0000-0000-0000E65D0000}"/>
    <cellStyle name="20% - Accent1 3 3 2 2 5 5 3" xfId="24222" xr:uid="{00000000-0005-0000-0000-0000E75D0000}"/>
    <cellStyle name="20% - Accent1 3 3 2 2 5 6" xfId="24223" xr:uid="{00000000-0005-0000-0000-0000E85D0000}"/>
    <cellStyle name="20% - Accent1 3 3 2 2 5 6 2" xfId="24224" xr:uid="{00000000-0005-0000-0000-0000E95D0000}"/>
    <cellStyle name="20% - Accent1 3 3 2 2 5 6 2 2" xfId="24225" xr:uid="{00000000-0005-0000-0000-0000EA5D0000}"/>
    <cellStyle name="20% - Accent1 3 3 2 2 5 6 3" xfId="24226" xr:uid="{00000000-0005-0000-0000-0000EB5D0000}"/>
    <cellStyle name="20% - Accent1 3 3 2 2 5 7" xfId="24227" xr:uid="{00000000-0005-0000-0000-0000EC5D0000}"/>
    <cellStyle name="20% - Accent1 3 3 2 2 5 7 2" xfId="24228" xr:uid="{00000000-0005-0000-0000-0000ED5D0000}"/>
    <cellStyle name="20% - Accent1 3 3 2 2 5 8" xfId="24229" xr:uid="{00000000-0005-0000-0000-0000EE5D0000}"/>
    <cellStyle name="20% - Accent1 3 3 2 2 5 8 2" xfId="24230" xr:uid="{00000000-0005-0000-0000-0000EF5D0000}"/>
    <cellStyle name="20% - Accent1 3 3 2 2 5 9" xfId="24231" xr:uid="{00000000-0005-0000-0000-0000F05D0000}"/>
    <cellStyle name="20% - Accent1 3 3 2 2 6" xfId="24232" xr:uid="{00000000-0005-0000-0000-0000F15D0000}"/>
    <cellStyle name="20% - Accent1 3 3 2 2 6 2" xfId="24233" xr:uid="{00000000-0005-0000-0000-0000F25D0000}"/>
    <cellStyle name="20% - Accent1 3 3 2 2 6 2 2" xfId="24234" xr:uid="{00000000-0005-0000-0000-0000F35D0000}"/>
    <cellStyle name="20% - Accent1 3 3 2 2 6 2 2 2" xfId="24235" xr:uid="{00000000-0005-0000-0000-0000F45D0000}"/>
    <cellStyle name="20% - Accent1 3 3 2 2 6 2 2 2 2" xfId="24236" xr:uid="{00000000-0005-0000-0000-0000F55D0000}"/>
    <cellStyle name="20% - Accent1 3 3 2 2 6 2 2 3" xfId="24237" xr:uid="{00000000-0005-0000-0000-0000F65D0000}"/>
    <cellStyle name="20% - Accent1 3 3 2 2 6 2 3" xfId="24238" xr:uid="{00000000-0005-0000-0000-0000F75D0000}"/>
    <cellStyle name="20% - Accent1 3 3 2 2 6 2 3 2" xfId="24239" xr:uid="{00000000-0005-0000-0000-0000F85D0000}"/>
    <cellStyle name="20% - Accent1 3 3 2 2 6 2 4" xfId="24240" xr:uid="{00000000-0005-0000-0000-0000F95D0000}"/>
    <cellStyle name="20% - Accent1 3 3 2 2 6 3" xfId="24241" xr:uid="{00000000-0005-0000-0000-0000FA5D0000}"/>
    <cellStyle name="20% - Accent1 3 3 2 2 6 3 2" xfId="24242" xr:uid="{00000000-0005-0000-0000-0000FB5D0000}"/>
    <cellStyle name="20% - Accent1 3 3 2 2 6 3 2 2" xfId="24243" xr:uid="{00000000-0005-0000-0000-0000FC5D0000}"/>
    <cellStyle name="20% - Accent1 3 3 2 2 6 3 2 2 2" xfId="24244" xr:uid="{00000000-0005-0000-0000-0000FD5D0000}"/>
    <cellStyle name="20% - Accent1 3 3 2 2 6 3 2 3" xfId="24245" xr:uid="{00000000-0005-0000-0000-0000FE5D0000}"/>
    <cellStyle name="20% - Accent1 3 3 2 2 6 3 3" xfId="24246" xr:uid="{00000000-0005-0000-0000-0000FF5D0000}"/>
    <cellStyle name="20% - Accent1 3 3 2 2 6 3 3 2" xfId="24247" xr:uid="{00000000-0005-0000-0000-0000005E0000}"/>
    <cellStyle name="20% - Accent1 3 3 2 2 6 3 4" xfId="24248" xr:uid="{00000000-0005-0000-0000-0000015E0000}"/>
    <cellStyle name="20% - Accent1 3 3 2 2 6 4" xfId="24249" xr:uid="{00000000-0005-0000-0000-0000025E0000}"/>
    <cellStyle name="20% - Accent1 3 3 2 2 6 4 2" xfId="24250" xr:uid="{00000000-0005-0000-0000-0000035E0000}"/>
    <cellStyle name="20% - Accent1 3 3 2 2 6 4 2 2" xfId="24251" xr:uid="{00000000-0005-0000-0000-0000045E0000}"/>
    <cellStyle name="20% - Accent1 3 3 2 2 6 4 2 2 2" xfId="24252" xr:uid="{00000000-0005-0000-0000-0000055E0000}"/>
    <cellStyle name="20% - Accent1 3 3 2 2 6 4 2 3" xfId="24253" xr:uid="{00000000-0005-0000-0000-0000065E0000}"/>
    <cellStyle name="20% - Accent1 3 3 2 2 6 4 3" xfId="24254" xr:uid="{00000000-0005-0000-0000-0000075E0000}"/>
    <cellStyle name="20% - Accent1 3 3 2 2 6 4 3 2" xfId="24255" xr:uid="{00000000-0005-0000-0000-0000085E0000}"/>
    <cellStyle name="20% - Accent1 3 3 2 2 6 4 4" xfId="24256" xr:uid="{00000000-0005-0000-0000-0000095E0000}"/>
    <cellStyle name="20% - Accent1 3 3 2 2 6 5" xfId="24257" xr:uid="{00000000-0005-0000-0000-00000A5E0000}"/>
    <cellStyle name="20% - Accent1 3 3 2 2 6 5 2" xfId="24258" xr:uid="{00000000-0005-0000-0000-00000B5E0000}"/>
    <cellStyle name="20% - Accent1 3 3 2 2 6 5 2 2" xfId="24259" xr:uid="{00000000-0005-0000-0000-00000C5E0000}"/>
    <cellStyle name="20% - Accent1 3 3 2 2 6 5 3" xfId="24260" xr:uid="{00000000-0005-0000-0000-00000D5E0000}"/>
    <cellStyle name="20% - Accent1 3 3 2 2 6 6" xfId="24261" xr:uid="{00000000-0005-0000-0000-00000E5E0000}"/>
    <cellStyle name="20% - Accent1 3 3 2 2 6 6 2" xfId="24262" xr:uid="{00000000-0005-0000-0000-00000F5E0000}"/>
    <cellStyle name="20% - Accent1 3 3 2 2 6 6 2 2" xfId="24263" xr:uid="{00000000-0005-0000-0000-0000105E0000}"/>
    <cellStyle name="20% - Accent1 3 3 2 2 6 6 3" xfId="24264" xr:uid="{00000000-0005-0000-0000-0000115E0000}"/>
    <cellStyle name="20% - Accent1 3 3 2 2 6 7" xfId="24265" xr:uid="{00000000-0005-0000-0000-0000125E0000}"/>
    <cellStyle name="20% - Accent1 3 3 2 2 6 7 2" xfId="24266" xr:uid="{00000000-0005-0000-0000-0000135E0000}"/>
    <cellStyle name="20% - Accent1 3 3 2 2 6 8" xfId="24267" xr:uid="{00000000-0005-0000-0000-0000145E0000}"/>
    <cellStyle name="20% - Accent1 3 3 2 2 6 8 2" xfId="24268" xr:uid="{00000000-0005-0000-0000-0000155E0000}"/>
    <cellStyle name="20% - Accent1 3 3 2 2 6 9" xfId="24269" xr:uid="{00000000-0005-0000-0000-0000165E0000}"/>
    <cellStyle name="20% - Accent1 3 3 2 2 7" xfId="24270" xr:uid="{00000000-0005-0000-0000-0000175E0000}"/>
    <cellStyle name="20% - Accent1 3 3 2 2 7 2" xfId="24271" xr:uid="{00000000-0005-0000-0000-0000185E0000}"/>
    <cellStyle name="20% - Accent1 3 3 2 2 7 2 2" xfId="24272" xr:uid="{00000000-0005-0000-0000-0000195E0000}"/>
    <cellStyle name="20% - Accent1 3 3 2 2 7 2 2 2" xfId="24273" xr:uid="{00000000-0005-0000-0000-00001A5E0000}"/>
    <cellStyle name="20% - Accent1 3 3 2 2 7 2 3" xfId="24274" xr:uid="{00000000-0005-0000-0000-00001B5E0000}"/>
    <cellStyle name="20% - Accent1 3 3 2 2 7 3" xfId="24275" xr:uid="{00000000-0005-0000-0000-00001C5E0000}"/>
    <cellStyle name="20% - Accent1 3 3 2 2 7 3 2" xfId="24276" xr:uid="{00000000-0005-0000-0000-00001D5E0000}"/>
    <cellStyle name="20% - Accent1 3 3 2 2 7 4" xfId="24277" xr:uid="{00000000-0005-0000-0000-00001E5E0000}"/>
    <cellStyle name="20% - Accent1 3 3 2 2 8" xfId="24278" xr:uid="{00000000-0005-0000-0000-00001F5E0000}"/>
    <cellStyle name="20% - Accent1 3 3 2 2 8 2" xfId="24279" xr:uid="{00000000-0005-0000-0000-0000205E0000}"/>
    <cellStyle name="20% - Accent1 3 3 2 2 8 2 2" xfId="24280" xr:uid="{00000000-0005-0000-0000-0000215E0000}"/>
    <cellStyle name="20% - Accent1 3 3 2 2 8 2 2 2" xfId="24281" xr:uid="{00000000-0005-0000-0000-0000225E0000}"/>
    <cellStyle name="20% - Accent1 3 3 2 2 8 2 3" xfId="24282" xr:uid="{00000000-0005-0000-0000-0000235E0000}"/>
    <cellStyle name="20% - Accent1 3 3 2 2 8 3" xfId="24283" xr:uid="{00000000-0005-0000-0000-0000245E0000}"/>
    <cellStyle name="20% - Accent1 3 3 2 2 8 3 2" xfId="24284" xr:uid="{00000000-0005-0000-0000-0000255E0000}"/>
    <cellStyle name="20% - Accent1 3 3 2 2 8 4" xfId="24285" xr:uid="{00000000-0005-0000-0000-0000265E0000}"/>
    <cellStyle name="20% - Accent1 3 3 2 2 9" xfId="24286" xr:uid="{00000000-0005-0000-0000-0000275E0000}"/>
    <cellStyle name="20% - Accent1 3 3 2 2 9 2" xfId="24287" xr:uid="{00000000-0005-0000-0000-0000285E0000}"/>
    <cellStyle name="20% - Accent1 3 3 2 2 9 2 2" xfId="24288" xr:uid="{00000000-0005-0000-0000-0000295E0000}"/>
    <cellStyle name="20% - Accent1 3 3 2 2 9 2 2 2" xfId="24289" xr:uid="{00000000-0005-0000-0000-00002A5E0000}"/>
    <cellStyle name="20% - Accent1 3 3 2 2 9 2 3" xfId="24290" xr:uid="{00000000-0005-0000-0000-00002B5E0000}"/>
    <cellStyle name="20% - Accent1 3 3 2 2 9 3" xfId="24291" xr:uid="{00000000-0005-0000-0000-00002C5E0000}"/>
    <cellStyle name="20% - Accent1 3 3 2 2 9 3 2" xfId="24292" xr:uid="{00000000-0005-0000-0000-00002D5E0000}"/>
    <cellStyle name="20% - Accent1 3 3 2 2 9 4" xfId="24293" xr:uid="{00000000-0005-0000-0000-00002E5E0000}"/>
    <cellStyle name="20% - Accent1 3 3 2 3" xfId="24294" xr:uid="{00000000-0005-0000-0000-00002F5E0000}"/>
    <cellStyle name="20% - Accent1 3 3 2 3 10" xfId="24295" xr:uid="{00000000-0005-0000-0000-0000305E0000}"/>
    <cellStyle name="20% - Accent1 3 3 2 3 10 2" xfId="24296" xr:uid="{00000000-0005-0000-0000-0000315E0000}"/>
    <cellStyle name="20% - Accent1 3 3 2 3 11" xfId="24297" xr:uid="{00000000-0005-0000-0000-0000325E0000}"/>
    <cellStyle name="20% - Accent1 3 3 2 3 2" xfId="24298" xr:uid="{00000000-0005-0000-0000-0000335E0000}"/>
    <cellStyle name="20% - Accent1 3 3 2 3 2 2" xfId="24299" xr:uid="{00000000-0005-0000-0000-0000345E0000}"/>
    <cellStyle name="20% - Accent1 3 3 2 3 2 2 2" xfId="24300" xr:uid="{00000000-0005-0000-0000-0000355E0000}"/>
    <cellStyle name="20% - Accent1 3 3 2 3 2 2 2 2" xfId="24301" xr:uid="{00000000-0005-0000-0000-0000365E0000}"/>
    <cellStyle name="20% - Accent1 3 3 2 3 2 2 2 2 2" xfId="24302" xr:uid="{00000000-0005-0000-0000-0000375E0000}"/>
    <cellStyle name="20% - Accent1 3 3 2 3 2 2 2 3" xfId="24303" xr:uid="{00000000-0005-0000-0000-0000385E0000}"/>
    <cellStyle name="20% - Accent1 3 3 2 3 2 2 3" xfId="24304" xr:uid="{00000000-0005-0000-0000-0000395E0000}"/>
    <cellStyle name="20% - Accent1 3 3 2 3 2 2 3 2" xfId="24305" xr:uid="{00000000-0005-0000-0000-00003A5E0000}"/>
    <cellStyle name="20% - Accent1 3 3 2 3 2 2 4" xfId="24306" xr:uid="{00000000-0005-0000-0000-00003B5E0000}"/>
    <cellStyle name="20% - Accent1 3 3 2 3 2 3" xfId="24307" xr:uid="{00000000-0005-0000-0000-00003C5E0000}"/>
    <cellStyle name="20% - Accent1 3 3 2 3 2 3 2" xfId="24308" xr:uid="{00000000-0005-0000-0000-00003D5E0000}"/>
    <cellStyle name="20% - Accent1 3 3 2 3 2 3 2 2" xfId="24309" xr:uid="{00000000-0005-0000-0000-00003E5E0000}"/>
    <cellStyle name="20% - Accent1 3 3 2 3 2 3 2 2 2" xfId="24310" xr:uid="{00000000-0005-0000-0000-00003F5E0000}"/>
    <cellStyle name="20% - Accent1 3 3 2 3 2 3 2 3" xfId="24311" xr:uid="{00000000-0005-0000-0000-0000405E0000}"/>
    <cellStyle name="20% - Accent1 3 3 2 3 2 3 3" xfId="24312" xr:uid="{00000000-0005-0000-0000-0000415E0000}"/>
    <cellStyle name="20% - Accent1 3 3 2 3 2 3 3 2" xfId="24313" xr:uid="{00000000-0005-0000-0000-0000425E0000}"/>
    <cellStyle name="20% - Accent1 3 3 2 3 2 3 4" xfId="24314" xr:uid="{00000000-0005-0000-0000-0000435E0000}"/>
    <cellStyle name="20% - Accent1 3 3 2 3 2 4" xfId="24315" xr:uid="{00000000-0005-0000-0000-0000445E0000}"/>
    <cellStyle name="20% - Accent1 3 3 2 3 2 4 2" xfId="24316" xr:uid="{00000000-0005-0000-0000-0000455E0000}"/>
    <cellStyle name="20% - Accent1 3 3 2 3 2 4 2 2" xfId="24317" xr:uid="{00000000-0005-0000-0000-0000465E0000}"/>
    <cellStyle name="20% - Accent1 3 3 2 3 2 4 2 2 2" xfId="24318" xr:uid="{00000000-0005-0000-0000-0000475E0000}"/>
    <cellStyle name="20% - Accent1 3 3 2 3 2 4 2 3" xfId="24319" xr:uid="{00000000-0005-0000-0000-0000485E0000}"/>
    <cellStyle name="20% - Accent1 3 3 2 3 2 4 3" xfId="24320" xr:uid="{00000000-0005-0000-0000-0000495E0000}"/>
    <cellStyle name="20% - Accent1 3 3 2 3 2 4 3 2" xfId="24321" xr:uid="{00000000-0005-0000-0000-00004A5E0000}"/>
    <cellStyle name="20% - Accent1 3 3 2 3 2 4 4" xfId="24322" xr:uid="{00000000-0005-0000-0000-00004B5E0000}"/>
    <cellStyle name="20% - Accent1 3 3 2 3 2 5" xfId="24323" xr:uid="{00000000-0005-0000-0000-00004C5E0000}"/>
    <cellStyle name="20% - Accent1 3 3 2 3 2 5 2" xfId="24324" xr:uid="{00000000-0005-0000-0000-00004D5E0000}"/>
    <cellStyle name="20% - Accent1 3 3 2 3 2 5 2 2" xfId="24325" xr:uid="{00000000-0005-0000-0000-00004E5E0000}"/>
    <cellStyle name="20% - Accent1 3 3 2 3 2 5 3" xfId="24326" xr:uid="{00000000-0005-0000-0000-00004F5E0000}"/>
    <cellStyle name="20% - Accent1 3 3 2 3 2 6" xfId="24327" xr:uid="{00000000-0005-0000-0000-0000505E0000}"/>
    <cellStyle name="20% - Accent1 3 3 2 3 2 6 2" xfId="24328" xr:uid="{00000000-0005-0000-0000-0000515E0000}"/>
    <cellStyle name="20% - Accent1 3 3 2 3 2 6 2 2" xfId="24329" xr:uid="{00000000-0005-0000-0000-0000525E0000}"/>
    <cellStyle name="20% - Accent1 3 3 2 3 2 6 3" xfId="24330" xr:uid="{00000000-0005-0000-0000-0000535E0000}"/>
    <cellStyle name="20% - Accent1 3 3 2 3 2 7" xfId="24331" xr:uid="{00000000-0005-0000-0000-0000545E0000}"/>
    <cellStyle name="20% - Accent1 3 3 2 3 2 7 2" xfId="24332" xr:uid="{00000000-0005-0000-0000-0000555E0000}"/>
    <cellStyle name="20% - Accent1 3 3 2 3 2 8" xfId="24333" xr:uid="{00000000-0005-0000-0000-0000565E0000}"/>
    <cellStyle name="20% - Accent1 3 3 2 3 2 8 2" xfId="24334" xr:uid="{00000000-0005-0000-0000-0000575E0000}"/>
    <cellStyle name="20% - Accent1 3 3 2 3 2 9" xfId="24335" xr:uid="{00000000-0005-0000-0000-0000585E0000}"/>
    <cellStyle name="20% - Accent1 3 3 2 3 3" xfId="24336" xr:uid="{00000000-0005-0000-0000-0000595E0000}"/>
    <cellStyle name="20% - Accent1 3 3 2 3 3 2" xfId="24337" xr:uid="{00000000-0005-0000-0000-00005A5E0000}"/>
    <cellStyle name="20% - Accent1 3 3 2 3 3 2 2" xfId="24338" xr:uid="{00000000-0005-0000-0000-00005B5E0000}"/>
    <cellStyle name="20% - Accent1 3 3 2 3 3 2 2 2" xfId="24339" xr:uid="{00000000-0005-0000-0000-00005C5E0000}"/>
    <cellStyle name="20% - Accent1 3 3 2 3 3 2 2 2 2" xfId="24340" xr:uid="{00000000-0005-0000-0000-00005D5E0000}"/>
    <cellStyle name="20% - Accent1 3 3 2 3 3 2 2 3" xfId="24341" xr:uid="{00000000-0005-0000-0000-00005E5E0000}"/>
    <cellStyle name="20% - Accent1 3 3 2 3 3 2 3" xfId="24342" xr:uid="{00000000-0005-0000-0000-00005F5E0000}"/>
    <cellStyle name="20% - Accent1 3 3 2 3 3 2 3 2" xfId="24343" xr:uid="{00000000-0005-0000-0000-0000605E0000}"/>
    <cellStyle name="20% - Accent1 3 3 2 3 3 2 4" xfId="24344" xr:uid="{00000000-0005-0000-0000-0000615E0000}"/>
    <cellStyle name="20% - Accent1 3 3 2 3 3 3" xfId="24345" xr:uid="{00000000-0005-0000-0000-0000625E0000}"/>
    <cellStyle name="20% - Accent1 3 3 2 3 3 3 2" xfId="24346" xr:uid="{00000000-0005-0000-0000-0000635E0000}"/>
    <cellStyle name="20% - Accent1 3 3 2 3 3 3 2 2" xfId="24347" xr:uid="{00000000-0005-0000-0000-0000645E0000}"/>
    <cellStyle name="20% - Accent1 3 3 2 3 3 3 2 2 2" xfId="24348" xr:uid="{00000000-0005-0000-0000-0000655E0000}"/>
    <cellStyle name="20% - Accent1 3 3 2 3 3 3 2 3" xfId="24349" xr:uid="{00000000-0005-0000-0000-0000665E0000}"/>
    <cellStyle name="20% - Accent1 3 3 2 3 3 3 3" xfId="24350" xr:uid="{00000000-0005-0000-0000-0000675E0000}"/>
    <cellStyle name="20% - Accent1 3 3 2 3 3 3 3 2" xfId="24351" xr:uid="{00000000-0005-0000-0000-0000685E0000}"/>
    <cellStyle name="20% - Accent1 3 3 2 3 3 3 4" xfId="24352" xr:uid="{00000000-0005-0000-0000-0000695E0000}"/>
    <cellStyle name="20% - Accent1 3 3 2 3 3 4" xfId="24353" xr:uid="{00000000-0005-0000-0000-00006A5E0000}"/>
    <cellStyle name="20% - Accent1 3 3 2 3 3 4 2" xfId="24354" xr:uid="{00000000-0005-0000-0000-00006B5E0000}"/>
    <cellStyle name="20% - Accent1 3 3 2 3 3 4 2 2" xfId="24355" xr:uid="{00000000-0005-0000-0000-00006C5E0000}"/>
    <cellStyle name="20% - Accent1 3 3 2 3 3 4 2 2 2" xfId="24356" xr:uid="{00000000-0005-0000-0000-00006D5E0000}"/>
    <cellStyle name="20% - Accent1 3 3 2 3 3 4 2 3" xfId="24357" xr:uid="{00000000-0005-0000-0000-00006E5E0000}"/>
    <cellStyle name="20% - Accent1 3 3 2 3 3 4 3" xfId="24358" xr:uid="{00000000-0005-0000-0000-00006F5E0000}"/>
    <cellStyle name="20% - Accent1 3 3 2 3 3 4 3 2" xfId="24359" xr:uid="{00000000-0005-0000-0000-0000705E0000}"/>
    <cellStyle name="20% - Accent1 3 3 2 3 3 4 4" xfId="24360" xr:uid="{00000000-0005-0000-0000-0000715E0000}"/>
    <cellStyle name="20% - Accent1 3 3 2 3 3 5" xfId="24361" xr:uid="{00000000-0005-0000-0000-0000725E0000}"/>
    <cellStyle name="20% - Accent1 3 3 2 3 3 5 2" xfId="24362" xr:uid="{00000000-0005-0000-0000-0000735E0000}"/>
    <cellStyle name="20% - Accent1 3 3 2 3 3 5 2 2" xfId="24363" xr:uid="{00000000-0005-0000-0000-0000745E0000}"/>
    <cellStyle name="20% - Accent1 3 3 2 3 3 5 3" xfId="24364" xr:uid="{00000000-0005-0000-0000-0000755E0000}"/>
    <cellStyle name="20% - Accent1 3 3 2 3 3 6" xfId="24365" xr:uid="{00000000-0005-0000-0000-0000765E0000}"/>
    <cellStyle name="20% - Accent1 3 3 2 3 3 6 2" xfId="24366" xr:uid="{00000000-0005-0000-0000-0000775E0000}"/>
    <cellStyle name="20% - Accent1 3 3 2 3 3 6 2 2" xfId="24367" xr:uid="{00000000-0005-0000-0000-0000785E0000}"/>
    <cellStyle name="20% - Accent1 3 3 2 3 3 6 3" xfId="24368" xr:uid="{00000000-0005-0000-0000-0000795E0000}"/>
    <cellStyle name="20% - Accent1 3 3 2 3 3 7" xfId="24369" xr:uid="{00000000-0005-0000-0000-00007A5E0000}"/>
    <cellStyle name="20% - Accent1 3 3 2 3 3 7 2" xfId="24370" xr:uid="{00000000-0005-0000-0000-00007B5E0000}"/>
    <cellStyle name="20% - Accent1 3 3 2 3 3 8" xfId="24371" xr:uid="{00000000-0005-0000-0000-00007C5E0000}"/>
    <cellStyle name="20% - Accent1 3 3 2 3 3 8 2" xfId="24372" xr:uid="{00000000-0005-0000-0000-00007D5E0000}"/>
    <cellStyle name="20% - Accent1 3 3 2 3 3 9" xfId="24373" xr:uid="{00000000-0005-0000-0000-00007E5E0000}"/>
    <cellStyle name="20% - Accent1 3 3 2 3 4" xfId="24374" xr:uid="{00000000-0005-0000-0000-00007F5E0000}"/>
    <cellStyle name="20% - Accent1 3 3 2 3 4 2" xfId="24375" xr:uid="{00000000-0005-0000-0000-0000805E0000}"/>
    <cellStyle name="20% - Accent1 3 3 2 3 4 2 2" xfId="24376" xr:uid="{00000000-0005-0000-0000-0000815E0000}"/>
    <cellStyle name="20% - Accent1 3 3 2 3 4 2 2 2" xfId="24377" xr:uid="{00000000-0005-0000-0000-0000825E0000}"/>
    <cellStyle name="20% - Accent1 3 3 2 3 4 2 3" xfId="24378" xr:uid="{00000000-0005-0000-0000-0000835E0000}"/>
    <cellStyle name="20% - Accent1 3 3 2 3 4 3" xfId="24379" xr:uid="{00000000-0005-0000-0000-0000845E0000}"/>
    <cellStyle name="20% - Accent1 3 3 2 3 4 3 2" xfId="24380" xr:uid="{00000000-0005-0000-0000-0000855E0000}"/>
    <cellStyle name="20% - Accent1 3 3 2 3 4 4" xfId="24381" xr:uid="{00000000-0005-0000-0000-0000865E0000}"/>
    <cellStyle name="20% - Accent1 3 3 2 3 5" xfId="24382" xr:uid="{00000000-0005-0000-0000-0000875E0000}"/>
    <cellStyle name="20% - Accent1 3 3 2 3 5 2" xfId="24383" xr:uid="{00000000-0005-0000-0000-0000885E0000}"/>
    <cellStyle name="20% - Accent1 3 3 2 3 5 2 2" xfId="24384" xr:uid="{00000000-0005-0000-0000-0000895E0000}"/>
    <cellStyle name="20% - Accent1 3 3 2 3 5 2 2 2" xfId="24385" xr:uid="{00000000-0005-0000-0000-00008A5E0000}"/>
    <cellStyle name="20% - Accent1 3 3 2 3 5 2 3" xfId="24386" xr:uid="{00000000-0005-0000-0000-00008B5E0000}"/>
    <cellStyle name="20% - Accent1 3 3 2 3 5 3" xfId="24387" xr:uid="{00000000-0005-0000-0000-00008C5E0000}"/>
    <cellStyle name="20% - Accent1 3 3 2 3 5 3 2" xfId="24388" xr:uid="{00000000-0005-0000-0000-00008D5E0000}"/>
    <cellStyle name="20% - Accent1 3 3 2 3 5 4" xfId="24389" xr:uid="{00000000-0005-0000-0000-00008E5E0000}"/>
    <cellStyle name="20% - Accent1 3 3 2 3 6" xfId="24390" xr:uid="{00000000-0005-0000-0000-00008F5E0000}"/>
    <cellStyle name="20% - Accent1 3 3 2 3 6 2" xfId="24391" xr:uid="{00000000-0005-0000-0000-0000905E0000}"/>
    <cellStyle name="20% - Accent1 3 3 2 3 6 2 2" xfId="24392" xr:uid="{00000000-0005-0000-0000-0000915E0000}"/>
    <cellStyle name="20% - Accent1 3 3 2 3 6 2 2 2" xfId="24393" xr:uid="{00000000-0005-0000-0000-0000925E0000}"/>
    <cellStyle name="20% - Accent1 3 3 2 3 6 2 3" xfId="24394" xr:uid="{00000000-0005-0000-0000-0000935E0000}"/>
    <cellStyle name="20% - Accent1 3 3 2 3 6 3" xfId="24395" xr:uid="{00000000-0005-0000-0000-0000945E0000}"/>
    <cellStyle name="20% - Accent1 3 3 2 3 6 3 2" xfId="24396" xr:uid="{00000000-0005-0000-0000-0000955E0000}"/>
    <cellStyle name="20% - Accent1 3 3 2 3 6 4" xfId="24397" xr:uid="{00000000-0005-0000-0000-0000965E0000}"/>
    <cellStyle name="20% - Accent1 3 3 2 3 7" xfId="24398" xr:uid="{00000000-0005-0000-0000-0000975E0000}"/>
    <cellStyle name="20% - Accent1 3 3 2 3 7 2" xfId="24399" xr:uid="{00000000-0005-0000-0000-0000985E0000}"/>
    <cellStyle name="20% - Accent1 3 3 2 3 7 2 2" xfId="24400" xr:uid="{00000000-0005-0000-0000-0000995E0000}"/>
    <cellStyle name="20% - Accent1 3 3 2 3 7 3" xfId="24401" xr:uid="{00000000-0005-0000-0000-00009A5E0000}"/>
    <cellStyle name="20% - Accent1 3 3 2 3 8" xfId="24402" xr:uid="{00000000-0005-0000-0000-00009B5E0000}"/>
    <cellStyle name="20% - Accent1 3 3 2 3 8 2" xfId="24403" xr:uid="{00000000-0005-0000-0000-00009C5E0000}"/>
    <cellStyle name="20% - Accent1 3 3 2 3 8 2 2" xfId="24404" xr:uid="{00000000-0005-0000-0000-00009D5E0000}"/>
    <cellStyle name="20% - Accent1 3 3 2 3 8 3" xfId="24405" xr:uid="{00000000-0005-0000-0000-00009E5E0000}"/>
    <cellStyle name="20% - Accent1 3 3 2 3 9" xfId="24406" xr:uid="{00000000-0005-0000-0000-00009F5E0000}"/>
    <cellStyle name="20% - Accent1 3 3 2 3 9 2" xfId="24407" xr:uid="{00000000-0005-0000-0000-0000A05E0000}"/>
    <cellStyle name="20% - Accent1 3 3 2 4" xfId="24408" xr:uid="{00000000-0005-0000-0000-0000A15E0000}"/>
    <cellStyle name="20% - Accent1 3 3 2 4 10" xfId="24409" xr:uid="{00000000-0005-0000-0000-0000A25E0000}"/>
    <cellStyle name="20% - Accent1 3 3 2 4 10 2" xfId="24410" xr:uid="{00000000-0005-0000-0000-0000A35E0000}"/>
    <cellStyle name="20% - Accent1 3 3 2 4 11" xfId="24411" xr:uid="{00000000-0005-0000-0000-0000A45E0000}"/>
    <cellStyle name="20% - Accent1 3 3 2 4 2" xfId="24412" xr:uid="{00000000-0005-0000-0000-0000A55E0000}"/>
    <cellStyle name="20% - Accent1 3 3 2 4 2 2" xfId="24413" xr:uid="{00000000-0005-0000-0000-0000A65E0000}"/>
    <cellStyle name="20% - Accent1 3 3 2 4 2 2 2" xfId="24414" xr:uid="{00000000-0005-0000-0000-0000A75E0000}"/>
    <cellStyle name="20% - Accent1 3 3 2 4 2 2 2 2" xfId="24415" xr:uid="{00000000-0005-0000-0000-0000A85E0000}"/>
    <cellStyle name="20% - Accent1 3 3 2 4 2 2 2 2 2" xfId="24416" xr:uid="{00000000-0005-0000-0000-0000A95E0000}"/>
    <cellStyle name="20% - Accent1 3 3 2 4 2 2 2 3" xfId="24417" xr:uid="{00000000-0005-0000-0000-0000AA5E0000}"/>
    <cellStyle name="20% - Accent1 3 3 2 4 2 2 3" xfId="24418" xr:uid="{00000000-0005-0000-0000-0000AB5E0000}"/>
    <cellStyle name="20% - Accent1 3 3 2 4 2 2 3 2" xfId="24419" xr:uid="{00000000-0005-0000-0000-0000AC5E0000}"/>
    <cellStyle name="20% - Accent1 3 3 2 4 2 2 4" xfId="24420" xr:uid="{00000000-0005-0000-0000-0000AD5E0000}"/>
    <cellStyle name="20% - Accent1 3 3 2 4 2 3" xfId="24421" xr:uid="{00000000-0005-0000-0000-0000AE5E0000}"/>
    <cellStyle name="20% - Accent1 3 3 2 4 2 3 2" xfId="24422" xr:uid="{00000000-0005-0000-0000-0000AF5E0000}"/>
    <cellStyle name="20% - Accent1 3 3 2 4 2 3 2 2" xfId="24423" xr:uid="{00000000-0005-0000-0000-0000B05E0000}"/>
    <cellStyle name="20% - Accent1 3 3 2 4 2 3 2 2 2" xfId="24424" xr:uid="{00000000-0005-0000-0000-0000B15E0000}"/>
    <cellStyle name="20% - Accent1 3 3 2 4 2 3 2 3" xfId="24425" xr:uid="{00000000-0005-0000-0000-0000B25E0000}"/>
    <cellStyle name="20% - Accent1 3 3 2 4 2 3 3" xfId="24426" xr:uid="{00000000-0005-0000-0000-0000B35E0000}"/>
    <cellStyle name="20% - Accent1 3 3 2 4 2 3 3 2" xfId="24427" xr:uid="{00000000-0005-0000-0000-0000B45E0000}"/>
    <cellStyle name="20% - Accent1 3 3 2 4 2 3 4" xfId="24428" xr:uid="{00000000-0005-0000-0000-0000B55E0000}"/>
    <cellStyle name="20% - Accent1 3 3 2 4 2 4" xfId="24429" xr:uid="{00000000-0005-0000-0000-0000B65E0000}"/>
    <cellStyle name="20% - Accent1 3 3 2 4 2 4 2" xfId="24430" xr:uid="{00000000-0005-0000-0000-0000B75E0000}"/>
    <cellStyle name="20% - Accent1 3 3 2 4 2 4 2 2" xfId="24431" xr:uid="{00000000-0005-0000-0000-0000B85E0000}"/>
    <cellStyle name="20% - Accent1 3 3 2 4 2 4 2 2 2" xfId="24432" xr:uid="{00000000-0005-0000-0000-0000B95E0000}"/>
    <cellStyle name="20% - Accent1 3 3 2 4 2 4 2 3" xfId="24433" xr:uid="{00000000-0005-0000-0000-0000BA5E0000}"/>
    <cellStyle name="20% - Accent1 3 3 2 4 2 4 3" xfId="24434" xr:uid="{00000000-0005-0000-0000-0000BB5E0000}"/>
    <cellStyle name="20% - Accent1 3 3 2 4 2 4 3 2" xfId="24435" xr:uid="{00000000-0005-0000-0000-0000BC5E0000}"/>
    <cellStyle name="20% - Accent1 3 3 2 4 2 4 4" xfId="24436" xr:uid="{00000000-0005-0000-0000-0000BD5E0000}"/>
    <cellStyle name="20% - Accent1 3 3 2 4 2 5" xfId="24437" xr:uid="{00000000-0005-0000-0000-0000BE5E0000}"/>
    <cellStyle name="20% - Accent1 3 3 2 4 2 5 2" xfId="24438" xr:uid="{00000000-0005-0000-0000-0000BF5E0000}"/>
    <cellStyle name="20% - Accent1 3 3 2 4 2 5 2 2" xfId="24439" xr:uid="{00000000-0005-0000-0000-0000C05E0000}"/>
    <cellStyle name="20% - Accent1 3 3 2 4 2 5 3" xfId="24440" xr:uid="{00000000-0005-0000-0000-0000C15E0000}"/>
    <cellStyle name="20% - Accent1 3 3 2 4 2 6" xfId="24441" xr:uid="{00000000-0005-0000-0000-0000C25E0000}"/>
    <cellStyle name="20% - Accent1 3 3 2 4 2 6 2" xfId="24442" xr:uid="{00000000-0005-0000-0000-0000C35E0000}"/>
    <cellStyle name="20% - Accent1 3 3 2 4 2 6 2 2" xfId="24443" xr:uid="{00000000-0005-0000-0000-0000C45E0000}"/>
    <cellStyle name="20% - Accent1 3 3 2 4 2 6 3" xfId="24444" xr:uid="{00000000-0005-0000-0000-0000C55E0000}"/>
    <cellStyle name="20% - Accent1 3 3 2 4 2 7" xfId="24445" xr:uid="{00000000-0005-0000-0000-0000C65E0000}"/>
    <cellStyle name="20% - Accent1 3 3 2 4 2 7 2" xfId="24446" xr:uid="{00000000-0005-0000-0000-0000C75E0000}"/>
    <cellStyle name="20% - Accent1 3 3 2 4 2 8" xfId="24447" xr:uid="{00000000-0005-0000-0000-0000C85E0000}"/>
    <cellStyle name="20% - Accent1 3 3 2 4 2 8 2" xfId="24448" xr:uid="{00000000-0005-0000-0000-0000C95E0000}"/>
    <cellStyle name="20% - Accent1 3 3 2 4 2 9" xfId="24449" xr:uid="{00000000-0005-0000-0000-0000CA5E0000}"/>
    <cellStyle name="20% - Accent1 3 3 2 4 3" xfId="24450" xr:uid="{00000000-0005-0000-0000-0000CB5E0000}"/>
    <cellStyle name="20% - Accent1 3 3 2 4 3 2" xfId="24451" xr:uid="{00000000-0005-0000-0000-0000CC5E0000}"/>
    <cellStyle name="20% - Accent1 3 3 2 4 3 2 2" xfId="24452" xr:uid="{00000000-0005-0000-0000-0000CD5E0000}"/>
    <cellStyle name="20% - Accent1 3 3 2 4 3 2 2 2" xfId="24453" xr:uid="{00000000-0005-0000-0000-0000CE5E0000}"/>
    <cellStyle name="20% - Accent1 3 3 2 4 3 2 2 2 2" xfId="24454" xr:uid="{00000000-0005-0000-0000-0000CF5E0000}"/>
    <cellStyle name="20% - Accent1 3 3 2 4 3 2 2 3" xfId="24455" xr:uid="{00000000-0005-0000-0000-0000D05E0000}"/>
    <cellStyle name="20% - Accent1 3 3 2 4 3 2 3" xfId="24456" xr:uid="{00000000-0005-0000-0000-0000D15E0000}"/>
    <cellStyle name="20% - Accent1 3 3 2 4 3 2 3 2" xfId="24457" xr:uid="{00000000-0005-0000-0000-0000D25E0000}"/>
    <cellStyle name="20% - Accent1 3 3 2 4 3 2 4" xfId="24458" xr:uid="{00000000-0005-0000-0000-0000D35E0000}"/>
    <cellStyle name="20% - Accent1 3 3 2 4 3 3" xfId="24459" xr:uid="{00000000-0005-0000-0000-0000D45E0000}"/>
    <cellStyle name="20% - Accent1 3 3 2 4 3 3 2" xfId="24460" xr:uid="{00000000-0005-0000-0000-0000D55E0000}"/>
    <cellStyle name="20% - Accent1 3 3 2 4 3 3 2 2" xfId="24461" xr:uid="{00000000-0005-0000-0000-0000D65E0000}"/>
    <cellStyle name="20% - Accent1 3 3 2 4 3 3 2 2 2" xfId="24462" xr:uid="{00000000-0005-0000-0000-0000D75E0000}"/>
    <cellStyle name="20% - Accent1 3 3 2 4 3 3 2 3" xfId="24463" xr:uid="{00000000-0005-0000-0000-0000D85E0000}"/>
    <cellStyle name="20% - Accent1 3 3 2 4 3 3 3" xfId="24464" xr:uid="{00000000-0005-0000-0000-0000D95E0000}"/>
    <cellStyle name="20% - Accent1 3 3 2 4 3 3 3 2" xfId="24465" xr:uid="{00000000-0005-0000-0000-0000DA5E0000}"/>
    <cellStyle name="20% - Accent1 3 3 2 4 3 3 4" xfId="24466" xr:uid="{00000000-0005-0000-0000-0000DB5E0000}"/>
    <cellStyle name="20% - Accent1 3 3 2 4 3 4" xfId="24467" xr:uid="{00000000-0005-0000-0000-0000DC5E0000}"/>
    <cellStyle name="20% - Accent1 3 3 2 4 3 4 2" xfId="24468" xr:uid="{00000000-0005-0000-0000-0000DD5E0000}"/>
    <cellStyle name="20% - Accent1 3 3 2 4 3 4 2 2" xfId="24469" xr:uid="{00000000-0005-0000-0000-0000DE5E0000}"/>
    <cellStyle name="20% - Accent1 3 3 2 4 3 4 2 2 2" xfId="24470" xr:uid="{00000000-0005-0000-0000-0000DF5E0000}"/>
    <cellStyle name="20% - Accent1 3 3 2 4 3 4 2 3" xfId="24471" xr:uid="{00000000-0005-0000-0000-0000E05E0000}"/>
    <cellStyle name="20% - Accent1 3 3 2 4 3 4 3" xfId="24472" xr:uid="{00000000-0005-0000-0000-0000E15E0000}"/>
    <cellStyle name="20% - Accent1 3 3 2 4 3 4 3 2" xfId="24473" xr:uid="{00000000-0005-0000-0000-0000E25E0000}"/>
    <cellStyle name="20% - Accent1 3 3 2 4 3 4 4" xfId="24474" xr:uid="{00000000-0005-0000-0000-0000E35E0000}"/>
    <cellStyle name="20% - Accent1 3 3 2 4 3 5" xfId="24475" xr:uid="{00000000-0005-0000-0000-0000E45E0000}"/>
    <cellStyle name="20% - Accent1 3 3 2 4 3 5 2" xfId="24476" xr:uid="{00000000-0005-0000-0000-0000E55E0000}"/>
    <cellStyle name="20% - Accent1 3 3 2 4 3 5 2 2" xfId="24477" xr:uid="{00000000-0005-0000-0000-0000E65E0000}"/>
    <cellStyle name="20% - Accent1 3 3 2 4 3 5 3" xfId="24478" xr:uid="{00000000-0005-0000-0000-0000E75E0000}"/>
    <cellStyle name="20% - Accent1 3 3 2 4 3 6" xfId="24479" xr:uid="{00000000-0005-0000-0000-0000E85E0000}"/>
    <cellStyle name="20% - Accent1 3 3 2 4 3 6 2" xfId="24480" xr:uid="{00000000-0005-0000-0000-0000E95E0000}"/>
    <cellStyle name="20% - Accent1 3 3 2 4 3 6 2 2" xfId="24481" xr:uid="{00000000-0005-0000-0000-0000EA5E0000}"/>
    <cellStyle name="20% - Accent1 3 3 2 4 3 6 3" xfId="24482" xr:uid="{00000000-0005-0000-0000-0000EB5E0000}"/>
    <cellStyle name="20% - Accent1 3 3 2 4 3 7" xfId="24483" xr:uid="{00000000-0005-0000-0000-0000EC5E0000}"/>
    <cellStyle name="20% - Accent1 3 3 2 4 3 7 2" xfId="24484" xr:uid="{00000000-0005-0000-0000-0000ED5E0000}"/>
    <cellStyle name="20% - Accent1 3 3 2 4 3 8" xfId="24485" xr:uid="{00000000-0005-0000-0000-0000EE5E0000}"/>
    <cellStyle name="20% - Accent1 3 3 2 4 3 8 2" xfId="24486" xr:uid="{00000000-0005-0000-0000-0000EF5E0000}"/>
    <cellStyle name="20% - Accent1 3 3 2 4 3 9" xfId="24487" xr:uid="{00000000-0005-0000-0000-0000F05E0000}"/>
    <cellStyle name="20% - Accent1 3 3 2 4 4" xfId="24488" xr:uid="{00000000-0005-0000-0000-0000F15E0000}"/>
    <cellStyle name="20% - Accent1 3 3 2 4 4 2" xfId="24489" xr:uid="{00000000-0005-0000-0000-0000F25E0000}"/>
    <cellStyle name="20% - Accent1 3 3 2 4 4 2 2" xfId="24490" xr:uid="{00000000-0005-0000-0000-0000F35E0000}"/>
    <cellStyle name="20% - Accent1 3 3 2 4 4 2 2 2" xfId="24491" xr:uid="{00000000-0005-0000-0000-0000F45E0000}"/>
    <cellStyle name="20% - Accent1 3 3 2 4 4 2 3" xfId="24492" xr:uid="{00000000-0005-0000-0000-0000F55E0000}"/>
    <cellStyle name="20% - Accent1 3 3 2 4 4 3" xfId="24493" xr:uid="{00000000-0005-0000-0000-0000F65E0000}"/>
    <cellStyle name="20% - Accent1 3 3 2 4 4 3 2" xfId="24494" xr:uid="{00000000-0005-0000-0000-0000F75E0000}"/>
    <cellStyle name="20% - Accent1 3 3 2 4 4 4" xfId="24495" xr:uid="{00000000-0005-0000-0000-0000F85E0000}"/>
    <cellStyle name="20% - Accent1 3 3 2 4 5" xfId="24496" xr:uid="{00000000-0005-0000-0000-0000F95E0000}"/>
    <cellStyle name="20% - Accent1 3 3 2 4 5 2" xfId="24497" xr:uid="{00000000-0005-0000-0000-0000FA5E0000}"/>
    <cellStyle name="20% - Accent1 3 3 2 4 5 2 2" xfId="24498" xr:uid="{00000000-0005-0000-0000-0000FB5E0000}"/>
    <cellStyle name="20% - Accent1 3 3 2 4 5 2 2 2" xfId="24499" xr:uid="{00000000-0005-0000-0000-0000FC5E0000}"/>
    <cellStyle name="20% - Accent1 3 3 2 4 5 2 3" xfId="24500" xr:uid="{00000000-0005-0000-0000-0000FD5E0000}"/>
    <cellStyle name="20% - Accent1 3 3 2 4 5 3" xfId="24501" xr:uid="{00000000-0005-0000-0000-0000FE5E0000}"/>
    <cellStyle name="20% - Accent1 3 3 2 4 5 3 2" xfId="24502" xr:uid="{00000000-0005-0000-0000-0000FF5E0000}"/>
    <cellStyle name="20% - Accent1 3 3 2 4 5 4" xfId="24503" xr:uid="{00000000-0005-0000-0000-0000005F0000}"/>
    <cellStyle name="20% - Accent1 3 3 2 4 6" xfId="24504" xr:uid="{00000000-0005-0000-0000-0000015F0000}"/>
    <cellStyle name="20% - Accent1 3 3 2 4 6 2" xfId="24505" xr:uid="{00000000-0005-0000-0000-0000025F0000}"/>
    <cellStyle name="20% - Accent1 3 3 2 4 6 2 2" xfId="24506" xr:uid="{00000000-0005-0000-0000-0000035F0000}"/>
    <cellStyle name="20% - Accent1 3 3 2 4 6 2 2 2" xfId="24507" xr:uid="{00000000-0005-0000-0000-0000045F0000}"/>
    <cellStyle name="20% - Accent1 3 3 2 4 6 2 3" xfId="24508" xr:uid="{00000000-0005-0000-0000-0000055F0000}"/>
    <cellStyle name="20% - Accent1 3 3 2 4 6 3" xfId="24509" xr:uid="{00000000-0005-0000-0000-0000065F0000}"/>
    <cellStyle name="20% - Accent1 3 3 2 4 6 3 2" xfId="24510" xr:uid="{00000000-0005-0000-0000-0000075F0000}"/>
    <cellStyle name="20% - Accent1 3 3 2 4 6 4" xfId="24511" xr:uid="{00000000-0005-0000-0000-0000085F0000}"/>
    <cellStyle name="20% - Accent1 3 3 2 4 7" xfId="24512" xr:uid="{00000000-0005-0000-0000-0000095F0000}"/>
    <cellStyle name="20% - Accent1 3 3 2 4 7 2" xfId="24513" xr:uid="{00000000-0005-0000-0000-00000A5F0000}"/>
    <cellStyle name="20% - Accent1 3 3 2 4 7 2 2" xfId="24514" xr:uid="{00000000-0005-0000-0000-00000B5F0000}"/>
    <cellStyle name="20% - Accent1 3 3 2 4 7 3" xfId="24515" xr:uid="{00000000-0005-0000-0000-00000C5F0000}"/>
    <cellStyle name="20% - Accent1 3 3 2 4 8" xfId="24516" xr:uid="{00000000-0005-0000-0000-00000D5F0000}"/>
    <cellStyle name="20% - Accent1 3 3 2 4 8 2" xfId="24517" xr:uid="{00000000-0005-0000-0000-00000E5F0000}"/>
    <cellStyle name="20% - Accent1 3 3 2 4 8 2 2" xfId="24518" xr:uid="{00000000-0005-0000-0000-00000F5F0000}"/>
    <cellStyle name="20% - Accent1 3 3 2 4 8 3" xfId="24519" xr:uid="{00000000-0005-0000-0000-0000105F0000}"/>
    <cellStyle name="20% - Accent1 3 3 2 4 9" xfId="24520" xr:uid="{00000000-0005-0000-0000-0000115F0000}"/>
    <cellStyle name="20% - Accent1 3 3 2 4 9 2" xfId="24521" xr:uid="{00000000-0005-0000-0000-0000125F0000}"/>
    <cellStyle name="20% - Accent1 3 3 2 5" xfId="24522" xr:uid="{00000000-0005-0000-0000-0000135F0000}"/>
    <cellStyle name="20% - Accent1 3 3 2 5 10" xfId="24523" xr:uid="{00000000-0005-0000-0000-0000145F0000}"/>
    <cellStyle name="20% - Accent1 3 3 2 5 10 2" xfId="24524" xr:uid="{00000000-0005-0000-0000-0000155F0000}"/>
    <cellStyle name="20% - Accent1 3 3 2 5 11" xfId="24525" xr:uid="{00000000-0005-0000-0000-0000165F0000}"/>
    <cellStyle name="20% - Accent1 3 3 2 5 2" xfId="24526" xr:uid="{00000000-0005-0000-0000-0000175F0000}"/>
    <cellStyle name="20% - Accent1 3 3 2 5 2 2" xfId="24527" xr:uid="{00000000-0005-0000-0000-0000185F0000}"/>
    <cellStyle name="20% - Accent1 3 3 2 5 2 2 2" xfId="24528" xr:uid="{00000000-0005-0000-0000-0000195F0000}"/>
    <cellStyle name="20% - Accent1 3 3 2 5 2 2 2 2" xfId="24529" xr:uid="{00000000-0005-0000-0000-00001A5F0000}"/>
    <cellStyle name="20% - Accent1 3 3 2 5 2 2 2 2 2" xfId="24530" xr:uid="{00000000-0005-0000-0000-00001B5F0000}"/>
    <cellStyle name="20% - Accent1 3 3 2 5 2 2 2 3" xfId="24531" xr:uid="{00000000-0005-0000-0000-00001C5F0000}"/>
    <cellStyle name="20% - Accent1 3 3 2 5 2 2 3" xfId="24532" xr:uid="{00000000-0005-0000-0000-00001D5F0000}"/>
    <cellStyle name="20% - Accent1 3 3 2 5 2 2 3 2" xfId="24533" xr:uid="{00000000-0005-0000-0000-00001E5F0000}"/>
    <cellStyle name="20% - Accent1 3 3 2 5 2 2 4" xfId="24534" xr:uid="{00000000-0005-0000-0000-00001F5F0000}"/>
    <cellStyle name="20% - Accent1 3 3 2 5 2 3" xfId="24535" xr:uid="{00000000-0005-0000-0000-0000205F0000}"/>
    <cellStyle name="20% - Accent1 3 3 2 5 2 3 2" xfId="24536" xr:uid="{00000000-0005-0000-0000-0000215F0000}"/>
    <cellStyle name="20% - Accent1 3 3 2 5 2 3 2 2" xfId="24537" xr:uid="{00000000-0005-0000-0000-0000225F0000}"/>
    <cellStyle name="20% - Accent1 3 3 2 5 2 3 2 2 2" xfId="24538" xr:uid="{00000000-0005-0000-0000-0000235F0000}"/>
    <cellStyle name="20% - Accent1 3 3 2 5 2 3 2 3" xfId="24539" xr:uid="{00000000-0005-0000-0000-0000245F0000}"/>
    <cellStyle name="20% - Accent1 3 3 2 5 2 3 3" xfId="24540" xr:uid="{00000000-0005-0000-0000-0000255F0000}"/>
    <cellStyle name="20% - Accent1 3 3 2 5 2 3 3 2" xfId="24541" xr:uid="{00000000-0005-0000-0000-0000265F0000}"/>
    <cellStyle name="20% - Accent1 3 3 2 5 2 3 4" xfId="24542" xr:uid="{00000000-0005-0000-0000-0000275F0000}"/>
    <cellStyle name="20% - Accent1 3 3 2 5 2 4" xfId="24543" xr:uid="{00000000-0005-0000-0000-0000285F0000}"/>
    <cellStyle name="20% - Accent1 3 3 2 5 2 4 2" xfId="24544" xr:uid="{00000000-0005-0000-0000-0000295F0000}"/>
    <cellStyle name="20% - Accent1 3 3 2 5 2 4 2 2" xfId="24545" xr:uid="{00000000-0005-0000-0000-00002A5F0000}"/>
    <cellStyle name="20% - Accent1 3 3 2 5 2 4 2 2 2" xfId="24546" xr:uid="{00000000-0005-0000-0000-00002B5F0000}"/>
    <cellStyle name="20% - Accent1 3 3 2 5 2 4 2 3" xfId="24547" xr:uid="{00000000-0005-0000-0000-00002C5F0000}"/>
    <cellStyle name="20% - Accent1 3 3 2 5 2 4 3" xfId="24548" xr:uid="{00000000-0005-0000-0000-00002D5F0000}"/>
    <cellStyle name="20% - Accent1 3 3 2 5 2 4 3 2" xfId="24549" xr:uid="{00000000-0005-0000-0000-00002E5F0000}"/>
    <cellStyle name="20% - Accent1 3 3 2 5 2 4 4" xfId="24550" xr:uid="{00000000-0005-0000-0000-00002F5F0000}"/>
    <cellStyle name="20% - Accent1 3 3 2 5 2 5" xfId="24551" xr:uid="{00000000-0005-0000-0000-0000305F0000}"/>
    <cellStyle name="20% - Accent1 3 3 2 5 2 5 2" xfId="24552" xr:uid="{00000000-0005-0000-0000-0000315F0000}"/>
    <cellStyle name="20% - Accent1 3 3 2 5 2 5 2 2" xfId="24553" xr:uid="{00000000-0005-0000-0000-0000325F0000}"/>
    <cellStyle name="20% - Accent1 3 3 2 5 2 5 3" xfId="24554" xr:uid="{00000000-0005-0000-0000-0000335F0000}"/>
    <cellStyle name="20% - Accent1 3 3 2 5 2 6" xfId="24555" xr:uid="{00000000-0005-0000-0000-0000345F0000}"/>
    <cellStyle name="20% - Accent1 3 3 2 5 2 6 2" xfId="24556" xr:uid="{00000000-0005-0000-0000-0000355F0000}"/>
    <cellStyle name="20% - Accent1 3 3 2 5 2 6 2 2" xfId="24557" xr:uid="{00000000-0005-0000-0000-0000365F0000}"/>
    <cellStyle name="20% - Accent1 3 3 2 5 2 6 3" xfId="24558" xr:uid="{00000000-0005-0000-0000-0000375F0000}"/>
    <cellStyle name="20% - Accent1 3 3 2 5 2 7" xfId="24559" xr:uid="{00000000-0005-0000-0000-0000385F0000}"/>
    <cellStyle name="20% - Accent1 3 3 2 5 2 7 2" xfId="24560" xr:uid="{00000000-0005-0000-0000-0000395F0000}"/>
    <cellStyle name="20% - Accent1 3 3 2 5 2 8" xfId="24561" xr:uid="{00000000-0005-0000-0000-00003A5F0000}"/>
    <cellStyle name="20% - Accent1 3 3 2 5 2 8 2" xfId="24562" xr:uid="{00000000-0005-0000-0000-00003B5F0000}"/>
    <cellStyle name="20% - Accent1 3 3 2 5 2 9" xfId="24563" xr:uid="{00000000-0005-0000-0000-00003C5F0000}"/>
    <cellStyle name="20% - Accent1 3 3 2 5 3" xfId="24564" xr:uid="{00000000-0005-0000-0000-00003D5F0000}"/>
    <cellStyle name="20% - Accent1 3 3 2 5 3 2" xfId="24565" xr:uid="{00000000-0005-0000-0000-00003E5F0000}"/>
    <cellStyle name="20% - Accent1 3 3 2 5 3 2 2" xfId="24566" xr:uid="{00000000-0005-0000-0000-00003F5F0000}"/>
    <cellStyle name="20% - Accent1 3 3 2 5 3 2 2 2" xfId="24567" xr:uid="{00000000-0005-0000-0000-0000405F0000}"/>
    <cellStyle name="20% - Accent1 3 3 2 5 3 2 2 2 2" xfId="24568" xr:uid="{00000000-0005-0000-0000-0000415F0000}"/>
    <cellStyle name="20% - Accent1 3 3 2 5 3 2 2 3" xfId="24569" xr:uid="{00000000-0005-0000-0000-0000425F0000}"/>
    <cellStyle name="20% - Accent1 3 3 2 5 3 2 3" xfId="24570" xr:uid="{00000000-0005-0000-0000-0000435F0000}"/>
    <cellStyle name="20% - Accent1 3 3 2 5 3 2 3 2" xfId="24571" xr:uid="{00000000-0005-0000-0000-0000445F0000}"/>
    <cellStyle name="20% - Accent1 3 3 2 5 3 2 4" xfId="24572" xr:uid="{00000000-0005-0000-0000-0000455F0000}"/>
    <cellStyle name="20% - Accent1 3 3 2 5 3 3" xfId="24573" xr:uid="{00000000-0005-0000-0000-0000465F0000}"/>
    <cellStyle name="20% - Accent1 3 3 2 5 3 3 2" xfId="24574" xr:uid="{00000000-0005-0000-0000-0000475F0000}"/>
    <cellStyle name="20% - Accent1 3 3 2 5 3 3 2 2" xfId="24575" xr:uid="{00000000-0005-0000-0000-0000485F0000}"/>
    <cellStyle name="20% - Accent1 3 3 2 5 3 3 2 2 2" xfId="24576" xr:uid="{00000000-0005-0000-0000-0000495F0000}"/>
    <cellStyle name="20% - Accent1 3 3 2 5 3 3 2 3" xfId="24577" xr:uid="{00000000-0005-0000-0000-00004A5F0000}"/>
    <cellStyle name="20% - Accent1 3 3 2 5 3 3 3" xfId="24578" xr:uid="{00000000-0005-0000-0000-00004B5F0000}"/>
    <cellStyle name="20% - Accent1 3 3 2 5 3 3 3 2" xfId="24579" xr:uid="{00000000-0005-0000-0000-00004C5F0000}"/>
    <cellStyle name="20% - Accent1 3 3 2 5 3 3 4" xfId="24580" xr:uid="{00000000-0005-0000-0000-00004D5F0000}"/>
    <cellStyle name="20% - Accent1 3 3 2 5 3 4" xfId="24581" xr:uid="{00000000-0005-0000-0000-00004E5F0000}"/>
    <cellStyle name="20% - Accent1 3 3 2 5 3 4 2" xfId="24582" xr:uid="{00000000-0005-0000-0000-00004F5F0000}"/>
    <cellStyle name="20% - Accent1 3 3 2 5 3 4 2 2" xfId="24583" xr:uid="{00000000-0005-0000-0000-0000505F0000}"/>
    <cellStyle name="20% - Accent1 3 3 2 5 3 4 2 2 2" xfId="24584" xr:uid="{00000000-0005-0000-0000-0000515F0000}"/>
    <cellStyle name="20% - Accent1 3 3 2 5 3 4 2 3" xfId="24585" xr:uid="{00000000-0005-0000-0000-0000525F0000}"/>
    <cellStyle name="20% - Accent1 3 3 2 5 3 4 3" xfId="24586" xr:uid="{00000000-0005-0000-0000-0000535F0000}"/>
    <cellStyle name="20% - Accent1 3 3 2 5 3 4 3 2" xfId="24587" xr:uid="{00000000-0005-0000-0000-0000545F0000}"/>
    <cellStyle name="20% - Accent1 3 3 2 5 3 4 4" xfId="24588" xr:uid="{00000000-0005-0000-0000-0000555F0000}"/>
    <cellStyle name="20% - Accent1 3 3 2 5 3 5" xfId="24589" xr:uid="{00000000-0005-0000-0000-0000565F0000}"/>
    <cellStyle name="20% - Accent1 3 3 2 5 3 5 2" xfId="24590" xr:uid="{00000000-0005-0000-0000-0000575F0000}"/>
    <cellStyle name="20% - Accent1 3 3 2 5 3 5 2 2" xfId="24591" xr:uid="{00000000-0005-0000-0000-0000585F0000}"/>
    <cellStyle name="20% - Accent1 3 3 2 5 3 5 3" xfId="24592" xr:uid="{00000000-0005-0000-0000-0000595F0000}"/>
    <cellStyle name="20% - Accent1 3 3 2 5 3 6" xfId="24593" xr:uid="{00000000-0005-0000-0000-00005A5F0000}"/>
    <cellStyle name="20% - Accent1 3 3 2 5 3 6 2" xfId="24594" xr:uid="{00000000-0005-0000-0000-00005B5F0000}"/>
    <cellStyle name="20% - Accent1 3 3 2 5 3 6 2 2" xfId="24595" xr:uid="{00000000-0005-0000-0000-00005C5F0000}"/>
    <cellStyle name="20% - Accent1 3 3 2 5 3 6 3" xfId="24596" xr:uid="{00000000-0005-0000-0000-00005D5F0000}"/>
    <cellStyle name="20% - Accent1 3 3 2 5 3 7" xfId="24597" xr:uid="{00000000-0005-0000-0000-00005E5F0000}"/>
    <cellStyle name="20% - Accent1 3 3 2 5 3 7 2" xfId="24598" xr:uid="{00000000-0005-0000-0000-00005F5F0000}"/>
    <cellStyle name="20% - Accent1 3 3 2 5 3 8" xfId="24599" xr:uid="{00000000-0005-0000-0000-0000605F0000}"/>
    <cellStyle name="20% - Accent1 3 3 2 5 3 8 2" xfId="24600" xr:uid="{00000000-0005-0000-0000-0000615F0000}"/>
    <cellStyle name="20% - Accent1 3 3 2 5 3 9" xfId="24601" xr:uid="{00000000-0005-0000-0000-0000625F0000}"/>
    <cellStyle name="20% - Accent1 3 3 2 5 4" xfId="24602" xr:uid="{00000000-0005-0000-0000-0000635F0000}"/>
    <cellStyle name="20% - Accent1 3 3 2 5 4 2" xfId="24603" xr:uid="{00000000-0005-0000-0000-0000645F0000}"/>
    <cellStyle name="20% - Accent1 3 3 2 5 4 2 2" xfId="24604" xr:uid="{00000000-0005-0000-0000-0000655F0000}"/>
    <cellStyle name="20% - Accent1 3 3 2 5 4 2 2 2" xfId="24605" xr:uid="{00000000-0005-0000-0000-0000665F0000}"/>
    <cellStyle name="20% - Accent1 3 3 2 5 4 2 3" xfId="24606" xr:uid="{00000000-0005-0000-0000-0000675F0000}"/>
    <cellStyle name="20% - Accent1 3 3 2 5 4 3" xfId="24607" xr:uid="{00000000-0005-0000-0000-0000685F0000}"/>
    <cellStyle name="20% - Accent1 3 3 2 5 4 3 2" xfId="24608" xr:uid="{00000000-0005-0000-0000-0000695F0000}"/>
    <cellStyle name="20% - Accent1 3 3 2 5 4 4" xfId="24609" xr:uid="{00000000-0005-0000-0000-00006A5F0000}"/>
    <cellStyle name="20% - Accent1 3 3 2 5 5" xfId="24610" xr:uid="{00000000-0005-0000-0000-00006B5F0000}"/>
    <cellStyle name="20% - Accent1 3 3 2 5 5 2" xfId="24611" xr:uid="{00000000-0005-0000-0000-00006C5F0000}"/>
    <cellStyle name="20% - Accent1 3 3 2 5 5 2 2" xfId="24612" xr:uid="{00000000-0005-0000-0000-00006D5F0000}"/>
    <cellStyle name="20% - Accent1 3 3 2 5 5 2 2 2" xfId="24613" xr:uid="{00000000-0005-0000-0000-00006E5F0000}"/>
    <cellStyle name="20% - Accent1 3 3 2 5 5 2 3" xfId="24614" xr:uid="{00000000-0005-0000-0000-00006F5F0000}"/>
    <cellStyle name="20% - Accent1 3 3 2 5 5 3" xfId="24615" xr:uid="{00000000-0005-0000-0000-0000705F0000}"/>
    <cellStyle name="20% - Accent1 3 3 2 5 5 3 2" xfId="24616" xr:uid="{00000000-0005-0000-0000-0000715F0000}"/>
    <cellStyle name="20% - Accent1 3 3 2 5 5 4" xfId="24617" xr:uid="{00000000-0005-0000-0000-0000725F0000}"/>
    <cellStyle name="20% - Accent1 3 3 2 5 6" xfId="24618" xr:uid="{00000000-0005-0000-0000-0000735F0000}"/>
    <cellStyle name="20% - Accent1 3 3 2 5 6 2" xfId="24619" xr:uid="{00000000-0005-0000-0000-0000745F0000}"/>
    <cellStyle name="20% - Accent1 3 3 2 5 6 2 2" xfId="24620" xr:uid="{00000000-0005-0000-0000-0000755F0000}"/>
    <cellStyle name="20% - Accent1 3 3 2 5 6 2 2 2" xfId="24621" xr:uid="{00000000-0005-0000-0000-0000765F0000}"/>
    <cellStyle name="20% - Accent1 3 3 2 5 6 2 3" xfId="24622" xr:uid="{00000000-0005-0000-0000-0000775F0000}"/>
    <cellStyle name="20% - Accent1 3 3 2 5 6 3" xfId="24623" xr:uid="{00000000-0005-0000-0000-0000785F0000}"/>
    <cellStyle name="20% - Accent1 3 3 2 5 6 3 2" xfId="24624" xr:uid="{00000000-0005-0000-0000-0000795F0000}"/>
    <cellStyle name="20% - Accent1 3 3 2 5 6 4" xfId="24625" xr:uid="{00000000-0005-0000-0000-00007A5F0000}"/>
    <cellStyle name="20% - Accent1 3 3 2 5 7" xfId="24626" xr:uid="{00000000-0005-0000-0000-00007B5F0000}"/>
    <cellStyle name="20% - Accent1 3 3 2 5 7 2" xfId="24627" xr:uid="{00000000-0005-0000-0000-00007C5F0000}"/>
    <cellStyle name="20% - Accent1 3 3 2 5 7 2 2" xfId="24628" xr:uid="{00000000-0005-0000-0000-00007D5F0000}"/>
    <cellStyle name="20% - Accent1 3 3 2 5 7 3" xfId="24629" xr:uid="{00000000-0005-0000-0000-00007E5F0000}"/>
    <cellStyle name="20% - Accent1 3 3 2 5 8" xfId="24630" xr:uid="{00000000-0005-0000-0000-00007F5F0000}"/>
    <cellStyle name="20% - Accent1 3 3 2 5 8 2" xfId="24631" xr:uid="{00000000-0005-0000-0000-0000805F0000}"/>
    <cellStyle name="20% - Accent1 3 3 2 5 8 2 2" xfId="24632" xr:uid="{00000000-0005-0000-0000-0000815F0000}"/>
    <cellStyle name="20% - Accent1 3 3 2 5 8 3" xfId="24633" xr:uid="{00000000-0005-0000-0000-0000825F0000}"/>
    <cellStyle name="20% - Accent1 3 3 2 5 9" xfId="24634" xr:uid="{00000000-0005-0000-0000-0000835F0000}"/>
    <cellStyle name="20% - Accent1 3 3 2 5 9 2" xfId="24635" xr:uid="{00000000-0005-0000-0000-0000845F0000}"/>
    <cellStyle name="20% - Accent1 3 3 2 6" xfId="24636" xr:uid="{00000000-0005-0000-0000-0000855F0000}"/>
    <cellStyle name="20% - Accent1 3 3 2 6 2" xfId="24637" xr:uid="{00000000-0005-0000-0000-0000865F0000}"/>
    <cellStyle name="20% - Accent1 3 3 2 6 2 2" xfId="24638" xr:uid="{00000000-0005-0000-0000-0000875F0000}"/>
    <cellStyle name="20% - Accent1 3 3 2 6 2 2 2" xfId="24639" xr:uid="{00000000-0005-0000-0000-0000885F0000}"/>
    <cellStyle name="20% - Accent1 3 3 2 6 2 2 2 2" xfId="24640" xr:uid="{00000000-0005-0000-0000-0000895F0000}"/>
    <cellStyle name="20% - Accent1 3 3 2 6 2 2 3" xfId="24641" xr:uid="{00000000-0005-0000-0000-00008A5F0000}"/>
    <cellStyle name="20% - Accent1 3 3 2 6 2 3" xfId="24642" xr:uid="{00000000-0005-0000-0000-00008B5F0000}"/>
    <cellStyle name="20% - Accent1 3 3 2 6 2 3 2" xfId="24643" xr:uid="{00000000-0005-0000-0000-00008C5F0000}"/>
    <cellStyle name="20% - Accent1 3 3 2 6 2 4" xfId="24644" xr:uid="{00000000-0005-0000-0000-00008D5F0000}"/>
    <cellStyle name="20% - Accent1 3 3 2 6 3" xfId="24645" xr:uid="{00000000-0005-0000-0000-00008E5F0000}"/>
    <cellStyle name="20% - Accent1 3 3 2 6 3 2" xfId="24646" xr:uid="{00000000-0005-0000-0000-00008F5F0000}"/>
    <cellStyle name="20% - Accent1 3 3 2 6 3 2 2" xfId="24647" xr:uid="{00000000-0005-0000-0000-0000905F0000}"/>
    <cellStyle name="20% - Accent1 3 3 2 6 3 2 2 2" xfId="24648" xr:uid="{00000000-0005-0000-0000-0000915F0000}"/>
    <cellStyle name="20% - Accent1 3 3 2 6 3 2 3" xfId="24649" xr:uid="{00000000-0005-0000-0000-0000925F0000}"/>
    <cellStyle name="20% - Accent1 3 3 2 6 3 3" xfId="24650" xr:uid="{00000000-0005-0000-0000-0000935F0000}"/>
    <cellStyle name="20% - Accent1 3 3 2 6 3 3 2" xfId="24651" xr:uid="{00000000-0005-0000-0000-0000945F0000}"/>
    <cellStyle name="20% - Accent1 3 3 2 6 3 4" xfId="24652" xr:uid="{00000000-0005-0000-0000-0000955F0000}"/>
    <cellStyle name="20% - Accent1 3 3 2 6 4" xfId="24653" xr:uid="{00000000-0005-0000-0000-0000965F0000}"/>
    <cellStyle name="20% - Accent1 3 3 2 6 4 2" xfId="24654" xr:uid="{00000000-0005-0000-0000-0000975F0000}"/>
    <cellStyle name="20% - Accent1 3 3 2 6 4 2 2" xfId="24655" xr:uid="{00000000-0005-0000-0000-0000985F0000}"/>
    <cellStyle name="20% - Accent1 3 3 2 6 4 2 2 2" xfId="24656" xr:uid="{00000000-0005-0000-0000-0000995F0000}"/>
    <cellStyle name="20% - Accent1 3 3 2 6 4 2 3" xfId="24657" xr:uid="{00000000-0005-0000-0000-00009A5F0000}"/>
    <cellStyle name="20% - Accent1 3 3 2 6 4 3" xfId="24658" xr:uid="{00000000-0005-0000-0000-00009B5F0000}"/>
    <cellStyle name="20% - Accent1 3 3 2 6 4 3 2" xfId="24659" xr:uid="{00000000-0005-0000-0000-00009C5F0000}"/>
    <cellStyle name="20% - Accent1 3 3 2 6 4 4" xfId="24660" xr:uid="{00000000-0005-0000-0000-00009D5F0000}"/>
    <cellStyle name="20% - Accent1 3 3 2 6 5" xfId="24661" xr:uid="{00000000-0005-0000-0000-00009E5F0000}"/>
    <cellStyle name="20% - Accent1 3 3 2 6 5 2" xfId="24662" xr:uid="{00000000-0005-0000-0000-00009F5F0000}"/>
    <cellStyle name="20% - Accent1 3 3 2 6 5 2 2" xfId="24663" xr:uid="{00000000-0005-0000-0000-0000A05F0000}"/>
    <cellStyle name="20% - Accent1 3 3 2 6 5 3" xfId="24664" xr:uid="{00000000-0005-0000-0000-0000A15F0000}"/>
    <cellStyle name="20% - Accent1 3 3 2 6 6" xfId="24665" xr:uid="{00000000-0005-0000-0000-0000A25F0000}"/>
    <cellStyle name="20% - Accent1 3 3 2 6 6 2" xfId="24666" xr:uid="{00000000-0005-0000-0000-0000A35F0000}"/>
    <cellStyle name="20% - Accent1 3 3 2 6 6 2 2" xfId="24667" xr:uid="{00000000-0005-0000-0000-0000A45F0000}"/>
    <cellStyle name="20% - Accent1 3 3 2 6 6 3" xfId="24668" xr:uid="{00000000-0005-0000-0000-0000A55F0000}"/>
    <cellStyle name="20% - Accent1 3 3 2 6 7" xfId="24669" xr:uid="{00000000-0005-0000-0000-0000A65F0000}"/>
    <cellStyle name="20% - Accent1 3 3 2 6 7 2" xfId="24670" xr:uid="{00000000-0005-0000-0000-0000A75F0000}"/>
    <cellStyle name="20% - Accent1 3 3 2 6 8" xfId="24671" xr:uid="{00000000-0005-0000-0000-0000A85F0000}"/>
    <cellStyle name="20% - Accent1 3 3 2 6 8 2" xfId="24672" xr:uid="{00000000-0005-0000-0000-0000A95F0000}"/>
    <cellStyle name="20% - Accent1 3 3 2 6 9" xfId="24673" xr:uid="{00000000-0005-0000-0000-0000AA5F0000}"/>
    <cellStyle name="20% - Accent1 3 3 2 7" xfId="24674" xr:uid="{00000000-0005-0000-0000-0000AB5F0000}"/>
    <cellStyle name="20% - Accent1 3 3 2 7 2" xfId="24675" xr:uid="{00000000-0005-0000-0000-0000AC5F0000}"/>
    <cellStyle name="20% - Accent1 3 3 2 7 2 2" xfId="24676" xr:uid="{00000000-0005-0000-0000-0000AD5F0000}"/>
    <cellStyle name="20% - Accent1 3 3 2 7 2 2 2" xfId="24677" xr:uid="{00000000-0005-0000-0000-0000AE5F0000}"/>
    <cellStyle name="20% - Accent1 3 3 2 7 2 2 2 2" xfId="24678" xr:uid="{00000000-0005-0000-0000-0000AF5F0000}"/>
    <cellStyle name="20% - Accent1 3 3 2 7 2 2 3" xfId="24679" xr:uid="{00000000-0005-0000-0000-0000B05F0000}"/>
    <cellStyle name="20% - Accent1 3 3 2 7 2 3" xfId="24680" xr:uid="{00000000-0005-0000-0000-0000B15F0000}"/>
    <cellStyle name="20% - Accent1 3 3 2 7 2 3 2" xfId="24681" xr:uid="{00000000-0005-0000-0000-0000B25F0000}"/>
    <cellStyle name="20% - Accent1 3 3 2 7 2 4" xfId="24682" xr:uid="{00000000-0005-0000-0000-0000B35F0000}"/>
    <cellStyle name="20% - Accent1 3 3 2 7 3" xfId="24683" xr:uid="{00000000-0005-0000-0000-0000B45F0000}"/>
    <cellStyle name="20% - Accent1 3 3 2 7 3 2" xfId="24684" xr:uid="{00000000-0005-0000-0000-0000B55F0000}"/>
    <cellStyle name="20% - Accent1 3 3 2 7 3 2 2" xfId="24685" xr:uid="{00000000-0005-0000-0000-0000B65F0000}"/>
    <cellStyle name="20% - Accent1 3 3 2 7 3 2 2 2" xfId="24686" xr:uid="{00000000-0005-0000-0000-0000B75F0000}"/>
    <cellStyle name="20% - Accent1 3 3 2 7 3 2 3" xfId="24687" xr:uid="{00000000-0005-0000-0000-0000B85F0000}"/>
    <cellStyle name="20% - Accent1 3 3 2 7 3 3" xfId="24688" xr:uid="{00000000-0005-0000-0000-0000B95F0000}"/>
    <cellStyle name="20% - Accent1 3 3 2 7 3 3 2" xfId="24689" xr:uid="{00000000-0005-0000-0000-0000BA5F0000}"/>
    <cellStyle name="20% - Accent1 3 3 2 7 3 4" xfId="24690" xr:uid="{00000000-0005-0000-0000-0000BB5F0000}"/>
    <cellStyle name="20% - Accent1 3 3 2 7 4" xfId="24691" xr:uid="{00000000-0005-0000-0000-0000BC5F0000}"/>
    <cellStyle name="20% - Accent1 3 3 2 7 4 2" xfId="24692" xr:uid="{00000000-0005-0000-0000-0000BD5F0000}"/>
    <cellStyle name="20% - Accent1 3 3 2 7 4 2 2" xfId="24693" xr:uid="{00000000-0005-0000-0000-0000BE5F0000}"/>
    <cellStyle name="20% - Accent1 3 3 2 7 4 2 2 2" xfId="24694" xr:uid="{00000000-0005-0000-0000-0000BF5F0000}"/>
    <cellStyle name="20% - Accent1 3 3 2 7 4 2 3" xfId="24695" xr:uid="{00000000-0005-0000-0000-0000C05F0000}"/>
    <cellStyle name="20% - Accent1 3 3 2 7 4 3" xfId="24696" xr:uid="{00000000-0005-0000-0000-0000C15F0000}"/>
    <cellStyle name="20% - Accent1 3 3 2 7 4 3 2" xfId="24697" xr:uid="{00000000-0005-0000-0000-0000C25F0000}"/>
    <cellStyle name="20% - Accent1 3 3 2 7 4 4" xfId="24698" xr:uid="{00000000-0005-0000-0000-0000C35F0000}"/>
    <cellStyle name="20% - Accent1 3 3 2 7 5" xfId="24699" xr:uid="{00000000-0005-0000-0000-0000C45F0000}"/>
    <cellStyle name="20% - Accent1 3 3 2 7 5 2" xfId="24700" xr:uid="{00000000-0005-0000-0000-0000C55F0000}"/>
    <cellStyle name="20% - Accent1 3 3 2 7 5 2 2" xfId="24701" xr:uid="{00000000-0005-0000-0000-0000C65F0000}"/>
    <cellStyle name="20% - Accent1 3 3 2 7 5 3" xfId="24702" xr:uid="{00000000-0005-0000-0000-0000C75F0000}"/>
    <cellStyle name="20% - Accent1 3 3 2 7 6" xfId="24703" xr:uid="{00000000-0005-0000-0000-0000C85F0000}"/>
    <cellStyle name="20% - Accent1 3 3 2 7 6 2" xfId="24704" xr:uid="{00000000-0005-0000-0000-0000C95F0000}"/>
    <cellStyle name="20% - Accent1 3 3 2 7 6 2 2" xfId="24705" xr:uid="{00000000-0005-0000-0000-0000CA5F0000}"/>
    <cellStyle name="20% - Accent1 3 3 2 7 6 3" xfId="24706" xr:uid="{00000000-0005-0000-0000-0000CB5F0000}"/>
    <cellStyle name="20% - Accent1 3 3 2 7 7" xfId="24707" xr:uid="{00000000-0005-0000-0000-0000CC5F0000}"/>
    <cellStyle name="20% - Accent1 3 3 2 7 7 2" xfId="24708" xr:uid="{00000000-0005-0000-0000-0000CD5F0000}"/>
    <cellStyle name="20% - Accent1 3 3 2 7 8" xfId="24709" xr:uid="{00000000-0005-0000-0000-0000CE5F0000}"/>
    <cellStyle name="20% - Accent1 3 3 2 7 8 2" xfId="24710" xr:uid="{00000000-0005-0000-0000-0000CF5F0000}"/>
    <cellStyle name="20% - Accent1 3 3 2 7 9" xfId="24711" xr:uid="{00000000-0005-0000-0000-0000D05F0000}"/>
    <cellStyle name="20% - Accent1 3 3 2 8" xfId="24712" xr:uid="{00000000-0005-0000-0000-0000D15F0000}"/>
    <cellStyle name="20% - Accent1 3 3 2 8 2" xfId="24713" xr:uid="{00000000-0005-0000-0000-0000D25F0000}"/>
    <cellStyle name="20% - Accent1 3 3 2 8 2 2" xfId="24714" xr:uid="{00000000-0005-0000-0000-0000D35F0000}"/>
    <cellStyle name="20% - Accent1 3 3 2 8 2 2 2" xfId="24715" xr:uid="{00000000-0005-0000-0000-0000D45F0000}"/>
    <cellStyle name="20% - Accent1 3 3 2 8 2 3" xfId="24716" xr:uid="{00000000-0005-0000-0000-0000D55F0000}"/>
    <cellStyle name="20% - Accent1 3 3 2 8 3" xfId="24717" xr:uid="{00000000-0005-0000-0000-0000D65F0000}"/>
    <cellStyle name="20% - Accent1 3 3 2 8 3 2" xfId="24718" xr:uid="{00000000-0005-0000-0000-0000D75F0000}"/>
    <cellStyle name="20% - Accent1 3 3 2 8 4" xfId="24719" xr:uid="{00000000-0005-0000-0000-0000D85F0000}"/>
    <cellStyle name="20% - Accent1 3 3 2 9" xfId="24720" xr:uid="{00000000-0005-0000-0000-0000D95F0000}"/>
    <cellStyle name="20% - Accent1 3 3 2 9 2" xfId="24721" xr:uid="{00000000-0005-0000-0000-0000DA5F0000}"/>
    <cellStyle name="20% - Accent1 3 3 2 9 2 2" xfId="24722" xr:uid="{00000000-0005-0000-0000-0000DB5F0000}"/>
    <cellStyle name="20% - Accent1 3 3 2 9 2 2 2" xfId="24723" xr:uid="{00000000-0005-0000-0000-0000DC5F0000}"/>
    <cellStyle name="20% - Accent1 3 3 2 9 2 3" xfId="24724" xr:uid="{00000000-0005-0000-0000-0000DD5F0000}"/>
    <cellStyle name="20% - Accent1 3 3 2 9 3" xfId="24725" xr:uid="{00000000-0005-0000-0000-0000DE5F0000}"/>
    <cellStyle name="20% - Accent1 3 3 2 9 3 2" xfId="24726" xr:uid="{00000000-0005-0000-0000-0000DF5F0000}"/>
    <cellStyle name="20% - Accent1 3 3 2 9 4" xfId="24727" xr:uid="{00000000-0005-0000-0000-0000E05F0000}"/>
    <cellStyle name="20% - Accent1 3 3 3" xfId="24728" xr:uid="{00000000-0005-0000-0000-0000E15F0000}"/>
    <cellStyle name="20% - Accent1 3 3 3 10" xfId="24729" xr:uid="{00000000-0005-0000-0000-0000E25F0000}"/>
    <cellStyle name="20% - Accent1 3 3 3 10 2" xfId="24730" xr:uid="{00000000-0005-0000-0000-0000E35F0000}"/>
    <cellStyle name="20% - Accent1 3 3 3 10 2 2" xfId="24731" xr:uid="{00000000-0005-0000-0000-0000E45F0000}"/>
    <cellStyle name="20% - Accent1 3 3 3 10 3" xfId="24732" xr:uid="{00000000-0005-0000-0000-0000E55F0000}"/>
    <cellStyle name="20% - Accent1 3 3 3 11" xfId="24733" xr:uid="{00000000-0005-0000-0000-0000E65F0000}"/>
    <cellStyle name="20% - Accent1 3 3 3 11 2" xfId="24734" xr:uid="{00000000-0005-0000-0000-0000E75F0000}"/>
    <cellStyle name="20% - Accent1 3 3 3 11 2 2" xfId="24735" xr:uid="{00000000-0005-0000-0000-0000E85F0000}"/>
    <cellStyle name="20% - Accent1 3 3 3 11 3" xfId="24736" xr:uid="{00000000-0005-0000-0000-0000E95F0000}"/>
    <cellStyle name="20% - Accent1 3 3 3 12" xfId="24737" xr:uid="{00000000-0005-0000-0000-0000EA5F0000}"/>
    <cellStyle name="20% - Accent1 3 3 3 12 2" xfId="24738" xr:uid="{00000000-0005-0000-0000-0000EB5F0000}"/>
    <cellStyle name="20% - Accent1 3 3 3 13" xfId="24739" xr:uid="{00000000-0005-0000-0000-0000EC5F0000}"/>
    <cellStyle name="20% - Accent1 3 3 3 13 2" xfId="24740" xr:uid="{00000000-0005-0000-0000-0000ED5F0000}"/>
    <cellStyle name="20% - Accent1 3 3 3 14" xfId="24741" xr:uid="{00000000-0005-0000-0000-0000EE5F0000}"/>
    <cellStyle name="20% - Accent1 3 3 3 2" xfId="24742" xr:uid="{00000000-0005-0000-0000-0000EF5F0000}"/>
    <cellStyle name="20% - Accent1 3 3 3 2 10" xfId="24743" xr:uid="{00000000-0005-0000-0000-0000F05F0000}"/>
    <cellStyle name="20% - Accent1 3 3 3 2 10 2" xfId="24744" xr:uid="{00000000-0005-0000-0000-0000F15F0000}"/>
    <cellStyle name="20% - Accent1 3 3 3 2 11" xfId="24745" xr:uid="{00000000-0005-0000-0000-0000F25F0000}"/>
    <cellStyle name="20% - Accent1 3 3 3 2 2" xfId="24746" xr:uid="{00000000-0005-0000-0000-0000F35F0000}"/>
    <cellStyle name="20% - Accent1 3 3 3 2 2 2" xfId="24747" xr:uid="{00000000-0005-0000-0000-0000F45F0000}"/>
    <cellStyle name="20% - Accent1 3 3 3 2 2 2 2" xfId="24748" xr:uid="{00000000-0005-0000-0000-0000F55F0000}"/>
    <cellStyle name="20% - Accent1 3 3 3 2 2 2 2 2" xfId="24749" xr:uid="{00000000-0005-0000-0000-0000F65F0000}"/>
    <cellStyle name="20% - Accent1 3 3 3 2 2 2 2 2 2" xfId="24750" xr:uid="{00000000-0005-0000-0000-0000F75F0000}"/>
    <cellStyle name="20% - Accent1 3 3 3 2 2 2 2 3" xfId="24751" xr:uid="{00000000-0005-0000-0000-0000F85F0000}"/>
    <cellStyle name="20% - Accent1 3 3 3 2 2 2 3" xfId="24752" xr:uid="{00000000-0005-0000-0000-0000F95F0000}"/>
    <cellStyle name="20% - Accent1 3 3 3 2 2 2 3 2" xfId="24753" xr:uid="{00000000-0005-0000-0000-0000FA5F0000}"/>
    <cellStyle name="20% - Accent1 3 3 3 2 2 2 4" xfId="24754" xr:uid="{00000000-0005-0000-0000-0000FB5F0000}"/>
    <cellStyle name="20% - Accent1 3 3 3 2 2 3" xfId="24755" xr:uid="{00000000-0005-0000-0000-0000FC5F0000}"/>
    <cellStyle name="20% - Accent1 3 3 3 2 2 3 2" xfId="24756" xr:uid="{00000000-0005-0000-0000-0000FD5F0000}"/>
    <cellStyle name="20% - Accent1 3 3 3 2 2 3 2 2" xfId="24757" xr:uid="{00000000-0005-0000-0000-0000FE5F0000}"/>
    <cellStyle name="20% - Accent1 3 3 3 2 2 3 2 2 2" xfId="24758" xr:uid="{00000000-0005-0000-0000-0000FF5F0000}"/>
    <cellStyle name="20% - Accent1 3 3 3 2 2 3 2 3" xfId="24759" xr:uid="{00000000-0005-0000-0000-000000600000}"/>
    <cellStyle name="20% - Accent1 3 3 3 2 2 3 3" xfId="24760" xr:uid="{00000000-0005-0000-0000-000001600000}"/>
    <cellStyle name="20% - Accent1 3 3 3 2 2 3 3 2" xfId="24761" xr:uid="{00000000-0005-0000-0000-000002600000}"/>
    <cellStyle name="20% - Accent1 3 3 3 2 2 3 4" xfId="24762" xr:uid="{00000000-0005-0000-0000-000003600000}"/>
    <cellStyle name="20% - Accent1 3 3 3 2 2 4" xfId="24763" xr:uid="{00000000-0005-0000-0000-000004600000}"/>
    <cellStyle name="20% - Accent1 3 3 3 2 2 4 2" xfId="24764" xr:uid="{00000000-0005-0000-0000-000005600000}"/>
    <cellStyle name="20% - Accent1 3 3 3 2 2 4 2 2" xfId="24765" xr:uid="{00000000-0005-0000-0000-000006600000}"/>
    <cellStyle name="20% - Accent1 3 3 3 2 2 4 2 2 2" xfId="24766" xr:uid="{00000000-0005-0000-0000-000007600000}"/>
    <cellStyle name="20% - Accent1 3 3 3 2 2 4 2 3" xfId="24767" xr:uid="{00000000-0005-0000-0000-000008600000}"/>
    <cellStyle name="20% - Accent1 3 3 3 2 2 4 3" xfId="24768" xr:uid="{00000000-0005-0000-0000-000009600000}"/>
    <cellStyle name="20% - Accent1 3 3 3 2 2 4 3 2" xfId="24769" xr:uid="{00000000-0005-0000-0000-00000A600000}"/>
    <cellStyle name="20% - Accent1 3 3 3 2 2 4 4" xfId="24770" xr:uid="{00000000-0005-0000-0000-00000B600000}"/>
    <cellStyle name="20% - Accent1 3 3 3 2 2 5" xfId="24771" xr:uid="{00000000-0005-0000-0000-00000C600000}"/>
    <cellStyle name="20% - Accent1 3 3 3 2 2 5 2" xfId="24772" xr:uid="{00000000-0005-0000-0000-00000D600000}"/>
    <cellStyle name="20% - Accent1 3 3 3 2 2 5 2 2" xfId="24773" xr:uid="{00000000-0005-0000-0000-00000E600000}"/>
    <cellStyle name="20% - Accent1 3 3 3 2 2 5 3" xfId="24774" xr:uid="{00000000-0005-0000-0000-00000F600000}"/>
    <cellStyle name="20% - Accent1 3 3 3 2 2 6" xfId="24775" xr:uid="{00000000-0005-0000-0000-000010600000}"/>
    <cellStyle name="20% - Accent1 3 3 3 2 2 6 2" xfId="24776" xr:uid="{00000000-0005-0000-0000-000011600000}"/>
    <cellStyle name="20% - Accent1 3 3 3 2 2 6 2 2" xfId="24777" xr:uid="{00000000-0005-0000-0000-000012600000}"/>
    <cellStyle name="20% - Accent1 3 3 3 2 2 6 3" xfId="24778" xr:uid="{00000000-0005-0000-0000-000013600000}"/>
    <cellStyle name="20% - Accent1 3 3 3 2 2 7" xfId="24779" xr:uid="{00000000-0005-0000-0000-000014600000}"/>
    <cellStyle name="20% - Accent1 3 3 3 2 2 7 2" xfId="24780" xr:uid="{00000000-0005-0000-0000-000015600000}"/>
    <cellStyle name="20% - Accent1 3 3 3 2 2 8" xfId="24781" xr:uid="{00000000-0005-0000-0000-000016600000}"/>
    <cellStyle name="20% - Accent1 3 3 3 2 2 8 2" xfId="24782" xr:uid="{00000000-0005-0000-0000-000017600000}"/>
    <cellStyle name="20% - Accent1 3 3 3 2 2 9" xfId="24783" xr:uid="{00000000-0005-0000-0000-000018600000}"/>
    <cellStyle name="20% - Accent1 3 3 3 2 3" xfId="24784" xr:uid="{00000000-0005-0000-0000-000019600000}"/>
    <cellStyle name="20% - Accent1 3 3 3 2 3 2" xfId="24785" xr:uid="{00000000-0005-0000-0000-00001A600000}"/>
    <cellStyle name="20% - Accent1 3 3 3 2 3 2 2" xfId="24786" xr:uid="{00000000-0005-0000-0000-00001B600000}"/>
    <cellStyle name="20% - Accent1 3 3 3 2 3 2 2 2" xfId="24787" xr:uid="{00000000-0005-0000-0000-00001C600000}"/>
    <cellStyle name="20% - Accent1 3 3 3 2 3 2 2 2 2" xfId="24788" xr:uid="{00000000-0005-0000-0000-00001D600000}"/>
    <cellStyle name="20% - Accent1 3 3 3 2 3 2 2 3" xfId="24789" xr:uid="{00000000-0005-0000-0000-00001E600000}"/>
    <cellStyle name="20% - Accent1 3 3 3 2 3 2 3" xfId="24790" xr:uid="{00000000-0005-0000-0000-00001F600000}"/>
    <cellStyle name="20% - Accent1 3 3 3 2 3 2 3 2" xfId="24791" xr:uid="{00000000-0005-0000-0000-000020600000}"/>
    <cellStyle name="20% - Accent1 3 3 3 2 3 2 4" xfId="24792" xr:uid="{00000000-0005-0000-0000-000021600000}"/>
    <cellStyle name="20% - Accent1 3 3 3 2 3 3" xfId="24793" xr:uid="{00000000-0005-0000-0000-000022600000}"/>
    <cellStyle name="20% - Accent1 3 3 3 2 3 3 2" xfId="24794" xr:uid="{00000000-0005-0000-0000-000023600000}"/>
    <cellStyle name="20% - Accent1 3 3 3 2 3 3 2 2" xfId="24795" xr:uid="{00000000-0005-0000-0000-000024600000}"/>
    <cellStyle name="20% - Accent1 3 3 3 2 3 3 2 2 2" xfId="24796" xr:uid="{00000000-0005-0000-0000-000025600000}"/>
    <cellStyle name="20% - Accent1 3 3 3 2 3 3 2 3" xfId="24797" xr:uid="{00000000-0005-0000-0000-000026600000}"/>
    <cellStyle name="20% - Accent1 3 3 3 2 3 3 3" xfId="24798" xr:uid="{00000000-0005-0000-0000-000027600000}"/>
    <cellStyle name="20% - Accent1 3 3 3 2 3 3 3 2" xfId="24799" xr:uid="{00000000-0005-0000-0000-000028600000}"/>
    <cellStyle name="20% - Accent1 3 3 3 2 3 3 4" xfId="24800" xr:uid="{00000000-0005-0000-0000-000029600000}"/>
    <cellStyle name="20% - Accent1 3 3 3 2 3 4" xfId="24801" xr:uid="{00000000-0005-0000-0000-00002A600000}"/>
    <cellStyle name="20% - Accent1 3 3 3 2 3 4 2" xfId="24802" xr:uid="{00000000-0005-0000-0000-00002B600000}"/>
    <cellStyle name="20% - Accent1 3 3 3 2 3 4 2 2" xfId="24803" xr:uid="{00000000-0005-0000-0000-00002C600000}"/>
    <cellStyle name="20% - Accent1 3 3 3 2 3 4 2 2 2" xfId="24804" xr:uid="{00000000-0005-0000-0000-00002D600000}"/>
    <cellStyle name="20% - Accent1 3 3 3 2 3 4 2 3" xfId="24805" xr:uid="{00000000-0005-0000-0000-00002E600000}"/>
    <cellStyle name="20% - Accent1 3 3 3 2 3 4 3" xfId="24806" xr:uid="{00000000-0005-0000-0000-00002F600000}"/>
    <cellStyle name="20% - Accent1 3 3 3 2 3 4 3 2" xfId="24807" xr:uid="{00000000-0005-0000-0000-000030600000}"/>
    <cellStyle name="20% - Accent1 3 3 3 2 3 4 4" xfId="24808" xr:uid="{00000000-0005-0000-0000-000031600000}"/>
    <cellStyle name="20% - Accent1 3 3 3 2 3 5" xfId="24809" xr:uid="{00000000-0005-0000-0000-000032600000}"/>
    <cellStyle name="20% - Accent1 3 3 3 2 3 5 2" xfId="24810" xr:uid="{00000000-0005-0000-0000-000033600000}"/>
    <cellStyle name="20% - Accent1 3 3 3 2 3 5 2 2" xfId="24811" xr:uid="{00000000-0005-0000-0000-000034600000}"/>
    <cellStyle name="20% - Accent1 3 3 3 2 3 5 3" xfId="24812" xr:uid="{00000000-0005-0000-0000-000035600000}"/>
    <cellStyle name="20% - Accent1 3 3 3 2 3 6" xfId="24813" xr:uid="{00000000-0005-0000-0000-000036600000}"/>
    <cellStyle name="20% - Accent1 3 3 3 2 3 6 2" xfId="24814" xr:uid="{00000000-0005-0000-0000-000037600000}"/>
    <cellStyle name="20% - Accent1 3 3 3 2 3 6 2 2" xfId="24815" xr:uid="{00000000-0005-0000-0000-000038600000}"/>
    <cellStyle name="20% - Accent1 3 3 3 2 3 6 3" xfId="24816" xr:uid="{00000000-0005-0000-0000-000039600000}"/>
    <cellStyle name="20% - Accent1 3 3 3 2 3 7" xfId="24817" xr:uid="{00000000-0005-0000-0000-00003A600000}"/>
    <cellStyle name="20% - Accent1 3 3 3 2 3 7 2" xfId="24818" xr:uid="{00000000-0005-0000-0000-00003B600000}"/>
    <cellStyle name="20% - Accent1 3 3 3 2 3 8" xfId="24819" xr:uid="{00000000-0005-0000-0000-00003C600000}"/>
    <cellStyle name="20% - Accent1 3 3 3 2 3 8 2" xfId="24820" xr:uid="{00000000-0005-0000-0000-00003D600000}"/>
    <cellStyle name="20% - Accent1 3 3 3 2 3 9" xfId="24821" xr:uid="{00000000-0005-0000-0000-00003E600000}"/>
    <cellStyle name="20% - Accent1 3 3 3 2 4" xfId="24822" xr:uid="{00000000-0005-0000-0000-00003F600000}"/>
    <cellStyle name="20% - Accent1 3 3 3 2 4 2" xfId="24823" xr:uid="{00000000-0005-0000-0000-000040600000}"/>
    <cellStyle name="20% - Accent1 3 3 3 2 4 2 2" xfId="24824" xr:uid="{00000000-0005-0000-0000-000041600000}"/>
    <cellStyle name="20% - Accent1 3 3 3 2 4 2 2 2" xfId="24825" xr:uid="{00000000-0005-0000-0000-000042600000}"/>
    <cellStyle name="20% - Accent1 3 3 3 2 4 2 3" xfId="24826" xr:uid="{00000000-0005-0000-0000-000043600000}"/>
    <cellStyle name="20% - Accent1 3 3 3 2 4 3" xfId="24827" xr:uid="{00000000-0005-0000-0000-000044600000}"/>
    <cellStyle name="20% - Accent1 3 3 3 2 4 3 2" xfId="24828" xr:uid="{00000000-0005-0000-0000-000045600000}"/>
    <cellStyle name="20% - Accent1 3 3 3 2 4 4" xfId="24829" xr:uid="{00000000-0005-0000-0000-000046600000}"/>
    <cellStyle name="20% - Accent1 3 3 3 2 5" xfId="24830" xr:uid="{00000000-0005-0000-0000-000047600000}"/>
    <cellStyle name="20% - Accent1 3 3 3 2 5 2" xfId="24831" xr:uid="{00000000-0005-0000-0000-000048600000}"/>
    <cellStyle name="20% - Accent1 3 3 3 2 5 2 2" xfId="24832" xr:uid="{00000000-0005-0000-0000-000049600000}"/>
    <cellStyle name="20% - Accent1 3 3 3 2 5 2 2 2" xfId="24833" xr:uid="{00000000-0005-0000-0000-00004A600000}"/>
    <cellStyle name="20% - Accent1 3 3 3 2 5 2 3" xfId="24834" xr:uid="{00000000-0005-0000-0000-00004B600000}"/>
    <cellStyle name="20% - Accent1 3 3 3 2 5 3" xfId="24835" xr:uid="{00000000-0005-0000-0000-00004C600000}"/>
    <cellStyle name="20% - Accent1 3 3 3 2 5 3 2" xfId="24836" xr:uid="{00000000-0005-0000-0000-00004D600000}"/>
    <cellStyle name="20% - Accent1 3 3 3 2 5 4" xfId="24837" xr:uid="{00000000-0005-0000-0000-00004E600000}"/>
    <cellStyle name="20% - Accent1 3 3 3 2 6" xfId="24838" xr:uid="{00000000-0005-0000-0000-00004F600000}"/>
    <cellStyle name="20% - Accent1 3 3 3 2 6 2" xfId="24839" xr:uid="{00000000-0005-0000-0000-000050600000}"/>
    <cellStyle name="20% - Accent1 3 3 3 2 6 2 2" xfId="24840" xr:uid="{00000000-0005-0000-0000-000051600000}"/>
    <cellStyle name="20% - Accent1 3 3 3 2 6 2 2 2" xfId="24841" xr:uid="{00000000-0005-0000-0000-000052600000}"/>
    <cellStyle name="20% - Accent1 3 3 3 2 6 2 3" xfId="24842" xr:uid="{00000000-0005-0000-0000-000053600000}"/>
    <cellStyle name="20% - Accent1 3 3 3 2 6 3" xfId="24843" xr:uid="{00000000-0005-0000-0000-000054600000}"/>
    <cellStyle name="20% - Accent1 3 3 3 2 6 3 2" xfId="24844" xr:uid="{00000000-0005-0000-0000-000055600000}"/>
    <cellStyle name="20% - Accent1 3 3 3 2 6 4" xfId="24845" xr:uid="{00000000-0005-0000-0000-000056600000}"/>
    <cellStyle name="20% - Accent1 3 3 3 2 7" xfId="24846" xr:uid="{00000000-0005-0000-0000-000057600000}"/>
    <cellStyle name="20% - Accent1 3 3 3 2 7 2" xfId="24847" xr:uid="{00000000-0005-0000-0000-000058600000}"/>
    <cellStyle name="20% - Accent1 3 3 3 2 7 2 2" xfId="24848" xr:uid="{00000000-0005-0000-0000-000059600000}"/>
    <cellStyle name="20% - Accent1 3 3 3 2 7 3" xfId="24849" xr:uid="{00000000-0005-0000-0000-00005A600000}"/>
    <cellStyle name="20% - Accent1 3 3 3 2 8" xfId="24850" xr:uid="{00000000-0005-0000-0000-00005B600000}"/>
    <cellStyle name="20% - Accent1 3 3 3 2 8 2" xfId="24851" xr:uid="{00000000-0005-0000-0000-00005C600000}"/>
    <cellStyle name="20% - Accent1 3 3 3 2 8 2 2" xfId="24852" xr:uid="{00000000-0005-0000-0000-00005D600000}"/>
    <cellStyle name="20% - Accent1 3 3 3 2 8 3" xfId="24853" xr:uid="{00000000-0005-0000-0000-00005E600000}"/>
    <cellStyle name="20% - Accent1 3 3 3 2 9" xfId="24854" xr:uid="{00000000-0005-0000-0000-00005F600000}"/>
    <cellStyle name="20% - Accent1 3 3 3 2 9 2" xfId="24855" xr:uid="{00000000-0005-0000-0000-000060600000}"/>
    <cellStyle name="20% - Accent1 3 3 3 3" xfId="24856" xr:uid="{00000000-0005-0000-0000-000061600000}"/>
    <cellStyle name="20% - Accent1 3 3 3 3 10" xfId="24857" xr:uid="{00000000-0005-0000-0000-000062600000}"/>
    <cellStyle name="20% - Accent1 3 3 3 3 10 2" xfId="24858" xr:uid="{00000000-0005-0000-0000-000063600000}"/>
    <cellStyle name="20% - Accent1 3 3 3 3 11" xfId="24859" xr:uid="{00000000-0005-0000-0000-000064600000}"/>
    <cellStyle name="20% - Accent1 3 3 3 3 2" xfId="24860" xr:uid="{00000000-0005-0000-0000-000065600000}"/>
    <cellStyle name="20% - Accent1 3 3 3 3 2 2" xfId="24861" xr:uid="{00000000-0005-0000-0000-000066600000}"/>
    <cellStyle name="20% - Accent1 3 3 3 3 2 2 2" xfId="24862" xr:uid="{00000000-0005-0000-0000-000067600000}"/>
    <cellStyle name="20% - Accent1 3 3 3 3 2 2 2 2" xfId="24863" xr:uid="{00000000-0005-0000-0000-000068600000}"/>
    <cellStyle name="20% - Accent1 3 3 3 3 2 2 2 2 2" xfId="24864" xr:uid="{00000000-0005-0000-0000-000069600000}"/>
    <cellStyle name="20% - Accent1 3 3 3 3 2 2 2 3" xfId="24865" xr:uid="{00000000-0005-0000-0000-00006A600000}"/>
    <cellStyle name="20% - Accent1 3 3 3 3 2 2 3" xfId="24866" xr:uid="{00000000-0005-0000-0000-00006B600000}"/>
    <cellStyle name="20% - Accent1 3 3 3 3 2 2 3 2" xfId="24867" xr:uid="{00000000-0005-0000-0000-00006C600000}"/>
    <cellStyle name="20% - Accent1 3 3 3 3 2 2 4" xfId="24868" xr:uid="{00000000-0005-0000-0000-00006D600000}"/>
    <cellStyle name="20% - Accent1 3 3 3 3 2 3" xfId="24869" xr:uid="{00000000-0005-0000-0000-00006E600000}"/>
    <cellStyle name="20% - Accent1 3 3 3 3 2 3 2" xfId="24870" xr:uid="{00000000-0005-0000-0000-00006F600000}"/>
    <cellStyle name="20% - Accent1 3 3 3 3 2 3 2 2" xfId="24871" xr:uid="{00000000-0005-0000-0000-000070600000}"/>
    <cellStyle name="20% - Accent1 3 3 3 3 2 3 2 2 2" xfId="24872" xr:uid="{00000000-0005-0000-0000-000071600000}"/>
    <cellStyle name="20% - Accent1 3 3 3 3 2 3 2 3" xfId="24873" xr:uid="{00000000-0005-0000-0000-000072600000}"/>
    <cellStyle name="20% - Accent1 3 3 3 3 2 3 3" xfId="24874" xr:uid="{00000000-0005-0000-0000-000073600000}"/>
    <cellStyle name="20% - Accent1 3 3 3 3 2 3 3 2" xfId="24875" xr:uid="{00000000-0005-0000-0000-000074600000}"/>
    <cellStyle name="20% - Accent1 3 3 3 3 2 3 4" xfId="24876" xr:uid="{00000000-0005-0000-0000-000075600000}"/>
    <cellStyle name="20% - Accent1 3 3 3 3 2 4" xfId="24877" xr:uid="{00000000-0005-0000-0000-000076600000}"/>
    <cellStyle name="20% - Accent1 3 3 3 3 2 4 2" xfId="24878" xr:uid="{00000000-0005-0000-0000-000077600000}"/>
    <cellStyle name="20% - Accent1 3 3 3 3 2 4 2 2" xfId="24879" xr:uid="{00000000-0005-0000-0000-000078600000}"/>
    <cellStyle name="20% - Accent1 3 3 3 3 2 4 2 2 2" xfId="24880" xr:uid="{00000000-0005-0000-0000-000079600000}"/>
    <cellStyle name="20% - Accent1 3 3 3 3 2 4 2 3" xfId="24881" xr:uid="{00000000-0005-0000-0000-00007A600000}"/>
    <cellStyle name="20% - Accent1 3 3 3 3 2 4 3" xfId="24882" xr:uid="{00000000-0005-0000-0000-00007B600000}"/>
    <cellStyle name="20% - Accent1 3 3 3 3 2 4 3 2" xfId="24883" xr:uid="{00000000-0005-0000-0000-00007C600000}"/>
    <cellStyle name="20% - Accent1 3 3 3 3 2 4 4" xfId="24884" xr:uid="{00000000-0005-0000-0000-00007D600000}"/>
    <cellStyle name="20% - Accent1 3 3 3 3 2 5" xfId="24885" xr:uid="{00000000-0005-0000-0000-00007E600000}"/>
    <cellStyle name="20% - Accent1 3 3 3 3 2 5 2" xfId="24886" xr:uid="{00000000-0005-0000-0000-00007F600000}"/>
    <cellStyle name="20% - Accent1 3 3 3 3 2 5 2 2" xfId="24887" xr:uid="{00000000-0005-0000-0000-000080600000}"/>
    <cellStyle name="20% - Accent1 3 3 3 3 2 5 3" xfId="24888" xr:uid="{00000000-0005-0000-0000-000081600000}"/>
    <cellStyle name="20% - Accent1 3 3 3 3 2 6" xfId="24889" xr:uid="{00000000-0005-0000-0000-000082600000}"/>
    <cellStyle name="20% - Accent1 3 3 3 3 2 6 2" xfId="24890" xr:uid="{00000000-0005-0000-0000-000083600000}"/>
    <cellStyle name="20% - Accent1 3 3 3 3 2 6 2 2" xfId="24891" xr:uid="{00000000-0005-0000-0000-000084600000}"/>
    <cellStyle name="20% - Accent1 3 3 3 3 2 6 3" xfId="24892" xr:uid="{00000000-0005-0000-0000-000085600000}"/>
    <cellStyle name="20% - Accent1 3 3 3 3 2 7" xfId="24893" xr:uid="{00000000-0005-0000-0000-000086600000}"/>
    <cellStyle name="20% - Accent1 3 3 3 3 2 7 2" xfId="24894" xr:uid="{00000000-0005-0000-0000-000087600000}"/>
    <cellStyle name="20% - Accent1 3 3 3 3 2 8" xfId="24895" xr:uid="{00000000-0005-0000-0000-000088600000}"/>
    <cellStyle name="20% - Accent1 3 3 3 3 2 8 2" xfId="24896" xr:uid="{00000000-0005-0000-0000-000089600000}"/>
    <cellStyle name="20% - Accent1 3 3 3 3 2 9" xfId="24897" xr:uid="{00000000-0005-0000-0000-00008A600000}"/>
    <cellStyle name="20% - Accent1 3 3 3 3 3" xfId="24898" xr:uid="{00000000-0005-0000-0000-00008B600000}"/>
    <cellStyle name="20% - Accent1 3 3 3 3 3 2" xfId="24899" xr:uid="{00000000-0005-0000-0000-00008C600000}"/>
    <cellStyle name="20% - Accent1 3 3 3 3 3 2 2" xfId="24900" xr:uid="{00000000-0005-0000-0000-00008D600000}"/>
    <cellStyle name="20% - Accent1 3 3 3 3 3 2 2 2" xfId="24901" xr:uid="{00000000-0005-0000-0000-00008E600000}"/>
    <cellStyle name="20% - Accent1 3 3 3 3 3 2 2 2 2" xfId="24902" xr:uid="{00000000-0005-0000-0000-00008F600000}"/>
    <cellStyle name="20% - Accent1 3 3 3 3 3 2 2 3" xfId="24903" xr:uid="{00000000-0005-0000-0000-000090600000}"/>
    <cellStyle name="20% - Accent1 3 3 3 3 3 2 3" xfId="24904" xr:uid="{00000000-0005-0000-0000-000091600000}"/>
    <cellStyle name="20% - Accent1 3 3 3 3 3 2 3 2" xfId="24905" xr:uid="{00000000-0005-0000-0000-000092600000}"/>
    <cellStyle name="20% - Accent1 3 3 3 3 3 2 4" xfId="24906" xr:uid="{00000000-0005-0000-0000-000093600000}"/>
    <cellStyle name="20% - Accent1 3 3 3 3 3 3" xfId="24907" xr:uid="{00000000-0005-0000-0000-000094600000}"/>
    <cellStyle name="20% - Accent1 3 3 3 3 3 3 2" xfId="24908" xr:uid="{00000000-0005-0000-0000-000095600000}"/>
    <cellStyle name="20% - Accent1 3 3 3 3 3 3 2 2" xfId="24909" xr:uid="{00000000-0005-0000-0000-000096600000}"/>
    <cellStyle name="20% - Accent1 3 3 3 3 3 3 2 2 2" xfId="24910" xr:uid="{00000000-0005-0000-0000-000097600000}"/>
    <cellStyle name="20% - Accent1 3 3 3 3 3 3 2 3" xfId="24911" xr:uid="{00000000-0005-0000-0000-000098600000}"/>
    <cellStyle name="20% - Accent1 3 3 3 3 3 3 3" xfId="24912" xr:uid="{00000000-0005-0000-0000-000099600000}"/>
    <cellStyle name="20% - Accent1 3 3 3 3 3 3 3 2" xfId="24913" xr:uid="{00000000-0005-0000-0000-00009A600000}"/>
    <cellStyle name="20% - Accent1 3 3 3 3 3 3 4" xfId="24914" xr:uid="{00000000-0005-0000-0000-00009B600000}"/>
    <cellStyle name="20% - Accent1 3 3 3 3 3 4" xfId="24915" xr:uid="{00000000-0005-0000-0000-00009C600000}"/>
    <cellStyle name="20% - Accent1 3 3 3 3 3 4 2" xfId="24916" xr:uid="{00000000-0005-0000-0000-00009D600000}"/>
    <cellStyle name="20% - Accent1 3 3 3 3 3 4 2 2" xfId="24917" xr:uid="{00000000-0005-0000-0000-00009E600000}"/>
    <cellStyle name="20% - Accent1 3 3 3 3 3 4 2 2 2" xfId="24918" xr:uid="{00000000-0005-0000-0000-00009F600000}"/>
    <cellStyle name="20% - Accent1 3 3 3 3 3 4 2 3" xfId="24919" xr:uid="{00000000-0005-0000-0000-0000A0600000}"/>
    <cellStyle name="20% - Accent1 3 3 3 3 3 4 3" xfId="24920" xr:uid="{00000000-0005-0000-0000-0000A1600000}"/>
    <cellStyle name="20% - Accent1 3 3 3 3 3 4 3 2" xfId="24921" xr:uid="{00000000-0005-0000-0000-0000A2600000}"/>
    <cellStyle name="20% - Accent1 3 3 3 3 3 4 4" xfId="24922" xr:uid="{00000000-0005-0000-0000-0000A3600000}"/>
    <cellStyle name="20% - Accent1 3 3 3 3 3 5" xfId="24923" xr:uid="{00000000-0005-0000-0000-0000A4600000}"/>
    <cellStyle name="20% - Accent1 3 3 3 3 3 5 2" xfId="24924" xr:uid="{00000000-0005-0000-0000-0000A5600000}"/>
    <cellStyle name="20% - Accent1 3 3 3 3 3 5 2 2" xfId="24925" xr:uid="{00000000-0005-0000-0000-0000A6600000}"/>
    <cellStyle name="20% - Accent1 3 3 3 3 3 5 3" xfId="24926" xr:uid="{00000000-0005-0000-0000-0000A7600000}"/>
    <cellStyle name="20% - Accent1 3 3 3 3 3 6" xfId="24927" xr:uid="{00000000-0005-0000-0000-0000A8600000}"/>
    <cellStyle name="20% - Accent1 3 3 3 3 3 6 2" xfId="24928" xr:uid="{00000000-0005-0000-0000-0000A9600000}"/>
    <cellStyle name="20% - Accent1 3 3 3 3 3 6 2 2" xfId="24929" xr:uid="{00000000-0005-0000-0000-0000AA600000}"/>
    <cellStyle name="20% - Accent1 3 3 3 3 3 6 3" xfId="24930" xr:uid="{00000000-0005-0000-0000-0000AB600000}"/>
    <cellStyle name="20% - Accent1 3 3 3 3 3 7" xfId="24931" xr:uid="{00000000-0005-0000-0000-0000AC600000}"/>
    <cellStyle name="20% - Accent1 3 3 3 3 3 7 2" xfId="24932" xr:uid="{00000000-0005-0000-0000-0000AD600000}"/>
    <cellStyle name="20% - Accent1 3 3 3 3 3 8" xfId="24933" xr:uid="{00000000-0005-0000-0000-0000AE600000}"/>
    <cellStyle name="20% - Accent1 3 3 3 3 3 8 2" xfId="24934" xr:uid="{00000000-0005-0000-0000-0000AF600000}"/>
    <cellStyle name="20% - Accent1 3 3 3 3 3 9" xfId="24935" xr:uid="{00000000-0005-0000-0000-0000B0600000}"/>
    <cellStyle name="20% - Accent1 3 3 3 3 4" xfId="24936" xr:uid="{00000000-0005-0000-0000-0000B1600000}"/>
    <cellStyle name="20% - Accent1 3 3 3 3 4 2" xfId="24937" xr:uid="{00000000-0005-0000-0000-0000B2600000}"/>
    <cellStyle name="20% - Accent1 3 3 3 3 4 2 2" xfId="24938" xr:uid="{00000000-0005-0000-0000-0000B3600000}"/>
    <cellStyle name="20% - Accent1 3 3 3 3 4 2 2 2" xfId="24939" xr:uid="{00000000-0005-0000-0000-0000B4600000}"/>
    <cellStyle name="20% - Accent1 3 3 3 3 4 2 3" xfId="24940" xr:uid="{00000000-0005-0000-0000-0000B5600000}"/>
    <cellStyle name="20% - Accent1 3 3 3 3 4 3" xfId="24941" xr:uid="{00000000-0005-0000-0000-0000B6600000}"/>
    <cellStyle name="20% - Accent1 3 3 3 3 4 3 2" xfId="24942" xr:uid="{00000000-0005-0000-0000-0000B7600000}"/>
    <cellStyle name="20% - Accent1 3 3 3 3 4 4" xfId="24943" xr:uid="{00000000-0005-0000-0000-0000B8600000}"/>
    <cellStyle name="20% - Accent1 3 3 3 3 5" xfId="24944" xr:uid="{00000000-0005-0000-0000-0000B9600000}"/>
    <cellStyle name="20% - Accent1 3 3 3 3 5 2" xfId="24945" xr:uid="{00000000-0005-0000-0000-0000BA600000}"/>
    <cellStyle name="20% - Accent1 3 3 3 3 5 2 2" xfId="24946" xr:uid="{00000000-0005-0000-0000-0000BB600000}"/>
    <cellStyle name="20% - Accent1 3 3 3 3 5 2 2 2" xfId="24947" xr:uid="{00000000-0005-0000-0000-0000BC600000}"/>
    <cellStyle name="20% - Accent1 3 3 3 3 5 2 3" xfId="24948" xr:uid="{00000000-0005-0000-0000-0000BD600000}"/>
    <cellStyle name="20% - Accent1 3 3 3 3 5 3" xfId="24949" xr:uid="{00000000-0005-0000-0000-0000BE600000}"/>
    <cellStyle name="20% - Accent1 3 3 3 3 5 3 2" xfId="24950" xr:uid="{00000000-0005-0000-0000-0000BF600000}"/>
    <cellStyle name="20% - Accent1 3 3 3 3 5 4" xfId="24951" xr:uid="{00000000-0005-0000-0000-0000C0600000}"/>
    <cellStyle name="20% - Accent1 3 3 3 3 6" xfId="24952" xr:uid="{00000000-0005-0000-0000-0000C1600000}"/>
    <cellStyle name="20% - Accent1 3 3 3 3 6 2" xfId="24953" xr:uid="{00000000-0005-0000-0000-0000C2600000}"/>
    <cellStyle name="20% - Accent1 3 3 3 3 6 2 2" xfId="24954" xr:uid="{00000000-0005-0000-0000-0000C3600000}"/>
    <cellStyle name="20% - Accent1 3 3 3 3 6 2 2 2" xfId="24955" xr:uid="{00000000-0005-0000-0000-0000C4600000}"/>
    <cellStyle name="20% - Accent1 3 3 3 3 6 2 3" xfId="24956" xr:uid="{00000000-0005-0000-0000-0000C5600000}"/>
    <cellStyle name="20% - Accent1 3 3 3 3 6 3" xfId="24957" xr:uid="{00000000-0005-0000-0000-0000C6600000}"/>
    <cellStyle name="20% - Accent1 3 3 3 3 6 3 2" xfId="24958" xr:uid="{00000000-0005-0000-0000-0000C7600000}"/>
    <cellStyle name="20% - Accent1 3 3 3 3 6 4" xfId="24959" xr:uid="{00000000-0005-0000-0000-0000C8600000}"/>
    <cellStyle name="20% - Accent1 3 3 3 3 7" xfId="24960" xr:uid="{00000000-0005-0000-0000-0000C9600000}"/>
    <cellStyle name="20% - Accent1 3 3 3 3 7 2" xfId="24961" xr:uid="{00000000-0005-0000-0000-0000CA600000}"/>
    <cellStyle name="20% - Accent1 3 3 3 3 7 2 2" xfId="24962" xr:uid="{00000000-0005-0000-0000-0000CB600000}"/>
    <cellStyle name="20% - Accent1 3 3 3 3 7 3" xfId="24963" xr:uid="{00000000-0005-0000-0000-0000CC600000}"/>
    <cellStyle name="20% - Accent1 3 3 3 3 8" xfId="24964" xr:uid="{00000000-0005-0000-0000-0000CD600000}"/>
    <cellStyle name="20% - Accent1 3 3 3 3 8 2" xfId="24965" xr:uid="{00000000-0005-0000-0000-0000CE600000}"/>
    <cellStyle name="20% - Accent1 3 3 3 3 8 2 2" xfId="24966" xr:uid="{00000000-0005-0000-0000-0000CF600000}"/>
    <cellStyle name="20% - Accent1 3 3 3 3 8 3" xfId="24967" xr:uid="{00000000-0005-0000-0000-0000D0600000}"/>
    <cellStyle name="20% - Accent1 3 3 3 3 9" xfId="24968" xr:uid="{00000000-0005-0000-0000-0000D1600000}"/>
    <cellStyle name="20% - Accent1 3 3 3 3 9 2" xfId="24969" xr:uid="{00000000-0005-0000-0000-0000D2600000}"/>
    <cellStyle name="20% - Accent1 3 3 3 4" xfId="24970" xr:uid="{00000000-0005-0000-0000-0000D3600000}"/>
    <cellStyle name="20% - Accent1 3 3 3 4 10" xfId="24971" xr:uid="{00000000-0005-0000-0000-0000D4600000}"/>
    <cellStyle name="20% - Accent1 3 3 3 4 10 2" xfId="24972" xr:uid="{00000000-0005-0000-0000-0000D5600000}"/>
    <cellStyle name="20% - Accent1 3 3 3 4 11" xfId="24973" xr:uid="{00000000-0005-0000-0000-0000D6600000}"/>
    <cellStyle name="20% - Accent1 3 3 3 4 2" xfId="24974" xr:uid="{00000000-0005-0000-0000-0000D7600000}"/>
    <cellStyle name="20% - Accent1 3 3 3 4 2 2" xfId="24975" xr:uid="{00000000-0005-0000-0000-0000D8600000}"/>
    <cellStyle name="20% - Accent1 3 3 3 4 2 2 2" xfId="24976" xr:uid="{00000000-0005-0000-0000-0000D9600000}"/>
    <cellStyle name="20% - Accent1 3 3 3 4 2 2 2 2" xfId="24977" xr:uid="{00000000-0005-0000-0000-0000DA600000}"/>
    <cellStyle name="20% - Accent1 3 3 3 4 2 2 2 2 2" xfId="24978" xr:uid="{00000000-0005-0000-0000-0000DB600000}"/>
    <cellStyle name="20% - Accent1 3 3 3 4 2 2 2 3" xfId="24979" xr:uid="{00000000-0005-0000-0000-0000DC600000}"/>
    <cellStyle name="20% - Accent1 3 3 3 4 2 2 3" xfId="24980" xr:uid="{00000000-0005-0000-0000-0000DD600000}"/>
    <cellStyle name="20% - Accent1 3 3 3 4 2 2 3 2" xfId="24981" xr:uid="{00000000-0005-0000-0000-0000DE600000}"/>
    <cellStyle name="20% - Accent1 3 3 3 4 2 2 4" xfId="24982" xr:uid="{00000000-0005-0000-0000-0000DF600000}"/>
    <cellStyle name="20% - Accent1 3 3 3 4 2 3" xfId="24983" xr:uid="{00000000-0005-0000-0000-0000E0600000}"/>
    <cellStyle name="20% - Accent1 3 3 3 4 2 3 2" xfId="24984" xr:uid="{00000000-0005-0000-0000-0000E1600000}"/>
    <cellStyle name="20% - Accent1 3 3 3 4 2 3 2 2" xfId="24985" xr:uid="{00000000-0005-0000-0000-0000E2600000}"/>
    <cellStyle name="20% - Accent1 3 3 3 4 2 3 2 2 2" xfId="24986" xr:uid="{00000000-0005-0000-0000-0000E3600000}"/>
    <cellStyle name="20% - Accent1 3 3 3 4 2 3 2 3" xfId="24987" xr:uid="{00000000-0005-0000-0000-0000E4600000}"/>
    <cellStyle name="20% - Accent1 3 3 3 4 2 3 3" xfId="24988" xr:uid="{00000000-0005-0000-0000-0000E5600000}"/>
    <cellStyle name="20% - Accent1 3 3 3 4 2 3 3 2" xfId="24989" xr:uid="{00000000-0005-0000-0000-0000E6600000}"/>
    <cellStyle name="20% - Accent1 3 3 3 4 2 3 4" xfId="24990" xr:uid="{00000000-0005-0000-0000-0000E7600000}"/>
    <cellStyle name="20% - Accent1 3 3 3 4 2 4" xfId="24991" xr:uid="{00000000-0005-0000-0000-0000E8600000}"/>
    <cellStyle name="20% - Accent1 3 3 3 4 2 4 2" xfId="24992" xr:uid="{00000000-0005-0000-0000-0000E9600000}"/>
    <cellStyle name="20% - Accent1 3 3 3 4 2 4 2 2" xfId="24993" xr:uid="{00000000-0005-0000-0000-0000EA600000}"/>
    <cellStyle name="20% - Accent1 3 3 3 4 2 4 2 2 2" xfId="24994" xr:uid="{00000000-0005-0000-0000-0000EB600000}"/>
    <cellStyle name="20% - Accent1 3 3 3 4 2 4 2 3" xfId="24995" xr:uid="{00000000-0005-0000-0000-0000EC600000}"/>
    <cellStyle name="20% - Accent1 3 3 3 4 2 4 3" xfId="24996" xr:uid="{00000000-0005-0000-0000-0000ED600000}"/>
    <cellStyle name="20% - Accent1 3 3 3 4 2 4 3 2" xfId="24997" xr:uid="{00000000-0005-0000-0000-0000EE600000}"/>
    <cellStyle name="20% - Accent1 3 3 3 4 2 4 4" xfId="24998" xr:uid="{00000000-0005-0000-0000-0000EF600000}"/>
    <cellStyle name="20% - Accent1 3 3 3 4 2 5" xfId="24999" xr:uid="{00000000-0005-0000-0000-0000F0600000}"/>
    <cellStyle name="20% - Accent1 3 3 3 4 2 5 2" xfId="25000" xr:uid="{00000000-0005-0000-0000-0000F1600000}"/>
    <cellStyle name="20% - Accent1 3 3 3 4 2 5 2 2" xfId="25001" xr:uid="{00000000-0005-0000-0000-0000F2600000}"/>
    <cellStyle name="20% - Accent1 3 3 3 4 2 5 3" xfId="25002" xr:uid="{00000000-0005-0000-0000-0000F3600000}"/>
    <cellStyle name="20% - Accent1 3 3 3 4 2 6" xfId="25003" xr:uid="{00000000-0005-0000-0000-0000F4600000}"/>
    <cellStyle name="20% - Accent1 3 3 3 4 2 6 2" xfId="25004" xr:uid="{00000000-0005-0000-0000-0000F5600000}"/>
    <cellStyle name="20% - Accent1 3 3 3 4 2 6 2 2" xfId="25005" xr:uid="{00000000-0005-0000-0000-0000F6600000}"/>
    <cellStyle name="20% - Accent1 3 3 3 4 2 6 3" xfId="25006" xr:uid="{00000000-0005-0000-0000-0000F7600000}"/>
    <cellStyle name="20% - Accent1 3 3 3 4 2 7" xfId="25007" xr:uid="{00000000-0005-0000-0000-0000F8600000}"/>
    <cellStyle name="20% - Accent1 3 3 3 4 2 7 2" xfId="25008" xr:uid="{00000000-0005-0000-0000-0000F9600000}"/>
    <cellStyle name="20% - Accent1 3 3 3 4 2 8" xfId="25009" xr:uid="{00000000-0005-0000-0000-0000FA600000}"/>
    <cellStyle name="20% - Accent1 3 3 3 4 2 8 2" xfId="25010" xr:uid="{00000000-0005-0000-0000-0000FB600000}"/>
    <cellStyle name="20% - Accent1 3 3 3 4 2 9" xfId="25011" xr:uid="{00000000-0005-0000-0000-0000FC600000}"/>
    <cellStyle name="20% - Accent1 3 3 3 4 3" xfId="25012" xr:uid="{00000000-0005-0000-0000-0000FD600000}"/>
    <cellStyle name="20% - Accent1 3 3 3 4 3 2" xfId="25013" xr:uid="{00000000-0005-0000-0000-0000FE600000}"/>
    <cellStyle name="20% - Accent1 3 3 3 4 3 2 2" xfId="25014" xr:uid="{00000000-0005-0000-0000-0000FF600000}"/>
    <cellStyle name="20% - Accent1 3 3 3 4 3 2 2 2" xfId="25015" xr:uid="{00000000-0005-0000-0000-000000610000}"/>
    <cellStyle name="20% - Accent1 3 3 3 4 3 2 2 2 2" xfId="25016" xr:uid="{00000000-0005-0000-0000-000001610000}"/>
    <cellStyle name="20% - Accent1 3 3 3 4 3 2 2 3" xfId="25017" xr:uid="{00000000-0005-0000-0000-000002610000}"/>
    <cellStyle name="20% - Accent1 3 3 3 4 3 2 3" xfId="25018" xr:uid="{00000000-0005-0000-0000-000003610000}"/>
    <cellStyle name="20% - Accent1 3 3 3 4 3 2 3 2" xfId="25019" xr:uid="{00000000-0005-0000-0000-000004610000}"/>
    <cellStyle name="20% - Accent1 3 3 3 4 3 2 4" xfId="25020" xr:uid="{00000000-0005-0000-0000-000005610000}"/>
    <cellStyle name="20% - Accent1 3 3 3 4 3 3" xfId="25021" xr:uid="{00000000-0005-0000-0000-000006610000}"/>
    <cellStyle name="20% - Accent1 3 3 3 4 3 3 2" xfId="25022" xr:uid="{00000000-0005-0000-0000-000007610000}"/>
    <cellStyle name="20% - Accent1 3 3 3 4 3 3 2 2" xfId="25023" xr:uid="{00000000-0005-0000-0000-000008610000}"/>
    <cellStyle name="20% - Accent1 3 3 3 4 3 3 2 2 2" xfId="25024" xr:uid="{00000000-0005-0000-0000-000009610000}"/>
    <cellStyle name="20% - Accent1 3 3 3 4 3 3 2 3" xfId="25025" xr:uid="{00000000-0005-0000-0000-00000A610000}"/>
    <cellStyle name="20% - Accent1 3 3 3 4 3 3 3" xfId="25026" xr:uid="{00000000-0005-0000-0000-00000B610000}"/>
    <cellStyle name="20% - Accent1 3 3 3 4 3 3 3 2" xfId="25027" xr:uid="{00000000-0005-0000-0000-00000C610000}"/>
    <cellStyle name="20% - Accent1 3 3 3 4 3 3 4" xfId="25028" xr:uid="{00000000-0005-0000-0000-00000D610000}"/>
    <cellStyle name="20% - Accent1 3 3 3 4 3 4" xfId="25029" xr:uid="{00000000-0005-0000-0000-00000E610000}"/>
    <cellStyle name="20% - Accent1 3 3 3 4 3 4 2" xfId="25030" xr:uid="{00000000-0005-0000-0000-00000F610000}"/>
    <cellStyle name="20% - Accent1 3 3 3 4 3 4 2 2" xfId="25031" xr:uid="{00000000-0005-0000-0000-000010610000}"/>
    <cellStyle name="20% - Accent1 3 3 3 4 3 4 2 2 2" xfId="25032" xr:uid="{00000000-0005-0000-0000-000011610000}"/>
    <cellStyle name="20% - Accent1 3 3 3 4 3 4 2 3" xfId="25033" xr:uid="{00000000-0005-0000-0000-000012610000}"/>
    <cellStyle name="20% - Accent1 3 3 3 4 3 4 3" xfId="25034" xr:uid="{00000000-0005-0000-0000-000013610000}"/>
    <cellStyle name="20% - Accent1 3 3 3 4 3 4 3 2" xfId="25035" xr:uid="{00000000-0005-0000-0000-000014610000}"/>
    <cellStyle name="20% - Accent1 3 3 3 4 3 4 4" xfId="25036" xr:uid="{00000000-0005-0000-0000-000015610000}"/>
    <cellStyle name="20% - Accent1 3 3 3 4 3 5" xfId="25037" xr:uid="{00000000-0005-0000-0000-000016610000}"/>
    <cellStyle name="20% - Accent1 3 3 3 4 3 5 2" xfId="25038" xr:uid="{00000000-0005-0000-0000-000017610000}"/>
    <cellStyle name="20% - Accent1 3 3 3 4 3 5 2 2" xfId="25039" xr:uid="{00000000-0005-0000-0000-000018610000}"/>
    <cellStyle name="20% - Accent1 3 3 3 4 3 5 3" xfId="25040" xr:uid="{00000000-0005-0000-0000-000019610000}"/>
    <cellStyle name="20% - Accent1 3 3 3 4 3 6" xfId="25041" xr:uid="{00000000-0005-0000-0000-00001A610000}"/>
    <cellStyle name="20% - Accent1 3 3 3 4 3 6 2" xfId="25042" xr:uid="{00000000-0005-0000-0000-00001B610000}"/>
    <cellStyle name="20% - Accent1 3 3 3 4 3 6 2 2" xfId="25043" xr:uid="{00000000-0005-0000-0000-00001C610000}"/>
    <cellStyle name="20% - Accent1 3 3 3 4 3 6 3" xfId="25044" xr:uid="{00000000-0005-0000-0000-00001D610000}"/>
    <cellStyle name="20% - Accent1 3 3 3 4 3 7" xfId="25045" xr:uid="{00000000-0005-0000-0000-00001E610000}"/>
    <cellStyle name="20% - Accent1 3 3 3 4 3 7 2" xfId="25046" xr:uid="{00000000-0005-0000-0000-00001F610000}"/>
    <cellStyle name="20% - Accent1 3 3 3 4 3 8" xfId="25047" xr:uid="{00000000-0005-0000-0000-000020610000}"/>
    <cellStyle name="20% - Accent1 3 3 3 4 3 8 2" xfId="25048" xr:uid="{00000000-0005-0000-0000-000021610000}"/>
    <cellStyle name="20% - Accent1 3 3 3 4 3 9" xfId="25049" xr:uid="{00000000-0005-0000-0000-000022610000}"/>
    <cellStyle name="20% - Accent1 3 3 3 4 4" xfId="25050" xr:uid="{00000000-0005-0000-0000-000023610000}"/>
    <cellStyle name="20% - Accent1 3 3 3 4 4 2" xfId="25051" xr:uid="{00000000-0005-0000-0000-000024610000}"/>
    <cellStyle name="20% - Accent1 3 3 3 4 4 2 2" xfId="25052" xr:uid="{00000000-0005-0000-0000-000025610000}"/>
    <cellStyle name="20% - Accent1 3 3 3 4 4 2 2 2" xfId="25053" xr:uid="{00000000-0005-0000-0000-000026610000}"/>
    <cellStyle name="20% - Accent1 3 3 3 4 4 2 3" xfId="25054" xr:uid="{00000000-0005-0000-0000-000027610000}"/>
    <cellStyle name="20% - Accent1 3 3 3 4 4 3" xfId="25055" xr:uid="{00000000-0005-0000-0000-000028610000}"/>
    <cellStyle name="20% - Accent1 3 3 3 4 4 3 2" xfId="25056" xr:uid="{00000000-0005-0000-0000-000029610000}"/>
    <cellStyle name="20% - Accent1 3 3 3 4 4 4" xfId="25057" xr:uid="{00000000-0005-0000-0000-00002A610000}"/>
    <cellStyle name="20% - Accent1 3 3 3 4 5" xfId="25058" xr:uid="{00000000-0005-0000-0000-00002B610000}"/>
    <cellStyle name="20% - Accent1 3 3 3 4 5 2" xfId="25059" xr:uid="{00000000-0005-0000-0000-00002C610000}"/>
    <cellStyle name="20% - Accent1 3 3 3 4 5 2 2" xfId="25060" xr:uid="{00000000-0005-0000-0000-00002D610000}"/>
    <cellStyle name="20% - Accent1 3 3 3 4 5 2 2 2" xfId="25061" xr:uid="{00000000-0005-0000-0000-00002E610000}"/>
    <cellStyle name="20% - Accent1 3 3 3 4 5 2 3" xfId="25062" xr:uid="{00000000-0005-0000-0000-00002F610000}"/>
    <cellStyle name="20% - Accent1 3 3 3 4 5 3" xfId="25063" xr:uid="{00000000-0005-0000-0000-000030610000}"/>
    <cellStyle name="20% - Accent1 3 3 3 4 5 3 2" xfId="25064" xr:uid="{00000000-0005-0000-0000-000031610000}"/>
    <cellStyle name="20% - Accent1 3 3 3 4 5 4" xfId="25065" xr:uid="{00000000-0005-0000-0000-000032610000}"/>
    <cellStyle name="20% - Accent1 3 3 3 4 6" xfId="25066" xr:uid="{00000000-0005-0000-0000-000033610000}"/>
    <cellStyle name="20% - Accent1 3 3 3 4 6 2" xfId="25067" xr:uid="{00000000-0005-0000-0000-000034610000}"/>
    <cellStyle name="20% - Accent1 3 3 3 4 6 2 2" xfId="25068" xr:uid="{00000000-0005-0000-0000-000035610000}"/>
    <cellStyle name="20% - Accent1 3 3 3 4 6 2 2 2" xfId="25069" xr:uid="{00000000-0005-0000-0000-000036610000}"/>
    <cellStyle name="20% - Accent1 3 3 3 4 6 2 3" xfId="25070" xr:uid="{00000000-0005-0000-0000-000037610000}"/>
    <cellStyle name="20% - Accent1 3 3 3 4 6 3" xfId="25071" xr:uid="{00000000-0005-0000-0000-000038610000}"/>
    <cellStyle name="20% - Accent1 3 3 3 4 6 3 2" xfId="25072" xr:uid="{00000000-0005-0000-0000-000039610000}"/>
    <cellStyle name="20% - Accent1 3 3 3 4 6 4" xfId="25073" xr:uid="{00000000-0005-0000-0000-00003A610000}"/>
    <cellStyle name="20% - Accent1 3 3 3 4 7" xfId="25074" xr:uid="{00000000-0005-0000-0000-00003B610000}"/>
    <cellStyle name="20% - Accent1 3 3 3 4 7 2" xfId="25075" xr:uid="{00000000-0005-0000-0000-00003C610000}"/>
    <cellStyle name="20% - Accent1 3 3 3 4 7 2 2" xfId="25076" xr:uid="{00000000-0005-0000-0000-00003D610000}"/>
    <cellStyle name="20% - Accent1 3 3 3 4 7 3" xfId="25077" xr:uid="{00000000-0005-0000-0000-00003E610000}"/>
    <cellStyle name="20% - Accent1 3 3 3 4 8" xfId="25078" xr:uid="{00000000-0005-0000-0000-00003F610000}"/>
    <cellStyle name="20% - Accent1 3 3 3 4 8 2" xfId="25079" xr:uid="{00000000-0005-0000-0000-000040610000}"/>
    <cellStyle name="20% - Accent1 3 3 3 4 8 2 2" xfId="25080" xr:uid="{00000000-0005-0000-0000-000041610000}"/>
    <cellStyle name="20% - Accent1 3 3 3 4 8 3" xfId="25081" xr:uid="{00000000-0005-0000-0000-000042610000}"/>
    <cellStyle name="20% - Accent1 3 3 3 4 9" xfId="25082" xr:uid="{00000000-0005-0000-0000-000043610000}"/>
    <cellStyle name="20% - Accent1 3 3 3 4 9 2" xfId="25083" xr:uid="{00000000-0005-0000-0000-000044610000}"/>
    <cellStyle name="20% - Accent1 3 3 3 5" xfId="25084" xr:uid="{00000000-0005-0000-0000-000045610000}"/>
    <cellStyle name="20% - Accent1 3 3 3 5 2" xfId="25085" xr:uid="{00000000-0005-0000-0000-000046610000}"/>
    <cellStyle name="20% - Accent1 3 3 3 5 2 2" xfId="25086" xr:uid="{00000000-0005-0000-0000-000047610000}"/>
    <cellStyle name="20% - Accent1 3 3 3 5 2 2 2" xfId="25087" xr:uid="{00000000-0005-0000-0000-000048610000}"/>
    <cellStyle name="20% - Accent1 3 3 3 5 2 2 2 2" xfId="25088" xr:uid="{00000000-0005-0000-0000-000049610000}"/>
    <cellStyle name="20% - Accent1 3 3 3 5 2 2 3" xfId="25089" xr:uid="{00000000-0005-0000-0000-00004A610000}"/>
    <cellStyle name="20% - Accent1 3 3 3 5 2 3" xfId="25090" xr:uid="{00000000-0005-0000-0000-00004B610000}"/>
    <cellStyle name="20% - Accent1 3 3 3 5 2 3 2" xfId="25091" xr:uid="{00000000-0005-0000-0000-00004C610000}"/>
    <cellStyle name="20% - Accent1 3 3 3 5 2 4" xfId="25092" xr:uid="{00000000-0005-0000-0000-00004D610000}"/>
    <cellStyle name="20% - Accent1 3 3 3 5 3" xfId="25093" xr:uid="{00000000-0005-0000-0000-00004E610000}"/>
    <cellStyle name="20% - Accent1 3 3 3 5 3 2" xfId="25094" xr:uid="{00000000-0005-0000-0000-00004F610000}"/>
    <cellStyle name="20% - Accent1 3 3 3 5 3 2 2" xfId="25095" xr:uid="{00000000-0005-0000-0000-000050610000}"/>
    <cellStyle name="20% - Accent1 3 3 3 5 3 2 2 2" xfId="25096" xr:uid="{00000000-0005-0000-0000-000051610000}"/>
    <cellStyle name="20% - Accent1 3 3 3 5 3 2 3" xfId="25097" xr:uid="{00000000-0005-0000-0000-000052610000}"/>
    <cellStyle name="20% - Accent1 3 3 3 5 3 3" xfId="25098" xr:uid="{00000000-0005-0000-0000-000053610000}"/>
    <cellStyle name="20% - Accent1 3 3 3 5 3 3 2" xfId="25099" xr:uid="{00000000-0005-0000-0000-000054610000}"/>
    <cellStyle name="20% - Accent1 3 3 3 5 3 4" xfId="25100" xr:uid="{00000000-0005-0000-0000-000055610000}"/>
    <cellStyle name="20% - Accent1 3 3 3 5 4" xfId="25101" xr:uid="{00000000-0005-0000-0000-000056610000}"/>
    <cellStyle name="20% - Accent1 3 3 3 5 4 2" xfId="25102" xr:uid="{00000000-0005-0000-0000-000057610000}"/>
    <cellStyle name="20% - Accent1 3 3 3 5 4 2 2" xfId="25103" xr:uid="{00000000-0005-0000-0000-000058610000}"/>
    <cellStyle name="20% - Accent1 3 3 3 5 4 2 2 2" xfId="25104" xr:uid="{00000000-0005-0000-0000-000059610000}"/>
    <cellStyle name="20% - Accent1 3 3 3 5 4 2 3" xfId="25105" xr:uid="{00000000-0005-0000-0000-00005A610000}"/>
    <cellStyle name="20% - Accent1 3 3 3 5 4 3" xfId="25106" xr:uid="{00000000-0005-0000-0000-00005B610000}"/>
    <cellStyle name="20% - Accent1 3 3 3 5 4 3 2" xfId="25107" xr:uid="{00000000-0005-0000-0000-00005C610000}"/>
    <cellStyle name="20% - Accent1 3 3 3 5 4 4" xfId="25108" xr:uid="{00000000-0005-0000-0000-00005D610000}"/>
    <cellStyle name="20% - Accent1 3 3 3 5 5" xfId="25109" xr:uid="{00000000-0005-0000-0000-00005E610000}"/>
    <cellStyle name="20% - Accent1 3 3 3 5 5 2" xfId="25110" xr:uid="{00000000-0005-0000-0000-00005F610000}"/>
    <cellStyle name="20% - Accent1 3 3 3 5 5 2 2" xfId="25111" xr:uid="{00000000-0005-0000-0000-000060610000}"/>
    <cellStyle name="20% - Accent1 3 3 3 5 5 3" xfId="25112" xr:uid="{00000000-0005-0000-0000-000061610000}"/>
    <cellStyle name="20% - Accent1 3 3 3 5 6" xfId="25113" xr:uid="{00000000-0005-0000-0000-000062610000}"/>
    <cellStyle name="20% - Accent1 3 3 3 5 6 2" xfId="25114" xr:uid="{00000000-0005-0000-0000-000063610000}"/>
    <cellStyle name="20% - Accent1 3 3 3 5 6 2 2" xfId="25115" xr:uid="{00000000-0005-0000-0000-000064610000}"/>
    <cellStyle name="20% - Accent1 3 3 3 5 6 3" xfId="25116" xr:uid="{00000000-0005-0000-0000-000065610000}"/>
    <cellStyle name="20% - Accent1 3 3 3 5 7" xfId="25117" xr:uid="{00000000-0005-0000-0000-000066610000}"/>
    <cellStyle name="20% - Accent1 3 3 3 5 7 2" xfId="25118" xr:uid="{00000000-0005-0000-0000-000067610000}"/>
    <cellStyle name="20% - Accent1 3 3 3 5 8" xfId="25119" xr:uid="{00000000-0005-0000-0000-000068610000}"/>
    <cellStyle name="20% - Accent1 3 3 3 5 8 2" xfId="25120" xr:uid="{00000000-0005-0000-0000-000069610000}"/>
    <cellStyle name="20% - Accent1 3 3 3 5 9" xfId="25121" xr:uid="{00000000-0005-0000-0000-00006A610000}"/>
    <cellStyle name="20% - Accent1 3 3 3 6" xfId="25122" xr:uid="{00000000-0005-0000-0000-00006B610000}"/>
    <cellStyle name="20% - Accent1 3 3 3 6 2" xfId="25123" xr:uid="{00000000-0005-0000-0000-00006C610000}"/>
    <cellStyle name="20% - Accent1 3 3 3 6 2 2" xfId="25124" xr:uid="{00000000-0005-0000-0000-00006D610000}"/>
    <cellStyle name="20% - Accent1 3 3 3 6 2 2 2" xfId="25125" xr:uid="{00000000-0005-0000-0000-00006E610000}"/>
    <cellStyle name="20% - Accent1 3 3 3 6 2 2 2 2" xfId="25126" xr:uid="{00000000-0005-0000-0000-00006F610000}"/>
    <cellStyle name="20% - Accent1 3 3 3 6 2 2 3" xfId="25127" xr:uid="{00000000-0005-0000-0000-000070610000}"/>
    <cellStyle name="20% - Accent1 3 3 3 6 2 3" xfId="25128" xr:uid="{00000000-0005-0000-0000-000071610000}"/>
    <cellStyle name="20% - Accent1 3 3 3 6 2 3 2" xfId="25129" xr:uid="{00000000-0005-0000-0000-000072610000}"/>
    <cellStyle name="20% - Accent1 3 3 3 6 2 4" xfId="25130" xr:uid="{00000000-0005-0000-0000-000073610000}"/>
    <cellStyle name="20% - Accent1 3 3 3 6 3" xfId="25131" xr:uid="{00000000-0005-0000-0000-000074610000}"/>
    <cellStyle name="20% - Accent1 3 3 3 6 3 2" xfId="25132" xr:uid="{00000000-0005-0000-0000-000075610000}"/>
    <cellStyle name="20% - Accent1 3 3 3 6 3 2 2" xfId="25133" xr:uid="{00000000-0005-0000-0000-000076610000}"/>
    <cellStyle name="20% - Accent1 3 3 3 6 3 2 2 2" xfId="25134" xr:uid="{00000000-0005-0000-0000-000077610000}"/>
    <cellStyle name="20% - Accent1 3 3 3 6 3 2 3" xfId="25135" xr:uid="{00000000-0005-0000-0000-000078610000}"/>
    <cellStyle name="20% - Accent1 3 3 3 6 3 3" xfId="25136" xr:uid="{00000000-0005-0000-0000-000079610000}"/>
    <cellStyle name="20% - Accent1 3 3 3 6 3 3 2" xfId="25137" xr:uid="{00000000-0005-0000-0000-00007A610000}"/>
    <cellStyle name="20% - Accent1 3 3 3 6 3 4" xfId="25138" xr:uid="{00000000-0005-0000-0000-00007B610000}"/>
    <cellStyle name="20% - Accent1 3 3 3 6 4" xfId="25139" xr:uid="{00000000-0005-0000-0000-00007C610000}"/>
    <cellStyle name="20% - Accent1 3 3 3 6 4 2" xfId="25140" xr:uid="{00000000-0005-0000-0000-00007D610000}"/>
    <cellStyle name="20% - Accent1 3 3 3 6 4 2 2" xfId="25141" xr:uid="{00000000-0005-0000-0000-00007E610000}"/>
    <cellStyle name="20% - Accent1 3 3 3 6 4 2 2 2" xfId="25142" xr:uid="{00000000-0005-0000-0000-00007F610000}"/>
    <cellStyle name="20% - Accent1 3 3 3 6 4 2 3" xfId="25143" xr:uid="{00000000-0005-0000-0000-000080610000}"/>
    <cellStyle name="20% - Accent1 3 3 3 6 4 3" xfId="25144" xr:uid="{00000000-0005-0000-0000-000081610000}"/>
    <cellStyle name="20% - Accent1 3 3 3 6 4 3 2" xfId="25145" xr:uid="{00000000-0005-0000-0000-000082610000}"/>
    <cellStyle name="20% - Accent1 3 3 3 6 4 4" xfId="25146" xr:uid="{00000000-0005-0000-0000-000083610000}"/>
    <cellStyle name="20% - Accent1 3 3 3 6 5" xfId="25147" xr:uid="{00000000-0005-0000-0000-000084610000}"/>
    <cellStyle name="20% - Accent1 3 3 3 6 5 2" xfId="25148" xr:uid="{00000000-0005-0000-0000-000085610000}"/>
    <cellStyle name="20% - Accent1 3 3 3 6 5 2 2" xfId="25149" xr:uid="{00000000-0005-0000-0000-000086610000}"/>
    <cellStyle name="20% - Accent1 3 3 3 6 5 3" xfId="25150" xr:uid="{00000000-0005-0000-0000-000087610000}"/>
    <cellStyle name="20% - Accent1 3 3 3 6 6" xfId="25151" xr:uid="{00000000-0005-0000-0000-000088610000}"/>
    <cellStyle name="20% - Accent1 3 3 3 6 6 2" xfId="25152" xr:uid="{00000000-0005-0000-0000-000089610000}"/>
    <cellStyle name="20% - Accent1 3 3 3 6 6 2 2" xfId="25153" xr:uid="{00000000-0005-0000-0000-00008A610000}"/>
    <cellStyle name="20% - Accent1 3 3 3 6 6 3" xfId="25154" xr:uid="{00000000-0005-0000-0000-00008B610000}"/>
    <cellStyle name="20% - Accent1 3 3 3 6 7" xfId="25155" xr:uid="{00000000-0005-0000-0000-00008C610000}"/>
    <cellStyle name="20% - Accent1 3 3 3 6 7 2" xfId="25156" xr:uid="{00000000-0005-0000-0000-00008D610000}"/>
    <cellStyle name="20% - Accent1 3 3 3 6 8" xfId="25157" xr:uid="{00000000-0005-0000-0000-00008E610000}"/>
    <cellStyle name="20% - Accent1 3 3 3 6 8 2" xfId="25158" xr:uid="{00000000-0005-0000-0000-00008F610000}"/>
    <cellStyle name="20% - Accent1 3 3 3 6 9" xfId="25159" xr:uid="{00000000-0005-0000-0000-000090610000}"/>
    <cellStyle name="20% - Accent1 3 3 3 7" xfId="25160" xr:uid="{00000000-0005-0000-0000-000091610000}"/>
    <cellStyle name="20% - Accent1 3 3 3 7 2" xfId="25161" xr:uid="{00000000-0005-0000-0000-000092610000}"/>
    <cellStyle name="20% - Accent1 3 3 3 7 2 2" xfId="25162" xr:uid="{00000000-0005-0000-0000-000093610000}"/>
    <cellStyle name="20% - Accent1 3 3 3 7 2 2 2" xfId="25163" xr:uid="{00000000-0005-0000-0000-000094610000}"/>
    <cellStyle name="20% - Accent1 3 3 3 7 2 3" xfId="25164" xr:uid="{00000000-0005-0000-0000-000095610000}"/>
    <cellStyle name="20% - Accent1 3 3 3 7 3" xfId="25165" xr:uid="{00000000-0005-0000-0000-000096610000}"/>
    <cellStyle name="20% - Accent1 3 3 3 7 3 2" xfId="25166" xr:uid="{00000000-0005-0000-0000-000097610000}"/>
    <cellStyle name="20% - Accent1 3 3 3 7 4" xfId="25167" xr:uid="{00000000-0005-0000-0000-000098610000}"/>
    <cellStyle name="20% - Accent1 3 3 3 8" xfId="25168" xr:uid="{00000000-0005-0000-0000-000099610000}"/>
    <cellStyle name="20% - Accent1 3 3 3 8 2" xfId="25169" xr:uid="{00000000-0005-0000-0000-00009A610000}"/>
    <cellStyle name="20% - Accent1 3 3 3 8 2 2" xfId="25170" xr:uid="{00000000-0005-0000-0000-00009B610000}"/>
    <cellStyle name="20% - Accent1 3 3 3 8 2 2 2" xfId="25171" xr:uid="{00000000-0005-0000-0000-00009C610000}"/>
    <cellStyle name="20% - Accent1 3 3 3 8 2 3" xfId="25172" xr:uid="{00000000-0005-0000-0000-00009D610000}"/>
    <cellStyle name="20% - Accent1 3 3 3 8 3" xfId="25173" xr:uid="{00000000-0005-0000-0000-00009E610000}"/>
    <cellStyle name="20% - Accent1 3 3 3 8 3 2" xfId="25174" xr:uid="{00000000-0005-0000-0000-00009F610000}"/>
    <cellStyle name="20% - Accent1 3 3 3 8 4" xfId="25175" xr:uid="{00000000-0005-0000-0000-0000A0610000}"/>
    <cellStyle name="20% - Accent1 3 3 3 9" xfId="25176" xr:uid="{00000000-0005-0000-0000-0000A1610000}"/>
    <cellStyle name="20% - Accent1 3 3 3 9 2" xfId="25177" xr:uid="{00000000-0005-0000-0000-0000A2610000}"/>
    <cellStyle name="20% - Accent1 3 3 3 9 2 2" xfId="25178" xr:uid="{00000000-0005-0000-0000-0000A3610000}"/>
    <cellStyle name="20% - Accent1 3 3 3 9 2 2 2" xfId="25179" xr:uid="{00000000-0005-0000-0000-0000A4610000}"/>
    <cellStyle name="20% - Accent1 3 3 3 9 2 3" xfId="25180" xr:uid="{00000000-0005-0000-0000-0000A5610000}"/>
    <cellStyle name="20% - Accent1 3 3 3 9 3" xfId="25181" xr:uid="{00000000-0005-0000-0000-0000A6610000}"/>
    <cellStyle name="20% - Accent1 3 3 3 9 3 2" xfId="25182" xr:uid="{00000000-0005-0000-0000-0000A7610000}"/>
    <cellStyle name="20% - Accent1 3 3 3 9 4" xfId="25183" xr:uid="{00000000-0005-0000-0000-0000A8610000}"/>
    <cellStyle name="20% - Accent1 3 3 4" xfId="25184" xr:uid="{00000000-0005-0000-0000-0000A9610000}"/>
    <cellStyle name="20% - Accent1 3 3 4 10" xfId="25185" xr:uid="{00000000-0005-0000-0000-0000AA610000}"/>
    <cellStyle name="20% - Accent1 3 3 4 10 2" xfId="25186" xr:uid="{00000000-0005-0000-0000-0000AB610000}"/>
    <cellStyle name="20% - Accent1 3 3 4 11" xfId="25187" xr:uid="{00000000-0005-0000-0000-0000AC610000}"/>
    <cellStyle name="20% - Accent1 3 3 4 2" xfId="25188" xr:uid="{00000000-0005-0000-0000-0000AD610000}"/>
    <cellStyle name="20% - Accent1 3 3 4 2 2" xfId="25189" xr:uid="{00000000-0005-0000-0000-0000AE610000}"/>
    <cellStyle name="20% - Accent1 3 3 4 2 2 2" xfId="25190" xr:uid="{00000000-0005-0000-0000-0000AF610000}"/>
    <cellStyle name="20% - Accent1 3 3 4 2 2 2 2" xfId="25191" xr:uid="{00000000-0005-0000-0000-0000B0610000}"/>
    <cellStyle name="20% - Accent1 3 3 4 2 2 2 2 2" xfId="25192" xr:uid="{00000000-0005-0000-0000-0000B1610000}"/>
    <cellStyle name="20% - Accent1 3 3 4 2 2 2 3" xfId="25193" xr:uid="{00000000-0005-0000-0000-0000B2610000}"/>
    <cellStyle name="20% - Accent1 3 3 4 2 2 3" xfId="25194" xr:uid="{00000000-0005-0000-0000-0000B3610000}"/>
    <cellStyle name="20% - Accent1 3 3 4 2 2 3 2" xfId="25195" xr:uid="{00000000-0005-0000-0000-0000B4610000}"/>
    <cellStyle name="20% - Accent1 3 3 4 2 2 4" xfId="25196" xr:uid="{00000000-0005-0000-0000-0000B5610000}"/>
    <cellStyle name="20% - Accent1 3 3 4 2 3" xfId="25197" xr:uid="{00000000-0005-0000-0000-0000B6610000}"/>
    <cellStyle name="20% - Accent1 3 3 4 2 3 2" xfId="25198" xr:uid="{00000000-0005-0000-0000-0000B7610000}"/>
    <cellStyle name="20% - Accent1 3 3 4 2 3 2 2" xfId="25199" xr:uid="{00000000-0005-0000-0000-0000B8610000}"/>
    <cellStyle name="20% - Accent1 3 3 4 2 3 2 2 2" xfId="25200" xr:uid="{00000000-0005-0000-0000-0000B9610000}"/>
    <cellStyle name="20% - Accent1 3 3 4 2 3 2 3" xfId="25201" xr:uid="{00000000-0005-0000-0000-0000BA610000}"/>
    <cellStyle name="20% - Accent1 3 3 4 2 3 3" xfId="25202" xr:uid="{00000000-0005-0000-0000-0000BB610000}"/>
    <cellStyle name="20% - Accent1 3 3 4 2 3 3 2" xfId="25203" xr:uid="{00000000-0005-0000-0000-0000BC610000}"/>
    <cellStyle name="20% - Accent1 3 3 4 2 3 4" xfId="25204" xr:uid="{00000000-0005-0000-0000-0000BD610000}"/>
    <cellStyle name="20% - Accent1 3 3 4 2 4" xfId="25205" xr:uid="{00000000-0005-0000-0000-0000BE610000}"/>
    <cellStyle name="20% - Accent1 3 3 4 2 4 2" xfId="25206" xr:uid="{00000000-0005-0000-0000-0000BF610000}"/>
    <cellStyle name="20% - Accent1 3 3 4 2 4 2 2" xfId="25207" xr:uid="{00000000-0005-0000-0000-0000C0610000}"/>
    <cellStyle name="20% - Accent1 3 3 4 2 4 2 2 2" xfId="25208" xr:uid="{00000000-0005-0000-0000-0000C1610000}"/>
    <cellStyle name="20% - Accent1 3 3 4 2 4 2 3" xfId="25209" xr:uid="{00000000-0005-0000-0000-0000C2610000}"/>
    <cellStyle name="20% - Accent1 3 3 4 2 4 3" xfId="25210" xr:uid="{00000000-0005-0000-0000-0000C3610000}"/>
    <cellStyle name="20% - Accent1 3 3 4 2 4 3 2" xfId="25211" xr:uid="{00000000-0005-0000-0000-0000C4610000}"/>
    <cellStyle name="20% - Accent1 3 3 4 2 4 4" xfId="25212" xr:uid="{00000000-0005-0000-0000-0000C5610000}"/>
    <cellStyle name="20% - Accent1 3 3 4 2 5" xfId="25213" xr:uid="{00000000-0005-0000-0000-0000C6610000}"/>
    <cellStyle name="20% - Accent1 3 3 4 2 5 2" xfId="25214" xr:uid="{00000000-0005-0000-0000-0000C7610000}"/>
    <cellStyle name="20% - Accent1 3 3 4 2 5 2 2" xfId="25215" xr:uid="{00000000-0005-0000-0000-0000C8610000}"/>
    <cellStyle name="20% - Accent1 3 3 4 2 5 3" xfId="25216" xr:uid="{00000000-0005-0000-0000-0000C9610000}"/>
    <cellStyle name="20% - Accent1 3 3 4 2 6" xfId="25217" xr:uid="{00000000-0005-0000-0000-0000CA610000}"/>
    <cellStyle name="20% - Accent1 3 3 4 2 6 2" xfId="25218" xr:uid="{00000000-0005-0000-0000-0000CB610000}"/>
    <cellStyle name="20% - Accent1 3 3 4 2 6 2 2" xfId="25219" xr:uid="{00000000-0005-0000-0000-0000CC610000}"/>
    <cellStyle name="20% - Accent1 3 3 4 2 6 3" xfId="25220" xr:uid="{00000000-0005-0000-0000-0000CD610000}"/>
    <cellStyle name="20% - Accent1 3 3 4 2 7" xfId="25221" xr:uid="{00000000-0005-0000-0000-0000CE610000}"/>
    <cellStyle name="20% - Accent1 3 3 4 2 7 2" xfId="25222" xr:uid="{00000000-0005-0000-0000-0000CF610000}"/>
    <cellStyle name="20% - Accent1 3 3 4 2 8" xfId="25223" xr:uid="{00000000-0005-0000-0000-0000D0610000}"/>
    <cellStyle name="20% - Accent1 3 3 4 2 8 2" xfId="25224" xr:uid="{00000000-0005-0000-0000-0000D1610000}"/>
    <cellStyle name="20% - Accent1 3 3 4 2 9" xfId="25225" xr:uid="{00000000-0005-0000-0000-0000D2610000}"/>
    <cellStyle name="20% - Accent1 3 3 4 3" xfId="25226" xr:uid="{00000000-0005-0000-0000-0000D3610000}"/>
    <cellStyle name="20% - Accent1 3 3 4 3 2" xfId="25227" xr:uid="{00000000-0005-0000-0000-0000D4610000}"/>
    <cellStyle name="20% - Accent1 3 3 4 3 2 2" xfId="25228" xr:uid="{00000000-0005-0000-0000-0000D5610000}"/>
    <cellStyle name="20% - Accent1 3 3 4 3 2 2 2" xfId="25229" xr:uid="{00000000-0005-0000-0000-0000D6610000}"/>
    <cellStyle name="20% - Accent1 3 3 4 3 2 2 2 2" xfId="25230" xr:uid="{00000000-0005-0000-0000-0000D7610000}"/>
    <cellStyle name="20% - Accent1 3 3 4 3 2 2 3" xfId="25231" xr:uid="{00000000-0005-0000-0000-0000D8610000}"/>
    <cellStyle name="20% - Accent1 3 3 4 3 2 3" xfId="25232" xr:uid="{00000000-0005-0000-0000-0000D9610000}"/>
    <cellStyle name="20% - Accent1 3 3 4 3 2 3 2" xfId="25233" xr:uid="{00000000-0005-0000-0000-0000DA610000}"/>
    <cellStyle name="20% - Accent1 3 3 4 3 2 4" xfId="25234" xr:uid="{00000000-0005-0000-0000-0000DB610000}"/>
    <cellStyle name="20% - Accent1 3 3 4 3 3" xfId="25235" xr:uid="{00000000-0005-0000-0000-0000DC610000}"/>
    <cellStyle name="20% - Accent1 3 3 4 3 3 2" xfId="25236" xr:uid="{00000000-0005-0000-0000-0000DD610000}"/>
    <cellStyle name="20% - Accent1 3 3 4 3 3 2 2" xfId="25237" xr:uid="{00000000-0005-0000-0000-0000DE610000}"/>
    <cellStyle name="20% - Accent1 3 3 4 3 3 2 2 2" xfId="25238" xr:uid="{00000000-0005-0000-0000-0000DF610000}"/>
    <cellStyle name="20% - Accent1 3 3 4 3 3 2 3" xfId="25239" xr:uid="{00000000-0005-0000-0000-0000E0610000}"/>
    <cellStyle name="20% - Accent1 3 3 4 3 3 3" xfId="25240" xr:uid="{00000000-0005-0000-0000-0000E1610000}"/>
    <cellStyle name="20% - Accent1 3 3 4 3 3 3 2" xfId="25241" xr:uid="{00000000-0005-0000-0000-0000E2610000}"/>
    <cellStyle name="20% - Accent1 3 3 4 3 3 4" xfId="25242" xr:uid="{00000000-0005-0000-0000-0000E3610000}"/>
    <cellStyle name="20% - Accent1 3 3 4 3 4" xfId="25243" xr:uid="{00000000-0005-0000-0000-0000E4610000}"/>
    <cellStyle name="20% - Accent1 3 3 4 3 4 2" xfId="25244" xr:uid="{00000000-0005-0000-0000-0000E5610000}"/>
    <cellStyle name="20% - Accent1 3 3 4 3 4 2 2" xfId="25245" xr:uid="{00000000-0005-0000-0000-0000E6610000}"/>
    <cellStyle name="20% - Accent1 3 3 4 3 4 2 2 2" xfId="25246" xr:uid="{00000000-0005-0000-0000-0000E7610000}"/>
    <cellStyle name="20% - Accent1 3 3 4 3 4 2 3" xfId="25247" xr:uid="{00000000-0005-0000-0000-0000E8610000}"/>
    <cellStyle name="20% - Accent1 3 3 4 3 4 3" xfId="25248" xr:uid="{00000000-0005-0000-0000-0000E9610000}"/>
    <cellStyle name="20% - Accent1 3 3 4 3 4 3 2" xfId="25249" xr:uid="{00000000-0005-0000-0000-0000EA610000}"/>
    <cellStyle name="20% - Accent1 3 3 4 3 4 4" xfId="25250" xr:uid="{00000000-0005-0000-0000-0000EB610000}"/>
    <cellStyle name="20% - Accent1 3 3 4 3 5" xfId="25251" xr:uid="{00000000-0005-0000-0000-0000EC610000}"/>
    <cellStyle name="20% - Accent1 3 3 4 3 5 2" xfId="25252" xr:uid="{00000000-0005-0000-0000-0000ED610000}"/>
    <cellStyle name="20% - Accent1 3 3 4 3 5 2 2" xfId="25253" xr:uid="{00000000-0005-0000-0000-0000EE610000}"/>
    <cellStyle name="20% - Accent1 3 3 4 3 5 3" xfId="25254" xr:uid="{00000000-0005-0000-0000-0000EF610000}"/>
    <cellStyle name="20% - Accent1 3 3 4 3 6" xfId="25255" xr:uid="{00000000-0005-0000-0000-0000F0610000}"/>
    <cellStyle name="20% - Accent1 3 3 4 3 6 2" xfId="25256" xr:uid="{00000000-0005-0000-0000-0000F1610000}"/>
    <cellStyle name="20% - Accent1 3 3 4 3 6 2 2" xfId="25257" xr:uid="{00000000-0005-0000-0000-0000F2610000}"/>
    <cellStyle name="20% - Accent1 3 3 4 3 6 3" xfId="25258" xr:uid="{00000000-0005-0000-0000-0000F3610000}"/>
    <cellStyle name="20% - Accent1 3 3 4 3 7" xfId="25259" xr:uid="{00000000-0005-0000-0000-0000F4610000}"/>
    <cellStyle name="20% - Accent1 3 3 4 3 7 2" xfId="25260" xr:uid="{00000000-0005-0000-0000-0000F5610000}"/>
    <cellStyle name="20% - Accent1 3 3 4 3 8" xfId="25261" xr:uid="{00000000-0005-0000-0000-0000F6610000}"/>
    <cellStyle name="20% - Accent1 3 3 4 3 8 2" xfId="25262" xr:uid="{00000000-0005-0000-0000-0000F7610000}"/>
    <cellStyle name="20% - Accent1 3 3 4 3 9" xfId="25263" xr:uid="{00000000-0005-0000-0000-0000F8610000}"/>
    <cellStyle name="20% - Accent1 3 3 4 4" xfId="25264" xr:uid="{00000000-0005-0000-0000-0000F9610000}"/>
    <cellStyle name="20% - Accent1 3 3 4 4 2" xfId="25265" xr:uid="{00000000-0005-0000-0000-0000FA610000}"/>
    <cellStyle name="20% - Accent1 3 3 4 4 2 2" xfId="25266" xr:uid="{00000000-0005-0000-0000-0000FB610000}"/>
    <cellStyle name="20% - Accent1 3 3 4 4 2 2 2" xfId="25267" xr:uid="{00000000-0005-0000-0000-0000FC610000}"/>
    <cellStyle name="20% - Accent1 3 3 4 4 2 3" xfId="25268" xr:uid="{00000000-0005-0000-0000-0000FD610000}"/>
    <cellStyle name="20% - Accent1 3 3 4 4 3" xfId="25269" xr:uid="{00000000-0005-0000-0000-0000FE610000}"/>
    <cellStyle name="20% - Accent1 3 3 4 4 3 2" xfId="25270" xr:uid="{00000000-0005-0000-0000-0000FF610000}"/>
    <cellStyle name="20% - Accent1 3 3 4 4 4" xfId="25271" xr:uid="{00000000-0005-0000-0000-000000620000}"/>
    <cellStyle name="20% - Accent1 3 3 4 5" xfId="25272" xr:uid="{00000000-0005-0000-0000-000001620000}"/>
    <cellStyle name="20% - Accent1 3 3 4 5 2" xfId="25273" xr:uid="{00000000-0005-0000-0000-000002620000}"/>
    <cellStyle name="20% - Accent1 3 3 4 5 2 2" xfId="25274" xr:uid="{00000000-0005-0000-0000-000003620000}"/>
    <cellStyle name="20% - Accent1 3 3 4 5 2 2 2" xfId="25275" xr:uid="{00000000-0005-0000-0000-000004620000}"/>
    <cellStyle name="20% - Accent1 3 3 4 5 2 3" xfId="25276" xr:uid="{00000000-0005-0000-0000-000005620000}"/>
    <cellStyle name="20% - Accent1 3 3 4 5 3" xfId="25277" xr:uid="{00000000-0005-0000-0000-000006620000}"/>
    <cellStyle name="20% - Accent1 3 3 4 5 3 2" xfId="25278" xr:uid="{00000000-0005-0000-0000-000007620000}"/>
    <cellStyle name="20% - Accent1 3 3 4 5 4" xfId="25279" xr:uid="{00000000-0005-0000-0000-000008620000}"/>
    <cellStyle name="20% - Accent1 3 3 4 6" xfId="25280" xr:uid="{00000000-0005-0000-0000-000009620000}"/>
    <cellStyle name="20% - Accent1 3 3 4 6 2" xfId="25281" xr:uid="{00000000-0005-0000-0000-00000A620000}"/>
    <cellStyle name="20% - Accent1 3 3 4 6 2 2" xfId="25282" xr:uid="{00000000-0005-0000-0000-00000B620000}"/>
    <cellStyle name="20% - Accent1 3 3 4 6 2 2 2" xfId="25283" xr:uid="{00000000-0005-0000-0000-00000C620000}"/>
    <cellStyle name="20% - Accent1 3 3 4 6 2 3" xfId="25284" xr:uid="{00000000-0005-0000-0000-00000D620000}"/>
    <cellStyle name="20% - Accent1 3 3 4 6 3" xfId="25285" xr:uid="{00000000-0005-0000-0000-00000E620000}"/>
    <cellStyle name="20% - Accent1 3 3 4 6 3 2" xfId="25286" xr:uid="{00000000-0005-0000-0000-00000F620000}"/>
    <cellStyle name="20% - Accent1 3 3 4 6 4" xfId="25287" xr:uid="{00000000-0005-0000-0000-000010620000}"/>
    <cellStyle name="20% - Accent1 3 3 4 7" xfId="25288" xr:uid="{00000000-0005-0000-0000-000011620000}"/>
    <cellStyle name="20% - Accent1 3 3 4 7 2" xfId="25289" xr:uid="{00000000-0005-0000-0000-000012620000}"/>
    <cellStyle name="20% - Accent1 3 3 4 7 2 2" xfId="25290" xr:uid="{00000000-0005-0000-0000-000013620000}"/>
    <cellStyle name="20% - Accent1 3 3 4 7 3" xfId="25291" xr:uid="{00000000-0005-0000-0000-000014620000}"/>
    <cellStyle name="20% - Accent1 3 3 4 8" xfId="25292" xr:uid="{00000000-0005-0000-0000-000015620000}"/>
    <cellStyle name="20% - Accent1 3 3 4 8 2" xfId="25293" xr:uid="{00000000-0005-0000-0000-000016620000}"/>
    <cellStyle name="20% - Accent1 3 3 4 8 2 2" xfId="25294" xr:uid="{00000000-0005-0000-0000-000017620000}"/>
    <cellStyle name="20% - Accent1 3 3 4 8 3" xfId="25295" xr:uid="{00000000-0005-0000-0000-000018620000}"/>
    <cellStyle name="20% - Accent1 3 3 4 9" xfId="25296" xr:uid="{00000000-0005-0000-0000-000019620000}"/>
    <cellStyle name="20% - Accent1 3 3 4 9 2" xfId="25297" xr:uid="{00000000-0005-0000-0000-00001A620000}"/>
    <cellStyle name="20% - Accent1 3 3 5" xfId="25298" xr:uid="{00000000-0005-0000-0000-00001B620000}"/>
    <cellStyle name="20% - Accent1 3 3 5 10" xfId="25299" xr:uid="{00000000-0005-0000-0000-00001C620000}"/>
    <cellStyle name="20% - Accent1 3 3 5 10 2" xfId="25300" xr:uid="{00000000-0005-0000-0000-00001D620000}"/>
    <cellStyle name="20% - Accent1 3 3 5 11" xfId="25301" xr:uid="{00000000-0005-0000-0000-00001E620000}"/>
    <cellStyle name="20% - Accent1 3 3 5 2" xfId="25302" xr:uid="{00000000-0005-0000-0000-00001F620000}"/>
    <cellStyle name="20% - Accent1 3 3 5 2 2" xfId="25303" xr:uid="{00000000-0005-0000-0000-000020620000}"/>
    <cellStyle name="20% - Accent1 3 3 5 2 2 2" xfId="25304" xr:uid="{00000000-0005-0000-0000-000021620000}"/>
    <cellStyle name="20% - Accent1 3 3 5 2 2 2 2" xfId="25305" xr:uid="{00000000-0005-0000-0000-000022620000}"/>
    <cellStyle name="20% - Accent1 3 3 5 2 2 2 2 2" xfId="25306" xr:uid="{00000000-0005-0000-0000-000023620000}"/>
    <cellStyle name="20% - Accent1 3 3 5 2 2 2 3" xfId="25307" xr:uid="{00000000-0005-0000-0000-000024620000}"/>
    <cellStyle name="20% - Accent1 3 3 5 2 2 3" xfId="25308" xr:uid="{00000000-0005-0000-0000-000025620000}"/>
    <cellStyle name="20% - Accent1 3 3 5 2 2 3 2" xfId="25309" xr:uid="{00000000-0005-0000-0000-000026620000}"/>
    <cellStyle name="20% - Accent1 3 3 5 2 2 4" xfId="25310" xr:uid="{00000000-0005-0000-0000-000027620000}"/>
    <cellStyle name="20% - Accent1 3 3 5 2 3" xfId="25311" xr:uid="{00000000-0005-0000-0000-000028620000}"/>
    <cellStyle name="20% - Accent1 3 3 5 2 3 2" xfId="25312" xr:uid="{00000000-0005-0000-0000-000029620000}"/>
    <cellStyle name="20% - Accent1 3 3 5 2 3 2 2" xfId="25313" xr:uid="{00000000-0005-0000-0000-00002A620000}"/>
    <cellStyle name="20% - Accent1 3 3 5 2 3 2 2 2" xfId="25314" xr:uid="{00000000-0005-0000-0000-00002B620000}"/>
    <cellStyle name="20% - Accent1 3 3 5 2 3 2 3" xfId="25315" xr:uid="{00000000-0005-0000-0000-00002C620000}"/>
    <cellStyle name="20% - Accent1 3 3 5 2 3 3" xfId="25316" xr:uid="{00000000-0005-0000-0000-00002D620000}"/>
    <cellStyle name="20% - Accent1 3 3 5 2 3 3 2" xfId="25317" xr:uid="{00000000-0005-0000-0000-00002E620000}"/>
    <cellStyle name="20% - Accent1 3 3 5 2 3 4" xfId="25318" xr:uid="{00000000-0005-0000-0000-00002F620000}"/>
    <cellStyle name="20% - Accent1 3 3 5 2 4" xfId="25319" xr:uid="{00000000-0005-0000-0000-000030620000}"/>
    <cellStyle name="20% - Accent1 3 3 5 2 4 2" xfId="25320" xr:uid="{00000000-0005-0000-0000-000031620000}"/>
    <cellStyle name="20% - Accent1 3 3 5 2 4 2 2" xfId="25321" xr:uid="{00000000-0005-0000-0000-000032620000}"/>
    <cellStyle name="20% - Accent1 3 3 5 2 4 2 2 2" xfId="25322" xr:uid="{00000000-0005-0000-0000-000033620000}"/>
    <cellStyle name="20% - Accent1 3 3 5 2 4 2 3" xfId="25323" xr:uid="{00000000-0005-0000-0000-000034620000}"/>
    <cellStyle name="20% - Accent1 3 3 5 2 4 3" xfId="25324" xr:uid="{00000000-0005-0000-0000-000035620000}"/>
    <cellStyle name="20% - Accent1 3 3 5 2 4 3 2" xfId="25325" xr:uid="{00000000-0005-0000-0000-000036620000}"/>
    <cellStyle name="20% - Accent1 3 3 5 2 4 4" xfId="25326" xr:uid="{00000000-0005-0000-0000-000037620000}"/>
    <cellStyle name="20% - Accent1 3 3 5 2 5" xfId="25327" xr:uid="{00000000-0005-0000-0000-000038620000}"/>
    <cellStyle name="20% - Accent1 3 3 5 2 5 2" xfId="25328" xr:uid="{00000000-0005-0000-0000-000039620000}"/>
    <cellStyle name="20% - Accent1 3 3 5 2 5 2 2" xfId="25329" xr:uid="{00000000-0005-0000-0000-00003A620000}"/>
    <cellStyle name="20% - Accent1 3 3 5 2 5 3" xfId="25330" xr:uid="{00000000-0005-0000-0000-00003B620000}"/>
    <cellStyle name="20% - Accent1 3 3 5 2 6" xfId="25331" xr:uid="{00000000-0005-0000-0000-00003C620000}"/>
    <cellStyle name="20% - Accent1 3 3 5 2 6 2" xfId="25332" xr:uid="{00000000-0005-0000-0000-00003D620000}"/>
    <cellStyle name="20% - Accent1 3 3 5 2 6 2 2" xfId="25333" xr:uid="{00000000-0005-0000-0000-00003E620000}"/>
    <cellStyle name="20% - Accent1 3 3 5 2 6 3" xfId="25334" xr:uid="{00000000-0005-0000-0000-00003F620000}"/>
    <cellStyle name="20% - Accent1 3 3 5 2 7" xfId="25335" xr:uid="{00000000-0005-0000-0000-000040620000}"/>
    <cellStyle name="20% - Accent1 3 3 5 2 7 2" xfId="25336" xr:uid="{00000000-0005-0000-0000-000041620000}"/>
    <cellStyle name="20% - Accent1 3 3 5 2 8" xfId="25337" xr:uid="{00000000-0005-0000-0000-000042620000}"/>
    <cellStyle name="20% - Accent1 3 3 5 2 8 2" xfId="25338" xr:uid="{00000000-0005-0000-0000-000043620000}"/>
    <cellStyle name="20% - Accent1 3 3 5 2 9" xfId="25339" xr:uid="{00000000-0005-0000-0000-000044620000}"/>
    <cellStyle name="20% - Accent1 3 3 5 3" xfId="25340" xr:uid="{00000000-0005-0000-0000-000045620000}"/>
    <cellStyle name="20% - Accent1 3 3 5 3 2" xfId="25341" xr:uid="{00000000-0005-0000-0000-000046620000}"/>
    <cellStyle name="20% - Accent1 3 3 5 3 2 2" xfId="25342" xr:uid="{00000000-0005-0000-0000-000047620000}"/>
    <cellStyle name="20% - Accent1 3 3 5 3 2 2 2" xfId="25343" xr:uid="{00000000-0005-0000-0000-000048620000}"/>
    <cellStyle name="20% - Accent1 3 3 5 3 2 2 2 2" xfId="25344" xr:uid="{00000000-0005-0000-0000-000049620000}"/>
    <cellStyle name="20% - Accent1 3 3 5 3 2 2 3" xfId="25345" xr:uid="{00000000-0005-0000-0000-00004A620000}"/>
    <cellStyle name="20% - Accent1 3 3 5 3 2 3" xfId="25346" xr:uid="{00000000-0005-0000-0000-00004B620000}"/>
    <cellStyle name="20% - Accent1 3 3 5 3 2 3 2" xfId="25347" xr:uid="{00000000-0005-0000-0000-00004C620000}"/>
    <cellStyle name="20% - Accent1 3 3 5 3 2 4" xfId="25348" xr:uid="{00000000-0005-0000-0000-00004D620000}"/>
    <cellStyle name="20% - Accent1 3 3 5 3 3" xfId="25349" xr:uid="{00000000-0005-0000-0000-00004E620000}"/>
    <cellStyle name="20% - Accent1 3 3 5 3 3 2" xfId="25350" xr:uid="{00000000-0005-0000-0000-00004F620000}"/>
    <cellStyle name="20% - Accent1 3 3 5 3 3 2 2" xfId="25351" xr:uid="{00000000-0005-0000-0000-000050620000}"/>
    <cellStyle name="20% - Accent1 3 3 5 3 3 2 2 2" xfId="25352" xr:uid="{00000000-0005-0000-0000-000051620000}"/>
    <cellStyle name="20% - Accent1 3 3 5 3 3 2 3" xfId="25353" xr:uid="{00000000-0005-0000-0000-000052620000}"/>
    <cellStyle name="20% - Accent1 3 3 5 3 3 3" xfId="25354" xr:uid="{00000000-0005-0000-0000-000053620000}"/>
    <cellStyle name="20% - Accent1 3 3 5 3 3 3 2" xfId="25355" xr:uid="{00000000-0005-0000-0000-000054620000}"/>
    <cellStyle name="20% - Accent1 3 3 5 3 3 4" xfId="25356" xr:uid="{00000000-0005-0000-0000-000055620000}"/>
    <cellStyle name="20% - Accent1 3 3 5 3 4" xfId="25357" xr:uid="{00000000-0005-0000-0000-000056620000}"/>
    <cellStyle name="20% - Accent1 3 3 5 3 4 2" xfId="25358" xr:uid="{00000000-0005-0000-0000-000057620000}"/>
    <cellStyle name="20% - Accent1 3 3 5 3 4 2 2" xfId="25359" xr:uid="{00000000-0005-0000-0000-000058620000}"/>
    <cellStyle name="20% - Accent1 3 3 5 3 4 2 2 2" xfId="25360" xr:uid="{00000000-0005-0000-0000-000059620000}"/>
    <cellStyle name="20% - Accent1 3 3 5 3 4 2 3" xfId="25361" xr:uid="{00000000-0005-0000-0000-00005A620000}"/>
    <cellStyle name="20% - Accent1 3 3 5 3 4 3" xfId="25362" xr:uid="{00000000-0005-0000-0000-00005B620000}"/>
    <cellStyle name="20% - Accent1 3 3 5 3 4 3 2" xfId="25363" xr:uid="{00000000-0005-0000-0000-00005C620000}"/>
    <cellStyle name="20% - Accent1 3 3 5 3 4 4" xfId="25364" xr:uid="{00000000-0005-0000-0000-00005D620000}"/>
    <cellStyle name="20% - Accent1 3 3 5 3 5" xfId="25365" xr:uid="{00000000-0005-0000-0000-00005E620000}"/>
    <cellStyle name="20% - Accent1 3 3 5 3 5 2" xfId="25366" xr:uid="{00000000-0005-0000-0000-00005F620000}"/>
    <cellStyle name="20% - Accent1 3 3 5 3 5 2 2" xfId="25367" xr:uid="{00000000-0005-0000-0000-000060620000}"/>
    <cellStyle name="20% - Accent1 3 3 5 3 5 3" xfId="25368" xr:uid="{00000000-0005-0000-0000-000061620000}"/>
    <cellStyle name="20% - Accent1 3 3 5 3 6" xfId="25369" xr:uid="{00000000-0005-0000-0000-000062620000}"/>
    <cellStyle name="20% - Accent1 3 3 5 3 6 2" xfId="25370" xr:uid="{00000000-0005-0000-0000-000063620000}"/>
    <cellStyle name="20% - Accent1 3 3 5 3 6 2 2" xfId="25371" xr:uid="{00000000-0005-0000-0000-000064620000}"/>
    <cellStyle name="20% - Accent1 3 3 5 3 6 3" xfId="25372" xr:uid="{00000000-0005-0000-0000-000065620000}"/>
    <cellStyle name="20% - Accent1 3 3 5 3 7" xfId="25373" xr:uid="{00000000-0005-0000-0000-000066620000}"/>
    <cellStyle name="20% - Accent1 3 3 5 3 7 2" xfId="25374" xr:uid="{00000000-0005-0000-0000-000067620000}"/>
    <cellStyle name="20% - Accent1 3 3 5 3 8" xfId="25375" xr:uid="{00000000-0005-0000-0000-000068620000}"/>
    <cellStyle name="20% - Accent1 3 3 5 3 8 2" xfId="25376" xr:uid="{00000000-0005-0000-0000-000069620000}"/>
    <cellStyle name="20% - Accent1 3 3 5 3 9" xfId="25377" xr:uid="{00000000-0005-0000-0000-00006A620000}"/>
    <cellStyle name="20% - Accent1 3 3 5 4" xfId="25378" xr:uid="{00000000-0005-0000-0000-00006B620000}"/>
    <cellStyle name="20% - Accent1 3 3 5 4 2" xfId="25379" xr:uid="{00000000-0005-0000-0000-00006C620000}"/>
    <cellStyle name="20% - Accent1 3 3 5 4 2 2" xfId="25380" xr:uid="{00000000-0005-0000-0000-00006D620000}"/>
    <cellStyle name="20% - Accent1 3 3 5 4 2 2 2" xfId="25381" xr:uid="{00000000-0005-0000-0000-00006E620000}"/>
    <cellStyle name="20% - Accent1 3 3 5 4 2 3" xfId="25382" xr:uid="{00000000-0005-0000-0000-00006F620000}"/>
    <cellStyle name="20% - Accent1 3 3 5 4 3" xfId="25383" xr:uid="{00000000-0005-0000-0000-000070620000}"/>
    <cellStyle name="20% - Accent1 3 3 5 4 3 2" xfId="25384" xr:uid="{00000000-0005-0000-0000-000071620000}"/>
    <cellStyle name="20% - Accent1 3 3 5 4 4" xfId="25385" xr:uid="{00000000-0005-0000-0000-000072620000}"/>
    <cellStyle name="20% - Accent1 3 3 5 5" xfId="25386" xr:uid="{00000000-0005-0000-0000-000073620000}"/>
    <cellStyle name="20% - Accent1 3 3 5 5 2" xfId="25387" xr:uid="{00000000-0005-0000-0000-000074620000}"/>
    <cellStyle name="20% - Accent1 3 3 5 5 2 2" xfId="25388" xr:uid="{00000000-0005-0000-0000-000075620000}"/>
    <cellStyle name="20% - Accent1 3 3 5 5 2 2 2" xfId="25389" xr:uid="{00000000-0005-0000-0000-000076620000}"/>
    <cellStyle name="20% - Accent1 3 3 5 5 2 3" xfId="25390" xr:uid="{00000000-0005-0000-0000-000077620000}"/>
    <cellStyle name="20% - Accent1 3 3 5 5 3" xfId="25391" xr:uid="{00000000-0005-0000-0000-000078620000}"/>
    <cellStyle name="20% - Accent1 3 3 5 5 3 2" xfId="25392" xr:uid="{00000000-0005-0000-0000-000079620000}"/>
    <cellStyle name="20% - Accent1 3 3 5 5 4" xfId="25393" xr:uid="{00000000-0005-0000-0000-00007A620000}"/>
    <cellStyle name="20% - Accent1 3 3 5 6" xfId="25394" xr:uid="{00000000-0005-0000-0000-00007B620000}"/>
    <cellStyle name="20% - Accent1 3 3 5 6 2" xfId="25395" xr:uid="{00000000-0005-0000-0000-00007C620000}"/>
    <cellStyle name="20% - Accent1 3 3 5 6 2 2" xfId="25396" xr:uid="{00000000-0005-0000-0000-00007D620000}"/>
    <cellStyle name="20% - Accent1 3 3 5 6 2 2 2" xfId="25397" xr:uid="{00000000-0005-0000-0000-00007E620000}"/>
    <cellStyle name="20% - Accent1 3 3 5 6 2 3" xfId="25398" xr:uid="{00000000-0005-0000-0000-00007F620000}"/>
    <cellStyle name="20% - Accent1 3 3 5 6 3" xfId="25399" xr:uid="{00000000-0005-0000-0000-000080620000}"/>
    <cellStyle name="20% - Accent1 3 3 5 6 3 2" xfId="25400" xr:uid="{00000000-0005-0000-0000-000081620000}"/>
    <cellStyle name="20% - Accent1 3 3 5 6 4" xfId="25401" xr:uid="{00000000-0005-0000-0000-000082620000}"/>
    <cellStyle name="20% - Accent1 3 3 5 7" xfId="25402" xr:uid="{00000000-0005-0000-0000-000083620000}"/>
    <cellStyle name="20% - Accent1 3 3 5 7 2" xfId="25403" xr:uid="{00000000-0005-0000-0000-000084620000}"/>
    <cellStyle name="20% - Accent1 3 3 5 7 2 2" xfId="25404" xr:uid="{00000000-0005-0000-0000-000085620000}"/>
    <cellStyle name="20% - Accent1 3 3 5 7 3" xfId="25405" xr:uid="{00000000-0005-0000-0000-000086620000}"/>
    <cellStyle name="20% - Accent1 3 3 5 8" xfId="25406" xr:uid="{00000000-0005-0000-0000-000087620000}"/>
    <cellStyle name="20% - Accent1 3 3 5 8 2" xfId="25407" xr:uid="{00000000-0005-0000-0000-000088620000}"/>
    <cellStyle name="20% - Accent1 3 3 5 8 2 2" xfId="25408" xr:uid="{00000000-0005-0000-0000-000089620000}"/>
    <cellStyle name="20% - Accent1 3 3 5 8 3" xfId="25409" xr:uid="{00000000-0005-0000-0000-00008A620000}"/>
    <cellStyle name="20% - Accent1 3 3 5 9" xfId="25410" xr:uid="{00000000-0005-0000-0000-00008B620000}"/>
    <cellStyle name="20% - Accent1 3 3 5 9 2" xfId="25411" xr:uid="{00000000-0005-0000-0000-00008C620000}"/>
    <cellStyle name="20% - Accent1 3 3 6" xfId="25412" xr:uid="{00000000-0005-0000-0000-00008D620000}"/>
    <cellStyle name="20% - Accent1 3 3 6 10" xfId="25413" xr:uid="{00000000-0005-0000-0000-00008E620000}"/>
    <cellStyle name="20% - Accent1 3 3 6 10 2" xfId="25414" xr:uid="{00000000-0005-0000-0000-00008F620000}"/>
    <cellStyle name="20% - Accent1 3 3 6 11" xfId="25415" xr:uid="{00000000-0005-0000-0000-000090620000}"/>
    <cellStyle name="20% - Accent1 3 3 6 2" xfId="25416" xr:uid="{00000000-0005-0000-0000-000091620000}"/>
    <cellStyle name="20% - Accent1 3 3 6 2 2" xfId="25417" xr:uid="{00000000-0005-0000-0000-000092620000}"/>
    <cellStyle name="20% - Accent1 3 3 6 2 2 2" xfId="25418" xr:uid="{00000000-0005-0000-0000-000093620000}"/>
    <cellStyle name="20% - Accent1 3 3 6 2 2 2 2" xfId="25419" xr:uid="{00000000-0005-0000-0000-000094620000}"/>
    <cellStyle name="20% - Accent1 3 3 6 2 2 2 2 2" xfId="25420" xr:uid="{00000000-0005-0000-0000-000095620000}"/>
    <cellStyle name="20% - Accent1 3 3 6 2 2 2 3" xfId="25421" xr:uid="{00000000-0005-0000-0000-000096620000}"/>
    <cellStyle name="20% - Accent1 3 3 6 2 2 3" xfId="25422" xr:uid="{00000000-0005-0000-0000-000097620000}"/>
    <cellStyle name="20% - Accent1 3 3 6 2 2 3 2" xfId="25423" xr:uid="{00000000-0005-0000-0000-000098620000}"/>
    <cellStyle name="20% - Accent1 3 3 6 2 2 4" xfId="25424" xr:uid="{00000000-0005-0000-0000-000099620000}"/>
    <cellStyle name="20% - Accent1 3 3 6 2 3" xfId="25425" xr:uid="{00000000-0005-0000-0000-00009A620000}"/>
    <cellStyle name="20% - Accent1 3 3 6 2 3 2" xfId="25426" xr:uid="{00000000-0005-0000-0000-00009B620000}"/>
    <cellStyle name="20% - Accent1 3 3 6 2 3 2 2" xfId="25427" xr:uid="{00000000-0005-0000-0000-00009C620000}"/>
    <cellStyle name="20% - Accent1 3 3 6 2 3 2 2 2" xfId="25428" xr:uid="{00000000-0005-0000-0000-00009D620000}"/>
    <cellStyle name="20% - Accent1 3 3 6 2 3 2 3" xfId="25429" xr:uid="{00000000-0005-0000-0000-00009E620000}"/>
    <cellStyle name="20% - Accent1 3 3 6 2 3 3" xfId="25430" xr:uid="{00000000-0005-0000-0000-00009F620000}"/>
    <cellStyle name="20% - Accent1 3 3 6 2 3 3 2" xfId="25431" xr:uid="{00000000-0005-0000-0000-0000A0620000}"/>
    <cellStyle name="20% - Accent1 3 3 6 2 3 4" xfId="25432" xr:uid="{00000000-0005-0000-0000-0000A1620000}"/>
    <cellStyle name="20% - Accent1 3 3 6 2 4" xfId="25433" xr:uid="{00000000-0005-0000-0000-0000A2620000}"/>
    <cellStyle name="20% - Accent1 3 3 6 2 4 2" xfId="25434" xr:uid="{00000000-0005-0000-0000-0000A3620000}"/>
    <cellStyle name="20% - Accent1 3 3 6 2 4 2 2" xfId="25435" xr:uid="{00000000-0005-0000-0000-0000A4620000}"/>
    <cellStyle name="20% - Accent1 3 3 6 2 4 2 2 2" xfId="25436" xr:uid="{00000000-0005-0000-0000-0000A5620000}"/>
    <cellStyle name="20% - Accent1 3 3 6 2 4 2 3" xfId="25437" xr:uid="{00000000-0005-0000-0000-0000A6620000}"/>
    <cellStyle name="20% - Accent1 3 3 6 2 4 3" xfId="25438" xr:uid="{00000000-0005-0000-0000-0000A7620000}"/>
    <cellStyle name="20% - Accent1 3 3 6 2 4 3 2" xfId="25439" xr:uid="{00000000-0005-0000-0000-0000A8620000}"/>
    <cellStyle name="20% - Accent1 3 3 6 2 4 4" xfId="25440" xr:uid="{00000000-0005-0000-0000-0000A9620000}"/>
    <cellStyle name="20% - Accent1 3 3 6 2 5" xfId="25441" xr:uid="{00000000-0005-0000-0000-0000AA620000}"/>
    <cellStyle name="20% - Accent1 3 3 6 2 5 2" xfId="25442" xr:uid="{00000000-0005-0000-0000-0000AB620000}"/>
    <cellStyle name="20% - Accent1 3 3 6 2 5 2 2" xfId="25443" xr:uid="{00000000-0005-0000-0000-0000AC620000}"/>
    <cellStyle name="20% - Accent1 3 3 6 2 5 3" xfId="25444" xr:uid="{00000000-0005-0000-0000-0000AD620000}"/>
    <cellStyle name="20% - Accent1 3 3 6 2 6" xfId="25445" xr:uid="{00000000-0005-0000-0000-0000AE620000}"/>
    <cellStyle name="20% - Accent1 3 3 6 2 6 2" xfId="25446" xr:uid="{00000000-0005-0000-0000-0000AF620000}"/>
    <cellStyle name="20% - Accent1 3 3 6 2 6 2 2" xfId="25447" xr:uid="{00000000-0005-0000-0000-0000B0620000}"/>
    <cellStyle name="20% - Accent1 3 3 6 2 6 3" xfId="25448" xr:uid="{00000000-0005-0000-0000-0000B1620000}"/>
    <cellStyle name="20% - Accent1 3 3 6 2 7" xfId="25449" xr:uid="{00000000-0005-0000-0000-0000B2620000}"/>
    <cellStyle name="20% - Accent1 3 3 6 2 7 2" xfId="25450" xr:uid="{00000000-0005-0000-0000-0000B3620000}"/>
    <cellStyle name="20% - Accent1 3 3 6 2 8" xfId="25451" xr:uid="{00000000-0005-0000-0000-0000B4620000}"/>
    <cellStyle name="20% - Accent1 3 3 6 2 8 2" xfId="25452" xr:uid="{00000000-0005-0000-0000-0000B5620000}"/>
    <cellStyle name="20% - Accent1 3 3 6 2 9" xfId="25453" xr:uid="{00000000-0005-0000-0000-0000B6620000}"/>
    <cellStyle name="20% - Accent1 3 3 6 3" xfId="25454" xr:uid="{00000000-0005-0000-0000-0000B7620000}"/>
    <cellStyle name="20% - Accent1 3 3 6 3 2" xfId="25455" xr:uid="{00000000-0005-0000-0000-0000B8620000}"/>
    <cellStyle name="20% - Accent1 3 3 6 3 2 2" xfId="25456" xr:uid="{00000000-0005-0000-0000-0000B9620000}"/>
    <cellStyle name="20% - Accent1 3 3 6 3 2 2 2" xfId="25457" xr:uid="{00000000-0005-0000-0000-0000BA620000}"/>
    <cellStyle name="20% - Accent1 3 3 6 3 2 2 2 2" xfId="25458" xr:uid="{00000000-0005-0000-0000-0000BB620000}"/>
    <cellStyle name="20% - Accent1 3 3 6 3 2 2 3" xfId="25459" xr:uid="{00000000-0005-0000-0000-0000BC620000}"/>
    <cellStyle name="20% - Accent1 3 3 6 3 2 3" xfId="25460" xr:uid="{00000000-0005-0000-0000-0000BD620000}"/>
    <cellStyle name="20% - Accent1 3 3 6 3 2 3 2" xfId="25461" xr:uid="{00000000-0005-0000-0000-0000BE620000}"/>
    <cellStyle name="20% - Accent1 3 3 6 3 2 4" xfId="25462" xr:uid="{00000000-0005-0000-0000-0000BF620000}"/>
    <cellStyle name="20% - Accent1 3 3 6 3 3" xfId="25463" xr:uid="{00000000-0005-0000-0000-0000C0620000}"/>
    <cellStyle name="20% - Accent1 3 3 6 3 3 2" xfId="25464" xr:uid="{00000000-0005-0000-0000-0000C1620000}"/>
    <cellStyle name="20% - Accent1 3 3 6 3 3 2 2" xfId="25465" xr:uid="{00000000-0005-0000-0000-0000C2620000}"/>
    <cellStyle name="20% - Accent1 3 3 6 3 3 2 2 2" xfId="25466" xr:uid="{00000000-0005-0000-0000-0000C3620000}"/>
    <cellStyle name="20% - Accent1 3 3 6 3 3 2 3" xfId="25467" xr:uid="{00000000-0005-0000-0000-0000C4620000}"/>
    <cellStyle name="20% - Accent1 3 3 6 3 3 3" xfId="25468" xr:uid="{00000000-0005-0000-0000-0000C5620000}"/>
    <cellStyle name="20% - Accent1 3 3 6 3 3 3 2" xfId="25469" xr:uid="{00000000-0005-0000-0000-0000C6620000}"/>
    <cellStyle name="20% - Accent1 3 3 6 3 3 4" xfId="25470" xr:uid="{00000000-0005-0000-0000-0000C7620000}"/>
    <cellStyle name="20% - Accent1 3 3 6 3 4" xfId="25471" xr:uid="{00000000-0005-0000-0000-0000C8620000}"/>
    <cellStyle name="20% - Accent1 3 3 6 3 4 2" xfId="25472" xr:uid="{00000000-0005-0000-0000-0000C9620000}"/>
    <cellStyle name="20% - Accent1 3 3 6 3 4 2 2" xfId="25473" xr:uid="{00000000-0005-0000-0000-0000CA620000}"/>
    <cellStyle name="20% - Accent1 3 3 6 3 4 2 2 2" xfId="25474" xr:uid="{00000000-0005-0000-0000-0000CB620000}"/>
    <cellStyle name="20% - Accent1 3 3 6 3 4 2 3" xfId="25475" xr:uid="{00000000-0005-0000-0000-0000CC620000}"/>
    <cellStyle name="20% - Accent1 3 3 6 3 4 3" xfId="25476" xr:uid="{00000000-0005-0000-0000-0000CD620000}"/>
    <cellStyle name="20% - Accent1 3 3 6 3 4 3 2" xfId="25477" xr:uid="{00000000-0005-0000-0000-0000CE620000}"/>
    <cellStyle name="20% - Accent1 3 3 6 3 4 4" xfId="25478" xr:uid="{00000000-0005-0000-0000-0000CF620000}"/>
    <cellStyle name="20% - Accent1 3 3 6 3 5" xfId="25479" xr:uid="{00000000-0005-0000-0000-0000D0620000}"/>
    <cellStyle name="20% - Accent1 3 3 6 3 5 2" xfId="25480" xr:uid="{00000000-0005-0000-0000-0000D1620000}"/>
    <cellStyle name="20% - Accent1 3 3 6 3 5 2 2" xfId="25481" xr:uid="{00000000-0005-0000-0000-0000D2620000}"/>
    <cellStyle name="20% - Accent1 3 3 6 3 5 3" xfId="25482" xr:uid="{00000000-0005-0000-0000-0000D3620000}"/>
    <cellStyle name="20% - Accent1 3 3 6 3 6" xfId="25483" xr:uid="{00000000-0005-0000-0000-0000D4620000}"/>
    <cellStyle name="20% - Accent1 3 3 6 3 6 2" xfId="25484" xr:uid="{00000000-0005-0000-0000-0000D5620000}"/>
    <cellStyle name="20% - Accent1 3 3 6 3 6 2 2" xfId="25485" xr:uid="{00000000-0005-0000-0000-0000D6620000}"/>
    <cellStyle name="20% - Accent1 3 3 6 3 6 3" xfId="25486" xr:uid="{00000000-0005-0000-0000-0000D7620000}"/>
    <cellStyle name="20% - Accent1 3 3 6 3 7" xfId="25487" xr:uid="{00000000-0005-0000-0000-0000D8620000}"/>
    <cellStyle name="20% - Accent1 3 3 6 3 7 2" xfId="25488" xr:uid="{00000000-0005-0000-0000-0000D9620000}"/>
    <cellStyle name="20% - Accent1 3 3 6 3 8" xfId="25489" xr:uid="{00000000-0005-0000-0000-0000DA620000}"/>
    <cellStyle name="20% - Accent1 3 3 6 3 8 2" xfId="25490" xr:uid="{00000000-0005-0000-0000-0000DB620000}"/>
    <cellStyle name="20% - Accent1 3 3 6 3 9" xfId="25491" xr:uid="{00000000-0005-0000-0000-0000DC620000}"/>
    <cellStyle name="20% - Accent1 3 3 6 4" xfId="25492" xr:uid="{00000000-0005-0000-0000-0000DD620000}"/>
    <cellStyle name="20% - Accent1 3 3 6 4 2" xfId="25493" xr:uid="{00000000-0005-0000-0000-0000DE620000}"/>
    <cellStyle name="20% - Accent1 3 3 6 4 2 2" xfId="25494" xr:uid="{00000000-0005-0000-0000-0000DF620000}"/>
    <cellStyle name="20% - Accent1 3 3 6 4 2 2 2" xfId="25495" xr:uid="{00000000-0005-0000-0000-0000E0620000}"/>
    <cellStyle name="20% - Accent1 3 3 6 4 2 3" xfId="25496" xr:uid="{00000000-0005-0000-0000-0000E1620000}"/>
    <cellStyle name="20% - Accent1 3 3 6 4 3" xfId="25497" xr:uid="{00000000-0005-0000-0000-0000E2620000}"/>
    <cellStyle name="20% - Accent1 3 3 6 4 3 2" xfId="25498" xr:uid="{00000000-0005-0000-0000-0000E3620000}"/>
    <cellStyle name="20% - Accent1 3 3 6 4 4" xfId="25499" xr:uid="{00000000-0005-0000-0000-0000E4620000}"/>
    <cellStyle name="20% - Accent1 3 3 6 5" xfId="25500" xr:uid="{00000000-0005-0000-0000-0000E5620000}"/>
    <cellStyle name="20% - Accent1 3 3 6 5 2" xfId="25501" xr:uid="{00000000-0005-0000-0000-0000E6620000}"/>
    <cellStyle name="20% - Accent1 3 3 6 5 2 2" xfId="25502" xr:uid="{00000000-0005-0000-0000-0000E7620000}"/>
    <cellStyle name="20% - Accent1 3 3 6 5 2 2 2" xfId="25503" xr:uid="{00000000-0005-0000-0000-0000E8620000}"/>
    <cellStyle name="20% - Accent1 3 3 6 5 2 3" xfId="25504" xr:uid="{00000000-0005-0000-0000-0000E9620000}"/>
    <cellStyle name="20% - Accent1 3 3 6 5 3" xfId="25505" xr:uid="{00000000-0005-0000-0000-0000EA620000}"/>
    <cellStyle name="20% - Accent1 3 3 6 5 3 2" xfId="25506" xr:uid="{00000000-0005-0000-0000-0000EB620000}"/>
    <cellStyle name="20% - Accent1 3 3 6 5 4" xfId="25507" xr:uid="{00000000-0005-0000-0000-0000EC620000}"/>
    <cellStyle name="20% - Accent1 3 3 6 6" xfId="25508" xr:uid="{00000000-0005-0000-0000-0000ED620000}"/>
    <cellStyle name="20% - Accent1 3 3 6 6 2" xfId="25509" xr:uid="{00000000-0005-0000-0000-0000EE620000}"/>
    <cellStyle name="20% - Accent1 3 3 6 6 2 2" xfId="25510" xr:uid="{00000000-0005-0000-0000-0000EF620000}"/>
    <cellStyle name="20% - Accent1 3 3 6 6 2 2 2" xfId="25511" xr:uid="{00000000-0005-0000-0000-0000F0620000}"/>
    <cellStyle name="20% - Accent1 3 3 6 6 2 3" xfId="25512" xr:uid="{00000000-0005-0000-0000-0000F1620000}"/>
    <cellStyle name="20% - Accent1 3 3 6 6 3" xfId="25513" xr:uid="{00000000-0005-0000-0000-0000F2620000}"/>
    <cellStyle name="20% - Accent1 3 3 6 6 3 2" xfId="25514" xr:uid="{00000000-0005-0000-0000-0000F3620000}"/>
    <cellStyle name="20% - Accent1 3 3 6 6 4" xfId="25515" xr:uid="{00000000-0005-0000-0000-0000F4620000}"/>
    <cellStyle name="20% - Accent1 3 3 6 7" xfId="25516" xr:uid="{00000000-0005-0000-0000-0000F5620000}"/>
    <cellStyle name="20% - Accent1 3 3 6 7 2" xfId="25517" xr:uid="{00000000-0005-0000-0000-0000F6620000}"/>
    <cellStyle name="20% - Accent1 3 3 6 7 2 2" xfId="25518" xr:uid="{00000000-0005-0000-0000-0000F7620000}"/>
    <cellStyle name="20% - Accent1 3 3 6 7 3" xfId="25519" xr:uid="{00000000-0005-0000-0000-0000F8620000}"/>
    <cellStyle name="20% - Accent1 3 3 6 8" xfId="25520" xr:uid="{00000000-0005-0000-0000-0000F9620000}"/>
    <cellStyle name="20% - Accent1 3 3 6 8 2" xfId="25521" xr:uid="{00000000-0005-0000-0000-0000FA620000}"/>
    <cellStyle name="20% - Accent1 3 3 6 8 2 2" xfId="25522" xr:uid="{00000000-0005-0000-0000-0000FB620000}"/>
    <cellStyle name="20% - Accent1 3 3 6 8 3" xfId="25523" xr:uid="{00000000-0005-0000-0000-0000FC620000}"/>
    <cellStyle name="20% - Accent1 3 3 6 9" xfId="25524" xr:uid="{00000000-0005-0000-0000-0000FD620000}"/>
    <cellStyle name="20% - Accent1 3 3 6 9 2" xfId="25525" xr:uid="{00000000-0005-0000-0000-0000FE620000}"/>
    <cellStyle name="20% - Accent1 3 3 7" xfId="25526" xr:uid="{00000000-0005-0000-0000-0000FF620000}"/>
    <cellStyle name="20% - Accent1 3 3 7 2" xfId="25527" xr:uid="{00000000-0005-0000-0000-000000630000}"/>
    <cellStyle name="20% - Accent1 3 3 7 2 2" xfId="25528" xr:uid="{00000000-0005-0000-0000-000001630000}"/>
    <cellStyle name="20% - Accent1 3 3 7 2 2 2" xfId="25529" xr:uid="{00000000-0005-0000-0000-000002630000}"/>
    <cellStyle name="20% - Accent1 3 3 7 2 2 2 2" xfId="25530" xr:uid="{00000000-0005-0000-0000-000003630000}"/>
    <cellStyle name="20% - Accent1 3 3 7 2 2 3" xfId="25531" xr:uid="{00000000-0005-0000-0000-000004630000}"/>
    <cellStyle name="20% - Accent1 3 3 7 2 3" xfId="25532" xr:uid="{00000000-0005-0000-0000-000005630000}"/>
    <cellStyle name="20% - Accent1 3 3 7 2 3 2" xfId="25533" xr:uid="{00000000-0005-0000-0000-000006630000}"/>
    <cellStyle name="20% - Accent1 3 3 7 2 4" xfId="25534" xr:uid="{00000000-0005-0000-0000-000007630000}"/>
    <cellStyle name="20% - Accent1 3 3 7 3" xfId="25535" xr:uid="{00000000-0005-0000-0000-000008630000}"/>
    <cellStyle name="20% - Accent1 3 3 7 3 2" xfId="25536" xr:uid="{00000000-0005-0000-0000-000009630000}"/>
    <cellStyle name="20% - Accent1 3 3 7 3 2 2" xfId="25537" xr:uid="{00000000-0005-0000-0000-00000A630000}"/>
    <cellStyle name="20% - Accent1 3 3 7 3 2 2 2" xfId="25538" xr:uid="{00000000-0005-0000-0000-00000B630000}"/>
    <cellStyle name="20% - Accent1 3 3 7 3 2 3" xfId="25539" xr:uid="{00000000-0005-0000-0000-00000C630000}"/>
    <cellStyle name="20% - Accent1 3 3 7 3 3" xfId="25540" xr:uid="{00000000-0005-0000-0000-00000D630000}"/>
    <cellStyle name="20% - Accent1 3 3 7 3 3 2" xfId="25541" xr:uid="{00000000-0005-0000-0000-00000E630000}"/>
    <cellStyle name="20% - Accent1 3 3 7 3 4" xfId="25542" xr:uid="{00000000-0005-0000-0000-00000F630000}"/>
    <cellStyle name="20% - Accent1 3 3 7 4" xfId="25543" xr:uid="{00000000-0005-0000-0000-000010630000}"/>
    <cellStyle name="20% - Accent1 3 3 7 4 2" xfId="25544" xr:uid="{00000000-0005-0000-0000-000011630000}"/>
    <cellStyle name="20% - Accent1 3 3 7 4 2 2" xfId="25545" xr:uid="{00000000-0005-0000-0000-000012630000}"/>
    <cellStyle name="20% - Accent1 3 3 7 4 2 2 2" xfId="25546" xr:uid="{00000000-0005-0000-0000-000013630000}"/>
    <cellStyle name="20% - Accent1 3 3 7 4 2 3" xfId="25547" xr:uid="{00000000-0005-0000-0000-000014630000}"/>
    <cellStyle name="20% - Accent1 3 3 7 4 3" xfId="25548" xr:uid="{00000000-0005-0000-0000-000015630000}"/>
    <cellStyle name="20% - Accent1 3 3 7 4 3 2" xfId="25549" xr:uid="{00000000-0005-0000-0000-000016630000}"/>
    <cellStyle name="20% - Accent1 3 3 7 4 4" xfId="25550" xr:uid="{00000000-0005-0000-0000-000017630000}"/>
    <cellStyle name="20% - Accent1 3 3 7 5" xfId="25551" xr:uid="{00000000-0005-0000-0000-000018630000}"/>
    <cellStyle name="20% - Accent1 3 3 7 5 2" xfId="25552" xr:uid="{00000000-0005-0000-0000-000019630000}"/>
    <cellStyle name="20% - Accent1 3 3 7 5 2 2" xfId="25553" xr:uid="{00000000-0005-0000-0000-00001A630000}"/>
    <cellStyle name="20% - Accent1 3 3 7 5 3" xfId="25554" xr:uid="{00000000-0005-0000-0000-00001B630000}"/>
    <cellStyle name="20% - Accent1 3 3 7 6" xfId="25555" xr:uid="{00000000-0005-0000-0000-00001C630000}"/>
    <cellStyle name="20% - Accent1 3 3 7 6 2" xfId="25556" xr:uid="{00000000-0005-0000-0000-00001D630000}"/>
    <cellStyle name="20% - Accent1 3 3 7 6 2 2" xfId="25557" xr:uid="{00000000-0005-0000-0000-00001E630000}"/>
    <cellStyle name="20% - Accent1 3 3 7 6 3" xfId="25558" xr:uid="{00000000-0005-0000-0000-00001F630000}"/>
    <cellStyle name="20% - Accent1 3 3 7 7" xfId="25559" xr:uid="{00000000-0005-0000-0000-000020630000}"/>
    <cellStyle name="20% - Accent1 3 3 7 7 2" xfId="25560" xr:uid="{00000000-0005-0000-0000-000021630000}"/>
    <cellStyle name="20% - Accent1 3 3 7 8" xfId="25561" xr:uid="{00000000-0005-0000-0000-000022630000}"/>
    <cellStyle name="20% - Accent1 3 3 7 8 2" xfId="25562" xr:uid="{00000000-0005-0000-0000-000023630000}"/>
    <cellStyle name="20% - Accent1 3 3 7 9" xfId="25563" xr:uid="{00000000-0005-0000-0000-000024630000}"/>
    <cellStyle name="20% - Accent1 3 3 8" xfId="25564" xr:uid="{00000000-0005-0000-0000-000025630000}"/>
    <cellStyle name="20% - Accent1 3 3 8 2" xfId="25565" xr:uid="{00000000-0005-0000-0000-000026630000}"/>
    <cellStyle name="20% - Accent1 3 3 8 2 2" xfId="25566" xr:uid="{00000000-0005-0000-0000-000027630000}"/>
    <cellStyle name="20% - Accent1 3 3 8 2 2 2" xfId="25567" xr:uid="{00000000-0005-0000-0000-000028630000}"/>
    <cellStyle name="20% - Accent1 3 3 8 2 2 2 2" xfId="25568" xr:uid="{00000000-0005-0000-0000-000029630000}"/>
    <cellStyle name="20% - Accent1 3 3 8 2 2 3" xfId="25569" xr:uid="{00000000-0005-0000-0000-00002A630000}"/>
    <cellStyle name="20% - Accent1 3 3 8 2 3" xfId="25570" xr:uid="{00000000-0005-0000-0000-00002B630000}"/>
    <cellStyle name="20% - Accent1 3 3 8 2 3 2" xfId="25571" xr:uid="{00000000-0005-0000-0000-00002C630000}"/>
    <cellStyle name="20% - Accent1 3 3 8 2 4" xfId="25572" xr:uid="{00000000-0005-0000-0000-00002D630000}"/>
    <cellStyle name="20% - Accent1 3 3 8 3" xfId="25573" xr:uid="{00000000-0005-0000-0000-00002E630000}"/>
    <cellStyle name="20% - Accent1 3 3 8 3 2" xfId="25574" xr:uid="{00000000-0005-0000-0000-00002F630000}"/>
    <cellStyle name="20% - Accent1 3 3 8 3 2 2" xfId="25575" xr:uid="{00000000-0005-0000-0000-000030630000}"/>
    <cellStyle name="20% - Accent1 3 3 8 3 2 2 2" xfId="25576" xr:uid="{00000000-0005-0000-0000-000031630000}"/>
    <cellStyle name="20% - Accent1 3 3 8 3 2 3" xfId="25577" xr:uid="{00000000-0005-0000-0000-000032630000}"/>
    <cellStyle name="20% - Accent1 3 3 8 3 3" xfId="25578" xr:uid="{00000000-0005-0000-0000-000033630000}"/>
    <cellStyle name="20% - Accent1 3 3 8 3 3 2" xfId="25579" xr:uid="{00000000-0005-0000-0000-000034630000}"/>
    <cellStyle name="20% - Accent1 3 3 8 3 4" xfId="25580" xr:uid="{00000000-0005-0000-0000-000035630000}"/>
    <cellStyle name="20% - Accent1 3 3 8 4" xfId="25581" xr:uid="{00000000-0005-0000-0000-000036630000}"/>
    <cellStyle name="20% - Accent1 3 3 8 4 2" xfId="25582" xr:uid="{00000000-0005-0000-0000-000037630000}"/>
    <cellStyle name="20% - Accent1 3 3 8 4 2 2" xfId="25583" xr:uid="{00000000-0005-0000-0000-000038630000}"/>
    <cellStyle name="20% - Accent1 3 3 8 4 2 2 2" xfId="25584" xr:uid="{00000000-0005-0000-0000-000039630000}"/>
    <cellStyle name="20% - Accent1 3 3 8 4 2 3" xfId="25585" xr:uid="{00000000-0005-0000-0000-00003A630000}"/>
    <cellStyle name="20% - Accent1 3 3 8 4 3" xfId="25586" xr:uid="{00000000-0005-0000-0000-00003B630000}"/>
    <cellStyle name="20% - Accent1 3 3 8 4 3 2" xfId="25587" xr:uid="{00000000-0005-0000-0000-00003C630000}"/>
    <cellStyle name="20% - Accent1 3 3 8 4 4" xfId="25588" xr:uid="{00000000-0005-0000-0000-00003D630000}"/>
    <cellStyle name="20% - Accent1 3 3 8 5" xfId="25589" xr:uid="{00000000-0005-0000-0000-00003E630000}"/>
    <cellStyle name="20% - Accent1 3 3 8 5 2" xfId="25590" xr:uid="{00000000-0005-0000-0000-00003F630000}"/>
    <cellStyle name="20% - Accent1 3 3 8 5 2 2" xfId="25591" xr:uid="{00000000-0005-0000-0000-000040630000}"/>
    <cellStyle name="20% - Accent1 3 3 8 5 3" xfId="25592" xr:uid="{00000000-0005-0000-0000-000041630000}"/>
    <cellStyle name="20% - Accent1 3 3 8 6" xfId="25593" xr:uid="{00000000-0005-0000-0000-000042630000}"/>
    <cellStyle name="20% - Accent1 3 3 8 6 2" xfId="25594" xr:uid="{00000000-0005-0000-0000-000043630000}"/>
    <cellStyle name="20% - Accent1 3 3 8 6 2 2" xfId="25595" xr:uid="{00000000-0005-0000-0000-000044630000}"/>
    <cellStyle name="20% - Accent1 3 3 8 6 3" xfId="25596" xr:uid="{00000000-0005-0000-0000-000045630000}"/>
    <cellStyle name="20% - Accent1 3 3 8 7" xfId="25597" xr:uid="{00000000-0005-0000-0000-000046630000}"/>
    <cellStyle name="20% - Accent1 3 3 8 7 2" xfId="25598" xr:uid="{00000000-0005-0000-0000-000047630000}"/>
    <cellStyle name="20% - Accent1 3 3 8 8" xfId="25599" xr:uid="{00000000-0005-0000-0000-000048630000}"/>
    <cellStyle name="20% - Accent1 3 3 8 8 2" xfId="25600" xr:uid="{00000000-0005-0000-0000-000049630000}"/>
    <cellStyle name="20% - Accent1 3 3 8 9" xfId="25601" xr:uid="{00000000-0005-0000-0000-00004A630000}"/>
    <cellStyle name="20% - Accent1 3 3 9" xfId="25602" xr:uid="{00000000-0005-0000-0000-00004B630000}"/>
    <cellStyle name="20% - Accent1 3 3 9 2" xfId="25603" xr:uid="{00000000-0005-0000-0000-00004C630000}"/>
    <cellStyle name="20% - Accent1 3 3 9 2 2" xfId="25604" xr:uid="{00000000-0005-0000-0000-00004D630000}"/>
    <cellStyle name="20% - Accent1 3 3 9 2 2 2" xfId="25605" xr:uid="{00000000-0005-0000-0000-00004E630000}"/>
    <cellStyle name="20% - Accent1 3 3 9 2 3" xfId="25606" xr:uid="{00000000-0005-0000-0000-00004F630000}"/>
    <cellStyle name="20% - Accent1 3 3 9 3" xfId="25607" xr:uid="{00000000-0005-0000-0000-000050630000}"/>
    <cellStyle name="20% - Accent1 3 3 9 3 2" xfId="25608" xr:uid="{00000000-0005-0000-0000-000051630000}"/>
    <cellStyle name="20% - Accent1 3 3 9 4" xfId="25609" xr:uid="{00000000-0005-0000-0000-000052630000}"/>
    <cellStyle name="20% - Accent1 3 4" xfId="25610" xr:uid="{00000000-0005-0000-0000-000053630000}"/>
    <cellStyle name="20% - Accent1 3 4 10" xfId="25611" xr:uid="{00000000-0005-0000-0000-000054630000}"/>
    <cellStyle name="20% - Accent1 3 4 10 2" xfId="25612" xr:uid="{00000000-0005-0000-0000-000055630000}"/>
    <cellStyle name="20% - Accent1 3 4 10 2 2" xfId="25613" xr:uid="{00000000-0005-0000-0000-000056630000}"/>
    <cellStyle name="20% - Accent1 3 4 10 2 2 2" xfId="25614" xr:uid="{00000000-0005-0000-0000-000057630000}"/>
    <cellStyle name="20% - Accent1 3 4 10 2 3" xfId="25615" xr:uid="{00000000-0005-0000-0000-000058630000}"/>
    <cellStyle name="20% - Accent1 3 4 10 3" xfId="25616" xr:uid="{00000000-0005-0000-0000-000059630000}"/>
    <cellStyle name="20% - Accent1 3 4 10 3 2" xfId="25617" xr:uid="{00000000-0005-0000-0000-00005A630000}"/>
    <cellStyle name="20% - Accent1 3 4 10 4" xfId="25618" xr:uid="{00000000-0005-0000-0000-00005B630000}"/>
    <cellStyle name="20% - Accent1 3 4 11" xfId="25619" xr:uid="{00000000-0005-0000-0000-00005C630000}"/>
    <cellStyle name="20% - Accent1 3 4 11 2" xfId="25620" xr:uid="{00000000-0005-0000-0000-00005D630000}"/>
    <cellStyle name="20% - Accent1 3 4 11 2 2" xfId="25621" xr:uid="{00000000-0005-0000-0000-00005E630000}"/>
    <cellStyle name="20% - Accent1 3 4 11 2 2 2" xfId="25622" xr:uid="{00000000-0005-0000-0000-00005F630000}"/>
    <cellStyle name="20% - Accent1 3 4 11 2 3" xfId="25623" xr:uid="{00000000-0005-0000-0000-000060630000}"/>
    <cellStyle name="20% - Accent1 3 4 11 3" xfId="25624" xr:uid="{00000000-0005-0000-0000-000061630000}"/>
    <cellStyle name="20% - Accent1 3 4 11 3 2" xfId="25625" xr:uid="{00000000-0005-0000-0000-000062630000}"/>
    <cellStyle name="20% - Accent1 3 4 11 4" xfId="25626" xr:uid="{00000000-0005-0000-0000-000063630000}"/>
    <cellStyle name="20% - Accent1 3 4 12" xfId="25627" xr:uid="{00000000-0005-0000-0000-000064630000}"/>
    <cellStyle name="20% - Accent1 3 4 12 2" xfId="25628" xr:uid="{00000000-0005-0000-0000-000065630000}"/>
    <cellStyle name="20% - Accent1 3 4 12 2 2" xfId="25629" xr:uid="{00000000-0005-0000-0000-000066630000}"/>
    <cellStyle name="20% - Accent1 3 4 12 3" xfId="25630" xr:uid="{00000000-0005-0000-0000-000067630000}"/>
    <cellStyle name="20% - Accent1 3 4 13" xfId="25631" xr:uid="{00000000-0005-0000-0000-000068630000}"/>
    <cellStyle name="20% - Accent1 3 4 13 2" xfId="25632" xr:uid="{00000000-0005-0000-0000-000069630000}"/>
    <cellStyle name="20% - Accent1 3 4 13 2 2" xfId="25633" xr:uid="{00000000-0005-0000-0000-00006A630000}"/>
    <cellStyle name="20% - Accent1 3 4 13 3" xfId="25634" xr:uid="{00000000-0005-0000-0000-00006B630000}"/>
    <cellStyle name="20% - Accent1 3 4 14" xfId="25635" xr:uid="{00000000-0005-0000-0000-00006C630000}"/>
    <cellStyle name="20% - Accent1 3 4 14 2" xfId="25636" xr:uid="{00000000-0005-0000-0000-00006D630000}"/>
    <cellStyle name="20% - Accent1 3 4 15" xfId="25637" xr:uid="{00000000-0005-0000-0000-00006E630000}"/>
    <cellStyle name="20% - Accent1 3 4 15 2" xfId="25638" xr:uid="{00000000-0005-0000-0000-00006F630000}"/>
    <cellStyle name="20% - Accent1 3 4 16" xfId="25639" xr:uid="{00000000-0005-0000-0000-000070630000}"/>
    <cellStyle name="20% - Accent1 3 4 2" xfId="25640" xr:uid="{00000000-0005-0000-0000-000071630000}"/>
    <cellStyle name="20% - Accent1 3 4 2 10" xfId="25641" xr:uid="{00000000-0005-0000-0000-000072630000}"/>
    <cellStyle name="20% - Accent1 3 4 2 10 2" xfId="25642" xr:uid="{00000000-0005-0000-0000-000073630000}"/>
    <cellStyle name="20% - Accent1 3 4 2 10 2 2" xfId="25643" xr:uid="{00000000-0005-0000-0000-000074630000}"/>
    <cellStyle name="20% - Accent1 3 4 2 10 2 2 2" xfId="25644" xr:uid="{00000000-0005-0000-0000-000075630000}"/>
    <cellStyle name="20% - Accent1 3 4 2 10 2 3" xfId="25645" xr:uid="{00000000-0005-0000-0000-000076630000}"/>
    <cellStyle name="20% - Accent1 3 4 2 10 3" xfId="25646" xr:uid="{00000000-0005-0000-0000-000077630000}"/>
    <cellStyle name="20% - Accent1 3 4 2 10 3 2" xfId="25647" xr:uid="{00000000-0005-0000-0000-000078630000}"/>
    <cellStyle name="20% - Accent1 3 4 2 10 4" xfId="25648" xr:uid="{00000000-0005-0000-0000-000079630000}"/>
    <cellStyle name="20% - Accent1 3 4 2 11" xfId="25649" xr:uid="{00000000-0005-0000-0000-00007A630000}"/>
    <cellStyle name="20% - Accent1 3 4 2 11 2" xfId="25650" xr:uid="{00000000-0005-0000-0000-00007B630000}"/>
    <cellStyle name="20% - Accent1 3 4 2 11 2 2" xfId="25651" xr:uid="{00000000-0005-0000-0000-00007C630000}"/>
    <cellStyle name="20% - Accent1 3 4 2 11 3" xfId="25652" xr:uid="{00000000-0005-0000-0000-00007D630000}"/>
    <cellStyle name="20% - Accent1 3 4 2 12" xfId="25653" xr:uid="{00000000-0005-0000-0000-00007E630000}"/>
    <cellStyle name="20% - Accent1 3 4 2 12 2" xfId="25654" xr:uid="{00000000-0005-0000-0000-00007F630000}"/>
    <cellStyle name="20% - Accent1 3 4 2 12 2 2" xfId="25655" xr:uid="{00000000-0005-0000-0000-000080630000}"/>
    <cellStyle name="20% - Accent1 3 4 2 12 3" xfId="25656" xr:uid="{00000000-0005-0000-0000-000081630000}"/>
    <cellStyle name="20% - Accent1 3 4 2 13" xfId="25657" xr:uid="{00000000-0005-0000-0000-000082630000}"/>
    <cellStyle name="20% - Accent1 3 4 2 13 2" xfId="25658" xr:uid="{00000000-0005-0000-0000-000083630000}"/>
    <cellStyle name="20% - Accent1 3 4 2 14" xfId="25659" xr:uid="{00000000-0005-0000-0000-000084630000}"/>
    <cellStyle name="20% - Accent1 3 4 2 14 2" xfId="25660" xr:uid="{00000000-0005-0000-0000-000085630000}"/>
    <cellStyle name="20% - Accent1 3 4 2 15" xfId="25661" xr:uid="{00000000-0005-0000-0000-000086630000}"/>
    <cellStyle name="20% - Accent1 3 4 2 2" xfId="25662" xr:uid="{00000000-0005-0000-0000-000087630000}"/>
    <cellStyle name="20% - Accent1 3 4 2 2 10" xfId="25663" xr:uid="{00000000-0005-0000-0000-000088630000}"/>
    <cellStyle name="20% - Accent1 3 4 2 2 10 2" xfId="25664" xr:uid="{00000000-0005-0000-0000-000089630000}"/>
    <cellStyle name="20% - Accent1 3 4 2 2 10 2 2" xfId="25665" xr:uid="{00000000-0005-0000-0000-00008A630000}"/>
    <cellStyle name="20% - Accent1 3 4 2 2 10 3" xfId="25666" xr:uid="{00000000-0005-0000-0000-00008B630000}"/>
    <cellStyle name="20% - Accent1 3 4 2 2 11" xfId="25667" xr:uid="{00000000-0005-0000-0000-00008C630000}"/>
    <cellStyle name="20% - Accent1 3 4 2 2 11 2" xfId="25668" xr:uid="{00000000-0005-0000-0000-00008D630000}"/>
    <cellStyle name="20% - Accent1 3 4 2 2 11 2 2" xfId="25669" xr:uid="{00000000-0005-0000-0000-00008E630000}"/>
    <cellStyle name="20% - Accent1 3 4 2 2 11 3" xfId="25670" xr:uid="{00000000-0005-0000-0000-00008F630000}"/>
    <cellStyle name="20% - Accent1 3 4 2 2 12" xfId="25671" xr:uid="{00000000-0005-0000-0000-000090630000}"/>
    <cellStyle name="20% - Accent1 3 4 2 2 12 2" xfId="25672" xr:uid="{00000000-0005-0000-0000-000091630000}"/>
    <cellStyle name="20% - Accent1 3 4 2 2 13" xfId="25673" xr:uid="{00000000-0005-0000-0000-000092630000}"/>
    <cellStyle name="20% - Accent1 3 4 2 2 13 2" xfId="25674" xr:uid="{00000000-0005-0000-0000-000093630000}"/>
    <cellStyle name="20% - Accent1 3 4 2 2 14" xfId="25675" xr:uid="{00000000-0005-0000-0000-000094630000}"/>
    <cellStyle name="20% - Accent1 3 4 2 2 2" xfId="25676" xr:uid="{00000000-0005-0000-0000-000095630000}"/>
    <cellStyle name="20% - Accent1 3 4 2 2 2 10" xfId="25677" xr:uid="{00000000-0005-0000-0000-000096630000}"/>
    <cellStyle name="20% - Accent1 3 4 2 2 2 10 2" xfId="25678" xr:uid="{00000000-0005-0000-0000-000097630000}"/>
    <cellStyle name="20% - Accent1 3 4 2 2 2 11" xfId="25679" xr:uid="{00000000-0005-0000-0000-000098630000}"/>
    <cellStyle name="20% - Accent1 3 4 2 2 2 2" xfId="25680" xr:uid="{00000000-0005-0000-0000-000099630000}"/>
    <cellStyle name="20% - Accent1 3 4 2 2 2 2 2" xfId="25681" xr:uid="{00000000-0005-0000-0000-00009A630000}"/>
    <cellStyle name="20% - Accent1 3 4 2 2 2 2 2 2" xfId="25682" xr:uid="{00000000-0005-0000-0000-00009B630000}"/>
    <cellStyle name="20% - Accent1 3 4 2 2 2 2 2 2 2" xfId="25683" xr:uid="{00000000-0005-0000-0000-00009C630000}"/>
    <cellStyle name="20% - Accent1 3 4 2 2 2 2 2 2 2 2" xfId="25684" xr:uid="{00000000-0005-0000-0000-00009D630000}"/>
    <cellStyle name="20% - Accent1 3 4 2 2 2 2 2 2 3" xfId="25685" xr:uid="{00000000-0005-0000-0000-00009E630000}"/>
    <cellStyle name="20% - Accent1 3 4 2 2 2 2 2 3" xfId="25686" xr:uid="{00000000-0005-0000-0000-00009F630000}"/>
    <cellStyle name="20% - Accent1 3 4 2 2 2 2 2 3 2" xfId="25687" xr:uid="{00000000-0005-0000-0000-0000A0630000}"/>
    <cellStyle name="20% - Accent1 3 4 2 2 2 2 2 4" xfId="25688" xr:uid="{00000000-0005-0000-0000-0000A1630000}"/>
    <cellStyle name="20% - Accent1 3 4 2 2 2 2 3" xfId="25689" xr:uid="{00000000-0005-0000-0000-0000A2630000}"/>
    <cellStyle name="20% - Accent1 3 4 2 2 2 2 3 2" xfId="25690" xr:uid="{00000000-0005-0000-0000-0000A3630000}"/>
    <cellStyle name="20% - Accent1 3 4 2 2 2 2 3 2 2" xfId="25691" xr:uid="{00000000-0005-0000-0000-0000A4630000}"/>
    <cellStyle name="20% - Accent1 3 4 2 2 2 2 3 2 2 2" xfId="25692" xr:uid="{00000000-0005-0000-0000-0000A5630000}"/>
    <cellStyle name="20% - Accent1 3 4 2 2 2 2 3 2 3" xfId="25693" xr:uid="{00000000-0005-0000-0000-0000A6630000}"/>
    <cellStyle name="20% - Accent1 3 4 2 2 2 2 3 3" xfId="25694" xr:uid="{00000000-0005-0000-0000-0000A7630000}"/>
    <cellStyle name="20% - Accent1 3 4 2 2 2 2 3 3 2" xfId="25695" xr:uid="{00000000-0005-0000-0000-0000A8630000}"/>
    <cellStyle name="20% - Accent1 3 4 2 2 2 2 3 4" xfId="25696" xr:uid="{00000000-0005-0000-0000-0000A9630000}"/>
    <cellStyle name="20% - Accent1 3 4 2 2 2 2 4" xfId="25697" xr:uid="{00000000-0005-0000-0000-0000AA630000}"/>
    <cellStyle name="20% - Accent1 3 4 2 2 2 2 4 2" xfId="25698" xr:uid="{00000000-0005-0000-0000-0000AB630000}"/>
    <cellStyle name="20% - Accent1 3 4 2 2 2 2 4 2 2" xfId="25699" xr:uid="{00000000-0005-0000-0000-0000AC630000}"/>
    <cellStyle name="20% - Accent1 3 4 2 2 2 2 4 2 2 2" xfId="25700" xr:uid="{00000000-0005-0000-0000-0000AD630000}"/>
    <cellStyle name="20% - Accent1 3 4 2 2 2 2 4 2 3" xfId="25701" xr:uid="{00000000-0005-0000-0000-0000AE630000}"/>
    <cellStyle name="20% - Accent1 3 4 2 2 2 2 4 3" xfId="25702" xr:uid="{00000000-0005-0000-0000-0000AF630000}"/>
    <cellStyle name="20% - Accent1 3 4 2 2 2 2 4 3 2" xfId="25703" xr:uid="{00000000-0005-0000-0000-0000B0630000}"/>
    <cellStyle name="20% - Accent1 3 4 2 2 2 2 4 4" xfId="25704" xr:uid="{00000000-0005-0000-0000-0000B1630000}"/>
    <cellStyle name="20% - Accent1 3 4 2 2 2 2 5" xfId="25705" xr:uid="{00000000-0005-0000-0000-0000B2630000}"/>
    <cellStyle name="20% - Accent1 3 4 2 2 2 2 5 2" xfId="25706" xr:uid="{00000000-0005-0000-0000-0000B3630000}"/>
    <cellStyle name="20% - Accent1 3 4 2 2 2 2 5 2 2" xfId="25707" xr:uid="{00000000-0005-0000-0000-0000B4630000}"/>
    <cellStyle name="20% - Accent1 3 4 2 2 2 2 5 3" xfId="25708" xr:uid="{00000000-0005-0000-0000-0000B5630000}"/>
    <cellStyle name="20% - Accent1 3 4 2 2 2 2 6" xfId="25709" xr:uid="{00000000-0005-0000-0000-0000B6630000}"/>
    <cellStyle name="20% - Accent1 3 4 2 2 2 2 6 2" xfId="25710" xr:uid="{00000000-0005-0000-0000-0000B7630000}"/>
    <cellStyle name="20% - Accent1 3 4 2 2 2 2 6 2 2" xfId="25711" xr:uid="{00000000-0005-0000-0000-0000B8630000}"/>
    <cellStyle name="20% - Accent1 3 4 2 2 2 2 6 3" xfId="25712" xr:uid="{00000000-0005-0000-0000-0000B9630000}"/>
    <cellStyle name="20% - Accent1 3 4 2 2 2 2 7" xfId="25713" xr:uid="{00000000-0005-0000-0000-0000BA630000}"/>
    <cellStyle name="20% - Accent1 3 4 2 2 2 2 7 2" xfId="25714" xr:uid="{00000000-0005-0000-0000-0000BB630000}"/>
    <cellStyle name="20% - Accent1 3 4 2 2 2 2 8" xfId="25715" xr:uid="{00000000-0005-0000-0000-0000BC630000}"/>
    <cellStyle name="20% - Accent1 3 4 2 2 2 2 8 2" xfId="25716" xr:uid="{00000000-0005-0000-0000-0000BD630000}"/>
    <cellStyle name="20% - Accent1 3 4 2 2 2 2 9" xfId="25717" xr:uid="{00000000-0005-0000-0000-0000BE630000}"/>
    <cellStyle name="20% - Accent1 3 4 2 2 2 3" xfId="25718" xr:uid="{00000000-0005-0000-0000-0000BF630000}"/>
    <cellStyle name="20% - Accent1 3 4 2 2 2 3 2" xfId="25719" xr:uid="{00000000-0005-0000-0000-0000C0630000}"/>
    <cellStyle name="20% - Accent1 3 4 2 2 2 3 2 2" xfId="25720" xr:uid="{00000000-0005-0000-0000-0000C1630000}"/>
    <cellStyle name="20% - Accent1 3 4 2 2 2 3 2 2 2" xfId="25721" xr:uid="{00000000-0005-0000-0000-0000C2630000}"/>
    <cellStyle name="20% - Accent1 3 4 2 2 2 3 2 2 2 2" xfId="25722" xr:uid="{00000000-0005-0000-0000-0000C3630000}"/>
    <cellStyle name="20% - Accent1 3 4 2 2 2 3 2 2 3" xfId="25723" xr:uid="{00000000-0005-0000-0000-0000C4630000}"/>
    <cellStyle name="20% - Accent1 3 4 2 2 2 3 2 3" xfId="25724" xr:uid="{00000000-0005-0000-0000-0000C5630000}"/>
    <cellStyle name="20% - Accent1 3 4 2 2 2 3 2 3 2" xfId="25725" xr:uid="{00000000-0005-0000-0000-0000C6630000}"/>
    <cellStyle name="20% - Accent1 3 4 2 2 2 3 2 4" xfId="25726" xr:uid="{00000000-0005-0000-0000-0000C7630000}"/>
    <cellStyle name="20% - Accent1 3 4 2 2 2 3 3" xfId="25727" xr:uid="{00000000-0005-0000-0000-0000C8630000}"/>
    <cellStyle name="20% - Accent1 3 4 2 2 2 3 3 2" xfId="25728" xr:uid="{00000000-0005-0000-0000-0000C9630000}"/>
    <cellStyle name="20% - Accent1 3 4 2 2 2 3 3 2 2" xfId="25729" xr:uid="{00000000-0005-0000-0000-0000CA630000}"/>
    <cellStyle name="20% - Accent1 3 4 2 2 2 3 3 2 2 2" xfId="25730" xr:uid="{00000000-0005-0000-0000-0000CB630000}"/>
    <cellStyle name="20% - Accent1 3 4 2 2 2 3 3 2 3" xfId="25731" xr:uid="{00000000-0005-0000-0000-0000CC630000}"/>
    <cellStyle name="20% - Accent1 3 4 2 2 2 3 3 3" xfId="25732" xr:uid="{00000000-0005-0000-0000-0000CD630000}"/>
    <cellStyle name="20% - Accent1 3 4 2 2 2 3 3 3 2" xfId="25733" xr:uid="{00000000-0005-0000-0000-0000CE630000}"/>
    <cellStyle name="20% - Accent1 3 4 2 2 2 3 3 4" xfId="25734" xr:uid="{00000000-0005-0000-0000-0000CF630000}"/>
    <cellStyle name="20% - Accent1 3 4 2 2 2 3 4" xfId="25735" xr:uid="{00000000-0005-0000-0000-0000D0630000}"/>
    <cellStyle name="20% - Accent1 3 4 2 2 2 3 4 2" xfId="25736" xr:uid="{00000000-0005-0000-0000-0000D1630000}"/>
    <cellStyle name="20% - Accent1 3 4 2 2 2 3 4 2 2" xfId="25737" xr:uid="{00000000-0005-0000-0000-0000D2630000}"/>
    <cellStyle name="20% - Accent1 3 4 2 2 2 3 4 2 2 2" xfId="25738" xr:uid="{00000000-0005-0000-0000-0000D3630000}"/>
    <cellStyle name="20% - Accent1 3 4 2 2 2 3 4 2 3" xfId="25739" xr:uid="{00000000-0005-0000-0000-0000D4630000}"/>
    <cellStyle name="20% - Accent1 3 4 2 2 2 3 4 3" xfId="25740" xr:uid="{00000000-0005-0000-0000-0000D5630000}"/>
    <cellStyle name="20% - Accent1 3 4 2 2 2 3 4 3 2" xfId="25741" xr:uid="{00000000-0005-0000-0000-0000D6630000}"/>
    <cellStyle name="20% - Accent1 3 4 2 2 2 3 4 4" xfId="25742" xr:uid="{00000000-0005-0000-0000-0000D7630000}"/>
    <cellStyle name="20% - Accent1 3 4 2 2 2 3 5" xfId="25743" xr:uid="{00000000-0005-0000-0000-0000D8630000}"/>
    <cellStyle name="20% - Accent1 3 4 2 2 2 3 5 2" xfId="25744" xr:uid="{00000000-0005-0000-0000-0000D9630000}"/>
    <cellStyle name="20% - Accent1 3 4 2 2 2 3 5 2 2" xfId="25745" xr:uid="{00000000-0005-0000-0000-0000DA630000}"/>
    <cellStyle name="20% - Accent1 3 4 2 2 2 3 5 3" xfId="25746" xr:uid="{00000000-0005-0000-0000-0000DB630000}"/>
    <cellStyle name="20% - Accent1 3 4 2 2 2 3 6" xfId="25747" xr:uid="{00000000-0005-0000-0000-0000DC630000}"/>
    <cellStyle name="20% - Accent1 3 4 2 2 2 3 6 2" xfId="25748" xr:uid="{00000000-0005-0000-0000-0000DD630000}"/>
    <cellStyle name="20% - Accent1 3 4 2 2 2 3 6 2 2" xfId="25749" xr:uid="{00000000-0005-0000-0000-0000DE630000}"/>
    <cellStyle name="20% - Accent1 3 4 2 2 2 3 6 3" xfId="25750" xr:uid="{00000000-0005-0000-0000-0000DF630000}"/>
    <cellStyle name="20% - Accent1 3 4 2 2 2 3 7" xfId="25751" xr:uid="{00000000-0005-0000-0000-0000E0630000}"/>
    <cellStyle name="20% - Accent1 3 4 2 2 2 3 7 2" xfId="25752" xr:uid="{00000000-0005-0000-0000-0000E1630000}"/>
    <cellStyle name="20% - Accent1 3 4 2 2 2 3 8" xfId="25753" xr:uid="{00000000-0005-0000-0000-0000E2630000}"/>
    <cellStyle name="20% - Accent1 3 4 2 2 2 3 8 2" xfId="25754" xr:uid="{00000000-0005-0000-0000-0000E3630000}"/>
    <cellStyle name="20% - Accent1 3 4 2 2 2 3 9" xfId="25755" xr:uid="{00000000-0005-0000-0000-0000E4630000}"/>
    <cellStyle name="20% - Accent1 3 4 2 2 2 4" xfId="25756" xr:uid="{00000000-0005-0000-0000-0000E5630000}"/>
    <cellStyle name="20% - Accent1 3 4 2 2 2 4 2" xfId="25757" xr:uid="{00000000-0005-0000-0000-0000E6630000}"/>
    <cellStyle name="20% - Accent1 3 4 2 2 2 4 2 2" xfId="25758" xr:uid="{00000000-0005-0000-0000-0000E7630000}"/>
    <cellStyle name="20% - Accent1 3 4 2 2 2 4 2 2 2" xfId="25759" xr:uid="{00000000-0005-0000-0000-0000E8630000}"/>
    <cellStyle name="20% - Accent1 3 4 2 2 2 4 2 3" xfId="25760" xr:uid="{00000000-0005-0000-0000-0000E9630000}"/>
    <cellStyle name="20% - Accent1 3 4 2 2 2 4 3" xfId="25761" xr:uid="{00000000-0005-0000-0000-0000EA630000}"/>
    <cellStyle name="20% - Accent1 3 4 2 2 2 4 3 2" xfId="25762" xr:uid="{00000000-0005-0000-0000-0000EB630000}"/>
    <cellStyle name="20% - Accent1 3 4 2 2 2 4 4" xfId="25763" xr:uid="{00000000-0005-0000-0000-0000EC630000}"/>
    <cellStyle name="20% - Accent1 3 4 2 2 2 5" xfId="25764" xr:uid="{00000000-0005-0000-0000-0000ED630000}"/>
    <cellStyle name="20% - Accent1 3 4 2 2 2 5 2" xfId="25765" xr:uid="{00000000-0005-0000-0000-0000EE630000}"/>
    <cellStyle name="20% - Accent1 3 4 2 2 2 5 2 2" xfId="25766" xr:uid="{00000000-0005-0000-0000-0000EF630000}"/>
    <cellStyle name="20% - Accent1 3 4 2 2 2 5 2 2 2" xfId="25767" xr:uid="{00000000-0005-0000-0000-0000F0630000}"/>
    <cellStyle name="20% - Accent1 3 4 2 2 2 5 2 3" xfId="25768" xr:uid="{00000000-0005-0000-0000-0000F1630000}"/>
    <cellStyle name="20% - Accent1 3 4 2 2 2 5 3" xfId="25769" xr:uid="{00000000-0005-0000-0000-0000F2630000}"/>
    <cellStyle name="20% - Accent1 3 4 2 2 2 5 3 2" xfId="25770" xr:uid="{00000000-0005-0000-0000-0000F3630000}"/>
    <cellStyle name="20% - Accent1 3 4 2 2 2 5 4" xfId="25771" xr:uid="{00000000-0005-0000-0000-0000F4630000}"/>
    <cellStyle name="20% - Accent1 3 4 2 2 2 6" xfId="25772" xr:uid="{00000000-0005-0000-0000-0000F5630000}"/>
    <cellStyle name="20% - Accent1 3 4 2 2 2 6 2" xfId="25773" xr:uid="{00000000-0005-0000-0000-0000F6630000}"/>
    <cellStyle name="20% - Accent1 3 4 2 2 2 6 2 2" xfId="25774" xr:uid="{00000000-0005-0000-0000-0000F7630000}"/>
    <cellStyle name="20% - Accent1 3 4 2 2 2 6 2 2 2" xfId="25775" xr:uid="{00000000-0005-0000-0000-0000F8630000}"/>
    <cellStyle name="20% - Accent1 3 4 2 2 2 6 2 3" xfId="25776" xr:uid="{00000000-0005-0000-0000-0000F9630000}"/>
    <cellStyle name="20% - Accent1 3 4 2 2 2 6 3" xfId="25777" xr:uid="{00000000-0005-0000-0000-0000FA630000}"/>
    <cellStyle name="20% - Accent1 3 4 2 2 2 6 3 2" xfId="25778" xr:uid="{00000000-0005-0000-0000-0000FB630000}"/>
    <cellStyle name="20% - Accent1 3 4 2 2 2 6 4" xfId="25779" xr:uid="{00000000-0005-0000-0000-0000FC630000}"/>
    <cellStyle name="20% - Accent1 3 4 2 2 2 7" xfId="25780" xr:uid="{00000000-0005-0000-0000-0000FD630000}"/>
    <cellStyle name="20% - Accent1 3 4 2 2 2 7 2" xfId="25781" xr:uid="{00000000-0005-0000-0000-0000FE630000}"/>
    <cellStyle name="20% - Accent1 3 4 2 2 2 7 2 2" xfId="25782" xr:uid="{00000000-0005-0000-0000-0000FF630000}"/>
    <cellStyle name="20% - Accent1 3 4 2 2 2 7 3" xfId="25783" xr:uid="{00000000-0005-0000-0000-000000640000}"/>
    <cellStyle name="20% - Accent1 3 4 2 2 2 8" xfId="25784" xr:uid="{00000000-0005-0000-0000-000001640000}"/>
    <cellStyle name="20% - Accent1 3 4 2 2 2 8 2" xfId="25785" xr:uid="{00000000-0005-0000-0000-000002640000}"/>
    <cellStyle name="20% - Accent1 3 4 2 2 2 8 2 2" xfId="25786" xr:uid="{00000000-0005-0000-0000-000003640000}"/>
    <cellStyle name="20% - Accent1 3 4 2 2 2 8 3" xfId="25787" xr:uid="{00000000-0005-0000-0000-000004640000}"/>
    <cellStyle name="20% - Accent1 3 4 2 2 2 9" xfId="25788" xr:uid="{00000000-0005-0000-0000-000005640000}"/>
    <cellStyle name="20% - Accent1 3 4 2 2 2 9 2" xfId="25789" xr:uid="{00000000-0005-0000-0000-000006640000}"/>
    <cellStyle name="20% - Accent1 3 4 2 2 3" xfId="25790" xr:uid="{00000000-0005-0000-0000-000007640000}"/>
    <cellStyle name="20% - Accent1 3 4 2 2 3 10" xfId="25791" xr:uid="{00000000-0005-0000-0000-000008640000}"/>
    <cellStyle name="20% - Accent1 3 4 2 2 3 10 2" xfId="25792" xr:uid="{00000000-0005-0000-0000-000009640000}"/>
    <cellStyle name="20% - Accent1 3 4 2 2 3 11" xfId="25793" xr:uid="{00000000-0005-0000-0000-00000A640000}"/>
    <cellStyle name="20% - Accent1 3 4 2 2 3 2" xfId="25794" xr:uid="{00000000-0005-0000-0000-00000B640000}"/>
    <cellStyle name="20% - Accent1 3 4 2 2 3 2 2" xfId="25795" xr:uid="{00000000-0005-0000-0000-00000C640000}"/>
    <cellStyle name="20% - Accent1 3 4 2 2 3 2 2 2" xfId="25796" xr:uid="{00000000-0005-0000-0000-00000D640000}"/>
    <cellStyle name="20% - Accent1 3 4 2 2 3 2 2 2 2" xfId="25797" xr:uid="{00000000-0005-0000-0000-00000E640000}"/>
    <cellStyle name="20% - Accent1 3 4 2 2 3 2 2 2 2 2" xfId="25798" xr:uid="{00000000-0005-0000-0000-00000F640000}"/>
    <cellStyle name="20% - Accent1 3 4 2 2 3 2 2 2 3" xfId="25799" xr:uid="{00000000-0005-0000-0000-000010640000}"/>
    <cellStyle name="20% - Accent1 3 4 2 2 3 2 2 3" xfId="25800" xr:uid="{00000000-0005-0000-0000-000011640000}"/>
    <cellStyle name="20% - Accent1 3 4 2 2 3 2 2 3 2" xfId="25801" xr:uid="{00000000-0005-0000-0000-000012640000}"/>
    <cellStyle name="20% - Accent1 3 4 2 2 3 2 2 4" xfId="25802" xr:uid="{00000000-0005-0000-0000-000013640000}"/>
    <cellStyle name="20% - Accent1 3 4 2 2 3 2 3" xfId="25803" xr:uid="{00000000-0005-0000-0000-000014640000}"/>
    <cellStyle name="20% - Accent1 3 4 2 2 3 2 3 2" xfId="25804" xr:uid="{00000000-0005-0000-0000-000015640000}"/>
    <cellStyle name="20% - Accent1 3 4 2 2 3 2 3 2 2" xfId="25805" xr:uid="{00000000-0005-0000-0000-000016640000}"/>
    <cellStyle name="20% - Accent1 3 4 2 2 3 2 3 2 2 2" xfId="25806" xr:uid="{00000000-0005-0000-0000-000017640000}"/>
    <cellStyle name="20% - Accent1 3 4 2 2 3 2 3 2 3" xfId="25807" xr:uid="{00000000-0005-0000-0000-000018640000}"/>
    <cellStyle name="20% - Accent1 3 4 2 2 3 2 3 3" xfId="25808" xr:uid="{00000000-0005-0000-0000-000019640000}"/>
    <cellStyle name="20% - Accent1 3 4 2 2 3 2 3 3 2" xfId="25809" xr:uid="{00000000-0005-0000-0000-00001A640000}"/>
    <cellStyle name="20% - Accent1 3 4 2 2 3 2 3 4" xfId="25810" xr:uid="{00000000-0005-0000-0000-00001B640000}"/>
    <cellStyle name="20% - Accent1 3 4 2 2 3 2 4" xfId="25811" xr:uid="{00000000-0005-0000-0000-00001C640000}"/>
    <cellStyle name="20% - Accent1 3 4 2 2 3 2 4 2" xfId="25812" xr:uid="{00000000-0005-0000-0000-00001D640000}"/>
    <cellStyle name="20% - Accent1 3 4 2 2 3 2 4 2 2" xfId="25813" xr:uid="{00000000-0005-0000-0000-00001E640000}"/>
    <cellStyle name="20% - Accent1 3 4 2 2 3 2 4 2 2 2" xfId="25814" xr:uid="{00000000-0005-0000-0000-00001F640000}"/>
    <cellStyle name="20% - Accent1 3 4 2 2 3 2 4 2 3" xfId="25815" xr:uid="{00000000-0005-0000-0000-000020640000}"/>
    <cellStyle name="20% - Accent1 3 4 2 2 3 2 4 3" xfId="25816" xr:uid="{00000000-0005-0000-0000-000021640000}"/>
    <cellStyle name="20% - Accent1 3 4 2 2 3 2 4 3 2" xfId="25817" xr:uid="{00000000-0005-0000-0000-000022640000}"/>
    <cellStyle name="20% - Accent1 3 4 2 2 3 2 4 4" xfId="25818" xr:uid="{00000000-0005-0000-0000-000023640000}"/>
    <cellStyle name="20% - Accent1 3 4 2 2 3 2 5" xfId="25819" xr:uid="{00000000-0005-0000-0000-000024640000}"/>
    <cellStyle name="20% - Accent1 3 4 2 2 3 2 5 2" xfId="25820" xr:uid="{00000000-0005-0000-0000-000025640000}"/>
    <cellStyle name="20% - Accent1 3 4 2 2 3 2 5 2 2" xfId="25821" xr:uid="{00000000-0005-0000-0000-000026640000}"/>
    <cellStyle name="20% - Accent1 3 4 2 2 3 2 5 3" xfId="25822" xr:uid="{00000000-0005-0000-0000-000027640000}"/>
    <cellStyle name="20% - Accent1 3 4 2 2 3 2 6" xfId="25823" xr:uid="{00000000-0005-0000-0000-000028640000}"/>
    <cellStyle name="20% - Accent1 3 4 2 2 3 2 6 2" xfId="25824" xr:uid="{00000000-0005-0000-0000-000029640000}"/>
    <cellStyle name="20% - Accent1 3 4 2 2 3 2 6 2 2" xfId="25825" xr:uid="{00000000-0005-0000-0000-00002A640000}"/>
    <cellStyle name="20% - Accent1 3 4 2 2 3 2 6 3" xfId="25826" xr:uid="{00000000-0005-0000-0000-00002B640000}"/>
    <cellStyle name="20% - Accent1 3 4 2 2 3 2 7" xfId="25827" xr:uid="{00000000-0005-0000-0000-00002C640000}"/>
    <cellStyle name="20% - Accent1 3 4 2 2 3 2 7 2" xfId="25828" xr:uid="{00000000-0005-0000-0000-00002D640000}"/>
    <cellStyle name="20% - Accent1 3 4 2 2 3 2 8" xfId="25829" xr:uid="{00000000-0005-0000-0000-00002E640000}"/>
    <cellStyle name="20% - Accent1 3 4 2 2 3 2 8 2" xfId="25830" xr:uid="{00000000-0005-0000-0000-00002F640000}"/>
    <cellStyle name="20% - Accent1 3 4 2 2 3 2 9" xfId="25831" xr:uid="{00000000-0005-0000-0000-000030640000}"/>
    <cellStyle name="20% - Accent1 3 4 2 2 3 3" xfId="25832" xr:uid="{00000000-0005-0000-0000-000031640000}"/>
    <cellStyle name="20% - Accent1 3 4 2 2 3 3 2" xfId="25833" xr:uid="{00000000-0005-0000-0000-000032640000}"/>
    <cellStyle name="20% - Accent1 3 4 2 2 3 3 2 2" xfId="25834" xr:uid="{00000000-0005-0000-0000-000033640000}"/>
    <cellStyle name="20% - Accent1 3 4 2 2 3 3 2 2 2" xfId="25835" xr:uid="{00000000-0005-0000-0000-000034640000}"/>
    <cellStyle name="20% - Accent1 3 4 2 2 3 3 2 2 2 2" xfId="25836" xr:uid="{00000000-0005-0000-0000-000035640000}"/>
    <cellStyle name="20% - Accent1 3 4 2 2 3 3 2 2 3" xfId="25837" xr:uid="{00000000-0005-0000-0000-000036640000}"/>
    <cellStyle name="20% - Accent1 3 4 2 2 3 3 2 3" xfId="25838" xr:uid="{00000000-0005-0000-0000-000037640000}"/>
    <cellStyle name="20% - Accent1 3 4 2 2 3 3 2 3 2" xfId="25839" xr:uid="{00000000-0005-0000-0000-000038640000}"/>
    <cellStyle name="20% - Accent1 3 4 2 2 3 3 2 4" xfId="25840" xr:uid="{00000000-0005-0000-0000-000039640000}"/>
    <cellStyle name="20% - Accent1 3 4 2 2 3 3 3" xfId="25841" xr:uid="{00000000-0005-0000-0000-00003A640000}"/>
    <cellStyle name="20% - Accent1 3 4 2 2 3 3 3 2" xfId="25842" xr:uid="{00000000-0005-0000-0000-00003B640000}"/>
    <cellStyle name="20% - Accent1 3 4 2 2 3 3 3 2 2" xfId="25843" xr:uid="{00000000-0005-0000-0000-00003C640000}"/>
    <cellStyle name="20% - Accent1 3 4 2 2 3 3 3 2 2 2" xfId="25844" xr:uid="{00000000-0005-0000-0000-00003D640000}"/>
    <cellStyle name="20% - Accent1 3 4 2 2 3 3 3 2 3" xfId="25845" xr:uid="{00000000-0005-0000-0000-00003E640000}"/>
    <cellStyle name="20% - Accent1 3 4 2 2 3 3 3 3" xfId="25846" xr:uid="{00000000-0005-0000-0000-00003F640000}"/>
    <cellStyle name="20% - Accent1 3 4 2 2 3 3 3 3 2" xfId="25847" xr:uid="{00000000-0005-0000-0000-000040640000}"/>
    <cellStyle name="20% - Accent1 3 4 2 2 3 3 3 4" xfId="25848" xr:uid="{00000000-0005-0000-0000-000041640000}"/>
    <cellStyle name="20% - Accent1 3 4 2 2 3 3 4" xfId="25849" xr:uid="{00000000-0005-0000-0000-000042640000}"/>
    <cellStyle name="20% - Accent1 3 4 2 2 3 3 4 2" xfId="25850" xr:uid="{00000000-0005-0000-0000-000043640000}"/>
    <cellStyle name="20% - Accent1 3 4 2 2 3 3 4 2 2" xfId="25851" xr:uid="{00000000-0005-0000-0000-000044640000}"/>
    <cellStyle name="20% - Accent1 3 4 2 2 3 3 4 2 2 2" xfId="25852" xr:uid="{00000000-0005-0000-0000-000045640000}"/>
    <cellStyle name="20% - Accent1 3 4 2 2 3 3 4 2 3" xfId="25853" xr:uid="{00000000-0005-0000-0000-000046640000}"/>
    <cellStyle name="20% - Accent1 3 4 2 2 3 3 4 3" xfId="25854" xr:uid="{00000000-0005-0000-0000-000047640000}"/>
    <cellStyle name="20% - Accent1 3 4 2 2 3 3 4 3 2" xfId="25855" xr:uid="{00000000-0005-0000-0000-000048640000}"/>
    <cellStyle name="20% - Accent1 3 4 2 2 3 3 4 4" xfId="25856" xr:uid="{00000000-0005-0000-0000-000049640000}"/>
    <cellStyle name="20% - Accent1 3 4 2 2 3 3 5" xfId="25857" xr:uid="{00000000-0005-0000-0000-00004A640000}"/>
    <cellStyle name="20% - Accent1 3 4 2 2 3 3 5 2" xfId="25858" xr:uid="{00000000-0005-0000-0000-00004B640000}"/>
    <cellStyle name="20% - Accent1 3 4 2 2 3 3 5 2 2" xfId="25859" xr:uid="{00000000-0005-0000-0000-00004C640000}"/>
    <cellStyle name="20% - Accent1 3 4 2 2 3 3 5 3" xfId="25860" xr:uid="{00000000-0005-0000-0000-00004D640000}"/>
    <cellStyle name="20% - Accent1 3 4 2 2 3 3 6" xfId="25861" xr:uid="{00000000-0005-0000-0000-00004E640000}"/>
    <cellStyle name="20% - Accent1 3 4 2 2 3 3 6 2" xfId="25862" xr:uid="{00000000-0005-0000-0000-00004F640000}"/>
    <cellStyle name="20% - Accent1 3 4 2 2 3 3 6 2 2" xfId="25863" xr:uid="{00000000-0005-0000-0000-000050640000}"/>
    <cellStyle name="20% - Accent1 3 4 2 2 3 3 6 3" xfId="25864" xr:uid="{00000000-0005-0000-0000-000051640000}"/>
    <cellStyle name="20% - Accent1 3 4 2 2 3 3 7" xfId="25865" xr:uid="{00000000-0005-0000-0000-000052640000}"/>
    <cellStyle name="20% - Accent1 3 4 2 2 3 3 7 2" xfId="25866" xr:uid="{00000000-0005-0000-0000-000053640000}"/>
    <cellStyle name="20% - Accent1 3 4 2 2 3 3 8" xfId="25867" xr:uid="{00000000-0005-0000-0000-000054640000}"/>
    <cellStyle name="20% - Accent1 3 4 2 2 3 3 8 2" xfId="25868" xr:uid="{00000000-0005-0000-0000-000055640000}"/>
    <cellStyle name="20% - Accent1 3 4 2 2 3 3 9" xfId="25869" xr:uid="{00000000-0005-0000-0000-000056640000}"/>
    <cellStyle name="20% - Accent1 3 4 2 2 3 4" xfId="25870" xr:uid="{00000000-0005-0000-0000-000057640000}"/>
    <cellStyle name="20% - Accent1 3 4 2 2 3 4 2" xfId="25871" xr:uid="{00000000-0005-0000-0000-000058640000}"/>
    <cellStyle name="20% - Accent1 3 4 2 2 3 4 2 2" xfId="25872" xr:uid="{00000000-0005-0000-0000-000059640000}"/>
    <cellStyle name="20% - Accent1 3 4 2 2 3 4 2 2 2" xfId="25873" xr:uid="{00000000-0005-0000-0000-00005A640000}"/>
    <cellStyle name="20% - Accent1 3 4 2 2 3 4 2 3" xfId="25874" xr:uid="{00000000-0005-0000-0000-00005B640000}"/>
    <cellStyle name="20% - Accent1 3 4 2 2 3 4 3" xfId="25875" xr:uid="{00000000-0005-0000-0000-00005C640000}"/>
    <cellStyle name="20% - Accent1 3 4 2 2 3 4 3 2" xfId="25876" xr:uid="{00000000-0005-0000-0000-00005D640000}"/>
    <cellStyle name="20% - Accent1 3 4 2 2 3 4 4" xfId="25877" xr:uid="{00000000-0005-0000-0000-00005E640000}"/>
    <cellStyle name="20% - Accent1 3 4 2 2 3 5" xfId="25878" xr:uid="{00000000-0005-0000-0000-00005F640000}"/>
    <cellStyle name="20% - Accent1 3 4 2 2 3 5 2" xfId="25879" xr:uid="{00000000-0005-0000-0000-000060640000}"/>
    <cellStyle name="20% - Accent1 3 4 2 2 3 5 2 2" xfId="25880" xr:uid="{00000000-0005-0000-0000-000061640000}"/>
    <cellStyle name="20% - Accent1 3 4 2 2 3 5 2 2 2" xfId="25881" xr:uid="{00000000-0005-0000-0000-000062640000}"/>
    <cellStyle name="20% - Accent1 3 4 2 2 3 5 2 3" xfId="25882" xr:uid="{00000000-0005-0000-0000-000063640000}"/>
    <cellStyle name="20% - Accent1 3 4 2 2 3 5 3" xfId="25883" xr:uid="{00000000-0005-0000-0000-000064640000}"/>
    <cellStyle name="20% - Accent1 3 4 2 2 3 5 3 2" xfId="25884" xr:uid="{00000000-0005-0000-0000-000065640000}"/>
    <cellStyle name="20% - Accent1 3 4 2 2 3 5 4" xfId="25885" xr:uid="{00000000-0005-0000-0000-000066640000}"/>
    <cellStyle name="20% - Accent1 3 4 2 2 3 6" xfId="25886" xr:uid="{00000000-0005-0000-0000-000067640000}"/>
    <cellStyle name="20% - Accent1 3 4 2 2 3 6 2" xfId="25887" xr:uid="{00000000-0005-0000-0000-000068640000}"/>
    <cellStyle name="20% - Accent1 3 4 2 2 3 6 2 2" xfId="25888" xr:uid="{00000000-0005-0000-0000-000069640000}"/>
    <cellStyle name="20% - Accent1 3 4 2 2 3 6 2 2 2" xfId="25889" xr:uid="{00000000-0005-0000-0000-00006A640000}"/>
    <cellStyle name="20% - Accent1 3 4 2 2 3 6 2 3" xfId="25890" xr:uid="{00000000-0005-0000-0000-00006B640000}"/>
    <cellStyle name="20% - Accent1 3 4 2 2 3 6 3" xfId="25891" xr:uid="{00000000-0005-0000-0000-00006C640000}"/>
    <cellStyle name="20% - Accent1 3 4 2 2 3 6 3 2" xfId="25892" xr:uid="{00000000-0005-0000-0000-00006D640000}"/>
    <cellStyle name="20% - Accent1 3 4 2 2 3 6 4" xfId="25893" xr:uid="{00000000-0005-0000-0000-00006E640000}"/>
    <cellStyle name="20% - Accent1 3 4 2 2 3 7" xfId="25894" xr:uid="{00000000-0005-0000-0000-00006F640000}"/>
    <cellStyle name="20% - Accent1 3 4 2 2 3 7 2" xfId="25895" xr:uid="{00000000-0005-0000-0000-000070640000}"/>
    <cellStyle name="20% - Accent1 3 4 2 2 3 7 2 2" xfId="25896" xr:uid="{00000000-0005-0000-0000-000071640000}"/>
    <cellStyle name="20% - Accent1 3 4 2 2 3 7 3" xfId="25897" xr:uid="{00000000-0005-0000-0000-000072640000}"/>
    <cellStyle name="20% - Accent1 3 4 2 2 3 8" xfId="25898" xr:uid="{00000000-0005-0000-0000-000073640000}"/>
    <cellStyle name="20% - Accent1 3 4 2 2 3 8 2" xfId="25899" xr:uid="{00000000-0005-0000-0000-000074640000}"/>
    <cellStyle name="20% - Accent1 3 4 2 2 3 8 2 2" xfId="25900" xr:uid="{00000000-0005-0000-0000-000075640000}"/>
    <cellStyle name="20% - Accent1 3 4 2 2 3 8 3" xfId="25901" xr:uid="{00000000-0005-0000-0000-000076640000}"/>
    <cellStyle name="20% - Accent1 3 4 2 2 3 9" xfId="25902" xr:uid="{00000000-0005-0000-0000-000077640000}"/>
    <cellStyle name="20% - Accent1 3 4 2 2 3 9 2" xfId="25903" xr:uid="{00000000-0005-0000-0000-000078640000}"/>
    <cellStyle name="20% - Accent1 3 4 2 2 4" xfId="25904" xr:uid="{00000000-0005-0000-0000-000079640000}"/>
    <cellStyle name="20% - Accent1 3 4 2 2 4 10" xfId="25905" xr:uid="{00000000-0005-0000-0000-00007A640000}"/>
    <cellStyle name="20% - Accent1 3 4 2 2 4 10 2" xfId="25906" xr:uid="{00000000-0005-0000-0000-00007B640000}"/>
    <cellStyle name="20% - Accent1 3 4 2 2 4 11" xfId="25907" xr:uid="{00000000-0005-0000-0000-00007C640000}"/>
    <cellStyle name="20% - Accent1 3 4 2 2 4 2" xfId="25908" xr:uid="{00000000-0005-0000-0000-00007D640000}"/>
    <cellStyle name="20% - Accent1 3 4 2 2 4 2 2" xfId="25909" xr:uid="{00000000-0005-0000-0000-00007E640000}"/>
    <cellStyle name="20% - Accent1 3 4 2 2 4 2 2 2" xfId="25910" xr:uid="{00000000-0005-0000-0000-00007F640000}"/>
    <cellStyle name="20% - Accent1 3 4 2 2 4 2 2 2 2" xfId="25911" xr:uid="{00000000-0005-0000-0000-000080640000}"/>
    <cellStyle name="20% - Accent1 3 4 2 2 4 2 2 2 2 2" xfId="25912" xr:uid="{00000000-0005-0000-0000-000081640000}"/>
    <cellStyle name="20% - Accent1 3 4 2 2 4 2 2 2 3" xfId="25913" xr:uid="{00000000-0005-0000-0000-000082640000}"/>
    <cellStyle name="20% - Accent1 3 4 2 2 4 2 2 3" xfId="25914" xr:uid="{00000000-0005-0000-0000-000083640000}"/>
    <cellStyle name="20% - Accent1 3 4 2 2 4 2 2 3 2" xfId="25915" xr:uid="{00000000-0005-0000-0000-000084640000}"/>
    <cellStyle name="20% - Accent1 3 4 2 2 4 2 2 4" xfId="25916" xr:uid="{00000000-0005-0000-0000-000085640000}"/>
    <cellStyle name="20% - Accent1 3 4 2 2 4 2 3" xfId="25917" xr:uid="{00000000-0005-0000-0000-000086640000}"/>
    <cellStyle name="20% - Accent1 3 4 2 2 4 2 3 2" xfId="25918" xr:uid="{00000000-0005-0000-0000-000087640000}"/>
    <cellStyle name="20% - Accent1 3 4 2 2 4 2 3 2 2" xfId="25919" xr:uid="{00000000-0005-0000-0000-000088640000}"/>
    <cellStyle name="20% - Accent1 3 4 2 2 4 2 3 2 2 2" xfId="25920" xr:uid="{00000000-0005-0000-0000-000089640000}"/>
    <cellStyle name="20% - Accent1 3 4 2 2 4 2 3 2 3" xfId="25921" xr:uid="{00000000-0005-0000-0000-00008A640000}"/>
    <cellStyle name="20% - Accent1 3 4 2 2 4 2 3 3" xfId="25922" xr:uid="{00000000-0005-0000-0000-00008B640000}"/>
    <cellStyle name="20% - Accent1 3 4 2 2 4 2 3 3 2" xfId="25923" xr:uid="{00000000-0005-0000-0000-00008C640000}"/>
    <cellStyle name="20% - Accent1 3 4 2 2 4 2 3 4" xfId="25924" xr:uid="{00000000-0005-0000-0000-00008D640000}"/>
    <cellStyle name="20% - Accent1 3 4 2 2 4 2 4" xfId="25925" xr:uid="{00000000-0005-0000-0000-00008E640000}"/>
    <cellStyle name="20% - Accent1 3 4 2 2 4 2 4 2" xfId="25926" xr:uid="{00000000-0005-0000-0000-00008F640000}"/>
    <cellStyle name="20% - Accent1 3 4 2 2 4 2 4 2 2" xfId="25927" xr:uid="{00000000-0005-0000-0000-000090640000}"/>
    <cellStyle name="20% - Accent1 3 4 2 2 4 2 4 2 2 2" xfId="25928" xr:uid="{00000000-0005-0000-0000-000091640000}"/>
    <cellStyle name="20% - Accent1 3 4 2 2 4 2 4 2 3" xfId="25929" xr:uid="{00000000-0005-0000-0000-000092640000}"/>
    <cellStyle name="20% - Accent1 3 4 2 2 4 2 4 3" xfId="25930" xr:uid="{00000000-0005-0000-0000-000093640000}"/>
    <cellStyle name="20% - Accent1 3 4 2 2 4 2 4 3 2" xfId="25931" xr:uid="{00000000-0005-0000-0000-000094640000}"/>
    <cellStyle name="20% - Accent1 3 4 2 2 4 2 4 4" xfId="25932" xr:uid="{00000000-0005-0000-0000-000095640000}"/>
    <cellStyle name="20% - Accent1 3 4 2 2 4 2 5" xfId="25933" xr:uid="{00000000-0005-0000-0000-000096640000}"/>
    <cellStyle name="20% - Accent1 3 4 2 2 4 2 5 2" xfId="25934" xr:uid="{00000000-0005-0000-0000-000097640000}"/>
    <cellStyle name="20% - Accent1 3 4 2 2 4 2 5 2 2" xfId="25935" xr:uid="{00000000-0005-0000-0000-000098640000}"/>
    <cellStyle name="20% - Accent1 3 4 2 2 4 2 5 3" xfId="25936" xr:uid="{00000000-0005-0000-0000-000099640000}"/>
    <cellStyle name="20% - Accent1 3 4 2 2 4 2 6" xfId="25937" xr:uid="{00000000-0005-0000-0000-00009A640000}"/>
    <cellStyle name="20% - Accent1 3 4 2 2 4 2 6 2" xfId="25938" xr:uid="{00000000-0005-0000-0000-00009B640000}"/>
    <cellStyle name="20% - Accent1 3 4 2 2 4 2 6 2 2" xfId="25939" xr:uid="{00000000-0005-0000-0000-00009C640000}"/>
    <cellStyle name="20% - Accent1 3 4 2 2 4 2 6 3" xfId="25940" xr:uid="{00000000-0005-0000-0000-00009D640000}"/>
    <cellStyle name="20% - Accent1 3 4 2 2 4 2 7" xfId="25941" xr:uid="{00000000-0005-0000-0000-00009E640000}"/>
    <cellStyle name="20% - Accent1 3 4 2 2 4 2 7 2" xfId="25942" xr:uid="{00000000-0005-0000-0000-00009F640000}"/>
    <cellStyle name="20% - Accent1 3 4 2 2 4 2 8" xfId="25943" xr:uid="{00000000-0005-0000-0000-0000A0640000}"/>
    <cellStyle name="20% - Accent1 3 4 2 2 4 2 8 2" xfId="25944" xr:uid="{00000000-0005-0000-0000-0000A1640000}"/>
    <cellStyle name="20% - Accent1 3 4 2 2 4 2 9" xfId="25945" xr:uid="{00000000-0005-0000-0000-0000A2640000}"/>
    <cellStyle name="20% - Accent1 3 4 2 2 4 3" xfId="25946" xr:uid="{00000000-0005-0000-0000-0000A3640000}"/>
    <cellStyle name="20% - Accent1 3 4 2 2 4 3 2" xfId="25947" xr:uid="{00000000-0005-0000-0000-0000A4640000}"/>
    <cellStyle name="20% - Accent1 3 4 2 2 4 3 2 2" xfId="25948" xr:uid="{00000000-0005-0000-0000-0000A5640000}"/>
    <cellStyle name="20% - Accent1 3 4 2 2 4 3 2 2 2" xfId="25949" xr:uid="{00000000-0005-0000-0000-0000A6640000}"/>
    <cellStyle name="20% - Accent1 3 4 2 2 4 3 2 2 2 2" xfId="25950" xr:uid="{00000000-0005-0000-0000-0000A7640000}"/>
    <cellStyle name="20% - Accent1 3 4 2 2 4 3 2 2 3" xfId="25951" xr:uid="{00000000-0005-0000-0000-0000A8640000}"/>
    <cellStyle name="20% - Accent1 3 4 2 2 4 3 2 3" xfId="25952" xr:uid="{00000000-0005-0000-0000-0000A9640000}"/>
    <cellStyle name="20% - Accent1 3 4 2 2 4 3 2 3 2" xfId="25953" xr:uid="{00000000-0005-0000-0000-0000AA640000}"/>
    <cellStyle name="20% - Accent1 3 4 2 2 4 3 2 4" xfId="25954" xr:uid="{00000000-0005-0000-0000-0000AB640000}"/>
    <cellStyle name="20% - Accent1 3 4 2 2 4 3 3" xfId="25955" xr:uid="{00000000-0005-0000-0000-0000AC640000}"/>
    <cellStyle name="20% - Accent1 3 4 2 2 4 3 3 2" xfId="25956" xr:uid="{00000000-0005-0000-0000-0000AD640000}"/>
    <cellStyle name="20% - Accent1 3 4 2 2 4 3 3 2 2" xfId="25957" xr:uid="{00000000-0005-0000-0000-0000AE640000}"/>
    <cellStyle name="20% - Accent1 3 4 2 2 4 3 3 2 2 2" xfId="25958" xr:uid="{00000000-0005-0000-0000-0000AF640000}"/>
    <cellStyle name="20% - Accent1 3 4 2 2 4 3 3 2 3" xfId="25959" xr:uid="{00000000-0005-0000-0000-0000B0640000}"/>
    <cellStyle name="20% - Accent1 3 4 2 2 4 3 3 3" xfId="25960" xr:uid="{00000000-0005-0000-0000-0000B1640000}"/>
    <cellStyle name="20% - Accent1 3 4 2 2 4 3 3 3 2" xfId="25961" xr:uid="{00000000-0005-0000-0000-0000B2640000}"/>
    <cellStyle name="20% - Accent1 3 4 2 2 4 3 3 4" xfId="25962" xr:uid="{00000000-0005-0000-0000-0000B3640000}"/>
    <cellStyle name="20% - Accent1 3 4 2 2 4 3 4" xfId="25963" xr:uid="{00000000-0005-0000-0000-0000B4640000}"/>
    <cellStyle name="20% - Accent1 3 4 2 2 4 3 4 2" xfId="25964" xr:uid="{00000000-0005-0000-0000-0000B5640000}"/>
    <cellStyle name="20% - Accent1 3 4 2 2 4 3 4 2 2" xfId="25965" xr:uid="{00000000-0005-0000-0000-0000B6640000}"/>
    <cellStyle name="20% - Accent1 3 4 2 2 4 3 4 2 2 2" xfId="25966" xr:uid="{00000000-0005-0000-0000-0000B7640000}"/>
    <cellStyle name="20% - Accent1 3 4 2 2 4 3 4 2 3" xfId="25967" xr:uid="{00000000-0005-0000-0000-0000B8640000}"/>
    <cellStyle name="20% - Accent1 3 4 2 2 4 3 4 3" xfId="25968" xr:uid="{00000000-0005-0000-0000-0000B9640000}"/>
    <cellStyle name="20% - Accent1 3 4 2 2 4 3 4 3 2" xfId="25969" xr:uid="{00000000-0005-0000-0000-0000BA640000}"/>
    <cellStyle name="20% - Accent1 3 4 2 2 4 3 4 4" xfId="25970" xr:uid="{00000000-0005-0000-0000-0000BB640000}"/>
    <cellStyle name="20% - Accent1 3 4 2 2 4 3 5" xfId="25971" xr:uid="{00000000-0005-0000-0000-0000BC640000}"/>
    <cellStyle name="20% - Accent1 3 4 2 2 4 3 5 2" xfId="25972" xr:uid="{00000000-0005-0000-0000-0000BD640000}"/>
    <cellStyle name="20% - Accent1 3 4 2 2 4 3 5 2 2" xfId="25973" xr:uid="{00000000-0005-0000-0000-0000BE640000}"/>
    <cellStyle name="20% - Accent1 3 4 2 2 4 3 5 3" xfId="25974" xr:uid="{00000000-0005-0000-0000-0000BF640000}"/>
    <cellStyle name="20% - Accent1 3 4 2 2 4 3 6" xfId="25975" xr:uid="{00000000-0005-0000-0000-0000C0640000}"/>
    <cellStyle name="20% - Accent1 3 4 2 2 4 3 6 2" xfId="25976" xr:uid="{00000000-0005-0000-0000-0000C1640000}"/>
    <cellStyle name="20% - Accent1 3 4 2 2 4 3 6 2 2" xfId="25977" xr:uid="{00000000-0005-0000-0000-0000C2640000}"/>
    <cellStyle name="20% - Accent1 3 4 2 2 4 3 6 3" xfId="25978" xr:uid="{00000000-0005-0000-0000-0000C3640000}"/>
    <cellStyle name="20% - Accent1 3 4 2 2 4 3 7" xfId="25979" xr:uid="{00000000-0005-0000-0000-0000C4640000}"/>
    <cellStyle name="20% - Accent1 3 4 2 2 4 3 7 2" xfId="25980" xr:uid="{00000000-0005-0000-0000-0000C5640000}"/>
    <cellStyle name="20% - Accent1 3 4 2 2 4 3 8" xfId="25981" xr:uid="{00000000-0005-0000-0000-0000C6640000}"/>
    <cellStyle name="20% - Accent1 3 4 2 2 4 3 8 2" xfId="25982" xr:uid="{00000000-0005-0000-0000-0000C7640000}"/>
    <cellStyle name="20% - Accent1 3 4 2 2 4 3 9" xfId="25983" xr:uid="{00000000-0005-0000-0000-0000C8640000}"/>
    <cellStyle name="20% - Accent1 3 4 2 2 4 4" xfId="25984" xr:uid="{00000000-0005-0000-0000-0000C9640000}"/>
    <cellStyle name="20% - Accent1 3 4 2 2 4 4 2" xfId="25985" xr:uid="{00000000-0005-0000-0000-0000CA640000}"/>
    <cellStyle name="20% - Accent1 3 4 2 2 4 4 2 2" xfId="25986" xr:uid="{00000000-0005-0000-0000-0000CB640000}"/>
    <cellStyle name="20% - Accent1 3 4 2 2 4 4 2 2 2" xfId="25987" xr:uid="{00000000-0005-0000-0000-0000CC640000}"/>
    <cellStyle name="20% - Accent1 3 4 2 2 4 4 2 3" xfId="25988" xr:uid="{00000000-0005-0000-0000-0000CD640000}"/>
    <cellStyle name="20% - Accent1 3 4 2 2 4 4 3" xfId="25989" xr:uid="{00000000-0005-0000-0000-0000CE640000}"/>
    <cellStyle name="20% - Accent1 3 4 2 2 4 4 3 2" xfId="25990" xr:uid="{00000000-0005-0000-0000-0000CF640000}"/>
    <cellStyle name="20% - Accent1 3 4 2 2 4 4 4" xfId="25991" xr:uid="{00000000-0005-0000-0000-0000D0640000}"/>
    <cellStyle name="20% - Accent1 3 4 2 2 4 5" xfId="25992" xr:uid="{00000000-0005-0000-0000-0000D1640000}"/>
    <cellStyle name="20% - Accent1 3 4 2 2 4 5 2" xfId="25993" xr:uid="{00000000-0005-0000-0000-0000D2640000}"/>
    <cellStyle name="20% - Accent1 3 4 2 2 4 5 2 2" xfId="25994" xr:uid="{00000000-0005-0000-0000-0000D3640000}"/>
    <cellStyle name="20% - Accent1 3 4 2 2 4 5 2 2 2" xfId="25995" xr:uid="{00000000-0005-0000-0000-0000D4640000}"/>
    <cellStyle name="20% - Accent1 3 4 2 2 4 5 2 3" xfId="25996" xr:uid="{00000000-0005-0000-0000-0000D5640000}"/>
    <cellStyle name="20% - Accent1 3 4 2 2 4 5 3" xfId="25997" xr:uid="{00000000-0005-0000-0000-0000D6640000}"/>
    <cellStyle name="20% - Accent1 3 4 2 2 4 5 3 2" xfId="25998" xr:uid="{00000000-0005-0000-0000-0000D7640000}"/>
    <cellStyle name="20% - Accent1 3 4 2 2 4 5 4" xfId="25999" xr:uid="{00000000-0005-0000-0000-0000D8640000}"/>
    <cellStyle name="20% - Accent1 3 4 2 2 4 6" xfId="26000" xr:uid="{00000000-0005-0000-0000-0000D9640000}"/>
    <cellStyle name="20% - Accent1 3 4 2 2 4 6 2" xfId="26001" xr:uid="{00000000-0005-0000-0000-0000DA640000}"/>
    <cellStyle name="20% - Accent1 3 4 2 2 4 6 2 2" xfId="26002" xr:uid="{00000000-0005-0000-0000-0000DB640000}"/>
    <cellStyle name="20% - Accent1 3 4 2 2 4 6 2 2 2" xfId="26003" xr:uid="{00000000-0005-0000-0000-0000DC640000}"/>
    <cellStyle name="20% - Accent1 3 4 2 2 4 6 2 3" xfId="26004" xr:uid="{00000000-0005-0000-0000-0000DD640000}"/>
    <cellStyle name="20% - Accent1 3 4 2 2 4 6 3" xfId="26005" xr:uid="{00000000-0005-0000-0000-0000DE640000}"/>
    <cellStyle name="20% - Accent1 3 4 2 2 4 6 3 2" xfId="26006" xr:uid="{00000000-0005-0000-0000-0000DF640000}"/>
    <cellStyle name="20% - Accent1 3 4 2 2 4 6 4" xfId="26007" xr:uid="{00000000-0005-0000-0000-0000E0640000}"/>
    <cellStyle name="20% - Accent1 3 4 2 2 4 7" xfId="26008" xr:uid="{00000000-0005-0000-0000-0000E1640000}"/>
    <cellStyle name="20% - Accent1 3 4 2 2 4 7 2" xfId="26009" xr:uid="{00000000-0005-0000-0000-0000E2640000}"/>
    <cellStyle name="20% - Accent1 3 4 2 2 4 7 2 2" xfId="26010" xr:uid="{00000000-0005-0000-0000-0000E3640000}"/>
    <cellStyle name="20% - Accent1 3 4 2 2 4 7 3" xfId="26011" xr:uid="{00000000-0005-0000-0000-0000E4640000}"/>
    <cellStyle name="20% - Accent1 3 4 2 2 4 8" xfId="26012" xr:uid="{00000000-0005-0000-0000-0000E5640000}"/>
    <cellStyle name="20% - Accent1 3 4 2 2 4 8 2" xfId="26013" xr:uid="{00000000-0005-0000-0000-0000E6640000}"/>
    <cellStyle name="20% - Accent1 3 4 2 2 4 8 2 2" xfId="26014" xr:uid="{00000000-0005-0000-0000-0000E7640000}"/>
    <cellStyle name="20% - Accent1 3 4 2 2 4 8 3" xfId="26015" xr:uid="{00000000-0005-0000-0000-0000E8640000}"/>
    <cellStyle name="20% - Accent1 3 4 2 2 4 9" xfId="26016" xr:uid="{00000000-0005-0000-0000-0000E9640000}"/>
    <cellStyle name="20% - Accent1 3 4 2 2 4 9 2" xfId="26017" xr:uid="{00000000-0005-0000-0000-0000EA640000}"/>
    <cellStyle name="20% - Accent1 3 4 2 2 5" xfId="26018" xr:uid="{00000000-0005-0000-0000-0000EB640000}"/>
    <cellStyle name="20% - Accent1 3 4 2 2 5 2" xfId="26019" xr:uid="{00000000-0005-0000-0000-0000EC640000}"/>
    <cellStyle name="20% - Accent1 3 4 2 2 5 2 2" xfId="26020" xr:uid="{00000000-0005-0000-0000-0000ED640000}"/>
    <cellStyle name="20% - Accent1 3 4 2 2 5 2 2 2" xfId="26021" xr:uid="{00000000-0005-0000-0000-0000EE640000}"/>
    <cellStyle name="20% - Accent1 3 4 2 2 5 2 2 2 2" xfId="26022" xr:uid="{00000000-0005-0000-0000-0000EF640000}"/>
    <cellStyle name="20% - Accent1 3 4 2 2 5 2 2 3" xfId="26023" xr:uid="{00000000-0005-0000-0000-0000F0640000}"/>
    <cellStyle name="20% - Accent1 3 4 2 2 5 2 3" xfId="26024" xr:uid="{00000000-0005-0000-0000-0000F1640000}"/>
    <cellStyle name="20% - Accent1 3 4 2 2 5 2 3 2" xfId="26025" xr:uid="{00000000-0005-0000-0000-0000F2640000}"/>
    <cellStyle name="20% - Accent1 3 4 2 2 5 2 4" xfId="26026" xr:uid="{00000000-0005-0000-0000-0000F3640000}"/>
    <cellStyle name="20% - Accent1 3 4 2 2 5 3" xfId="26027" xr:uid="{00000000-0005-0000-0000-0000F4640000}"/>
    <cellStyle name="20% - Accent1 3 4 2 2 5 3 2" xfId="26028" xr:uid="{00000000-0005-0000-0000-0000F5640000}"/>
    <cellStyle name="20% - Accent1 3 4 2 2 5 3 2 2" xfId="26029" xr:uid="{00000000-0005-0000-0000-0000F6640000}"/>
    <cellStyle name="20% - Accent1 3 4 2 2 5 3 2 2 2" xfId="26030" xr:uid="{00000000-0005-0000-0000-0000F7640000}"/>
    <cellStyle name="20% - Accent1 3 4 2 2 5 3 2 3" xfId="26031" xr:uid="{00000000-0005-0000-0000-0000F8640000}"/>
    <cellStyle name="20% - Accent1 3 4 2 2 5 3 3" xfId="26032" xr:uid="{00000000-0005-0000-0000-0000F9640000}"/>
    <cellStyle name="20% - Accent1 3 4 2 2 5 3 3 2" xfId="26033" xr:uid="{00000000-0005-0000-0000-0000FA640000}"/>
    <cellStyle name="20% - Accent1 3 4 2 2 5 3 4" xfId="26034" xr:uid="{00000000-0005-0000-0000-0000FB640000}"/>
    <cellStyle name="20% - Accent1 3 4 2 2 5 4" xfId="26035" xr:uid="{00000000-0005-0000-0000-0000FC640000}"/>
    <cellStyle name="20% - Accent1 3 4 2 2 5 4 2" xfId="26036" xr:uid="{00000000-0005-0000-0000-0000FD640000}"/>
    <cellStyle name="20% - Accent1 3 4 2 2 5 4 2 2" xfId="26037" xr:uid="{00000000-0005-0000-0000-0000FE640000}"/>
    <cellStyle name="20% - Accent1 3 4 2 2 5 4 2 2 2" xfId="26038" xr:uid="{00000000-0005-0000-0000-0000FF640000}"/>
    <cellStyle name="20% - Accent1 3 4 2 2 5 4 2 3" xfId="26039" xr:uid="{00000000-0005-0000-0000-000000650000}"/>
    <cellStyle name="20% - Accent1 3 4 2 2 5 4 3" xfId="26040" xr:uid="{00000000-0005-0000-0000-000001650000}"/>
    <cellStyle name="20% - Accent1 3 4 2 2 5 4 3 2" xfId="26041" xr:uid="{00000000-0005-0000-0000-000002650000}"/>
    <cellStyle name="20% - Accent1 3 4 2 2 5 4 4" xfId="26042" xr:uid="{00000000-0005-0000-0000-000003650000}"/>
    <cellStyle name="20% - Accent1 3 4 2 2 5 5" xfId="26043" xr:uid="{00000000-0005-0000-0000-000004650000}"/>
    <cellStyle name="20% - Accent1 3 4 2 2 5 5 2" xfId="26044" xr:uid="{00000000-0005-0000-0000-000005650000}"/>
    <cellStyle name="20% - Accent1 3 4 2 2 5 5 2 2" xfId="26045" xr:uid="{00000000-0005-0000-0000-000006650000}"/>
    <cellStyle name="20% - Accent1 3 4 2 2 5 5 3" xfId="26046" xr:uid="{00000000-0005-0000-0000-000007650000}"/>
    <cellStyle name="20% - Accent1 3 4 2 2 5 6" xfId="26047" xr:uid="{00000000-0005-0000-0000-000008650000}"/>
    <cellStyle name="20% - Accent1 3 4 2 2 5 6 2" xfId="26048" xr:uid="{00000000-0005-0000-0000-000009650000}"/>
    <cellStyle name="20% - Accent1 3 4 2 2 5 6 2 2" xfId="26049" xr:uid="{00000000-0005-0000-0000-00000A650000}"/>
    <cellStyle name="20% - Accent1 3 4 2 2 5 6 3" xfId="26050" xr:uid="{00000000-0005-0000-0000-00000B650000}"/>
    <cellStyle name="20% - Accent1 3 4 2 2 5 7" xfId="26051" xr:uid="{00000000-0005-0000-0000-00000C650000}"/>
    <cellStyle name="20% - Accent1 3 4 2 2 5 7 2" xfId="26052" xr:uid="{00000000-0005-0000-0000-00000D650000}"/>
    <cellStyle name="20% - Accent1 3 4 2 2 5 8" xfId="26053" xr:uid="{00000000-0005-0000-0000-00000E650000}"/>
    <cellStyle name="20% - Accent1 3 4 2 2 5 8 2" xfId="26054" xr:uid="{00000000-0005-0000-0000-00000F650000}"/>
    <cellStyle name="20% - Accent1 3 4 2 2 5 9" xfId="26055" xr:uid="{00000000-0005-0000-0000-000010650000}"/>
    <cellStyle name="20% - Accent1 3 4 2 2 6" xfId="26056" xr:uid="{00000000-0005-0000-0000-000011650000}"/>
    <cellStyle name="20% - Accent1 3 4 2 2 6 2" xfId="26057" xr:uid="{00000000-0005-0000-0000-000012650000}"/>
    <cellStyle name="20% - Accent1 3 4 2 2 6 2 2" xfId="26058" xr:uid="{00000000-0005-0000-0000-000013650000}"/>
    <cellStyle name="20% - Accent1 3 4 2 2 6 2 2 2" xfId="26059" xr:uid="{00000000-0005-0000-0000-000014650000}"/>
    <cellStyle name="20% - Accent1 3 4 2 2 6 2 2 2 2" xfId="26060" xr:uid="{00000000-0005-0000-0000-000015650000}"/>
    <cellStyle name="20% - Accent1 3 4 2 2 6 2 2 3" xfId="26061" xr:uid="{00000000-0005-0000-0000-000016650000}"/>
    <cellStyle name="20% - Accent1 3 4 2 2 6 2 3" xfId="26062" xr:uid="{00000000-0005-0000-0000-000017650000}"/>
    <cellStyle name="20% - Accent1 3 4 2 2 6 2 3 2" xfId="26063" xr:uid="{00000000-0005-0000-0000-000018650000}"/>
    <cellStyle name="20% - Accent1 3 4 2 2 6 2 4" xfId="26064" xr:uid="{00000000-0005-0000-0000-000019650000}"/>
    <cellStyle name="20% - Accent1 3 4 2 2 6 3" xfId="26065" xr:uid="{00000000-0005-0000-0000-00001A650000}"/>
    <cellStyle name="20% - Accent1 3 4 2 2 6 3 2" xfId="26066" xr:uid="{00000000-0005-0000-0000-00001B650000}"/>
    <cellStyle name="20% - Accent1 3 4 2 2 6 3 2 2" xfId="26067" xr:uid="{00000000-0005-0000-0000-00001C650000}"/>
    <cellStyle name="20% - Accent1 3 4 2 2 6 3 2 2 2" xfId="26068" xr:uid="{00000000-0005-0000-0000-00001D650000}"/>
    <cellStyle name="20% - Accent1 3 4 2 2 6 3 2 3" xfId="26069" xr:uid="{00000000-0005-0000-0000-00001E650000}"/>
    <cellStyle name="20% - Accent1 3 4 2 2 6 3 3" xfId="26070" xr:uid="{00000000-0005-0000-0000-00001F650000}"/>
    <cellStyle name="20% - Accent1 3 4 2 2 6 3 3 2" xfId="26071" xr:uid="{00000000-0005-0000-0000-000020650000}"/>
    <cellStyle name="20% - Accent1 3 4 2 2 6 3 4" xfId="26072" xr:uid="{00000000-0005-0000-0000-000021650000}"/>
    <cellStyle name="20% - Accent1 3 4 2 2 6 4" xfId="26073" xr:uid="{00000000-0005-0000-0000-000022650000}"/>
    <cellStyle name="20% - Accent1 3 4 2 2 6 4 2" xfId="26074" xr:uid="{00000000-0005-0000-0000-000023650000}"/>
    <cellStyle name="20% - Accent1 3 4 2 2 6 4 2 2" xfId="26075" xr:uid="{00000000-0005-0000-0000-000024650000}"/>
    <cellStyle name="20% - Accent1 3 4 2 2 6 4 2 2 2" xfId="26076" xr:uid="{00000000-0005-0000-0000-000025650000}"/>
    <cellStyle name="20% - Accent1 3 4 2 2 6 4 2 3" xfId="26077" xr:uid="{00000000-0005-0000-0000-000026650000}"/>
    <cellStyle name="20% - Accent1 3 4 2 2 6 4 3" xfId="26078" xr:uid="{00000000-0005-0000-0000-000027650000}"/>
    <cellStyle name="20% - Accent1 3 4 2 2 6 4 3 2" xfId="26079" xr:uid="{00000000-0005-0000-0000-000028650000}"/>
    <cellStyle name="20% - Accent1 3 4 2 2 6 4 4" xfId="26080" xr:uid="{00000000-0005-0000-0000-000029650000}"/>
    <cellStyle name="20% - Accent1 3 4 2 2 6 5" xfId="26081" xr:uid="{00000000-0005-0000-0000-00002A650000}"/>
    <cellStyle name="20% - Accent1 3 4 2 2 6 5 2" xfId="26082" xr:uid="{00000000-0005-0000-0000-00002B650000}"/>
    <cellStyle name="20% - Accent1 3 4 2 2 6 5 2 2" xfId="26083" xr:uid="{00000000-0005-0000-0000-00002C650000}"/>
    <cellStyle name="20% - Accent1 3 4 2 2 6 5 3" xfId="26084" xr:uid="{00000000-0005-0000-0000-00002D650000}"/>
    <cellStyle name="20% - Accent1 3 4 2 2 6 6" xfId="26085" xr:uid="{00000000-0005-0000-0000-00002E650000}"/>
    <cellStyle name="20% - Accent1 3 4 2 2 6 6 2" xfId="26086" xr:uid="{00000000-0005-0000-0000-00002F650000}"/>
    <cellStyle name="20% - Accent1 3 4 2 2 6 6 2 2" xfId="26087" xr:uid="{00000000-0005-0000-0000-000030650000}"/>
    <cellStyle name="20% - Accent1 3 4 2 2 6 6 3" xfId="26088" xr:uid="{00000000-0005-0000-0000-000031650000}"/>
    <cellStyle name="20% - Accent1 3 4 2 2 6 7" xfId="26089" xr:uid="{00000000-0005-0000-0000-000032650000}"/>
    <cellStyle name="20% - Accent1 3 4 2 2 6 7 2" xfId="26090" xr:uid="{00000000-0005-0000-0000-000033650000}"/>
    <cellStyle name="20% - Accent1 3 4 2 2 6 8" xfId="26091" xr:uid="{00000000-0005-0000-0000-000034650000}"/>
    <cellStyle name="20% - Accent1 3 4 2 2 6 8 2" xfId="26092" xr:uid="{00000000-0005-0000-0000-000035650000}"/>
    <cellStyle name="20% - Accent1 3 4 2 2 6 9" xfId="26093" xr:uid="{00000000-0005-0000-0000-000036650000}"/>
    <cellStyle name="20% - Accent1 3 4 2 2 7" xfId="26094" xr:uid="{00000000-0005-0000-0000-000037650000}"/>
    <cellStyle name="20% - Accent1 3 4 2 2 7 2" xfId="26095" xr:uid="{00000000-0005-0000-0000-000038650000}"/>
    <cellStyle name="20% - Accent1 3 4 2 2 7 2 2" xfId="26096" xr:uid="{00000000-0005-0000-0000-000039650000}"/>
    <cellStyle name="20% - Accent1 3 4 2 2 7 2 2 2" xfId="26097" xr:uid="{00000000-0005-0000-0000-00003A650000}"/>
    <cellStyle name="20% - Accent1 3 4 2 2 7 2 3" xfId="26098" xr:uid="{00000000-0005-0000-0000-00003B650000}"/>
    <cellStyle name="20% - Accent1 3 4 2 2 7 3" xfId="26099" xr:uid="{00000000-0005-0000-0000-00003C650000}"/>
    <cellStyle name="20% - Accent1 3 4 2 2 7 3 2" xfId="26100" xr:uid="{00000000-0005-0000-0000-00003D650000}"/>
    <cellStyle name="20% - Accent1 3 4 2 2 7 4" xfId="26101" xr:uid="{00000000-0005-0000-0000-00003E650000}"/>
    <cellStyle name="20% - Accent1 3 4 2 2 8" xfId="26102" xr:uid="{00000000-0005-0000-0000-00003F650000}"/>
    <cellStyle name="20% - Accent1 3 4 2 2 8 2" xfId="26103" xr:uid="{00000000-0005-0000-0000-000040650000}"/>
    <cellStyle name="20% - Accent1 3 4 2 2 8 2 2" xfId="26104" xr:uid="{00000000-0005-0000-0000-000041650000}"/>
    <cellStyle name="20% - Accent1 3 4 2 2 8 2 2 2" xfId="26105" xr:uid="{00000000-0005-0000-0000-000042650000}"/>
    <cellStyle name="20% - Accent1 3 4 2 2 8 2 3" xfId="26106" xr:uid="{00000000-0005-0000-0000-000043650000}"/>
    <cellStyle name="20% - Accent1 3 4 2 2 8 3" xfId="26107" xr:uid="{00000000-0005-0000-0000-000044650000}"/>
    <cellStyle name="20% - Accent1 3 4 2 2 8 3 2" xfId="26108" xr:uid="{00000000-0005-0000-0000-000045650000}"/>
    <cellStyle name="20% - Accent1 3 4 2 2 8 4" xfId="26109" xr:uid="{00000000-0005-0000-0000-000046650000}"/>
    <cellStyle name="20% - Accent1 3 4 2 2 9" xfId="26110" xr:uid="{00000000-0005-0000-0000-000047650000}"/>
    <cellStyle name="20% - Accent1 3 4 2 2 9 2" xfId="26111" xr:uid="{00000000-0005-0000-0000-000048650000}"/>
    <cellStyle name="20% - Accent1 3 4 2 2 9 2 2" xfId="26112" xr:uid="{00000000-0005-0000-0000-000049650000}"/>
    <cellStyle name="20% - Accent1 3 4 2 2 9 2 2 2" xfId="26113" xr:uid="{00000000-0005-0000-0000-00004A650000}"/>
    <cellStyle name="20% - Accent1 3 4 2 2 9 2 3" xfId="26114" xr:uid="{00000000-0005-0000-0000-00004B650000}"/>
    <cellStyle name="20% - Accent1 3 4 2 2 9 3" xfId="26115" xr:uid="{00000000-0005-0000-0000-00004C650000}"/>
    <cellStyle name="20% - Accent1 3 4 2 2 9 3 2" xfId="26116" xr:uid="{00000000-0005-0000-0000-00004D650000}"/>
    <cellStyle name="20% - Accent1 3 4 2 2 9 4" xfId="26117" xr:uid="{00000000-0005-0000-0000-00004E650000}"/>
    <cellStyle name="20% - Accent1 3 4 2 3" xfId="26118" xr:uid="{00000000-0005-0000-0000-00004F650000}"/>
    <cellStyle name="20% - Accent1 3 4 2 3 10" xfId="26119" xr:uid="{00000000-0005-0000-0000-000050650000}"/>
    <cellStyle name="20% - Accent1 3 4 2 3 10 2" xfId="26120" xr:uid="{00000000-0005-0000-0000-000051650000}"/>
    <cellStyle name="20% - Accent1 3 4 2 3 11" xfId="26121" xr:uid="{00000000-0005-0000-0000-000052650000}"/>
    <cellStyle name="20% - Accent1 3 4 2 3 2" xfId="26122" xr:uid="{00000000-0005-0000-0000-000053650000}"/>
    <cellStyle name="20% - Accent1 3 4 2 3 2 2" xfId="26123" xr:uid="{00000000-0005-0000-0000-000054650000}"/>
    <cellStyle name="20% - Accent1 3 4 2 3 2 2 2" xfId="26124" xr:uid="{00000000-0005-0000-0000-000055650000}"/>
    <cellStyle name="20% - Accent1 3 4 2 3 2 2 2 2" xfId="26125" xr:uid="{00000000-0005-0000-0000-000056650000}"/>
    <cellStyle name="20% - Accent1 3 4 2 3 2 2 2 2 2" xfId="26126" xr:uid="{00000000-0005-0000-0000-000057650000}"/>
    <cellStyle name="20% - Accent1 3 4 2 3 2 2 2 3" xfId="26127" xr:uid="{00000000-0005-0000-0000-000058650000}"/>
    <cellStyle name="20% - Accent1 3 4 2 3 2 2 3" xfId="26128" xr:uid="{00000000-0005-0000-0000-000059650000}"/>
    <cellStyle name="20% - Accent1 3 4 2 3 2 2 3 2" xfId="26129" xr:uid="{00000000-0005-0000-0000-00005A650000}"/>
    <cellStyle name="20% - Accent1 3 4 2 3 2 2 4" xfId="26130" xr:uid="{00000000-0005-0000-0000-00005B650000}"/>
    <cellStyle name="20% - Accent1 3 4 2 3 2 3" xfId="26131" xr:uid="{00000000-0005-0000-0000-00005C650000}"/>
    <cellStyle name="20% - Accent1 3 4 2 3 2 3 2" xfId="26132" xr:uid="{00000000-0005-0000-0000-00005D650000}"/>
    <cellStyle name="20% - Accent1 3 4 2 3 2 3 2 2" xfId="26133" xr:uid="{00000000-0005-0000-0000-00005E650000}"/>
    <cellStyle name="20% - Accent1 3 4 2 3 2 3 2 2 2" xfId="26134" xr:uid="{00000000-0005-0000-0000-00005F650000}"/>
    <cellStyle name="20% - Accent1 3 4 2 3 2 3 2 3" xfId="26135" xr:uid="{00000000-0005-0000-0000-000060650000}"/>
    <cellStyle name="20% - Accent1 3 4 2 3 2 3 3" xfId="26136" xr:uid="{00000000-0005-0000-0000-000061650000}"/>
    <cellStyle name="20% - Accent1 3 4 2 3 2 3 3 2" xfId="26137" xr:uid="{00000000-0005-0000-0000-000062650000}"/>
    <cellStyle name="20% - Accent1 3 4 2 3 2 3 4" xfId="26138" xr:uid="{00000000-0005-0000-0000-000063650000}"/>
    <cellStyle name="20% - Accent1 3 4 2 3 2 4" xfId="26139" xr:uid="{00000000-0005-0000-0000-000064650000}"/>
    <cellStyle name="20% - Accent1 3 4 2 3 2 4 2" xfId="26140" xr:uid="{00000000-0005-0000-0000-000065650000}"/>
    <cellStyle name="20% - Accent1 3 4 2 3 2 4 2 2" xfId="26141" xr:uid="{00000000-0005-0000-0000-000066650000}"/>
    <cellStyle name="20% - Accent1 3 4 2 3 2 4 2 2 2" xfId="26142" xr:uid="{00000000-0005-0000-0000-000067650000}"/>
    <cellStyle name="20% - Accent1 3 4 2 3 2 4 2 3" xfId="26143" xr:uid="{00000000-0005-0000-0000-000068650000}"/>
    <cellStyle name="20% - Accent1 3 4 2 3 2 4 3" xfId="26144" xr:uid="{00000000-0005-0000-0000-000069650000}"/>
    <cellStyle name="20% - Accent1 3 4 2 3 2 4 3 2" xfId="26145" xr:uid="{00000000-0005-0000-0000-00006A650000}"/>
    <cellStyle name="20% - Accent1 3 4 2 3 2 4 4" xfId="26146" xr:uid="{00000000-0005-0000-0000-00006B650000}"/>
    <cellStyle name="20% - Accent1 3 4 2 3 2 5" xfId="26147" xr:uid="{00000000-0005-0000-0000-00006C650000}"/>
    <cellStyle name="20% - Accent1 3 4 2 3 2 5 2" xfId="26148" xr:uid="{00000000-0005-0000-0000-00006D650000}"/>
    <cellStyle name="20% - Accent1 3 4 2 3 2 5 2 2" xfId="26149" xr:uid="{00000000-0005-0000-0000-00006E650000}"/>
    <cellStyle name="20% - Accent1 3 4 2 3 2 5 3" xfId="26150" xr:uid="{00000000-0005-0000-0000-00006F650000}"/>
    <cellStyle name="20% - Accent1 3 4 2 3 2 6" xfId="26151" xr:uid="{00000000-0005-0000-0000-000070650000}"/>
    <cellStyle name="20% - Accent1 3 4 2 3 2 6 2" xfId="26152" xr:uid="{00000000-0005-0000-0000-000071650000}"/>
    <cellStyle name="20% - Accent1 3 4 2 3 2 6 2 2" xfId="26153" xr:uid="{00000000-0005-0000-0000-000072650000}"/>
    <cellStyle name="20% - Accent1 3 4 2 3 2 6 3" xfId="26154" xr:uid="{00000000-0005-0000-0000-000073650000}"/>
    <cellStyle name="20% - Accent1 3 4 2 3 2 7" xfId="26155" xr:uid="{00000000-0005-0000-0000-000074650000}"/>
    <cellStyle name="20% - Accent1 3 4 2 3 2 7 2" xfId="26156" xr:uid="{00000000-0005-0000-0000-000075650000}"/>
    <cellStyle name="20% - Accent1 3 4 2 3 2 8" xfId="26157" xr:uid="{00000000-0005-0000-0000-000076650000}"/>
    <cellStyle name="20% - Accent1 3 4 2 3 2 8 2" xfId="26158" xr:uid="{00000000-0005-0000-0000-000077650000}"/>
    <cellStyle name="20% - Accent1 3 4 2 3 2 9" xfId="26159" xr:uid="{00000000-0005-0000-0000-000078650000}"/>
    <cellStyle name="20% - Accent1 3 4 2 3 3" xfId="26160" xr:uid="{00000000-0005-0000-0000-000079650000}"/>
    <cellStyle name="20% - Accent1 3 4 2 3 3 2" xfId="26161" xr:uid="{00000000-0005-0000-0000-00007A650000}"/>
    <cellStyle name="20% - Accent1 3 4 2 3 3 2 2" xfId="26162" xr:uid="{00000000-0005-0000-0000-00007B650000}"/>
    <cellStyle name="20% - Accent1 3 4 2 3 3 2 2 2" xfId="26163" xr:uid="{00000000-0005-0000-0000-00007C650000}"/>
    <cellStyle name="20% - Accent1 3 4 2 3 3 2 2 2 2" xfId="26164" xr:uid="{00000000-0005-0000-0000-00007D650000}"/>
    <cellStyle name="20% - Accent1 3 4 2 3 3 2 2 3" xfId="26165" xr:uid="{00000000-0005-0000-0000-00007E650000}"/>
    <cellStyle name="20% - Accent1 3 4 2 3 3 2 3" xfId="26166" xr:uid="{00000000-0005-0000-0000-00007F650000}"/>
    <cellStyle name="20% - Accent1 3 4 2 3 3 2 3 2" xfId="26167" xr:uid="{00000000-0005-0000-0000-000080650000}"/>
    <cellStyle name="20% - Accent1 3 4 2 3 3 2 4" xfId="26168" xr:uid="{00000000-0005-0000-0000-000081650000}"/>
    <cellStyle name="20% - Accent1 3 4 2 3 3 3" xfId="26169" xr:uid="{00000000-0005-0000-0000-000082650000}"/>
    <cellStyle name="20% - Accent1 3 4 2 3 3 3 2" xfId="26170" xr:uid="{00000000-0005-0000-0000-000083650000}"/>
    <cellStyle name="20% - Accent1 3 4 2 3 3 3 2 2" xfId="26171" xr:uid="{00000000-0005-0000-0000-000084650000}"/>
    <cellStyle name="20% - Accent1 3 4 2 3 3 3 2 2 2" xfId="26172" xr:uid="{00000000-0005-0000-0000-000085650000}"/>
    <cellStyle name="20% - Accent1 3 4 2 3 3 3 2 3" xfId="26173" xr:uid="{00000000-0005-0000-0000-000086650000}"/>
    <cellStyle name="20% - Accent1 3 4 2 3 3 3 3" xfId="26174" xr:uid="{00000000-0005-0000-0000-000087650000}"/>
    <cellStyle name="20% - Accent1 3 4 2 3 3 3 3 2" xfId="26175" xr:uid="{00000000-0005-0000-0000-000088650000}"/>
    <cellStyle name="20% - Accent1 3 4 2 3 3 3 4" xfId="26176" xr:uid="{00000000-0005-0000-0000-000089650000}"/>
    <cellStyle name="20% - Accent1 3 4 2 3 3 4" xfId="26177" xr:uid="{00000000-0005-0000-0000-00008A650000}"/>
    <cellStyle name="20% - Accent1 3 4 2 3 3 4 2" xfId="26178" xr:uid="{00000000-0005-0000-0000-00008B650000}"/>
    <cellStyle name="20% - Accent1 3 4 2 3 3 4 2 2" xfId="26179" xr:uid="{00000000-0005-0000-0000-00008C650000}"/>
    <cellStyle name="20% - Accent1 3 4 2 3 3 4 2 2 2" xfId="26180" xr:uid="{00000000-0005-0000-0000-00008D650000}"/>
    <cellStyle name="20% - Accent1 3 4 2 3 3 4 2 3" xfId="26181" xr:uid="{00000000-0005-0000-0000-00008E650000}"/>
    <cellStyle name="20% - Accent1 3 4 2 3 3 4 3" xfId="26182" xr:uid="{00000000-0005-0000-0000-00008F650000}"/>
    <cellStyle name="20% - Accent1 3 4 2 3 3 4 3 2" xfId="26183" xr:uid="{00000000-0005-0000-0000-000090650000}"/>
    <cellStyle name="20% - Accent1 3 4 2 3 3 4 4" xfId="26184" xr:uid="{00000000-0005-0000-0000-000091650000}"/>
    <cellStyle name="20% - Accent1 3 4 2 3 3 5" xfId="26185" xr:uid="{00000000-0005-0000-0000-000092650000}"/>
    <cellStyle name="20% - Accent1 3 4 2 3 3 5 2" xfId="26186" xr:uid="{00000000-0005-0000-0000-000093650000}"/>
    <cellStyle name="20% - Accent1 3 4 2 3 3 5 2 2" xfId="26187" xr:uid="{00000000-0005-0000-0000-000094650000}"/>
    <cellStyle name="20% - Accent1 3 4 2 3 3 5 3" xfId="26188" xr:uid="{00000000-0005-0000-0000-000095650000}"/>
    <cellStyle name="20% - Accent1 3 4 2 3 3 6" xfId="26189" xr:uid="{00000000-0005-0000-0000-000096650000}"/>
    <cellStyle name="20% - Accent1 3 4 2 3 3 6 2" xfId="26190" xr:uid="{00000000-0005-0000-0000-000097650000}"/>
    <cellStyle name="20% - Accent1 3 4 2 3 3 6 2 2" xfId="26191" xr:uid="{00000000-0005-0000-0000-000098650000}"/>
    <cellStyle name="20% - Accent1 3 4 2 3 3 6 3" xfId="26192" xr:uid="{00000000-0005-0000-0000-000099650000}"/>
    <cellStyle name="20% - Accent1 3 4 2 3 3 7" xfId="26193" xr:uid="{00000000-0005-0000-0000-00009A650000}"/>
    <cellStyle name="20% - Accent1 3 4 2 3 3 7 2" xfId="26194" xr:uid="{00000000-0005-0000-0000-00009B650000}"/>
    <cellStyle name="20% - Accent1 3 4 2 3 3 8" xfId="26195" xr:uid="{00000000-0005-0000-0000-00009C650000}"/>
    <cellStyle name="20% - Accent1 3 4 2 3 3 8 2" xfId="26196" xr:uid="{00000000-0005-0000-0000-00009D650000}"/>
    <cellStyle name="20% - Accent1 3 4 2 3 3 9" xfId="26197" xr:uid="{00000000-0005-0000-0000-00009E650000}"/>
    <cellStyle name="20% - Accent1 3 4 2 3 4" xfId="26198" xr:uid="{00000000-0005-0000-0000-00009F650000}"/>
    <cellStyle name="20% - Accent1 3 4 2 3 4 2" xfId="26199" xr:uid="{00000000-0005-0000-0000-0000A0650000}"/>
    <cellStyle name="20% - Accent1 3 4 2 3 4 2 2" xfId="26200" xr:uid="{00000000-0005-0000-0000-0000A1650000}"/>
    <cellStyle name="20% - Accent1 3 4 2 3 4 2 2 2" xfId="26201" xr:uid="{00000000-0005-0000-0000-0000A2650000}"/>
    <cellStyle name="20% - Accent1 3 4 2 3 4 2 3" xfId="26202" xr:uid="{00000000-0005-0000-0000-0000A3650000}"/>
    <cellStyle name="20% - Accent1 3 4 2 3 4 3" xfId="26203" xr:uid="{00000000-0005-0000-0000-0000A4650000}"/>
    <cellStyle name="20% - Accent1 3 4 2 3 4 3 2" xfId="26204" xr:uid="{00000000-0005-0000-0000-0000A5650000}"/>
    <cellStyle name="20% - Accent1 3 4 2 3 4 4" xfId="26205" xr:uid="{00000000-0005-0000-0000-0000A6650000}"/>
    <cellStyle name="20% - Accent1 3 4 2 3 5" xfId="26206" xr:uid="{00000000-0005-0000-0000-0000A7650000}"/>
    <cellStyle name="20% - Accent1 3 4 2 3 5 2" xfId="26207" xr:uid="{00000000-0005-0000-0000-0000A8650000}"/>
    <cellStyle name="20% - Accent1 3 4 2 3 5 2 2" xfId="26208" xr:uid="{00000000-0005-0000-0000-0000A9650000}"/>
    <cellStyle name="20% - Accent1 3 4 2 3 5 2 2 2" xfId="26209" xr:uid="{00000000-0005-0000-0000-0000AA650000}"/>
    <cellStyle name="20% - Accent1 3 4 2 3 5 2 3" xfId="26210" xr:uid="{00000000-0005-0000-0000-0000AB650000}"/>
    <cellStyle name="20% - Accent1 3 4 2 3 5 3" xfId="26211" xr:uid="{00000000-0005-0000-0000-0000AC650000}"/>
    <cellStyle name="20% - Accent1 3 4 2 3 5 3 2" xfId="26212" xr:uid="{00000000-0005-0000-0000-0000AD650000}"/>
    <cellStyle name="20% - Accent1 3 4 2 3 5 4" xfId="26213" xr:uid="{00000000-0005-0000-0000-0000AE650000}"/>
    <cellStyle name="20% - Accent1 3 4 2 3 6" xfId="26214" xr:uid="{00000000-0005-0000-0000-0000AF650000}"/>
    <cellStyle name="20% - Accent1 3 4 2 3 6 2" xfId="26215" xr:uid="{00000000-0005-0000-0000-0000B0650000}"/>
    <cellStyle name="20% - Accent1 3 4 2 3 6 2 2" xfId="26216" xr:uid="{00000000-0005-0000-0000-0000B1650000}"/>
    <cellStyle name="20% - Accent1 3 4 2 3 6 2 2 2" xfId="26217" xr:uid="{00000000-0005-0000-0000-0000B2650000}"/>
    <cellStyle name="20% - Accent1 3 4 2 3 6 2 3" xfId="26218" xr:uid="{00000000-0005-0000-0000-0000B3650000}"/>
    <cellStyle name="20% - Accent1 3 4 2 3 6 3" xfId="26219" xr:uid="{00000000-0005-0000-0000-0000B4650000}"/>
    <cellStyle name="20% - Accent1 3 4 2 3 6 3 2" xfId="26220" xr:uid="{00000000-0005-0000-0000-0000B5650000}"/>
    <cellStyle name="20% - Accent1 3 4 2 3 6 4" xfId="26221" xr:uid="{00000000-0005-0000-0000-0000B6650000}"/>
    <cellStyle name="20% - Accent1 3 4 2 3 7" xfId="26222" xr:uid="{00000000-0005-0000-0000-0000B7650000}"/>
    <cellStyle name="20% - Accent1 3 4 2 3 7 2" xfId="26223" xr:uid="{00000000-0005-0000-0000-0000B8650000}"/>
    <cellStyle name="20% - Accent1 3 4 2 3 7 2 2" xfId="26224" xr:uid="{00000000-0005-0000-0000-0000B9650000}"/>
    <cellStyle name="20% - Accent1 3 4 2 3 7 3" xfId="26225" xr:uid="{00000000-0005-0000-0000-0000BA650000}"/>
    <cellStyle name="20% - Accent1 3 4 2 3 8" xfId="26226" xr:uid="{00000000-0005-0000-0000-0000BB650000}"/>
    <cellStyle name="20% - Accent1 3 4 2 3 8 2" xfId="26227" xr:uid="{00000000-0005-0000-0000-0000BC650000}"/>
    <cellStyle name="20% - Accent1 3 4 2 3 8 2 2" xfId="26228" xr:uid="{00000000-0005-0000-0000-0000BD650000}"/>
    <cellStyle name="20% - Accent1 3 4 2 3 8 3" xfId="26229" xr:uid="{00000000-0005-0000-0000-0000BE650000}"/>
    <cellStyle name="20% - Accent1 3 4 2 3 9" xfId="26230" xr:uid="{00000000-0005-0000-0000-0000BF650000}"/>
    <cellStyle name="20% - Accent1 3 4 2 3 9 2" xfId="26231" xr:uid="{00000000-0005-0000-0000-0000C0650000}"/>
    <cellStyle name="20% - Accent1 3 4 2 4" xfId="26232" xr:uid="{00000000-0005-0000-0000-0000C1650000}"/>
    <cellStyle name="20% - Accent1 3 4 2 4 10" xfId="26233" xr:uid="{00000000-0005-0000-0000-0000C2650000}"/>
    <cellStyle name="20% - Accent1 3 4 2 4 10 2" xfId="26234" xr:uid="{00000000-0005-0000-0000-0000C3650000}"/>
    <cellStyle name="20% - Accent1 3 4 2 4 11" xfId="26235" xr:uid="{00000000-0005-0000-0000-0000C4650000}"/>
    <cellStyle name="20% - Accent1 3 4 2 4 2" xfId="26236" xr:uid="{00000000-0005-0000-0000-0000C5650000}"/>
    <cellStyle name="20% - Accent1 3 4 2 4 2 2" xfId="26237" xr:uid="{00000000-0005-0000-0000-0000C6650000}"/>
    <cellStyle name="20% - Accent1 3 4 2 4 2 2 2" xfId="26238" xr:uid="{00000000-0005-0000-0000-0000C7650000}"/>
    <cellStyle name="20% - Accent1 3 4 2 4 2 2 2 2" xfId="26239" xr:uid="{00000000-0005-0000-0000-0000C8650000}"/>
    <cellStyle name="20% - Accent1 3 4 2 4 2 2 2 2 2" xfId="26240" xr:uid="{00000000-0005-0000-0000-0000C9650000}"/>
    <cellStyle name="20% - Accent1 3 4 2 4 2 2 2 3" xfId="26241" xr:uid="{00000000-0005-0000-0000-0000CA650000}"/>
    <cellStyle name="20% - Accent1 3 4 2 4 2 2 3" xfId="26242" xr:uid="{00000000-0005-0000-0000-0000CB650000}"/>
    <cellStyle name="20% - Accent1 3 4 2 4 2 2 3 2" xfId="26243" xr:uid="{00000000-0005-0000-0000-0000CC650000}"/>
    <cellStyle name="20% - Accent1 3 4 2 4 2 2 4" xfId="26244" xr:uid="{00000000-0005-0000-0000-0000CD650000}"/>
    <cellStyle name="20% - Accent1 3 4 2 4 2 3" xfId="26245" xr:uid="{00000000-0005-0000-0000-0000CE650000}"/>
    <cellStyle name="20% - Accent1 3 4 2 4 2 3 2" xfId="26246" xr:uid="{00000000-0005-0000-0000-0000CF650000}"/>
    <cellStyle name="20% - Accent1 3 4 2 4 2 3 2 2" xfId="26247" xr:uid="{00000000-0005-0000-0000-0000D0650000}"/>
    <cellStyle name="20% - Accent1 3 4 2 4 2 3 2 2 2" xfId="26248" xr:uid="{00000000-0005-0000-0000-0000D1650000}"/>
    <cellStyle name="20% - Accent1 3 4 2 4 2 3 2 3" xfId="26249" xr:uid="{00000000-0005-0000-0000-0000D2650000}"/>
    <cellStyle name="20% - Accent1 3 4 2 4 2 3 3" xfId="26250" xr:uid="{00000000-0005-0000-0000-0000D3650000}"/>
    <cellStyle name="20% - Accent1 3 4 2 4 2 3 3 2" xfId="26251" xr:uid="{00000000-0005-0000-0000-0000D4650000}"/>
    <cellStyle name="20% - Accent1 3 4 2 4 2 3 4" xfId="26252" xr:uid="{00000000-0005-0000-0000-0000D5650000}"/>
    <cellStyle name="20% - Accent1 3 4 2 4 2 4" xfId="26253" xr:uid="{00000000-0005-0000-0000-0000D6650000}"/>
    <cellStyle name="20% - Accent1 3 4 2 4 2 4 2" xfId="26254" xr:uid="{00000000-0005-0000-0000-0000D7650000}"/>
    <cellStyle name="20% - Accent1 3 4 2 4 2 4 2 2" xfId="26255" xr:uid="{00000000-0005-0000-0000-0000D8650000}"/>
    <cellStyle name="20% - Accent1 3 4 2 4 2 4 2 2 2" xfId="26256" xr:uid="{00000000-0005-0000-0000-0000D9650000}"/>
    <cellStyle name="20% - Accent1 3 4 2 4 2 4 2 3" xfId="26257" xr:uid="{00000000-0005-0000-0000-0000DA650000}"/>
    <cellStyle name="20% - Accent1 3 4 2 4 2 4 3" xfId="26258" xr:uid="{00000000-0005-0000-0000-0000DB650000}"/>
    <cellStyle name="20% - Accent1 3 4 2 4 2 4 3 2" xfId="26259" xr:uid="{00000000-0005-0000-0000-0000DC650000}"/>
    <cellStyle name="20% - Accent1 3 4 2 4 2 4 4" xfId="26260" xr:uid="{00000000-0005-0000-0000-0000DD650000}"/>
    <cellStyle name="20% - Accent1 3 4 2 4 2 5" xfId="26261" xr:uid="{00000000-0005-0000-0000-0000DE650000}"/>
    <cellStyle name="20% - Accent1 3 4 2 4 2 5 2" xfId="26262" xr:uid="{00000000-0005-0000-0000-0000DF650000}"/>
    <cellStyle name="20% - Accent1 3 4 2 4 2 5 2 2" xfId="26263" xr:uid="{00000000-0005-0000-0000-0000E0650000}"/>
    <cellStyle name="20% - Accent1 3 4 2 4 2 5 3" xfId="26264" xr:uid="{00000000-0005-0000-0000-0000E1650000}"/>
    <cellStyle name="20% - Accent1 3 4 2 4 2 6" xfId="26265" xr:uid="{00000000-0005-0000-0000-0000E2650000}"/>
    <cellStyle name="20% - Accent1 3 4 2 4 2 6 2" xfId="26266" xr:uid="{00000000-0005-0000-0000-0000E3650000}"/>
    <cellStyle name="20% - Accent1 3 4 2 4 2 6 2 2" xfId="26267" xr:uid="{00000000-0005-0000-0000-0000E4650000}"/>
    <cellStyle name="20% - Accent1 3 4 2 4 2 6 3" xfId="26268" xr:uid="{00000000-0005-0000-0000-0000E5650000}"/>
    <cellStyle name="20% - Accent1 3 4 2 4 2 7" xfId="26269" xr:uid="{00000000-0005-0000-0000-0000E6650000}"/>
    <cellStyle name="20% - Accent1 3 4 2 4 2 7 2" xfId="26270" xr:uid="{00000000-0005-0000-0000-0000E7650000}"/>
    <cellStyle name="20% - Accent1 3 4 2 4 2 8" xfId="26271" xr:uid="{00000000-0005-0000-0000-0000E8650000}"/>
    <cellStyle name="20% - Accent1 3 4 2 4 2 8 2" xfId="26272" xr:uid="{00000000-0005-0000-0000-0000E9650000}"/>
    <cellStyle name="20% - Accent1 3 4 2 4 2 9" xfId="26273" xr:uid="{00000000-0005-0000-0000-0000EA650000}"/>
    <cellStyle name="20% - Accent1 3 4 2 4 3" xfId="26274" xr:uid="{00000000-0005-0000-0000-0000EB650000}"/>
    <cellStyle name="20% - Accent1 3 4 2 4 3 2" xfId="26275" xr:uid="{00000000-0005-0000-0000-0000EC650000}"/>
    <cellStyle name="20% - Accent1 3 4 2 4 3 2 2" xfId="26276" xr:uid="{00000000-0005-0000-0000-0000ED650000}"/>
    <cellStyle name="20% - Accent1 3 4 2 4 3 2 2 2" xfId="26277" xr:uid="{00000000-0005-0000-0000-0000EE650000}"/>
    <cellStyle name="20% - Accent1 3 4 2 4 3 2 2 2 2" xfId="26278" xr:uid="{00000000-0005-0000-0000-0000EF650000}"/>
    <cellStyle name="20% - Accent1 3 4 2 4 3 2 2 3" xfId="26279" xr:uid="{00000000-0005-0000-0000-0000F0650000}"/>
    <cellStyle name="20% - Accent1 3 4 2 4 3 2 3" xfId="26280" xr:uid="{00000000-0005-0000-0000-0000F1650000}"/>
    <cellStyle name="20% - Accent1 3 4 2 4 3 2 3 2" xfId="26281" xr:uid="{00000000-0005-0000-0000-0000F2650000}"/>
    <cellStyle name="20% - Accent1 3 4 2 4 3 2 4" xfId="26282" xr:uid="{00000000-0005-0000-0000-0000F3650000}"/>
    <cellStyle name="20% - Accent1 3 4 2 4 3 3" xfId="26283" xr:uid="{00000000-0005-0000-0000-0000F4650000}"/>
    <cellStyle name="20% - Accent1 3 4 2 4 3 3 2" xfId="26284" xr:uid="{00000000-0005-0000-0000-0000F5650000}"/>
    <cellStyle name="20% - Accent1 3 4 2 4 3 3 2 2" xfId="26285" xr:uid="{00000000-0005-0000-0000-0000F6650000}"/>
    <cellStyle name="20% - Accent1 3 4 2 4 3 3 2 2 2" xfId="26286" xr:uid="{00000000-0005-0000-0000-0000F7650000}"/>
    <cellStyle name="20% - Accent1 3 4 2 4 3 3 2 3" xfId="26287" xr:uid="{00000000-0005-0000-0000-0000F8650000}"/>
    <cellStyle name="20% - Accent1 3 4 2 4 3 3 3" xfId="26288" xr:uid="{00000000-0005-0000-0000-0000F9650000}"/>
    <cellStyle name="20% - Accent1 3 4 2 4 3 3 3 2" xfId="26289" xr:uid="{00000000-0005-0000-0000-0000FA650000}"/>
    <cellStyle name="20% - Accent1 3 4 2 4 3 3 4" xfId="26290" xr:uid="{00000000-0005-0000-0000-0000FB650000}"/>
    <cellStyle name="20% - Accent1 3 4 2 4 3 4" xfId="26291" xr:uid="{00000000-0005-0000-0000-0000FC650000}"/>
    <cellStyle name="20% - Accent1 3 4 2 4 3 4 2" xfId="26292" xr:uid="{00000000-0005-0000-0000-0000FD650000}"/>
    <cellStyle name="20% - Accent1 3 4 2 4 3 4 2 2" xfId="26293" xr:uid="{00000000-0005-0000-0000-0000FE650000}"/>
    <cellStyle name="20% - Accent1 3 4 2 4 3 4 2 2 2" xfId="26294" xr:uid="{00000000-0005-0000-0000-0000FF650000}"/>
    <cellStyle name="20% - Accent1 3 4 2 4 3 4 2 3" xfId="26295" xr:uid="{00000000-0005-0000-0000-000000660000}"/>
    <cellStyle name="20% - Accent1 3 4 2 4 3 4 3" xfId="26296" xr:uid="{00000000-0005-0000-0000-000001660000}"/>
    <cellStyle name="20% - Accent1 3 4 2 4 3 4 3 2" xfId="26297" xr:uid="{00000000-0005-0000-0000-000002660000}"/>
    <cellStyle name="20% - Accent1 3 4 2 4 3 4 4" xfId="26298" xr:uid="{00000000-0005-0000-0000-000003660000}"/>
    <cellStyle name="20% - Accent1 3 4 2 4 3 5" xfId="26299" xr:uid="{00000000-0005-0000-0000-000004660000}"/>
    <cellStyle name="20% - Accent1 3 4 2 4 3 5 2" xfId="26300" xr:uid="{00000000-0005-0000-0000-000005660000}"/>
    <cellStyle name="20% - Accent1 3 4 2 4 3 5 2 2" xfId="26301" xr:uid="{00000000-0005-0000-0000-000006660000}"/>
    <cellStyle name="20% - Accent1 3 4 2 4 3 5 3" xfId="26302" xr:uid="{00000000-0005-0000-0000-000007660000}"/>
    <cellStyle name="20% - Accent1 3 4 2 4 3 6" xfId="26303" xr:uid="{00000000-0005-0000-0000-000008660000}"/>
    <cellStyle name="20% - Accent1 3 4 2 4 3 6 2" xfId="26304" xr:uid="{00000000-0005-0000-0000-000009660000}"/>
    <cellStyle name="20% - Accent1 3 4 2 4 3 6 2 2" xfId="26305" xr:uid="{00000000-0005-0000-0000-00000A660000}"/>
    <cellStyle name="20% - Accent1 3 4 2 4 3 6 3" xfId="26306" xr:uid="{00000000-0005-0000-0000-00000B660000}"/>
    <cellStyle name="20% - Accent1 3 4 2 4 3 7" xfId="26307" xr:uid="{00000000-0005-0000-0000-00000C660000}"/>
    <cellStyle name="20% - Accent1 3 4 2 4 3 7 2" xfId="26308" xr:uid="{00000000-0005-0000-0000-00000D660000}"/>
    <cellStyle name="20% - Accent1 3 4 2 4 3 8" xfId="26309" xr:uid="{00000000-0005-0000-0000-00000E660000}"/>
    <cellStyle name="20% - Accent1 3 4 2 4 3 8 2" xfId="26310" xr:uid="{00000000-0005-0000-0000-00000F660000}"/>
    <cellStyle name="20% - Accent1 3 4 2 4 3 9" xfId="26311" xr:uid="{00000000-0005-0000-0000-000010660000}"/>
    <cellStyle name="20% - Accent1 3 4 2 4 4" xfId="26312" xr:uid="{00000000-0005-0000-0000-000011660000}"/>
    <cellStyle name="20% - Accent1 3 4 2 4 4 2" xfId="26313" xr:uid="{00000000-0005-0000-0000-000012660000}"/>
    <cellStyle name="20% - Accent1 3 4 2 4 4 2 2" xfId="26314" xr:uid="{00000000-0005-0000-0000-000013660000}"/>
    <cellStyle name="20% - Accent1 3 4 2 4 4 2 2 2" xfId="26315" xr:uid="{00000000-0005-0000-0000-000014660000}"/>
    <cellStyle name="20% - Accent1 3 4 2 4 4 2 3" xfId="26316" xr:uid="{00000000-0005-0000-0000-000015660000}"/>
    <cellStyle name="20% - Accent1 3 4 2 4 4 3" xfId="26317" xr:uid="{00000000-0005-0000-0000-000016660000}"/>
    <cellStyle name="20% - Accent1 3 4 2 4 4 3 2" xfId="26318" xr:uid="{00000000-0005-0000-0000-000017660000}"/>
    <cellStyle name="20% - Accent1 3 4 2 4 4 4" xfId="26319" xr:uid="{00000000-0005-0000-0000-000018660000}"/>
    <cellStyle name="20% - Accent1 3 4 2 4 5" xfId="26320" xr:uid="{00000000-0005-0000-0000-000019660000}"/>
    <cellStyle name="20% - Accent1 3 4 2 4 5 2" xfId="26321" xr:uid="{00000000-0005-0000-0000-00001A660000}"/>
    <cellStyle name="20% - Accent1 3 4 2 4 5 2 2" xfId="26322" xr:uid="{00000000-0005-0000-0000-00001B660000}"/>
    <cellStyle name="20% - Accent1 3 4 2 4 5 2 2 2" xfId="26323" xr:uid="{00000000-0005-0000-0000-00001C660000}"/>
    <cellStyle name="20% - Accent1 3 4 2 4 5 2 3" xfId="26324" xr:uid="{00000000-0005-0000-0000-00001D660000}"/>
    <cellStyle name="20% - Accent1 3 4 2 4 5 3" xfId="26325" xr:uid="{00000000-0005-0000-0000-00001E660000}"/>
    <cellStyle name="20% - Accent1 3 4 2 4 5 3 2" xfId="26326" xr:uid="{00000000-0005-0000-0000-00001F660000}"/>
    <cellStyle name="20% - Accent1 3 4 2 4 5 4" xfId="26327" xr:uid="{00000000-0005-0000-0000-000020660000}"/>
    <cellStyle name="20% - Accent1 3 4 2 4 6" xfId="26328" xr:uid="{00000000-0005-0000-0000-000021660000}"/>
    <cellStyle name="20% - Accent1 3 4 2 4 6 2" xfId="26329" xr:uid="{00000000-0005-0000-0000-000022660000}"/>
    <cellStyle name="20% - Accent1 3 4 2 4 6 2 2" xfId="26330" xr:uid="{00000000-0005-0000-0000-000023660000}"/>
    <cellStyle name="20% - Accent1 3 4 2 4 6 2 2 2" xfId="26331" xr:uid="{00000000-0005-0000-0000-000024660000}"/>
    <cellStyle name="20% - Accent1 3 4 2 4 6 2 3" xfId="26332" xr:uid="{00000000-0005-0000-0000-000025660000}"/>
    <cellStyle name="20% - Accent1 3 4 2 4 6 3" xfId="26333" xr:uid="{00000000-0005-0000-0000-000026660000}"/>
    <cellStyle name="20% - Accent1 3 4 2 4 6 3 2" xfId="26334" xr:uid="{00000000-0005-0000-0000-000027660000}"/>
    <cellStyle name="20% - Accent1 3 4 2 4 6 4" xfId="26335" xr:uid="{00000000-0005-0000-0000-000028660000}"/>
    <cellStyle name="20% - Accent1 3 4 2 4 7" xfId="26336" xr:uid="{00000000-0005-0000-0000-000029660000}"/>
    <cellStyle name="20% - Accent1 3 4 2 4 7 2" xfId="26337" xr:uid="{00000000-0005-0000-0000-00002A660000}"/>
    <cellStyle name="20% - Accent1 3 4 2 4 7 2 2" xfId="26338" xr:uid="{00000000-0005-0000-0000-00002B660000}"/>
    <cellStyle name="20% - Accent1 3 4 2 4 7 3" xfId="26339" xr:uid="{00000000-0005-0000-0000-00002C660000}"/>
    <cellStyle name="20% - Accent1 3 4 2 4 8" xfId="26340" xr:uid="{00000000-0005-0000-0000-00002D660000}"/>
    <cellStyle name="20% - Accent1 3 4 2 4 8 2" xfId="26341" xr:uid="{00000000-0005-0000-0000-00002E660000}"/>
    <cellStyle name="20% - Accent1 3 4 2 4 8 2 2" xfId="26342" xr:uid="{00000000-0005-0000-0000-00002F660000}"/>
    <cellStyle name="20% - Accent1 3 4 2 4 8 3" xfId="26343" xr:uid="{00000000-0005-0000-0000-000030660000}"/>
    <cellStyle name="20% - Accent1 3 4 2 4 9" xfId="26344" xr:uid="{00000000-0005-0000-0000-000031660000}"/>
    <cellStyle name="20% - Accent1 3 4 2 4 9 2" xfId="26345" xr:uid="{00000000-0005-0000-0000-000032660000}"/>
    <cellStyle name="20% - Accent1 3 4 2 5" xfId="26346" xr:uid="{00000000-0005-0000-0000-000033660000}"/>
    <cellStyle name="20% - Accent1 3 4 2 5 10" xfId="26347" xr:uid="{00000000-0005-0000-0000-000034660000}"/>
    <cellStyle name="20% - Accent1 3 4 2 5 10 2" xfId="26348" xr:uid="{00000000-0005-0000-0000-000035660000}"/>
    <cellStyle name="20% - Accent1 3 4 2 5 11" xfId="26349" xr:uid="{00000000-0005-0000-0000-000036660000}"/>
    <cellStyle name="20% - Accent1 3 4 2 5 2" xfId="26350" xr:uid="{00000000-0005-0000-0000-000037660000}"/>
    <cellStyle name="20% - Accent1 3 4 2 5 2 2" xfId="26351" xr:uid="{00000000-0005-0000-0000-000038660000}"/>
    <cellStyle name="20% - Accent1 3 4 2 5 2 2 2" xfId="26352" xr:uid="{00000000-0005-0000-0000-000039660000}"/>
    <cellStyle name="20% - Accent1 3 4 2 5 2 2 2 2" xfId="26353" xr:uid="{00000000-0005-0000-0000-00003A660000}"/>
    <cellStyle name="20% - Accent1 3 4 2 5 2 2 2 2 2" xfId="26354" xr:uid="{00000000-0005-0000-0000-00003B660000}"/>
    <cellStyle name="20% - Accent1 3 4 2 5 2 2 2 3" xfId="26355" xr:uid="{00000000-0005-0000-0000-00003C660000}"/>
    <cellStyle name="20% - Accent1 3 4 2 5 2 2 3" xfId="26356" xr:uid="{00000000-0005-0000-0000-00003D660000}"/>
    <cellStyle name="20% - Accent1 3 4 2 5 2 2 3 2" xfId="26357" xr:uid="{00000000-0005-0000-0000-00003E660000}"/>
    <cellStyle name="20% - Accent1 3 4 2 5 2 2 4" xfId="26358" xr:uid="{00000000-0005-0000-0000-00003F660000}"/>
    <cellStyle name="20% - Accent1 3 4 2 5 2 3" xfId="26359" xr:uid="{00000000-0005-0000-0000-000040660000}"/>
    <cellStyle name="20% - Accent1 3 4 2 5 2 3 2" xfId="26360" xr:uid="{00000000-0005-0000-0000-000041660000}"/>
    <cellStyle name="20% - Accent1 3 4 2 5 2 3 2 2" xfId="26361" xr:uid="{00000000-0005-0000-0000-000042660000}"/>
    <cellStyle name="20% - Accent1 3 4 2 5 2 3 2 2 2" xfId="26362" xr:uid="{00000000-0005-0000-0000-000043660000}"/>
    <cellStyle name="20% - Accent1 3 4 2 5 2 3 2 3" xfId="26363" xr:uid="{00000000-0005-0000-0000-000044660000}"/>
    <cellStyle name="20% - Accent1 3 4 2 5 2 3 3" xfId="26364" xr:uid="{00000000-0005-0000-0000-000045660000}"/>
    <cellStyle name="20% - Accent1 3 4 2 5 2 3 3 2" xfId="26365" xr:uid="{00000000-0005-0000-0000-000046660000}"/>
    <cellStyle name="20% - Accent1 3 4 2 5 2 3 4" xfId="26366" xr:uid="{00000000-0005-0000-0000-000047660000}"/>
    <cellStyle name="20% - Accent1 3 4 2 5 2 4" xfId="26367" xr:uid="{00000000-0005-0000-0000-000048660000}"/>
    <cellStyle name="20% - Accent1 3 4 2 5 2 4 2" xfId="26368" xr:uid="{00000000-0005-0000-0000-000049660000}"/>
    <cellStyle name="20% - Accent1 3 4 2 5 2 4 2 2" xfId="26369" xr:uid="{00000000-0005-0000-0000-00004A660000}"/>
    <cellStyle name="20% - Accent1 3 4 2 5 2 4 2 2 2" xfId="26370" xr:uid="{00000000-0005-0000-0000-00004B660000}"/>
    <cellStyle name="20% - Accent1 3 4 2 5 2 4 2 3" xfId="26371" xr:uid="{00000000-0005-0000-0000-00004C660000}"/>
    <cellStyle name="20% - Accent1 3 4 2 5 2 4 3" xfId="26372" xr:uid="{00000000-0005-0000-0000-00004D660000}"/>
    <cellStyle name="20% - Accent1 3 4 2 5 2 4 3 2" xfId="26373" xr:uid="{00000000-0005-0000-0000-00004E660000}"/>
    <cellStyle name="20% - Accent1 3 4 2 5 2 4 4" xfId="26374" xr:uid="{00000000-0005-0000-0000-00004F660000}"/>
    <cellStyle name="20% - Accent1 3 4 2 5 2 5" xfId="26375" xr:uid="{00000000-0005-0000-0000-000050660000}"/>
    <cellStyle name="20% - Accent1 3 4 2 5 2 5 2" xfId="26376" xr:uid="{00000000-0005-0000-0000-000051660000}"/>
    <cellStyle name="20% - Accent1 3 4 2 5 2 5 2 2" xfId="26377" xr:uid="{00000000-0005-0000-0000-000052660000}"/>
    <cellStyle name="20% - Accent1 3 4 2 5 2 5 3" xfId="26378" xr:uid="{00000000-0005-0000-0000-000053660000}"/>
    <cellStyle name="20% - Accent1 3 4 2 5 2 6" xfId="26379" xr:uid="{00000000-0005-0000-0000-000054660000}"/>
    <cellStyle name="20% - Accent1 3 4 2 5 2 6 2" xfId="26380" xr:uid="{00000000-0005-0000-0000-000055660000}"/>
    <cellStyle name="20% - Accent1 3 4 2 5 2 6 2 2" xfId="26381" xr:uid="{00000000-0005-0000-0000-000056660000}"/>
    <cellStyle name="20% - Accent1 3 4 2 5 2 6 3" xfId="26382" xr:uid="{00000000-0005-0000-0000-000057660000}"/>
    <cellStyle name="20% - Accent1 3 4 2 5 2 7" xfId="26383" xr:uid="{00000000-0005-0000-0000-000058660000}"/>
    <cellStyle name="20% - Accent1 3 4 2 5 2 7 2" xfId="26384" xr:uid="{00000000-0005-0000-0000-000059660000}"/>
    <cellStyle name="20% - Accent1 3 4 2 5 2 8" xfId="26385" xr:uid="{00000000-0005-0000-0000-00005A660000}"/>
    <cellStyle name="20% - Accent1 3 4 2 5 2 8 2" xfId="26386" xr:uid="{00000000-0005-0000-0000-00005B660000}"/>
    <cellStyle name="20% - Accent1 3 4 2 5 2 9" xfId="26387" xr:uid="{00000000-0005-0000-0000-00005C660000}"/>
    <cellStyle name="20% - Accent1 3 4 2 5 3" xfId="26388" xr:uid="{00000000-0005-0000-0000-00005D660000}"/>
    <cellStyle name="20% - Accent1 3 4 2 5 3 2" xfId="26389" xr:uid="{00000000-0005-0000-0000-00005E660000}"/>
    <cellStyle name="20% - Accent1 3 4 2 5 3 2 2" xfId="26390" xr:uid="{00000000-0005-0000-0000-00005F660000}"/>
    <cellStyle name="20% - Accent1 3 4 2 5 3 2 2 2" xfId="26391" xr:uid="{00000000-0005-0000-0000-000060660000}"/>
    <cellStyle name="20% - Accent1 3 4 2 5 3 2 2 2 2" xfId="26392" xr:uid="{00000000-0005-0000-0000-000061660000}"/>
    <cellStyle name="20% - Accent1 3 4 2 5 3 2 2 3" xfId="26393" xr:uid="{00000000-0005-0000-0000-000062660000}"/>
    <cellStyle name="20% - Accent1 3 4 2 5 3 2 3" xfId="26394" xr:uid="{00000000-0005-0000-0000-000063660000}"/>
    <cellStyle name="20% - Accent1 3 4 2 5 3 2 3 2" xfId="26395" xr:uid="{00000000-0005-0000-0000-000064660000}"/>
    <cellStyle name="20% - Accent1 3 4 2 5 3 2 4" xfId="26396" xr:uid="{00000000-0005-0000-0000-000065660000}"/>
    <cellStyle name="20% - Accent1 3 4 2 5 3 3" xfId="26397" xr:uid="{00000000-0005-0000-0000-000066660000}"/>
    <cellStyle name="20% - Accent1 3 4 2 5 3 3 2" xfId="26398" xr:uid="{00000000-0005-0000-0000-000067660000}"/>
    <cellStyle name="20% - Accent1 3 4 2 5 3 3 2 2" xfId="26399" xr:uid="{00000000-0005-0000-0000-000068660000}"/>
    <cellStyle name="20% - Accent1 3 4 2 5 3 3 2 2 2" xfId="26400" xr:uid="{00000000-0005-0000-0000-000069660000}"/>
    <cellStyle name="20% - Accent1 3 4 2 5 3 3 2 3" xfId="26401" xr:uid="{00000000-0005-0000-0000-00006A660000}"/>
    <cellStyle name="20% - Accent1 3 4 2 5 3 3 3" xfId="26402" xr:uid="{00000000-0005-0000-0000-00006B660000}"/>
    <cellStyle name="20% - Accent1 3 4 2 5 3 3 3 2" xfId="26403" xr:uid="{00000000-0005-0000-0000-00006C660000}"/>
    <cellStyle name="20% - Accent1 3 4 2 5 3 3 4" xfId="26404" xr:uid="{00000000-0005-0000-0000-00006D660000}"/>
    <cellStyle name="20% - Accent1 3 4 2 5 3 4" xfId="26405" xr:uid="{00000000-0005-0000-0000-00006E660000}"/>
    <cellStyle name="20% - Accent1 3 4 2 5 3 4 2" xfId="26406" xr:uid="{00000000-0005-0000-0000-00006F660000}"/>
    <cellStyle name="20% - Accent1 3 4 2 5 3 4 2 2" xfId="26407" xr:uid="{00000000-0005-0000-0000-000070660000}"/>
    <cellStyle name="20% - Accent1 3 4 2 5 3 4 2 2 2" xfId="26408" xr:uid="{00000000-0005-0000-0000-000071660000}"/>
    <cellStyle name="20% - Accent1 3 4 2 5 3 4 2 3" xfId="26409" xr:uid="{00000000-0005-0000-0000-000072660000}"/>
    <cellStyle name="20% - Accent1 3 4 2 5 3 4 3" xfId="26410" xr:uid="{00000000-0005-0000-0000-000073660000}"/>
    <cellStyle name="20% - Accent1 3 4 2 5 3 4 3 2" xfId="26411" xr:uid="{00000000-0005-0000-0000-000074660000}"/>
    <cellStyle name="20% - Accent1 3 4 2 5 3 4 4" xfId="26412" xr:uid="{00000000-0005-0000-0000-000075660000}"/>
    <cellStyle name="20% - Accent1 3 4 2 5 3 5" xfId="26413" xr:uid="{00000000-0005-0000-0000-000076660000}"/>
    <cellStyle name="20% - Accent1 3 4 2 5 3 5 2" xfId="26414" xr:uid="{00000000-0005-0000-0000-000077660000}"/>
    <cellStyle name="20% - Accent1 3 4 2 5 3 5 2 2" xfId="26415" xr:uid="{00000000-0005-0000-0000-000078660000}"/>
    <cellStyle name="20% - Accent1 3 4 2 5 3 5 3" xfId="26416" xr:uid="{00000000-0005-0000-0000-000079660000}"/>
    <cellStyle name="20% - Accent1 3 4 2 5 3 6" xfId="26417" xr:uid="{00000000-0005-0000-0000-00007A660000}"/>
    <cellStyle name="20% - Accent1 3 4 2 5 3 6 2" xfId="26418" xr:uid="{00000000-0005-0000-0000-00007B660000}"/>
    <cellStyle name="20% - Accent1 3 4 2 5 3 6 2 2" xfId="26419" xr:uid="{00000000-0005-0000-0000-00007C660000}"/>
    <cellStyle name="20% - Accent1 3 4 2 5 3 6 3" xfId="26420" xr:uid="{00000000-0005-0000-0000-00007D660000}"/>
    <cellStyle name="20% - Accent1 3 4 2 5 3 7" xfId="26421" xr:uid="{00000000-0005-0000-0000-00007E660000}"/>
    <cellStyle name="20% - Accent1 3 4 2 5 3 7 2" xfId="26422" xr:uid="{00000000-0005-0000-0000-00007F660000}"/>
    <cellStyle name="20% - Accent1 3 4 2 5 3 8" xfId="26423" xr:uid="{00000000-0005-0000-0000-000080660000}"/>
    <cellStyle name="20% - Accent1 3 4 2 5 3 8 2" xfId="26424" xr:uid="{00000000-0005-0000-0000-000081660000}"/>
    <cellStyle name="20% - Accent1 3 4 2 5 3 9" xfId="26425" xr:uid="{00000000-0005-0000-0000-000082660000}"/>
    <cellStyle name="20% - Accent1 3 4 2 5 4" xfId="26426" xr:uid="{00000000-0005-0000-0000-000083660000}"/>
    <cellStyle name="20% - Accent1 3 4 2 5 4 2" xfId="26427" xr:uid="{00000000-0005-0000-0000-000084660000}"/>
    <cellStyle name="20% - Accent1 3 4 2 5 4 2 2" xfId="26428" xr:uid="{00000000-0005-0000-0000-000085660000}"/>
    <cellStyle name="20% - Accent1 3 4 2 5 4 2 2 2" xfId="26429" xr:uid="{00000000-0005-0000-0000-000086660000}"/>
    <cellStyle name="20% - Accent1 3 4 2 5 4 2 3" xfId="26430" xr:uid="{00000000-0005-0000-0000-000087660000}"/>
    <cellStyle name="20% - Accent1 3 4 2 5 4 3" xfId="26431" xr:uid="{00000000-0005-0000-0000-000088660000}"/>
    <cellStyle name="20% - Accent1 3 4 2 5 4 3 2" xfId="26432" xr:uid="{00000000-0005-0000-0000-000089660000}"/>
    <cellStyle name="20% - Accent1 3 4 2 5 4 4" xfId="26433" xr:uid="{00000000-0005-0000-0000-00008A660000}"/>
    <cellStyle name="20% - Accent1 3 4 2 5 5" xfId="26434" xr:uid="{00000000-0005-0000-0000-00008B660000}"/>
    <cellStyle name="20% - Accent1 3 4 2 5 5 2" xfId="26435" xr:uid="{00000000-0005-0000-0000-00008C660000}"/>
    <cellStyle name="20% - Accent1 3 4 2 5 5 2 2" xfId="26436" xr:uid="{00000000-0005-0000-0000-00008D660000}"/>
    <cellStyle name="20% - Accent1 3 4 2 5 5 2 2 2" xfId="26437" xr:uid="{00000000-0005-0000-0000-00008E660000}"/>
    <cellStyle name="20% - Accent1 3 4 2 5 5 2 3" xfId="26438" xr:uid="{00000000-0005-0000-0000-00008F660000}"/>
    <cellStyle name="20% - Accent1 3 4 2 5 5 3" xfId="26439" xr:uid="{00000000-0005-0000-0000-000090660000}"/>
    <cellStyle name="20% - Accent1 3 4 2 5 5 3 2" xfId="26440" xr:uid="{00000000-0005-0000-0000-000091660000}"/>
    <cellStyle name="20% - Accent1 3 4 2 5 5 4" xfId="26441" xr:uid="{00000000-0005-0000-0000-000092660000}"/>
    <cellStyle name="20% - Accent1 3 4 2 5 6" xfId="26442" xr:uid="{00000000-0005-0000-0000-000093660000}"/>
    <cellStyle name="20% - Accent1 3 4 2 5 6 2" xfId="26443" xr:uid="{00000000-0005-0000-0000-000094660000}"/>
    <cellStyle name="20% - Accent1 3 4 2 5 6 2 2" xfId="26444" xr:uid="{00000000-0005-0000-0000-000095660000}"/>
    <cellStyle name="20% - Accent1 3 4 2 5 6 2 2 2" xfId="26445" xr:uid="{00000000-0005-0000-0000-000096660000}"/>
    <cellStyle name="20% - Accent1 3 4 2 5 6 2 3" xfId="26446" xr:uid="{00000000-0005-0000-0000-000097660000}"/>
    <cellStyle name="20% - Accent1 3 4 2 5 6 3" xfId="26447" xr:uid="{00000000-0005-0000-0000-000098660000}"/>
    <cellStyle name="20% - Accent1 3 4 2 5 6 3 2" xfId="26448" xr:uid="{00000000-0005-0000-0000-000099660000}"/>
    <cellStyle name="20% - Accent1 3 4 2 5 6 4" xfId="26449" xr:uid="{00000000-0005-0000-0000-00009A660000}"/>
    <cellStyle name="20% - Accent1 3 4 2 5 7" xfId="26450" xr:uid="{00000000-0005-0000-0000-00009B660000}"/>
    <cellStyle name="20% - Accent1 3 4 2 5 7 2" xfId="26451" xr:uid="{00000000-0005-0000-0000-00009C660000}"/>
    <cellStyle name="20% - Accent1 3 4 2 5 7 2 2" xfId="26452" xr:uid="{00000000-0005-0000-0000-00009D660000}"/>
    <cellStyle name="20% - Accent1 3 4 2 5 7 3" xfId="26453" xr:uid="{00000000-0005-0000-0000-00009E660000}"/>
    <cellStyle name="20% - Accent1 3 4 2 5 8" xfId="26454" xr:uid="{00000000-0005-0000-0000-00009F660000}"/>
    <cellStyle name="20% - Accent1 3 4 2 5 8 2" xfId="26455" xr:uid="{00000000-0005-0000-0000-0000A0660000}"/>
    <cellStyle name="20% - Accent1 3 4 2 5 8 2 2" xfId="26456" xr:uid="{00000000-0005-0000-0000-0000A1660000}"/>
    <cellStyle name="20% - Accent1 3 4 2 5 8 3" xfId="26457" xr:uid="{00000000-0005-0000-0000-0000A2660000}"/>
    <cellStyle name="20% - Accent1 3 4 2 5 9" xfId="26458" xr:uid="{00000000-0005-0000-0000-0000A3660000}"/>
    <cellStyle name="20% - Accent1 3 4 2 5 9 2" xfId="26459" xr:uid="{00000000-0005-0000-0000-0000A4660000}"/>
    <cellStyle name="20% - Accent1 3 4 2 6" xfId="26460" xr:uid="{00000000-0005-0000-0000-0000A5660000}"/>
    <cellStyle name="20% - Accent1 3 4 2 6 2" xfId="26461" xr:uid="{00000000-0005-0000-0000-0000A6660000}"/>
    <cellStyle name="20% - Accent1 3 4 2 6 2 2" xfId="26462" xr:uid="{00000000-0005-0000-0000-0000A7660000}"/>
    <cellStyle name="20% - Accent1 3 4 2 6 2 2 2" xfId="26463" xr:uid="{00000000-0005-0000-0000-0000A8660000}"/>
    <cellStyle name="20% - Accent1 3 4 2 6 2 2 2 2" xfId="26464" xr:uid="{00000000-0005-0000-0000-0000A9660000}"/>
    <cellStyle name="20% - Accent1 3 4 2 6 2 2 3" xfId="26465" xr:uid="{00000000-0005-0000-0000-0000AA660000}"/>
    <cellStyle name="20% - Accent1 3 4 2 6 2 3" xfId="26466" xr:uid="{00000000-0005-0000-0000-0000AB660000}"/>
    <cellStyle name="20% - Accent1 3 4 2 6 2 3 2" xfId="26467" xr:uid="{00000000-0005-0000-0000-0000AC660000}"/>
    <cellStyle name="20% - Accent1 3 4 2 6 2 4" xfId="26468" xr:uid="{00000000-0005-0000-0000-0000AD660000}"/>
    <cellStyle name="20% - Accent1 3 4 2 6 3" xfId="26469" xr:uid="{00000000-0005-0000-0000-0000AE660000}"/>
    <cellStyle name="20% - Accent1 3 4 2 6 3 2" xfId="26470" xr:uid="{00000000-0005-0000-0000-0000AF660000}"/>
    <cellStyle name="20% - Accent1 3 4 2 6 3 2 2" xfId="26471" xr:uid="{00000000-0005-0000-0000-0000B0660000}"/>
    <cellStyle name="20% - Accent1 3 4 2 6 3 2 2 2" xfId="26472" xr:uid="{00000000-0005-0000-0000-0000B1660000}"/>
    <cellStyle name="20% - Accent1 3 4 2 6 3 2 3" xfId="26473" xr:uid="{00000000-0005-0000-0000-0000B2660000}"/>
    <cellStyle name="20% - Accent1 3 4 2 6 3 3" xfId="26474" xr:uid="{00000000-0005-0000-0000-0000B3660000}"/>
    <cellStyle name="20% - Accent1 3 4 2 6 3 3 2" xfId="26475" xr:uid="{00000000-0005-0000-0000-0000B4660000}"/>
    <cellStyle name="20% - Accent1 3 4 2 6 3 4" xfId="26476" xr:uid="{00000000-0005-0000-0000-0000B5660000}"/>
    <cellStyle name="20% - Accent1 3 4 2 6 4" xfId="26477" xr:uid="{00000000-0005-0000-0000-0000B6660000}"/>
    <cellStyle name="20% - Accent1 3 4 2 6 4 2" xfId="26478" xr:uid="{00000000-0005-0000-0000-0000B7660000}"/>
    <cellStyle name="20% - Accent1 3 4 2 6 4 2 2" xfId="26479" xr:uid="{00000000-0005-0000-0000-0000B8660000}"/>
    <cellStyle name="20% - Accent1 3 4 2 6 4 2 2 2" xfId="26480" xr:uid="{00000000-0005-0000-0000-0000B9660000}"/>
    <cellStyle name="20% - Accent1 3 4 2 6 4 2 3" xfId="26481" xr:uid="{00000000-0005-0000-0000-0000BA660000}"/>
    <cellStyle name="20% - Accent1 3 4 2 6 4 3" xfId="26482" xr:uid="{00000000-0005-0000-0000-0000BB660000}"/>
    <cellStyle name="20% - Accent1 3 4 2 6 4 3 2" xfId="26483" xr:uid="{00000000-0005-0000-0000-0000BC660000}"/>
    <cellStyle name="20% - Accent1 3 4 2 6 4 4" xfId="26484" xr:uid="{00000000-0005-0000-0000-0000BD660000}"/>
    <cellStyle name="20% - Accent1 3 4 2 6 5" xfId="26485" xr:uid="{00000000-0005-0000-0000-0000BE660000}"/>
    <cellStyle name="20% - Accent1 3 4 2 6 5 2" xfId="26486" xr:uid="{00000000-0005-0000-0000-0000BF660000}"/>
    <cellStyle name="20% - Accent1 3 4 2 6 5 2 2" xfId="26487" xr:uid="{00000000-0005-0000-0000-0000C0660000}"/>
    <cellStyle name="20% - Accent1 3 4 2 6 5 3" xfId="26488" xr:uid="{00000000-0005-0000-0000-0000C1660000}"/>
    <cellStyle name="20% - Accent1 3 4 2 6 6" xfId="26489" xr:uid="{00000000-0005-0000-0000-0000C2660000}"/>
    <cellStyle name="20% - Accent1 3 4 2 6 6 2" xfId="26490" xr:uid="{00000000-0005-0000-0000-0000C3660000}"/>
    <cellStyle name="20% - Accent1 3 4 2 6 6 2 2" xfId="26491" xr:uid="{00000000-0005-0000-0000-0000C4660000}"/>
    <cellStyle name="20% - Accent1 3 4 2 6 6 3" xfId="26492" xr:uid="{00000000-0005-0000-0000-0000C5660000}"/>
    <cellStyle name="20% - Accent1 3 4 2 6 7" xfId="26493" xr:uid="{00000000-0005-0000-0000-0000C6660000}"/>
    <cellStyle name="20% - Accent1 3 4 2 6 7 2" xfId="26494" xr:uid="{00000000-0005-0000-0000-0000C7660000}"/>
    <cellStyle name="20% - Accent1 3 4 2 6 8" xfId="26495" xr:uid="{00000000-0005-0000-0000-0000C8660000}"/>
    <cellStyle name="20% - Accent1 3 4 2 6 8 2" xfId="26496" xr:uid="{00000000-0005-0000-0000-0000C9660000}"/>
    <cellStyle name="20% - Accent1 3 4 2 6 9" xfId="26497" xr:uid="{00000000-0005-0000-0000-0000CA660000}"/>
    <cellStyle name="20% - Accent1 3 4 2 7" xfId="26498" xr:uid="{00000000-0005-0000-0000-0000CB660000}"/>
    <cellStyle name="20% - Accent1 3 4 2 7 2" xfId="26499" xr:uid="{00000000-0005-0000-0000-0000CC660000}"/>
    <cellStyle name="20% - Accent1 3 4 2 7 2 2" xfId="26500" xr:uid="{00000000-0005-0000-0000-0000CD660000}"/>
    <cellStyle name="20% - Accent1 3 4 2 7 2 2 2" xfId="26501" xr:uid="{00000000-0005-0000-0000-0000CE660000}"/>
    <cellStyle name="20% - Accent1 3 4 2 7 2 2 2 2" xfId="26502" xr:uid="{00000000-0005-0000-0000-0000CF660000}"/>
    <cellStyle name="20% - Accent1 3 4 2 7 2 2 3" xfId="26503" xr:uid="{00000000-0005-0000-0000-0000D0660000}"/>
    <cellStyle name="20% - Accent1 3 4 2 7 2 3" xfId="26504" xr:uid="{00000000-0005-0000-0000-0000D1660000}"/>
    <cellStyle name="20% - Accent1 3 4 2 7 2 3 2" xfId="26505" xr:uid="{00000000-0005-0000-0000-0000D2660000}"/>
    <cellStyle name="20% - Accent1 3 4 2 7 2 4" xfId="26506" xr:uid="{00000000-0005-0000-0000-0000D3660000}"/>
    <cellStyle name="20% - Accent1 3 4 2 7 3" xfId="26507" xr:uid="{00000000-0005-0000-0000-0000D4660000}"/>
    <cellStyle name="20% - Accent1 3 4 2 7 3 2" xfId="26508" xr:uid="{00000000-0005-0000-0000-0000D5660000}"/>
    <cellStyle name="20% - Accent1 3 4 2 7 3 2 2" xfId="26509" xr:uid="{00000000-0005-0000-0000-0000D6660000}"/>
    <cellStyle name="20% - Accent1 3 4 2 7 3 2 2 2" xfId="26510" xr:uid="{00000000-0005-0000-0000-0000D7660000}"/>
    <cellStyle name="20% - Accent1 3 4 2 7 3 2 3" xfId="26511" xr:uid="{00000000-0005-0000-0000-0000D8660000}"/>
    <cellStyle name="20% - Accent1 3 4 2 7 3 3" xfId="26512" xr:uid="{00000000-0005-0000-0000-0000D9660000}"/>
    <cellStyle name="20% - Accent1 3 4 2 7 3 3 2" xfId="26513" xr:uid="{00000000-0005-0000-0000-0000DA660000}"/>
    <cellStyle name="20% - Accent1 3 4 2 7 3 4" xfId="26514" xr:uid="{00000000-0005-0000-0000-0000DB660000}"/>
    <cellStyle name="20% - Accent1 3 4 2 7 4" xfId="26515" xr:uid="{00000000-0005-0000-0000-0000DC660000}"/>
    <cellStyle name="20% - Accent1 3 4 2 7 4 2" xfId="26516" xr:uid="{00000000-0005-0000-0000-0000DD660000}"/>
    <cellStyle name="20% - Accent1 3 4 2 7 4 2 2" xfId="26517" xr:uid="{00000000-0005-0000-0000-0000DE660000}"/>
    <cellStyle name="20% - Accent1 3 4 2 7 4 2 2 2" xfId="26518" xr:uid="{00000000-0005-0000-0000-0000DF660000}"/>
    <cellStyle name="20% - Accent1 3 4 2 7 4 2 3" xfId="26519" xr:uid="{00000000-0005-0000-0000-0000E0660000}"/>
    <cellStyle name="20% - Accent1 3 4 2 7 4 3" xfId="26520" xr:uid="{00000000-0005-0000-0000-0000E1660000}"/>
    <cellStyle name="20% - Accent1 3 4 2 7 4 3 2" xfId="26521" xr:uid="{00000000-0005-0000-0000-0000E2660000}"/>
    <cellStyle name="20% - Accent1 3 4 2 7 4 4" xfId="26522" xr:uid="{00000000-0005-0000-0000-0000E3660000}"/>
    <cellStyle name="20% - Accent1 3 4 2 7 5" xfId="26523" xr:uid="{00000000-0005-0000-0000-0000E4660000}"/>
    <cellStyle name="20% - Accent1 3 4 2 7 5 2" xfId="26524" xr:uid="{00000000-0005-0000-0000-0000E5660000}"/>
    <cellStyle name="20% - Accent1 3 4 2 7 5 2 2" xfId="26525" xr:uid="{00000000-0005-0000-0000-0000E6660000}"/>
    <cellStyle name="20% - Accent1 3 4 2 7 5 3" xfId="26526" xr:uid="{00000000-0005-0000-0000-0000E7660000}"/>
    <cellStyle name="20% - Accent1 3 4 2 7 6" xfId="26527" xr:uid="{00000000-0005-0000-0000-0000E8660000}"/>
    <cellStyle name="20% - Accent1 3 4 2 7 6 2" xfId="26528" xr:uid="{00000000-0005-0000-0000-0000E9660000}"/>
    <cellStyle name="20% - Accent1 3 4 2 7 6 2 2" xfId="26529" xr:uid="{00000000-0005-0000-0000-0000EA660000}"/>
    <cellStyle name="20% - Accent1 3 4 2 7 6 3" xfId="26530" xr:uid="{00000000-0005-0000-0000-0000EB660000}"/>
    <cellStyle name="20% - Accent1 3 4 2 7 7" xfId="26531" xr:uid="{00000000-0005-0000-0000-0000EC660000}"/>
    <cellStyle name="20% - Accent1 3 4 2 7 7 2" xfId="26532" xr:uid="{00000000-0005-0000-0000-0000ED660000}"/>
    <cellStyle name="20% - Accent1 3 4 2 7 8" xfId="26533" xr:uid="{00000000-0005-0000-0000-0000EE660000}"/>
    <cellStyle name="20% - Accent1 3 4 2 7 8 2" xfId="26534" xr:uid="{00000000-0005-0000-0000-0000EF660000}"/>
    <cellStyle name="20% - Accent1 3 4 2 7 9" xfId="26535" xr:uid="{00000000-0005-0000-0000-0000F0660000}"/>
    <cellStyle name="20% - Accent1 3 4 2 8" xfId="26536" xr:uid="{00000000-0005-0000-0000-0000F1660000}"/>
    <cellStyle name="20% - Accent1 3 4 2 8 2" xfId="26537" xr:uid="{00000000-0005-0000-0000-0000F2660000}"/>
    <cellStyle name="20% - Accent1 3 4 2 8 2 2" xfId="26538" xr:uid="{00000000-0005-0000-0000-0000F3660000}"/>
    <cellStyle name="20% - Accent1 3 4 2 8 2 2 2" xfId="26539" xr:uid="{00000000-0005-0000-0000-0000F4660000}"/>
    <cellStyle name="20% - Accent1 3 4 2 8 2 3" xfId="26540" xr:uid="{00000000-0005-0000-0000-0000F5660000}"/>
    <cellStyle name="20% - Accent1 3 4 2 8 3" xfId="26541" xr:uid="{00000000-0005-0000-0000-0000F6660000}"/>
    <cellStyle name="20% - Accent1 3 4 2 8 3 2" xfId="26542" xr:uid="{00000000-0005-0000-0000-0000F7660000}"/>
    <cellStyle name="20% - Accent1 3 4 2 8 4" xfId="26543" xr:uid="{00000000-0005-0000-0000-0000F8660000}"/>
    <cellStyle name="20% - Accent1 3 4 2 9" xfId="26544" xr:uid="{00000000-0005-0000-0000-0000F9660000}"/>
    <cellStyle name="20% - Accent1 3 4 2 9 2" xfId="26545" xr:uid="{00000000-0005-0000-0000-0000FA660000}"/>
    <cellStyle name="20% - Accent1 3 4 2 9 2 2" xfId="26546" xr:uid="{00000000-0005-0000-0000-0000FB660000}"/>
    <cellStyle name="20% - Accent1 3 4 2 9 2 2 2" xfId="26547" xr:uid="{00000000-0005-0000-0000-0000FC660000}"/>
    <cellStyle name="20% - Accent1 3 4 2 9 2 3" xfId="26548" xr:uid="{00000000-0005-0000-0000-0000FD660000}"/>
    <cellStyle name="20% - Accent1 3 4 2 9 3" xfId="26549" xr:uid="{00000000-0005-0000-0000-0000FE660000}"/>
    <cellStyle name="20% - Accent1 3 4 2 9 3 2" xfId="26550" xr:uid="{00000000-0005-0000-0000-0000FF660000}"/>
    <cellStyle name="20% - Accent1 3 4 2 9 4" xfId="26551" xr:uid="{00000000-0005-0000-0000-000000670000}"/>
    <cellStyle name="20% - Accent1 3 4 3" xfId="26552" xr:uid="{00000000-0005-0000-0000-000001670000}"/>
    <cellStyle name="20% - Accent1 3 4 3 10" xfId="26553" xr:uid="{00000000-0005-0000-0000-000002670000}"/>
    <cellStyle name="20% - Accent1 3 4 3 10 2" xfId="26554" xr:uid="{00000000-0005-0000-0000-000003670000}"/>
    <cellStyle name="20% - Accent1 3 4 3 10 2 2" xfId="26555" xr:uid="{00000000-0005-0000-0000-000004670000}"/>
    <cellStyle name="20% - Accent1 3 4 3 10 3" xfId="26556" xr:uid="{00000000-0005-0000-0000-000005670000}"/>
    <cellStyle name="20% - Accent1 3 4 3 11" xfId="26557" xr:uid="{00000000-0005-0000-0000-000006670000}"/>
    <cellStyle name="20% - Accent1 3 4 3 11 2" xfId="26558" xr:uid="{00000000-0005-0000-0000-000007670000}"/>
    <cellStyle name="20% - Accent1 3 4 3 11 2 2" xfId="26559" xr:uid="{00000000-0005-0000-0000-000008670000}"/>
    <cellStyle name="20% - Accent1 3 4 3 11 3" xfId="26560" xr:uid="{00000000-0005-0000-0000-000009670000}"/>
    <cellStyle name="20% - Accent1 3 4 3 12" xfId="26561" xr:uid="{00000000-0005-0000-0000-00000A670000}"/>
    <cellStyle name="20% - Accent1 3 4 3 12 2" xfId="26562" xr:uid="{00000000-0005-0000-0000-00000B670000}"/>
    <cellStyle name="20% - Accent1 3 4 3 13" xfId="26563" xr:uid="{00000000-0005-0000-0000-00000C670000}"/>
    <cellStyle name="20% - Accent1 3 4 3 13 2" xfId="26564" xr:uid="{00000000-0005-0000-0000-00000D670000}"/>
    <cellStyle name="20% - Accent1 3 4 3 14" xfId="26565" xr:uid="{00000000-0005-0000-0000-00000E670000}"/>
    <cellStyle name="20% - Accent1 3 4 3 2" xfId="26566" xr:uid="{00000000-0005-0000-0000-00000F670000}"/>
    <cellStyle name="20% - Accent1 3 4 3 2 10" xfId="26567" xr:uid="{00000000-0005-0000-0000-000010670000}"/>
    <cellStyle name="20% - Accent1 3 4 3 2 10 2" xfId="26568" xr:uid="{00000000-0005-0000-0000-000011670000}"/>
    <cellStyle name="20% - Accent1 3 4 3 2 11" xfId="26569" xr:uid="{00000000-0005-0000-0000-000012670000}"/>
    <cellStyle name="20% - Accent1 3 4 3 2 2" xfId="26570" xr:uid="{00000000-0005-0000-0000-000013670000}"/>
    <cellStyle name="20% - Accent1 3 4 3 2 2 2" xfId="26571" xr:uid="{00000000-0005-0000-0000-000014670000}"/>
    <cellStyle name="20% - Accent1 3 4 3 2 2 2 2" xfId="26572" xr:uid="{00000000-0005-0000-0000-000015670000}"/>
    <cellStyle name="20% - Accent1 3 4 3 2 2 2 2 2" xfId="26573" xr:uid="{00000000-0005-0000-0000-000016670000}"/>
    <cellStyle name="20% - Accent1 3 4 3 2 2 2 2 2 2" xfId="26574" xr:uid="{00000000-0005-0000-0000-000017670000}"/>
    <cellStyle name="20% - Accent1 3 4 3 2 2 2 2 3" xfId="26575" xr:uid="{00000000-0005-0000-0000-000018670000}"/>
    <cellStyle name="20% - Accent1 3 4 3 2 2 2 3" xfId="26576" xr:uid="{00000000-0005-0000-0000-000019670000}"/>
    <cellStyle name="20% - Accent1 3 4 3 2 2 2 3 2" xfId="26577" xr:uid="{00000000-0005-0000-0000-00001A670000}"/>
    <cellStyle name="20% - Accent1 3 4 3 2 2 2 4" xfId="26578" xr:uid="{00000000-0005-0000-0000-00001B670000}"/>
    <cellStyle name="20% - Accent1 3 4 3 2 2 3" xfId="26579" xr:uid="{00000000-0005-0000-0000-00001C670000}"/>
    <cellStyle name="20% - Accent1 3 4 3 2 2 3 2" xfId="26580" xr:uid="{00000000-0005-0000-0000-00001D670000}"/>
    <cellStyle name="20% - Accent1 3 4 3 2 2 3 2 2" xfId="26581" xr:uid="{00000000-0005-0000-0000-00001E670000}"/>
    <cellStyle name="20% - Accent1 3 4 3 2 2 3 2 2 2" xfId="26582" xr:uid="{00000000-0005-0000-0000-00001F670000}"/>
    <cellStyle name="20% - Accent1 3 4 3 2 2 3 2 3" xfId="26583" xr:uid="{00000000-0005-0000-0000-000020670000}"/>
    <cellStyle name="20% - Accent1 3 4 3 2 2 3 3" xfId="26584" xr:uid="{00000000-0005-0000-0000-000021670000}"/>
    <cellStyle name="20% - Accent1 3 4 3 2 2 3 3 2" xfId="26585" xr:uid="{00000000-0005-0000-0000-000022670000}"/>
    <cellStyle name="20% - Accent1 3 4 3 2 2 3 4" xfId="26586" xr:uid="{00000000-0005-0000-0000-000023670000}"/>
    <cellStyle name="20% - Accent1 3 4 3 2 2 4" xfId="26587" xr:uid="{00000000-0005-0000-0000-000024670000}"/>
    <cellStyle name="20% - Accent1 3 4 3 2 2 4 2" xfId="26588" xr:uid="{00000000-0005-0000-0000-000025670000}"/>
    <cellStyle name="20% - Accent1 3 4 3 2 2 4 2 2" xfId="26589" xr:uid="{00000000-0005-0000-0000-000026670000}"/>
    <cellStyle name="20% - Accent1 3 4 3 2 2 4 2 2 2" xfId="26590" xr:uid="{00000000-0005-0000-0000-000027670000}"/>
    <cellStyle name="20% - Accent1 3 4 3 2 2 4 2 3" xfId="26591" xr:uid="{00000000-0005-0000-0000-000028670000}"/>
    <cellStyle name="20% - Accent1 3 4 3 2 2 4 3" xfId="26592" xr:uid="{00000000-0005-0000-0000-000029670000}"/>
    <cellStyle name="20% - Accent1 3 4 3 2 2 4 3 2" xfId="26593" xr:uid="{00000000-0005-0000-0000-00002A670000}"/>
    <cellStyle name="20% - Accent1 3 4 3 2 2 4 4" xfId="26594" xr:uid="{00000000-0005-0000-0000-00002B670000}"/>
    <cellStyle name="20% - Accent1 3 4 3 2 2 5" xfId="26595" xr:uid="{00000000-0005-0000-0000-00002C670000}"/>
    <cellStyle name="20% - Accent1 3 4 3 2 2 5 2" xfId="26596" xr:uid="{00000000-0005-0000-0000-00002D670000}"/>
    <cellStyle name="20% - Accent1 3 4 3 2 2 5 2 2" xfId="26597" xr:uid="{00000000-0005-0000-0000-00002E670000}"/>
    <cellStyle name="20% - Accent1 3 4 3 2 2 5 3" xfId="26598" xr:uid="{00000000-0005-0000-0000-00002F670000}"/>
    <cellStyle name="20% - Accent1 3 4 3 2 2 6" xfId="26599" xr:uid="{00000000-0005-0000-0000-000030670000}"/>
    <cellStyle name="20% - Accent1 3 4 3 2 2 6 2" xfId="26600" xr:uid="{00000000-0005-0000-0000-000031670000}"/>
    <cellStyle name="20% - Accent1 3 4 3 2 2 6 2 2" xfId="26601" xr:uid="{00000000-0005-0000-0000-000032670000}"/>
    <cellStyle name="20% - Accent1 3 4 3 2 2 6 3" xfId="26602" xr:uid="{00000000-0005-0000-0000-000033670000}"/>
    <cellStyle name="20% - Accent1 3 4 3 2 2 7" xfId="26603" xr:uid="{00000000-0005-0000-0000-000034670000}"/>
    <cellStyle name="20% - Accent1 3 4 3 2 2 7 2" xfId="26604" xr:uid="{00000000-0005-0000-0000-000035670000}"/>
    <cellStyle name="20% - Accent1 3 4 3 2 2 8" xfId="26605" xr:uid="{00000000-0005-0000-0000-000036670000}"/>
    <cellStyle name="20% - Accent1 3 4 3 2 2 8 2" xfId="26606" xr:uid="{00000000-0005-0000-0000-000037670000}"/>
    <cellStyle name="20% - Accent1 3 4 3 2 2 9" xfId="26607" xr:uid="{00000000-0005-0000-0000-000038670000}"/>
    <cellStyle name="20% - Accent1 3 4 3 2 3" xfId="26608" xr:uid="{00000000-0005-0000-0000-000039670000}"/>
    <cellStyle name="20% - Accent1 3 4 3 2 3 2" xfId="26609" xr:uid="{00000000-0005-0000-0000-00003A670000}"/>
    <cellStyle name="20% - Accent1 3 4 3 2 3 2 2" xfId="26610" xr:uid="{00000000-0005-0000-0000-00003B670000}"/>
    <cellStyle name="20% - Accent1 3 4 3 2 3 2 2 2" xfId="26611" xr:uid="{00000000-0005-0000-0000-00003C670000}"/>
    <cellStyle name="20% - Accent1 3 4 3 2 3 2 2 2 2" xfId="26612" xr:uid="{00000000-0005-0000-0000-00003D670000}"/>
    <cellStyle name="20% - Accent1 3 4 3 2 3 2 2 3" xfId="26613" xr:uid="{00000000-0005-0000-0000-00003E670000}"/>
    <cellStyle name="20% - Accent1 3 4 3 2 3 2 3" xfId="26614" xr:uid="{00000000-0005-0000-0000-00003F670000}"/>
    <cellStyle name="20% - Accent1 3 4 3 2 3 2 3 2" xfId="26615" xr:uid="{00000000-0005-0000-0000-000040670000}"/>
    <cellStyle name="20% - Accent1 3 4 3 2 3 2 4" xfId="26616" xr:uid="{00000000-0005-0000-0000-000041670000}"/>
    <cellStyle name="20% - Accent1 3 4 3 2 3 3" xfId="26617" xr:uid="{00000000-0005-0000-0000-000042670000}"/>
    <cellStyle name="20% - Accent1 3 4 3 2 3 3 2" xfId="26618" xr:uid="{00000000-0005-0000-0000-000043670000}"/>
    <cellStyle name="20% - Accent1 3 4 3 2 3 3 2 2" xfId="26619" xr:uid="{00000000-0005-0000-0000-000044670000}"/>
    <cellStyle name="20% - Accent1 3 4 3 2 3 3 2 2 2" xfId="26620" xr:uid="{00000000-0005-0000-0000-000045670000}"/>
    <cellStyle name="20% - Accent1 3 4 3 2 3 3 2 3" xfId="26621" xr:uid="{00000000-0005-0000-0000-000046670000}"/>
    <cellStyle name="20% - Accent1 3 4 3 2 3 3 3" xfId="26622" xr:uid="{00000000-0005-0000-0000-000047670000}"/>
    <cellStyle name="20% - Accent1 3 4 3 2 3 3 3 2" xfId="26623" xr:uid="{00000000-0005-0000-0000-000048670000}"/>
    <cellStyle name="20% - Accent1 3 4 3 2 3 3 4" xfId="26624" xr:uid="{00000000-0005-0000-0000-000049670000}"/>
    <cellStyle name="20% - Accent1 3 4 3 2 3 4" xfId="26625" xr:uid="{00000000-0005-0000-0000-00004A670000}"/>
    <cellStyle name="20% - Accent1 3 4 3 2 3 4 2" xfId="26626" xr:uid="{00000000-0005-0000-0000-00004B670000}"/>
    <cellStyle name="20% - Accent1 3 4 3 2 3 4 2 2" xfId="26627" xr:uid="{00000000-0005-0000-0000-00004C670000}"/>
    <cellStyle name="20% - Accent1 3 4 3 2 3 4 2 2 2" xfId="26628" xr:uid="{00000000-0005-0000-0000-00004D670000}"/>
    <cellStyle name="20% - Accent1 3 4 3 2 3 4 2 3" xfId="26629" xr:uid="{00000000-0005-0000-0000-00004E670000}"/>
    <cellStyle name="20% - Accent1 3 4 3 2 3 4 3" xfId="26630" xr:uid="{00000000-0005-0000-0000-00004F670000}"/>
    <cellStyle name="20% - Accent1 3 4 3 2 3 4 3 2" xfId="26631" xr:uid="{00000000-0005-0000-0000-000050670000}"/>
    <cellStyle name="20% - Accent1 3 4 3 2 3 4 4" xfId="26632" xr:uid="{00000000-0005-0000-0000-000051670000}"/>
    <cellStyle name="20% - Accent1 3 4 3 2 3 5" xfId="26633" xr:uid="{00000000-0005-0000-0000-000052670000}"/>
    <cellStyle name="20% - Accent1 3 4 3 2 3 5 2" xfId="26634" xr:uid="{00000000-0005-0000-0000-000053670000}"/>
    <cellStyle name="20% - Accent1 3 4 3 2 3 5 2 2" xfId="26635" xr:uid="{00000000-0005-0000-0000-000054670000}"/>
    <cellStyle name="20% - Accent1 3 4 3 2 3 5 3" xfId="26636" xr:uid="{00000000-0005-0000-0000-000055670000}"/>
    <cellStyle name="20% - Accent1 3 4 3 2 3 6" xfId="26637" xr:uid="{00000000-0005-0000-0000-000056670000}"/>
    <cellStyle name="20% - Accent1 3 4 3 2 3 6 2" xfId="26638" xr:uid="{00000000-0005-0000-0000-000057670000}"/>
    <cellStyle name="20% - Accent1 3 4 3 2 3 6 2 2" xfId="26639" xr:uid="{00000000-0005-0000-0000-000058670000}"/>
    <cellStyle name="20% - Accent1 3 4 3 2 3 6 3" xfId="26640" xr:uid="{00000000-0005-0000-0000-000059670000}"/>
    <cellStyle name="20% - Accent1 3 4 3 2 3 7" xfId="26641" xr:uid="{00000000-0005-0000-0000-00005A670000}"/>
    <cellStyle name="20% - Accent1 3 4 3 2 3 7 2" xfId="26642" xr:uid="{00000000-0005-0000-0000-00005B670000}"/>
    <cellStyle name="20% - Accent1 3 4 3 2 3 8" xfId="26643" xr:uid="{00000000-0005-0000-0000-00005C670000}"/>
    <cellStyle name="20% - Accent1 3 4 3 2 3 8 2" xfId="26644" xr:uid="{00000000-0005-0000-0000-00005D670000}"/>
    <cellStyle name="20% - Accent1 3 4 3 2 3 9" xfId="26645" xr:uid="{00000000-0005-0000-0000-00005E670000}"/>
    <cellStyle name="20% - Accent1 3 4 3 2 4" xfId="26646" xr:uid="{00000000-0005-0000-0000-00005F670000}"/>
    <cellStyle name="20% - Accent1 3 4 3 2 4 2" xfId="26647" xr:uid="{00000000-0005-0000-0000-000060670000}"/>
    <cellStyle name="20% - Accent1 3 4 3 2 4 2 2" xfId="26648" xr:uid="{00000000-0005-0000-0000-000061670000}"/>
    <cellStyle name="20% - Accent1 3 4 3 2 4 2 2 2" xfId="26649" xr:uid="{00000000-0005-0000-0000-000062670000}"/>
    <cellStyle name="20% - Accent1 3 4 3 2 4 2 3" xfId="26650" xr:uid="{00000000-0005-0000-0000-000063670000}"/>
    <cellStyle name="20% - Accent1 3 4 3 2 4 3" xfId="26651" xr:uid="{00000000-0005-0000-0000-000064670000}"/>
    <cellStyle name="20% - Accent1 3 4 3 2 4 3 2" xfId="26652" xr:uid="{00000000-0005-0000-0000-000065670000}"/>
    <cellStyle name="20% - Accent1 3 4 3 2 4 4" xfId="26653" xr:uid="{00000000-0005-0000-0000-000066670000}"/>
    <cellStyle name="20% - Accent1 3 4 3 2 5" xfId="26654" xr:uid="{00000000-0005-0000-0000-000067670000}"/>
    <cellStyle name="20% - Accent1 3 4 3 2 5 2" xfId="26655" xr:uid="{00000000-0005-0000-0000-000068670000}"/>
    <cellStyle name="20% - Accent1 3 4 3 2 5 2 2" xfId="26656" xr:uid="{00000000-0005-0000-0000-000069670000}"/>
    <cellStyle name="20% - Accent1 3 4 3 2 5 2 2 2" xfId="26657" xr:uid="{00000000-0005-0000-0000-00006A670000}"/>
    <cellStyle name="20% - Accent1 3 4 3 2 5 2 3" xfId="26658" xr:uid="{00000000-0005-0000-0000-00006B670000}"/>
    <cellStyle name="20% - Accent1 3 4 3 2 5 3" xfId="26659" xr:uid="{00000000-0005-0000-0000-00006C670000}"/>
    <cellStyle name="20% - Accent1 3 4 3 2 5 3 2" xfId="26660" xr:uid="{00000000-0005-0000-0000-00006D670000}"/>
    <cellStyle name="20% - Accent1 3 4 3 2 5 4" xfId="26661" xr:uid="{00000000-0005-0000-0000-00006E670000}"/>
    <cellStyle name="20% - Accent1 3 4 3 2 6" xfId="26662" xr:uid="{00000000-0005-0000-0000-00006F670000}"/>
    <cellStyle name="20% - Accent1 3 4 3 2 6 2" xfId="26663" xr:uid="{00000000-0005-0000-0000-000070670000}"/>
    <cellStyle name="20% - Accent1 3 4 3 2 6 2 2" xfId="26664" xr:uid="{00000000-0005-0000-0000-000071670000}"/>
    <cellStyle name="20% - Accent1 3 4 3 2 6 2 2 2" xfId="26665" xr:uid="{00000000-0005-0000-0000-000072670000}"/>
    <cellStyle name="20% - Accent1 3 4 3 2 6 2 3" xfId="26666" xr:uid="{00000000-0005-0000-0000-000073670000}"/>
    <cellStyle name="20% - Accent1 3 4 3 2 6 3" xfId="26667" xr:uid="{00000000-0005-0000-0000-000074670000}"/>
    <cellStyle name="20% - Accent1 3 4 3 2 6 3 2" xfId="26668" xr:uid="{00000000-0005-0000-0000-000075670000}"/>
    <cellStyle name="20% - Accent1 3 4 3 2 6 4" xfId="26669" xr:uid="{00000000-0005-0000-0000-000076670000}"/>
    <cellStyle name="20% - Accent1 3 4 3 2 7" xfId="26670" xr:uid="{00000000-0005-0000-0000-000077670000}"/>
    <cellStyle name="20% - Accent1 3 4 3 2 7 2" xfId="26671" xr:uid="{00000000-0005-0000-0000-000078670000}"/>
    <cellStyle name="20% - Accent1 3 4 3 2 7 2 2" xfId="26672" xr:uid="{00000000-0005-0000-0000-000079670000}"/>
    <cellStyle name="20% - Accent1 3 4 3 2 7 3" xfId="26673" xr:uid="{00000000-0005-0000-0000-00007A670000}"/>
    <cellStyle name="20% - Accent1 3 4 3 2 8" xfId="26674" xr:uid="{00000000-0005-0000-0000-00007B670000}"/>
    <cellStyle name="20% - Accent1 3 4 3 2 8 2" xfId="26675" xr:uid="{00000000-0005-0000-0000-00007C670000}"/>
    <cellStyle name="20% - Accent1 3 4 3 2 8 2 2" xfId="26676" xr:uid="{00000000-0005-0000-0000-00007D670000}"/>
    <cellStyle name="20% - Accent1 3 4 3 2 8 3" xfId="26677" xr:uid="{00000000-0005-0000-0000-00007E670000}"/>
    <cellStyle name="20% - Accent1 3 4 3 2 9" xfId="26678" xr:uid="{00000000-0005-0000-0000-00007F670000}"/>
    <cellStyle name="20% - Accent1 3 4 3 2 9 2" xfId="26679" xr:uid="{00000000-0005-0000-0000-000080670000}"/>
    <cellStyle name="20% - Accent1 3 4 3 3" xfId="26680" xr:uid="{00000000-0005-0000-0000-000081670000}"/>
    <cellStyle name="20% - Accent1 3 4 3 3 10" xfId="26681" xr:uid="{00000000-0005-0000-0000-000082670000}"/>
    <cellStyle name="20% - Accent1 3 4 3 3 10 2" xfId="26682" xr:uid="{00000000-0005-0000-0000-000083670000}"/>
    <cellStyle name="20% - Accent1 3 4 3 3 11" xfId="26683" xr:uid="{00000000-0005-0000-0000-000084670000}"/>
    <cellStyle name="20% - Accent1 3 4 3 3 2" xfId="26684" xr:uid="{00000000-0005-0000-0000-000085670000}"/>
    <cellStyle name="20% - Accent1 3 4 3 3 2 2" xfId="26685" xr:uid="{00000000-0005-0000-0000-000086670000}"/>
    <cellStyle name="20% - Accent1 3 4 3 3 2 2 2" xfId="26686" xr:uid="{00000000-0005-0000-0000-000087670000}"/>
    <cellStyle name="20% - Accent1 3 4 3 3 2 2 2 2" xfId="26687" xr:uid="{00000000-0005-0000-0000-000088670000}"/>
    <cellStyle name="20% - Accent1 3 4 3 3 2 2 2 2 2" xfId="26688" xr:uid="{00000000-0005-0000-0000-000089670000}"/>
    <cellStyle name="20% - Accent1 3 4 3 3 2 2 2 3" xfId="26689" xr:uid="{00000000-0005-0000-0000-00008A670000}"/>
    <cellStyle name="20% - Accent1 3 4 3 3 2 2 3" xfId="26690" xr:uid="{00000000-0005-0000-0000-00008B670000}"/>
    <cellStyle name="20% - Accent1 3 4 3 3 2 2 3 2" xfId="26691" xr:uid="{00000000-0005-0000-0000-00008C670000}"/>
    <cellStyle name="20% - Accent1 3 4 3 3 2 2 4" xfId="26692" xr:uid="{00000000-0005-0000-0000-00008D670000}"/>
    <cellStyle name="20% - Accent1 3 4 3 3 2 3" xfId="26693" xr:uid="{00000000-0005-0000-0000-00008E670000}"/>
    <cellStyle name="20% - Accent1 3 4 3 3 2 3 2" xfId="26694" xr:uid="{00000000-0005-0000-0000-00008F670000}"/>
    <cellStyle name="20% - Accent1 3 4 3 3 2 3 2 2" xfId="26695" xr:uid="{00000000-0005-0000-0000-000090670000}"/>
    <cellStyle name="20% - Accent1 3 4 3 3 2 3 2 2 2" xfId="26696" xr:uid="{00000000-0005-0000-0000-000091670000}"/>
    <cellStyle name="20% - Accent1 3 4 3 3 2 3 2 3" xfId="26697" xr:uid="{00000000-0005-0000-0000-000092670000}"/>
    <cellStyle name="20% - Accent1 3 4 3 3 2 3 3" xfId="26698" xr:uid="{00000000-0005-0000-0000-000093670000}"/>
    <cellStyle name="20% - Accent1 3 4 3 3 2 3 3 2" xfId="26699" xr:uid="{00000000-0005-0000-0000-000094670000}"/>
    <cellStyle name="20% - Accent1 3 4 3 3 2 3 4" xfId="26700" xr:uid="{00000000-0005-0000-0000-000095670000}"/>
    <cellStyle name="20% - Accent1 3 4 3 3 2 4" xfId="26701" xr:uid="{00000000-0005-0000-0000-000096670000}"/>
    <cellStyle name="20% - Accent1 3 4 3 3 2 4 2" xfId="26702" xr:uid="{00000000-0005-0000-0000-000097670000}"/>
    <cellStyle name="20% - Accent1 3 4 3 3 2 4 2 2" xfId="26703" xr:uid="{00000000-0005-0000-0000-000098670000}"/>
    <cellStyle name="20% - Accent1 3 4 3 3 2 4 2 2 2" xfId="26704" xr:uid="{00000000-0005-0000-0000-000099670000}"/>
    <cellStyle name="20% - Accent1 3 4 3 3 2 4 2 3" xfId="26705" xr:uid="{00000000-0005-0000-0000-00009A670000}"/>
    <cellStyle name="20% - Accent1 3 4 3 3 2 4 3" xfId="26706" xr:uid="{00000000-0005-0000-0000-00009B670000}"/>
    <cellStyle name="20% - Accent1 3 4 3 3 2 4 3 2" xfId="26707" xr:uid="{00000000-0005-0000-0000-00009C670000}"/>
    <cellStyle name="20% - Accent1 3 4 3 3 2 4 4" xfId="26708" xr:uid="{00000000-0005-0000-0000-00009D670000}"/>
    <cellStyle name="20% - Accent1 3 4 3 3 2 5" xfId="26709" xr:uid="{00000000-0005-0000-0000-00009E670000}"/>
    <cellStyle name="20% - Accent1 3 4 3 3 2 5 2" xfId="26710" xr:uid="{00000000-0005-0000-0000-00009F670000}"/>
    <cellStyle name="20% - Accent1 3 4 3 3 2 5 2 2" xfId="26711" xr:uid="{00000000-0005-0000-0000-0000A0670000}"/>
    <cellStyle name="20% - Accent1 3 4 3 3 2 5 3" xfId="26712" xr:uid="{00000000-0005-0000-0000-0000A1670000}"/>
    <cellStyle name="20% - Accent1 3 4 3 3 2 6" xfId="26713" xr:uid="{00000000-0005-0000-0000-0000A2670000}"/>
    <cellStyle name="20% - Accent1 3 4 3 3 2 6 2" xfId="26714" xr:uid="{00000000-0005-0000-0000-0000A3670000}"/>
    <cellStyle name="20% - Accent1 3 4 3 3 2 6 2 2" xfId="26715" xr:uid="{00000000-0005-0000-0000-0000A4670000}"/>
    <cellStyle name="20% - Accent1 3 4 3 3 2 6 3" xfId="26716" xr:uid="{00000000-0005-0000-0000-0000A5670000}"/>
    <cellStyle name="20% - Accent1 3 4 3 3 2 7" xfId="26717" xr:uid="{00000000-0005-0000-0000-0000A6670000}"/>
    <cellStyle name="20% - Accent1 3 4 3 3 2 7 2" xfId="26718" xr:uid="{00000000-0005-0000-0000-0000A7670000}"/>
    <cellStyle name="20% - Accent1 3 4 3 3 2 8" xfId="26719" xr:uid="{00000000-0005-0000-0000-0000A8670000}"/>
    <cellStyle name="20% - Accent1 3 4 3 3 2 8 2" xfId="26720" xr:uid="{00000000-0005-0000-0000-0000A9670000}"/>
    <cellStyle name="20% - Accent1 3 4 3 3 2 9" xfId="26721" xr:uid="{00000000-0005-0000-0000-0000AA670000}"/>
    <cellStyle name="20% - Accent1 3 4 3 3 3" xfId="26722" xr:uid="{00000000-0005-0000-0000-0000AB670000}"/>
    <cellStyle name="20% - Accent1 3 4 3 3 3 2" xfId="26723" xr:uid="{00000000-0005-0000-0000-0000AC670000}"/>
    <cellStyle name="20% - Accent1 3 4 3 3 3 2 2" xfId="26724" xr:uid="{00000000-0005-0000-0000-0000AD670000}"/>
    <cellStyle name="20% - Accent1 3 4 3 3 3 2 2 2" xfId="26725" xr:uid="{00000000-0005-0000-0000-0000AE670000}"/>
    <cellStyle name="20% - Accent1 3 4 3 3 3 2 2 2 2" xfId="26726" xr:uid="{00000000-0005-0000-0000-0000AF670000}"/>
    <cellStyle name="20% - Accent1 3 4 3 3 3 2 2 3" xfId="26727" xr:uid="{00000000-0005-0000-0000-0000B0670000}"/>
    <cellStyle name="20% - Accent1 3 4 3 3 3 2 3" xfId="26728" xr:uid="{00000000-0005-0000-0000-0000B1670000}"/>
    <cellStyle name="20% - Accent1 3 4 3 3 3 2 3 2" xfId="26729" xr:uid="{00000000-0005-0000-0000-0000B2670000}"/>
    <cellStyle name="20% - Accent1 3 4 3 3 3 2 4" xfId="26730" xr:uid="{00000000-0005-0000-0000-0000B3670000}"/>
    <cellStyle name="20% - Accent1 3 4 3 3 3 3" xfId="26731" xr:uid="{00000000-0005-0000-0000-0000B4670000}"/>
    <cellStyle name="20% - Accent1 3 4 3 3 3 3 2" xfId="26732" xr:uid="{00000000-0005-0000-0000-0000B5670000}"/>
    <cellStyle name="20% - Accent1 3 4 3 3 3 3 2 2" xfId="26733" xr:uid="{00000000-0005-0000-0000-0000B6670000}"/>
    <cellStyle name="20% - Accent1 3 4 3 3 3 3 2 2 2" xfId="26734" xr:uid="{00000000-0005-0000-0000-0000B7670000}"/>
    <cellStyle name="20% - Accent1 3 4 3 3 3 3 2 3" xfId="26735" xr:uid="{00000000-0005-0000-0000-0000B8670000}"/>
    <cellStyle name="20% - Accent1 3 4 3 3 3 3 3" xfId="26736" xr:uid="{00000000-0005-0000-0000-0000B9670000}"/>
    <cellStyle name="20% - Accent1 3 4 3 3 3 3 3 2" xfId="26737" xr:uid="{00000000-0005-0000-0000-0000BA670000}"/>
    <cellStyle name="20% - Accent1 3 4 3 3 3 3 4" xfId="26738" xr:uid="{00000000-0005-0000-0000-0000BB670000}"/>
    <cellStyle name="20% - Accent1 3 4 3 3 3 4" xfId="26739" xr:uid="{00000000-0005-0000-0000-0000BC670000}"/>
    <cellStyle name="20% - Accent1 3 4 3 3 3 4 2" xfId="26740" xr:uid="{00000000-0005-0000-0000-0000BD670000}"/>
    <cellStyle name="20% - Accent1 3 4 3 3 3 4 2 2" xfId="26741" xr:uid="{00000000-0005-0000-0000-0000BE670000}"/>
    <cellStyle name="20% - Accent1 3 4 3 3 3 4 2 2 2" xfId="26742" xr:uid="{00000000-0005-0000-0000-0000BF670000}"/>
    <cellStyle name="20% - Accent1 3 4 3 3 3 4 2 3" xfId="26743" xr:uid="{00000000-0005-0000-0000-0000C0670000}"/>
    <cellStyle name="20% - Accent1 3 4 3 3 3 4 3" xfId="26744" xr:uid="{00000000-0005-0000-0000-0000C1670000}"/>
    <cellStyle name="20% - Accent1 3 4 3 3 3 4 3 2" xfId="26745" xr:uid="{00000000-0005-0000-0000-0000C2670000}"/>
    <cellStyle name="20% - Accent1 3 4 3 3 3 4 4" xfId="26746" xr:uid="{00000000-0005-0000-0000-0000C3670000}"/>
    <cellStyle name="20% - Accent1 3 4 3 3 3 5" xfId="26747" xr:uid="{00000000-0005-0000-0000-0000C4670000}"/>
    <cellStyle name="20% - Accent1 3 4 3 3 3 5 2" xfId="26748" xr:uid="{00000000-0005-0000-0000-0000C5670000}"/>
    <cellStyle name="20% - Accent1 3 4 3 3 3 5 2 2" xfId="26749" xr:uid="{00000000-0005-0000-0000-0000C6670000}"/>
    <cellStyle name="20% - Accent1 3 4 3 3 3 5 3" xfId="26750" xr:uid="{00000000-0005-0000-0000-0000C7670000}"/>
    <cellStyle name="20% - Accent1 3 4 3 3 3 6" xfId="26751" xr:uid="{00000000-0005-0000-0000-0000C8670000}"/>
    <cellStyle name="20% - Accent1 3 4 3 3 3 6 2" xfId="26752" xr:uid="{00000000-0005-0000-0000-0000C9670000}"/>
    <cellStyle name="20% - Accent1 3 4 3 3 3 6 2 2" xfId="26753" xr:uid="{00000000-0005-0000-0000-0000CA670000}"/>
    <cellStyle name="20% - Accent1 3 4 3 3 3 6 3" xfId="26754" xr:uid="{00000000-0005-0000-0000-0000CB670000}"/>
    <cellStyle name="20% - Accent1 3 4 3 3 3 7" xfId="26755" xr:uid="{00000000-0005-0000-0000-0000CC670000}"/>
    <cellStyle name="20% - Accent1 3 4 3 3 3 7 2" xfId="26756" xr:uid="{00000000-0005-0000-0000-0000CD670000}"/>
    <cellStyle name="20% - Accent1 3 4 3 3 3 8" xfId="26757" xr:uid="{00000000-0005-0000-0000-0000CE670000}"/>
    <cellStyle name="20% - Accent1 3 4 3 3 3 8 2" xfId="26758" xr:uid="{00000000-0005-0000-0000-0000CF670000}"/>
    <cellStyle name="20% - Accent1 3 4 3 3 3 9" xfId="26759" xr:uid="{00000000-0005-0000-0000-0000D0670000}"/>
    <cellStyle name="20% - Accent1 3 4 3 3 4" xfId="26760" xr:uid="{00000000-0005-0000-0000-0000D1670000}"/>
    <cellStyle name="20% - Accent1 3 4 3 3 4 2" xfId="26761" xr:uid="{00000000-0005-0000-0000-0000D2670000}"/>
    <cellStyle name="20% - Accent1 3 4 3 3 4 2 2" xfId="26762" xr:uid="{00000000-0005-0000-0000-0000D3670000}"/>
    <cellStyle name="20% - Accent1 3 4 3 3 4 2 2 2" xfId="26763" xr:uid="{00000000-0005-0000-0000-0000D4670000}"/>
    <cellStyle name="20% - Accent1 3 4 3 3 4 2 3" xfId="26764" xr:uid="{00000000-0005-0000-0000-0000D5670000}"/>
    <cellStyle name="20% - Accent1 3 4 3 3 4 3" xfId="26765" xr:uid="{00000000-0005-0000-0000-0000D6670000}"/>
    <cellStyle name="20% - Accent1 3 4 3 3 4 3 2" xfId="26766" xr:uid="{00000000-0005-0000-0000-0000D7670000}"/>
    <cellStyle name="20% - Accent1 3 4 3 3 4 4" xfId="26767" xr:uid="{00000000-0005-0000-0000-0000D8670000}"/>
    <cellStyle name="20% - Accent1 3 4 3 3 5" xfId="26768" xr:uid="{00000000-0005-0000-0000-0000D9670000}"/>
    <cellStyle name="20% - Accent1 3 4 3 3 5 2" xfId="26769" xr:uid="{00000000-0005-0000-0000-0000DA670000}"/>
    <cellStyle name="20% - Accent1 3 4 3 3 5 2 2" xfId="26770" xr:uid="{00000000-0005-0000-0000-0000DB670000}"/>
    <cellStyle name="20% - Accent1 3 4 3 3 5 2 2 2" xfId="26771" xr:uid="{00000000-0005-0000-0000-0000DC670000}"/>
    <cellStyle name="20% - Accent1 3 4 3 3 5 2 3" xfId="26772" xr:uid="{00000000-0005-0000-0000-0000DD670000}"/>
    <cellStyle name="20% - Accent1 3 4 3 3 5 3" xfId="26773" xr:uid="{00000000-0005-0000-0000-0000DE670000}"/>
    <cellStyle name="20% - Accent1 3 4 3 3 5 3 2" xfId="26774" xr:uid="{00000000-0005-0000-0000-0000DF670000}"/>
    <cellStyle name="20% - Accent1 3 4 3 3 5 4" xfId="26775" xr:uid="{00000000-0005-0000-0000-0000E0670000}"/>
    <cellStyle name="20% - Accent1 3 4 3 3 6" xfId="26776" xr:uid="{00000000-0005-0000-0000-0000E1670000}"/>
    <cellStyle name="20% - Accent1 3 4 3 3 6 2" xfId="26777" xr:uid="{00000000-0005-0000-0000-0000E2670000}"/>
    <cellStyle name="20% - Accent1 3 4 3 3 6 2 2" xfId="26778" xr:uid="{00000000-0005-0000-0000-0000E3670000}"/>
    <cellStyle name="20% - Accent1 3 4 3 3 6 2 2 2" xfId="26779" xr:uid="{00000000-0005-0000-0000-0000E4670000}"/>
    <cellStyle name="20% - Accent1 3 4 3 3 6 2 3" xfId="26780" xr:uid="{00000000-0005-0000-0000-0000E5670000}"/>
    <cellStyle name="20% - Accent1 3 4 3 3 6 3" xfId="26781" xr:uid="{00000000-0005-0000-0000-0000E6670000}"/>
    <cellStyle name="20% - Accent1 3 4 3 3 6 3 2" xfId="26782" xr:uid="{00000000-0005-0000-0000-0000E7670000}"/>
    <cellStyle name="20% - Accent1 3 4 3 3 6 4" xfId="26783" xr:uid="{00000000-0005-0000-0000-0000E8670000}"/>
    <cellStyle name="20% - Accent1 3 4 3 3 7" xfId="26784" xr:uid="{00000000-0005-0000-0000-0000E9670000}"/>
    <cellStyle name="20% - Accent1 3 4 3 3 7 2" xfId="26785" xr:uid="{00000000-0005-0000-0000-0000EA670000}"/>
    <cellStyle name="20% - Accent1 3 4 3 3 7 2 2" xfId="26786" xr:uid="{00000000-0005-0000-0000-0000EB670000}"/>
    <cellStyle name="20% - Accent1 3 4 3 3 7 3" xfId="26787" xr:uid="{00000000-0005-0000-0000-0000EC670000}"/>
    <cellStyle name="20% - Accent1 3 4 3 3 8" xfId="26788" xr:uid="{00000000-0005-0000-0000-0000ED670000}"/>
    <cellStyle name="20% - Accent1 3 4 3 3 8 2" xfId="26789" xr:uid="{00000000-0005-0000-0000-0000EE670000}"/>
    <cellStyle name="20% - Accent1 3 4 3 3 8 2 2" xfId="26790" xr:uid="{00000000-0005-0000-0000-0000EF670000}"/>
    <cellStyle name="20% - Accent1 3 4 3 3 8 3" xfId="26791" xr:uid="{00000000-0005-0000-0000-0000F0670000}"/>
    <cellStyle name="20% - Accent1 3 4 3 3 9" xfId="26792" xr:uid="{00000000-0005-0000-0000-0000F1670000}"/>
    <cellStyle name="20% - Accent1 3 4 3 3 9 2" xfId="26793" xr:uid="{00000000-0005-0000-0000-0000F2670000}"/>
    <cellStyle name="20% - Accent1 3 4 3 4" xfId="26794" xr:uid="{00000000-0005-0000-0000-0000F3670000}"/>
    <cellStyle name="20% - Accent1 3 4 3 4 10" xfId="26795" xr:uid="{00000000-0005-0000-0000-0000F4670000}"/>
    <cellStyle name="20% - Accent1 3 4 3 4 10 2" xfId="26796" xr:uid="{00000000-0005-0000-0000-0000F5670000}"/>
    <cellStyle name="20% - Accent1 3 4 3 4 11" xfId="26797" xr:uid="{00000000-0005-0000-0000-0000F6670000}"/>
    <cellStyle name="20% - Accent1 3 4 3 4 2" xfId="26798" xr:uid="{00000000-0005-0000-0000-0000F7670000}"/>
    <cellStyle name="20% - Accent1 3 4 3 4 2 2" xfId="26799" xr:uid="{00000000-0005-0000-0000-0000F8670000}"/>
    <cellStyle name="20% - Accent1 3 4 3 4 2 2 2" xfId="26800" xr:uid="{00000000-0005-0000-0000-0000F9670000}"/>
    <cellStyle name="20% - Accent1 3 4 3 4 2 2 2 2" xfId="26801" xr:uid="{00000000-0005-0000-0000-0000FA670000}"/>
    <cellStyle name="20% - Accent1 3 4 3 4 2 2 2 2 2" xfId="26802" xr:uid="{00000000-0005-0000-0000-0000FB670000}"/>
    <cellStyle name="20% - Accent1 3 4 3 4 2 2 2 3" xfId="26803" xr:uid="{00000000-0005-0000-0000-0000FC670000}"/>
    <cellStyle name="20% - Accent1 3 4 3 4 2 2 3" xfId="26804" xr:uid="{00000000-0005-0000-0000-0000FD670000}"/>
    <cellStyle name="20% - Accent1 3 4 3 4 2 2 3 2" xfId="26805" xr:uid="{00000000-0005-0000-0000-0000FE670000}"/>
    <cellStyle name="20% - Accent1 3 4 3 4 2 2 4" xfId="26806" xr:uid="{00000000-0005-0000-0000-0000FF670000}"/>
    <cellStyle name="20% - Accent1 3 4 3 4 2 3" xfId="26807" xr:uid="{00000000-0005-0000-0000-000000680000}"/>
    <cellStyle name="20% - Accent1 3 4 3 4 2 3 2" xfId="26808" xr:uid="{00000000-0005-0000-0000-000001680000}"/>
    <cellStyle name="20% - Accent1 3 4 3 4 2 3 2 2" xfId="26809" xr:uid="{00000000-0005-0000-0000-000002680000}"/>
    <cellStyle name="20% - Accent1 3 4 3 4 2 3 2 2 2" xfId="26810" xr:uid="{00000000-0005-0000-0000-000003680000}"/>
    <cellStyle name="20% - Accent1 3 4 3 4 2 3 2 3" xfId="26811" xr:uid="{00000000-0005-0000-0000-000004680000}"/>
    <cellStyle name="20% - Accent1 3 4 3 4 2 3 3" xfId="26812" xr:uid="{00000000-0005-0000-0000-000005680000}"/>
    <cellStyle name="20% - Accent1 3 4 3 4 2 3 3 2" xfId="26813" xr:uid="{00000000-0005-0000-0000-000006680000}"/>
    <cellStyle name="20% - Accent1 3 4 3 4 2 3 4" xfId="26814" xr:uid="{00000000-0005-0000-0000-000007680000}"/>
    <cellStyle name="20% - Accent1 3 4 3 4 2 4" xfId="26815" xr:uid="{00000000-0005-0000-0000-000008680000}"/>
    <cellStyle name="20% - Accent1 3 4 3 4 2 4 2" xfId="26816" xr:uid="{00000000-0005-0000-0000-000009680000}"/>
    <cellStyle name="20% - Accent1 3 4 3 4 2 4 2 2" xfId="26817" xr:uid="{00000000-0005-0000-0000-00000A680000}"/>
    <cellStyle name="20% - Accent1 3 4 3 4 2 4 2 2 2" xfId="26818" xr:uid="{00000000-0005-0000-0000-00000B680000}"/>
    <cellStyle name="20% - Accent1 3 4 3 4 2 4 2 3" xfId="26819" xr:uid="{00000000-0005-0000-0000-00000C680000}"/>
    <cellStyle name="20% - Accent1 3 4 3 4 2 4 3" xfId="26820" xr:uid="{00000000-0005-0000-0000-00000D680000}"/>
    <cellStyle name="20% - Accent1 3 4 3 4 2 4 3 2" xfId="26821" xr:uid="{00000000-0005-0000-0000-00000E680000}"/>
    <cellStyle name="20% - Accent1 3 4 3 4 2 4 4" xfId="26822" xr:uid="{00000000-0005-0000-0000-00000F680000}"/>
    <cellStyle name="20% - Accent1 3 4 3 4 2 5" xfId="26823" xr:uid="{00000000-0005-0000-0000-000010680000}"/>
    <cellStyle name="20% - Accent1 3 4 3 4 2 5 2" xfId="26824" xr:uid="{00000000-0005-0000-0000-000011680000}"/>
    <cellStyle name="20% - Accent1 3 4 3 4 2 5 2 2" xfId="26825" xr:uid="{00000000-0005-0000-0000-000012680000}"/>
    <cellStyle name="20% - Accent1 3 4 3 4 2 5 3" xfId="26826" xr:uid="{00000000-0005-0000-0000-000013680000}"/>
    <cellStyle name="20% - Accent1 3 4 3 4 2 6" xfId="26827" xr:uid="{00000000-0005-0000-0000-000014680000}"/>
    <cellStyle name="20% - Accent1 3 4 3 4 2 6 2" xfId="26828" xr:uid="{00000000-0005-0000-0000-000015680000}"/>
    <cellStyle name="20% - Accent1 3 4 3 4 2 6 2 2" xfId="26829" xr:uid="{00000000-0005-0000-0000-000016680000}"/>
    <cellStyle name="20% - Accent1 3 4 3 4 2 6 3" xfId="26830" xr:uid="{00000000-0005-0000-0000-000017680000}"/>
    <cellStyle name="20% - Accent1 3 4 3 4 2 7" xfId="26831" xr:uid="{00000000-0005-0000-0000-000018680000}"/>
    <cellStyle name="20% - Accent1 3 4 3 4 2 7 2" xfId="26832" xr:uid="{00000000-0005-0000-0000-000019680000}"/>
    <cellStyle name="20% - Accent1 3 4 3 4 2 8" xfId="26833" xr:uid="{00000000-0005-0000-0000-00001A680000}"/>
    <cellStyle name="20% - Accent1 3 4 3 4 2 8 2" xfId="26834" xr:uid="{00000000-0005-0000-0000-00001B680000}"/>
    <cellStyle name="20% - Accent1 3 4 3 4 2 9" xfId="26835" xr:uid="{00000000-0005-0000-0000-00001C680000}"/>
    <cellStyle name="20% - Accent1 3 4 3 4 3" xfId="26836" xr:uid="{00000000-0005-0000-0000-00001D680000}"/>
    <cellStyle name="20% - Accent1 3 4 3 4 3 2" xfId="26837" xr:uid="{00000000-0005-0000-0000-00001E680000}"/>
    <cellStyle name="20% - Accent1 3 4 3 4 3 2 2" xfId="26838" xr:uid="{00000000-0005-0000-0000-00001F680000}"/>
    <cellStyle name="20% - Accent1 3 4 3 4 3 2 2 2" xfId="26839" xr:uid="{00000000-0005-0000-0000-000020680000}"/>
    <cellStyle name="20% - Accent1 3 4 3 4 3 2 2 2 2" xfId="26840" xr:uid="{00000000-0005-0000-0000-000021680000}"/>
    <cellStyle name="20% - Accent1 3 4 3 4 3 2 2 3" xfId="26841" xr:uid="{00000000-0005-0000-0000-000022680000}"/>
    <cellStyle name="20% - Accent1 3 4 3 4 3 2 3" xfId="26842" xr:uid="{00000000-0005-0000-0000-000023680000}"/>
    <cellStyle name="20% - Accent1 3 4 3 4 3 2 3 2" xfId="26843" xr:uid="{00000000-0005-0000-0000-000024680000}"/>
    <cellStyle name="20% - Accent1 3 4 3 4 3 2 4" xfId="26844" xr:uid="{00000000-0005-0000-0000-000025680000}"/>
    <cellStyle name="20% - Accent1 3 4 3 4 3 3" xfId="26845" xr:uid="{00000000-0005-0000-0000-000026680000}"/>
    <cellStyle name="20% - Accent1 3 4 3 4 3 3 2" xfId="26846" xr:uid="{00000000-0005-0000-0000-000027680000}"/>
    <cellStyle name="20% - Accent1 3 4 3 4 3 3 2 2" xfId="26847" xr:uid="{00000000-0005-0000-0000-000028680000}"/>
    <cellStyle name="20% - Accent1 3 4 3 4 3 3 2 2 2" xfId="26848" xr:uid="{00000000-0005-0000-0000-000029680000}"/>
    <cellStyle name="20% - Accent1 3 4 3 4 3 3 2 3" xfId="26849" xr:uid="{00000000-0005-0000-0000-00002A680000}"/>
    <cellStyle name="20% - Accent1 3 4 3 4 3 3 3" xfId="26850" xr:uid="{00000000-0005-0000-0000-00002B680000}"/>
    <cellStyle name="20% - Accent1 3 4 3 4 3 3 3 2" xfId="26851" xr:uid="{00000000-0005-0000-0000-00002C680000}"/>
    <cellStyle name="20% - Accent1 3 4 3 4 3 3 4" xfId="26852" xr:uid="{00000000-0005-0000-0000-00002D680000}"/>
    <cellStyle name="20% - Accent1 3 4 3 4 3 4" xfId="26853" xr:uid="{00000000-0005-0000-0000-00002E680000}"/>
    <cellStyle name="20% - Accent1 3 4 3 4 3 4 2" xfId="26854" xr:uid="{00000000-0005-0000-0000-00002F680000}"/>
    <cellStyle name="20% - Accent1 3 4 3 4 3 4 2 2" xfId="26855" xr:uid="{00000000-0005-0000-0000-000030680000}"/>
    <cellStyle name="20% - Accent1 3 4 3 4 3 4 2 2 2" xfId="26856" xr:uid="{00000000-0005-0000-0000-000031680000}"/>
    <cellStyle name="20% - Accent1 3 4 3 4 3 4 2 3" xfId="26857" xr:uid="{00000000-0005-0000-0000-000032680000}"/>
    <cellStyle name="20% - Accent1 3 4 3 4 3 4 3" xfId="26858" xr:uid="{00000000-0005-0000-0000-000033680000}"/>
    <cellStyle name="20% - Accent1 3 4 3 4 3 4 3 2" xfId="26859" xr:uid="{00000000-0005-0000-0000-000034680000}"/>
    <cellStyle name="20% - Accent1 3 4 3 4 3 4 4" xfId="26860" xr:uid="{00000000-0005-0000-0000-000035680000}"/>
    <cellStyle name="20% - Accent1 3 4 3 4 3 5" xfId="26861" xr:uid="{00000000-0005-0000-0000-000036680000}"/>
    <cellStyle name="20% - Accent1 3 4 3 4 3 5 2" xfId="26862" xr:uid="{00000000-0005-0000-0000-000037680000}"/>
    <cellStyle name="20% - Accent1 3 4 3 4 3 5 2 2" xfId="26863" xr:uid="{00000000-0005-0000-0000-000038680000}"/>
    <cellStyle name="20% - Accent1 3 4 3 4 3 5 3" xfId="26864" xr:uid="{00000000-0005-0000-0000-000039680000}"/>
    <cellStyle name="20% - Accent1 3 4 3 4 3 6" xfId="26865" xr:uid="{00000000-0005-0000-0000-00003A680000}"/>
    <cellStyle name="20% - Accent1 3 4 3 4 3 6 2" xfId="26866" xr:uid="{00000000-0005-0000-0000-00003B680000}"/>
    <cellStyle name="20% - Accent1 3 4 3 4 3 6 2 2" xfId="26867" xr:uid="{00000000-0005-0000-0000-00003C680000}"/>
    <cellStyle name="20% - Accent1 3 4 3 4 3 6 3" xfId="26868" xr:uid="{00000000-0005-0000-0000-00003D680000}"/>
    <cellStyle name="20% - Accent1 3 4 3 4 3 7" xfId="26869" xr:uid="{00000000-0005-0000-0000-00003E680000}"/>
    <cellStyle name="20% - Accent1 3 4 3 4 3 7 2" xfId="26870" xr:uid="{00000000-0005-0000-0000-00003F680000}"/>
    <cellStyle name="20% - Accent1 3 4 3 4 3 8" xfId="26871" xr:uid="{00000000-0005-0000-0000-000040680000}"/>
    <cellStyle name="20% - Accent1 3 4 3 4 3 8 2" xfId="26872" xr:uid="{00000000-0005-0000-0000-000041680000}"/>
    <cellStyle name="20% - Accent1 3 4 3 4 3 9" xfId="26873" xr:uid="{00000000-0005-0000-0000-000042680000}"/>
    <cellStyle name="20% - Accent1 3 4 3 4 4" xfId="26874" xr:uid="{00000000-0005-0000-0000-000043680000}"/>
    <cellStyle name="20% - Accent1 3 4 3 4 4 2" xfId="26875" xr:uid="{00000000-0005-0000-0000-000044680000}"/>
    <cellStyle name="20% - Accent1 3 4 3 4 4 2 2" xfId="26876" xr:uid="{00000000-0005-0000-0000-000045680000}"/>
    <cellStyle name="20% - Accent1 3 4 3 4 4 2 2 2" xfId="26877" xr:uid="{00000000-0005-0000-0000-000046680000}"/>
    <cellStyle name="20% - Accent1 3 4 3 4 4 2 3" xfId="26878" xr:uid="{00000000-0005-0000-0000-000047680000}"/>
    <cellStyle name="20% - Accent1 3 4 3 4 4 3" xfId="26879" xr:uid="{00000000-0005-0000-0000-000048680000}"/>
    <cellStyle name="20% - Accent1 3 4 3 4 4 3 2" xfId="26880" xr:uid="{00000000-0005-0000-0000-000049680000}"/>
    <cellStyle name="20% - Accent1 3 4 3 4 4 4" xfId="26881" xr:uid="{00000000-0005-0000-0000-00004A680000}"/>
    <cellStyle name="20% - Accent1 3 4 3 4 5" xfId="26882" xr:uid="{00000000-0005-0000-0000-00004B680000}"/>
    <cellStyle name="20% - Accent1 3 4 3 4 5 2" xfId="26883" xr:uid="{00000000-0005-0000-0000-00004C680000}"/>
    <cellStyle name="20% - Accent1 3 4 3 4 5 2 2" xfId="26884" xr:uid="{00000000-0005-0000-0000-00004D680000}"/>
    <cellStyle name="20% - Accent1 3 4 3 4 5 2 2 2" xfId="26885" xr:uid="{00000000-0005-0000-0000-00004E680000}"/>
    <cellStyle name="20% - Accent1 3 4 3 4 5 2 3" xfId="26886" xr:uid="{00000000-0005-0000-0000-00004F680000}"/>
    <cellStyle name="20% - Accent1 3 4 3 4 5 3" xfId="26887" xr:uid="{00000000-0005-0000-0000-000050680000}"/>
    <cellStyle name="20% - Accent1 3 4 3 4 5 3 2" xfId="26888" xr:uid="{00000000-0005-0000-0000-000051680000}"/>
    <cellStyle name="20% - Accent1 3 4 3 4 5 4" xfId="26889" xr:uid="{00000000-0005-0000-0000-000052680000}"/>
    <cellStyle name="20% - Accent1 3 4 3 4 6" xfId="26890" xr:uid="{00000000-0005-0000-0000-000053680000}"/>
    <cellStyle name="20% - Accent1 3 4 3 4 6 2" xfId="26891" xr:uid="{00000000-0005-0000-0000-000054680000}"/>
    <cellStyle name="20% - Accent1 3 4 3 4 6 2 2" xfId="26892" xr:uid="{00000000-0005-0000-0000-000055680000}"/>
    <cellStyle name="20% - Accent1 3 4 3 4 6 2 2 2" xfId="26893" xr:uid="{00000000-0005-0000-0000-000056680000}"/>
    <cellStyle name="20% - Accent1 3 4 3 4 6 2 3" xfId="26894" xr:uid="{00000000-0005-0000-0000-000057680000}"/>
    <cellStyle name="20% - Accent1 3 4 3 4 6 3" xfId="26895" xr:uid="{00000000-0005-0000-0000-000058680000}"/>
    <cellStyle name="20% - Accent1 3 4 3 4 6 3 2" xfId="26896" xr:uid="{00000000-0005-0000-0000-000059680000}"/>
    <cellStyle name="20% - Accent1 3 4 3 4 6 4" xfId="26897" xr:uid="{00000000-0005-0000-0000-00005A680000}"/>
    <cellStyle name="20% - Accent1 3 4 3 4 7" xfId="26898" xr:uid="{00000000-0005-0000-0000-00005B680000}"/>
    <cellStyle name="20% - Accent1 3 4 3 4 7 2" xfId="26899" xr:uid="{00000000-0005-0000-0000-00005C680000}"/>
    <cellStyle name="20% - Accent1 3 4 3 4 7 2 2" xfId="26900" xr:uid="{00000000-0005-0000-0000-00005D680000}"/>
    <cellStyle name="20% - Accent1 3 4 3 4 7 3" xfId="26901" xr:uid="{00000000-0005-0000-0000-00005E680000}"/>
    <cellStyle name="20% - Accent1 3 4 3 4 8" xfId="26902" xr:uid="{00000000-0005-0000-0000-00005F680000}"/>
    <cellStyle name="20% - Accent1 3 4 3 4 8 2" xfId="26903" xr:uid="{00000000-0005-0000-0000-000060680000}"/>
    <cellStyle name="20% - Accent1 3 4 3 4 8 2 2" xfId="26904" xr:uid="{00000000-0005-0000-0000-000061680000}"/>
    <cellStyle name="20% - Accent1 3 4 3 4 8 3" xfId="26905" xr:uid="{00000000-0005-0000-0000-000062680000}"/>
    <cellStyle name="20% - Accent1 3 4 3 4 9" xfId="26906" xr:uid="{00000000-0005-0000-0000-000063680000}"/>
    <cellStyle name="20% - Accent1 3 4 3 4 9 2" xfId="26907" xr:uid="{00000000-0005-0000-0000-000064680000}"/>
    <cellStyle name="20% - Accent1 3 4 3 5" xfId="26908" xr:uid="{00000000-0005-0000-0000-000065680000}"/>
    <cellStyle name="20% - Accent1 3 4 3 5 2" xfId="26909" xr:uid="{00000000-0005-0000-0000-000066680000}"/>
    <cellStyle name="20% - Accent1 3 4 3 5 2 2" xfId="26910" xr:uid="{00000000-0005-0000-0000-000067680000}"/>
    <cellStyle name="20% - Accent1 3 4 3 5 2 2 2" xfId="26911" xr:uid="{00000000-0005-0000-0000-000068680000}"/>
    <cellStyle name="20% - Accent1 3 4 3 5 2 2 2 2" xfId="26912" xr:uid="{00000000-0005-0000-0000-000069680000}"/>
    <cellStyle name="20% - Accent1 3 4 3 5 2 2 3" xfId="26913" xr:uid="{00000000-0005-0000-0000-00006A680000}"/>
    <cellStyle name="20% - Accent1 3 4 3 5 2 3" xfId="26914" xr:uid="{00000000-0005-0000-0000-00006B680000}"/>
    <cellStyle name="20% - Accent1 3 4 3 5 2 3 2" xfId="26915" xr:uid="{00000000-0005-0000-0000-00006C680000}"/>
    <cellStyle name="20% - Accent1 3 4 3 5 2 4" xfId="26916" xr:uid="{00000000-0005-0000-0000-00006D680000}"/>
    <cellStyle name="20% - Accent1 3 4 3 5 3" xfId="26917" xr:uid="{00000000-0005-0000-0000-00006E680000}"/>
    <cellStyle name="20% - Accent1 3 4 3 5 3 2" xfId="26918" xr:uid="{00000000-0005-0000-0000-00006F680000}"/>
    <cellStyle name="20% - Accent1 3 4 3 5 3 2 2" xfId="26919" xr:uid="{00000000-0005-0000-0000-000070680000}"/>
    <cellStyle name="20% - Accent1 3 4 3 5 3 2 2 2" xfId="26920" xr:uid="{00000000-0005-0000-0000-000071680000}"/>
    <cellStyle name="20% - Accent1 3 4 3 5 3 2 3" xfId="26921" xr:uid="{00000000-0005-0000-0000-000072680000}"/>
    <cellStyle name="20% - Accent1 3 4 3 5 3 3" xfId="26922" xr:uid="{00000000-0005-0000-0000-000073680000}"/>
    <cellStyle name="20% - Accent1 3 4 3 5 3 3 2" xfId="26923" xr:uid="{00000000-0005-0000-0000-000074680000}"/>
    <cellStyle name="20% - Accent1 3 4 3 5 3 4" xfId="26924" xr:uid="{00000000-0005-0000-0000-000075680000}"/>
    <cellStyle name="20% - Accent1 3 4 3 5 4" xfId="26925" xr:uid="{00000000-0005-0000-0000-000076680000}"/>
    <cellStyle name="20% - Accent1 3 4 3 5 4 2" xfId="26926" xr:uid="{00000000-0005-0000-0000-000077680000}"/>
    <cellStyle name="20% - Accent1 3 4 3 5 4 2 2" xfId="26927" xr:uid="{00000000-0005-0000-0000-000078680000}"/>
    <cellStyle name="20% - Accent1 3 4 3 5 4 2 2 2" xfId="26928" xr:uid="{00000000-0005-0000-0000-000079680000}"/>
    <cellStyle name="20% - Accent1 3 4 3 5 4 2 3" xfId="26929" xr:uid="{00000000-0005-0000-0000-00007A680000}"/>
    <cellStyle name="20% - Accent1 3 4 3 5 4 3" xfId="26930" xr:uid="{00000000-0005-0000-0000-00007B680000}"/>
    <cellStyle name="20% - Accent1 3 4 3 5 4 3 2" xfId="26931" xr:uid="{00000000-0005-0000-0000-00007C680000}"/>
    <cellStyle name="20% - Accent1 3 4 3 5 4 4" xfId="26932" xr:uid="{00000000-0005-0000-0000-00007D680000}"/>
    <cellStyle name="20% - Accent1 3 4 3 5 5" xfId="26933" xr:uid="{00000000-0005-0000-0000-00007E680000}"/>
    <cellStyle name="20% - Accent1 3 4 3 5 5 2" xfId="26934" xr:uid="{00000000-0005-0000-0000-00007F680000}"/>
    <cellStyle name="20% - Accent1 3 4 3 5 5 2 2" xfId="26935" xr:uid="{00000000-0005-0000-0000-000080680000}"/>
    <cellStyle name="20% - Accent1 3 4 3 5 5 3" xfId="26936" xr:uid="{00000000-0005-0000-0000-000081680000}"/>
    <cellStyle name="20% - Accent1 3 4 3 5 6" xfId="26937" xr:uid="{00000000-0005-0000-0000-000082680000}"/>
    <cellStyle name="20% - Accent1 3 4 3 5 6 2" xfId="26938" xr:uid="{00000000-0005-0000-0000-000083680000}"/>
    <cellStyle name="20% - Accent1 3 4 3 5 6 2 2" xfId="26939" xr:uid="{00000000-0005-0000-0000-000084680000}"/>
    <cellStyle name="20% - Accent1 3 4 3 5 6 3" xfId="26940" xr:uid="{00000000-0005-0000-0000-000085680000}"/>
    <cellStyle name="20% - Accent1 3 4 3 5 7" xfId="26941" xr:uid="{00000000-0005-0000-0000-000086680000}"/>
    <cellStyle name="20% - Accent1 3 4 3 5 7 2" xfId="26942" xr:uid="{00000000-0005-0000-0000-000087680000}"/>
    <cellStyle name="20% - Accent1 3 4 3 5 8" xfId="26943" xr:uid="{00000000-0005-0000-0000-000088680000}"/>
    <cellStyle name="20% - Accent1 3 4 3 5 8 2" xfId="26944" xr:uid="{00000000-0005-0000-0000-000089680000}"/>
    <cellStyle name="20% - Accent1 3 4 3 5 9" xfId="26945" xr:uid="{00000000-0005-0000-0000-00008A680000}"/>
    <cellStyle name="20% - Accent1 3 4 3 6" xfId="26946" xr:uid="{00000000-0005-0000-0000-00008B680000}"/>
    <cellStyle name="20% - Accent1 3 4 3 6 2" xfId="26947" xr:uid="{00000000-0005-0000-0000-00008C680000}"/>
    <cellStyle name="20% - Accent1 3 4 3 6 2 2" xfId="26948" xr:uid="{00000000-0005-0000-0000-00008D680000}"/>
    <cellStyle name="20% - Accent1 3 4 3 6 2 2 2" xfId="26949" xr:uid="{00000000-0005-0000-0000-00008E680000}"/>
    <cellStyle name="20% - Accent1 3 4 3 6 2 2 2 2" xfId="26950" xr:uid="{00000000-0005-0000-0000-00008F680000}"/>
    <cellStyle name="20% - Accent1 3 4 3 6 2 2 3" xfId="26951" xr:uid="{00000000-0005-0000-0000-000090680000}"/>
    <cellStyle name="20% - Accent1 3 4 3 6 2 3" xfId="26952" xr:uid="{00000000-0005-0000-0000-000091680000}"/>
    <cellStyle name="20% - Accent1 3 4 3 6 2 3 2" xfId="26953" xr:uid="{00000000-0005-0000-0000-000092680000}"/>
    <cellStyle name="20% - Accent1 3 4 3 6 2 4" xfId="26954" xr:uid="{00000000-0005-0000-0000-000093680000}"/>
    <cellStyle name="20% - Accent1 3 4 3 6 3" xfId="26955" xr:uid="{00000000-0005-0000-0000-000094680000}"/>
    <cellStyle name="20% - Accent1 3 4 3 6 3 2" xfId="26956" xr:uid="{00000000-0005-0000-0000-000095680000}"/>
    <cellStyle name="20% - Accent1 3 4 3 6 3 2 2" xfId="26957" xr:uid="{00000000-0005-0000-0000-000096680000}"/>
    <cellStyle name="20% - Accent1 3 4 3 6 3 2 2 2" xfId="26958" xr:uid="{00000000-0005-0000-0000-000097680000}"/>
    <cellStyle name="20% - Accent1 3 4 3 6 3 2 3" xfId="26959" xr:uid="{00000000-0005-0000-0000-000098680000}"/>
    <cellStyle name="20% - Accent1 3 4 3 6 3 3" xfId="26960" xr:uid="{00000000-0005-0000-0000-000099680000}"/>
    <cellStyle name="20% - Accent1 3 4 3 6 3 3 2" xfId="26961" xr:uid="{00000000-0005-0000-0000-00009A680000}"/>
    <cellStyle name="20% - Accent1 3 4 3 6 3 4" xfId="26962" xr:uid="{00000000-0005-0000-0000-00009B680000}"/>
    <cellStyle name="20% - Accent1 3 4 3 6 4" xfId="26963" xr:uid="{00000000-0005-0000-0000-00009C680000}"/>
    <cellStyle name="20% - Accent1 3 4 3 6 4 2" xfId="26964" xr:uid="{00000000-0005-0000-0000-00009D680000}"/>
    <cellStyle name="20% - Accent1 3 4 3 6 4 2 2" xfId="26965" xr:uid="{00000000-0005-0000-0000-00009E680000}"/>
    <cellStyle name="20% - Accent1 3 4 3 6 4 2 2 2" xfId="26966" xr:uid="{00000000-0005-0000-0000-00009F680000}"/>
    <cellStyle name="20% - Accent1 3 4 3 6 4 2 3" xfId="26967" xr:uid="{00000000-0005-0000-0000-0000A0680000}"/>
    <cellStyle name="20% - Accent1 3 4 3 6 4 3" xfId="26968" xr:uid="{00000000-0005-0000-0000-0000A1680000}"/>
    <cellStyle name="20% - Accent1 3 4 3 6 4 3 2" xfId="26969" xr:uid="{00000000-0005-0000-0000-0000A2680000}"/>
    <cellStyle name="20% - Accent1 3 4 3 6 4 4" xfId="26970" xr:uid="{00000000-0005-0000-0000-0000A3680000}"/>
    <cellStyle name="20% - Accent1 3 4 3 6 5" xfId="26971" xr:uid="{00000000-0005-0000-0000-0000A4680000}"/>
    <cellStyle name="20% - Accent1 3 4 3 6 5 2" xfId="26972" xr:uid="{00000000-0005-0000-0000-0000A5680000}"/>
    <cellStyle name="20% - Accent1 3 4 3 6 5 2 2" xfId="26973" xr:uid="{00000000-0005-0000-0000-0000A6680000}"/>
    <cellStyle name="20% - Accent1 3 4 3 6 5 3" xfId="26974" xr:uid="{00000000-0005-0000-0000-0000A7680000}"/>
    <cellStyle name="20% - Accent1 3 4 3 6 6" xfId="26975" xr:uid="{00000000-0005-0000-0000-0000A8680000}"/>
    <cellStyle name="20% - Accent1 3 4 3 6 6 2" xfId="26976" xr:uid="{00000000-0005-0000-0000-0000A9680000}"/>
    <cellStyle name="20% - Accent1 3 4 3 6 6 2 2" xfId="26977" xr:uid="{00000000-0005-0000-0000-0000AA680000}"/>
    <cellStyle name="20% - Accent1 3 4 3 6 6 3" xfId="26978" xr:uid="{00000000-0005-0000-0000-0000AB680000}"/>
    <cellStyle name="20% - Accent1 3 4 3 6 7" xfId="26979" xr:uid="{00000000-0005-0000-0000-0000AC680000}"/>
    <cellStyle name="20% - Accent1 3 4 3 6 7 2" xfId="26980" xr:uid="{00000000-0005-0000-0000-0000AD680000}"/>
    <cellStyle name="20% - Accent1 3 4 3 6 8" xfId="26981" xr:uid="{00000000-0005-0000-0000-0000AE680000}"/>
    <cellStyle name="20% - Accent1 3 4 3 6 8 2" xfId="26982" xr:uid="{00000000-0005-0000-0000-0000AF680000}"/>
    <cellStyle name="20% - Accent1 3 4 3 6 9" xfId="26983" xr:uid="{00000000-0005-0000-0000-0000B0680000}"/>
    <cellStyle name="20% - Accent1 3 4 3 7" xfId="26984" xr:uid="{00000000-0005-0000-0000-0000B1680000}"/>
    <cellStyle name="20% - Accent1 3 4 3 7 2" xfId="26985" xr:uid="{00000000-0005-0000-0000-0000B2680000}"/>
    <cellStyle name="20% - Accent1 3 4 3 7 2 2" xfId="26986" xr:uid="{00000000-0005-0000-0000-0000B3680000}"/>
    <cellStyle name="20% - Accent1 3 4 3 7 2 2 2" xfId="26987" xr:uid="{00000000-0005-0000-0000-0000B4680000}"/>
    <cellStyle name="20% - Accent1 3 4 3 7 2 3" xfId="26988" xr:uid="{00000000-0005-0000-0000-0000B5680000}"/>
    <cellStyle name="20% - Accent1 3 4 3 7 3" xfId="26989" xr:uid="{00000000-0005-0000-0000-0000B6680000}"/>
    <cellStyle name="20% - Accent1 3 4 3 7 3 2" xfId="26990" xr:uid="{00000000-0005-0000-0000-0000B7680000}"/>
    <cellStyle name="20% - Accent1 3 4 3 7 4" xfId="26991" xr:uid="{00000000-0005-0000-0000-0000B8680000}"/>
    <cellStyle name="20% - Accent1 3 4 3 8" xfId="26992" xr:uid="{00000000-0005-0000-0000-0000B9680000}"/>
    <cellStyle name="20% - Accent1 3 4 3 8 2" xfId="26993" xr:uid="{00000000-0005-0000-0000-0000BA680000}"/>
    <cellStyle name="20% - Accent1 3 4 3 8 2 2" xfId="26994" xr:uid="{00000000-0005-0000-0000-0000BB680000}"/>
    <cellStyle name="20% - Accent1 3 4 3 8 2 2 2" xfId="26995" xr:uid="{00000000-0005-0000-0000-0000BC680000}"/>
    <cellStyle name="20% - Accent1 3 4 3 8 2 3" xfId="26996" xr:uid="{00000000-0005-0000-0000-0000BD680000}"/>
    <cellStyle name="20% - Accent1 3 4 3 8 3" xfId="26997" xr:uid="{00000000-0005-0000-0000-0000BE680000}"/>
    <cellStyle name="20% - Accent1 3 4 3 8 3 2" xfId="26998" xr:uid="{00000000-0005-0000-0000-0000BF680000}"/>
    <cellStyle name="20% - Accent1 3 4 3 8 4" xfId="26999" xr:uid="{00000000-0005-0000-0000-0000C0680000}"/>
    <cellStyle name="20% - Accent1 3 4 3 9" xfId="27000" xr:uid="{00000000-0005-0000-0000-0000C1680000}"/>
    <cellStyle name="20% - Accent1 3 4 3 9 2" xfId="27001" xr:uid="{00000000-0005-0000-0000-0000C2680000}"/>
    <cellStyle name="20% - Accent1 3 4 3 9 2 2" xfId="27002" xr:uid="{00000000-0005-0000-0000-0000C3680000}"/>
    <cellStyle name="20% - Accent1 3 4 3 9 2 2 2" xfId="27003" xr:uid="{00000000-0005-0000-0000-0000C4680000}"/>
    <cellStyle name="20% - Accent1 3 4 3 9 2 3" xfId="27004" xr:uid="{00000000-0005-0000-0000-0000C5680000}"/>
    <cellStyle name="20% - Accent1 3 4 3 9 3" xfId="27005" xr:uid="{00000000-0005-0000-0000-0000C6680000}"/>
    <cellStyle name="20% - Accent1 3 4 3 9 3 2" xfId="27006" xr:uid="{00000000-0005-0000-0000-0000C7680000}"/>
    <cellStyle name="20% - Accent1 3 4 3 9 4" xfId="27007" xr:uid="{00000000-0005-0000-0000-0000C8680000}"/>
    <cellStyle name="20% - Accent1 3 4 4" xfId="27008" xr:uid="{00000000-0005-0000-0000-0000C9680000}"/>
    <cellStyle name="20% - Accent1 3 4 4 10" xfId="27009" xr:uid="{00000000-0005-0000-0000-0000CA680000}"/>
    <cellStyle name="20% - Accent1 3 4 4 10 2" xfId="27010" xr:uid="{00000000-0005-0000-0000-0000CB680000}"/>
    <cellStyle name="20% - Accent1 3 4 4 11" xfId="27011" xr:uid="{00000000-0005-0000-0000-0000CC680000}"/>
    <cellStyle name="20% - Accent1 3 4 4 2" xfId="27012" xr:uid="{00000000-0005-0000-0000-0000CD680000}"/>
    <cellStyle name="20% - Accent1 3 4 4 2 2" xfId="27013" xr:uid="{00000000-0005-0000-0000-0000CE680000}"/>
    <cellStyle name="20% - Accent1 3 4 4 2 2 2" xfId="27014" xr:uid="{00000000-0005-0000-0000-0000CF680000}"/>
    <cellStyle name="20% - Accent1 3 4 4 2 2 2 2" xfId="27015" xr:uid="{00000000-0005-0000-0000-0000D0680000}"/>
    <cellStyle name="20% - Accent1 3 4 4 2 2 2 2 2" xfId="27016" xr:uid="{00000000-0005-0000-0000-0000D1680000}"/>
    <cellStyle name="20% - Accent1 3 4 4 2 2 2 3" xfId="27017" xr:uid="{00000000-0005-0000-0000-0000D2680000}"/>
    <cellStyle name="20% - Accent1 3 4 4 2 2 3" xfId="27018" xr:uid="{00000000-0005-0000-0000-0000D3680000}"/>
    <cellStyle name="20% - Accent1 3 4 4 2 2 3 2" xfId="27019" xr:uid="{00000000-0005-0000-0000-0000D4680000}"/>
    <cellStyle name="20% - Accent1 3 4 4 2 2 4" xfId="27020" xr:uid="{00000000-0005-0000-0000-0000D5680000}"/>
    <cellStyle name="20% - Accent1 3 4 4 2 3" xfId="27021" xr:uid="{00000000-0005-0000-0000-0000D6680000}"/>
    <cellStyle name="20% - Accent1 3 4 4 2 3 2" xfId="27022" xr:uid="{00000000-0005-0000-0000-0000D7680000}"/>
    <cellStyle name="20% - Accent1 3 4 4 2 3 2 2" xfId="27023" xr:uid="{00000000-0005-0000-0000-0000D8680000}"/>
    <cellStyle name="20% - Accent1 3 4 4 2 3 2 2 2" xfId="27024" xr:uid="{00000000-0005-0000-0000-0000D9680000}"/>
    <cellStyle name="20% - Accent1 3 4 4 2 3 2 3" xfId="27025" xr:uid="{00000000-0005-0000-0000-0000DA680000}"/>
    <cellStyle name="20% - Accent1 3 4 4 2 3 3" xfId="27026" xr:uid="{00000000-0005-0000-0000-0000DB680000}"/>
    <cellStyle name="20% - Accent1 3 4 4 2 3 3 2" xfId="27027" xr:uid="{00000000-0005-0000-0000-0000DC680000}"/>
    <cellStyle name="20% - Accent1 3 4 4 2 3 4" xfId="27028" xr:uid="{00000000-0005-0000-0000-0000DD680000}"/>
    <cellStyle name="20% - Accent1 3 4 4 2 4" xfId="27029" xr:uid="{00000000-0005-0000-0000-0000DE680000}"/>
    <cellStyle name="20% - Accent1 3 4 4 2 4 2" xfId="27030" xr:uid="{00000000-0005-0000-0000-0000DF680000}"/>
    <cellStyle name="20% - Accent1 3 4 4 2 4 2 2" xfId="27031" xr:uid="{00000000-0005-0000-0000-0000E0680000}"/>
    <cellStyle name="20% - Accent1 3 4 4 2 4 2 2 2" xfId="27032" xr:uid="{00000000-0005-0000-0000-0000E1680000}"/>
    <cellStyle name="20% - Accent1 3 4 4 2 4 2 3" xfId="27033" xr:uid="{00000000-0005-0000-0000-0000E2680000}"/>
    <cellStyle name="20% - Accent1 3 4 4 2 4 3" xfId="27034" xr:uid="{00000000-0005-0000-0000-0000E3680000}"/>
    <cellStyle name="20% - Accent1 3 4 4 2 4 3 2" xfId="27035" xr:uid="{00000000-0005-0000-0000-0000E4680000}"/>
    <cellStyle name="20% - Accent1 3 4 4 2 4 4" xfId="27036" xr:uid="{00000000-0005-0000-0000-0000E5680000}"/>
    <cellStyle name="20% - Accent1 3 4 4 2 5" xfId="27037" xr:uid="{00000000-0005-0000-0000-0000E6680000}"/>
    <cellStyle name="20% - Accent1 3 4 4 2 5 2" xfId="27038" xr:uid="{00000000-0005-0000-0000-0000E7680000}"/>
    <cellStyle name="20% - Accent1 3 4 4 2 5 2 2" xfId="27039" xr:uid="{00000000-0005-0000-0000-0000E8680000}"/>
    <cellStyle name="20% - Accent1 3 4 4 2 5 3" xfId="27040" xr:uid="{00000000-0005-0000-0000-0000E9680000}"/>
    <cellStyle name="20% - Accent1 3 4 4 2 6" xfId="27041" xr:uid="{00000000-0005-0000-0000-0000EA680000}"/>
    <cellStyle name="20% - Accent1 3 4 4 2 6 2" xfId="27042" xr:uid="{00000000-0005-0000-0000-0000EB680000}"/>
    <cellStyle name="20% - Accent1 3 4 4 2 6 2 2" xfId="27043" xr:uid="{00000000-0005-0000-0000-0000EC680000}"/>
    <cellStyle name="20% - Accent1 3 4 4 2 6 3" xfId="27044" xr:uid="{00000000-0005-0000-0000-0000ED680000}"/>
    <cellStyle name="20% - Accent1 3 4 4 2 7" xfId="27045" xr:uid="{00000000-0005-0000-0000-0000EE680000}"/>
    <cellStyle name="20% - Accent1 3 4 4 2 7 2" xfId="27046" xr:uid="{00000000-0005-0000-0000-0000EF680000}"/>
    <cellStyle name="20% - Accent1 3 4 4 2 8" xfId="27047" xr:uid="{00000000-0005-0000-0000-0000F0680000}"/>
    <cellStyle name="20% - Accent1 3 4 4 2 8 2" xfId="27048" xr:uid="{00000000-0005-0000-0000-0000F1680000}"/>
    <cellStyle name="20% - Accent1 3 4 4 2 9" xfId="27049" xr:uid="{00000000-0005-0000-0000-0000F2680000}"/>
    <cellStyle name="20% - Accent1 3 4 4 3" xfId="27050" xr:uid="{00000000-0005-0000-0000-0000F3680000}"/>
    <cellStyle name="20% - Accent1 3 4 4 3 2" xfId="27051" xr:uid="{00000000-0005-0000-0000-0000F4680000}"/>
    <cellStyle name="20% - Accent1 3 4 4 3 2 2" xfId="27052" xr:uid="{00000000-0005-0000-0000-0000F5680000}"/>
    <cellStyle name="20% - Accent1 3 4 4 3 2 2 2" xfId="27053" xr:uid="{00000000-0005-0000-0000-0000F6680000}"/>
    <cellStyle name="20% - Accent1 3 4 4 3 2 2 2 2" xfId="27054" xr:uid="{00000000-0005-0000-0000-0000F7680000}"/>
    <cellStyle name="20% - Accent1 3 4 4 3 2 2 3" xfId="27055" xr:uid="{00000000-0005-0000-0000-0000F8680000}"/>
    <cellStyle name="20% - Accent1 3 4 4 3 2 3" xfId="27056" xr:uid="{00000000-0005-0000-0000-0000F9680000}"/>
    <cellStyle name="20% - Accent1 3 4 4 3 2 3 2" xfId="27057" xr:uid="{00000000-0005-0000-0000-0000FA680000}"/>
    <cellStyle name="20% - Accent1 3 4 4 3 2 4" xfId="27058" xr:uid="{00000000-0005-0000-0000-0000FB680000}"/>
    <cellStyle name="20% - Accent1 3 4 4 3 3" xfId="27059" xr:uid="{00000000-0005-0000-0000-0000FC680000}"/>
    <cellStyle name="20% - Accent1 3 4 4 3 3 2" xfId="27060" xr:uid="{00000000-0005-0000-0000-0000FD680000}"/>
    <cellStyle name="20% - Accent1 3 4 4 3 3 2 2" xfId="27061" xr:uid="{00000000-0005-0000-0000-0000FE680000}"/>
    <cellStyle name="20% - Accent1 3 4 4 3 3 2 2 2" xfId="27062" xr:uid="{00000000-0005-0000-0000-0000FF680000}"/>
    <cellStyle name="20% - Accent1 3 4 4 3 3 2 3" xfId="27063" xr:uid="{00000000-0005-0000-0000-000000690000}"/>
    <cellStyle name="20% - Accent1 3 4 4 3 3 3" xfId="27064" xr:uid="{00000000-0005-0000-0000-000001690000}"/>
    <cellStyle name="20% - Accent1 3 4 4 3 3 3 2" xfId="27065" xr:uid="{00000000-0005-0000-0000-000002690000}"/>
    <cellStyle name="20% - Accent1 3 4 4 3 3 4" xfId="27066" xr:uid="{00000000-0005-0000-0000-000003690000}"/>
    <cellStyle name="20% - Accent1 3 4 4 3 4" xfId="27067" xr:uid="{00000000-0005-0000-0000-000004690000}"/>
    <cellStyle name="20% - Accent1 3 4 4 3 4 2" xfId="27068" xr:uid="{00000000-0005-0000-0000-000005690000}"/>
    <cellStyle name="20% - Accent1 3 4 4 3 4 2 2" xfId="27069" xr:uid="{00000000-0005-0000-0000-000006690000}"/>
    <cellStyle name="20% - Accent1 3 4 4 3 4 2 2 2" xfId="27070" xr:uid="{00000000-0005-0000-0000-000007690000}"/>
    <cellStyle name="20% - Accent1 3 4 4 3 4 2 3" xfId="27071" xr:uid="{00000000-0005-0000-0000-000008690000}"/>
    <cellStyle name="20% - Accent1 3 4 4 3 4 3" xfId="27072" xr:uid="{00000000-0005-0000-0000-000009690000}"/>
    <cellStyle name="20% - Accent1 3 4 4 3 4 3 2" xfId="27073" xr:uid="{00000000-0005-0000-0000-00000A690000}"/>
    <cellStyle name="20% - Accent1 3 4 4 3 4 4" xfId="27074" xr:uid="{00000000-0005-0000-0000-00000B690000}"/>
    <cellStyle name="20% - Accent1 3 4 4 3 5" xfId="27075" xr:uid="{00000000-0005-0000-0000-00000C690000}"/>
    <cellStyle name="20% - Accent1 3 4 4 3 5 2" xfId="27076" xr:uid="{00000000-0005-0000-0000-00000D690000}"/>
    <cellStyle name="20% - Accent1 3 4 4 3 5 2 2" xfId="27077" xr:uid="{00000000-0005-0000-0000-00000E690000}"/>
    <cellStyle name="20% - Accent1 3 4 4 3 5 3" xfId="27078" xr:uid="{00000000-0005-0000-0000-00000F690000}"/>
    <cellStyle name="20% - Accent1 3 4 4 3 6" xfId="27079" xr:uid="{00000000-0005-0000-0000-000010690000}"/>
    <cellStyle name="20% - Accent1 3 4 4 3 6 2" xfId="27080" xr:uid="{00000000-0005-0000-0000-000011690000}"/>
    <cellStyle name="20% - Accent1 3 4 4 3 6 2 2" xfId="27081" xr:uid="{00000000-0005-0000-0000-000012690000}"/>
    <cellStyle name="20% - Accent1 3 4 4 3 6 3" xfId="27082" xr:uid="{00000000-0005-0000-0000-000013690000}"/>
    <cellStyle name="20% - Accent1 3 4 4 3 7" xfId="27083" xr:uid="{00000000-0005-0000-0000-000014690000}"/>
    <cellStyle name="20% - Accent1 3 4 4 3 7 2" xfId="27084" xr:uid="{00000000-0005-0000-0000-000015690000}"/>
    <cellStyle name="20% - Accent1 3 4 4 3 8" xfId="27085" xr:uid="{00000000-0005-0000-0000-000016690000}"/>
    <cellStyle name="20% - Accent1 3 4 4 3 8 2" xfId="27086" xr:uid="{00000000-0005-0000-0000-000017690000}"/>
    <cellStyle name="20% - Accent1 3 4 4 3 9" xfId="27087" xr:uid="{00000000-0005-0000-0000-000018690000}"/>
    <cellStyle name="20% - Accent1 3 4 4 4" xfId="27088" xr:uid="{00000000-0005-0000-0000-000019690000}"/>
    <cellStyle name="20% - Accent1 3 4 4 4 2" xfId="27089" xr:uid="{00000000-0005-0000-0000-00001A690000}"/>
    <cellStyle name="20% - Accent1 3 4 4 4 2 2" xfId="27090" xr:uid="{00000000-0005-0000-0000-00001B690000}"/>
    <cellStyle name="20% - Accent1 3 4 4 4 2 2 2" xfId="27091" xr:uid="{00000000-0005-0000-0000-00001C690000}"/>
    <cellStyle name="20% - Accent1 3 4 4 4 2 3" xfId="27092" xr:uid="{00000000-0005-0000-0000-00001D690000}"/>
    <cellStyle name="20% - Accent1 3 4 4 4 3" xfId="27093" xr:uid="{00000000-0005-0000-0000-00001E690000}"/>
    <cellStyle name="20% - Accent1 3 4 4 4 3 2" xfId="27094" xr:uid="{00000000-0005-0000-0000-00001F690000}"/>
    <cellStyle name="20% - Accent1 3 4 4 4 4" xfId="27095" xr:uid="{00000000-0005-0000-0000-000020690000}"/>
    <cellStyle name="20% - Accent1 3 4 4 5" xfId="27096" xr:uid="{00000000-0005-0000-0000-000021690000}"/>
    <cellStyle name="20% - Accent1 3 4 4 5 2" xfId="27097" xr:uid="{00000000-0005-0000-0000-000022690000}"/>
    <cellStyle name="20% - Accent1 3 4 4 5 2 2" xfId="27098" xr:uid="{00000000-0005-0000-0000-000023690000}"/>
    <cellStyle name="20% - Accent1 3 4 4 5 2 2 2" xfId="27099" xr:uid="{00000000-0005-0000-0000-000024690000}"/>
    <cellStyle name="20% - Accent1 3 4 4 5 2 3" xfId="27100" xr:uid="{00000000-0005-0000-0000-000025690000}"/>
    <cellStyle name="20% - Accent1 3 4 4 5 3" xfId="27101" xr:uid="{00000000-0005-0000-0000-000026690000}"/>
    <cellStyle name="20% - Accent1 3 4 4 5 3 2" xfId="27102" xr:uid="{00000000-0005-0000-0000-000027690000}"/>
    <cellStyle name="20% - Accent1 3 4 4 5 4" xfId="27103" xr:uid="{00000000-0005-0000-0000-000028690000}"/>
    <cellStyle name="20% - Accent1 3 4 4 6" xfId="27104" xr:uid="{00000000-0005-0000-0000-000029690000}"/>
    <cellStyle name="20% - Accent1 3 4 4 6 2" xfId="27105" xr:uid="{00000000-0005-0000-0000-00002A690000}"/>
    <cellStyle name="20% - Accent1 3 4 4 6 2 2" xfId="27106" xr:uid="{00000000-0005-0000-0000-00002B690000}"/>
    <cellStyle name="20% - Accent1 3 4 4 6 2 2 2" xfId="27107" xr:uid="{00000000-0005-0000-0000-00002C690000}"/>
    <cellStyle name="20% - Accent1 3 4 4 6 2 3" xfId="27108" xr:uid="{00000000-0005-0000-0000-00002D690000}"/>
    <cellStyle name="20% - Accent1 3 4 4 6 3" xfId="27109" xr:uid="{00000000-0005-0000-0000-00002E690000}"/>
    <cellStyle name="20% - Accent1 3 4 4 6 3 2" xfId="27110" xr:uid="{00000000-0005-0000-0000-00002F690000}"/>
    <cellStyle name="20% - Accent1 3 4 4 6 4" xfId="27111" xr:uid="{00000000-0005-0000-0000-000030690000}"/>
    <cellStyle name="20% - Accent1 3 4 4 7" xfId="27112" xr:uid="{00000000-0005-0000-0000-000031690000}"/>
    <cellStyle name="20% - Accent1 3 4 4 7 2" xfId="27113" xr:uid="{00000000-0005-0000-0000-000032690000}"/>
    <cellStyle name="20% - Accent1 3 4 4 7 2 2" xfId="27114" xr:uid="{00000000-0005-0000-0000-000033690000}"/>
    <cellStyle name="20% - Accent1 3 4 4 7 3" xfId="27115" xr:uid="{00000000-0005-0000-0000-000034690000}"/>
    <cellStyle name="20% - Accent1 3 4 4 8" xfId="27116" xr:uid="{00000000-0005-0000-0000-000035690000}"/>
    <cellStyle name="20% - Accent1 3 4 4 8 2" xfId="27117" xr:uid="{00000000-0005-0000-0000-000036690000}"/>
    <cellStyle name="20% - Accent1 3 4 4 8 2 2" xfId="27118" xr:uid="{00000000-0005-0000-0000-000037690000}"/>
    <cellStyle name="20% - Accent1 3 4 4 8 3" xfId="27119" xr:uid="{00000000-0005-0000-0000-000038690000}"/>
    <cellStyle name="20% - Accent1 3 4 4 9" xfId="27120" xr:uid="{00000000-0005-0000-0000-000039690000}"/>
    <cellStyle name="20% - Accent1 3 4 4 9 2" xfId="27121" xr:uid="{00000000-0005-0000-0000-00003A690000}"/>
    <cellStyle name="20% - Accent1 3 4 5" xfId="27122" xr:uid="{00000000-0005-0000-0000-00003B690000}"/>
    <cellStyle name="20% - Accent1 3 4 5 10" xfId="27123" xr:uid="{00000000-0005-0000-0000-00003C690000}"/>
    <cellStyle name="20% - Accent1 3 4 5 10 2" xfId="27124" xr:uid="{00000000-0005-0000-0000-00003D690000}"/>
    <cellStyle name="20% - Accent1 3 4 5 11" xfId="27125" xr:uid="{00000000-0005-0000-0000-00003E690000}"/>
    <cellStyle name="20% - Accent1 3 4 5 2" xfId="27126" xr:uid="{00000000-0005-0000-0000-00003F690000}"/>
    <cellStyle name="20% - Accent1 3 4 5 2 2" xfId="27127" xr:uid="{00000000-0005-0000-0000-000040690000}"/>
    <cellStyle name="20% - Accent1 3 4 5 2 2 2" xfId="27128" xr:uid="{00000000-0005-0000-0000-000041690000}"/>
    <cellStyle name="20% - Accent1 3 4 5 2 2 2 2" xfId="27129" xr:uid="{00000000-0005-0000-0000-000042690000}"/>
    <cellStyle name="20% - Accent1 3 4 5 2 2 2 2 2" xfId="27130" xr:uid="{00000000-0005-0000-0000-000043690000}"/>
    <cellStyle name="20% - Accent1 3 4 5 2 2 2 3" xfId="27131" xr:uid="{00000000-0005-0000-0000-000044690000}"/>
    <cellStyle name="20% - Accent1 3 4 5 2 2 3" xfId="27132" xr:uid="{00000000-0005-0000-0000-000045690000}"/>
    <cellStyle name="20% - Accent1 3 4 5 2 2 3 2" xfId="27133" xr:uid="{00000000-0005-0000-0000-000046690000}"/>
    <cellStyle name="20% - Accent1 3 4 5 2 2 4" xfId="27134" xr:uid="{00000000-0005-0000-0000-000047690000}"/>
    <cellStyle name="20% - Accent1 3 4 5 2 3" xfId="27135" xr:uid="{00000000-0005-0000-0000-000048690000}"/>
    <cellStyle name="20% - Accent1 3 4 5 2 3 2" xfId="27136" xr:uid="{00000000-0005-0000-0000-000049690000}"/>
    <cellStyle name="20% - Accent1 3 4 5 2 3 2 2" xfId="27137" xr:uid="{00000000-0005-0000-0000-00004A690000}"/>
    <cellStyle name="20% - Accent1 3 4 5 2 3 2 2 2" xfId="27138" xr:uid="{00000000-0005-0000-0000-00004B690000}"/>
    <cellStyle name="20% - Accent1 3 4 5 2 3 2 3" xfId="27139" xr:uid="{00000000-0005-0000-0000-00004C690000}"/>
    <cellStyle name="20% - Accent1 3 4 5 2 3 3" xfId="27140" xr:uid="{00000000-0005-0000-0000-00004D690000}"/>
    <cellStyle name="20% - Accent1 3 4 5 2 3 3 2" xfId="27141" xr:uid="{00000000-0005-0000-0000-00004E690000}"/>
    <cellStyle name="20% - Accent1 3 4 5 2 3 4" xfId="27142" xr:uid="{00000000-0005-0000-0000-00004F690000}"/>
    <cellStyle name="20% - Accent1 3 4 5 2 4" xfId="27143" xr:uid="{00000000-0005-0000-0000-000050690000}"/>
    <cellStyle name="20% - Accent1 3 4 5 2 4 2" xfId="27144" xr:uid="{00000000-0005-0000-0000-000051690000}"/>
    <cellStyle name="20% - Accent1 3 4 5 2 4 2 2" xfId="27145" xr:uid="{00000000-0005-0000-0000-000052690000}"/>
    <cellStyle name="20% - Accent1 3 4 5 2 4 2 2 2" xfId="27146" xr:uid="{00000000-0005-0000-0000-000053690000}"/>
    <cellStyle name="20% - Accent1 3 4 5 2 4 2 3" xfId="27147" xr:uid="{00000000-0005-0000-0000-000054690000}"/>
    <cellStyle name="20% - Accent1 3 4 5 2 4 3" xfId="27148" xr:uid="{00000000-0005-0000-0000-000055690000}"/>
    <cellStyle name="20% - Accent1 3 4 5 2 4 3 2" xfId="27149" xr:uid="{00000000-0005-0000-0000-000056690000}"/>
    <cellStyle name="20% - Accent1 3 4 5 2 4 4" xfId="27150" xr:uid="{00000000-0005-0000-0000-000057690000}"/>
    <cellStyle name="20% - Accent1 3 4 5 2 5" xfId="27151" xr:uid="{00000000-0005-0000-0000-000058690000}"/>
    <cellStyle name="20% - Accent1 3 4 5 2 5 2" xfId="27152" xr:uid="{00000000-0005-0000-0000-000059690000}"/>
    <cellStyle name="20% - Accent1 3 4 5 2 5 2 2" xfId="27153" xr:uid="{00000000-0005-0000-0000-00005A690000}"/>
    <cellStyle name="20% - Accent1 3 4 5 2 5 3" xfId="27154" xr:uid="{00000000-0005-0000-0000-00005B690000}"/>
    <cellStyle name="20% - Accent1 3 4 5 2 6" xfId="27155" xr:uid="{00000000-0005-0000-0000-00005C690000}"/>
    <cellStyle name="20% - Accent1 3 4 5 2 6 2" xfId="27156" xr:uid="{00000000-0005-0000-0000-00005D690000}"/>
    <cellStyle name="20% - Accent1 3 4 5 2 6 2 2" xfId="27157" xr:uid="{00000000-0005-0000-0000-00005E690000}"/>
    <cellStyle name="20% - Accent1 3 4 5 2 6 3" xfId="27158" xr:uid="{00000000-0005-0000-0000-00005F690000}"/>
    <cellStyle name="20% - Accent1 3 4 5 2 7" xfId="27159" xr:uid="{00000000-0005-0000-0000-000060690000}"/>
    <cellStyle name="20% - Accent1 3 4 5 2 7 2" xfId="27160" xr:uid="{00000000-0005-0000-0000-000061690000}"/>
    <cellStyle name="20% - Accent1 3 4 5 2 8" xfId="27161" xr:uid="{00000000-0005-0000-0000-000062690000}"/>
    <cellStyle name="20% - Accent1 3 4 5 2 8 2" xfId="27162" xr:uid="{00000000-0005-0000-0000-000063690000}"/>
    <cellStyle name="20% - Accent1 3 4 5 2 9" xfId="27163" xr:uid="{00000000-0005-0000-0000-000064690000}"/>
    <cellStyle name="20% - Accent1 3 4 5 3" xfId="27164" xr:uid="{00000000-0005-0000-0000-000065690000}"/>
    <cellStyle name="20% - Accent1 3 4 5 3 2" xfId="27165" xr:uid="{00000000-0005-0000-0000-000066690000}"/>
    <cellStyle name="20% - Accent1 3 4 5 3 2 2" xfId="27166" xr:uid="{00000000-0005-0000-0000-000067690000}"/>
    <cellStyle name="20% - Accent1 3 4 5 3 2 2 2" xfId="27167" xr:uid="{00000000-0005-0000-0000-000068690000}"/>
    <cellStyle name="20% - Accent1 3 4 5 3 2 2 2 2" xfId="27168" xr:uid="{00000000-0005-0000-0000-000069690000}"/>
    <cellStyle name="20% - Accent1 3 4 5 3 2 2 3" xfId="27169" xr:uid="{00000000-0005-0000-0000-00006A690000}"/>
    <cellStyle name="20% - Accent1 3 4 5 3 2 3" xfId="27170" xr:uid="{00000000-0005-0000-0000-00006B690000}"/>
    <cellStyle name="20% - Accent1 3 4 5 3 2 3 2" xfId="27171" xr:uid="{00000000-0005-0000-0000-00006C690000}"/>
    <cellStyle name="20% - Accent1 3 4 5 3 2 4" xfId="27172" xr:uid="{00000000-0005-0000-0000-00006D690000}"/>
    <cellStyle name="20% - Accent1 3 4 5 3 3" xfId="27173" xr:uid="{00000000-0005-0000-0000-00006E690000}"/>
    <cellStyle name="20% - Accent1 3 4 5 3 3 2" xfId="27174" xr:uid="{00000000-0005-0000-0000-00006F690000}"/>
    <cellStyle name="20% - Accent1 3 4 5 3 3 2 2" xfId="27175" xr:uid="{00000000-0005-0000-0000-000070690000}"/>
    <cellStyle name="20% - Accent1 3 4 5 3 3 2 2 2" xfId="27176" xr:uid="{00000000-0005-0000-0000-000071690000}"/>
    <cellStyle name="20% - Accent1 3 4 5 3 3 2 3" xfId="27177" xr:uid="{00000000-0005-0000-0000-000072690000}"/>
    <cellStyle name="20% - Accent1 3 4 5 3 3 3" xfId="27178" xr:uid="{00000000-0005-0000-0000-000073690000}"/>
    <cellStyle name="20% - Accent1 3 4 5 3 3 3 2" xfId="27179" xr:uid="{00000000-0005-0000-0000-000074690000}"/>
    <cellStyle name="20% - Accent1 3 4 5 3 3 4" xfId="27180" xr:uid="{00000000-0005-0000-0000-000075690000}"/>
    <cellStyle name="20% - Accent1 3 4 5 3 4" xfId="27181" xr:uid="{00000000-0005-0000-0000-000076690000}"/>
    <cellStyle name="20% - Accent1 3 4 5 3 4 2" xfId="27182" xr:uid="{00000000-0005-0000-0000-000077690000}"/>
    <cellStyle name="20% - Accent1 3 4 5 3 4 2 2" xfId="27183" xr:uid="{00000000-0005-0000-0000-000078690000}"/>
    <cellStyle name="20% - Accent1 3 4 5 3 4 2 2 2" xfId="27184" xr:uid="{00000000-0005-0000-0000-000079690000}"/>
    <cellStyle name="20% - Accent1 3 4 5 3 4 2 3" xfId="27185" xr:uid="{00000000-0005-0000-0000-00007A690000}"/>
    <cellStyle name="20% - Accent1 3 4 5 3 4 3" xfId="27186" xr:uid="{00000000-0005-0000-0000-00007B690000}"/>
    <cellStyle name="20% - Accent1 3 4 5 3 4 3 2" xfId="27187" xr:uid="{00000000-0005-0000-0000-00007C690000}"/>
    <cellStyle name="20% - Accent1 3 4 5 3 4 4" xfId="27188" xr:uid="{00000000-0005-0000-0000-00007D690000}"/>
    <cellStyle name="20% - Accent1 3 4 5 3 5" xfId="27189" xr:uid="{00000000-0005-0000-0000-00007E690000}"/>
    <cellStyle name="20% - Accent1 3 4 5 3 5 2" xfId="27190" xr:uid="{00000000-0005-0000-0000-00007F690000}"/>
    <cellStyle name="20% - Accent1 3 4 5 3 5 2 2" xfId="27191" xr:uid="{00000000-0005-0000-0000-000080690000}"/>
    <cellStyle name="20% - Accent1 3 4 5 3 5 3" xfId="27192" xr:uid="{00000000-0005-0000-0000-000081690000}"/>
    <cellStyle name="20% - Accent1 3 4 5 3 6" xfId="27193" xr:uid="{00000000-0005-0000-0000-000082690000}"/>
    <cellStyle name="20% - Accent1 3 4 5 3 6 2" xfId="27194" xr:uid="{00000000-0005-0000-0000-000083690000}"/>
    <cellStyle name="20% - Accent1 3 4 5 3 6 2 2" xfId="27195" xr:uid="{00000000-0005-0000-0000-000084690000}"/>
    <cellStyle name="20% - Accent1 3 4 5 3 6 3" xfId="27196" xr:uid="{00000000-0005-0000-0000-000085690000}"/>
    <cellStyle name="20% - Accent1 3 4 5 3 7" xfId="27197" xr:uid="{00000000-0005-0000-0000-000086690000}"/>
    <cellStyle name="20% - Accent1 3 4 5 3 7 2" xfId="27198" xr:uid="{00000000-0005-0000-0000-000087690000}"/>
    <cellStyle name="20% - Accent1 3 4 5 3 8" xfId="27199" xr:uid="{00000000-0005-0000-0000-000088690000}"/>
    <cellStyle name="20% - Accent1 3 4 5 3 8 2" xfId="27200" xr:uid="{00000000-0005-0000-0000-000089690000}"/>
    <cellStyle name="20% - Accent1 3 4 5 3 9" xfId="27201" xr:uid="{00000000-0005-0000-0000-00008A690000}"/>
    <cellStyle name="20% - Accent1 3 4 5 4" xfId="27202" xr:uid="{00000000-0005-0000-0000-00008B690000}"/>
    <cellStyle name="20% - Accent1 3 4 5 4 2" xfId="27203" xr:uid="{00000000-0005-0000-0000-00008C690000}"/>
    <cellStyle name="20% - Accent1 3 4 5 4 2 2" xfId="27204" xr:uid="{00000000-0005-0000-0000-00008D690000}"/>
    <cellStyle name="20% - Accent1 3 4 5 4 2 2 2" xfId="27205" xr:uid="{00000000-0005-0000-0000-00008E690000}"/>
    <cellStyle name="20% - Accent1 3 4 5 4 2 3" xfId="27206" xr:uid="{00000000-0005-0000-0000-00008F690000}"/>
    <cellStyle name="20% - Accent1 3 4 5 4 3" xfId="27207" xr:uid="{00000000-0005-0000-0000-000090690000}"/>
    <cellStyle name="20% - Accent1 3 4 5 4 3 2" xfId="27208" xr:uid="{00000000-0005-0000-0000-000091690000}"/>
    <cellStyle name="20% - Accent1 3 4 5 4 4" xfId="27209" xr:uid="{00000000-0005-0000-0000-000092690000}"/>
    <cellStyle name="20% - Accent1 3 4 5 5" xfId="27210" xr:uid="{00000000-0005-0000-0000-000093690000}"/>
    <cellStyle name="20% - Accent1 3 4 5 5 2" xfId="27211" xr:uid="{00000000-0005-0000-0000-000094690000}"/>
    <cellStyle name="20% - Accent1 3 4 5 5 2 2" xfId="27212" xr:uid="{00000000-0005-0000-0000-000095690000}"/>
    <cellStyle name="20% - Accent1 3 4 5 5 2 2 2" xfId="27213" xr:uid="{00000000-0005-0000-0000-000096690000}"/>
    <cellStyle name="20% - Accent1 3 4 5 5 2 3" xfId="27214" xr:uid="{00000000-0005-0000-0000-000097690000}"/>
    <cellStyle name="20% - Accent1 3 4 5 5 3" xfId="27215" xr:uid="{00000000-0005-0000-0000-000098690000}"/>
    <cellStyle name="20% - Accent1 3 4 5 5 3 2" xfId="27216" xr:uid="{00000000-0005-0000-0000-000099690000}"/>
    <cellStyle name="20% - Accent1 3 4 5 5 4" xfId="27217" xr:uid="{00000000-0005-0000-0000-00009A690000}"/>
    <cellStyle name="20% - Accent1 3 4 5 6" xfId="27218" xr:uid="{00000000-0005-0000-0000-00009B690000}"/>
    <cellStyle name="20% - Accent1 3 4 5 6 2" xfId="27219" xr:uid="{00000000-0005-0000-0000-00009C690000}"/>
    <cellStyle name="20% - Accent1 3 4 5 6 2 2" xfId="27220" xr:uid="{00000000-0005-0000-0000-00009D690000}"/>
    <cellStyle name="20% - Accent1 3 4 5 6 2 2 2" xfId="27221" xr:uid="{00000000-0005-0000-0000-00009E690000}"/>
    <cellStyle name="20% - Accent1 3 4 5 6 2 3" xfId="27222" xr:uid="{00000000-0005-0000-0000-00009F690000}"/>
    <cellStyle name="20% - Accent1 3 4 5 6 3" xfId="27223" xr:uid="{00000000-0005-0000-0000-0000A0690000}"/>
    <cellStyle name="20% - Accent1 3 4 5 6 3 2" xfId="27224" xr:uid="{00000000-0005-0000-0000-0000A1690000}"/>
    <cellStyle name="20% - Accent1 3 4 5 6 4" xfId="27225" xr:uid="{00000000-0005-0000-0000-0000A2690000}"/>
    <cellStyle name="20% - Accent1 3 4 5 7" xfId="27226" xr:uid="{00000000-0005-0000-0000-0000A3690000}"/>
    <cellStyle name="20% - Accent1 3 4 5 7 2" xfId="27227" xr:uid="{00000000-0005-0000-0000-0000A4690000}"/>
    <cellStyle name="20% - Accent1 3 4 5 7 2 2" xfId="27228" xr:uid="{00000000-0005-0000-0000-0000A5690000}"/>
    <cellStyle name="20% - Accent1 3 4 5 7 3" xfId="27229" xr:uid="{00000000-0005-0000-0000-0000A6690000}"/>
    <cellStyle name="20% - Accent1 3 4 5 8" xfId="27230" xr:uid="{00000000-0005-0000-0000-0000A7690000}"/>
    <cellStyle name="20% - Accent1 3 4 5 8 2" xfId="27231" xr:uid="{00000000-0005-0000-0000-0000A8690000}"/>
    <cellStyle name="20% - Accent1 3 4 5 8 2 2" xfId="27232" xr:uid="{00000000-0005-0000-0000-0000A9690000}"/>
    <cellStyle name="20% - Accent1 3 4 5 8 3" xfId="27233" xr:uid="{00000000-0005-0000-0000-0000AA690000}"/>
    <cellStyle name="20% - Accent1 3 4 5 9" xfId="27234" xr:uid="{00000000-0005-0000-0000-0000AB690000}"/>
    <cellStyle name="20% - Accent1 3 4 5 9 2" xfId="27235" xr:uid="{00000000-0005-0000-0000-0000AC690000}"/>
    <cellStyle name="20% - Accent1 3 4 6" xfId="27236" xr:uid="{00000000-0005-0000-0000-0000AD690000}"/>
    <cellStyle name="20% - Accent1 3 4 6 10" xfId="27237" xr:uid="{00000000-0005-0000-0000-0000AE690000}"/>
    <cellStyle name="20% - Accent1 3 4 6 10 2" xfId="27238" xr:uid="{00000000-0005-0000-0000-0000AF690000}"/>
    <cellStyle name="20% - Accent1 3 4 6 11" xfId="27239" xr:uid="{00000000-0005-0000-0000-0000B0690000}"/>
    <cellStyle name="20% - Accent1 3 4 6 2" xfId="27240" xr:uid="{00000000-0005-0000-0000-0000B1690000}"/>
    <cellStyle name="20% - Accent1 3 4 6 2 2" xfId="27241" xr:uid="{00000000-0005-0000-0000-0000B2690000}"/>
    <cellStyle name="20% - Accent1 3 4 6 2 2 2" xfId="27242" xr:uid="{00000000-0005-0000-0000-0000B3690000}"/>
    <cellStyle name="20% - Accent1 3 4 6 2 2 2 2" xfId="27243" xr:uid="{00000000-0005-0000-0000-0000B4690000}"/>
    <cellStyle name="20% - Accent1 3 4 6 2 2 2 2 2" xfId="27244" xr:uid="{00000000-0005-0000-0000-0000B5690000}"/>
    <cellStyle name="20% - Accent1 3 4 6 2 2 2 3" xfId="27245" xr:uid="{00000000-0005-0000-0000-0000B6690000}"/>
    <cellStyle name="20% - Accent1 3 4 6 2 2 3" xfId="27246" xr:uid="{00000000-0005-0000-0000-0000B7690000}"/>
    <cellStyle name="20% - Accent1 3 4 6 2 2 3 2" xfId="27247" xr:uid="{00000000-0005-0000-0000-0000B8690000}"/>
    <cellStyle name="20% - Accent1 3 4 6 2 2 4" xfId="27248" xr:uid="{00000000-0005-0000-0000-0000B9690000}"/>
    <cellStyle name="20% - Accent1 3 4 6 2 3" xfId="27249" xr:uid="{00000000-0005-0000-0000-0000BA690000}"/>
    <cellStyle name="20% - Accent1 3 4 6 2 3 2" xfId="27250" xr:uid="{00000000-0005-0000-0000-0000BB690000}"/>
    <cellStyle name="20% - Accent1 3 4 6 2 3 2 2" xfId="27251" xr:uid="{00000000-0005-0000-0000-0000BC690000}"/>
    <cellStyle name="20% - Accent1 3 4 6 2 3 2 2 2" xfId="27252" xr:uid="{00000000-0005-0000-0000-0000BD690000}"/>
    <cellStyle name="20% - Accent1 3 4 6 2 3 2 3" xfId="27253" xr:uid="{00000000-0005-0000-0000-0000BE690000}"/>
    <cellStyle name="20% - Accent1 3 4 6 2 3 3" xfId="27254" xr:uid="{00000000-0005-0000-0000-0000BF690000}"/>
    <cellStyle name="20% - Accent1 3 4 6 2 3 3 2" xfId="27255" xr:uid="{00000000-0005-0000-0000-0000C0690000}"/>
    <cellStyle name="20% - Accent1 3 4 6 2 3 4" xfId="27256" xr:uid="{00000000-0005-0000-0000-0000C1690000}"/>
    <cellStyle name="20% - Accent1 3 4 6 2 4" xfId="27257" xr:uid="{00000000-0005-0000-0000-0000C2690000}"/>
    <cellStyle name="20% - Accent1 3 4 6 2 4 2" xfId="27258" xr:uid="{00000000-0005-0000-0000-0000C3690000}"/>
    <cellStyle name="20% - Accent1 3 4 6 2 4 2 2" xfId="27259" xr:uid="{00000000-0005-0000-0000-0000C4690000}"/>
    <cellStyle name="20% - Accent1 3 4 6 2 4 2 2 2" xfId="27260" xr:uid="{00000000-0005-0000-0000-0000C5690000}"/>
    <cellStyle name="20% - Accent1 3 4 6 2 4 2 3" xfId="27261" xr:uid="{00000000-0005-0000-0000-0000C6690000}"/>
    <cellStyle name="20% - Accent1 3 4 6 2 4 3" xfId="27262" xr:uid="{00000000-0005-0000-0000-0000C7690000}"/>
    <cellStyle name="20% - Accent1 3 4 6 2 4 3 2" xfId="27263" xr:uid="{00000000-0005-0000-0000-0000C8690000}"/>
    <cellStyle name="20% - Accent1 3 4 6 2 4 4" xfId="27264" xr:uid="{00000000-0005-0000-0000-0000C9690000}"/>
    <cellStyle name="20% - Accent1 3 4 6 2 5" xfId="27265" xr:uid="{00000000-0005-0000-0000-0000CA690000}"/>
    <cellStyle name="20% - Accent1 3 4 6 2 5 2" xfId="27266" xr:uid="{00000000-0005-0000-0000-0000CB690000}"/>
    <cellStyle name="20% - Accent1 3 4 6 2 5 2 2" xfId="27267" xr:uid="{00000000-0005-0000-0000-0000CC690000}"/>
    <cellStyle name="20% - Accent1 3 4 6 2 5 3" xfId="27268" xr:uid="{00000000-0005-0000-0000-0000CD690000}"/>
    <cellStyle name="20% - Accent1 3 4 6 2 6" xfId="27269" xr:uid="{00000000-0005-0000-0000-0000CE690000}"/>
    <cellStyle name="20% - Accent1 3 4 6 2 6 2" xfId="27270" xr:uid="{00000000-0005-0000-0000-0000CF690000}"/>
    <cellStyle name="20% - Accent1 3 4 6 2 6 2 2" xfId="27271" xr:uid="{00000000-0005-0000-0000-0000D0690000}"/>
    <cellStyle name="20% - Accent1 3 4 6 2 6 3" xfId="27272" xr:uid="{00000000-0005-0000-0000-0000D1690000}"/>
    <cellStyle name="20% - Accent1 3 4 6 2 7" xfId="27273" xr:uid="{00000000-0005-0000-0000-0000D2690000}"/>
    <cellStyle name="20% - Accent1 3 4 6 2 7 2" xfId="27274" xr:uid="{00000000-0005-0000-0000-0000D3690000}"/>
    <cellStyle name="20% - Accent1 3 4 6 2 8" xfId="27275" xr:uid="{00000000-0005-0000-0000-0000D4690000}"/>
    <cellStyle name="20% - Accent1 3 4 6 2 8 2" xfId="27276" xr:uid="{00000000-0005-0000-0000-0000D5690000}"/>
    <cellStyle name="20% - Accent1 3 4 6 2 9" xfId="27277" xr:uid="{00000000-0005-0000-0000-0000D6690000}"/>
    <cellStyle name="20% - Accent1 3 4 6 3" xfId="27278" xr:uid="{00000000-0005-0000-0000-0000D7690000}"/>
    <cellStyle name="20% - Accent1 3 4 6 3 2" xfId="27279" xr:uid="{00000000-0005-0000-0000-0000D8690000}"/>
    <cellStyle name="20% - Accent1 3 4 6 3 2 2" xfId="27280" xr:uid="{00000000-0005-0000-0000-0000D9690000}"/>
    <cellStyle name="20% - Accent1 3 4 6 3 2 2 2" xfId="27281" xr:uid="{00000000-0005-0000-0000-0000DA690000}"/>
    <cellStyle name="20% - Accent1 3 4 6 3 2 2 2 2" xfId="27282" xr:uid="{00000000-0005-0000-0000-0000DB690000}"/>
    <cellStyle name="20% - Accent1 3 4 6 3 2 2 3" xfId="27283" xr:uid="{00000000-0005-0000-0000-0000DC690000}"/>
    <cellStyle name="20% - Accent1 3 4 6 3 2 3" xfId="27284" xr:uid="{00000000-0005-0000-0000-0000DD690000}"/>
    <cellStyle name="20% - Accent1 3 4 6 3 2 3 2" xfId="27285" xr:uid="{00000000-0005-0000-0000-0000DE690000}"/>
    <cellStyle name="20% - Accent1 3 4 6 3 2 4" xfId="27286" xr:uid="{00000000-0005-0000-0000-0000DF690000}"/>
    <cellStyle name="20% - Accent1 3 4 6 3 3" xfId="27287" xr:uid="{00000000-0005-0000-0000-0000E0690000}"/>
    <cellStyle name="20% - Accent1 3 4 6 3 3 2" xfId="27288" xr:uid="{00000000-0005-0000-0000-0000E1690000}"/>
    <cellStyle name="20% - Accent1 3 4 6 3 3 2 2" xfId="27289" xr:uid="{00000000-0005-0000-0000-0000E2690000}"/>
    <cellStyle name="20% - Accent1 3 4 6 3 3 2 2 2" xfId="27290" xr:uid="{00000000-0005-0000-0000-0000E3690000}"/>
    <cellStyle name="20% - Accent1 3 4 6 3 3 2 3" xfId="27291" xr:uid="{00000000-0005-0000-0000-0000E4690000}"/>
    <cellStyle name="20% - Accent1 3 4 6 3 3 3" xfId="27292" xr:uid="{00000000-0005-0000-0000-0000E5690000}"/>
    <cellStyle name="20% - Accent1 3 4 6 3 3 3 2" xfId="27293" xr:uid="{00000000-0005-0000-0000-0000E6690000}"/>
    <cellStyle name="20% - Accent1 3 4 6 3 3 4" xfId="27294" xr:uid="{00000000-0005-0000-0000-0000E7690000}"/>
    <cellStyle name="20% - Accent1 3 4 6 3 4" xfId="27295" xr:uid="{00000000-0005-0000-0000-0000E8690000}"/>
    <cellStyle name="20% - Accent1 3 4 6 3 4 2" xfId="27296" xr:uid="{00000000-0005-0000-0000-0000E9690000}"/>
    <cellStyle name="20% - Accent1 3 4 6 3 4 2 2" xfId="27297" xr:uid="{00000000-0005-0000-0000-0000EA690000}"/>
    <cellStyle name="20% - Accent1 3 4 6 3 4 2 2 2" xfId="27298" xr:uid="{00000000-0005-0000-0000-0000EB690000}"/>
    <cellStyle name="20% - Accent1 3 4 6 3 4 2 3" xfId="27299" xr:uid="{00000000-0005-0000-0000-0000EC690000}"/>
    <cellStyle name="20% - Accent1 3 4 6 3 4 3" xfId="27300" xr:uid="{00000000-0005-0000-0000-0000ED690000}"/>
    <cellStyle name="20% - Accent1 3 4 6 3 4 3 2" xfId="27301" xr:uid="{00000000-0005-0000-0000-0000EE690000}"/>
    <cellStyle name="20% - Accent1 3 4 6 3 4 4" xfId="27302" xr:uid="{00000000-0005-0000-0000-0000EF690000}"/>
    <cellStyle name="20% - Accent1 3 4 6 3 5" xfId="27303" xr:uid="{00000000-0005-0000-0000-0000F0690000}"/>
    <cellStyle name="20% - Accent1 3 4 6 3 5 2" xfId="27304" xr:uid="{00000000-0005-0000-0000-0000F1690000}"/>
    <cellStyle name="20% - Accent1 3 4 6 3 5 2 2" xfId="27305" xr:uid="{00000000-0005-0000-0000-0000F2690000}"/>
    <cellStyle name="20% - Accent1 3 4 6 3 5 3" xfId="27306" xr:uid="{00000000-0005-0000-0000-0000F3690000}"/>
    <cellStyle name="20% - Accent1 3 4 6 3 6" xfId="27307" xr:uid="{00000000-0005-0000-0000-0000F4690000}"/>
    <cellStyle name="20% - Accent1 3 4 6 3 6 2" xfId="27308" xr:uid="{00000000-0005-0000-0000-0000F5690000}"/>
    <cellStyle name="20% - Accent1 3 4 6 3 6 2 2" xfId="27309" xr:uid="{00000000-0005-0000-0000-0000F6690000}"/>
    <cellStyle name="20% - Accent1 3 4 6 3 6 3" xfId="27310" xr:uid="{00000000-0005-0000-0000-0000F7690000}"/>
    <cellStyle name="20% - Accent1 3 4 6 3 7" xfId="27311" xr:uid="{00000000-0005-0000-0000-0000F8690000}"/>
    <cellStyle name="20% - Accent1 3 4 6 3 7 2" xfId="27312" xr:uid="{00000000-0005-0000-0000-0000F9690000}"/>
    <cellStyle name="20% - Accent1 3 4 6 3 8" xfId="27313" xr:uid="{00000000-0005-0000-0000-0000FA690000}"/>
    <cellStyle name="20% - Accent1 3 4 6 3 8 2" xfId="27314" xr:uid="{00000000-0005-0000-0000-0000FB690000}"/>
    <cellStyle name="20% - Accent1 3 4 6 3 9" xfId="27315" xr:uid="{00000000-0005-0000-0000-0000FC690000}"/>
    <cellStyle name="20% - Accent1 3 4 6 4" xfId="27316" xr:uid="{00000000-0005-0000-0000-0000FD690000}"/>
    <cellStyle name="20% - Accent1 3 4 6 4 2" xfId="27317" xr:uid="{00000000-0005-0000-0000-0000FE690000}"/>
    <cellStyle name="20% - Accent1 3 4 6 4 2 2" xfId="27318" xr:uid="{00000000-0005-0000-0000-0000FF690000}"/>
    <cellStyle name="20% - Accent1 3 4 6 4 2 2 2" xfId="27319" xr:uid="{00000000-0005-0000-0000-0000006A0000}"/>
    <cellStyle name="20% - Accent1 3 4 6 4 2 3" xfId="27320" xr:uid="{00000000-0005-0000-0000-0000016A0000}"/>
    <cellStyle name="20% - Accent1 3 4 6 4 3" xfId="27321" xr:uid="{00000000-0005-0000-0000-0000026A0000}"/>
    <cellStyle name="20% - Accent1 3 4 6 4 3 2" xfId="27322" xr:uid="{00000000-0005-0000-0000-0000036A0000}"/>
    <cellStyle name="20% - Accent1 3 4 6 4 4" xfId="27323" xr:uid="{00000000-0005-0000-0000-0000046A0000}"/>
    <cellStyle name="20% - Accent1 3 4 6 5" xfId="27324" xr:uid="{00000000-0005-0000-0000-0000056A0000}"/>
    <cellStyle name="20% - Accent1 3 4 6 5 2" xfId="27325" xr:uid="{00000000-0005-0000-0000-0000066A0000}"/>
    <cellStyle name="20% - Accent1 3 4 6 5 2 2" xfId="27326" xr:uid="{00000000-0005-0000-0000-0000076A0000}"/>
    <cellStyle name="20% - Accent1 3 4 6 5 2 2 2" xfId="27327" xr:uid="{00000000-0005-0000-0000-0000086A0000}"/>
    <cellStyle name="20% - Accent1 3 4 6 5 2 3" xfId="27328" xr:uid="{00000000-0005-0000-0000-0000096A0000}"/>
    <cellStyle name="20% - Accent1 3 4 6 5 3" xfId="27329" xr:uid="{00000000-0005-0000-0000-00000A6A0000}"/>
    <cellStyle name="20% - Accent1 3 4 6 5 3 2" xfId="27330" xr:uid="{00000000-0005-0000-0000-00000B6A0000}"/>
    <cellStyle name="20% - Accent1 3 4 6 5 4" xfId="27331" xr:uid="{00000000-0005-0000-0000-00000C6A0000}"/>
    <cellStyle name="20% - Accent1 3 4 6 6" xfId="27332" xr:uid="{00000000-0005-0000-0000-00000D6A0000}"/>
    <cellStyle name="20% - Accent1 3 4 6 6 2" xfId="27333" xr:uid="{00000000-0005-0000-0000-00000E6A0000}"/>
    <cellStyle name="20% - Accent1 3 4 6 6 2 2" xfId="27334" xr:uid="{00000000-0005-0000-0000-00000F6A0000}"/>
    <cellStyle name="20% - Accent1 3 4 6 6 2 2 2" xfId="27335" xr:uid="{00000000-0005-0000-0000-0000106A0000}"/>
    <cellStyle name="20% - Accent1 3 4 6 6 2 3" xfId="27336" xr:uid="{00000000-0005-0000-0000-0000116A0000}"/>
    <cellStyle name="20% - Accent1 3 4 6 6 3" xfId="27337" xr:uid="{00000000-0005-0000-0000-0000126A0000}"/>
    <cellStyle name="20% - Accent1 3 4 6 6 3 2" xfId="27338" xr:uid="{00000000-0005-0000-0000-0000136A0000}"/>
    <cellStyle name="20% - Accent1 3 4 6 6 4" xfId="27339" xr:uid="{00000000-0005-0000-0000-0000146A0000}"/>
    <cellStyle name="20% - Accent1 3 4 6 7" xfId="27340" xr:uid="{00000000-0005-0000-0000-0000156A0000}"/>
    <cellStyle name="20% - Accent1 3 4 6 7 2" xfId="27341" xr:uid="{00000000-0005-0000-0000-0000166A0000}"/>
    <cellStyle name="20% - Accent1 3 4 6 7 2 2" xfId="27342" xr:uid="{00000000-0005-0000-0000-0000176A0000}"/>
    <cellStyle name="20% - Accent1 3 4 6 7 3" xfId="27343" xr:uid="{00000000-0005-0000-0000-0000186A0000}"/>
    <cellStyle name="20% - Accent1 3 4 6 8" xfId="27344" xr:uid="{00000000-0005-0000-0000-0000196A0000}"/>
    <cellStyle name="20% - Accent1 3 4 6 8 2" xfId="27345" xr:uid="{00000000-0005-0000-0000-00001A6A0000}"/>
    <cellStyle name="20% - Accent1 3 4 6 8 2 2" xfId="27346" xr:uid="{00000000-0005-0000-0000-00001B6A0000}"/>
    <cellStyle name="20% - Accent1 3 4 6 8 3" xfId="27347" xr:uid="{00000000-0005-0000-0000-00001C6A0000}"/>
    <cellStyle name="20% - Accent1 3 4 6 9" xfId="27348" xr:uid="{00000000-0005-0000-0000-00001D6A0000}"/>
    <cellStyle name="20% - Accent1 3 4 6 9 2" xfId="27349" xr:uid="{00000000-0005-0000-0000-00001E6A0000}"/>
    <cellStyle name="20% - Accent1 3 4 7" xfId="27350" xr:uid="{00000000-0005-0000-0000-00001F6A0000}"/>
    <cellStyle name="20% - Accent1 3 4 7 2" xfId="27351" xr:uid="{00000000-0005-0000-0000-0000206A0000}"/>
    <cellStyle name="20% - Accent1 3 4 7 2 2" xfId="27352" xr:uid="{00000000-0005-0000-0000-0000216A0000}"/>
    <cellStyle name="20% - Accent1 3 4 7 2 2 2" xfId="27353" xr:uid="{00000000-0005-0000-0000-0000226A0000}"/>
    <cellStyle name="20% - Accent1 3 4 7 2 2 2 2" xfId="27354" xr:uid="{00000000-0005-0000-0000-0000236A0000}"/>
    <cellStyle name="20% - Accent1 3 4 7 2 2 3" xfId="27355" xr:uid="{00000000-0005-0000-0000-0000246A0000}"/>
    <cellStyle name="20% - Accent1 3 4 7 2 3" xfId="27356" xr:uid="{00000000-0005-0000-0000-0000256A0000}"/>
    <cellStyle name="20% - Accent1 3 4 7 2 3 2" xfId="27357" xr:uid="{00000000-0005-0000-0000-0000266A0000}"/>
    <cellStyle name="20% - Accent1 3 4 7 2 4" xfId="27358" xr:uid="{00000000-0005-0000-0000-0000276A0000}"/>
    <cellStyle name="20% - Accent1 3 4 7 3" xfId="27359" xr:uid="{00000000-0005-0000-0000-0000286A0000}"/>
    <cellStyle name="20% - Accent1 3 4 7 3 2" xfId="27360" xr:uid="{00000000-0005-0000-0000-0000296A0000}"/>
    <cellStyle name="20% - Accent1 3 4 7 3 2 2" xfId="27361" xr:uid="{00000000-0005-0000-0000-00002A6A0000}"/>
    <cellStyle name="20% - Accent1 3 4 7 3 2 2 2" xfId="27362" xr:uid="{00000000-0005-0000-0000-00002B6A0000}"/>
    <cellStyle name="20% - Accent1 3 4 7 3 2 3" xfId="27363" xr:uid="{00000000-0005-0000-0000-00002C6A0000}"/>
    <cellStyle name="20% - Accent1 3 4 7 3 3" xfId="27364" xr:uid="{00000000-0005-0000-0000-00002D6A0000}"/>
    <cellStyle name="20% - Accent1 3 4 7 3 3 2" xfId="27365" xr:uid="{00000000-0005-0000-0000-00002E6A0000}"/>
    <cellStyle name="20% - Accent1 3 4 7 3 4" xfId="27366" xr:uid="{00000000-0005-0000-0000-00002F6A0000}"/>
    <cellStyle name="20% - Accent1 3 4 7 4" xfId="27367" xr:uid="{00000000-0005-0000-0000-0000306A0000}"/>
    <cellStyle name="20% - Accent1 3 4 7 4 2" xfId="27368" xr:uid="{00000000-0005-0000-0000-0000316A0000}"/>
    <cellStyle name="20% - Accent1 3 4 7 4 2 2" xfId="27369" xr:uid="{00000000-0005-0000-0000-0000326A0000}"/>
    <cellStyle name="20% - Accent1 3 4 7 4 2 2 2" xfId="27370" xr:uid="{00000000-0005-0000-0000-0000336A0000}"/>
    <cellStyle name="20% - Accent1 3 4 7 4 2 3" xfId="27371" xr:uid="{00000000-0005-0000-0000-0000346A0000}"/>
    <cellStyle name="20% - Accent1 3 4 7 4 3" xfId="27372" xr:uid="{00000000-0005-0000-0000-0000356A0000}"/>
    <cellStyle name="20% - Accent1 3 4 7 4 3 2" xfId="27373" xr:uid="{00000000-0005-0000-0000-0000366A0000}"/>
    <cellStyle name="20% - Accent1 3 4 7 4 4" xfId="27374" xr:uid="{00000000-0005-0000-0000-0000376A0000}"/>
    <cellStyle name="20% - Accent1 3 4 7 5" xfId="27375" xr:uid="{00000000-0005-0000-0000-0000386A0000}"/>
    <cellStyle name="20% - Accent1 3 4 7 5 2" xfId="27376" xr:uid="{00000000-0005-0000-0000-0000396A0000}"/>
    <cellStyle name="20% - Accent1 3 4 7 5 2 2" xfId="27377" xr:uid="{00000000-0005-0000-0000-00003A6A0000}"/>
    <cellStyle name="20% - Accent1 3 4 7 5 3" xfId="27378" xr:uid="{00000000-0005-0000-0000-00003B6A0000}"/>
    <cellStyle name="20% - Accent1 3 4 7 6" xfId="27379" xr:uid="{00000000-0005-0000-0000-00003C6A0000}"/>
    <cellStyle name="20% - Accent1 3 4 7 6 2" xfId="27380" xr:uid="{00000000-0005-0000-0000-00003D6A0000}"/>
    <cellStyle name="20% - Accent1 3 4 7 6 2 2" xfId="27381" xr:uid="{00000000-0005-0000-0000-00003E6A0000}"/>
    <cellStyle name="20% - Accent1 3 4 7 6 3" xfId="27382" xr:uid="{00000000-0005-0000-0000-00003F6A0000}"/>
    <cellStyle name="20% - Accent1 3 4 7 7" xfId="27383" xr:uid="{00000000-0005-0000-0000-0000406A0000}"/>
    <cellStyle name="20% - Accent1 3 4 7 7 2" xfId="27384" xr:uid="{00000000-0005-0000-0000-0000416A0000}"/>
    <cellStyle name="20% - Accent1 3 4 7 8" xfId="27385" xr:uid="{00000000-0005-0000-0000-0000426A0000}"/>
    <cellStyle name="20% - Accent1 3 4 7 8 2" xfId="27386" xr:uid="{00000000-0005-0000-0000-0000436A0000}"/>
    <cellStyle name="20% - Accent1 3 4 7 9" xfId="27387" xr:uid="{00000000-0005-0000-0000-0000446A0000}"/>
    <cellStyle name="20% - Accent1 3 4 8" xfId="27388" xr:uid="{00000000-0005-0000-0000-0000456A0000}"/>
    <cellStyle name="20% - Accent1 3 4 8 2" xfId="27389" xr:uid="{00000000-0005-0000-0000-0000466A0000}"/>
    <cellStyle name="20% - Accent1 3 4 8 2 2" xfId="27390" xr:uid="{00000000-0005-0000-0000-0000476A0000}"/>
    <cellStyle name="20% - Accent1 3 4 8 2 2 2" xfId="27391" xr:uid="{00000000-0005-0000-0000-0000486A0000}"/>
    <cellStyle name="20% - Accent1 3 4 8 2 2 2 2" xfId="27392" xr:uid="{00000000-0005-0000-0000-0000496A0000}"/>
    <cellStyle name="20% - Accent1 3 4 8 2 2 3" xfId="27393" xr:uid="{00000000-0005-0000-0000-00004A6A0000}"/>
    <cellStyle name="20% - Accent1 3 4 8 2 3" xfId="27394" xr:uid="{00000000-0005-0000-0000-00004B6A0000}"/>
    <cellStyle name="20% - Accent1 3 4 8 2 3 2" xfId="27395" xr:uid="{00000000-0005-0000-0000-00004C6A0000}"/>
    <cellStyle name="20% - Accent1 3 4 8 2 4" xfId="27396" xr:uid="{00000000-0005-0000-0000-00004D6A0000}"/>
    <cellStyle name="20% - Accent1 3 4 8 3" xfId="27397" xr:uid="{00000000-0005-0000-0000-00004E6A0000}"/>
    <cellStyle name="20% - Accent1 3 4 8 3 2" xfId="27398" xr:uid="{00000000-0005-0000-0000-00004F6A0000}"/>
    <cellStyle name="20% - Accent1 3 4 8 3 2 2" xfId="27399" xr:uid="{00000000-0005-0000-0000-0000506A0000}"/>
    <cellStyle name="20% - Accent1 3 4 8 3 2 2 2" xfId="27400" xr:uid="{00000000-0005-0000-0000-0000516A0000}"/>
    <cellStyle name="20% - Accent1 3 4 8 3 2 3" xfId="27401" xr:uid="{00000000-0005-0000-0000-0000526A0000}"/>
    <cellStyle name="20% - Accent1 3 4 8 3 3" xfId="27402" xr:uid="{00000000-0005-0000-0000-0000536A0000}"/>
    <cellStyle name="20% - Accent1 3 4 8 3 3 2" xfId="27403" xr:uid="{00000000-0005-0000-0000-0000546A0000}"/>
    <cellStyle name="20% - Accent1 3 4 8 3 4" xfId="27404" xr:uid="{00000000-0005-0000-0000-0000556A0000}"/>
    <cellStyle name="20% - Accent1 3 4 8 4" xfId="27405" xr:uid="{00000000-0005-0000-0000-0000566A0000}"/>
    <cellStyle name="20% - Accent1 3 4 8 4 2" xfId="27406" xr:uid="{00000000-0005-0000-0000-0000576A0000}"/>
    <cellStyle name="20% - Accent1 3 4 8 4 2 2" xfId="27407" xr:uid="{00000000-0005-0000-0000-0000586A0000}"/>
    <cellStyle name="20% - Accent1 3 4 8 4 2 2 2" xfId="27408" xr:uid="{00000000-0005-0000-0000-0000596A0000}"/>
    <cellStyle name="20% - Accent1 3 4 8 4 2 3" xfId="27409" xr:uid="{00000000-0005-0000-0000-00005A6A0000}"/>
    <cellStyle name="20% - Accent1 3 4 8 4 3" xfId="27410" xr:uid="{00000000-0005-0000-0000-00005B6A0000}"/>
    <cellStyle name="20% - Accent1 3 4 8 4 3 2" xfId="27411" xr:uid="{00000000-0005-0000-0000-00005C6A0000}"/>
    <cellStyle name="20% - Accent1 3 4 8 4 4" xfId="27412" xr:uid="{00000000-0005-0000-0000-00005D6A0000}"/>
    <cellStyle name="20% - Accent1 3 4 8 5" xfId="27413" xr:uid="{00000000-0005-0000-0000-00005E6A0000}"/>
    <cellStyle name="20% - Accent1 3 4 8 5 2" xfId="27414" xr:uid="{00000000-0005-0000-0000-00005F6A0000}"/>
    <cellStyle name="20% - Accent1 3 4 8 5 2 2" xfId="27415" xr:uid="{00000000-0005-0000-0000-0000606A0000}"/>
    <cellStyle name="20% - Accent1 3 4 8 5 3" xfId="27416" xr:uid="{00000000-0005-0000-0000-0000616A0000}"/>
    <cellStyle name="20% - Accent1 3 4 8 6" xfId="27417" xr:uid="{00000000-0005-0000-0000-0000626A0000}"/>
    <cellStyle name="20% - Accent1 3 4 8 6 2" xfId="27418" xr:uid="{00000000-0005-0000-0000-0000636A0000}"/>
    <cellStyle name="20% - Accent1 3 4 8 6 2 2" xfId="27419" xr:uid="{00000000-0005-0000-0000-0000646A0000}"/>
    <cellStyle name="20% - Accent1 3 4 8 6 3" xfId="27420" xr:uid="{00000000-0005-0000-0000-0000656A0000}"/>
    <cellStyle name="20% - Accent1 3 4 8 7" xfId="27421" xr:uid="{00000000-0005-0000-0000-0000666A0000}"/>
    <cellStyle name="20% - Accent1 3 4 8 7 2" xfId="27422" xr:uid="{00000000-0005-0000-0000-0000676A0000}"/>
    <cellStyle name="20% - Accent1 3 4 8 8" xfId="27423" xr:uid="{00000000-0005-0000-0000-0000686A0000}"/>
    <cellStyle name="20% - Accent1 3 4 8 8 2" xfId="27424" xr:uid="{00000000-0005-0000-0000-0000696A0000}"/>
    <cellStyle name="20% - Accent1 3 4 8 9" xfId="27425" xr:uid="{00000000-0005-0000-0000-00006A6A0000}"/>
    <cellStyle name="20% - Accent1 3 4 9" xfId="27426" xr:uid="{00000000-0005-0000-0000-00006B6A0000}"/>
    <cellStyle name="20% - Accent1 3 4 9 2" xfId="27427" xr:uid="{00000000-0005-0000-0000-00006C6A0000}"/>
    <cellStyle name="20% - Accent1 3 4 9 2 2" xfId="27428" xr:uid="{00000000-0005-0000-0000-00006D6A0000}"/>
    <cellStyle name="20% - Accent1 3 4 9 2 2 2" xfId="27429" xr:uid="{00000000-0005-0000-0000-00006E6A0000}"/>
    <cellStyle name="20% - Accent1 3 4 9 2 3" xfId="27430" xr:uid="{00000000-0005-0000-0000-00006F6A0000}"/>
    <cellStyle name="20% - Accent1 3 4 9 3" xfId="27431" xr:uid="{00000000-0005-0000-0000-0000706A0000}"/>
    <cellStyle name="20% - Accent1 3 4 9 3 2" xfId="27432" xr:uid="{00000000-0005-0000-0000-0000716A0000}"/>
    <cellStyle name="20% - Accent1 3 4 9 4" xfId="27433" xr:uid="{00000000-0005-0000-0000-0000726A0000}"/>
    <cellStyle name="20% - Accent1 3 5" xfId="27434" xr:uid="{00000000-0005-0000-0000-0000736A0000}"/>
    <cellStyle name="20% - Accent1 3 5 10" xfId="27435" xr:uid="{00000000-0005-0000-0000-0000746A0000}"/>
    <cellStyle name="20% - Accent1 3 5 10 2" xfId="27436" xr:uid="{00000000-0005-0000-0000-0000756A0000}"/>
    <cellStyle name="20% - Accent1 3 5 10 2 2" xfId="27437" xr:uid="{00000000-0005-0000-0000-0000766A0000}"/>
    <cellStyle name="20% - Accent1 3 5 10 2 2 2" xfId="27438" xr:uid="{00000000-0005-0000-0000-0000776A0000}"/>
    <cellStyle name="20% - Accent1 3 5 10 2 3" xfId="27439" xr:uid="{00000000-0005-0000-0000-0000786A0000}"/>
    <cellStyle name="20% - Accent1 3 5 10 3" xfId="27440" xr:uid="{00000000-0005-0000-0000-0000796A0000}"/>
    <cellStyle name="20% - Accent1 3 5 10 3 2" xfId="27441" xr:uid="{00000000-0005-0000-0000-00007A6A0000}"/>
    <cellStyle name="20% - Accent1 3 5 10 4" xfId="27442" xr:uid="{00000000-0005-0000-0000-00007B6A0000}"/>
    <cellStyle name="20% - Accent1 3 5 11" xfId="27443" xr:uid="{00000000-0005-0000-0000-00007C6A0000}"/>
    <cellStyle name="20% - Accent1 3 5 11 2" xfId="27444" xr:uid="{00000000-0005-0000-0000-00007D6A0000}"/>
    <cellStyle name="20% - Accent1 3 5 11 2 2" xfId="27445" xr:uid="{00000000-0005-0000-0000-00007E6A0000}"/>
    <cellStyle name="20% - Accent1 3 5 11 2 2 2" xfId="27446" xr:uid="{00000000-0005-0000-0000-00007F6A0000}"/>
    <cellStyle name="20% - Accent1 3 5 11 2 3" xfId="27447" xr:uid="{00000000-0005-0000-0000-0000806A0000}"/>
    <cellStyle name="20% - Accent1 3 5 11 3" xfId="27448" xr:uid="{00000000-0005-0000-0000-0000816A0000}"/>
    <cellStyle name="20% - Accent1 3 5 11 3 2" xfId="27449" xr:uid="{00000000-0005-0000-0000-0000826A0000}"/>
    <cellStyle name="20% - Accent1 3 5 11 4" xfId="27450" xr:uid="{00000000-0005-0000-0000-0000836A0000}"/>
    <cellStyle name="20% - Accent1 3 5 12" xfId="27451" xr:uid="{00000000-0005-0000-0000-0000846A0000}"/>
    <cellStyle name="20% - Accent1 3 5 12 2" xfId="27452" xr:uid="{00000000-0005-0000-0000-0000856A0000}"/>
    <cellStyle name="20% - Accent1 3 5 12 2 2" xfId="27453" xr:uid="{00000000-0005-0000-0000-0000866A0000}"/>
    <cellStyle name="20% - Accent1 3 5 12 3" xfId="27454" xr:uid="{00000000-0005-0000-0000-0000876A0000}"/>
    <cellStyle name="20% - Accent1 3 5 13" xfId="27455" xr:uid="{00000000-0005-0000-0000-0000886A0000}"/>
    <cellStyle name="20% - Accent1 3 5 13 2" xfId="27456" xr:uid="{00000000-0005-0000-0000-0000896A0000}"/>
    <cellStyle name="20% - Accent1 3 5 13 2 2" xfId="27457" xr:uid="{00000000-0005-0000-0000-00008A6A0000}"/>
    <cellStyle name="20% - Accent1 3 5 13 3" xfId="27458" xr:uid="{00000000-0005-0000-0000-00008B6A0000}"/>
    <cellStyle name="20% - Accent1 3 5 14" xfId="27459" xr:uid="{00000000-0005-0000-0000-00008C6A0000}"/>
    <cellStyle name="20% - Accent1 3 5 14 2" xfId="27460" xr:uid="{00000000-0005-0000-0000-00008D6A0000}"/>
    <cellStyle name="20% - Accent1 3 5 15" xfId="27461" xr:uid="{00000000-0005-0000-0000-00008E6A0000}"/>
    <cellStyle name="20% - Accent1 3 5 15 2" xfId="27462" xr:uid="{00000000-0005-0000-0000-00008F6A0000}"/>
    <cellStyle name="20% - Accent1 3 5 16" xfId="27463" xr:uid="{00000000-0005-0000-0000-0000906A0000}"/>
    <cellStyle name="20% - Accent1 3 5 2" xfId="27464" xr:uid="{00000000-0005-0000-0000-0000916A0000}"/>
    <cellStyle name="20% - Accent1 3 5 2 10" xfId="27465" xr:uid="{00000000-0005-0000-0000-0000926A0000}"/>
    <cellStyle name="20% - Accent1 3 5 2 10 2" xfId="27466" xr:uid="{00000000-0005-0000-0000-0000936A0000}"/>
    <cellStyle name="20% - Accent1 3 5 2 10 2 2" xfId="27467" xr:uid="{00000000-0005-0000-0000-0000946A0000}"/>
    <cellStyle name="20% - Accent1 3 5 2 10 2 2 2" xfId="27468" xr:uid="{00000000-0005-0000-0000-0000956A0000}"/>
    <cellStyle name="20% - Accent1 3 5 2 10 2 3" xfId="27469" xr:uid="{00000000-0005-0000-0000-0000966A0000}"/>
    <cellStyle name="20% - Accent1 3 5 2 10 3" xfId="27470" xr:uid="{00000000-0005-0000-0000-0000976A0000}"/>
    <cellStyle name="20% - Accent1 3 5 2 10 3 2" xfId="27471" xr:uid="{00000000-0005-0000-0000-0000986A0000}"/>
    <cellStyle name="20% - Accent1 3 5 2 10 4" xfId="27472" xr:uid="{00000000-0005-0000-0000-0000996A0000}"/>
    <cellStyle name="20% - Accent1 3 5 2 11" xfId="27473" xr:uid="{00000000-0005-0000-0000-00009A6A0000}"/>
    <cellStyle name="20% - Accent1 3 5 2 11 2" xfId="27474" xr:uid="{00000000-0005-0000-0000-00009B6A0000}"/>
    <cellStyle name="20% - Accent1 3 5 2 11 2 2" xfId="27475" xr:uid="{00000000-0005-0000-0000-00009C6A0000}"/>
    <cellStyle name="20% - Accent1 3 5 2 11 3" xfId="27476" xr:uid="{00000000-0005-0000-0000-00009D6A0000}"/>
    <cellStyle name="20% - Accent1 3 5 2 12" xfId="27477" xr:uid="{00000000-0005-0000-0000-00009E6A0000}"/>
    <cellStyle name="20% - Accent1 3 5 2 12 2" xfId="27478" xr:uid="{00000000-0005-0000-0000-00009F6A0000}"/>
    <cellStyle name="20% - Accent1 3 5 2 12 2 2" xfId="27479" xr:uid="{00000000-0005-0000-0000-0000A06A0000}"/>
    <cellStyle name="20% - Accent1 3 5 2 12 3" xfId="27480" xr:uid="{00000000-0005-0000-0000-0000A16A0000}"/>
    <cellStyle name="20% - Accent1 3 5 2 13" xfId="27481" xr:uid="{00000000-0005-0000-0000-0000A26A0000}"/>
    <cellStyle name="20% - Accent1 3 5 2 13 2" xfId="27482" xr:uid="{00000000-0005-0000-0000-0000A36A0000}"/>
    <cellStyle name="20% - Accent1 3 5 2 14" xfId="27483" xr:uid="{00000000-0005-0000-0000-0000A46A0000}"/>
    <cellStyle name="20% - Accent1 3 5 2 14 2" xfId="27484" xr:uid="{00000000-0005-0000-0000-0000A56A0000}"/>
    <cellStyle name="20% - Accent1 3 5 2 15" xfId="27485" xr:uid="{00000000-0005-0000-0000-0000A66A0000}"/>
    <cellStyle name="20% - Accent1 3 5 2 2" xfId="27486" xr:uid="{00000000-0005-0000-0000-0000A76A0000}"/>
    <cellStyle name="20% - Accent1 3 5 2 2 10" xfId="27487" xr:uid="{00000000-0005-0000-0000-0000A86A0000}"/>
    <cellStyle name="20% - Accent1 3 5 2 2 10 2" xfId="27488" xr:uid="{00000000-0005-0000-0000-0000A96A0000}"/>
    <cellStyle name="20% - Accent1 3 5 2 2 10 2 2" xfId="27489" xr:uid="{00000000-0005-0000-0000-0000AA6A0000}"/>
    <cellStyle name="20% - Accent1 3 5 2 2 10 3" xfId="27490" xr:uid="{00000000-0005-0000-0000-0000AB6A0000}"/>
    <cellStyle name="20% - Accent1 3 5 2 2 11" xfId="27491" xr:uid="{00000000-0005-0000-0000-0000AC6A0000}"/>
    <cellStyle name="20% - Accent1 3 5 2 2 11 2" xfId="27492" xr:uid="{00000000-0005-0000-0000-0000AD6A0000}"/>
    <cellStyle name="20% - Accent1 3 5 2 2 11 2 2" xfId="27493" xr:uid="{00000000-0005-0000-0000-0000AE6A0000}"/>
    <cellStyle name="20% - Accent1 3 5 2 2 11 3" xfId="27494" xr:uid="{00000000-0005-0000-0000-0000AF6A0000}"/>
    <cellStyle name="20% - Accent1 3 5 2 2 12" xfId="27495" xr:uid="{00000000-0005-0000-0000-0000B06A0000}"/>
    <cellStyle name="20% - Accent1 3 5 2 2 12 2" xfId="27496" xr:uid="{00000000-0005-0000-0000-0000B16A0000}"/>
    <cellStyle name="20% - Accent1 3 5 2 2 13" xfId="27497" xr:uid="{00000000-0005-0000-0000-0000B26A0000}"/>
    <cellStyle name="20% - Accent1 3 5 2 2 13 2" xfId="27498" xr:uid="{00000000-0005-0000-0000-0000B36A0000}"/>
    <cellStyle name="20% - Accent1 3 5 2 2 14" xfId="27499" xr:uid="{00000000-0005-0000-0000-0000B46A0000}"/>
    <cellStyle name="20% - Accent1 3 5 2 2 2" xfId="27500" xr:uid="{00000000-0005-0000-0000-0000B56A0000}"/>
    <cellStyle name="20% - Accent1 3 5 2 2 2 10" xfId="27501" xr:uid="{00000000-0005-0000-0000-0000B66A0000}"/>
    <cellStyle name="20% - Accent1 3 5 2 2 2 10 2" xfId="27502" xr:uid="{00000000-0005-0000-0000-0000B76A0000}"/>
    <cellStyle name="20% - Accent1 3 5 2 2 2 11" xfId="27503" xr:uid="{00000000-0005-0000-0000-0000B86A0000}"/>
    <cellStyle name="20% - Accent1 3 5 2 2 2 2" xfId="27504" xr:uid="{00000000-0005-0000-0000-0000B96A0000}"/>
    <cellStyle name="20% - Accent1 3 5 2 2 2 2 2" xfId="27505" xr:uid="{00000000-0005-0000-0000-0000BA6A0000}"/>
    <cellStyle name="20% - Accent1 3 5 2 2 2 2 2 2" xfId="27506" xr:uid="{00000000-0005-0000-0000-0000BB6A0000}"/>
    <cellStyle name="20% - Accent1 3 5 2 2 2 2 2 2 2" xfId="27507" xr:uid="{00000000-0005-0000-0000-0000BC6A0000}"/>
    <cellStyle name="20% - Accent1 3 5 2 2 2 2 2 2 2 2" xfId="27508" xr:uid="{00000000-0005-0000-0000-0000BD6A0000}"/>
    <cellStyle name="20% - Accent1 3 5 2 2 2 2 2 2 3" xfId="27509" xr:uid="{00000000-0005-0000-0000-0000BE6A0000}"/>
    <cellStyle name="20% - Accent1 3 5 2 2 2 2 2 3" xfId="27510" xr:uid="{00000000-0005-0000-0000-0000BF6A0000}"/>
    <cellStyle name="20% - Accent1 3 5 2 2 2 2 2 3 2" xfId="27511" xr:uid="{00000000-0005-0000-0000-0000C06A0000}"/>
    <cellStyle name="20% - Accent1 3 5 2 2 2 2 2 4" xfId="27512" xr:uid="{00000000-0005-0000-0000-0000C16A0000}"/>
    <cellStyle name="20% - Accent1 3 5 2 2 2 2 3" xfId="27513" xr:uid="{00000000-0005-0000-0000-0000C26A0000}"/>
    <cellStyle name="20% - Accent1 3 5 2 2 2 2 3 2" xfId="27514" xr:uid="{00000000-0005-0000-0000-0000C36A0000}"/>
    <cellStyle name="20% - Accent1 3 5 2 2 2 2 3 2 2" xfId="27515" xr:uid="{00000000-0005-0000-0000-0000C46A0000}"/>
    <cellStyle name="20% - Accent1 3 5 2 2 2 2 3 2 2 2" xfId="27516" xr:uid="{00000000-0005-0000-0000-0000C56A0000}"/>
    <cellStyle name="20% - Accent1 3 5 2 2 2 2 3 2 3" xfId="27517" xr:uid="{00000000-0005-0000-0000-0000C66A0000}"/>
    <cellStyle name="20% - Accent1 3 5 2 2 2 2 3 3" xfId="27518" xr:uid="{00000000-0005-0000-0000-0000C76A0000}"/>
    <cellStyle name="20% - Accent1 3 5 2 2 2 2 3 3 2" xfId="27519" xr:uid="{00000000-0005-0000-0000-0000C86A0000}"/>
    <cellStyle name="20% - Accent1 3 5 2 2 2 2 3 4" xfId="27520" xr:uid="{00000000-0005-0000-0000-0000C96A0000}"/>
    <cellStyle name="20% - Accent1 3 5 2 2 2 2 4" xfId="27521" xr:uid="{00000000-0005-0000-0000-0000CA6A0000}"/>
    <cellStyle name="20% - Accent1 3 5 2 2 2 2 4 2" xfId="27522" xr:uid="{00000000-0005-0000-0000-0000CB6A0000}"/>
    <cellStyle name="20% - Accent1 3 5 2 2 2 2 4 2 2" xfId="27523" xr:uid="{00000000-0005-0000-0000-0000CC6A0000}"/>
    <cellStyle name="20% - Accent1 3 5 2 2 2 2 4 2 2 2" xfId="27524" xr:uid="{00000000-0005-0000-0000-0000CD6A0000}"/>
    <cellStyle name="20% - Accent1 3 5 2 2 2 2 4 2 3" xfId="27525" xr:uid="{00000000-0005-0000-0000-0000CE6A0000}"/>
    <cellStyle name="20% - Accent1 3 5 2 2 2 2 4 3" xfId="27526" xr:uid="{00000000-0005-0000-0000-0000CF6A0000}"/>
    <cellStyle name="20% - Accent1 3 5 2 2 2 2 4 3 2" xfId="27527" xr:uid="{00000000-0005-0000-0000-0000D06A0000}"/>
    <cellStyle name="20% - Accent1 3 5 2 2 2 2 4 4" xfId="27528" xr:uid="{00000000-0005-0000-0000-0000D16A0000}"/>
    <cellStyle name="20% - Accent1 3 5 2 2 2 2 5" xfId="27529" xr:uid="{00000000-0005-0000-0000-0000D26A0000}"/>
    <cellStyle name="20% - Accent1 3 5 2 2 2 2 5 2" xfId="27530" xr:uid="{00000000-0005-0000-0000-0000D36A0000}"/>
    <cellStyle name="20% - Accent1 3 5 2 2 2 2 5 2 2" xfId="27531" xr:uid="{00000000-0005-0000-0000-0000D46A0000}"/>
    <cellStyle name="20% - Accent1 3 5 2 2 2 2 5 3" xfId="27532" xr:uid="{00000000-0005-0000-0000-0000D56A0000}"/>
    <cellStyle name="20% - Accent1 3 5 2 2 2 2 6" xfId="27533" xr:uid="{00000000-0005-0000-0000-0000D66A0000}"/>
    <cellStyle name="20% - Accent1 3 5 2 2 2 2 6 2" xfId="27534" xr:uid="{00000000-0005-0000-0000-0000D76A0000}"/>
    <cellStyle name="20% - Accent1 3 5 2 2 2 2 6 2 2" xfId="27535" xr:uid="{00000000-0005-0000-0000-0000D86A0000}"/>
    <cellStyle name="20% - Accent1 3 5 2 2 2 2 6 3" xfId="27536" xr:uid="{00000000-0005-0000-0000-0000D96A0000}"/>
    <cellStyle name="20% - Accent1 3 5 2 2 2 2 7" xfId="27537" xr:uid="{00000000-0005-0000-0000-0000DA6A0000}"/>
    <cellStyle name="20% - Accent1 3 5 2 2 2 2 7 2" xfId="27538" xr:uid="{00000000-0005-0000-0000-0000DB6A0000}"/>
    <cellStyle name="20% - Accent1 3 5 2 2 2 2 8" xfId="27539" xr:uid="{00000000-0005-0000-0000-0000DC6A0000}"/>
    <cellStyle name="20% - Accent1 3 5 2 2 2 2 8 2" xfId="27540" xr:uid="{00000000-0005-0000-0000-0000DD6A0000}"/>
    <cellStyle name="20% - Accent1 3 5 2 2 2 2 9" xfId="27541" xr:uid="{00000000-0005-0000-0000-0000DE6A0000}"/>
    <cellStyle name="20% - Accent1 3 5 2 2 2 3" xfId="27542" xr:uid="{00000000-0005-0000-0000-0000DF6A0000}"/>
    <cellStyle name="20% - Accent1 3 5 2 2 2 3 2" xfId="27543" xr:uid="{00000000-0005-0000-0000-0000E06A0000}"/>
    <cellStyle name="20% - Accent1 3 5 2 2 2 3 2 2" xfId="27544" xr:uid="{00000000-0005-0000-0000-0000E16A0000}"/>
    <cellStyle name="20% - Accent1 3 5 2 2 2 3 2 2 2" xfId="27545" xr:uid="{00000000-0005-0000-0000-0000E26A0000}"/>
    <cellStyle name="20% - Accent1 3 5 2 2 2 3 2 2 2 2" xfId="27546" xr:uid="{00000000-0005-0000-0000-0000E36A0000}"/>
    <cellStyle name="20% - Accent1 3 5 2 2 2 3 2 2 3" xfId="27547" xr:uid="{00000000-0005-0000-0000-0000E46A0000}"/>
    <cellStyle name="20% - Accent1 3 5 2 2 2 3 2 3" xfId="27548" xr:uid="{00000000-0005-0000-0000-0000E56A0000}"/>
    <cellStyle name="20% - Accent1 3 5 2 2 2 3 2 3 2" xfId="27549" xr:uid="{00000000-0005-0000-0000-0000E66A0000}"/>
    <cellStyle name="20% - Accent1 3 5 2 2 2 3 2 4" xfId="27550" xr:uid="{00000000-0005-0000-0000-0000E76A0000}"/>
    <cellStyle name="20% - Accent1 3 5 2 2 2 3 3" xfId="27551" xr:uid="{00000000-0005-0000-0000-0000E86A0000}"/>
    <cellStyle name="20% - Accent1 3 5 2 2 2 3 3 2" xfId="27552" xr:uid="{00000000-0005-0000-0000-0000E96A0000}"/>
    <cellStyle name="20% - Accent1 3 5 2 2 2 3 3 2 2" xfId="27553" xr:uid="{00000000-0005-0000-0000-0000EA6A0000}"/>
    <cellStyle name="20% - Accent1 3 5 2 2 2 3 3 2 2 2" xfId="27554" xr:uid="{00000000-0005-0000-0000-0000EB6A0000}"/>
    <cellStyle name="20% - Accent1 3 5 2 2 2 3 3 2 3" xfId="27555" xr:uid="{00000000-0005-0000-0000-0000EC6A0000}"/>
    <cellStyle name="20% - Accent1 3 5 2 2 2 3 3 3" xfId="27556" xr:uid="{00000000-0005-0000-0000-0000ED6A0000}"/>
    <cellStyle name="20% - Accent1 3 5 2 2 2 3 3 3 2" xfId="27557" xr:uid="{00000000-0005-0000-0000-0000EE6A0000}"/>
    <cellStyle name="20% - Accent1 3 5 2 2 2 3 3 4" xfId="27558" xr:uid="{00000000-0005-0000-0000-0000EF6A0000}"/>
    <cellStyle name="20% - Accent1 3 5 2 2 2 3 4" xfId="27559" xr:uid="{00000000-0005-0000-0000-0000F06A0000}"/>
    <cellStyle name="20% - Accent1 3 5 2 2 2 3 4 2" xfId="27560" xr:uid="{00000000-0005-0000-0000-0000F16A0000}"/>
    <cellStyle name="20% - Accent1 3 5 2 2 2 3 4 2 2" xfId="27561" xr:uid="{00000000-0005-0000-0000-0000F26A0000}"/>
    <cellStyle name="20% - Accent1 3 5 2 2 2 3 4 2 2 2" xfId="27562" xr:uid="{00000000-0005-0000-0000-0000F36A0000}"/>
    <cellStyle name="20% - Accent1 3 5 2 2 2 3 4 2 3" xfId="27563" xr:uid="{00000000-0005-0000-0000-0000F46A0000}"/>
    <cellStyle name="20% - Accent1 3 5 2 2 2 3 4 3" xfId="27564" xr:uid="{00000000-0005-0000-0000-0000F56A0000}"/>
    <cellStyle name="20% - Accent1 3 5 2 2 2 3 4 3 2" xfId="27565" xr:uid="{00000000-0005-0000-0000-0000F66A0000}"/>
    <cellStyle name="20% - Accent1 3 5 2 2 2 3 4 4" xfId="27566" xr:uid="{00000000-0005-0000-0000-0000F76A0000}"/>
    <cellStyle name="20% - Accent1 3 5 2 2 2 3 5" xfId="27567" xr:uid="{00000000-0005-0000-0000-0000F86A0000}"/>
    <cellStyle name="20% - Accent1 3 5 2 2 2 3 5 2" xfId="27568" xr:uid="{00000000-0005-0000-0000-0000F96A0000}"/>
    <cellStyle name="20% - Accent1 3 5 2 2 2 3 5 2 2" xfId="27569" xr:uid="{00000000-0005-0000-0000-0000FA6A0000}"/>
    <cellStyle name="20% - Accent1 3 5 2 2 2 3 5 3" xfId="27570" xr:uid="{00000000-0005-0000-0000-0000FB6A0000}"/>
    <cellStyle name="20% - Accent1 3 5 2 2 2 3 6" xfId="27571" xr:uid="{00000000-0005-0000-0000-0000FC6A0000}"/>
    <cellStyle name="20% - Accent1 3 5 2 2 2 3 6 2" xfId="27572" xr:uid="{00000000-0005-0000-0000-0000FD6A0000}"/>
    <cellStyle name="20% - Accent1 3 5 2 2 2 3 6 2 2" xfId="27573" xr:uid="{00000000-0005-0000-0000-0000FE6A0000}"/>
    <cellStyle name="20% - Accent1 3 5 2 2 2 3 6 3" xfId="27574" xr:uid="{00000000-0005-0000-0000-0000FF6A0000}"/>
    <cellStyle name="20% - Accent1 3 5 2 2 2 3 7" xfId="27575" xr:uid="{00000000-0005-0000-0000-0000006B0000}"/>
    <cellStyle name="20% - Accent1 3 5 2 2 2 3 7 2" xfId="27576" xr:uid="{00000000-0005-0000-0000-0000016B0000}"/>
    <cellStyle name="20% - Accent1 3 5 2 2 2 3 8" xfId="27577" xr:uid="{00000000-0005-0000-0000-0000026B0000}"/>
    <cellStyle name="20% - Accent1 3 5 2 2 2 3 8 2" xfId="27578" xr:uid="{00000000-0005-0000-0000-0000036B0000}"/>
    <cellStyle name="20% - Accent1 3 5 2 2 2 3 9" xfId="27579" xr:uid="{00000000-0005-0000-0000-0000046B0000}"/>
    <cellStyle name="20% - Accent1 3 5 2 2 2 4" xfId="27580" xr:uid="{00000000-0005-0000-0000-0000056B0000}"/>
    <cellStyle name="20% - Accent1 3 5 2 2 2 4 2" xfId="27581" xr:uid="{00000000-0005-0000-0000-0000066B0000}"/>
    <cellStyle name="20% - Accent1 3 5 2 2 2 4 2 2" xfId="27582" xr:uid="{00000000-0005-0000-0000-0000076B0000}"/>
    <cellStyle name="20% - Accent1 3 5 2 2 2 4 2 2 2" xfId="27583" xr:uid="{00000000-0005-0000-0000-0000086B0000}"/>
    <cellStyle name="20% - Accent1 3 5 2 2 2 4 2 3" xfId="27584" xr:uid="{00000000-0005-0000-0000-0000096B0000}"/>
    <cellStyle name="20% - Accent1 3 5 2 2 2 4 3" xfId="27585" xr:uid="{00000000-0005-0000-0000-00000A6B0000}"/>
    <cellStyle name="20% - Accent1 3 5 2 2 2 4 3 2" xfId="27586" xr:uid="{00000000-0005-0000-0000-00000B6B0000}"/>
    <cellStyle name="20% - Accent1 3 5 2 2 2 4 4" xfId="27587" xr:uid="{00000000-0005-0000-0000-00000C6B0000}"/>
    <cellStyle name="20% - Accent1 3 5 2 2 2 5" xfId="27588" xr:uid="{00000000-0005-0000-0000-00000D6B0000}"/>
    <cellStyle name="20% - Accent1 3 5 2 2 2 5 2" xfId="27589" xr:uid="{00000000-0005-0000-0000-00000E6B0000}"/>
    <cellStyle name="20% - Accent1 3 5 2 2 2 5 2 2" xfId="27590" xr:uid="{00000000-0005-0000-0000-00000F6B0000}"/>
    <cellStyle name="20% - Accent1 3 5 2 2 2 5 2 2 2" xfId="27591" xr:uid="{00000000-0005-0000-0000-0000106B0000}"/>
    <cellStyle name="20% - Accent1 3 5 2 2 2 5 2 3" xfId="27592" xr:uid="{00000000-0005-0000-0000-0000116B0000}"/>
    <cellStyle name="20% - Accent1 3 5 2 2 2 5 3" xfId="27593" xr:uid="{00000000-0005-0000-0000-0000126B0000}"/>
    <cellStyle name="20% - Accent1 3 5 2 2 2 5 3 2" xfId="27594" xr:uid="{00000000-0005-0000-0000-0000136B0000}"/>
    <cellStyle name="20% - Accent1 3 5 2 2 2 5 4" xfId="27595" xr:uid="{00000000-0005-0000-0000-0000146B0000}"/>
    <cellStyle name="20% - Accent1 3 5 2 2 2 6" xfId="27596" xr:uid="{00000000-0005-0000-0000-0000156B0000}"/>
    <cellStyle name="20% - Accent1 3 5 2 2 2 6 2" xfId="27597" xr:uid="{00000000-0005-0000-0000-0000166B0000}"/>
    <cellStyle name="20% - Accent1 3 5 2 2 2 6 2 2" xfId="27598" xr:uid="{00000000-0005-0000-0000-0000176B0000}"/>
    <cellStyle name="20% - Accent1 3 5 2 2 2 6 2 2 2" xfId="27599" xr:uid="{00000000-0005-0000-0000-0000186B0000}"/>
    <cellStyle name="20% - Accent1 3 5 2 2 2 6 2 3" xfId="27600" xr:uid="{00000000-0005-0000-0000-0000196B0000}"/>
    <cellStyle name="20% - Accent1 3 5 2 2 2 6 3" xfId="27601" xr:uid="{00000000-0005-0000-0000-00001A6B0000}"/>
    <cellStyle name="20% - Accent1 3 5 2 2 2 6 3 2" xfId="27602" xr:uid="{00000000-0005-0000-0000-00001B6B0000}"/>
    <cellStyle name="20% - Accent1 3 5 2 2 2 6 4" xfId="27603" xr:uid="{00000000-0005-0000-0000-00001C6B0000}"/>
    <cellStyle name="20% - Accent1 3 5 2 2 2 7" xfId="27604" xr:uid="{00000000-0005-0000-0000-00001D6B0000}"/>
    <cellStyle name="20% - Accent1 3 5 2 2 2 7 2" xfId="27605" xr:uid="{00000000-0005-0000-0000-00001E6B0000}"/>
    <cellStyle name="20% - Accent1 3 5 2 2 2 7 2 2" xfId="27606" xr:uid="{00000000-0005-0000-0000-00001F6B0000}"/>
    <cellStyle name="20% - Accent1 3 5 2 2 2 7 3" xfId="27607" xr:uid="{00000000-0005-0000-0000-0000206B0000}"/>
    <cellStyle name="20% - Accent1 3 5 2 2 2 8" xfId="27608" xr:uid="{00000000-0005-0000-0000-0000216B0000}"/>
    <cellStyle name="20% - Accent1 3 5 2 2 2 8 2" xfId="27609" xr:uid="{00000000-0005-0000-0000-0000226B0000}"/>
    <cellStyle name="20% - Accent1 3 5 2 2 2 8 2 2" xfId="27610" xr:uid="{00000000-0005-0000-0000-0000236B0000}"/>
    <cellStyle name="20% - Accent1 3 5 2 2 2 8 3" xfId="27611" xr:uid="{00000000-0005-0000-0000-0000246B0000}"/>
    <cellStyle name="20% - Accent1 3 5 2 2 2 9" xfId="27612" xr:uid="{00000000-0005-0000-0000-0000256B0000}"/>
    <cellStyle name="20% - Accent1 3 5 2 2 2 9 2" xfId="27613" xr:uid="{00000000-0005-0000-0000-0000266B0000}"/>
    <cellStyle name="20% - Accent1 3 5 2 2 3" xfId="27614" xr:uid="{00000000-0005-0000-0000-0000276B0000}"/>
    <cellStyle name="20% - Accent1 3 5 2 2 3 10" xfId="27615" xr:uid="{00000000-0005-0000-0000-0000286B0000}"/>
    <cellStyle name="20% - Accent1 3 5 2 2 3 10 2" xfId="27616" xr:uid="{00000000-0005-0000-0000-0000296B0000}"/>
    <cellStyle name="20% - Accent1 3 5 2 2 3 11" xfId="27617" xr:uid="{00000000-0005-0000-0000-00002A6B0000}"/>
    <cellStyle name="20% - Accent1 3 5 2 2 3 2" xfId="27618" xr:uid="{00000000-0005-0000-0000-00002B6B0000}"/>
    <cellStyle name="20% - Accent1 3 5 2 2 3 2 2" xfId="27619" xr:uid="{00000000-0005-0000-0000-00002C6B0000}"/>
    <cellStyle name="20% - Accent1 3 5 2 2 3 2 2 2" xfId="27620" xr:uid="{00000000-0005-0000-0000-00002D6B0000}"/>
    <cellStyle name="20% - Accent1 3 5 2 2 3 2 2 2 2" xfId="27621" xr:uid="{00000000-0005-0000-0000-00002E6B0000}"/>
    <cellStyle name="20% - Accent1 3 5 2 2 3 2 2 2 2 2" xfId="27622" xr:uid="{00000000-0005-0000-0000-00002F6B0000}"/>
    <cellStyle name="20% - Accent1 3 5 2 2 3 2 2 2 3" xfId="27623" xr:uid="{00000000-0005-0000-0000-0000306B0000}"/>
    <cellStyle name="20% - Accent1 3 5 2 2 3 2 2 3" xfId="27624" xr:uid="{00000000-0005-0000-0000-0000316B0000}"/>
    <cellStyle name="20% - Accent1 3 5 2 2 3 2 2 3 2" xfId="27625" xr:uid="{00000000-0005-0000-0000-0000326B0000}"/>
    <cellStyle name="20% - Accent1 3 5 2 2 3 2 2 4" xfId="27626" xr:uid="{00000000-0005-0000-0000-0000336B0000}"/>
    <cellStyle name="20% - Accent1 3 5 2 2 3 2 3" xfId="27627" xr:uid="{00000000-0005-0000-0000-0000346B0000}"/>
    <cellStyle name="20% - Accent1 3 5 2 2 3 2 3 2" xfId="27628" xr:uid="{00000000-0005-0000-0000-0000356B0000}"/>
    <cellStyle name="20% - Accent1 3 5 2 2 3 2 3 2 2" xfId="27629" xr:uid="{00000000-0005-0000-0000-0000366B0000}"/>
    <cellStyle name="20% - Accent1 3 5 2 2 3 2 3 2 2 2" xfId="27630" xr:uid="{00000000-0005-0000-0000-0000376B0000}"/>
    <cellStyle name="20% - Accent1 3 5 2 2 3 2 3 2 3" xfId="27631" xr:uid="{00000000-0005-0000-0000-0000386B0000}"/>
    <cellStyle name="20% - Accent1 3 5 2 2 3 2 3 3" xfId="27632" xr:uid="{00000000-0005-0000-0000-0000396B0000}"/>
    <cellStyle name="20% - Accent1 3 5 2 2 3 2 3 3 2" xfId="27633" xr:uid="{00000000-0005-0000-0000-00003A6B0000}"/>
    <cellStyle name="20% - Accent1 3 5 2 2 3 2 3 4" xfId="27634" xr:uid="{00000000-0005-0000-0000-00003B6B0000}"/>
    <cellStyle name="20% - Accent1 3 5 2 2 3 2 4" xfId="27635" xr:uid="{00000000-0005-0000-0000-00003C6B0000}"/>
    <cellStyle name="20% - Accent1 3 5 2 2 3 2 4 2" xfId="27636" xr:uid="{00000000-0005-0000-0000-00003D6B0000}"/>
    <cellStyle name="20% - Accent1 3 5 2 2 3 2 4 2 2" xfId="27637" xr:uid="{00000000-0005-0000-0000-00003E6B0000}"/>
    <cellStyle name="20% - Accent1 3 5 2 2 3 2 4 2 2 2" xfId="27638" xr:uid="{00000000-0005-0000-0000-00003F6B0000}"/>
    <cellStyle name="20% - Accent1 3 5 2 2 3 2 4 2 3" xfId="27639" xr:uid="{00000000-0005-0000-0000-0000406B0000}"/>
    <cellStyle name="20% - Accent1 3 5 2 2 3 2 4 3" xfId="27640" xr:uid="{00000000-0005-0000-0000-0000416B0000}"/>
    <cellStyle name="20% - Accent1 3 5 2 2 3 2 4 3 2" xfId="27641" xr:uid="{00000000-0005-0000-0000-0000426B0000}"/>
    <cellStyle name="20% - Accent1 3 5 2 2 3 2 4 4" xfId="27642" xr:uid="{00000000-0005-0000-0000-0000436B0000}"/>
    <cellStyle name="20% - Accent1 3 5 2 2 3 2 5" xfId="27643" xr:uid="{00000000-0005-0000-0000-0000446B0000}"/>
    <cellStyle name="20% - Accent1 3 5 2 2 3 2 5 2" xfId="27644" xr:uid="{00000000-0005-0000-0000-0000456B0000}"/>
    <cellStyle name="20% - Accent1 3 5 2 2 3 2 5 2 2" xfId="27645" xr:uid="{00000000-0005-0000-0000-0000466B0000}"/>
    <cellStyle name="20% - Accent1 3 5 2 2 3 2 5 3" xfId="27646" xr:uid="{00000000-0005-0000-0000-0000476B0000}"/>
    <cellStyle name="20% - Accent1 3 5 2 2 3 2 6" xfId="27647" xr:uid="{00000000-0005-0000-0000-0000486B0000}"/>
    <cellStyle name="20% - Accent1 3 5 2 2 3 2 6 2" xfId="27648" xr:uid="{00000000-0005-0000-0000-0000496B0000}"/>
    <cellStyle name="20% - Accent1 3 5 2 2 3 2 6 2 2" xfId="27649" xr:uid="{00000000-0005-0000-0000-00004A6B0000}"/>
    <cellStyle name="20% - Accent1 3 5 2 2 3 2 6 3" xfId="27650" xr:uid="{00000000-0005-0000-0000-00004B6B0000}"/>
    <cellStyle name="20% - Accent1 3 5 2 2 3 2 7" xfId="27651" xr:uid="{00000000-0005-0000-0000-00004C6B0000}"/>
    <cellStyle name="20% - Accent1 3 5 2 2 3 2 7 2" xfId="27652" xr:uid="{00000000-0005-0000-0000-00004D6B0000}"/>
    <cellStyle name="20% - Accent1 3 5 2 2 3 2 8" xfId="27653" xr:uid="{00000000-0005-0000-0000-00004E6B0000}"/>
    <cellStyle name="20% - Accent1 3 5 2 2 3 2 8 2" xfId="27654" xr:uid="{00000000-0005-0000-0000-00004F6B0000}"/>
    <cellStyle name="20% - Accent1 3 5 2 2 3 2 9" xfId="27655" xr:uid="{00000000-0005-0000-0000-0000506B0000}"/>
    <cellStyle name="20% - Accent1 3 5 2 2 3 3" xfId="27656" xr:uid="{00000000-0005-0000-0000-0000516B0000}"/>
    <cellStyle name="20% - Accent1 3 5 2 2 3 3 2" xfId="27657" xr:uid="{00000000-0005-0000-0000-0000526B0000}"/>
    <cellStyle name="20% - Accent1 3 5 2 2 3 3 2 2" xfId="27658" xr:uid="{00000000-0005-0000-0000-0000536B0000}"/>
    <cellStyle name="20% - Accent1 3 5 2 2 3 3 2 2 2" xfId="27659" xr:uid="{00000000-0005-0000-0000-0000546B0000}"/>
    <cellStyle name="20% - Accent1 3 5 2 2 3 3 2 2 2 2" xfId="27660" xr:uid="{00000000-0005-0000-0000-0000556B0000}"/>
    <cellStyle name="20% - Accent1 3 5 2 2 3 3 2 2 3" xfId="27661" xr:uid="{00000000-0005-0000-0000-0000566B0000}"/>
    <cellStyle name="20% - Accent1 3 5 2 2 3 3 2 3" xfId="27662" xr:uid="{00000000-0005-0000-0000-0000576B0000}"/>
    <cellStyle name="20% - Accent1 3 5 2 2 3 3 2 3 2" xfId="27663" xr:uid="{00000000-0005-0000-0000-0000586B0000}"/>
    <cellStyle name="20% - Accent1 3 5 2 2 3 3 2 4" xfId="27664" xr:uid="{00000000-0005-0000-0000-0000596B0000}"/>
    <cellStyle name="20% - Accent1 3 5 2 2 3 3 3" xfId="27665" xr:uid="{00000000-0005-0000-0000-00005A6B0000}"/>
    <cellStyle name="20% - Accent1 3 5 2 2 3 3 3 2" xfId="27666" xr:uid="{00000000-0005-0000-0000-00005B6B0000}"/>
    <cellStyle name="20% - Accent1 3 5 2 2 3 3 3 2 2" xfId="27667" xr:uid="{00000000-0005-0000-0000-00005C6B0000}"/>
    <cellStyle name="20% - Accent1 3 5 2 2 3 3 3 2 2 2" xfId="27668" xr:uid="{00000000-0005-0000-0000-00005D6B0000}"/>
    <cellStyle name="20% - Accent1 3 5 2 2 3 3 3 2 3" xfId="27669" xr:uid="{00000000-0005-0000-0000-00005E6B0000}"/>
    <cellStyle name="20% - Accent1 3 5 2 2 3 3 3 3" xfId="27670" xr:uid="{00000000-0005-0000-0000-00005F6B0000}"/>
    <cellStyle name="20% - Accent1 3 5 2 2 3 3 3 3 2" xfId="27671" xr:uid="{00000000-0005-0000-0000-0000606B0000}"/>
    <cellStyle name="20% - Accent1 3 5 2 2 3 3 3 4" xfId="27672" xr:uid="{00000000-0005-0000-0000-0000616B0000}"/>
    <cellStyle name="20% - Accent1 3 5 2 2 3 3 4" xfId="27673" xr:uid="{00000000-0005-0000-0000-0000626B0000}"/>
    <cellStyle name="20% - Accent1 3 5 2 2 3 3 4 2" xfId="27674" xr:uid="{00000000-0005-0000-0000-0000636B0000}"/>
    <cellStyle name="20% - Accent1 3 5 2 2 3 3 4 2 2" xfId="27675" xr:uid="{00000000-0005-0000-0000-0000646B0000}"/>
    <cellStyle name="20% - Accent1 3 5 2 2 3 3 4 2 2 2" xfId="27676" xr:uid="{00000000-0005-0000-0000-0000656B0000}"/>
    <cellStyle name="20% - Accent1 3 5 2 2 3 3 4 2 3" xfId="27677" xr:uid="{00000000-0005-0000-0000-0000666B0000}"/>
    <cellStyle name="20% - Accent1 3 5 2 2 3 3 4 3" xfId="27678" xr:uid="{00000000-0005-0000-0000-0000676B0000}"/>
    <cellStyle name="20% - Accent1 3 5 2 2 3 3 4 3 2" xfId="27679" xr:uid="{00000000-0005-0000-0000-0000686B0000}"/>
    <cellStyle name="20% - Accent1 3 5 2 2 3 3 4 4" xfId="27680" xr:uid="{00000000-0005-0000-0000-0000696B0000}"/>
    <cellStyle name="20% - Accent1 3 5 2 2 3 3 5" xfId="27681" xr:uid="{00000000-0005-0000-0000-00006A6B0000}"/>
    <cellStyle name="20% - Accent1 3 5 2 2 3 3 5 2" xfId="27682" xr:uid="{00000000-0005-0000-0000-00006B6B0000}"/>
    <cellStyle name="20% - Accent1 3 5 2 2 3 3 5 2 2" xfId="27683" xr:uid="{00000000-0005-0000-0000-00006C6B0000}"/>
    <cellStyle name="20% - Accent1 3 5 2 2 3 3 5 3" xfId="27684" xr:uid="{00000000-0005-0000-0000-00006D6B0000}"/>
    <cellStyle name="20% - Accent1 3 5 2 2 3 3 6" xfId="27685" xr:uid="{00000000-0005-0000-0000-00006E6B0000}"/>
    <cellStyle name="20% - Accent1 3 5 2 2 3 3 6 2" xfId="27686" xr:uid="{00000000-0005-0000-0000-00006F6B0000}"/>
    <cellStyle name="20% - Accent1 3 5 2 2 3 3 6 2 2" xfId="27687" xr:uid="{00000000-0005-0000-0000-0000706B0000}"/>
    <cellStyle name="20% - Accent1 3 5 2 2 3 3 6 3" xfId="27688" xr:uid="{00000000-0005-0000-0000-0000716B0000}"/>
    <cellStyle name="20% - Accent1 3 5 2 2 3 3 7" xfId="27689" xr:uid="{00000000-0005-0000-0000-0000726B0000}"/>
    <cellStyle name="20% - Accent1 3 5 2 2 3 3 7 2" xfId="27690" xr:uid="{00000000-0005-0000-0000-0000736B0000}"/>
    <cellStyle name="20% - Accent1 3 5 2 2 3 3 8" xfId="27691" xr:uid="{00000000-0005-0000-0000-0000746B0000}"/>
    <cellStyle name="20% - Accent1 3 5 2 2 3 3 8 2" xfId="27692" xr:uid="{00000000-0005-0000-0000-0000756B0000}"/>
    <cellStyle name="20% - Accent1 3 5 2 2 3 3 9" xfId="27693" xr:uid="{00000000-0005-0000-0000-0000766B0000}"/>
    <cellStyle name="20% - Accent1 3 5 2 2 3 4" xfId="27694" xr:uid="{00000000-0005-0000-0000-0000776B0000}"/>
    <cellStyle name="20% - Accent1 3 5 2 2 3 4 2" xfId="27695" xr:uid="{00000000-0005-0000-0000-0000786B0000}"/>
    <cellStyle name="20% - Accent1 3 5 2 2 3 4 2 2" xfId="27696" xr:uid="{00000000-0005-0000-0000-0000796B0000}"/>
    <cellStyle name="20% - Accent1 3 5 2 2 3 4 2 2 2" xfId="27697" xr:uid="{00000000-0005-0000-0000-00007A6B0000}"/>
    <cellStyle name="20% - Accent1 3 5 2 2 3 4 2 3" xfId="27698" xr:uid="{00000000-0005-0000-0000-00007B6B0000}"/>
    <cellStyle name="20% - Accent1 3 5 2 2 3 4 3" xfId="27699" xr:uid="{00000000-0005-0000-0000-00007C6B0000}"/>
    <cellStyle name="20% - Accent1 3 5 2 2 3 4 3 2" xfId="27700" xr:uid="{00000000-0005-0000-0000-00007D6B0000}"/>
    <cellStyle name="20% - Accent1 3 5 2 2 3 4 4" xfId="27701" xr:uid="{00000000-0005-0000-0000-00007E6B0000}"/>
    <cellStyle name="20% - Accent1 3 5 2 2 3 5" xfId="27702" xr:uid="{00000000-0005-0000-0000-00007F6B0000}"/>
    <cellStyle name="20% - Accent1 3 5 2 2 3 5 2" xfId="27703" xr:uid="{00000000-0005-0000-0000-0000806B0000}"/>
    <cellStyle name="20% - Accent1 3 5 2 2 3 5 2 2" xfId="27704" xr:uid="{00000000-0005-0000-0000-0000816B0000}"/>
    <cellStyle name="20% - Accent1 3 5 2 2 3 5 2 2 2" xfId="27705" xr:uid="{00000000-0005-0000-0000-0000826B0000}"/>
    <cellStyle name="20% - Accent1 3 5 2 2 3 5 2 3" xfId="27706" xr:uid="{00000000-0005-0000-0000-0000836B0000}"/>
    <cellStyle name="20% - Accent1 3 5 2 2 3 5 3" xfId="27707" xr:uid="{00000000-0005-0000-0000-0000846B0000}"/>
    <cellStyle name="20% - Accent1 3 5 2 2 3 5 3 2" xfId="27708" xr:uid="{00000000-0005-0000-0000-0000856B0000}"/>
    <cellStyle name="20% - Accent1 3 5 2 2 3 5 4" xfId="27709" xr:uid="{00000000-0005-0000-0000-0000866B0000}"/>
    <cellStyle name="20% - Accent1 3 5 2 2 3 6" xfId="27710" xr:uid="{00000000-0005-0000-0000-0000876B0000}"/>
    <cellStyle name="20% - Accent1 3 5 2 2 3 6 2" xfId="27711" xr:uid="{00000000-0005-0000-0000-0000886B0000}"/>
    <cellStyle name="20% - Accent1 3 5 2 2 3 6 2 2" xfId="27712" xr:uid="{00000000-0005-0000-0000-0000896B0000}"/>
    <cellStyle name="20% - Accent1 3 5 2 2 3 6 2 2 2" xfId="27713" xr:uid="{00000000-0005-0000-0000-00008A6B0000}"/>
    <cellStyle name="20% - Accent1 3 5 2 2 3 6 2 3" xfId="27714" xr:uid="{00000000-0005-0000-0000-00008B6B0000}"/>
    <cellStyle name="20% - Accent1 3 5 2 2 3 6 3" xfId="27715" xr:uid="{00000000-0005-0000-0000-00008C6B0000}"/>
    <cellStyle name="20% - Accent1 3 5 2 2 3 6 3 2" xfId="27716" xr:uid="{00000000-0005-0000-0000-00008D6B0000}"/>
    <cellStyle name="20% - Accent1 3 5 2 2 3 6 4" xfId="27717" xr:uid="{00000000-0005-0000-0000-00008E6B0000}"/>
    <cellStyle name="20% - Accent1 3 5 2 2 3 7" xfId="27718" xr:uid="{00000000-0005-0000-0000-00008F6B0000}"/>
    <cellStyle name="20% - Accent1 3 5 2 2 3 7 2" xfId="27719" xr:uid="{00000000-0005-0000-0000-0000906B0000}"/>
    <cellStyle name="20% - Accent1 3 5 2 2 3 7 2 2" xfId="27720" xr:uid="{00000000-0005-0000-0000-0000916B0000}"/>
    <cellStyle name="20% - Accent1 3 5 2 2 3 7 3" xfId="27721" xr:uid="{00000000-0005-0000-0000-0000926B0000}"/>
    <cellStyle name="20% - Accent1 3 5 2 2 3 8" xfId="27722" xr:uid="{00000000-0005-0000-0000-0000936B0000}"/>
    <cellStyle name="20% - Accent1 3 5 2 2 3 8 2" xfId="27723" xr:uid="{00000000-0005-0000-0000-0000946B0000}"/>
    <cellStyle name="20% - Accent1 3 5 2 2 3 8 2 2" xfId="27724" xr:uid="{00000000-0005-0000-0000-0000956B0000}"/>
    <cellStyle name="20% - Accent1 3 5 2 2 3 8 3" xfId="27725" xr:uid="{00000000-0005-0000-0000-0000966B0000}"/>
    <cellStyle name="20% - Accent1 3 5 2 2 3 9" xfId="27726" xr:uid="{00000000-0005-0000-0000-0000976B0000}"/>
    <cellStyle name="20% - Accent1 3 5 2 2 3 9 2" xfId="27727" xr:uid="{00000000-0005-0000-0000-0000986B0000}"/>
    <cellStyle name="20% - Accent1 3 5 2 2 4" xfId="27728" xr:uid="{00000000-0005-0000-0000-0000996B0000}"/>
    <cellStyle name="20% - Accent1 3 5 2 2 4 10" xfId="27729" xr:uid="{00000000-0005-0000-0000-00009A6B0000}"/>
    <cellStyle name="20% - Accent1 3 5 2 2 4 10 2" xfId="27730" xr:uid="{00000000-0005-0000-0000-00009B6B0000}"/>
    <cellStyle name="20% - Accent1 3 5 2 2 4 11" xfId="27731" xr:uid="{00000000-0005-0000-0000-00009C6B0000}"/>
    <cellStyle name="20% - Accent1 3 5 2 2 4 2" xfId="27732" xr:uid="{00000000-0005-0000-0000-00009D6B0000}"/>
    <cellStyle name="20% - Accent1 3 5 2 2 4 2 2" xfId="27733" xr:uid="{00000000-0005-0000-0000-00009E6B0000}"/>
    <cellStyle name="20% - Accent1 3 5 2 2 4 2 2 2" xfId="27734" xr:uid="{00000000-0005-0000-0000-00009F6B0000}"/>
    <cellStyle name="20% - Accent1 3 5 2 2 4 2 2 2 2" xfId="27735" xr:uid="{00000000-0005-0000-0000-0000A06B0000}"/>
    <cellStyle name="20% - Accent1 3 5 2 2 4 2 2 2 2 2" xfId="27736" xr:uid="{00000000-0005-0000-0000-0000A16B0000}"/>
    <cellStyle name="20% - Accent1 3 5 2 2 4 2 2 2 3" xfId="27737" xr:uid="{00000000-0005-0000-0000-0000A26B0000}"/>
    <cellStyle name="20% - Accent1 3 5 2 2 4 2 2 3" xfId="27738" xr:uid="{00000000-0005-0000-0000-0000A36B0000}"/>
    <cellStyle name="20% - Accent1 3 5 2 2 4 2 2 3 2" xfId="27739" xr:uid="{00000000-0005-0000-0000-0000A46B0000}"/>
    <cellStyle name="20% - Accent1 3 5 2 2 4 2 2 4" xfId="27740" xr:uid="{00000000-0005-0000-0000-0000A56B0000}"/>
    <cellStyle name="20% - Accent1 3 5 2 2 4 2 3" xfId="27741" xr:uid="{00000000-0005-0000-0000-0000A66B0000}"/>
    <cellStyle name="20% - Accent1 3 5 2 2 4 2 3 2" xfId="27742" xr:uid="{00000000-0005-0000-0000-0000A76B0000}"/>
    <cellStyle name="20% - Accent1 3 5 2 2 4 2 3 2 2" xfId="27743" xr:uid="{00000000-0005-0000-0000-0000A86B0000}"/>
    <cellStyle name="20% - Accent1 3 5 2 2 4 2 3 2 2 2" xfId="27744" xr:uid="{00000000-0005-0000-0000-0000A96B0000}"/>
    <cellStyle name="20% - Accent1 3 5 2 2 4 2 3 2 3" xfId="27745" xr:uid="{00000000-0005-0000-0000-0000AA6B0000}"/>
    <cellStyle name="20% - Accent1 3 5 2 2 4 2 3 3" xfId="27746" xr:uid="{00000000-0005-0000-0000-0000AB6B0000}"/>
    <cellStyle name="20% - Accent1 3 5 2 2 4 2 3 3 2" xfId="27747" xr:uid="{00000000-0005-0000-0000-0000AC6B0000}"/>
    <cellStyle name="20% - Accent1 3 5 2 2 4 2 3 4" xfId="27748" xr:uid="{00000000-0005-0000-0000-0000AD6B0000}"/>
    <cellStyle name="20% - Accent1 3 5 2 2 4 2 4" xfId="27749" xr:uid="{00000000-0005-0000-0000-0000AE6B0000}"/>
    <cellStyle name="20% - Accent1 3 5 2 2 4 2 4 2" xfId="27750" xr:uid="{00000000-0005-0000-0000-0000AF6B0000}"/>
    <cellStyle name="20% - Accent1 3 5 2 2 4 2 4 2 2" xfId="27751" xr:uid="{00000000-0005-0000-0000-0000B06B0000}"/>
    <cellStyle name="20% - Accent1 3 5 2 2 4 2 4 2 2 2" xfId="27752" xr:uid="{00000000-0005-0000-0000-0000B16B0000}"/>
    <cellStyle name="20% - Accent1 3 5 2 2 4 2 4 2 3" xfId="27753" xr:uid="{00000000-0005-0000-0000-0000B26B0000}"/>
    <cellStyle name="20% - Accent1 3 5 2 2 4 2 4 3" xfId="27754" xr:uid="{00000000-0005-0000-0000-0000B36B0000}"/>
    <cellStyle name="20% - Accent1 3 5 2 2 4 2 4 3 2" xfId="27755" xr:uid="{00000000-0005-0000-0000-0000B46B0000}"/>
    <cellStyle name="20% - Accent1 3 5 2 2 4 2 4 4" xfId="27756" xr:uid="{00000000-0005-0000-0000-0000B56B0000}"/>
    <cellStyle name="20% - Accent1 3 5 2 2 4 2 5" xfId="27757" xr:uid="{00000000-0005-0000-0000-0000B66B0000}"/>
    <cellStyle name="20% - Accent1 3 5 2 2 4 2 5 2" xfId="27758" xr:uid="{00000000-0005-0000-0000-0000B76B0000}"/>
    <cellStyle name="20% - Accent1 3 5 2 2 4 2 5 2 2" xfId="27759" xr:uid="{00000000-0005-0000-0000-0000B86B0000}"/>
    <cellStyle name="20% - Accent1 3 5 2 2 4 2 5 3" xfId="27760" xr:uid="{00000000-0005-0000-0000-0000B96B0000}"/>
    <cellStyle name="20% - Accent1 3 5 2 2 4 2 6" xfId="27761" xr:uid="{00000000-0005-0000-0000-0000BA6B0000}"/>
    <cellStyle name="20% - Accent1 3 5 2 2 4 2 6 2" xfId="27762" xr:uid="{00000000-0005-0000-0000-0000BB6B0000}"/>
    <cellStyle name="20% - Accent1 3 5 2 2 4 2 6 2 2" xfId="27763" xr:uid="{00000000-0005-0000-0000-0000BC6B0000}"/>
    <cellStyle name="20% - Accent1 3 5 2 2 4 2 6 3" xfId="27764" xr:uid="{00000000-0005-0000-0000-0000BD6B0000}"/>
    <cellStyle name="20% - Accent1 3 5 2 2 4 2 7" xfId="27765" xr:uid="{00000000-0005-0000-0000-0000BE6B0000}"/>
    <cellStyle name="20% - Accent1 3 5 2 2 4 2 7 2" xfId="27766" xr:uid="{00000000-0005-0000-0000-0000BF6B0000}"/>
    <cellStyle name="20% - Accent1 3 5 2 2 4 2 8" xfId="27767" xr:uid="{00000000-0005-0000-0000-0000C06B0000}"/>
    <cellStyle name="20% - Accent1 3 5 2 2 4 2 8 2" xfId="27768" xr:uid="{00000000-0005-0000-0000-0000C16B0000}"/>
    <cellStyle name="20% - Accent1 3 5 2 2 4 2 9" xfId="27769" xr:uid="{00000000-0005-0000-0000-0000C26B0000}"/>
    <cellStyle name="20% - Accent1 3 5 2 2 4 3" xfId="27770" xr:uid="{00000000-0005-0000-0000-0000C36B0000}"/>
    <cellStyle name="20% - Accent1 3 5 2 2 4 3 2" xfId="27771" xr:uid="{00000000-0005-0000-0000-0000C46B0000}"/>
    <cellStyle name="20% - Accent1 3 5 2 2 4 3 2 2" xfId="27772" xr:uid="{00000000-0005-0000-0000-0000C56B0000}"/>
    <cellStyle name="20% - Accent1 3 5 2 2 4 3 2 2 2" xfId="27773" xr:uid="{00000000-0005-0000-0000-0000C66B0000}"/>
    <cellStyle name="20% - Accent1 3 5 2 2 4 3 2 2 2 2" xfId="27774" xr:uid="{00000000-0005-0000-0000-0000C76B0000}"/>
    <cellStyle name="20% - Accent1 3 5 2 2 4 3 2 2 3" xfId="27775" xr:uid="{00000000-0005-0000-0000-0000C86B0000}"/>
    <cellStyle name="20% - Accent1 3 5 2 2 4 3 2 3" xfId="27776" xr:uid="{00000000-0005-0000-0000-0000C96B0000}"/>
    <cellStyle name="20% - Accent1 3 5 2 2 4 3 2 3 2" xfId="27777" xr:uid="{00000000-0005-0000-0000-0000CA6B0000}"/>
    <cellStyle name="20% - Accent1 3 5 2 2 4 3 2 4" xfId="27778" xr:uid="{00000000-0005-0000-0000-0000CB6B0000}"/>
    <cellStyle name="20% - Accent1 3 5 2 2 4 3 3" xfId="27779" xr:uid="{00000000-0005-0000-0000-0000CC6B0000}"/>
    <cellStyle name="20% - Accent1 3 5 2 2 4 3 3 2" xfId="27780" xr:uid="{00000000-0005-0000-0000-0000CD6B0000}"/>
    <cellStyle name="20% - Accent1 3 5 2 2 4 3 3 2 2" xfId="27781" xr:uid="{00000000-0005-0000-0000-0000CE6B0000}"/>
    <cellStyle name="20% - Accent1 3 5 2 2 4 3 3 2 2 2" xfId="27782" xr:uid="{00000000-0005-0000-0000-0000CF6B0000}"/>
    <cellStyle name="20% - Accent1 3 5 2 2 4 3 3 2 3" xfId="27783" xr:uid="{00000000-0005-0000-0000-0000D06B0000}"/>
    <cellStyle name="20% - Accent1 3 5 2 2 4 3 3 3" xfId="27784" xr:uid="{00000000-0005-0000-0000-0000D16B0000}"/>
    <cellStyle name="20% - Accent1 3 5 2 2 4 3 3 3 2" xfId="27785" xr:uid="{00000000-0005-0000-0000-0000D26B0000}"/>
    <cellStyle name="20% - Accent1 3 5 2 2 4 3 3 4" xfId="27786" xr:uid="{00000000-0005-0000-0000-0000D36B0000}"/>
    <cellStyle name="20% - Accent1 3 5 2 2 4 3 4" xfId="27787" xr:uid="{00000000-0005-0000-0000-0000D46B0000}"/>
    <cellStyle name="20% - Accent1 3 5 2 2 4 3 4 2" xfId="27788" xr:uid="{00000000-0005-0000-0000-0000D56B0000}"/>
    <cellStyle name="20% - Accent1 3 5 2 2 4 3 4 2 2" xfId="27789" xr:uid="{00000000-0005-0000-0000-0000D66B0000}"/>
    <cellStyle name="20% - Accent1 3 5 2 2 4 3 4 2 2 2" xfId="27790" xr:uid="{00000000-0005-0000-0000-0000D76B0000}"/>
    <cellStyle name="20% - Accent1 3 5 2 2 4 3 4 2 3" xfId="27791" xr:uid="{00000000-0005-0000-0000-0000D86B0000}"/>
    <cellStyle name="20% - Accent1 3 5 2 2 4 3 4 3" xfId="27792" xr:uid="{00000000-0005-0000-0000-0000D96B0000}"/>
    <cellStyle name="20% - Accent1 3 5 2 2 4 3 4 3 2" xfId="27793" xr:uid="{00000000-0005-0000-0000-0000DA6B0000}"/>
    <cellStyle name="20% - Accent1 3 5 2 2 4 3 4 4" xfId="27794" xr:uid="{00000000-0005-0000-0000-0000DB6B0000}"/>
    <cellStyle name="20% - Accent1 3 5 2 2 4 3 5" xfId="27795" xr:uid="{00000000-0005-0000-0000-0000DC6B0000}"/>
    <cellStyle name="20% - Accent1 3 5 2 2 4 3 5 2" xfId="27796" xr:uid="{00000000-0005-0000-0000-0000DD6B0000}"/>
    <cellStyle name="20% - Accent1 3 5 2 2 4 3 5 2 2" xfId="27797" xr:uid="{00000000-0005-0000-0000-0000DE6B0000}"/>
    <cellStyle name="20% - Accent1 3 5 2 2 4 3 5 3" xfId="27798" xr:uid="{00000000-0005-0000-0000-0000DF6B0000}"/>
    <cellStyle name="20% - Accent1 3 5 2 2 4 3 6" xfId="27799" xr:uid="{00000000-0005-0000-0000-0000E06B0000}"/>
    <cellStyle name="20% - Accent1 3 5 2 2 4 3 6 2" xfId="27800" xr:uid="{00000000-0005-0000-0000-0000E16B0000}"/>
    <cellStyle name="20% - Accent1 3 5 2 2 4 3 6 2 2" xfId="27801" xr:uid="{00000000-0005-0000-0000-0000E26B0000}"/>
    <cellStyle name="20% - Accent1 3 5 2 2 4 3 6 3" xfId="27802" xr:uid="{00000000-0005-0000-0000-0000E36B0000}"/>
    <cellStyle name="20% - Accent1 3 5 2 2 4 3 7" xfId="27803" xr:uid="{00000000-0005-0000-0000-0000E46B0000}"/>
    <cellStyle name="20% - Accent1 3 5 2 2 4 3 7 2" xfId="27804" xr:uid="{00000000-0005-0000-0000-0000E56B0000}"/>
    <cellStyle name="20% - Accent1 3 5 2 2 4 3 8" xfId="27805" xr:uid="{00000000-0005-0000-0000-0000E66B0000}"/>
    <cellStyle name="20% - Accent1 3 5 2 2 4 3 8 2" xfId="27806" xr:uid="{00000000-0005-0000-0000-0000E76B0000}"/>
    <cellStyle name="20% - Accent1 3 5 2 2 4 3 9" xfId="27807" xr:uid="{00000000-0005-0000-0000-0000E86B0000}"/>
    <cellStyle name="20% - Accent1 3 5 2 2 4 4" xfId="27808" xr:uid="{00000000-0005-0000-0000-0000E96B0000}"/>
    <cellStyle name="20% - Accent1 3 5 2 2 4 4 2" xfId="27809" xr:uid="{00000000-0005-0000-0000-0000EA6B0000}"/>
    <cellStyle name="20% - Accent1 3 5 2 2 4 4 2 2" xfId="27810" xr:uid="{00000000-0005-0000-0000-0000EB6B0000}"/>
    <cellStyle name="20% - Accent1 3 5 2 2 4 4 2 2 2" xfId="27811" xr:uid="{00000000-0005-0000-0000-0000EC6B0000}"/>
    <cellStyle name="20% - Accent1 3 5 2 2 4 4 2 3" xfId="27812" xr:uid="{00000000-0005-0000-0000-0000ED6B0000}"/>
    <cellStyle name="20% - Accent1 3 5 2 2 4 4 3" xfId="27813" xr:uid="{00000000-0005-0000-0000-0000EE6B0000}"/>
    <cellStyle name="20% - Accent1 3 5 2 2 4 4 3 2" xfId="27814" xr:uid="{00000000-0005-0000-0000-0000EF6B0000}"/>
    <cellStyle name="20% - Accent1 3 5 2 2 4 4 4" xfId="27815" xr:uid="{00000000-0005-0000-0000-0000F06B0000}"/>
    <cellStyle name="20% - Accent1 3 5 2 2 4 5" xfId="27816" xr:uid="{00000000-0005-0000-0000-0000F16B0000}"/>
    <cellStyle name="20% - Accent1 3 5 2 2 4 5 2" xfId="27817" xr:uid="{00000000-0005-0000-0000-0000F26B0000}"/>
    <cellStyle name="20% - Accent1 3 5 2 2 4 5 2 2" xfId="27818" xr:uid="{00000000-0005-0000-0000-0000F36B0000}"/>
    <cellStyle name="20% - Accent1 3 5 2 2 4 5 2 2 2" xfId="27819" xr:uid="{00000000-0005-0000-0000-0000F46B0000}"/>
    <cellStyle name="20% - Accent1 3 5 2 2 4 5 2 3" xfId="27820" xr:uid="{00000000-0005-0000-0000-0000F56B0000}"/>
    <cellStyle name="20% - Accent1 3 5 2 2 4 5 3" xfId="27821" xr:uid="{00000000-0005-0000-0000-0000F66B0000}"/>
    <cellStyle name="20% - Accent1 3 5 2 2 4 5 3 2" xfId="27822" xr:uid="{00000000-0005-0000-0000-0000F76B0000}"/>
    <cellStyle name="20% - Accent1 3 5 2 2 4 5 4" xfId="27823" xr:uid="{00000000-0005-0000-0000-0000F86B0000}"/>
    <cellStyle name="20% - Accent1 3 5 2 2 4 6" xfId="27824" xr:uid="{00000000-0005-0000-0000-0000F96B0000}"/>
    <cellStyle name="20% - Accent1 3 5 2 2 4 6 2" xfId="27825" xr:uid="{00000000-0005-0000-0000-0000FA6B0000}"/>
    <cellStyle name="20% - Accent1 3 5 2 2 4 6 2 2" xfId="27826" xr:uid="{00000000-0005-0000-0000-0000FB6B0000}"/>
    <cellStyle name="20% - Accent1 3 5 2 2 4 6 2 2 2" xfId="27827" xr:uid="{00000000-0005-0000-0000-0000FC6B0000}"/>
    <cellStyle name="20% - Accent1 3 5 2 2 4 6 2 3" xfId="27828" xr:uid="{00000000-0005-0000-0000-0000FD6B0000}"/>
    <cellStyle name="20% - Accent1 3 5 2 2 4 6 3" xfId="27829" xr:uid="{00000000-0005-0000-0000-0000FE6B0000}"/>
    <cellStyle name="20% - Accent1 3 5 2 2 4 6 3 2" xfId="27830" xr:uid="{00000000-0005-0000-0000-0000FF6B0000}"/>
    <cellStyle name="20% - Accent1 3 5 2 2 4 6 4" xfId="27831" xr:uid="{00000000-0005-0000-0000-0000006C0000}"/>
    <cellStyle name="20% - Accent1 3 5 2 2 4 7" xfId="27832" xr:uid="{00000000-0005-0000-0000-0000016C0000}"/>
    <cellStyle name="20% - Accent1 3 5 2 2 4 7 2" xfId="27833" xr:uid="{00000000-0005-0000-0000-0000026C0000}"/>
    <cellStyle name="20% - Accent1 3 5 2 2 4 7 2 2" xfId="27834" xr:uid="{00000000-0005-0000-0000-0000036C0000}"/>
    <cellStyle name="20% - Accent1 3 5 2 2 4 7 3" xfId="27835" xr:uid="{00000000-0005-0000-0000-0000046C0000}"/>
    <cellStyle name="20% - Accent1 3 5 2 2 4 8" xfId="27836" xr:uid="{00000000-0005-0000-0000-0000056C0000}"/>
    <cellStyle name="20% - Accent1 3 5 2 2 4 8 2" xfId="27837" xr:uid="{00000000-0005-0000-0000-0000066C0000}"/>
    <cellStyle name="20% - Accent1 3 5 2 2 4 8 2 2" xfId="27838" xr:uid="{00000000-0005-0000-0000-0000076C0000}"/>
    <cellStyle name="20% - Accent1 3 5 2 2 4 8 3" xfId="27839" xr:uid="{00000000-0005-0000-0000-0000086C0000}"/>
    <cellStyle name="20% - Accent1 3 5 2 2 4 9" xfId="27840" xr:uid="{00000000-0005-0000-0000-0000096C0000}"/>
    <cellStyle name="20% - Accent1 3 5 2 2 4 9 2" xfId="27841" xr:uid="{00000000-0005-0000-0000-00000A6C0000}"/>
    <cellStyle name="20% - Accent1 3 5 2 2 5" xfId="27842" xr:uid="{00000000-0005-0000-0000-00000B6C0000}"/>
    <cellStyle name="20% - Accent1 3 5 2 2 5 2" xfId="27843" xr:uid="{00000000-0005-0000-0000-00000C6C0000}"/>
    <cellStyle name="20% - Accent1 3 5 2 2 5 2 2" xfId="27844" xr:uid="{00000000-0005-0000-0000-00000D6C0000}"/>
    <cellStyle name="20% - Accent1 3 5 2 2 5 2 2 2" xfId="27845" xr:uid="{00000000-0005-0000-0000-00000E6C0000}"/>
    <cellStyle name="20% - Accent1 3 5 2 2 5 2 2 2 2" xfId="27846" xr:uid="{00000000-0005-0000-0000-00000F6C0000}"/>
    <cellStyle name="20% - Accent1 3 5 2 2 5 2 2 3" xfId="27847" xr:uid="{00000000-0005-0000-0000-0000106C0000}"/>
    <cellStyle name="20% - Accent1 3 5 2 2 5 2 3" xfId="27848" xr:uid="{00000000-0005-0000-0000-0000116C0000}"/>
    <cellStyle name="20% - Accent1 3 5 2 2 5 2 3 2" xfId="27849" xr:uid="{00000000-0005-0000-0000-0000126C0000}"/>
    <cellStyle name="20% - Accent1 3 5 2 2 5 2 4" xfId="27850" xr:uid="{00000000-0005-0000-0000-0000136C0000}"/>
    <cellStyle name="20% - Accent1 3 5 2 2 5 3" xfId="27851" xr:uid="{00000000-0005-0000-0000-0000146C0000}"/>
    <cellStyle name="20% - Accent1 3 5 2 2 5 3 2" xfId="27852" xr:uid="{00000000-0005-0000-0000-0000156C0000}"/>
    <cellStyle name="20% - Accent1 3 5 2 2 5 3 2 2" xfId="27853" xr:uid="{00000000-0005-0000-0000-0000166C0000}"/>
    <cellStyle name="20% - Accent1 3 5 2 2 5 3 2 2 2" xfId="27854" xr:uid="{00000000-0005-0000-0000-0000176C0000}"/>
    <cellStyle name="20% - Accent1 3 5 2 2 5 3 2 3" xfId="27855" xr:uid="{00000000-0005-0000-0000-0000186C0000}"/>
    <cellStyle name="20% - Accent1 3 5 2 2 5 3 3" xfId="27856" xr:uid="{00000000-0005-0000-0000-0000196C0000}"/>
    <cellStyle name="20% - Accent1 3 5 2 2 5 3 3 2" xfId="27857" xr:uid="{00000000-0005-0000-0000-00001A6C0000}"/>
    <cellStyle name="20% - Accent1 3 5 2 2 5 3 4" xfId="27858" xr:uid="{00000000-0005-0000-0000-00001B6C0000}"/>
    <cellStyle name="20% - Accent1 3 5 2 2 5 4" xfId="27859" xr:uid="{00000000-0005-0000-0000-00001C6C0000}"/>
    <cellStyle name="20% - Accent1 3 5 2 2 5 4 2" xfId="27860" xr:uid="{00000000-0005-0000-0000-00001D6C0000}"/>
    <cellStyle name="20% - Accent1 3 5 2 2 5 4 2 2" xfId="27861" xr:uid="{00000000-0005-0000-0000-00001E6C0000}"/>
    <cellStyle name="20% - Accent1 3 5 2 2 5 4 2 2 2" xfId="27862" xr:uid="{00000000-0005-0000-0000-00001F6C0000}"/>
    <cellStyle name="20% - Accent1 3 5 2 2 5 4 2 3" xfId="27863" xr:uid="{00000000-0005-0000-0000-0000206C0000}"/>
    <cellStyle name="20% - Accent1 3 5 2 2 5 4 3" xfId="27864" xr:uid="{00000000-0005-0000-0000-0000216C0000}"/>
    <cellStyle name="20% - Accent1 3 5 2 2 5 4 3 2" xfId="27865" xr:uid="{00000000-0005-0000-0000-0000226C0000}"/>
    <cellStyle name="20% - Accent1 3 5 2 2 5 4 4" xfId="27866" xr:uid="{00000000-0005-0000-0000-0000236C0000}"/>
    <cellStyle name="20% - Accent1 3 5 2 2 5 5" xfId="27867" xr:uid="{00000000-0005-0000-0000-0000246C0000}"/>
    <cellStyle name="20% - Accent1 3 5 2 2 5 5 2" xfId="27868" xr:uid="{00000000-0005-0000-0000-0000256C0000}"/>
    <cellStyle name="20% - Accent1 3 5 2 2 5 5 2 2" xfId="27869" xr:uid="{00000000-0005-0000-0000-0000266C0000}"/>
    <cellStyle name="20% - Accent1 3 5 2 2 5 5 3" xfId="27870" xr:uid="{00000000-0005-0000-0000-0000276C0000}"/>
    <cellStyle name="20% - Accent1 3 5 2 2 5 6" xfId="27871" xr:uid="{00000000-0005-0000-0000-0000286C0000}"/>
    <cellStyle name="20% - Accent1 3 5 2 2 5 6 2" xfId="27872" xr:uid="{00000000-0005-0000-0000-0000296C0000}"/>
    <cellStyle name="20% - Accent1 3 5 2 2 5 6 2 2" xfId="27873" xr:uid="{00000000-0005-0000-0000-00002A6C0000}"/>
    <cellStyle name="20% - Accent1 3 5 2 2 5 6 3" xfId="27874" xr:uid="{00000000-0005-0000-0000-00002B6C0000}"/>
    <cellStyle name="20% - Accent1 3 5 2 2 5 7" xfId="27875" xr:uid="{00000000-0005-0000-0000-00002C6C0000}"/>
    <cellStyle name="20% - Accent1 3 5 2 2 5 7 2" xfId="27876" xr:uid="{00000000-0005-0000-0000-00002D6C0000}"/>
    <cellStyle name="20% - Accent1 3 5 2 2 5 8" xfId="27877" xr:uid="{00000000-0005-0000-0000-00002E6C0000}"/>
    <cellStyle name="20% - Accent1 3 5 2 2 5 8 2" xfId="27878" xr:uid="{00000000-0005-0000-0000-00002F6C0000}"/>
    <cellStyle name="20% - Accent1 3 5 2 2 5 9" xfId="27879" xr:uid="{00000000-0005-0000-0000-0000306C0000}"/>
    <cellStyle name="20% - Accent1 3 5 2 2 6" xfId="27880" xr:uid="{00000000-0005-0000-0000-0000316C0000}"/>
    <cellStyle name="20% - Accent1 3 5 2 2 6 2" xfId="27881" xr:uid="{00000000-0005-0000-0000-0000326C0000}"/>
    <cellStyle name="20% - Accent1 3 5 2 2 6 2 2" xfId="27882" xr:uid="{00000000-0005-0000-0000-0000336C0000}"/>
    <cellStyle name="20% - Accent1 3 5 2 2 6 2 2 2" xfId="27883" xr:uid="{00000000-0005-0000-0000-0000346C0000}"/>
    <cellStyle name="20% - Accent1 3 5 2 2 6 2 2 2 2" xfId="27884" xr:uid="{00000000-0005-0000-0000-0000356C0000}"/>
    <cellStyle name="20% - Accent1 3 5 2 2 6 2 2 3" xfId="27885" xr:uid="{00000000-0005-0000-0000-0000366C0000}"/>
    <cellStyle name="20% - Accent1 3 5 2 2 6 2 3" xfId="27886" xr:uid="{00000000-0005-0000-0000-0000376C0000}"/>
    <cellStyle name="20% - Accent1 3 5 2 2 6 2 3 2" xfId="27887" xr:uid="{00000000-0005-0000-0000-0000386C0000}"/>
    <cellStyle name="20% - Accent1 3 5 2 2 6 2 4" xfId="27888" xr:uid="{00000000-0005-0000-0000-0000396C0000}"/>
    <cellStyle name="20% - Accent1 3 5 2 2 6 3" xfId="27889" xr:uid="{00000000-0005-0000-0000-00003A6C0000}"/>
    <cellStyle name="20% - Accent1 3 5 2 2 6 3 2" xfId="27890" xr:uid="{00000000-0005-0000-0000-00003B6C0000}"/>
    <cellStyle name="20% - Accent1 3 5 2 2 6 3 2 2" xfId="27891" xr:uid="{00000000-0005-0000-0000-00003C6C0000}"/>
    <cellStyle name="20% - Accent1 3 5 2 2 6 3 2 2 2" xfId="27892" xr:uid="{00000000-0005-0000-0000-00003D6C0000}"/>
    <cellStyle name="20% - Accent1 3 5 2 2 6 3 2 3" xfId="27893" xr:uid="{00000000-0005-0000-0000-00003E6C0000}"/>
    <cellStyle name="20% - Accent1 3 5 2 2 6 3 3" xfId="27894" xr:uid="{00000000-0005-0000-0000-00003F6C0000}"/>
    <cellStyle name="20% - Accent1 3 5 2 2 6 3 3 2" xfId="27895" xr:uid="{00000000-0005-0000-0000-0000406C0000}"/>
    <cellStyle name="20% - Accent1 3 5 2 2 6 3 4" xfId="27896" xr:uid="{00000000-0005-0000-0000-0000416C0000}"/>
    <cellStyle name="20% - Accent1 3 5 2 2 6 4" xfId="27897" xr:uid="{00000000-0005-0000-0000-0000426C0000}"/>
    <cellStyle name="20% - Accent1 3 5 2 2 6 4 2" xfId="27898" xr:uid="{00000000-0005-0000-0000-0000436C0000}"/>
    <cellStyle name="20% - Accent1 3 5 2 2 6 4 2 2" xfId="27899" xr:uid="{00000000-0005-0000-0000-0000446C0000}"/>
    <cellStyle name="20% - Accent1 3 5 2 2 6 4 2 2 2" xfId="27900" xr:uid="{00000000-0005-0000-0000-0000456C0000}"/>
    <cellStyle name="20% - Accent1 3 5 2 2 6 4 2 3" xfId="27901" xr:uid="{00000000-0005-0000-0000-0000466C0000}"/>
    <cellStyle name="20% - Accent1 3 5 2 2 6 4 3" xfId="27902" xr:uid="{00000000-0005-0000-0000-0000476C0000}"/>
    <cellStyle name="20% - Accent1 3 5 2 2 6 4 3 2" xfId="27903" xr:uid="{00000000-0005-0000-0000-0000486C0000}"/>
    <cellStyle name="20% - Accent1 3 5 2 2 6 4 4" xfId="27904" xr:uid="{00000000-0005-0000-0000-0000496C0000}"/>
    <cellStyle name="20% - Accent1 3 5 2 2 6 5" xfId="27905" xr:uid="{00000000-0005-0000-0000-00004A6C0000}"/>
    <cellStyle name="20% - Accent1 3 5 2 2 6 5 2" xfId="27906" xr:uid="{00000000-0005-0000-0000-00004B6C0000}"/>
    <cellStyle name="20% - Accent1 3 5 2 2 6 5 2 2" xfId="27907" xr:uid="{00000000-0005-0000-0000-00004C6C0000}"/>
    <cellStyle name="20% - Accent1 3 5 2 2 6 5 3" xfId="27908" xr:uid="{00000000-0005-0000-0000-00004D6C0000}"/>
    <cellStyle name="20% - Accent1 3 5 2 2 6 6" xfId="27909" xr:uid="{00000000-0005-0000-0000-00004E6C0000}"/>
    <cellStyle name="20% - Accent1 3 5 2 2 6 6 2" xfId="27910" xr:uid="{00000000-0005-0000-0000-00004F6C0000}"/>
    <cellStyle name="20% - Accent1 3 5 2 2 6 6 2 2" xfId="27911" xr:uid="{00000000-0005-0000-0000-0000506C0000}"/>
    <cellStyle name="20% - Accent1 3 5 2 2 6 6 3" xfId="27912" xr:uid="{00000000-0005-0000-0000-0000516C0000}"/>
    <cellStyle name="20% - Accent1 3 5 2 2 6 7" xfId="27913" xr:uid="{00000000-0005-0000-0000-0000526C0000}"/>
    <cellStyle name="20% - Accent1 3 5 2 2 6 7 2" xfId="27914" xr:uid="{00000000-0005-0000-0000-0000536C0000}"/>
    <cellStyle name="20% - Accent1 3 5 2 2 6 8" xfId="27915" xr:uid="{00000000-0005-0000-0000-0000546C0000}"/>
    <cellStyle name="20% - Accent1 3 5 2 2 6 8 2" xfId="27916" xr:uid="{00000000-0005-0000-0000-0000556C0000}"/>
    <cellStyle name="20% - Accent1 3 5 2 2 6 9" xfId="27917" xr:uid="{00000000-0005-0000-0000-0000566C0000}"/>
    <cellStyle name="20% - Accent1 3 5 2 2 7" xfId="27918" xr:uid="{00000000-0005-0000-0000-0000576C0000}"/>
    <cellStyle name="20% - Accent1 3 5 2 2 7 2" xfId="27919" xr:uid="{00000000-0005-0000-0000-0000586C0000}"/>
    <cellStyle name="20% - Accent1 3 5 2 2 7 2 2" xfId="27920" xr:uid="{00000000-0005-0000-0000-0000596C0000}"/>
    <cellStyle name="20% - Accent1 3 5 2 2 7 2 2 2" xfId="27921" xr:uid="{00000000-0005-0000-0000-00005A6C0000}"/>
    <cellStyle name="20% - Accent1 3 5 2 2 7 2 3" xfId="27922" xr:uid="{00000000-0005-0000-0000-00005B6C0000}"/>
    <cellStyle name="20% - Accent1 3 5 2 2 7 3" xfId="27923" xr:uid="{00000000-0005-0000-0000-00005C6C0000}"/>
    <cellStyle name="20% - Accent1 3 5 2 2 7 3 2" xfId="27924" xr:uid="{00000000-0005-0000-0000-00005D6C0000}"/>
    <cellStyle name="20% - Accent1 3 5 2 2 7 4" xfId="27925" xr:uid="{00000000-0005-0000-0000-00005E6C0000}"/>
    <cellStyle name="20% - Accent1 3 5 2 2 8" xfId="27926" xr:uid="{00000000-0005-0000-0000-00005F6C0000}"/>
    <cellStyle name="20% - Accent1 3 5 2 2 8 2" xfId="27927" xr:uid="{00000000-0005-0000-0000-0000606C0000}"/>
    <cellStyle name="20% - Accent1 3 5 2 2 8 2 2" xfId="27928" xr:uid="{00000000-0005-0000-0000-0000616C0000}"/>
    <cellStyle name="20% - Accent1 3 5 2 2 8 2 2 2" xfId="27929" xr:uid="{00000000-0005-0000-0000-0000626C0000}"/>
    <cellStyle name="20% - Accent1 3 5 2 2 8 2 3" xfId="27930" xr:uid="{00000000-0005-0000-0000-0000636C0000}"/>
    <cellStyle name="20% - Accent1 3 5 2 2 8 3" xfId="27931" xr:uid="{00000000-0005-0000-0000-0000646C0000}"/>
    <cellStyle name="20% - Accent1 3 5 2 2 8 3 2" xfId="27932" xr:uid="{00000000-0005-0000-0000-0000656C0000}"/>
    <cellStyle name="20% - Accent1 3 5 2 2 8 4" xfId="27933" xr:uid="{00000000-0005-0000-0000-0000666C0000}"/>
    <cellStyle name="20% - Accent1 3 5 2 2 9" xfId="27934" xr:uid="{00000000-0005-0000-0000-0000676C0000}"/>
    <cellStyle name="20% - Accent1 3 5 2 2 9 2" xfId="27935" xr:uid="{00000000-0005-0000-0000-0000686C0000}"/>
    <cellStyle name="20% - Accent1 3 5 2 2 9 2 2" xfId="27936" xr:uid="{00000000-0005-0000-0000-0000696C0000}"/>
    <cellStyle name="20% - Accent1 3 5 2 2 9 2 2 2" xfId="27937" xr:uid="{00000000-0005-0000-0000-00006A6C0000}"/>
    <cellStyle name="20% - Accent1 3 5 2 2 9 2 3" xfId="27938" xr:uid="{00000000-0005-0000-0000-00006B6C0000}"/>
    <cellStyle name="20% - Accent1 3 5 2 2 9 3" xfId="27939" xr:uid="{00000000-0005-0000-0000-00006C6C0000}"/>
    <cellStyle name="20% - Accent1 3 5 2 2 9 3 2" xfId="27940" xr:uid="{00000000-0005-0000-0000-00006D6C0000}"/>
    <cellStyle name="20% - Accent1 3 5 2 2 9 4" xfId="27941" xr:uid="{00000000-0005-0000-0000-00006E6C0000}"/>
    <cellStyle name="20% - Accent1 3 5 2 3" xfId="27942" xr:uid="{00000000-0005-0000-0000-00006F6C0000}"/>
    <cellStyle name="20% - Accent1 3 5 2 3 10" xfId="27943" xr:uid="{00000000-0005-0000-0000-0000706C0000}"/>
    <cellStyle name="20% - Accent1 3 5 2 3 10 2" xfId="27944" xr:uid="{00000000-0005-0000-0000-0000716C0000}"/>
    <cellStyle name="20% - Accent1 3 5 2 3 11" xfId="27945" xr:uid="{00000000-0005-0000-0000-0000726C0000}"/>
    <cellStyle name="20% - Accent1 3 5 2 3 2" xfId="27946" xr:uid="{00000000-0005-0000-0000-0000736C0000}"/>
    <cellStyle name="20% - Accent1 3 5 2 3 2 2" xfId="27947" xr:uid="{00000000-0005-0000-0000-0000746C0000}"/>
    <cellStyle name="20% - Accent1 3 5 2 3 2 2 2" xfId="27948" xr:uid="{00000000-0005-0000-0000-0000756C0000}"/>
    <cellStyle name="20% - Accent1 3 5 2 3 2 2 2 2" xfId="27949" xr:uid="{00000000-0005-0000-0000-0000766C0000}"/>
    <cellStyle name="20% - Accent1 3 5 2 3 2 2 2 2 2" xfId="27950" xr:uid="{00000000-0005-0000-0000-0000776C0000}"/>
    <cellStyle name="20% - Accent1 3 5 2 3 2 2 2 3" xfId="27951" xr:uid="{00000000-0005-0000-0000-0000786C0000}"/>
    <cellStyle name="20% - Accent1 3 5 2 3 2 2 3" xfId="27952" xr:uid="{00000000-0005-0000-0000-0000796C0000}"/>
    <cellStyle name="20% - Accent1 3 5 2 3 2 2 3 2" xfId="27953" xr:uid="{00000000-0005-0000-0000-00007A6C0000}"/>
    <cellStyle name="20% - Accent1 3 5 2 3 2 2 4" xfId="27954" xr:uid="{00000000-0005-0000-0000-00007B6C0000}"/>
    <cellStyle name="20% - Accent1 3 5 2 3 2 3" xfId="27955" xr:uid="{00000000-0005-0000-0000-00007C6C0000}"/>
    <cellStyle name="20% - Accent1 3 5 2 3 2 3 2" xfId="27956" xr:uid="{00000000-0005-0000-0000-00007D6C0000}"/>
    <cellStyle name="20% - Accent1 3 5 2 3 2 3 2 2" xfId="27957" xr:uid="{00000000-0005-0000-0000-00007E6C0000}"/>
    <cellStyle name="20% - Accent1 3 5 2 3 2 3 2 2 2" xfId="27958" xr:uid="{00000000-0005-0000-0000-00007F6C0000}"/>
    <cellStyle name="20% - Accent1 3 5 2 3 2 3 2 3" xfId="27959" xr:uid="{00000000-0005-0000-0000-0000806C0000}"/>
    <cellStyle name="20% - Accent1 3 5 2 3 2 3 3" xfId="27960" xr:uid="{00000000-0005-0000-0000-0000816C0000}"/>
    <cellStyle name="20% - Accent1 3 5 2 3 2 3 3 2" xfId="27961" xr:uid="{00000000-0005-0000-0000-0000826C0000}"/>
    <cellStyle name="20% - Accent1 3 5 2 3 2 3 4" xfId="27962" xr:uid="{00000000-0005-0000-0000-0000836C0000}"/>
    <cellStyle name="20% - Accent1 3 5 2 3 2 4" xfId="27963" xr:uid="{00000000-0005-0000-0000-0000846C0000}"/>
    <cellStyle name="20% - Accent1 3 5 2 3 2 4 2" xfId="27964" xr:uid="{00000000-0005-0000-0000-0000856C0000}"/>
    <cellStyle name="20% - Accent1 3 5 2 3 2 4 2 2" xfId="27965" xr:uid="{00000000-0005-0000-0000-0000866C0000}"/>
    <cellStyle name="20% - Accent1 3 5 2 3 2 4 2 2 2" xfId="27966" xr:uid="{00000000-0005-0000-0000-0000876C0000}"/>
    <cellStyle name="20% - Accent1 3 5 2 3 2 4 2 3" xfId="27967" xr:uid="{00000000-0005-0000-0000-0000886C0000}"/>
    <cellStyle name="20% - Accent1 3 5 2 3 2 4 3" xfId="27968" xr:uid="{00000000-0005-0000-0000-0000896C0000}"/>
    <cellStyle name="20% - Accent1 3 5 2 3 2 4 3 2" xfId="27969" xr:uid="{00000000-0005-0000-0000-00008A6C0000}"/>
    <cellStyle name="20% - Accent1 3 5 2 3 2 4 4" xfId="27970" xr:uid="{00000000-0005-0000-0000-00008B6C0000}"/>
    <cellStyle name="20% - Accent1 3 5 2 3 2 5" xfId="27971" xr:uid="{00000000-0005-0000-0000-00008C6C0000}"/>
    <cellStyle name="20% - Accent1 3 5 2 3 2 5 2" xfId="27972" xr:uid="{00000000-0005-0000-0000-00008D6C0000}"/>
    <cellStyle name="20% - Accent1 3 5 2 3 2 5 2 2" xfId="27973" xr:uid="{00000000-0005-0000-0000-00008E6C0000}"/>
    <cellStyle name="20% - Accent1 3 5 2 3 2 5 3" xfId="27974" xr:uid="{00000000-0005-0000-0000-00008F6C0000}"/>
    <cellStyle name="20% - Accent1 3 5 2 3 2 6" xfId="27975" xr:uid="{00000000-0005-0000-0000-0000906C0000}"/>
    <cellStyle name="20% - Accent1 3 5 2 3 2 6 2" xfId="27976" xr:uid="{00000000-0005-0000-0000-0000916C0000}"/>
    <cellStyle name="20% - Accent1 3 5 2 3 2 6 2 2" xfId="27977" xr:uid="{00000000-0005-0000-0000-0000926C0000}"/>
    <cellStyle name="20% - Accent1 3 5 2 3 2 6 3" xfId="27978" xr:uid="{00000000-0005-0000-0000-0000936C0000}"/>
    <cellStyle name="20% - Accent1 3 5 2 3 2 7" xfId="27979" xr:uid="{00000000-0005-0000-0000-0000946C0000}"/>
    <cellStyle name="20% - Accent1 3 5 2 3 2 7 2" xfId="27980" xr:uid="{00000000-0005-0000-0000-0000956C0000}"/>
    <cellStyle name="20% - Accent1 3 5 2 3 2 8" xfId="27981" xr:uid="{00000000-0005-0000-0000-0000966C0000}"/>
    <cellStyle name="20% - Accent1 3 5 2 3 2 8 2" xfId="27982" xr:uid="{00000000-0005-0000-0000-0000976C0000}"/>
    <cellStyle name="20% - Accent1 3 5 2 3 2 9" xfId="27983" xr:uid="{00000000-0005-0000-0000-0000986C0000}"/>
    <cellStyle name="20% - Accent1 3 5 2 3 3" xfId="27984" xr:uid="{00000000-0005-0000-0000-0000996C0000}"/>
    <cellStyle name="20% - Accent1 3 5 2 3 3 2" xfId="27985" xr:uid="{00000000-0005-0000-0000-00009A6C0000}"/>
    <cellStyle name="20% - Accent1 3 5 2 3 3 2 2" xfId="27986" xr:uid="{00000000-0005-0000-0000-00009B6C0000}"/>
    <cellStyle name="20% - Accent1 3 5 2 3 3 2 2 2" xfId="27987" xr:uid="{00000000-0005-0000-0000-00009C6C0000}"/>
    <cellStyle name="20% - Accent1 3 5 2 3 3 2 2 2 2" xfId="27988" xr:uid="{00000000-0005-0000-0000-00009D6C0000}"/>
    <cellStyle name="20% - Accent1 3 5 2 3 3 2 2 3" xfId="27989" xr:uid="{00000000-0005-0000-0000-00009E6C0000}"/>
    <cellStyle name="20% - Accent1 3 5 2 3 3 2 3" xfId="27990" xr:uid="{00000000-0005-0000-0000-00009F6C0000}"/>
    <cellStyle name="20% - Accent1 3 5 2 3 3 2 3 2" xfId="27991" xr:uid="{00000000-0005-0000-0000-0000A06C0000}"/>
    <cellStyle name="20% - Accent1 3 5 2 3 3 2 4" xfId="27992" xr:uid="{00000000-0005-0000-0000-0000A16C0000}"/>
    <cellStyle name="20% - Accent1 3 5 2 3 3 3" xfId="27993" xr:uid="{00000000-0005-0000-0000-0000A26C0000}"/>
    <cellStyle name="20% - Accent1 3 5 2 3 3 3 2" xfId="27994" xr:uid="{00000000-0005-0000-0000-0000A36C0000}"/>
    <cellStyle name="20% - Accent1 3 5 2 3 3 3 2 2" xfId="27995" xr:uid="{00000000-0005-0000-0000-0000A46C0000}"/>
    <cellStyle name="20% - Accent1 3 5 2 3 3 3 2 2 2" xfId="27996" xr:uid="{00000000-0005-0000-0000-0000A56C0000}"/>
    <cellStyle name="20% - Accent1 3 5 2 3 3 3 2 3" xfId="27997" xr:uid="{00000000-0005-0000-0000-0000A66C0000}"/>
    <cellStyle name="20% - Accent1 3 5 2 3 3 3 3" xfId="27998" xr:uid="{00000000-0005-0000-0000-0000A76C0000}"/>
    <cellStyle name="20% - Accent1 3 5 2 3 3 3 3 2" xfId="27999" xr:uid="{00000000-0005-0000-0000-0000A86C0000}"/>
    <cellStyle name="20% - Accent1 3 5 2 3 3 3 4" xfId="28000" xr:uid="{00000000-0005-0000-0000-0000A96C0000}"/>
    <cellStyle name="20% - Accent1 3 5 2 3 3 4" xfId="28001" xr:uid="{00000000-0005-0000-0000-0000AA6C0000}"/>
    <cellStyle name="20% - Accent1 3 5 2 3 3 4 2" xfId="28002" xr:uid="{00000000-0005-0000-0000-0000AB6C0000}"/>
    <cellStyle name="20% - Accent1 3 5 2 3 3 4 2 2" xfId="28003" xr:uid="{00000000-0005-0000-0000-0000AC6C0000}"/>
    <cellStyle name="20% - Accent1 3 5 2 3 3 4 2 2 2" xfId="28004" xr:uid="{00000000-0005-0000-0000-0000AD6C0000}"/>
    <cellStyle name="20% - Accent1 3 5 2 3 3 4 2 3" xfId="28005" xr:uid="{00000000-0005-0000-0000-0000AE6C0000}"/>
    <cellStyle name="20% - Accent1 3 5 2 3 3 4 3" xfId="28006" xr:uid="{00000000-0005-0000-0000-0000AF6C0000}"/>
    <cellStyle name="20% - Accent1 3 5 2 3 3 4 3 2" xfId="28007" xr:uid="{00000000-0005-0000-0000-0000B06C0000}"/>
    <cellStyle name="20% - Accent1 3 5 2 3 3 4 4" xfId="28008" xr:uid="{00000000-0005-0000-0000-0000B16C0000}"/>
    <cellStyle name="20% - Accent1 3 5 2 3 3 5" xfId="28009" xr:uid="{00000000-0005-0000-0000-0000B26C0000}"/>
    <cellStyle name="20% - Accent1 3 5 2 3 3 5 2" xfId="28010" xr:uid="{00000000-0005-0000-0000-0000B36C0000}"/>
    <cellStyle name="20% - Accent1 3 5 2 3 3 5 2 2" xfId="28011" xr:uid="{00000000-0005-0000-0000-0000B46C0000}"/>
    <cellStyle name="20% - Accent1 3 5 2 3 3 5 3" xfId="28012" xr:uid="{00000000-0005-0000-0000-0000B56C0000}"/>
    <cellStyle name="20% - Accent1 3 5 2 3 3 6" xfId="28013" xr:uid="{00000000-0005-0000-0000-0000B66C0000}"/>
    <cellStyle name="20% - Accent1 3 5 2 3 3 6 2" xfId="28014" xr:uid="{00000000-0005-0000-0000-0000B76C0000}"/>
    <cellStyle name="20% - Accent1 3 5 2 3 3 6 2 2" xfId="28015" xr:uid="{00000000-0005-0000-0000-0000B86C0000}"/>
    <cellStyle name="20% - Accent1 3 5 2 3 3 6 3" xfId="28016" xr:uid="{00000000-0005-0000-0000-0000B96C0000}"/>
    <cellStyle name="20% - Accent1 3 5 2 3 3 7" xfId="28017" xr:uid="{00000000-0005-0000-0000-0000BA6C0000}"/>
    <cellStyle name="20% - Accent1 3 5 2 3 3 7 2" xfId="28018" xr:uid="{00000000-0005-0000-0000-0000BB6C0000}"/>
    <cellStyle name="20% - Accent1 3 5 2 3 3 8" xfId="28019" xr:uid="{00000000-0005-0000-0000-0000BC6C0000}"/>
    <cellStyle name="20% - Accent1 3 5 2 3 3 8 2" xfId="28020" xr:uid="{00000000-0005-0000-0000-0000BD6C0000}"/>
    <cellStyle name="20% - Accent1 3 5 2 3 3 9" xfId="28021" xr:uid="{00000000-0005-0000-0000-0000BE6C0000}"/>
    <cellStyle name="20% - Accent1 3 5 2 3 4" xfId="28022" xr:uid="{00000000-0005-0000-0000-0000BF6C0000}"/>
    <cellStyle name="20% - Accent1 3 5 2 3 4 2" xfId="28023" xr:uid="{00000000-0005-0000-0000-0000C06C0000}"/>
    <cellStyle name="20% - Accent1 3 5 2 3 4 2 2" xfId="28024" xr:uid="{00000000-0005-0000-0000-0000C16C0000}"/>
    <cellStyle name="20% - Accent1 3 5 2 3 4 2 2 2" xfId="28025" xr:uid="{00000000-0005-0000-0000-0000C26C0000}"/>
    <cellStyle name="20% - Accent1 3 5 2 3 4 2 3" xfId="28026" xr:uid="{00000000-0005-0000-0000-0000C36C0000}"/>
    <cellStyle name="20% - Accent1 3 5 2 3 4 3" xfId="28027" xr:uid="{00000000-0005-0000-0000-0000C46C0000}"/>
    <cellStyle name="20% - Accent1 3 5 2 3 4 3 2" xfId="28028" xr:uid="{00000000-0005-0000-0000-0000C56C0000}"/>
    <cellStyle name="20% - Accent1 3 5 2 3 4 4" xfId="28029" xr:uid="{00000000-0005-0000-0000-0000C66C0000}"/>
    <cellStyle name="20% - Accent1 3 5 2 3 5" xfId="28030" xr:uid="{00000000-0005-0000-0000-0000C76C0000}"/>
    <cellStyle name="20% - Accent1 3 5 2 3 5 2" xfId="28031" xr:uid="{00000000-0005-0000-0000-0000C86C0000}"/>
    <cellStyle name="20% - Accent1 3 5 2 3 5 2 2" xfId="28032" xr:uid="{00000000-0005-0000-0000-0000C96C0000}"/>
    <cellStyle name="20% - Accent1 3 5 2 3 5 2 2 2" xfId="28033" xr:uid="{00000000-0005-0000-0000-0000CA6C0000}"/>
    <cellStyle name="20% - Accent1 3 5 2 3 5 2 3" xfId="28034" xr:uid="{00000000-0005-0000-0000-0000CB6C0000}"/>
    <cellStyle name="20% - Accent1 3 5 2 3 5 3" xfId="28035" xr:uid="{00000000-0005-0000-0000-0000CC6C0000}"/>
    <cellStyle name="20% - Accent1 3 5 2 3 5 3 2" xfId="28036" xr:uid="{00000000-0005-0000-0000-0000CD6C0000}"/>
    <cellStyle name="20% - Accent1 3 5 2 3 5 4" xfId="28037" xr:uid="{00000000-0005-0000-0000-0000CE6C0000}"/>
    <cellStyle name="20% - Accent1 3 5 2 3 6" xfId="28038" xr:uid="{00000000-0005-0000-0000-0000CF6C0000}"/>
    <cellStyle name="20% - Accent1 3 5 2 3 6 2" xfId="28039" xr:uid="{00000000-0005-0000-0000-0000D06C0000}"/>
    <cellStyle name="20% - Accent1 3 5 2 3 6 2 2" xfId="28040" xr:uid="{00000000-0005-0000-0000-0000D16C0000}"/>
    <cellStyle name="20% - Accent1 3 5 2 3 6 2 2 2" xfId="28041" xr:uid="{00000000-0005-0000-0000-0000D26C0000}"/>
    <cellStyle name="20% - Accent1 3 5 2 3 6 2 3" xfId="28042" xr:uid="{00000000-0005-0000-0000-0000D36C0000}"/>
    <cellStyle name="20% - Accent1 3 5 2 3 6 3" xfId="28043" xr:uid="{00000000-0005-0000-0000-0000D46C0000}"/>
    <cellStyle name="20% - Accent1 3 5 2 3 6 3 2" xfId="28044" xr:uid="{00000000-0005-0000-0000-0000D56C0000}"/>
    <cellStyle name="20% - Accent1 3 5 2 3 6 4" xfId="28045" xr:uid="{00000000-0005-0000-0000-0000D66C0000}"/>
    <cellStyle name="20% - Accent1 3 5 2 3 7" xfId="28046" xr:uid="{00000000-0005-0000-0000-0000D76C0000}"/>
    <cellStyle name="20% - Accent1 3 5 2 3 7 2" xfId="28047" xr:uid="{00000000-0005-0000-0000-0000D86C0000}"/>
    <cellStyle name="20% - Accent1 3 5 2 3 7 2 2" xfId="28048" xr:uid="{00000000-0005-0000-0000-0000D96C0000}"/>
    <cellStyle name="20% - Accent1 3 5 2 3 7 3" xfId="28049" xr:uid="{00000000-0005-0000-0000-0000DA6C0000}"/>
    <cellStyle name="20% - Accent1 3 5 2 3 8" xfId="28050" xr:uid="{00000000-0005-0000-0000-0000DB6C0000}"/>
    <cellStyle name="20% - Accent1 3 5 2 3 8 2" xfId="28051" xr:uid="{00000000-0005-0000-0000-0000DC6C0000}"/>
    <cellStyle name="20% - Accent1 3 5 2 3 8 2 2" xfId="28052" xr:uid="{00000000-0005-0000-0000-0000DD6C0000}"/>
    <cellStyle name="20% - Accent1 3 5 2 3 8 3" xfId="28053" xr:uid="{00000000-0005-0000-0000-0000DE6C0000}"/>
    <cellStyle name="20% - Accent1 3 5 2 3 9" xfId="28054" xr:uid="{00000000-0005-0000-0000-0000DF6C0000}"/>
    <cellStyle name="20% - Accent1 3 5 2 3 9 2" xfId="28055" xr:uid="{00000000-0005-0000-0000-0000E06C0000}"/>
    <cellStyle name="20% - Accent1 3 5 2 4" xfId="28056" xr:uid="{00000000-0005-0000-0000-0000E16C0000}"/>
    <cellStyle name="20% - Accent1 3 5 2 4 10" xfId="28057" xr:uid="{00000000-0005-0000-0000-0000E26C0000}"/>
    <cellStyle name="20% - Accent1 3 5 2 4 10 2" xfId="28058" xr:uid="{00000000-0005-0000-0000-0000E36C0000}"/>
    <cellStyle name="20% - Accent1 3 5 2 4 11" xfId="28059" xr:uid="{00000000-0005-0000-0000-0000E46C0000}"/>
    <cellStyle name="20% - Accent1 3 5 2 4 2" xfId="28060" xr:uid="{00000000-0005-0000-0000-0000E56C0000}"/>
    <cellStyle name="20% - Accent1 3 5 2 4 2 2" xfId="28061" xr:uid="{00000000-0005-0000-0000-0000E66C0000}"/>
    <cellStyle name="20% - Accent1 3 5 2 4 2 2 2" xfId="28062" xr:uid="{00000000-0005-0000-0000-0000E76C0000}"/>
    <cellStyle name="20% - Accent1 3 5 2 4 2 2 2 2" xfId="28063" xr:uid="{00000000-0005-0000-0000-0000E86C0000}"/>
    <cellStyle name="20% - Accent1 3 5 2 4 2 2 2 2 2" xfId="28064" xr:uid="{00000000-0005-0000-0000-0000E96C0000}"/>
    <cellStyle name="20% - Accent1 3 5 2 4 2 2 2 3" xfId="28065" xr:uid="{00000000-0005-0000-0000-0000EA6C0000}"/>
    <cellStyle name="20% - Accent1 3 5 2 4 2 2 3" xfId="28066" xr:uid="{00000000-0005-0000-0000-0000EB6C0000}"/>
    <cellStyle name="20% - Accent1 3 5 2 4 2 2 3 2" xfId="28067" xr:uid="{00000000-0005-0000-0000-0000EC6C0000}"/>
    <cellStyle name="20% - Accent1 3 5 2 4 2 2 4" xfId="28068" xr:uid="{00000000-0005-0000-0000-0000ED6C0000}"/>
    <cellStyle name="20% - Accent1 3 5 2 4 2 3" xfId="28069" xr:uid="{00000000-0005-0000-0000-0000EE6C0000}"/>
    <cellStyle name="20% - Accent1 3 5 2 4 2 3 2" xfId="28070" xr:uid="{00000000-0005-0000-0000-0000EF6C0000}"/>
    <cellStyle name="20% - Accent1 3 5 2 4 2 3 2 2" xfId="28071" xr:uid="{00000000-0005-0000-0000-0000F06C0000}"/>
    <cellStyle name="20% - Accent1 3 5 2 4 2 3 2 2 2" xfId="28072" xr:uid="{00000000-0005-0000-0000-0000F16C0000}"/>
    <cellStyle name="20% - Accent1 3 5 2 4 2 3 2 3" xfId="28073" xr:uid="{00000000-0005-0000-0000-0000F26C0000}"/>
    <cellStyle name="20% - Accent1 3 5 2 4 2 3 3" xfId="28074" xr:uid="{00000000-0005-0000-0000-0000F36C0000}"/>
    <cellStyle name="20% - Accent1 3 5 2 4 2 3 3 2" xfId="28075" xr:uid="{00000000-0005-0000-0000-0000F46C0000}"/>
    <cellStyle name="20% - Accent1 3 5 2 4 2 3 4" xfId="28076" xr:uid="{00000000-0005-0000-0000-0000F56C0000}"/>
    <cellStyle name="20% - Accent1 3 5 2 4 2 4" xfId="28077" xr:uid="{00000000-0005-0000-0000-0000F66C0000}"/>
    <cellStyle name="20% - Accent1 3 5 2 4 2 4 2" xfId="28078" xr:uid="{00000000-0005-0000-0000-0000F76C0000}"/>
    <cellStyle name="20% - Accent1 3 5 2 4 2 4 2 2" xfId="28079" xr:uid="{00000000-0005-0000-0000-0000F86C0000}"/>
    <cellStyle name="20% - Accent1 3 5 2 4 2 4 2 2 2" xfId="28080" xr:uid="{00000000-0005-0000-0000-0000F96C0000}"/>
    <cellStyle name="20% - Accent1 3 5 2 4 2 4 2 3" xfId="28081" xr:uid="{00000000-0005-0000-0000-0000FA6C0000}"/>
    <cellStyle name="20% - Accent1 3 5 2 4 2 4 3" xfId="28082" xr:uid="{00000000-0005-0000-0000-0000FB6C0000}"/>
    <cellStyle name="20% - Accent1 3 5 2 4 2 4 3 2" xfId="28083" xr:uid="{00000000-0005-0000-0000-0000FC6C0000}"/>
    <cellStyle name="20% - Accent1 3 5 2 4 2 4 4" xfId="28084" xr:uid="{00000000-0005-0000-0000-0000FD6C0000}"/>
    <cellStyle name="20% - Accent1 3 5 2 4 2 5" xfId="28085" xr:uid="{00000000-0005-0000-0000-0000FE6C0000}"/>
    <cellStyle name="20% - Accent1 3 5 2 4 2 5 2" xfId="28086" xr:uid="{00000000-0005-0000-0000-0000FF6C0000}"/>
    <cellStyle name="20% - Accent1 3 5 2 4 2 5 2 2" xfId="28087" xr:uid="{00000000-0005-0000-0000-0000006D0000}"/>
    <cellStyle name="20% - Accent1 3 5 2 4 2 5 3" xfId="28088" xr:uid="{00000000-0005-0000-0000-0000016D0000}"/>
    <cellStyle name="20% - Accent1 3 5 2 4 2 6" xfId="28089" xr:uid="{00000000-0005-0000-0000-0000026D0000}"/>
    <cellStyle name="20% - Accent1 3 5 2 4 2 6 2" xfId="28090" xr:uid="{00000000-0005-0000-0000-0000036D0000}"/>
    <cellStyle name="20% - Accent1 3 5 2 4 2 6 2 2" xfId="28091" xr:uid="{00000000-0005-0000-0000-0000046D0000}"/>
    <cellStyle name="20% - Accent1 3 5 2 4 2 6 3" xfId="28092" xr:uid="{00000000-0005-0000-0000-0000056D0000}"/>
    <cellStyle name="20% - Accent1 3 5 2 4 2 7" xfId="28093" xr:uid="{00000000-0005-0000-0000-0000066D0000}"/>
    <cellStyle name="20% - Accent1 3 5 2 4 2 7 2" xfId="28094" xr:uid="{00000000-0005-0000-0000-0000076D0000}"/>
    <cellStyle name="20% - Accent1 3 5 2 4 2 8" xfId="28095" xr:uid="{00000000-0005-0000-0000-0000086D0000}"/>
    <cellStyle name="20% - Accent1 3 5 2 4 2 8 2" xfId="28096" xr:uid="{00000000-0005-0000-0000-0000096D0000}"/>
    <cellStyle name="20% - Accent1 3 5 2 4 2 9" xfId="28097" xr:uid="{00000000-0005-0000-0000-00000A6D0000}"/>
    <cellStyle name="20% - Accent1 3 5 2 4 3" xfId="28098" xr:uid="{00000000-0005-0000-0000-00000B6D0000}"/>
    <cellStyle name="20% - Accent1 3 5 2 4 3 2" xfId="28099" xr:uid="{00000000-0005-0000-0000-00000C6D0000}"/>
    <cellStyle name="20% - Accent1 3 5 2 4 3 2 2" xfId="28100" xr:uid="{00000000-0005-0000-0000-00000D6D0000}"/>
    <cellStyle name="20% - Accent1 3 5 2 4 3 2 2 2" xfId="28101" xr:uid="{00000000-0005-0000-0000-00000E6D0000}"/>
    <cellStyle name="20% - Accent1 3 5 2 4 3 2 2 2 2" xfId="28102" xr:uid="{00000000-0005-0000-0000-00000F6D0000}"/>
    <cellStyle name="20% - Accent1 3 5 2 4 3 2 2 3" xfId="28103" xr:uid="{00000000-0005-0000-0000-0000106D0000}"/>
    <cellStyle name="20% - Accent1 3 5 2 4 3 2 3" xfId="28104" xr:uid="{00000000-0005-0000-0000-0000116D0000}"/>
    <cellStyle name="20% - Accent1 3 5 2 4 3 2 3 2" xfId="28105" xr:uid="{00000000-0005-0000-0000-0000126D0000}"/>
    <cellStyle name="20% - Accent1 3 5 2 4 3 2 4" xfId="28106" xr:uid="{00000000-0005-0000-0000-0000136D0000}"/>
    <cellStyle name="20% - Accent1 3 5 2 4 3 3" xfId="28107" xr:uid="{00000000-0005-0000-0000-0000146D0000}"/>
    <cellStyle name="20% - Accent1 3 5 2 4 3 3 2" xfId="28108" xr:uid="{00000000-0005-0000-0000-0000156D0000}"/>
    <cellStyle name="20% - Accent1 3 5 2 4 3 3 2 2" xfId="28109" xr:uid="{00000000-0005-0000-0000-0000166D0000}"/>
    <cellStyle name="20% - Accent1 3 5 2 4 3 3 2 2 2" xfId="28110" xr:uid="{00000000-0005-0000-0000-0000176D0000}"/>
    <cellStyle name="20% - Accent1 3 5 2 4 3 3 2 3" xfId="28111" xr:uid="{00000000-0005-0000-0000-0000186D0000}"/>
    <cellStyle name="20% - Accent1 3 5 2 4 3 3 3" xfId="28112" xr:uid="{00000000-0005-0000-0000-0000196D0000}"/>
    <cellStyle name="20% - Accent1 3 5 2 4 3 3 3 2" xfId="28113" xr:uid="{00000000-0005-0000-0000-00001A6D0000}"/>
    <cellStyle name="20% - Accent1 3 5 2 4 3 3 4" xfId="28114" xr:uid="{00000000-0005-0000-0000-00001B6D0000}"/>
    <cellStyle name="20% - Accent1 3 5 2 4 3 4" xfId="28115" xr:uid="{00000000-0005-0000-0000-00001C6D0000}"/>
    <cellStyle name="20% - Accent1 3 5 2 4 3 4 2" xfId="28116" xr:uid="{00000000-0005-0000-0000-00001D6D0000}"/>
    <cellStyle name="20% - Accent1 3 5 2 4 3 4 2 2" xfId="28117" xr:uid="{00000000-0005-0000-0000-00001E6D0000}"/>
    <cellStyle name="20% - Accent1 3 5 2 4 3 4 2 2 2" xfId="28118" xr:uid="{00000000-0005-0000-0000-00001F6D0000}"/>
    <cellStyle name="20% - Accent1 3 5 2 4 3 4 2 3" xfId="28119" xr:uid="{00000000-0005-0000-0000-0000206D0000}"/>
    <cellStyle name="20% - Accent1 3 5 2 4 3 4 3" xfId="28120" xr:uid="{00000000-0005-0000-0000-0000216D0000}"/>
    <cellStyle name="20% - Accent1 3 5 2 4 3 4 3 2" xfId="28121" xr:uid="{00000000-0005-0000-0000-0000226D0000}"/>
    <cellStyle name="20% - Accent1 3 5 2 4 3 4 4" xfId="28122" xr:uid="{00000000-0005-0000-0000-0000236D0000}"/>
    <cellStyle name="20% - Accent1 3 5 2 4 3 5" xfId="28123" xr:uid="{00000000-0005-0000-0000-0000246D0000}"/>
    <cellStyle name="20% - Accent1 3 5 2 4 3 5 2" xfId="28124" xr:uid="{00000000-0005-0000-0000-0000256D0000}"/>
    <cellStyle name="20% - Accent1 3 5 2 4 3 5 2 2" xfId="28125" xr:uid="{00000000-0005-0000-0000-0000266D0000}"/>
    <cellStyle name="20% - Accent1 3 5 2 4 3 5 3" xfId="28126" xr:uid="{00000000-0005-0000-0000-0000276D0000}"/>
    <cellStyle name="20% - Accent1 3 5 2 4 3 6" xfId="28127" xr:uid="{00000000-0005-0000-0000-0000286D0000}"/>
    <cellStyle name="20% - Accent1 3 5 2 4 3 6 2" xfId="28128" xr:uid="{00000000-0005-0000-0000-0000296D0000}"/>
    <cellStyle name="20% - Accent1 3 5 2 4 3 6 2 2" xfId="28129" xr:uid="{00000000-0005-0000-0000-00002A6D0000}"/>
    <cellStyle name="20% - Accent1 3 5 2 4 3 6 3" xfId="28130" xr:uid="{00000000-0005-0000-0000-00002B6D0000}"/>
    <cellStyle name="20% - Accent1 3 5 2 4 3 7" xfId="28131" xr:uid="{00000000-0005-0000-0000-00002C6D0000}"/>
    <cellStyle name="20% - Accent1 3 5 2 4 3 7 2" xfId="28132" xr:uid="{00000000-0005-0000-0000-00002D6D0000}"/>
    <cellStyle name="20% - Accent1 3 5 2 4 3 8" xfId="28133" xr:uid="{00000000-0005-0000-0000-00002E6D0000}"/>
    <cellStyle name="20% - Accent1 3 5 2 4 3 8 2" xfId="28134" xr:uid="{00000000-0005-0000-0000-00002F6D0000}"/>
    <cellStyle name="20% - Accent1 3 5 2 4 3 9" xfId="28135" xr:uid="{00000000-0005-0000-0000-0000306D0000}"/>
    <cellStyle name="20% - Accent1 3 5 2 4 4" xfId="28136" xr:uid="{00000000-0005-0000-0000-0000316D0000}"/>
    <cellStyle name="20% - Accent1 3 5 2 4 4 2" xfId="28137" xr:uid="{00000000-0005-0000-0000-0000326D0000}"/>
    <cellStyle name="20% - Accent1 3 5 2 4 4 2 2" xfId="28138" xr:uid="{00000000-0005-0000-0000-0000336D0000}"/>
    <cellStyle name="20% - Accent1 3 5 2 4 4 2 2 2" xfId="28139" xr:uid="{00000000-0005-0000-0000-0000346D0000}"/>
    <cellStyle name="20% - Accent1 3 5 2 4 4 2 3" xfId="28140" xr:uid="{00000000-0005-0000-0000-0000356D0000}"/>
    <cellStyle name="20% - Accent1 3 5 2 4 4 3" xfId="28141" xr:uid="{00000000-0005-0000-0000-0000366D0000}"/>
    <cellStyle name="20% - Accent1 3 5 2 4 4 3 2" xfId="28142" xr:uid="{00000000-0005-0000-0000-0000376D0000}"/>
    <cellStyle name="20% - Accent1 3 5 2 4 4 4" xfId="28143" xr:uid="{00000000-0005-0000-0000-0000386D0000}"/>
    <cellStyle name="20% - Accent1 3 5 2 4 5" xfId="28144" xr:uid="{00000000-0005-0000-0000-0000396D0000}"/>
    <cellStyle name="20% - Accent1 3 5 2 4 5 2" xfId="28145" xr:uid="{00000000-0005-0000-0000-00003A6D0000}"/>
    <cellStyle name="20% - Accent1 3 5 2 4 5 2 2" xfId="28146" xr:uid="{00000000-0005-0000-0000-00003B6D0000}"/>
    <cellStyle name="20% - Accent1 3 5 2 4 5 2 2 2" xfId="28147" xr:uid="{00000000-0005-0000-0000-00003C6D0000}"/>
    <cellStyle name="20% - Accent1 3 5 2 4 5 2 3" xfId="28148" xr:uid="{00000000-0005-0000-0000-00003D6D0000}"/>
    <cellStyle name="20% - Accent1 3 5 2 4 5 3" xfId="28149" xr:uid="{00000000-0005-0000-0000-00003E6D0000}"/>
    <cellStyle name="20% - Accent1 3 5 2 4 5 3 2" xfId="28150" xr:uid="{00000000-0005-0000-0000-00003F6D0000}"/>
    <cellStyle name="20% - Accent1 3 5 2 4 5 4" xfId="28151" xr:uid="{00000000-0005-0000-0000-0000406D0000}"/>
    <cellStyle name="20% - Accent1 3 5 2 4 6" xfId="28152" xr:uid="{00000000-0005-0000-0000-0000416D0000}"/>
    <cellStyle name="20% - Accent1 3 5 2 4 6 2" xfId="28153" xr:uid="{00000000-0005-0000-0000-0000426D0000}"/>
    <cellStyle name="20% - Accent1 3 5 2 4 6 2 2" xfId="28154" xr:uid="{00000000-0005-0000-0000-0000436D0000}"/>
    <cellStyle name="20% - Accent1 3 5 2 4 6 2 2 2" xfId="28155" xr:uid="{00000000-0005-0000-0000-0000446D0000}"/>
    <cellStyle name="20% - Accent1 3 5 2 4 6 2 3" xfId="28156" xr:uid="{00000000-0005-0000-0000-0000456D0000}"/>
    <cellStyle name="20% - Accent1 3 5 2 4 6 3" xfId="28157" xr:uid="{00000000-0005-0000-0000-0000466D0000}"/>
    <cellStyle name="20% - Accent1 3 5 2 4 6 3 2" xfId="28158" xr:uid="{00000000-0005-0000-0000-0000476D0000}"/>
    <cellStyle name="20% - Accent1 3 5 2 4 6 4" xfId="28159" xr:uid="{00000000-0005-0000-0000-0000486D0000}"/>
    <cellStyle name="20% - Accent1 3 5 2 4 7" xfId="28160" xr:uid="{00000000-0005-0000-0000-0000496D0000}"/>
    <cellStyle name="20% - Accent1 3 5 2 4 7 2" xfId="28161" xr:uid="{00000000-0005-0000-0000-00004A6D0000}"/>
    <cellStyle name="20% - Accent1 3 5 2 4 7 2 2" xfId="28162" xr:uid="{00000000-0005-0000-0000-00004B6D0000}"/>
    <cellStyle name="20% - Accent1 3 5 2 4 7 3" xfId="28163" xr:uid="{00000000-0005-0000-0000-00004C6D0000}"/>
    <cellStyle name="20% - Accent1 3 5 2 4 8" xfId="28164" xr:uid="{00000000-0005-0000-0000-00004D6D0000}"/>
    <cellStyle name="20% - Accent1 3 5 2 4 8 2" xfId="28165" xr:uid="{00000000-0005-0000-0000-00004E6D0000}"/>
    <cellStyle name="20% - Accent1 3 5 2 4 8 2 2" xfId="28166" xr:uid="{00000000-0005-0000-0000-00004F6D0000}"/>
    <cellStyle name="20% - Accent1 3 5 2 4 8 3" xfId="28167" xr:uid="{00000000-0005-0000-0000-0000506D0000}"/>
    <cellStyle name="20% - Accent1 3 5 2 4 9" xfId="28168" xr:uid="{00000000-0005-0000-0000-0000516D0000}"/>
    <cellStyle name="20% - Accent1 3 5 2 4 9 2" xfId="28169" xr:uid="{00000000-0005-0000-0000-0000526D0000}"/>
    <cellStyle name="20% - Accent1 3 5 2 5" xfId="28170" xr:uid="{00000000-0005-0000-0000-0000536D0000}"/>
    <cellStyle name="20% - Accent1 3 5 2 5 10" xfId="28171" xr:uid="{00000000-0005-0000-0000-0000546D0000}"/>
    <cellStyle name="20% - Accent1 3 5 2 5 10 2" xfId="28172" xr:uid="{00000000-0005-0000-0000-0000556D0000}"/>
    <cellStyle name="20% - Accent1 3 5 2 5 11" xfId="28173" xr:uid="{00000000-0005-0000-0000-0000566D0000}"/>
    <cellStyle name="20% - Accent1 3 5 2 5 2" xfId="28174" xr:uid="{00000000-0005-0000-0000-0000576D0000}"/>
    <cellStyle name="20% - Accent1 3 5 2 5 2 2" xfId="28175" xr:uid="{00000000-0005-0000-0000-0000586D0000}"/>
    <cellStyle name="20% - Accent1 3 5 2 5 2 2 2" xfId="28176" xr:uid="{00000000-0005-0000-0000-0000596D0000}"/>
    <cellStyle name="20% - Accent1 3 5 2 5 2 2 2 2" xfId="28177" xr:uid="{00000000-0005-0000-0000-00005A6D0000}"/>
    <cellStyle name="20% - Accent1 3 5 2 5 2 2 2 2 2" xfId="28178" xr:uid="{00000000-0005-0000-0000-00005B6D0000}"/>
    <cellStyle name="20% - Accent1 3 5 2 5 2 2 2 3" xfId="28179" xr:uid="{00000000-0005-0000-0000-00005C6D0000}"/>
    <cellStyle name="20% - Accent1 3 5 2 5 2 2 3" xfId="28180" xr:uid="{00000000-0005-0000-0000-00005D6D0000}"/>
    <cellStyle name="20% - Accent1 3 5 2 5 2 2 3 2" xfId="28181" xr:uid="{00000000-0005-0000-0000-00005E6D0000}"/>
    <cellStyle name="20% - Accent1 3 5 2 5 2 2 4" xfId="28182" xr:uid="{00000000-0005-0000-0000-00005F6D0000}"/>
    <cellStyle name="20% - Accent1 3 5 2 5 2 3" xfId="28183" xr:uid="{00000000-0005-0000-0000-0000606D0000}"/>
    <cellStyle name="20% - Accent1 3 5 2 5 2 3 2" xfId="28184" xr:uid="{00000000-0005-0000-0000-0000616D0000}"/>
    <cellStyle name="20% - Accent1 3 5 2 5 2 3 2 2" xfId="28185" xr:uid="{00000000-0005-0000-0000-0000626D0000}"/>
    <cellStyle name="20% - Accent1 3 5 2 5 2 3 2 2 2" xfId="28186" xr:uid="{00000000-0005-0000-0000-0000636D0000}"/>
    <cellStyle name="20% - Accent1 3 5 2 5 2 3 2 3" xfId="28187" xr:uid="{00000000-0005-0000-0000-0000646D0000}"/>
    <cellStyle name="20% - Accent1 3 5 2 5 2 3 3" xfId="28188" xr:uid="{00000000-0005-0000-0000-0000656D0000}"/>
    <cellStyle name="20% - Accent1 3 5 2 5 2 3 3 2" xfId="28189" xr:uid="{00000000-0005-0000-0000-0000666D0000}"/>
    <cellStyle name="20% - Accent1 3 5 2 5 2 3 4" xfId="28190" xr:uid="{00000000-0005-0000-0000-0000676D0000}"/>
    <cellStyle name="20% - Accent1 3 5 2 5 2 4" xfId="28191" xr:uid="{00000000-0005-0000-0000-0000686D0000}"/>
    <cellStyle name="20% - Accent1 3 5 2 5 2 4 2" xfId="28192" xr:uid="{00000000-0005-0000-0000-0000696D0000}"/>
    <cellStyle name="20% - Accent1 3 5 2 5 2 4 2 2" xfId="28193" xr:uid="{00000000-0005-0000-0000-00006A6D0000}"/>
    <cellStyle name="20% - Accent1 3 5 2 5 2 4 2 2 2" xfId="28194" xr:uid="{00000000-0005-0000-0000-00006B6D0000}"/>
    <cellStyle name="20% - Accent1 3 5 2 5 2 4 2 3" xfId="28195" xr:uid="{00000000-0005-0000-0000-00006C6D0000}"/>
    <cellStyle name="20% - Accent1 3 5 2 5 2 4 3" xfId="28196" xr:uid="{00000000-0005-0000-0000-00006D6D0000}"/>
    <cellStyle name="20% - Accent1 3 5 2 5 2 4 3 2" xfId="28197" xr:uid="{00000000-0005-0000-0000-00006E6D0000}"/>
    <cellStyle name="20% - Accent1 3 5 2 5 2 4 4" xfId="28198" xr:uid="{00000000-0005-0000-0000-00006F6D0000}"/>
    <cellStyle name="20% - Accent1 3 5 2 5 2 5" xfId="28199" xr:uid="{00000000-0005-0000-0000-0000706D0000}"/>
    <cellStyle name="20% - Accent1 3 5 2 5 2 5 2" xfId="28200" xr:uid="{00000000-0005-0000-0000-0000716D0000}"/>
    <cellStyle name="20% - Accent1 3 5 2 5 2 5 2 2" xfId="28201" xr:uid="{00000000-0005-0000-0000-0000726D0000}"/>
    <cellStyle name="20% - Accent1 3 5 2 5 2 5 3" xfId="28202" xr:uid="{00000000-0005-0000-0000-0000736D0000}"/>
    <cellStyle name="20% - Accent1 3 5 2 5 2 6" xfId="28203" xr:uid="{00000000-0005-0000-0000-0000746D0000}"/>
    <cellStyle name="20% - Accent1 3 5 2 5 2 6 2" xfId="28204" xr:uid="{00000000-0005-0000-0000-0000756D0000}"/>
    <cellStyle name="20% - Accent1 3 5 2 5 2 6 2 2" xfId="28205" xr:uid="{00000000-0005-0000-0000-0000766D0000}"/>
    <cellStyle name="20% - Accent1 3 5 2 5 2 6 3" xfId="28206" xr:uid="{00000000-0005-0000-0000-0000776D0000}"/>
    <cellStyle name="20% - Accent1 3 5 2 5 2 7" xfId="28207" xr:uid="{00000000-0005-0000-0000-0000786D0000}"/>
    <cellStyle name="20% - Accent1 3 5 2 5 2 7 2" xfId="28208" xr:uid="{00000000-0005-0000-0000-0000796D0000}"/>
    <cellStyle name="20% - Accent1 3 5 2 5 2 8" xfId="28209" xr:uid="{00000000-0005-0000-0000-00007A6D0000}"/>
    <cellStyle name="20% - Accent1 3 5 2 5 2 8 2" xfId="28210" xr:uid="{00000000-0005-0000-0000-00007B6D0000}"/>
    <cellStyle name="20% - Accent1 3 5 2 5 2 9" xfId="28211" xr:uid="{00000000-0005-0000-0000-00007C6D0000}"/>
    <cellStyle name="20% - Accent1 3 5 2 5 3" xfId="28212" xr:uid="{00000000-0005-0000-0000-00007D6D0000}"/>
    <cellStyle name="20% - Accent1 3 5 2 5 3 2" xfId="28213" xr:uid="{00000000-0005-0000-0000-00007E6D0000}"/>
    <cellStyle name="20% - Accent1 3 5 2 5 3 2 2" xfId="28214" xr:uid="{00000000-0005-0000-0000-00007F6D0000}"/>
    <cellStyle name="20% - Accent1 3 5 2 5 3 2 2 2" xfId="28215" xr:uid="{00000000-0005-0000-0000-0000806D0000}"/>
    <cellStyle name="20% - Accent1 3 5 2 5 3 2 2 2 2" xfId="28216" xr:uid="{00000000-0005-0000-0000-0000816D0000}"/>
    <cellStyle name="20% - Accent1 3 5 2 5 3 2 2 3" xfId="28217" xr:uid="{00000000-0005-0000-0000-0000826D0000}"/>
    <cellStyle name="20% - Accent1 3 5 2 5 3 2 3" xfId="28218" xr:uid="{00000000-0005-0000-0000-0000836D0000}"/>
    <cellStyle name="20% - Accent1 3 5 2 5 3 2 3 2" xfId="28219" xr:uid="{00000000-0005-0000-0000-0000846D0000}"/>
    <cellStyle name="20% - Accent1 3 5 2 5 3 2 4" xfId="28220" xr:uid="{00000000-0005-0000-0000-0000856D0000}"/>
    <cellStyle name="20% - Accent1 3 5 2 5 3 3" xfId="28221" xr:uid="{00000000-0005-0000-0000-0000866D0000}"/>
    <cellStyle name="20% - Accent1 3 5 2 5 3 3 2" xfId="28222" xr:uid="{00000000-0005-0000-0000-0000876D0000}"/>
    <cellStyle name="20% - Accent1 3 5 2 5 3 3 2 2" xfId="28223" xr:uid="{00000000-0005-0000-0000-0000886D0000}"/>
    <cellStyle name="20% - Accent1 3 5 2 5 3 3 2 2 2" xfId="28224" xr:uid="{00000000-0005-0000-0000-0000896D0000}"/>
    <cellStyle name="20% - Accent1 3 5 2 5 3 3 2 3" xfId="28225" xr:uid="{00000000-0005-0000-0000-00008A6D0000}"/>
    <cellStyle name="20% - Accent1 3 5 2 5 3 3 3" xfId="28226" xr:uid="{00000000-0005-0000-0000-00008B6D0000}"/>
    <cellStyle name="20% - Accent1 3 5 2 5 3 3 3 2" xfId="28227" xr:uid="{00000000-0005-0000-0000-00008C6D0000}"/>
    <cellStyle name="20% - Accent1 3 5 2 5 3 3 4" xfId="28228" xr:uid="{00000000-0005-0000-0000-00008D6D0000}"/>
    <cellStyle name="20% - Accent1 3 5 2 5 3 4" xfId="28229" xr:uid="{00000000-0005-0000-0000-00008E6D0000}"/>
    <cellStyle name="20% - Accent1 3 5 2 5 3 4 2" xfId="28230" xr:uid="{00000000-0005-0000-0000-00008F6D0000}"/>
    <cellStyle name="20% - Accent1 3 5 2 5 3 4 2 2" xfId="28231" xr:uid="{00000000-0005-0000-0000-0000906D0000}"/>
    <cellStyle name="20% - Accent1 3 5 2 5 3 4 2 2 2" xfId="28232" xr:uid="{00000000-0005-0000-0000-0000916D0000}"/>
    <cellStyle name="20% - Accent1 3 5 2 5 3 4 2 3" xfId="28233" xr:uid="{00000000-0005-0000-0000-0000926D0000}"/>
    <cellStyle name="20% - Accent1 3 5 2 5 3 4 3" xfId="28234" xr:uid="{00000000-0005-0000-0000-0000936D0000}"/>
    <cellStyle name="20% - Accent1 3 5 2 5 3 4 3 2" xfId="28235" xr:uid="{00000000-0005-0000-0000-0000946D0000}"/>
    <cellStyle name="20% - Accent1 3 5 2 5 3 4 4" xfId="28236" xr:uid="{00000000-0005-0000-0000-0000956D0000}"/>
    <cellStyle name="20% - Accent1 3 5 2 5 3 5" xfId="28237" xr:uid="{00000000-0005-0000-0000-0000966D0000}"/>
    <cellStyle name="20% - Accent1 3 5 2 5 3 5 2" xfId="28238" xr:uid="{00000000-0005-0000-0000-0000976D0000}"/>
    <cellStyle name="20% - Accent1 3 5 2 5 3 5 2 2" xfId="28239" xr:uid="{00000000-0005-0000-0000-0000986D0000}"/>
    <cellStyle name="20% - Accent1 3 5 2 5 3 5 3" xfId="28240" xr:uid="{00000000-0005-0000-0000-0000996D0000}"/>
    <cellStyle name="20% - Accent1 3 5 2 5 3 6" xfId="28241" xr:uid="{00000000-0005-0000-0000-00009A6D0000}"/>
    <cellStyle name="20% - Accent1 3 5 2 5 3 6 2" xfId="28242" xr:uid="{00000000-0005-0000-0000-00009B6D0000}"/>
    <cellStyle name="20% - Accent1 3 5 2 5 3 6 2 2" xfId="28243" xr:uid="{00000000-0005-0000-0000-00009C6D0000}"/>
    <cellStyle name="20% - Accent1 3 5 2 5 3 6 3" xfId="28244" xr:uid="{00000000-0005-0000-0000-00009D6D0000}"/>
    <cellStyle name="20% - Accent1 3 5 2 5 3 7" xfId="28245" xr:uid="{00000000-0005-0000-0000-00009E6D0000}"/>
    <cellStyle name="20% - Accent1 3 5 2 5 3 7 2" xfId="28246" xr:uid="{00000000-0005-0000-0000-00009F6D0000}"/>
    <cellStyle name="20% - Accent1 3 5 2 5 3 8" xfId="28247" xr:uid="{00000000-0005-0000-0000-0000A06D0000}"/>
    <cellStyle name="20% - Accent1 3 5 2 5 3 8 2" xfId="28248" xr:uid="{00000000-0005-0000-0000-0000A16D0000}"/>
    <cellStyle name="20% - Accent1 3 5 2 5 3 9" xfId="28249" xr:uid="{00000000-0005-0000-0000-0000A26D0000}"/>
    <cellStyle name="20% - Accent1 3 5 2 5 4" xfId="28250" xr:uid="{00000000-0005-0000-0000-0000A36D0000}"/>
    <cellStyle name="20% - Accent1 3 5 2 5 4 2" xfId="28251" xr:uid="{00000000-0005-0000-0000-0000A46D0000}"/>
    <cellStyle name="20% - Accent1 3 5 2 5 4 2 2" xfId="28252" xr:uid="{00000000-0005-0000-0000-0000A56D0000}"/>
    <cellStyle name="20% - Accent1 3 5 2 5 4 2 2 2" xfId="28253" xr:uid="{00000000-0005-0000-0000-0000A66D0000}"/>
    <cellStyle name="20% - Accent1 3 5 2 5 4 2 3" xfId="28254" xr:uid="{00000000-0005-0000-0000-0000A76D0000}"/>
    <cellStyle name="20% - Accent1 3 5 2 5 4 3" xfId="28255" xr:uid="{00000000-0005-0000-0000-0000A86D0000}"/>
    <cellStyle name="20% - Accent1 3 5 2 5 4 3 2" xfId="28256" xr:uid="{00000000-0005-0000-0000-0000A96D0000}"/>
    <cellStyle name="20% - Accent1 3 5 2 5 4 4" xfId="28257" xr:uid="{00000000-0005-0000-0000-0000AA6D0000}"/>
    <cellStyle name="20% - Accent1 3 5 2 5 5" xfId="28258" xr:uid="{00000000-0005-0000-0000-0000AB6D0000}"/>
    <cellStyle name="20% - Accent1 3 5 2 5 5 2" xfId="28259" xr:uid="{00000000-0005-0000-0000-0000AC6D0000}"/>
    <cellStyle name="20% - Accent1 3 5 2 5 5 2 2" xfId="28260" xr:uid="{00000000-0005-0000-0000-0000AD6D0000}"/>
    <cellStyle name="20% - Accent1 3 5 2 5 5 2 2 2" xfId="28261" xr:uid="{00000000-0005-0000-0000-0000AE6D0000}"/>
    <cellStyle name="20% - Accent1 3 5 2 5 5 2 3" xfId="28262" xr:uid="{00000000-0005-0000-0000-0000AF6D0000}"/>
    <cellStyle name="20% - Accent1 3 5 2 5 5 3" xfId="28263" xr:uid="{00000000-0005-0000-0000-0000B06D0000}"/>
    <cellStyle name="20% - Accent1 3 5 2 5 5 3 2" xfId="28264" xr:uid="{00000000-0005-0000-0000-0000B16D0000}"/>
    <cellStyle name="20% - Accent1 3 5 2 5 5 4" xfId="28265" xr:uid="{00000000-0005-0000-0000-0000B26D0000}"/>
    <cellStyle name="20% - Accent1 3 5 2 5 6" xfId="28266" xr:uid="{00000000-0005-0000-0000-0000B36D0000}"/>
    <cellStyle name="20% - Accent1 3 5 2 5 6 2" xfId="28267" xr:uid="{00000000-0005-0000-0000-0000B46D0000}"/>
    <cellStyle name="20% - Accent1 3 5 2 5 6 2 2" xfId="28268" xr:uid="{00000000-0005-0000-0000-0000B56D0000}"/>
    <cellStyle name="20% - Accent1 3 5 2 5 6 2 2 2" xfId="28269" xr:uid="{00000000-0005-0000-0000-0000B66D0000}"/>
    <cellStyle name="20% - Accent1 3 5 2 5 6 2 3" xfId="28270" xr:uid="{00000000-0005-0000-0000-0000B76D0000}"/>
    <cellStyle name="20% - Accent1 3 5 2 5 6 3" xfId="28271" xr:uid="{00000000-0005-0000-0000-0000B86D0000}"/>
    <cellStyle name="20% - Accent1 3 5 2 5 6 3 2" xfId="28272" xr:uid="{00000000-0005-0000-0000-0000B96D0000}"/>
    <cellStyle name="20% - Accent1 3 5 2 5 6 4" xfId="28273" xr:uid="{00000000-0005-0000-0000-0000BA6D0000}"/>
    <cellStyle name="20% - Accent1 3 5 2 5 7" xfId="28274" xr:uid="{00000000-0005-0000-0000-0000BB6D0000}"/>
    <cellStyle name="20% - Accent1 3 5 2 5 7 2" xfId="28275" xr:uid="{00000000-0005-0000-0000-0000BC6D0000}"/>
    <cellStyle name="20% - Accent1 3 5 2 5 7 2 2" xfId="28276" xr:uid="{00000000-0005-0000-0000-0000BD6D0000}"/>
    <cellStyle name="20% - Accent1 3 5 2 5 7 3" xfId="28277" xr:uid="{00000000-0005-0000-0000-0000BE6D0000}"/>
    <cellStyle name="20% - Accent1 3 5 2 5 8" xfId="28278" xr:uid="{00000000-0005-0000-0000-0000BF6D0000}"/>
    <cellStyle name="20% - Accent1 3 5 2 5 8 2" xfId="28279" xr:uid="{00000000-0005-0000-0000-0000C06D0000}"/>
    <cellStyle name="20% - Accent1 3 5 2 5 8 2 2" xfId="28280" xr:uid="{00000000-0005-0000-0000-0000C16D0000}"/>
    <cellStyle name="20% - Accent1 3 5 2 5 8 3" xfId="28281" xr:uid="{00000000-0005-0000-0000-0000C26D0000}"/>
    <cellStyle name="20% - Accent1 3 5 2 5 9" xfId="28282" xr:uid="{00000000-0005-0000-0000-0000C36D0000}"/>
    <cellStyle name="20% - Accent1 3 5 2 5 9 2" xfId="28283" xr:uid="{00000000-0005-0000-0000-0000C46D0000}"/>
    <cellStyle name="20% - Accent1 3 5 2 6" xfId="28284" xr:uid="{00000000-0005-0000-0000-0000C56D0000}"/>
    <cellStyle name="20% - Accent1 3 5 2 6 2" xfId="28285" xr:uid="{00000000-0005-0000-0000-0000C66D0000}"/>
    <cellStyle name="20% - Accent1 3 5 2 6 2 2" xfId="28286" xr:uid="{00000000-0005-0000-0000-0000C76D0000}"/>
    <cellStyle name="20% - Accent1 3 5 2 6 2 2 2" xfId="28287" xr:uid="{00000000-0005-0000-0000-0000C86D0000}"/>
    <cellStyle name="20% - Accent1 3 5 2 6 2 2 2 2" xfId="28288" xr:uid="{00000000-0005-0000-0000-0000C96D0000}"/>
    <cellStyle name="20% - Accent1 3 5 2 6 2 2 3" xfId="28289" xr:uid="{00000000-0005-0000-0000-0000CA6D0000}"/>
    <cellStyle name="20% - Accent1 3 5 2 6 2 3" xfId="28290" xr:uid="{00000000-0005-0000-0000-0000CB6D0000}"/>
    <cellStyle name="20% - Accent1 3 5 2 6 2 3 2" xfId="28291" xr:uid="{00000000-0005-0000-0000-0000CC6D0000}"/>
    <cellStyle name="20% - Accent1 3 5 2 6 2 4" xfId="28292" xr:uid="{00000000-0005-0000-0000-0000CD6D0000}"/>
    <cellStyle name="20% - Accent1 3 5 2 6 3" xfId="28293" xr:uid="{00000000-0005-0000-0000-0000CE6D0000}"/>
    <cellStyle name="20% - Accent1 3 5 2 6 3 2" xfId="28294" xr:uid="{00000000-0005-0000-0000-0000CF6D0000}"/>
    <cellStyle name="20% - Accent1 3 5 2 6 3 2 2" xfId="28295" xr:uid="{00000000-0005-0000-0000-0000D06D0000}"/>
    <cellStyle name="20% - Accent1 3 5 2 6 3 2 2 2" xfId="28296" xr:uid="{00000000-0005-0000-0000-0000D16D0000}"/>
    <cellStyle name="20% - Accent1 3 5 2 6 3 2 3" xfId="28297" xr:uid="{00000000-0005-0000-0000-0000D26D0000}"/>
    <cellStyle name="20% - Accent1 3 5 2 6 3 3" xfId="28298" xr:uid="{00000000-0005-0000-0000-0000D36D0000}"/>
    <cellStyle name="20% - Accent1 3 5 2 6 3 3 2" xfId="28299" xr:uid="{00000000-0005-0000-0000-0000D46D0000}"/>
    <cellStyle name="20% - Accent1 3 5 2 6 3 4" xfId="28300" xr:uid="{00000000-0005-0000-0000-0000D56D0000}"/>
    <cellStyle name="20% - Accent1 3 5 2 6 4" xfId="28301" xr:uid="{00000000-0005-0000-0000-0000D66D0000}"/>
    <cellStyle name="20% - Accent1 3 5 2 6 4 2" xfId="28302" xr:uid="{00000000-0005-0000-0000-0000D76D0000}"/>
    <cellStyle name="20% - Accent1 3 5 2 6 4 2 2" xfId="28303" xr:uid="{00000000-0005-0000-0000-0000D86D0000}"/>
    <cellStyle name="20% - Accent1 3 5 2 6 4 2 2 2" xfId="28304" xr:uid="{00000000-0005-0000-0000-0000D96D0000}"/>
    <cellStyle name="20% - Accent1 3 5 2 6 4 2 3" xfId="28305" xr:uid="{00000000-0005-0000-0000-0000DA6D0000}"/>
    <cellStyle name="20% - Accent1 3 5 2 6 4 3" xfId="28306" xr:uid="{00000000-0005-0000-0000-0000DB6D0000}"/>
    <cellStyle name="20% - Accent1 3 5 2 6 4 3 2" xfId="28307" xr:uid="{00000000-0005-0000-0000-0000DC6D0000}"/>
    <cellStyle name="20% - Accent1 3 5 2 6 4 4" xfId="28308" xr:uid="{00000000-0005-0000-0000-0000DD6D0000}"/>
    <cellStyle name="20% - Accent1 3 5 2 6 5" xfId="28309" xr:uid="{00000000-0005-0000-0000-0000DE6D0000}"/>
    <cellStyle name="20% - Accent1 3 5 2 6 5 2" xfId="28310" xr:uid="{00000000-0005-0000-0000-0000DF6D0000}"/>
    <cellStyle name="20% - Accent1 3 5 2 6 5 2 2" xfId="28311" xr:uid="{00000000-0005-0000-0000-0000E06D0000}"/>
    <cellStyle name="20% - Accent1 3 5 2 6 5 3" xfId="28312" xr:uid="{00000000-0005-0000-0000-0000E16D0000}"/>
    <cellStyle name="20% - Accent1 3 5 2 6 6" xfId="28313" xr:uid="{00000000-0005-0000-0000-0000E26D0000}"/>
    <cellStyle name="20% - Accent1 3 5 2 6 6 2" xfId="28314" xr:uid="{00000000-0005-0000-0000-0000E36D0000}"/>
    <cellStyle name="20% - Accent1 3 5 2 6 6 2 2" xfId="28315" xr:uid="{00000000-0005-0000-0000-0000E46D0000}"/>
    <cellStyle name="20% - Accent1 3 5 2 6 6 3" xfId="28316" xr:uid="{00000000-0005-0000-0000-0000E56D0000}"/>
    <cellStyle name="20% - Accent1 3 5 2 6 7" xfId="28317" xr:uid="{00000000-0005-0000-0000-0000E66D0000}"/>
    <cellStyle name="20% - Accent1 3 5 2 6 7 2" xfId="28318" xr:uid="{00000000-0005-0000-0000-0000E76D0000}"/>
    <cellStyle name="20% - Accent1 3 5 2 6 8" xfId="28319" xr:uid="{00000000-0005-0000-0000-0000E86D0000}"/>
    <cellStyle name="20% - Accent1 3 5 2 6 8 2" xfId="28320" xr:uid="{00000000-0005-0000-0000-0000E96D0000}"/>
    <cellStyle name="20% - Accent1 3 5 2 6 9" xfId="28321" xr:uid="{00000000-0005-0000-0000-0000EA6D0000}"/>
    <cellStyle name="20% - Accent1 3 5 2 7" xfId="28322" xr:uid="{00000000-0005-0000-0000-0000EB6D0000}"/>
    <cellStyle name="20% - Accent1 3 5 2 7 2" xfId="28323" xr:uid="{00000000-0005-0000-0000-0000EC6D0000}"/>
    <cellStyle name="20% - Accent1 3 5 2 7 2 2" xfId="28324" xr:uid="{00000000-0005-0000-0000-0000ED6D0000}"/>
    <cellStyle name="20% - Accent1 3 5 2 7 2 2 2" xfId="28325" xr:uid="{00000000-0005-0000-0000-0000EE6D0000}"/>
    <cellStyle name="20% - Accent1 3 5 2 7 2 2 2 2" xfId="28326" xr:uid="{00000000-0005-0000-0000-0000EF6D0000}"/>
    <cellStyle name="20% - Accent1 3 5 2 7 2 2 3" xfId="28327" xr:uid="{00000000-0005-0000-0000-0000F06D0000}"/>
    <cellStyle name="20% - Accent1 3 5 2 7 2 3" xfId="28328" xr:uid="{00000000-0005-0000-0000-0000F16D0000}"/>
    <cellStyle name="20% - Accent1 3 5 2 7 2 3 2" xfId="28329" xr:uid="{00000000-0005-0000-0000-0000F26D0000}"/>
    <cellStyle name="20% - Accent1 3 5 2 7 2 4" xfId="28330" xr:uid="{00000000-0005-0000-0000-0000F36D0000}"/>
    <cellStyle name="20% - Accent1 3 5 2 7 3" xfId="28331" xr:uid="{00000000-0005-0000-0000-0000F46D0000}"/>
    <cellStyle name="20% - Accent1 3 5 2 7 3 2" xfId="28332" xr:uid="{00000000-0005-0000-0000-0000F56D0000}"/>
    <cellStyle name="20% - Accent1 3 5 2 7 3 2 2" xfId="28333" xr:uid="{00000000-0005-0000-0000-0000F66D0000}"/>
    <cellStyle name="20% - Accent1 3 5 2 7 3 2 2 2" xfId="28334" xr:uid="{00000000-0005-0000-0000-0000F76D0000}"/>
    <cellStyle name="20% - Accent1 3 5 2 7 3 2 3" xfId="28335" xr:uid="{00000000-0005-0000-0000-0000F86D0000}"/>
    <cellStyle name="20% - Accent1 3 5 2 7 3 3" xfId="28336" xr:uid="{00000000-0005-0000-0000-0000F96D0000}"/>
    <cellStyle name="20% - Accent1 3 5 2 7 3 3 2" xfId="28337" xr:uid="{00000000-0005-0000-0000-0000FA6D0000}"/>
    <cellStyle name="20% - Accent1 3 5 2 7 3 4" xfId="28338" xr:uid="{00000000-0005-0000-0000-0000FB6D0000}"/>
    <cellStyle name="20% - Accent1 3 5 2 7 4" xfId="28339" xr:uid="{00000000-0005-0000-0000-0000FC6D0000}"/>
    <cellStyle name="20% - Accent1 3 5 2 7 4 2" xfId="28340" xr:uid="{00000000-0005-0000-0000-0000FD6D0000}"/>
    <cellStyle name="20% - Accent1 3 5 2 7 4 2 2" xfId="28341" xr:uid="{00000000-0005-0000-0000-0000FE6D0000}"/>
    <cellStyle name="20% - Accent1 3 5 2 7 4 2 2 2" xfId="28342" xr:uid="{00000000-0005-0000-0000-0000FF6D0000}"/>
    <cellStyle name="20% - Accent1 3 5 2 7 4 2 3" xfId="28343" xr:uid="{00000000-0005-0000-0000-0000006E0000}"/>
    <cellStyle name="20% - Accent1 3 5 2 7 4 3" xfId="28344" xr:uid="{00000000-0005-0000-0000-0000016E0000}"/>
    <cellStyle name="20% - Accent1 3 5 2 7 4 3 2" xfId="28345" xr:uid="{00000000-0005-0000-0000-0000026E0000}"/>
    <cellStyle name="20% - Accent1 3 5 2 7 4 4" xfId="28346" xr:uid="{00000000-0005-0000-0000-0000036E0000}"/>
    <cellStyle name="20% - Accent1 3 5 2 7 5" xfId="28347" xr:uid="{00000000-0005-0000-0000-0000046E0000}"/>
    <cellStyle name="20% - Accent1 3 5 2 7 5 2" xfId="28348" xr:uid="{00000000-0005-0000-0000-0000056E0000}"/>
    <cellStyle name="20% - Accent1 3 5 2 7 5 2 2" xfId="28349" xr:uid="{00000000-0005-0000-0000-0000066E0000}"/>
    <cellStyle name="20% - Accent1 3 5 2 7 5 3" xfId="28350" xr:uid="{00000000-0005-0000-0000-0000076E0000}"/>
    <cellStyle name="20% - Accent1 3 5 2 7 6" xfId="28351" xr:uid="{00000000-0005-0000-0000-0000086E0000}"/>
    <cellStyle name="20% - Accent1 3 5 2 7 6 2" xfId="28352" xr:uid="{00000000-0005-0000-0000-0000096E0000}"/>
    <cellStyle name="20% - Accent1 3 5 2 7 6 2 2" xfId="28353" xr:uid="{00000000-0005-0000-0000-00000A6E0000}"/>
    <cellStyle name="20% - Accent1 3 5 2 7 6 3" xfId="28354" xr:uid="{00000000-0005-0000-0000-00000B6E0000}"/>
    <cellStyle name="20% - Accent1 3 5 2 7 7" xfId="28355" xr:uid="{00000000-0005-0000-0000-00000C6E0000}"/>
    <cellStyle name="20% - Accent1 3 5 2 7 7 2" xfId="28356" xr:uid="{00000000-0005-0000-0000-00000D6E0000}"/>
    <cellStyle name="20% - Accent1 3 5 2 7 8" xfId="28357" xr:uid="{00000000-0005-0000-0000-00000E6E0000}"/>
    <cellStyle name="20% - Accent1 3 5 2 7 8 2" xfId="28358" xr:uid="{00000000-0005-0000-0000-00000F6E0000}"/>
    <cellStyle name="20% - Accent1 3 5 2 7 9" xfId="28359" xr:uid="{00000000-0005-0000-0000-0000106E0000}"/>
    <cellStyle name="20% - Accent1 3 5 2 8" xfId="28360" xr:uid="{00000000-0005-0000-0000-0000116E0000}"/>
    <cellStyle name="20% - Accent1 3 5 2 8 2" xfId="28361" xr:uid="{00000000-0005-0000-0000-0000126E0000}"/>
    <cellStyle name="20% - Accent1 3 5 2 8 2 2" xfId="28362" xr:uid="{00000000-0005-0000-0000-0000136E0000}"/>
    <cellStyle name="20% - Accent1 3 5 2 8 2 2 2" xfId="28363" xr:uid="{00000000-0005-0000-0000-0000146E0000}"/>
    <cellStyle name="20% - Accent1 3 5 2 8 2 3" xfId="28364" xr:uid="{00000000-0005-0000-0000-0000156E0000}"/>
    <cellStyle name="20% - Accent1 3 5 2 8 3" xfId="28365" xr:uid="{00000000-0005-0000-0000-0000166E0000}"/>
    <cellStyle name="20% - Accent1 3 5 2 8 3 2" xfId="28366" xr:uid="{00000000-0005-0000-0000-0000176E0000}"/>
    <cellStyle name="20% - Accent1 3 5 2 8 4" xfId="28367" xr:uid="{00000000-0005-0000-0000-0000186E0000}"/>
    <cellStyle name="20% - Accent1 3 5 2 9" xfId="28368" xr:uid="{00000000-0005-0000-0000-0000196E0000}"/>
    <cellStyle name="20% - Accent1 3 5 2 9 2" xfId="28369" xr:uid="{00000000-0005-0000-0000-00001A6E0000}"/>
    <cellStyle name="20% - Accent1 3 5 2 9 2 2" xfId="28370" xr:uid="{00000000-0005-0000-0000-00001B6E0000}"/>
    <cellStyle name="20% - Accent1 3 5 2 9 2 2 2" xfId="28371" xr:uid="{00000000-0005-0000-0000-00001C6E0000}"/>
    <cellStyle name="20% - Accent1 3 5 2 9 2 3" xfId="28372" xr:uid="{00000000-0005-0000-0000-00001D6E0000}"/>
    <cellStyle name="20% - Accent1 3 5 2 9 3" xfId="28373" xr:uid="{00000000-0005-0000-0000-00001E6E0000}"/>
    <cellStyle name="20% - Accent1 3 5 2 9 3 2" xfId="28374" xr:uid="{00000000-0005-0000-0000-00001F6E0000}"/>
    <cellStyle name="20% - Accent1 3 5 2 9 4" xfId="28375" xr:uid="{00000000-0005-0000-0000-0000206E0000}"/>
    <cellStyle name="20% - Accent1 3 5 3" xfId="28376" xr:uid="{00000000-0005-0000-0000-0000216E0000}"/>
    <cellStyle name="20% - Accent1 3 5 3 10" xfId="28377" xr:uid="{00000000-0005-0000-0000-0000226E0000}"/>
    <cellStyle name="20% - Accent1 3 5 3 10 2" xfId="28378" xr:uid="{00000000-0005-0000-0000-0000236E0000}"/>
    <cellStyle name="20% - Accent1 3 5 3 10 2 2" xfId="28379" xr:uid="{00000000-0005-0000-0000-0000246E0000}"/>
    <cellStyle name="20% - Accent1 3 5 3 10 3" xfId="28380" xr:uid="{00000000-0005-0000-0000-0000256E0000}"/>
    <cellStyle name="20% - Accent1 3 5 3 11" xfId="28381" xr:uid="{00000000-0005-0000-0000-0000266E0000}"/>
    <cellStyle name="20% - Accent1 3 5 3 11 2" xfId="28382" xr:uid="{00000000-0005-0000-0000-0000276E0000}"/>
    <cellStyle name="20% - Accent1 3 5 3 11 2 2" xfId="28383" xr:uid="{00000000-0005-0000-0000-0000286E0000}"/>
    <cellStyle name="20% - Accent1 3 5 3 11 3" xfId="28384" xr:uid="{00000000-0005-0000-0000-0000296E0000}"/>
    <cellStyle name="20% - Accent1 3 5 3 12" xfId="28385" xr:uid="{00000000-0005-0000-0000-00002A6E0000}"/>
    <cellStyle name="20% - Accent1 3 5 3 12 2" xfId="28386" xr:uid="{00000000-0005-0000-0000-00002B6E0000}"/>
    <cellStyle name="20% - Accent1 3 5 3 13" xfId="28387" xr:uid="{00000000-0005-0000-0000-00002C6E0000}"/>
    <cellStyle name="20% - Accent1 3 5 3 13 2" xfId="28388" xr:uid="{00000000-0005-0000-0000-00002D6E0000}"/>
    <cellStyle name="20% - Accent1 3 5 3 14" xfId="28389" xr:uid="{00000000-0005-0000-0000-00002E6E0000}"/>
    <cellStyle name="20% - Accent1 3 5 3 2" xfId="28390" xr:uid="{00000000-0005-0000-0000-00002F6E0000}"/>
    <cellStyle name="20% - Accent1 3 5 3 2 10" xfId="28391" xr:uid="{00000000-0005-0000-0000-0000306E0000}"/>
    <cellStyle name="20% - Accent1 3 5 3 2 10 2" xfId="28392" xr:uid="{00000000-0005-0000-0000-0000316E0000}"/>
    <cellStyle name="20% - Accent1 3 5 3 2 11" xfId="28393" xr:uid="{00000000-0005-0000-0000-0000326E0000}"/>
    <cellStyle name="20% - Accent1 3 5 3 2 2" xfId="28394" xr:uid="{00000000-0005-0000-0000-0000336E0000}"/>
    <cellStyle name="20% - Accent1 3 5 3 2 2 2" xfId="28395" xr:uid="{00000000-0005-0000-0000-0000346E0000}"/>
    <cellStyle name="20% - Accent1 3 5 3 2 2 2 2" xfId="28396" xr:uid="{00000000-0005-0000-0000-0000356E0000}"/>
    <cellStyle name="20% - Accent1 3 5 3 2 2 2 2 2" xfId="28397" xr:uid="{00000000-0005-0000-0000-0000366E0000}"/>
    <cellStyle name="20% - Accent1 3 5 3 2 2 2 2 2 2" xfId="28398" xr:uid="{00000000-0005-0000-0000-0000376E0000}"/>
    <cellStyle name="20% - Accent1 3 5 3 2 2 2 2 3" xfId="28399" xr:uid="{00000000-0005-0000-0000-0000386E0000}"/>
    <cellStyle name="20% - Accent1 3 5 3 2 2 2 3" xfId="28400" xr:uid="{00000000-0005-0000-0000-0000396E0000}"/>
    <cellStyle name="20% - Accent1 3 5 3 2 2 2 3 2" xfId="28401" xr:uid="{00000000-0005-0000-0000-00003A6E0000}"/>
    <cellStyle name="20% - Accent1 3 5 3 2 2 2 4" xfId="28402" xr:uid="{00000000-0005-0000-0000-00003B6E0000}"/>
    <cellStyle name="20% - Accent1 3 5 3 2 2 3" xfId="28403" xr:uid="{00000000-0005-0000-0000-00003C6E0000}"/>
    <cellStyle name="20% - Accent1 3 5 3 2 2 3 2" xfId="28404" xr:uid="{00000000-0005-0000-0000-00003D6E0000}"/>
    <cellStyle name="20% - Accent1 3 5 3 2 2 3 2 2" xfId="28405" xr:uid="{00000000-0005-0000-0000-00003E6E0000}"/>
    <cellStyle name="20% - Accent1 3 5 3 2 2 3 2 2 2" xfId="28406" xr:uid="{00000000-0005-0000-0000-00003F6E0000}"/>
    <cellStyle name="20% - Accent1 3 5 3 2 2 3 2 3" xfId="28407" xr:uid="{00000000-0005-0000-0000-0000406E0000}"/>
    <cellStyle name="20% - Accent1 3 5 3 2 2 3 3" xfId="28408" xr:uid="{00000000-0005-0000-0000-0000416E0000}"/>
    <cellStyle name="20% - Accent1 3 5 3 2 2 3 3 2" xfId="28409" xr:uid="{00000000-0005-0000-0000-0000426E0000}"/>
    <cellStyle name="20% - Accent1 3 5 3 2 2 3 4" xfId="28410" xr:uid="{00000000-0005-0000-0000-0000436E0000}"/>
    <cellStyle name="20% - Accent1 3 5 3 2 2 4" xfId="28411" xr:uid="{00000000-0005-0000-0000-0000446E0000}"/>
    <cellStyle name="20% - Accent1 3 5 3 2 2 4 2" xfId="28412" xr:uid="{00000000-0005-0000-0000-0000456E0000}"/>
    <cellStyle name="20% - Accent1 3 5 3 2 2 4 2 2" xfId="28413" xr:uid="{00000000-0005-0000-0000-0000466E0000}"/>
    <cellStyle name="20% - Accent1 3 5 3 2 2 4 2 2 2" xfId="28414" xr:uid="{00000000-0005-0000-0000-0000476E0000}"/>
    <cellStyle name="20% - Accent1 3 5 3 2 2 4 2 3" xfId="28415" xr:uid="{00000000-0005-0000-0000-0000486E0000}"/>
    <cellStyle name="20% - Accent1 3 5 3 2 2 4 3" xfId="28416" xr:uid="{00000000-0005-0000-0000-0000496E0000}"/>
    <cellStyle name="20% - Accent1 3 5 3 2 2 4 3 2" xfId="28417" xr:uid="{00000000-0005-0000-0000-00004A6E0000}"/>
    <cellStyle name="20% - Accent1 3 5 3 2 2 4 4" xfId="28418" xr:uid="{00000000-0005-0000-0000-00004B6E0000}"/>
    <cellStyle name="20% - Accent1 3 5 3 2 2 5" xfId="28419" xr:uid="{00000000-0005-0000-0000-00004C6E0000}"/>
    <cellStyle name="20% - Accent1 3 5 3 2 2 5 2" xfId="28420" xr:uid="{00000000-0005-0000-0000-00004D6E0000}"/>
    <cellStyle name="20% - Accent1 3 5 3 2 2 5 2 2" xfId="28421" xr:uid="{00000000-0005-0000-0000-00004E6E0000}"/>
    <cellStyle name="20% - Accent1 3 5 3 2 2 5 3" xfId="28422" xr:uid="{00000000-0005-0000-0000-00004F6E0000}"/>
    <cellStyle name="20% - Accent1 3 5 3 2 2 6" xfId="28423" xr:uid="{00000000-0005-0000-0000-0000506E0000}"/>
    <cellStyle name="20% - Accent1 3 5 3 2 2 6 2" xfId="28424" xr:uid="{00000000-0005-0000-0000-0000516E0000}"/>
    <cellStyle name="20% - Accent1 3 5 3 2 2 6 2 2" xfId="28425" xr:uid="{00000000-0005-0000-0000-0000526E0000}"/>
    <cellStyle name="20% - Accent1 3 5 3 2 2 6 3" xfId="28426" xr:uid="{00000000-0005-0000-0000-0000536E0000}"/>
    <cellStyle name="20% - Accent1 3 5 3 2 2 7" xfId="28427" xr:uid="{00000000-0005-0000-0000-0000546E0000}"/>
    <cellStyle name="20% - Accent1 3 5 3 2 2 7 2" xfId="28428" xr:uid="{00000000-0005-0000-0000-0000556E0000}"/>
    <cellStyle name="20% - Accent1 3 5 3 2 2 8" xfId="28429" xr:uid="{00000000-0005-0000-0000-0000566E0000}"/>
    <cellStyle name="20% - Accent1 3 5 3 2 2 8 2" xfId="28430" xr:uid="{00000000-0005-0000-0000-0000576E0000}"/>
    <cellStyle name="20% - Accent1 3 5 3 2 2 9" xfId="28431" xr:uid="{00000000-0005-0000-0000-0000586E0000}"/>
    <cellStyle name="20% - Accent1 3 5 3 2 3" xfId="28432" xr:uid="{00000000-0005-0000-0000-0000596E0000}"/>
    <cellStyle name="20% - Accent1 3 5 3 2 3 2" xfId="28433" xr:uid="{00000000-0005-0000-0000-00005A6E0000}"/>
    <cellStyle name="20% - Accent1 3 5 3 2 3 2 2" xfId="28434" xr:uid="{00000000-0005-0000-0000-00005B6E0000}"/>
    <cellStyle name="20% - Accent1 3 5 3 2 3 2 2 2" xfId="28435" xr:uid="{00000000-0005-0000-0000-00005C6E0000}"/>
    <cellStyle name="20% - Accent1 3 5 3 2 3 2 2 2 2" xfId="28436" xr:uid="{00000000-0005-0000-0000-00005D6E0000}"/>
    <cellStyle name="20% - Accent1 3 5 3 2 3 2 2 3" xfId="28437" xr:uid="{00000000-0005-0000-0000-00005E6E0000}"/>
    <cellStyle name="20% - Accent1 3 5 3 2 3 2 3" xfId="28438" xr:uid="{00000000-0005-0000-0000-00005F6E0000}"/>
    <cellStyle name="20% - Accent1 3 5 3 2 3 2 3 2" xfId="28439" xr:uid="{00000000-0005-0000-0000-0000606E0000}"/>
    <cellStyle name="20% - Accent1 3 5 3 2 3 2 4" xfId="28440" xr:uid="{00000000-0005-0000-0000-0000616E0000}"/>
    <cellStyle name="20% - Accent1 3 5 3 2 3 3" xfId="28441" xr:uid="{00000000-0005-0000-0000-0000626E0000}"/>
    <cellStyle name="20% - Accent1 3 5 3 2 3 3 2" xfId="28442" xr:uid="{00000000-0005-0000-0000-0000636E0000}"/>
    <cellStyle name="20% - Accent1 3 5 3 2 3 3 2 2" xfId="28443" xr:uid="{00000000-0005-0000-0000-0000646E0000}"/>
    <cellStyle name="20% - Accent1 3 5 3 2 3 3 2 2 2" xfId="28444" xr:uid="{00000000-0005-0000-0000-0000656E0000}"/>
    <cellStyle name="20% - Accent1 3 5 3 2 3 3 2 3" xfId="28445" xr:uid="{00000000-0005-0000-0000-0000666E0000}"/>
    <cellStyle name="20% - Accent1 3 5 3 2 3 3 3" xfId="28446" xr:uid="{00000000-0005-0000-0000-0000676E0000}"/>
    <cellStyle name="20% - Accent1 3 5 3 2 3 3 3 2" xfId="28447" xr:uid="{00000000-0005-0000-0000-0000686E0000}"/>
    <cellStyle name="20% - Accent1 3 5 3 2 3 3 4" xfId="28448" xr:uid="{00000000-0005-0000-0000-0000696E0000}"/>
    <cellStyle name="20% - Accent1 3 5 3 2 3 4" xfId="28449" xr:uid="{00000000-0005-0000-0000-00006A6E0000}"/>
    <cellStyle name="20% - Accent1 3 5 3 2 3 4 2" xfId="28450" xr:uid="{00000000-0005-0000-0000-00006B6E0000}"/>
    <cellStyle name="20% - Accent1 3 5 3 2 3 4 2 2" xfId="28451" xr:uid="{00000000-0005-0000-0000-00006C6E0000}"/>
    <cellStyle name="20% - Accent1 3 5 3 2 3 4 2 2 2" xfId="28452" xr:uid="{00000000-0005-0000-0000-00006D6E0000}"/>
    <cellStyle name="20% - Accent1 3 5 3 2 3 4 2 3" xfId="28453" xr:uid="{00000000-0005-0000-0000-00006E6E0000}"/>
    <cellStyle name="20% - Accent1 3 5 3 2 3 4 3" xfId="28454" xr:uid="{00000000-0005-0000-0000-00006F6E0000}"/>
    <cellStyle name="20% - Accent1 3 5 3 2 3 4 3 2" xfId="28455" xr:uid="{00000000-0005-0000-0000-0000706E0000}"/>
    <cellStyle name="20% - Accent1 3 5 3 2 3 4 4" xfId="28456" xr:uid="{00000000-0005-0000-0000-0000716E0000}"/>
    <cellStyle name="20% - Accent1 3 5 3 2 3 5" xfId="28457" xr:uid="{00000000-0005-0000-0000-0000726E0000}"/>
    <cellStyle name="20% - Accent1 3 5 3 2 3 5 2" xfId="28458" xr:uid="{00000000-0005-0000-0000-0000736E0000}"/>
    <cellStyle name="20% - Accent1 3 5 3 2 3 5 2 2" xfId="28459" xr:uid="{00000000-0005-0000-0000-0000746E0000}"/>
    <cellStyle name="20% - Accent1 3 5 3 2 3 5 3" xfId="28460" xr:uid="{00000000-0005-0000-0000-0000756E0000}"/>
    <cellStyle name="20% - Accent1 3 5 3 2 3 6" xfId="28461" xr:uid="{00000000-0005-0000-0000-0000766E0000}"/>
    <cellStyle name="20% - Accent1 3 5 3 2 3 6 2" xfId="28462" xr:uid="{00000000-0005-0000-0000-0000776E0000}"/>
    <cellStyle name="20% - Accent1 3 5 3 2 3 6 2 2" xfId="28463" xr:uid="{00000000-0005-0000-0000-0000786E0000}"/>
    <cellStyle name="20% - Accent1 3 5 3 2 3 6 3" xfId="28464" xr:uid="{00000000-0005-0000-0000-0000796E0000}"/>
    <cellStyle name="20% - Accent1 3 5 3 2 3 7" xfId="28465" xr:uid="{00000000-0005-0000-0000-00007A6E0000}"/>
    <cellStyle name="20% - Accent1 3 5 3 2 3 7 2" xfId="28466" xr:uid="{00000000-0005-0000-0000-00007B6E0000}"/>
    <cellStyle name="20% - Accent1 3 5 3 2 3 8" xfId="28467" xr:uid="{00000000-0005-0000-0000-00007C6E0000}"/>
    <cellStyle name="20% - Accent1 3 5 3 2 3 8 2" xfId="28468" xr:uid="{00000000-0005-0000-0000-00007D6E0000}"/>
    <cellStyle name="20% - Accent1 3 5 3 2 3 9" xfId="28469" xr:uid="{00000000-0005-0000-0000-00007E6E0000}"/>
    <cellStyle name="20% - Accent1 3 5 3 2 4" xfId="28470" xr:uid="{00000000-0005-0000-0000-00007F6E0000}"/>
    <cellStyle name="20% - Accent1 3 5 3 2 4 2" xfId="28471" xr:uid="{00000000-0005-0000-0000-0000806E0000}"/>
    <cellStyle name="20% - Accent1 3 5 3 2 4 2 2" xfId="28472" xr:uid="{00000000-0005-0000-0000-0000816E0000}"/>
    <cellStyle name="20% - Accent1 3 5 3 2 4 2 2 2" xfId="28473" xr:uid="{00000000-0005-0000-0000-0000826E0000}"/>
    <cellStyle name="20% - Accent1 3 5 3 2 4 2 3" xfId="28474" xr:uid="{00000000-0005-0000-0000-0000836E0000}"/>
    <cellStyle name="20% - Accent1 3 5 3 2 4 3" xfId="28475" xr:uid="{00000000-0005-0000-0000-0000846E0000}"/>
    <cellStyle name="20% - Accent1 3 5 3 2 4 3 2" xfId="28476" xr:uid="{00000000-0005-0000-0000-0000856E0000}"/>
    <cellStyle name="20% - Accent1 3 5 3 2 4 4" xfId="28477" xr:uid="{00000000-0005-0000-0000-0000866E0000}"/>
    <cellStyle name="20% - Accent1 3 5 3 2 5" xfId="28478" xr:uid="{00000000-0005-0000-0000-0000876E0000}"/>
    <cellStyle name="20% - Accent1 3 5 3 2 5 2" xfId="28479" xr:uid="{00000000-0005-0000-0000-0000886E0000}"/>
    <cellStyle name="20% - Accent1 3 5 3 2 5 2 2" xfId="28480" xr:uid="{00000000-0005-0000-0000-0000896E0000}"/>
    <cellStyle name="20% - Accent1 3 5 3 2 5 2 2 2" xfId="28481" xr:uid="{00000000-0005-0000-0000-00008A6E0000}"/>
    <cellStyle name="20% - Accent1 3 5 3 2 5 2 3" xfId="28482" xr:uid="{00000000-0005-0000-0000-00008B6E0000}"/>
    <cellStyle name="20% - Accent1 3 5 3 2 5 3" xfId="28483" xr:uid="{00000000-0005-0000-0000-00008C6E0000}"/>
    <cellStyle name="20% - Accent1 3 5 3 2 5 3 2" xfId="28484" xr:uid="{00000000-0005-0000-0000-00008D6E0000}"/>
    <cellStyle name="20% - Accent1 3 5 3 2 5 4" xfId="28485" xr:uid="{00000000-0005-0000-0000-00008E6E0000}"/>
    <cellStyle name="20% - Accent1 3 5 3 2 6" xfId="28486" xr:uid="{00000000-0005-0000-0000-00008F6E0000}"/>
    <cellStyle name="20% - Accent1 3 5 3 2 6 2" xfId="28487" xr:uid="{00000000-0005-0000-0000-0000906E0000}"/>
    <cellStyle name="20% - Accent1 3 5 3 2 6 2 2" xfId="28488" xr:uid="{00000000-0005-0000-0000-0000916E0000}"/>
    <cellStyle name="20% - Accent1 3 5 3 2 6 2 2 2" xfId="28489" xr:uid="{00000000-0005-0000-0000-0000926E0000}"/>
    <cellStyle name="20% - Accent1 3 5 3 2 6 2 3" xfId="28490" xr:uid="{00000000-0005-0000-0000-0000936E0000}"/>
    <cellStyle name="20% - Accent1 3 5 3 2 6 3" xfId="28491" xr:uid="{00000000-0005-0000-0000-0000946E0000}"/>
    <cellStyle name="20% - Accent1 3 5 3 2 6 3 2" xfId="28492" xr:uid="{00000000-0005-0000-0000-0000956E0000}"/>
    <cellStyle name="20% - Accent1 3 5 3 2 6 4" xfId="28493" xr:uid="{00000000-0005-0000-0000-0000966E0000}"/>
    <cellStyle name="20% - Accent1 3 5 3 2 7" xfId="28494" xr:uid="{00000000-0005-0000-0000-0000976E0000}"/>
    <cellStyle name="20% - Accent1 3 5 3 2 7 2" xfId="28495" xr:uid="{00000000-0005-0000-0000-0000986E0000}"/>
    <cellStyle name="20% - Accent1 3 5 3 2 7 2 2" xfId="28496" xr:uid="{00000000-0005-0000-0000-0000996E0000}"/>
    <cellStyle name="20% - Accent1 3 5 3 2 7 3" xfId="28497" xr:uid="{00000000-0005-0000-0000-00009A6E0000}"/>
    <cellStyle name="20% - Accent1 3 5 3 2 8" xfId="28498" xr:uid="{00000000-0005-0000-0000-00009B6E0000}"/>
    <cellStyle name="20% - Accent1 3 5 3 2 8 2" xfId="28499" xr:uid="{00000000-0005-0000-0000-00009C6E0000}"/>
    <cellStyle name="20% - Accent1 3 5 3 2 8 2 2" xfId="28500" xr:uid="{00000000-0005-0000-0000-00009D6E0000}"/>
    <cellStyle name="20% - Accent1 3 5 3 2 8 3" xfId="28501" xr:uid="{00000000-0005-0000-0000-00009E6E0000}"/>
    <cellStyle name="20% - Accent1 3 5 3 2 9" xfId="28502" xr:uid="{00000000-0005-0000-0000-00009F6E0000}"/>
    <cellStyle name="20% - Accent1 3 5 3 2 9 2" xfId="28503" xr:uid="{00000000-0005-0000-0000-0000A06E0000}"/>
    <cellStyle name="20% - Accent1 3 5 3 3" xfId="28504" xr:uid="{00000000-0005-0000-0000-0000A16E0000}"/>
    <cellStyle name="20% - Accent1 3 5 3 3 10" xfId="28505" xr:uid="{00000000-0005-0000-0000-0000A26E0000}"/>
    <cellStyle name="20% - Accent1 3 5 3 3 10 2" xfId="28506" xr:uid="{00000000-0005-0000-0000-0000A36E0000}"/>
    <cellStyle name="20% - Accent1 3 5 3 3 11" xfId="28507" xr:uid="{00000000-0005-0000-0000-0000A46E0000}"/>
    <cellStyle name="20% - Accent1 3 5 3 3 2" xfId="28508" xr:uid="{00000000-0005-0000-0000-0000A56E0000}"/>
    <cellStyle name="20% - Accent1 3 5 3 3 2 2" xfId="28509" xr:uid="{00000000-0005-0000-0000-0000A66E0000}"/>
    <cellStyle name="20% - Accent1 3 5 3 3 2 2 2" xfId="28510" xr:uid="{00000000-0005-0000-0000-0000A76E0000}"/>
    <cellStyle name="20% - Accent1 3 5 3 3 2 2 2 2" xfId="28511" xr:uid="{00000000-0005-0000-0000-0000A86E0000}"/>
    <cellStyle name="20% - Accent1 3 5 3 3 2 2 2 2 2" xfId="28512" xr:uid="{00000000-0005-0000-0000-0000A96E0000}"/>
    <cellStyle name="20% - Accent1 3 5 3 3 2 2 2 3" xfId="28513" xr:uid="{00000000-0005-0000-0000-0000AA6E0000}"/>
    <cellStyle name="20% - Accent1 3 5 3 3 2 2 3" xfId="28514" xr:uid="{00000000-0005-0000-0000-0000AB6E0000}"/>
    <cellStyle name="20% - Accent1 3 5 3 3 2 2 3 2" xfId="28515" xr:uid="{00000000-0005-0000-0000-0000AC6E0000}"/>
    <cellStyle name="20% - Accent1 3 5 3 3 2 2 4" xfId="28516" xr:uid="{00000000-0005-0000-0000-0000AD6E0000}"/>
    <cellStyle name="20% - Accent1 3 5 3 3 2 3" xfId="28517" xr:uid="{00000000-0005-0000-0000-0000AE6E0000}"/>
    <cellStyle name="20% - Accent1 3 5 3 3 2 3 2" xfId="28518" xr:uid="{00000000-0005-0000-0000-0000AF6E0000}"/>
    <cellStyle name="20% - Accent1 3 5 3 3 2 3 2 2" xfId="28519" xr:uid="{00000000-0005-0000-0000-0000B06E0000}"/>
    <cellStyle name="20% - Accent1 3 5 3 3 2 3 2 2 2" xfId="28520" xr:uid="{00000000-0005-0000-0000-0000B16E0000}"/>
    <cellStyle name="20% - Accent1 3 5 3 3 2 3 2 3" xfId="28521" xr:uid="{00000000-0005-0000-0000-0000B26E0000}"/>
    <cellStyle name="20% - Accent1 3 5 3 3 2 3 3" xfId="28522" xr:uid="{00000000-0005-0000-0000-0000B36E0000}"/>
    <cellStyle name="20% - Accent1 3 5 3 3 2 3 3 2" xfId="28523" xr:uid="{00000000-0005-0000-0000-0000B46E0000}"/>
    <cellStyle name="20% - Accent1 3 5 3 3 2 3 4" xfId="28524" xr:uid="{00000000-0005-0000-0000-0000B56E0000}"/>
    <cellStyle name="20% - Accent1 3 5 3 3 2 4" xfId="28525" xr:uid="{00000000-0005-0000-0000-0000B66E0000}"/>
    <cellStyle name="20% - Accent1 3 5 3 3 2 4 2" xfId="28526" xr:uid="{00000000-0005-0000-0000-0000B76E0000}"/>
    <cellStyle name="20% - Accent1 3 5 3 3 2 4 2 2" xfId="28527" xr:uid="{00000000-0005-0000-0000-0000B86E0000}"/>
    <cellStyle name="20% - Accent1 3 5 3 3 2 4 2 2 2" xfId="28528" xr:uid="{00000000-0005-0000-0000-0000B96E0000}"/>
    <cellStyle name="20% - Accent1 3 5 3 3 2 4 2 3" xfId="28529" xr:uid="{00000000-0005-0000-0000-0000BA6E0000}"/>
    <cellStyle name="20% - Accent1 3 5 3 3 2 4 3" xfId="28530" xr:uid="{00000000-0005-0000-0000-0000BB6E0000}"/>
    <cellStyle name="20% - Accent1 3 5 3 3 2 4 3 2" xfId="28531" xr:uid="{00000000-0005-0000-0000-0000BC6E0000}"/>
    <cellStyle name="20% - Accent1 3 5 3 3 2 4 4" xfId="28532" xr:uid="{00000000-0005-0000-0000-0000BD6E0000}"/>
    <cellStyle name="20% - Accent1 3 5 3 3 2 5" xfId="28533" xr:uid="{00000000-0005-0000-0000-0000BE6E0000}"/>
    <cellStyle name="20% - Accent1 3 5 3 3 2 5 2" xfId="28534" xr:uid="{00000000-0005-0000-0000-0000BF6E0000}"/>
    <cellStyle name="20% - Accent1 3 5 3 3 2 5 2 2" xfId="28535" xr:uid="{00000000-0005-0000-0000-0000C06E0000}"/>
    <cellStyle name="20% - Accent1 3 5 3 3 2 5 3" xfId="28536" xr:uid="{00000000-0005-0000-0000-0000C16E0000}"/>
    <cellStyle name="20% - Accent1 3 5 3 3 2 6" xfId="28537" xr:uid="{00000000-0005-0000-0000-0000C26E0000}"/>
    <cellStyle name="20% - Accent1 3 5 3 3 2 6 2" xfId="28538" xr:uid="{00000000-0005-0000-0000-0000C36E0000}"/>
    <cellStyle name="20% - Accent1 3 5 3 3 2 6 2 2" xfId="28539" xr:uid="{00000000-0005-0000-0000-0000C46E0000}"/>
    <cellStyle name="20% - Accent1 3 5 3 3 2 6 3" xfId="28540" xr:uid="{00000000-0005-0000-0000-0000C56E0000}"/>
    <cellStyle name="20% - Accent1 3 5 3 3 2 7" xfId="28541" xr:uid="{00000000-0005-0000-0000-0000C66E0000}"/>
    <cellStyle name="20% - Accent1 3 5 3 3 2 7 2" xfId="28542" xr:uid="{00000000-0005-0000-0000-0000C76E0000}"/>
    <cellStyle name="20% - Accent1 3 5 3 3 2 8" xfId="28543" xr:uid="{00000000-0005-0000-0000-0000C86E0000}"/>
    <cellStyle name="20% - Accent1 3 5 3 3 2 8 2" xfId="28544" xr:uid="{00000000-0005-0000-0000-0000C96E0000}"/>
    <cellStyle name="20% - Accent1 3 5 3 3 2 9" xfId="28545" xr:uid="{00000000-0005-0000-0000-0000CA6E0000}"/>
    <cellStyle name="20% - Accent1 3 5 3 3 3" xfId="28546" xr:uid="{00000000-0005-0000-0000-0000CB6E0000}"/>
    <cellStyle name="20% - Accent1 3 5 3 3 3 2" xfId="28547" xr:uid="{00000000-0005-0000-0000-0000CC6E0000}"/>
    <cellStyle name="20% - Accent1 3 5 3 3 3 2 2" xfId="28548" xr:uid="{00000000-0005-0000-0000-0000CD6E0000}"/>
    <cellStyle name="20% - Accent1 3 5 3 3 3 2 2 2" xfId="28549" xr:uid="{00000000-0005-0000-0000-0000CE6E0000}"/>
    <cellStyle name="20% - Accent1 3 5 3 3 3 2 2 2 2" xfId="28550" xr:uid="{00000000-0005-0000-0000-0000CF6E0000}"/>
    <cellStyle name="20% - Accent1 3 5 3 3 3 2 2 3" xfId="28551" xr:uid="{00000000-0005-0000-0000-0000D06E0000}"/>
    <cellStyle name="20% - Accent1 3 5 3 3 3 2 3" xfId="28552" xr:uid="{00000000-0005-0000-0000-0000D16E0000}"/>
    <cellStyle name="20% - Accent1 3 5 3 3 3 2 3 2" xfId="28553" xr:uid="{00000000-0005-0000-0000-0000D26E0000}"/>
    <cellStyle name="20% - Accent1 3 5 3 3 3 2 4" xfId="28554" xr:uid="{00000000-0005-0000-0000-0000D36E0000}"/>
    <cellStyle name="20% - Accent1 3 5 3 3 3 3" xfId="28555" xr:uid="{00000000-0005-0000-0000-0000D46E0000}"/>
    <cellStyle name="20% - Accent1 3 5 3 3 3 3 2" xfId="28556" xr:uid="{00000000-0005-0000-0000-0000D56E0000}"/>
    <cellStyle name="20% - Accent1 3 5 3 3 3 3 2 2" xfId="28557" xr:uid="{00000000-0005-0000-0000-0000D66E0000}"/>
    <cellStyle name="20% - Accent1 3 5 3 3 3 3 2 2 2" xfId="28558" xr:uid="{00000000-0005-0000-0000-0000D76E0000}"/>
    <cellStyle name="20% - Accent1 3 5 3 3 3 3 2 3" xfId="28559" xr:uid="{00000000-0005-0000-0000-0000D86E0000}"/>
    <cellStyle name="20% - Accent1 3 5 3 3 3 3 3" xfId="28560" xr:uid="{00000000-0005-0000-0000-0000D96E0000}"/>
    <cellStyle name="20% - Accent1 3 5 3 3 3 3 3 2" xfId="28561" xr:uid="{00000000-0005-0000-0000-0000DA6E0000}"/>
    <cellStyle name="20% - Accent1 3 5 3 3 3 3 4" xfId="28562" xr:uid="{00000000-0005-0000-0000-0000DB6E0000}"/>
    <cellStyle name="20% - Accent1 3 5 3 3 3 4" xfId="28563" xr:uid="{00000000-0005-0000-0000-0000DC6E0000}"/>
    <cellStyle name="20% - Accent1 3 5 3 3 3 4 2" xfId="28564" xr:uid="{00000000-0005-0000-0000-0000DD6E0000}"/>
    <cellStyle name="20% - Accent1 3 5 3 3 3 4 2 2" xfId="28565" xr:uid="{00000000-0005-0000-0000-0000DE6E0000}"/>
    <cellStyle name="20% - Accent1 3 5 3 3 3 4 2 2 2" xfId="28566" xr:uid="{00000000-0005-0000-0000-0000DF6E0000}"/>
    <cellStyle name="20% - Accent1 3 5 3 3 3 4 2 3" xfId="28567" xr:uid="{00000000-0005-0000-0000-0000E06E0000}"/>
    <cellStyle name="20% - Accent1 3 5 3 3 3 4 3" xfId="28568" xr:uid="{00000000-0005-0000-0000-0000E16E0000}"/>
    <cellStyle name="20% - Accent1 3 5 3 3 3 4 3 2" xfId="28569" xr:uid="{00000000-0005-0000-0000-0000E26E0000}"/>
    <cellStyle name="20% - Accent1 3 5 3 3 3 4 4" xfId="28570" xr:uid="{00000000-0005-0000-0000-0000E36E0000}"/>
    <cellStyle name="20% - Accent1 3 5 3 3 3 5" xfId="28571" xr:uid="{00000000-0005-0000-0000-0000E46E0000}"/>
    <cellStyle name="20% - Accent1 3 5 3 3 3 5 2" xfId="28572" xr:uid="{00000000-0005-0000-0000-0000E56E0000}"/>
    <cellStyle name="20% - Accent1 3 5 3 3 3 5 2 2" xfId="28573" xr:uid="{00000000-0005-0000-0000-0000E66E0000}"/>
    <cellStyle name="20% - Accent1 3 5 3 3 3 5 3" xfId="28574" xr:uid="{00000000-0005-0000-0000-0000E76E0000}"/>
    <cellStyle name="20% - Accent1 3 5 3 3 3 6" xfId="28575" xr:uid="{00000000-0005-0000-0000-0000E86E0000}"/>
    <cellStyle name="20% - Accent1 3 5 3 3 3 6 2" xfId="28576" xr:uid="{00000000-0005-0000-0000-0000E96E0000}"/>
    <cellStyle name="20% - Accent1 3 5 3 3 3 6 2 2" xfId="28577" xr:uid="{00000000-0005-0000-0000-0000EA6E0000}"/>
    <cellStyle name="20% - Accent1 3 5 3 3 3 6 3" xfId="28578" xr:uid="{00000000-0005-0000-0000-0000EB6E0000}"/>
    <cellStyle name="20% - Accent1 3 5 3 3 3 7" xfId="28579" xr:uid="{00000000-0005-0000-0000-0000EC6E0000}"/>
    <cellStyle name="20% - Accent1 3 5 3 3 3 7 2" xfId="28580" xr:uid="{00000000-0005-0000-0000-0000ED6E0000}"/>
    <cellStyle name="20% - Accent1 3 5 3 3 3 8" xfId="28581" xr:uid="{00000000-0005-0000-0000-0000EE6E0000}"/>
    <cellStyle name="20% - Accent1 3 5 3 3 3 8 2" xfId="28582" xr:uid="{00000000-0005-0000-0000-0000EF6E0000}"/>
    <cellStyle name="20% - Accent1 3 5 3 3 3 9" xfId="28583" xr:uid="{00000000-0005-0000-0000-0000F06E0000}"/>
    <cellStyle name="20% - Accent1 3 5 3 3 4" xfId="28584" xr:uid="{00000000-0005-0000-0000-0000F16E0000}"/>
    <cellStyle name="20% - Accent1 3 5 3 3 4 2" xfId="28585" xr:uid="{00000000-0005-0000-0000-0000F26E0000}"/>
    <cellStyle name="20% - Accent1 3 5 3 3 4 2 2" xfId="28586" xr:uid="{00000000-0005-0000-0000-0000F36E0000}"/>
    <cellStyle name="20% - Accent1 3 5 3 3 4 2 2 2" xfId="28587" xr:uid="{00000000-0005-0000-0000-0000F46E0000}"/>
    <cellStyle name="20% - Accent1 3 5 3 3 4 2 3" xfId="28588" xr:uid="{00000000-0005-0000-0000-0000F56E0000}"/>
    <cellStyle name="20% - Accent1 3 5 3 3 4 3" xfId="28589" xr:uid="{00000000-0005-0000-0000-0000F66E0000}"/>
    <cellStyle name="20% - Accent1 3 5 3 3 4 3 2" xfId="28590" xr:uid="{00000000-0005-0000-0000-0000F76E0000}"/>
    <cellStyle name="20% - Accent1 3 5 3 3 4 4" xfId="28591" xr:uid="{00000000-0005-0000-0000-0000F86E0000}"/>
    <cellStyle name="20% - Accent1 3 5 3 3 5" xfId="28592" xr:uid="{00000000-0005-0000-0000-0000F96E0000}"/>
    <cellStyle name="20% - Accent1 3 5 3 3 5 2" xfId="28593" xr:uid="{00000000-0005-0000-0000-0000FA6E0000}"/>
    <cellStyle name="20% - Accent1 3 5 3 3 5 2 2" xfId="28594" xr:uid="{00000000-0005-0000-0000-0000FB6E0000}"/>
    <cellStyle name="20% - Accent1 3 5 3 3 5 2 2 2" xfId="28595" xr:uid="{00000000-0005-0000-0000-0000FC6E0000}"/>
    <cellStyle name="20% - Accent1 3 5 3 3 5 2 3" xfId="28596" xr:uid="{00000000-0005-0000-0000-0000FD6E0000}"/>
    <cellStyle name="20% - Accent1 3 5 3 3 5 3" xfId="28597" xr:uid="{00000000-0005-0000-0000-0000FE6E0000}"/>
    <cellStyle name="20% - Accent1 3 5 3 3 5 3 2" xfId="28598" xr:uid="{00000000-0005-0000-0000-0000FF6E0000}"/>
    <cellStyle name="20% - Accent1 3 5 3 3 5 4" xfId="28599" xr:uid="{00000000-0005-0000-0000-0000006F0000}"/>
    <cellStyle name="20% - Accent1 3 5 3 3 6" xfId="28600" xr:uid="{00000000-0005-0000-0000-0000016F0000}"/>
    <cellStyle name="20% - Accent1 3 5 3 3 6 2" xfId="28601" xr:uid="{00000000-0005-0000-0000-0000026F0000}"/>
    <cellStyle name="20% - Accent1 3 5 3 3 6 2 2" xfId="28602" xr:uid="{00000000-0005-0000-0000-0000036F0000}"/>
    <cellStyle name="20% - Accent1 3 5 3 3 6 2 2 2" xfId="28603" xr:uid="{00000000-0005-0000-0000-0000046F0000}"/>
    <cellStyle name="20% - Accent1 3 5 3 3 6 2 3" xfId="28604" xr:uid="{00000000-0005-0000-0000-0000056F0000}"/>
    <cellStyle name="20% - Accent1 3 5 3 3 6 3" xfId="28605" xr:uid="{00000000-0005-0000-0000-0000066F0000}"/>
    <cellStyle name="20% - Accent1 3 5 3 3 6 3 2" xfId="28606" xr:uid="{00000000-0005-0000-0000-0000076F0000}"/>
    <cellStyle name="20% - Accent1 3 5 3 3 6 4" xfId="28607" xr:uid="{00000000-0005-0000-0000-0000086F0000}"/>
    <cellStyle name="20% - Accent1 3 5 3 3 7" xfId="28608" xr:uid="{00000000-0005-0000-0000-0000096F0000}"/>
    <cellStyle name="20% - Accent1 3 5 3 3 7 2" xfId="28609" xr:uid="{00000000-0005-0000-0000-00000A6F0000}"/>
    <cellStyle name="20% - Accent1 3 5 3 3 7 2 2" xfId="28610" xr:uid="{00000000-0005-0000-0000-00000B6F0000}"/>
    <cellStyle name="20% - Accent1 3 5 3 3 7 3" xfId="28611" xr:uid="{00000000-0005-0000-0000-00000C6F0000}"/>
    <cellStyle name="20% - Accent1 3 5 3 3 8" xfId="28612" xr:uid="{00000000-0005-0000-0000-00000D6F0000}"/>
    <cellStyle name="20% - Accent1 3 5 3 3 8 2" xfId="28613" xr:uid="{00000000-0005-0000-0000-00000E6F0000}"/>
    <cellStyle name="20% - Accent1 3 5 3 3 8 2 2" xfId="28614" xr:uid="{00000000-0005-0000-0000-00000F6F0000}"/>
    <cellStyle name="20% - Accent1 3 5 3 3 8 3" xfId="28615" xr:uid="{00000000-0005-0000-0000-0000106F0000}"/>
    <cellStyle name="20% - Accent1 3 5 3 3 9" xfId="28616" xr:uid="{00000000-0005-0000-0000-0000116F0000}"/>
    <cellStyle name="20% - Accent1 3 5 3 3 9 2" xfId="28617" xr:uid="{00000000-0005-0000-0000-0000126F0000}"/>
    <cellStyle name="20% - Accent1 3 5 3 4" xfId="28618" xr:uid="{00000000-0005-0000-0000-0000136F0000}"/>
    <cellStyle name="20% - Accent1 3 5 3 4 10" xfId="28619" xr:uid="{00000000-0005-0000-0000-0000146F0000}"/>
    <cellStyle name="20% - Accent1 3 5 3 4 10 2" xfId="28620" xr:uid="{00000000-0005-0000-0000-0000156F0000}"/>
    <cellStyle name="20% - Accent1 3 5 3 4 11" xfId="28621" xr:uid="{00000000-0005-0000-0000-0000166F0000}"/>
    <cellStyle name="20% - Accent1 3 5 3 4 2" xfId="28622" xr:uid="{00000000-0005-0000-0000-0000176F0000}"/>
    <cellStyle name="20% - Accent1 3 5 3 4 2 2" xfId="28623" xr:uid="{00000000-0005-0000-0000-0000186F0000}"/>
    <cellStyle name="20% - Accent1 3 5 3 4 2 2 2" xfId="28624" xr:uid="{00000000-0005-0000-0000-0000196F0000}"/>
    <cellStyle name="20% - Accent1 3 5 3 4 2 2 2 2" xfId="28625" xr:uid="{00000000-0005-0000-0000-00001A6F0000}"/>
    <cellStyle name="20% - Accent1 3 5 3 4 2 2 2 2 2" xfId="28626" xr:uid="{00000000-0005-0000-0000-00001B6F0000}"/>
    <cellStyle name="20% - Accent1 3 5 3 4 2 2 2 3" xfId="28627" xr:uid="{00000000-0005-0000-0000-00001C6F0000}"/>
    <cellStyle name="20% - Accent1 3 5 3 4 2 2 3" xfId="28628" xr:uid="{00000000-0005-0000-0000-00001D6F0000}"/>
    <cellStyle name="20% - Accent1 3 5 3 4 2 2 3 2" xfId="28629" xr:uid="{00000000-0005-0000-0000-00001E6F0000}"/>
    <cellStyle name="20% - Accent1 3 5 3 4 2 2 4" xfId="28630" xr:uid="{00000000-0005-0000-0000-00001F6F0000}"/>
    <cellStyle name="20% - Accent1 3 5 3 4 2 3" xfId="28631" xr:uid="{00000000-0005-0000-0000-0000206F0000}"/>
    <cellStyle name="20% - Accent1 3 5 3 4 2 3 2" xfId="28632" xr:uid="{00000000-0005-0000-0000-0000216F0000}"/>
    <cellStyle name="20% - Accent1 3 5 3 4 2 3 2 2" xfId="28633" xr:uid="{00000000-0005-0000-0000-0000226F0000}"/>
    <cellStyle name="20% - Accent1 3 5 3 4 2 3 2 2 2" xfId="28634" xr:uid="{00000000-0005-0000-0000-0000236F0000}"/>
    <cellStyle name="20% - Accent1 3 5 3 4 2 3 2 3" xfId="28635" xr:uid="{00000000-0005-0000-0000-0000246F0000}"/>
    <cellStyle name="20% - Accent1 3 5 3 4 2 3 3" xfId="28636" xr:uid="{00000000-0005-0000-0000-0000256F0000}"/>
    <cellStyle name="20% - Accent1 3 5 3 4 2 3 3 2" xfId="28637" xr:uid="{00000000-0005-0000-0000-0000266F0000}"/>
    <cellStyle name="20% - Accent1 3 5 3 4 2 3 4" xfId="28638" xr:uid="{00000000-0005-0000-0000-0000276F0000}"/>
    <cellStyle name="20% - Accent1 3 5 3 4 2 4" xfId="28639" xr:uid="{00000000-0005-0000-0000-0000286F0000}"/>
    <cellStyle name="20% - Accent1 3 5 3 4 2 4 2" xfId="28640" xr:uid="{00000000-0005-0000-0000-0000296F0000}"/>
    <cellStyle name="20% - Accent1 3 5 3 4 2 4 2 2" xfId="28641" xr:uid="{00000000-0005-0000-0000-00002A6F0000}"/>
    <cellStyle name="20% - Accent1 3 5 3 4 2 4 2 2 2" xfId="28642" xr:uid="{00000000-0005-0000-0000-00002B6F0000}"/>
    <cellStyle name="20% - Accent1 3 5 3 4 2 4 2 3" xfId="28643" xr:uid="{00000000-0005-0000-0000-00002C6F0000}"/>
    <cellStyle name="20% - Accent1 3 5 3 4 2 4 3" xfId="28644" xr:uid="{00000000-0005-0000-0000-00002D6F0000}"/>
    <cellStyle name="20% - Accent1 3 5 3 4 2 4 3 2" xfId="28645" xr:uid="{00000000-0005-0000-0000-00002E6F0000}"/>
    <cellStyle name="20% - Accent1 3 5 3 4 2 4 4" xfId="28646" xr:uid="{00000000-0005-0000-0000-00002F6F0000}"/>
    <cellStyle name="20% - Accent1 3 5 3 4 2 5" xfId="28647" xr:uid="{00000000-0005-0000-0000-0000306F0000}"/>
    <cellStyle name="20% - Accent1 3 5 3 4 2 5 2" xfId="28648" xr:uid="{00000000-0005-0000-0000-0000316F0000}"/>
    <cellStyle name="20% - Accent1 3 5 3 4 2 5 2 2" xfId="28649" xr:uid="{00000000-0005-0000-0000-0000326F0000}"/>
    <cellStyle name="20% - Accent1 3 5 3 4 2 5 3" xfId="28650" xr:uid="{00000000-0005-0000-0000-0000336F0000}"/>
    <cellStyle name="20% - Accent1 3 5 3 4 2 6" xfId="28651" xr:uid="{00000000-0005-0000-0000-0000346F0000}"/>
    <cellStyle name="20% - Accent1 3 5 3 4 2 6 2" xfId="28652" xr:uid="{00000000-0005-0000-0000-0000356F0000}"/>
    <cellStyle name="20% - Accent1 3 5 3 4 2 6 2 2" xfId="28653" xr:uid="{00000000-0005-0000-0000-0000366F0000}"/>
    <cellStyle name="20% - Accent1 3 5 3 4 2 6 3" xfId="28654" xr:uid="{00000000-0005-0000-0000-0000376F0000}"/>
    <cellStyle name="20% - Accent1 3 5 3 4 2 7" xfId="28655" xr:uid="{00000000-0005-0000-0000-0000386F0000}"/>
    <cellStyle name="20% - Accent1 3 5 3 4 2 7 2" xfId="28656" xr:uid="{00000000-0005-0000-0000-0000396F0000}"/>
    <cellStyle name="20% - Accent1 3 5 3 4 2 8" xfId="28657" xr:uid="{00000000-0005-0000-0000-00003A6F0000}"/>
    <cellStyle name="20% - Accent1 3 5 3 4 2 8 2" xfId="28658" xr:uid="{00000000-0005-0000-0000-00003B6F0000}"/>
    <cellStyle name="20% - Accent1 3 5 3 4 2 9" xfId="28659" xr:uid="{00000000-0005-0000-0000-00003C6F0000}"/>
    <cellStyle name="20% - Accent1 3 5 3 4 3" xfId="28660" xr:uid="{00000000-0005-0000-0000-00003D6F0000}"/>
    <cellStyle name="20% - Accent1 3 5 3 4 3 2" xfId="28661" xr:uid="{00000000-0005-0000-0000-00003E6F0000}"/>
    <cellStyle name="20% - Accent1 3 5 3 4 3 2 2" xfId="28662" xr:uid="{00000000-0005-0000-0000-00003F6F0000}"/>
    <cellStyle name="20% - Accent1 3 5 3 4 3 2 2 2" xfId="28663" xr:uid="{00000000-0005-0000-0000-0000406F0000}"/>
    <cellStyle name="20% - Accent1 3 5 3 4 3 2 2 2 2" xfId="28664" xr:uid="{00000000-0005-0000-0000-0000416F0000}"/>
    <cellStyle name="20% - Accent1 3 5 3 4 3 2 2 3" xfId="28665" xr:uid="{00000000-0005-0000-0000-0000426F0000}"/>
    <cellStyle name="20% - Accent1 3 5 3 4 3 2 3" xfId="28666" xr:uid="{00000000-0005-0000-0000-0000436F0000}"/>
    <cellStyle name="20% - Accent1 3 5 3 4 3 2 3 2" xfId="28667" xr:uid="{00000000-0005-0000-0000-0000446F0000}"/>
    <cellStyle name="20% - Accent1 3 5 3 4 3 2 4" xfId="28668" xr:uid="{00000000-0005-0000-0000-0000456F0000}"/>
    <cellStyle name="20% - Accent1 3 5 3 4 3 3" xfId="28669" xr:uid="{00000000-0005-0000-0000-0000466F0000}"/>
    <cellStyle name="20% - Accent1 3 5 3 4 3 3 2" xfId="28670" xr:uid="{00000000-0005-0000-0000-0000476F0000}"/>
    <cellStyle name="20% - Accent1 3 5 3 4 3 3 2 2" xfId="28671" xr:uid="{00000000-0005-0000-0000-0000486F0000}"/>
    <cellStyle name="20% - Accent1 3 5 3 4 3 3 2 2 2" xfId="28672" xr:uid="{00000000-0005-0000-0000-0000496F0000}"/>
    <cellStyle name="20% - Accent1 3 5 3 4 3 3 2 3" xfId="28673" xr:uid="{00000000-0005-0000-0000-00004A6F0000}"/>
    <cellStyle name="20% - Accent1 3 5 3 4 3 3 3" xfId="28674" xr:uid="{00000000-0005-0000-0000-00004B6F0000}"/>
    <cellStyle name="20% - Accent1 3 5 3 4 3 3 3 2" xfId="28675" xr:uid="{00000000-0005-0000-0000-00004C6F0000}"/>
    <cellStyle name="20% - Accent1 3 5 3 4 3 3 4" xfId="28676" xr:uid="{00000000-0005-0000-0000-00004D6F0000}"/>
    <cellStyle name="20% - Accent1 3 5 3 4 3 4" xfId="28677" xr:uid="{00000000-0005-0000-0000-00004E6F0000}"/>
    <cellStyle name="20% - Accent1 3 5 3 4 3 4 2" xfId="28678" xr:uid="{00000000-0005-0000-0000-00004F6F0000}"/>
    <cellStyle name="20% - Accent1 3 5 3 4 3 4 2 2" xfId="28679" xr:uid="{00000000-0005-0000-0000-0000506F0000}"/>
    <cellStyle name="20% - Accent1 3 5 3 4 3 4 2 2 2" xfId="28680" xr:uid="{00000000-0005-0000-0000-0000516F0000}"/>
    <cellStyle name="20% - Accent1 3 5 3 4 3 4 2 3" xfId="28681" xr:uid="{00000000-0005-0000-0000-0000526F0000}"/>
    <cellStyle name="20% - Accent1 3 5 3 4 3 4 3" xfId="28682" xr:uid="{00000000-0005-0000-0000-0000536F0000}"/>
    <cellStyle name="20% - Accent1 3 5 3 4 3 4 3 2" xfId="28683" xr:uid="{00000000-0005-0000-0000-0000546F0000}"/>
    <cellStyle name="20% - Accent1 3 5 3 4 3 4 4" xfId="28684" xr:uid="{00000000-0005-0000-0000-0000556F0000}"/>
    <cellStyle name="20% - Accent1 3 5 3 4 3 5" xfId="28685" xr:uid="{00000000-0005-0000-0000-0000566F0000}"/>
    <cellStyle name="20% - Accent1 3 5 3 4 3 5 2" xfId="28686" xr:uid="{00000000-0005-0000-0000-0000576F0000}"/>
    <cellStyle name="20% - Accent1 3 5 3 4 3 5 2 2" xfId="28687" xr:uid="{00000000-0005-0000-0000-0000586F0000}"/>
    <cellStyle name="20% - Accent1 3 5 3 4 3 5 3" xfId="28688" xr:uid="{00000000-0005-0000-0000-0000596F0000}"/>
    <cellStyle name="20% - Accent1 3 5 3 4 3 6" xfId="28689" xr:uid="{00000000-0005-0000-0000-00005A6F0000}"/>
    <cellStyle name="20% - Accent1 3 5 3 4 3 6 2" xfId="28690" xr:uid="{00000000-0005-0000-0000-00005B6F0000}"/>
    <cellStyle name="20% - Accent1 3 5 3 4 3 6 2 2" xfId="28691" xr:uid="{00000000-0005-0000-0000-00005C6F0000}"/>
    <cellStyle name="20% - Accent1 3 5 3 4 3 6 3" xfId="28692" xr:uid="{00000000-0005-0000-0000-00005D6F0000}"/>
    <cellStyle name="20% - Accent1 3 5 3 4 3 7" xfId="28693" xr:uid="{00000000-0005-0000-0000-00005E6F0000}"/>
    <cellStyle name="20% - Accent1 3 5 3 4 3 7 2" xfId="28694" xr:uid="{00000000-0005-0000-0000-00005F6F0000}"/>
    <cellStyle name="20% - Accent1 3 5 3 4 3 8" xfId="28695" xr:uid="{00000000-0005-0000-0000-0000606F0000}"/>
    <cellStyle name="20% - Accent1 3 5 3 4 3 8 2" xfId="28696" xr:uid="{00000000-0005-0000-0000-0000616F0000}"/>
    <cellStyle name="20% - Accent1 3 5 3 4 3 9" xfId="28697" xr:uid="{00000000-0005-0000-0000-0000626F0000}"/>
    <cellStyle name="20% - Accent1 3 5 3 4 4" xfId="28698" xr:uid="{00000000-0005-0000-0000-0000636F0000}"/>
    <cellStyle name="20% - Accent1 3 5 3 4 4 2" xfId="28699" xr:uid="{00000000-0005-0000-0000-0000646F0000}"/>
    <cellStyle name="20% - Accent1 3 5 3 4 4 2 2" xfId="28700" xr:uid="{00000000-0005-0000-0000-0000656F0000}"/>
    <cellStyle name="20% - Accent1 3 5 3 4 4 2 2 2" xfId="28701" xr:uid="{00000000-0005-0000-0000-0000666F0000}"/>
    <cellStyle name="20% - Accent1 3 5 3 4 4 2 3" xfId="28702" xr:uid="{00000000-0005-0000-0000-0000676F0000}"/>
    <cellStyle name="20% - Accent1 3 5 3 4 4 3" xfId="28703" xr:uid="{00000000-0005-0000-0000-0000686F0000}"/>
    <cellStyle name="20% - Accent1 3 5 3 4 4 3 2" xfId="28704" xr:uid="{00000000-0005-0000-0000-0000696F0000}"/>
    <cellStyle name="20% - Accent1 3 5 3 4 4 4" xfId="28705" xr:uid="{00000000-0005-0000-0000-00006A6F0000}"/>
    <cellStyle name="20% - Accent1 3 5 3 4 5" xfId="28706" xr:uid="{00000000-0005-0000-0000-00006B6F0000}"/>
    <cellStyle name="20% - Accent1 3 5 3 4 5 2" xfId="28707" xr:uid="{00000000-0005-0000-0000-00006C6F0000}"/>
    <cellStyle name="20% - Accent1 3 5 3 4 5 2 2" xfId="28708" xr:uid="{00000000-0005-0000-0000-00006D6F0000}"/>
    <cellStyle name="20% - Accent1 3 5 3 4 5 2 2 2" xfId="28709" xr:uid="{00000000-0005-0000-0000-00006E6F0000}"/>
    <cellStyle name="20% - Accent1 3 5 3 4 5 2 3" xfId="28710" xr:uid="{00000000-0005-0000-0000-00006F6F0000}"/>
    <cellStyle name="20% - Accent1 3 5 3 4 5 3" xfId="28711" xr:uid="{00000000-0005-0000-0000-0000706F0000}"/>
    <cellStyle name="20% - Accent1 3 5 3 4 5 3 2" xfId="28712" xr:uid="{00000000-0005-0000-0000-0000716F0000}"/>
    <cellStyle name="20% - Accent1 3 5 3 4 5 4" xfId="28713" xr:uid="{00000000-0005-0000-0000-0000726F0000}"/>
    <cellStyle name="20% - Accent1 3 5 3 4 6" xfId="28714" xr:uid="{00000000-0005-0000-0000-0000736F0000}"/>
    <cellStyle name="20% - Accent1 3 5 3 4 6 2" xfId="28715" xr:uid="{00000000-0005-0000-0000-0000746F0000}"/>
    <cellStyle name="20% - Accent1 3 5 3 4 6 2 2" xfId="28716" xr:uid="{00000000-0005-0000-0000-0000756F0000}"/>
    <cellStyle name="20% - Accent1 3 5 3 4 6 2 2 2" xfId="28717" xr:uid="{00000000-0005-0000-0000-0000766F0000}"/>
    <cellStyle name="20% - Accent1 3 5 3 4 6 2 3" xfId="28718" xr:uid="{00000000-0005-0000-0000-0000776F0000}"/>
    <cellStyle name="20% - Accent1 3 5 3 4 6 3" xfId="28719" xr:uid="{00000000-0005-0000-0000-0000786F0000}"/>
    <cellStyle name="20% - Accent1 3 5 3 4 6 3 2" xfId="28720" xr:uid="{00000000-0005-0000-0000-0000796F0000}"/>
    <cellStyle name="20% - Accent1 3 5 3 4 6 4" xfId="28721" xr:uid="{00000000-0005-0000-0000-00007A6F0000}"/>
    <cellStyle name="20% - Accent1 3 5 3 4 7" xfId="28722" xr:uid="{00000000-0005-0000-0000-00007B6F0000}"/>
    <cellStyle name="20% - Accent1 3 5 3 4 7 2" xfId="28723" xr:uid="{00000000-0005-0000-0000-00007C6F0000}"/>
    <cellStyle name="20% - Accent1 3 5 3 4 7 2 2" xfId="28724" xr:uid="{00000000-0005-0000-0000-00007D6F0000}"/>
    <cellStyle name="20% - Accent1 3 5 3 4 7 3" xfId="28725" xr:uid="{00000000-0005-0000-0000-00007E6F0000}"/>
    <cellStyle name="20% - Accent1 3 5 3 4 8" xfId="28726" xr:uid="{00000000-0005-0000-0000-00007F6F0000}"/>
    <cellStyle name="20% - Accent1 3 5 3 4 8 2" xfId="28727" xr:uid="{00000000-0005-0000-0000-0000806F0000}"/>
    <cellStyle name="20% - Accent1 3 5 3 4 8 2 2" xfId="28728" xr:uid="{00000000-0005-0000-0000-0000816F0000}"/>
    <cellStyle name="20% - Accent1 3 5 3 4 8 3" xfId="28729" xr:uid="{00000000-0005-0000-0000-0000826F0000}"/>
    <cellStyle name="20% - Accent1 3 5 3 4 9" xfId="28730" xr:uid="{00000000-0005-0000-0000-0000836F0000}"/>
    <cellStyle name="20% - Accent1 3 5 3 4 9 2" xfId="28731" xr:uid="{00000000-0005-0000-0000-0000846F0000}"/>
    <cellStyle name="20% - Accent1 3 5 3 5" xfId="28732" xr:uid="{00000000-0005-0000-0000-0000856F0000}"/>
    <cellStyle name="20% - Accent1 3 5 3 5 2" xfId="28733" xr:uid="{00000000-0005-0000-0000-0000866F0000}"/>
    <cellStyle name="20% - Accent1 3 5 3 5 2 2" xfId="28734" xr:uid="{00000000-0005-0000-0000-0000876F0000}"/>
    <cellStyle name="20% - Accent1 3 5 3 5 2 2 2" xfId="28735" xr:uid="{00000000-0005-0000-0000-0000886F0000}"/>
    <cellStyle name="20% - Accent1 3 5 3 5 2 2 2 2" xfId="28736" xr:uid="{00000000-0005-0000-0000-0000896F0000}"/>
    <cellStyle name="20% - Accent1 3 5 3 5 2 2 3" xfId="28737" xr:uid="{00000000-0005-0000-0000-00008A6F0000}"/>
    <cellStyle name="20% - Accent1 3 5 3 5 2 3" xfId="28738" xr:uid="{00000000-0005-0000-0000-00008B6F0000}"/>
    <cellStyle name="20% - Accent1 3 5 3 5 2 3 2" xfId="28739" xr:uid="{00000000-0005-0000-0000-00008C6F0000}"/>
    <cellStyle name="20% - Accent1 3 5 3 5 2 4" xfId="28740" xr:uid="{00000000-0005-0000-0000-00008D6F0000}"/>
    <cellStyle name="20% - Accent1 3 5 3 5 3" xfId="28741" xr:uid="{00000000-0005-0000-0000-00008E6F0000}"/>
    <cellStyle name="20% - Accent1 3 5 3 5 3 2" xfId="28742" xr:uid="{00000000-0005-0000-0000-00008F6F0000}"/>
    <cellStyle name="20% - Accent1 3 5 3 5 3 2 2" xfId="28743" xr:uid="{00000000-0005-0000-0000-0000906F0000}"/>
    <cellStyle name="20% - Accent1 3 5 3 5 3 2 2 2" xfId="28744" xr:uid="{00000000-0005-0000-0000-0000916F0000}"/>
    <cellStyle name="20% - Accent1 3 5 3 5 3 2 3" xfId="28745" xr:uid="{00000000-0005-0000-0000-0000926F0000}"/>
    <cellStyle name="20% - Accent1 3 5 3 5 3 3" xfId="28746" xr:uid="{00000000-0005-0000-0000-0000936F0000}"/>
    <cellStyle name="20% - Accent1 3 5 3 5 3 3 2" xfId="28747" xr:uid="{00000000-0005-0000-0000-0000946F0000}"/>
    <cellStyle name="20% - Accent1 3 5 3 5 3 4" xfId="28748" xr:uid="{00000000-0005-0000-0000-0000956F0000}"/>
    <cellStyle name="20% - Accent1 3 5 3 5 4" xfId="28749" xr:uid="{00000000-0005-0000-0000-0000966F0000}"/>
    <cellStyle name="20% - Accent1 3 5 3 5 4 2" xfId="28750" xr:uid="{00000000-0005-0000-0000-0000976F0000}"/>
    <cellStyle name="20% - Accent1 3 5 3 5 4 2 2" xfId="28751" xr:uid="{00000000-0005-0000-0000-0000986F0000}"/>
    <cellStyle name="20% - Accent1 3 5 3 5 4 2 2 2" xfId="28752" xr:uid="{00000000-0005-0000-0000-0000996F0000}"/>
    <cellStyle name="20% - Accent1 3 5 3 5 4 2 3" xfId="28753" xr:uid="{00000000-0005-0000-0000-00009A6F0000}"/>
    <cellStyle name="20% - Accent1 3 5 3 5 4 3" xfId="28754" xr:uid="{00000000-0005-0000-0000-00009B6F0000}"/>
    <cellStyle name="20% - Accent1 3 5 3 5 4 3 2" xfId="28755" xr:uid="{00000000-0005-0000-0000-00009C6F0000}"/>
    <cellStyle name="20% - Accent1 3 5 3 5 4 4" xfId="28756" xr:uid="{00000000-0005-0000-0000-00009D6F0000}"/>
    <cellStyle name="20% - Accent1 3 5 3 5 5" xfId="28757" xr:uid="{00000000-0005-0000-0000-00009E6F0000}"/>
    <cellStyle name="20% - Accent1 3 5 3 5 5 2" xfId="28758" xr:uid="{00000000-0005-0000-0000-00009F6F0000}"/>
    <cellStyle name="20% - Accent1 3 5 3 5 5 2 2" xfId="28759" xr:uid="{00000000-0005-0000-0000-0000A06F0000}"/>
    <cellStyle name="20% - Accent1 3 5 3 5 5 3" xfId="28760" xr:uid="{00000000-0005-0000-0000-0000A16F0000}"/>
    <cellStyle name="20% - Accent1 3 5 3 5 6" xfId="28761" xr:uid="{00000000-0005-0000-0000-0000A26F0000}"/>
    <cellStyle name="20% - Accent1 3 5 3 5 6 2" xfId="28762" xr:uid="{00000000-0005-0000-0000-0000A36F0000}"/>
    <cellStyle name="20% - Accent1 3 5 3 5 6 2 2" xfId="28763" xr:uid="{00000000-0005-0000-0000-0000A46F0000}"/>
    <cellStyle name="20% - Accent1 3 5 3 5 6 3" xfId="28764" xr:uid="{00000000-0005-0000-0000-0000A56F0000}"/>
    <cellStyle name="20% - Accent1 3 5 3 5 7" xfId="28765" xr:uid="{00000000-0005-0000-0000-0000A66F0000}"/>
    <cellStyle name="20% - Accent1 3 5 3 5 7 2" xfId="28766" xr:uid="{00000000-0005-0000-0000-0000A76F0000}"/>
    <cellStyle name="20% - Accent1 3 5 3 5 8" xfId="28767" xr:uid="{00000000-0005-0000-0000-0000A86F0000}"/>
    <cellStyle name="20% - Accent1 3 5 3 5 8 2" xfId="28768" xr:uid="{00000000-0005-0000-0000-0000A96F0000}"/>
    <cellStyle name="20% - Accent1 3 5 3 5 9" xfId="28769" xr:uid="{00000000-0005-0000-0000-0000AA6F0000}"/>
    <cellStyle name="20% - Accent1 3 5 3 6" xfId="28770" xr:uid="{00000000-0005-0000-0000-0000AB6F0000}"/>
    <cellStyle name="20% - Accent1 3 5 3 6 2" xfId="28771" xr:uid="{00000000-0005-0000-0000-0000AC6F0000}"/>
    <cellStyle name="20% - Accent1 3 5 3 6 2 2" xfId="28772" xr:uid="{00000000-0005-0000-0000-0000AD6F0000}"/>
    <cellStyle name="20% - Accent1 3 5 3 6 2 2 2" xfId="28773" xr:uid="{00000000-0005-0000-0000-0000AE6F0000}"/>
    <cellStyle name="20% - Accent1 3 5 3 6 2 2 2 2" xfId="28774" xr:uid="{00000000-0005-0000-0000-0000AF6F0000}"/>
    <cellStyle name="20% - Accent1 3 5 3 6 2 2 3" xfId="28775" xr:uid="{00000000-0005-0000-0000-0000B06F0000}"/>
    <cellStyle name="20% - Accent1 3 5 3 6 2 3" xfId="28776" xr:uid="{00000000-0005-0000-0000-0000B16F0000}"/>
    <cellStyle name="20% - Accent1 3 5 3 6 2 3 2" xfId="28777" xr:uid="{00000000-0005-0000-0000-0000B26F0000}"/>
    <cellStyle name="20% - Accent1 3 5 3 6 2 4" xfId="28778" xr:uid="{00000000-0005-0000-0000-0000B36F0000}"/>
    <cellStyle name="20% - Accent1 3 5 3 6 3" xfId="28779" xr:uid="{00000000-0005-0000-0000-0000B46F0000}"/>
    <cellStyle name="20% - Accent1 3 5 3 6 3 2" xfId="28780" xr:uid="{00000000-0005-0000-0000-0000B56F0000}"/>
    <cellStyle name="20% - Accent1 3 5 3 6 3 2 2" xfId="28781" xr:uid="{00000000-0005-0000-0000-0000B66F0000}"/>
    <cellStyle name="20% - Accent1 3 5 3 6 3 2 2 2" xfId="28782" xr:uid="{00000000-0005-0000-0000-0000B76F0000}"/>
    <cellStyle name="20% - Accent1 3 5 3 6 3 2 3" xfId="28783" xr:uid="{00000000-0005-0000-0000-0000B86F0000}"/>
    <cellStyle name="20% - Accent1 3 5 3 6 3 3" xfId="28784" xr:uid="{00000000-0005-0000-0000-0000B96F0000}"/>
    <cellStyle name="20% - Accent1 3 5 3 6 3 3 2" xfId="28785" xr:uid="{00000000-0005-0000-0000-0000BA6F0000}"/>
    <cellStyle name="20% - Accent1 3 5 3 6 3 4" xfId="28786" xr:uid="{00000000-0005-0000-0000-0000BB6F0000}"/>
    <cellStyle name="20% - Accent1 3 5 3 6 4" xfId="28787" xr:uid="{00000000-0005-0000-0000-0000BC6F0000}"/>
    <cellStyle name="20% - Accent1 3 5 3 6 4 2" xfId="28788" xr:uid="{00000000-0005-0000-0000-0000BD6F0000}"/>
    <cellStyle name="20% - Accent1 3 5 3 6 4 2 2" xfId="28789" xr:uid="{00000000-0005-0000-0000-0000BE6F0000}"/>
    <cellStyle name="20% - Accent1 3 5 3 6 4 2 2 2" xfId="28790" xr:uid="{00000000-0005-0000-0000-0000BF6F0000}"/>
    <cellStyle name="20% - Accent1 3 5 3 6 4 2 3" xfId="28791" xr:uid="{00000000-0005-0000-0000-0000C06F0000}"/>
    <cellStyle name="20% - Accent1 3 5 3 6 4 3" xfId="28792" xr:uid="{00000000-0005-0000-0000-0000C16F0000}"/>
    <cellStyle name="20% - Accent1 3 5 3 6 4 3 2" xfId="28793" xr:uid="{00000000-0005-0000-0000-0000C26F0000}"/>
    <cellStyle name="20% - Accent1 3 5 3 6 4 4" xfId="28794" xr:uid="{00000000-0005-0000-0000-0000C36F0000}"/>
    <cellStyle name="20% - Accent1 3 5 3 6 5" xfId="28795" xr:uid="{00000000-0005-0000-0000-0000C46F0000}"/>
    <cellStyle name="20% - Accent1 3 5 3 6 5 2" xfId="28796" xr:uid="{00000000-0005-0000-0000-0000C56F0000}"/>
    <cellStyle name="20% - Accent1 3 5 3 6 5 2 2" xfId="28797" xr:uid="{00000000-0005-0000-0000-0000C66F0000}"/>
    <cellStyle name="20% - Accent1 3 5 3 6 5 3" xfId="28798" xr:uid="{00000000-0005-0000-0000-0000C76F0000}"/>
    <cellStyle name="20% - Accent1 3 5 3 6 6" xfId="28799" xr:uid="{00000000-0005-0000-0000-0000C86F0000}"/>
    <cellStyle name="20% - Accent1 3 5 3 6 6 2" xfId="28800" xr:uid="{00000000-0005-0000-0000-0000C96F0000}"/>
    <cellStyle name="20% - Accent1 3 5 3 6 6 2 2" xfId="28801" xr:uid="{00000000-0005-0000-0000-0000CA6F0000}"/>
    <cellStyle name="20% - Accent1 3 5 3 6 6 3" xfId="28802" xr:uid="{00000000-0005-0000-0000-0000CB6F0000}"/>
    <cellStyle name="20% - Accent1 3 5 3 6 7" xfId="28803" xr:uid="{00000000-0005-0000-0000-0000CC6F0000}"/>
    <cellStyle name="20% - Accent1 3 5 3 6 7 2" xfId="28804" xr:uid="{00000000-0005-0000-0000-0000CD6F0000}"/>
    <cellStyle name="20% - Accent1 3 5 3 6 8" xfId="28805" xr:uid="{00000000-0005-0000-0000-0000CE6F0000}"/>
    <cellStyle name="20% - Accent1 3 5 3 6 8 2" xfId="28806" xr:uid="{00000000-0005-0000-0000-0000CF6F0000}"/>
    <cellStyle name="20% - Accent1 3 5 3 6 9" xfId="28807" xr:uid="{00000000-0005-0000-0000-0000D06F0000}"/>
    <cellStyle name="20% - Accent1 3 5 3 7" xfId="28808" xr:uid="{00000000-0005-0000-0000-0000D16F0000}"/>
    <cellStyle name="20% - Accent1 3 5 3 7 2" xfId="28809" xr:uid="{00000000-0005-0000-0000-0000D26F0000}"/>
    <cellStyle name="20% - Accent1 3 5 3 7 2 2" xfId="28810" xr:uid="{00000000-0005-0000-0000-0000D36F0000}"/>
    <cellStyle name="20% - Accent1 3 5 3 7 2 2 2" xfId="28811" xr:uid="{00000000-0005-0000-0000-0000D46F0000}"/>
    <cellStyle name="20% - Accent1 3 5 3 7 2 3" xfId="28812" xr:uid="{00000000-0005-0000-0000-0000D56F0000}"/>
    <cellStyle name="20% - Accent1 3 5 3 7 3" xfId="28813" xr:uid="{00000000-0005-0000-0000-0000D66F0000}"/>
    <cellStyle name="20% - Accent1 3 5 3 7 3 2" xfId="28814" xr:uid="{00000000-0005-0000-0000-0000D76F0000}"/>
    <cellStyle name="20% - Accent1 3 5 3 7 4" xfId="28815" xr:uid="{00000000-0005-0000-0000-0000D86F0000}"/>
    <cellStyle name="20% - Accent1 3 5 3 8" xfId="28816" xr:uid="{00000000-0005-0000-0000-0000D96F0000}"/>
    <cellStyle name="20% - Accent1 3 5 3 8 2" xfId="28817" xr:uid="{00000000-0005-0000-0000-0000DA6F0000}"/>
    <cellStyle name="20% - Accent1 3 5 3 8 2 2" xfId="28818" xr:uid="{00000000-0005-0000-0000-0000DB6F0000}"/>
    <cellStyle name="20% - Accent1 3 5 3 8 2 2 2" xfId="28819" xr:uid="{00000000-0005-0000-0000-0000DC6F0000}"/>
    <cellStyle name="20% - Accent1 3 5 3 8 2 3" xfId="28820" xr:uid="{00000000-0005-0000-0000-0000DD6F0000}"/>
    <cellStyle name="20% - Accent1 3 5 3 8 3" xfId="28821" xr:uid="{00000000-0005-0000-0000-0000DE6F0000}"/>
    <cellStyle name="20% - Accent1 3 5 3 8 3 2" xfId="28822" xr:uid="{00000000-0005-0000-0000-0000DF6F0000}"/>
    <cellStyle name="20% - Accent1 3 5 3 8 4" xfId="28823" xr:uid="{00000000-0005-0000-0000-0000E06F0000}"/>
    <cellStyle name="20% - Accent1 3 5 3 9" xfId="28824" xr:uid="{00000000-0005-0000-0000-0000E16F0000}"/>
    <cellStyle name="20% - Accent1 3 5 3 9 2" xfId="28825" xr:uid="{00000000-0005-0000-0000-0000E26F0000}"/>
    <cellStyle name="20% - Accent1 3 5 3 9 2 2" xfId="28826" xr:uid="{00000000-0005-0000-0000-0000E36F0000}"/>
    <cellStyle name="20% - Accent1 3 5 3 9 2 2 2" xfId="28827" xr:uid="{00000000-0005-0000-0000-0000E46F0000}"/>
    <cellStyle name="20% - Accent1 3 5 3 9 2 3" xfId="28828" xr:uid="{00000000-0005-0000-0000-0000E56F0000}"/>
    <cellStyle name="20% - Accent1 3 5 3 9 3" xfId="28829" xr:uid="{00000000-0005-0000-0000-0000E66F0000}"/>
    <cellStyle name="20% - Accent1 3 5 3 9 3 2" xfId="28830" xr:uid="{00000000-0005-0000-0000-0000E76F0000}"/>
    <cellStyle name="20% - Accent1 3 5 3 9 4" xfId="28831" xr:uid="{00000000-0005-0000-0000-0000E86F0000}"/>
    <cellStyle name="20% - Accent1 3 5 4" xfId="28832" xr:uid="{00000000-0005-0000-0000-0000E96F0000}"/>
    <cellStyle name="20% - Accent1 3 5 4 10" xfId="28833" xr:uid="{00000000-0005-0000-0000-0000EA6F0000}"/>
    <cellStyle name="20% - Accent1 3 5 4 10 2" xfId="28834" xr:uid="{00000000-0005-0000-0000-0000EB6F0000}"/>
    <cellStyle name="20% - Accent1 3 5 4 11" xfId="28835" xr:uid="{00000000-0005-0000-0000-0000EC6F0000}"/>
    <cellStyle name="20% - Accent1 3 5 4 2" xfId="28836" xr:uid="{00000000-0005-0000-0000-0000ED6F0000}"/>
    <cellStyle name="20% - Accent1 3 5 4 2 2" xfId="28837" xr:uid="{00000000-0005-0000-0000-0000EE6F0000}"/>
    <cellStyle name="20% - Accent1 3 5 4 2 2 2" xfId="28838" xr:uid="{00000000-0005-0000-0000-0000EF6F0000}"/>
    <cellStyle name="20% - Accent1 3 5 4 2 2 2 2" xfId="28839" xr:uid="{00000000-0005-0000-0000-0000F06F0000}"/>
    <cellStyle name="20% - Accent1 3 5 4 2 2 2 2 2" xfId="28840" xr:uid="{00000000-0005-0000-0000-0000F16F0000}"/>
    <cellStyle name="20% - Accent1 3 5 4 2 2 2 3" xfId="28841" xr:uid="{00000000-0005-0000-0000-0000F26F0000}"/>
    <cellStyle name="20% - Accent1 3 5 4 2 2 3" xfId="28842" xr:uid="{00000000-0005-0000-0000-0000F36F0000}"/>
    <cellStyle name="20% - Accent1 3 5 4 2 2 3 2" xfId="28843" xr:uid="{00000000-0005-0000-0000-0000F46F0000}"/>
    <cellStyle name="20% - Accent1 3 5 4 2 2 4" xfId="28844" xr:uid="{00000000-0005-0000-0000-0000F56F0000}"/>
    <cellStyle name="20% - Accent1 3 5 4 2 3" xfId="28845" xr:uid="{00000000-0005-0000-0000-0000F66F0000}"/>
    <cellStyle name="20% - Accent1 3 5 4 2 3 2" xfId="28846" xr:uid="{00000000-0005-0000-0000-0000F76F0000}"/>
    <cellStyle name="20% - Accent1 3 5 4 2 3 2 2" xfId="28847" xr:uid="{00000000-0005-0000-0000-0000F86F0000}"/>
    <cellStyle name="20% - Accent1 3 5 4 2 3 2 2 2" xfId="28848" xr:uid="{00000000-0005-0000-0000-0000F96F0000}"/>
    <cellStyle name="20% - Accent1 3 5 4 2 3 2 3" xfId="28849" xr:uid="{00000000-0005-0000-0000-0000FA6F0000}"/>
    <cellStyle name="20% - Accent1 3 5 4 2 3 3" xfId="28850" xr:uid="{00000000-0005-0000-0000-0000FB6F0000}"/>
    <cellStyle name="20% - Accent1 3 5 4 2 3 3 2" xfId="28851" xr:uid="{00000000-0005-0000-0000-0000FC6F0000}"/>
    <cellStyle name="20% - Accent1 3 5 4 2 3 4" xfId="28852" xr:uid="{00000000-0005-0000-0000-0000FD6F0000}"/>
    <cellStyle name="20% - Accent1 3 5 4 2 4" xfId="28853" xr:uid="{00000000-0005-0000-0000-0000FE6F0000}"/>
    <cellStyle name="20% - Accent1 3 5 4 2 4 2" xfId="28854" xr:uid="{00000000-0005-0000-0000-0000FF6F0000}"/>
    <cellStyle name="20% - Accent1 3 5 4 2 4 2 2" xfId="28855" xr:uid="{00000000-0005-0000-0000-000000700000}"/>
    <cellStyle name="20% - Accent1 3 5 4 2 4 2 2 2" xfId="28856" xr:uid="{00000000-0005-0000-0000-000001700000}"/>
    <cellStyle name="20% - Accent1 3 5 4 2 4 2 3" xfId="28857" xr:uid="{00000000-0005-0000-0000-000002700000}"/>
    <cellStyle name="20% - Accent1 3 5 4 2 4 3" xfId="28858" xr:uid="{00000000-0005-0000-0000-000003700000}"/>
    <cellStyle name="20% - Accent1 3 5 4 2 4 3 2" xfId="28859" xr:uid="{00000000-0005-0000-0000-000004700000}"/>
    <cellStyle name="20% - Accent1 3 5 4 2 4 4" xfId="28860" xr:uid="{00000000-0005-0000-0000-000005700000}"/>
    <cellStyle name="20% - Accent1 3 5 4 2 5" xfId="28861" xr:uid="{00000000-0005-0000-0000-000006700000}"/>
    <cellStyle name="20% - Accent1 3 5 4 2 5 2" xfId="28862" xr:uid="{00000000-0005-0000-0000-000007700000}"/>
    <cellStyle name="20% - Accent1 3 5 4 2 5 2 2" xfId="28863" xr:uid="{00000000-0005-0000-0000-000008700000}"/>
    <cellStyle name="20% - Accent1 3 5 4 2 5 3" xfId="28864" xr:uid="{00000000-0005-0000-0000-000009700000}"/>
    <cellStyle name="20% - Accent1 3 5 4 2 6" xfId="28865" xr:uid="{00000000-0005-0000-0000-00000A700000}"/>
    <cellStyle name="20% - Accent1 3 5 4 2 6 2" xfId="28866" xr:uid="{00000000-0005-0000-0000-00000B700000}"/>
    <cellStyle name="20% - Accent1 3 5 4 2 6 2 2" xfId="28867" xr:uid="{00000000-0005-0000-0000-00000C700000}"/>
    <cellStyle name="20% - Accent1 3 5 4 2 6 3" xfId="28868" xr:uid="{00000000-0005-0000-0000-00000D700000}"/>
    <cellStyle name="20% - Accent1 3 5 4 2 7" xfId="28869" xr:uid="{00000000-0005-0000-0000-00000E700000}"/>
    <cellStyle name="20% - Accent1 3 5 4 2 7 2" xfId="28870" xr:uid="{00000000-0005-0000-0000-00000F700000}"/>
    <cellStyle name="20% - Accent1 3 5 4 2 8" xfId="28871" xr:uid="{00000000-0005-0000-0000-000010700000}"/>
    <cellStyle name="20% - Accent1 3 5 4 2 8 2" xfId="28872" xr:uid="{00000000-0005-0000-0000-000011700000}"/>
    <cellStyle name="20% - Accent1 3 5 4 2 9" xfId="28873" xr:uid="{00000000-0005-0000-0000-000012700000}"/>
    <cellStyle name="20% - Accent1 3 5 4 3" xfId="28874" xr:uid="{00000000-0005-0000-0000-000013700000}"/>
    <cellStyle name="20% - Accent1 3 5 4 3 2" xfId="28875" xr:uid="{00000000-0005-0000-0000-000014700000}"/>
    <cellStyle name="20% - Accent1 3 5 4 3 2 2" xfId="28876" xr:uid="{00000000-0005-0000-0000-000015700000}"/>
    <cellStyle name="20% - Accent1 3 5 4 3 2 2 2" xfId="28877" xr:uid="{00000000-0005-0000-0000-000016700000}"/>
    <cellStyle name="20% - Accent1 3 5 4 3 2 2 2 2" xfId="28878" xr:uid="{00000000-0005-0000-0000-000017700000}"/>
    <cellStyle name="20% - Accent1 3 5 4 3 2 2 3" xfId="28879" xr:uid="{00000000-0005-0000-0000-000018700000}"/>
    <cellStyle name="20% - Accent1 3 5 4 3 2 3" xfId="28880" xr:uid="{00000000-0005-0000-0000-000019700000}"/>
    <cellStyle name="20% - Accent1 3 5 4 3 2 3 2" xfId="28881" xr:uid="{00000000-0005-0000-0000-00001A700000}"/>
    <cellStyle name="20% - Accent1 3 5 4 3 2 4" xfId="28882" xr:uid="{00000000-0005-0000-0000-00001B700000}"/>
    <cellStyle name="20% - Accent1 3 5 4 3 3" xfId="28883" xr:uid="{00000000-0005-0000-0000-00001C700000}"/>
    <cellStyle name="20% - Accent1 3 5 4 3 3 2" xfId="28884" xr:uid="{00000000-0005-0000-0000-00001D700000}"/>
    <cellStyle name="20% - Accent1 3 5 4 3 3 2 2" xfId="28885" xr:uid="{00000000-0005-0000-0000-00001E700000}"/>
    <cellStyle name="20% - Accent1 3 5 4 3 3 2 2 2" xfId="28886" xr:uid="{00000000-0005-0000-0000-00001F700000}"/>
    <cellStyle name="20% - Accent1 3 5 4 3 3 2 3" xfId="28887" xr:uid="{00000000-0005-0000-0000-000020700000}"/>
    <cellStyle name="20% - Accent1 3 5 4 3 3 3" xfId="28888" xr:uid="{00000000-0005-0000-0000-000021700000}"/>
    <cellStyle name="20% - Accent1 3 5 4 3 3 3 2" xfId="28889" xr:uid="{00000000-0005-0000-0000-000022700000}"/>
    <cellStyle name="20% - Accent1 3 5 4 3 3 4" xfId="28890" xr:uid="{00000000-0005-0000-0000-000023700000}"/>
    <cellStyle name="20% - Accent1 3 5 4 3 4" xfId="28891" xr:uid="{00000000-0005-0000-0000-000024700000}"/>
    <cellStyle name="20% - Accent1 3 5 4 3 4 2" xfId="28892" xr:uid="{00000000-0005-0000-0000-000025700000}"/>
    <cellStyle name="20% - Accent1 3 5 4 3 4 2 2" xfId="28893" xr:uid="{00000000-0005-0000-0000-000026700000}"/>
    <cellStyle name="20% - Accent1 3 5 4 3 4 2 2 2" xfId="28894" xr:uid="{00000000-0005-0000-0000-000027700000}"/>
    <cellStyle name="20% - Accent1 3 5 4 3 4 2 3" xfId="28895" xr:uid="{00000000-0005-0000-0000-000028700000}"/>
    <cellStyle name="20% - Accent1 3 5 4 3 4 3" xfId="28896" xr:uid="{00000000-0005-0000-0000-000029700000}"/>
    <cellStyle name="20% - Accent1 3 5 4 3 4 3 2" xfId="28897" xr:uid="{00000000-0005-0000-0000-00002A700000}"/>
    <cellStyle name="20% - Accent1 3 5 4 3 4 4" xfId="28898" xr:uid="{00000000-0005-0000-0000-00002B700000}"/>
    <cellStyle name="20% - Accent1 3 5 4 3 5" xfId="28899" xr:uid="{00000000-0005-0000-0000-00002C700000}"/>
    <cellStyle name="20% - Accent1 3 5 4 3 5 2" xfId="28900" xr:uid="{00000000-0005-0000-0000-00002D700000}"/>
    <cellStyle name="20% - Accent1 3 5 4 3 5 2 2" xfId="28901" xr:uid="{00000000-0005-0000-0000-00002E700000}"/>
    <cellStyle name="20% - Accent1 3 5 4 3 5 3" xfId="28902" xr:uid="{00000000-0005-0000-0000-00002F700000}"/>
    <cellStyle name="20% - Accent1 3 5 4 3 6" xfId="28903" xr:uid="{00000000-0005-0000-0000-000030700000}"/>
    <cellStyle name="20% - Accent1 3 5 4 3 6 2" xfId="28904" xr:uid="{00000000-0005-0000-0000-000031700000}"/>
    <cellStyle name="20% - Accent1 3 5 4 3 6 2 2" xfId="28905" xr:uid="{00000000-0005-0000-0000-000032700000}"/>
    <cellStyle name="20% - Accent1 3 5 4 3 6 3" xfId="28906" xr:uid="{00000000-0005-0000-0000-000033700000}"/>
    <cellStyle name="20% - Accent1 3 5 4 3 7" xfId="28907" xr:uid="{00000000-0005-0000-0000-000034700000}"/>
    <cellStyle name="20% - Accent1 3 5 4 3 7 2" xfId="28908" xr:uid="{00000000-0005-0000-0000-000035700000}"/>
    <cellStyle name="20% - Accent1 3 5 4 3 8" xfId="28909" xr:uid="{00000000-0005-0000-0000-000036700000}"/>
    <cellStyle name="20% - Accent1 3 5 4 3 8 2" xfId="28910" xr:uid="{00000000-0005-0000-0000-000037700000}"/>
    <cellStyle name="20% - Accent1 3 5 4 3 9" xfId="28911" xr:uid="{00000000-0005-0000-0000-000038700000}"/>
    <cellStyle name="20% - Accent1 3 5 4 4" xfId="28912" xr:uid="{00000000-0005-0000-0000-000039700000}"/>
    <cellStyle name="20% - Accent1 3 5 4 4 2" xfId="28913" xr:uid="{00000000-0005-0000-0000-00003A700000}"/>
    <cellStyle name="20% - Accent1 3 5 4 4 2 2" xfId="28914" xr:uid="{00000000-0005-0000-0000-00003B700000}"/>
    <cellStyle name="20% - Accent1 3 5 4 4 2 2 2" xfId="28915" xr:uid="{00000000-0005-0000-0000-00003C700000}"/>
    <cellStyle name="20% - Accent1 3 5 4 4 2 3" xfId="28916" xr:uid="{00000000-0005-0000-0000-00003D700000}"/>
    <cellStyle name="20% - Accent1 3 5 4 4 3" xfId="28917" xr:uid="{00000000-0005-0000-0000-00003E700000}"/>
    <cellStyle name="20% - Accent1 3 5 4 4 3 2" xfId="28918" xr:uid="{00000000-0005-0000-0000-00003F700000}"/>
    <cellStyle name="20% - Accent1 3 5 4 4 4" xfId="28919" xr:uid="{00000000-0005-0000-0000-000040700000}"/>
    <cellStyle name="20% - Accent1 3 5 4 5" xfId="28920" xr:uid="{00000000-0005-0000-0000-000041700000}"/>
    <cellStyle name="20% - Accent1 3 5 4 5 2" xfId="28921" xr:uid="{00000000-0005-0000-0000-000042700000}"/>
    <cellStyle name="20% - Accent1 3 5 4 5 2 2" xfId="28922" xr:uid="{00000000-0005-0000-0000-000043700000}"/>
    <cellStyle name="20% - Accent1 3 5 4 5 2 2 2" xfId="28923" xr:uid="{00000000-0005-0000-0000-000044700000}"/>
    <cellStyle name="20% - Accent1 3 5 4 5 2 3" xfId="28924" xr:uid="{00000000-0005-0000-0000-000045700000}"/>
    <cellStyle name="20% - Accent1 3 5 4 5 3" xfId="28925" xr:uid="{00000000-0005-0000-0000-000046700000}"/>
    <cellStyle name="20% - Accent1 3 5 4 5 3 2" xfId="28926" xr:uid="{00000000-0005-0000-0000-000047700000}"/>
    <cellStyle name="20% - Accent1 3 5 4 5 4" xfId="28927" xr:uid="{00000000-0005-0000-0000-000048700000}"/>
    <cellStyle name="20% - Accent1 3 5 4 6" xfId="28928" xr:uid="{00000000-0005-0000-0000-000049700000}"/>
    <cellStyle name="20% - Accent1 3 5 4 6 2" xfId="28929" xr:uid="{00000000-0005-0000-0000-00004A700000}"/>
    <cellStyle name="20% - Accent1 3 5 4 6 2 2" xfId="28930" xr:uid="{00000000-0005-0000-0000-00004B700000}"/>
    <cellStyle name="20% - Accent1 3 5 4 6 2 2 2" xfId="28931" xr:uid="{00000000-0005-0000-0000-00004C700000}"/>
    <cellStyle name="20% - Accent1 3 5 4 6 2 3" xfId="28932" xr:uid="{00000000-0005-0000-0000-00004D700000}"/>
    <cellStyle name="20% - Accent1 3 5 4 6 3" xfId="28933" xr:uid="{00000000-0005-0000-0000-00004E700000}"/>
    <cellStyle name="20% - Accent1 3 5 4 6 3 2" xfId="28934" xr:uid="{00000000-0005-0000-0000-00004F700000}"/>
    <cellStyle name="20% - Accent1 3 5 4 6 4" xfId="28935" xr:uid="{00000000-0005-0000-0000-000050700000}"/>
    <cellStyle name="20% - Accent1 3 5 4 7" xfId="28936" xr:uid="{00000000-0005-0000-0000-000051700000}"/>
    <cellStyle name="20% - Accent1 3 5 4 7 2" xfId="28937" xr:uid="{00000000-0005-0000-0000-000052700000}"/>
    <cellStyle name="20% - Accent1 3 5 4 7 2 2" xfId="28938" xr:uid="{00000000-0005-0000-0000-000053700000}"/>
    <cellStyle name="20% - Accent1 3 5 4 7 3" xfId="28939" xr:uid="{00000000-0005-0000-0000-000054700000}"/>
    <cellStyle name="20% - Accent1 3 5 4 8" xfId="28940" xr:uid="{00000000-0005-0000-0000-000055700000}"/>
    <cellStyle name="20% - Accent1 3 5 4 8 2" xfId="28941" xr:uid="{00000000-0005-0000-0000-000056700000}"/>
    <cellStyle name="20% - Accent1 3 5 4 8 2 2" xfId="28942" xr:uid="{00000000-0005-0000-0000-000057700000}"/>
    <cellStyle name="20% - Accent1 3 5 4 8 3" xfId="28943" xr:uid="{00000000-0005-0000-0000-000058700000}"/>
    <cellStyle name="20% - Accent1 3 5 4 9" xfId="28944" xr:uid="{00000000-0005-0000-0000-000059700000}"/>
    <cellStyle name="20% - Accent1 3 5 4 9 2" xfId="28945" xr:uid="{00000000-0005-0000-0000-00005A700000}"/>
    <cellStyle name="20% - Accent1 3 5 5" xfId="28946" xr:uid="{00000000-0005-0000-0000-00005B700000}"/>
    <cellStyle name="20% - Accent1 3 5 5 10" xfId="28947" xr:uid="{00000000-0005-0000-0000-00005C700000}"/>
    <cellStyle name="20% - Accent1 3 5 5 10 2" xfId="28948" xr:uid="{00000000-0005-0000-0000-00005D700000}"/>
    <cellStyle name="20% - Accent1 3 5 5 11" xfId="28949" xr:uid="{00000000-0005-0000-0000-00005E700000}"/>
    <cellStyle name="20% - Accent1 3 5 5 2" xfId="28950" xr:uid="{00000000-0005-0000-0000-00005F700000}"/>
    <cellStyle name="20% - Accent1 3 5 5 2 2" xfId="28951" xr:uid="{00000000-0005-0000-0000-000060700000}"/>
    <cellStyle name="20% - Accent1 3 5 5 2 2 2" xfId="28952" xr:uid="{00000000-0005-0000-0000-000061700000}"/>
    <cellStyle name="20% - Accent1 3 5 5 2 2 2 2" xfId="28953" xr:uid="{00000000-0005-0000-0000-000062700000}"/>
    <cellStyle name="20% - Accent1 3 5 5 2 2 2 2 2" xfId="28954" xr:uid="{00000000-0005-0000-0000-000063700000}"/>
    <cellStyle name="20% - Accent1 3 5 5 2 2 2 3" xfId="28955" xr:uid="{00000000-0005-0000-0000-000064700000}"/>
    <cellStyle name="20% - Accent1 3 5 5 2 2 3" xfId="28956" xr:uid="{00000000-0005-0000-0000-000065700000}"/>
    <cellStyle name="20% - Accent1 3 5 5 2 2 3 2" xfId="28957" xr:uid="{00000000-0005-0000-0000-000066700000}"/>
    <cellStyle name="20% - Accent1 3 5 5 2 2 4" xfId="28958" xr:uid="{00000000-0005-0000-0000-000067700000}"/>
    <cellStyle name="20% - Accent1 3 5 5 2 3" xfId="28959" xr:uid="{00000000-0005-0000-0000-000068700000}"/>
    <cellStyle name="20% - Accent1 3 5 5 2 3 2" xfId="28960" xr:uid="{00000000-0005-0000-0000-000069700000}"/>
    <cellStyle name="20% - Accent1 3 5 5 2 3 2 2" xfId="28961" xr:uid="{00000000-0005-0000-0000-00006A700000}"/>
    <cellStyle name="20% - Accent1 3 5 5 2 3 2 2 2" xfId="28962" xr:uid="{00000000-0005-0000-0000-00006B700000}"/>
    <cellStyle name="20% - Accent1 3 5 5 2 3 2 3" xfId="28963" xr:uid="{00000000-0005-0000-0000-00006C700000}"/>
    <cellStyle name="20% - Accent1 3 5 5 2 3 3" xfId="28964" xr:uid="{00000000-0005-0000-0000-00006D700000}"/>
    <cellStyle name="20% - Accent1 3 5 5 2 3 3 2" xfId="28965" xr:uid="{00000000-0005-0000-0000-00006E700000}"/>
    <cellStyle name="20% - Accent1 3 5 5 2 3 4" xfId="28966" xr:uid="{00000000-0005-0000-0000-00006F700000}"/>
    <cellStyle name="20% - Accent1 3 5 5 2 4" xfId="28967" xr:uid="{00000000-0005-0000-0000-000070700000}"/>
    <cellStyle name="20% - Accent1 3 5 5 2 4 2" xfId="28968" xr:uid="{00000000-0005-0000-0000-000071700000}"/>
    <cellStyle name="20% - Accent1 3 5 5 2 4 2 2" xfId="28969" xr:uid="{00000000-0005-0000-0000-000072700000}"/>
    <cellStyle name="20% - Accent1 3 5 5 2 4 2 2 2" xfId="28970" xr:uid="{00000000-0005-0000-0000-000073700000}"/>
    <cellStyle name="20% - Accent1 3 5 5 2 4 2 3" xfId="28971" xr:uid="{00000000-0005-0000-0000-000074700000}"/>
    <cellStyle name="20% - Accent1 3 5 5 2 4 3" xfId="28972" xr:uid="{00000000-0005-0000-0000-000075700000}"/>
    <cellStyle name="20% - Accent1 3 5 5 2 4 3 2" xfId="28973" xr:uid="{00000000-0005-0000-0000-000076700000}"/>
    <cellStyle name="20% - Accent1 3 5 5 2 4 4" xfId="28974" xr:uid="{00000000-0005-0000-0000-000077700000}"/>
    <cellStyle name="20% - Accent1 3 5 5 2 5" xfId="28975" xr:uid="{00000000-0005-0000-0000-000078700000}"/>
    <cellStyle name="20% - Accent1 3 5 5 2 5 2" xfId="28976" xr:uid="{00000000-0005-0000-0000-000079700000}"/>
    <cellStyle name="20% - Accent1 3 5 5 2 5 2 2" xfId="28977" xr:uid="{00000000-0005-0000-0000-00007A700000}"/>
    <cellStyle name="20% - Accent1 3 5 5 2 5 3" xfId="28978" xr:uid="{00000000-0005-0000-0000-00007B700000}"/>
    <cellStyle name="20% - Accent1 3 5 5 2 6" xfId="28979" xr:uid="{00000000-0005-0000-0000-00007C700000}"/>
    <cellStyle name="20% - Accent1 3 5 5 2 6 2" xfId="28980" xr:uid="{00000000-0005-0000-0000-00007D700000}"/>
    <cellStyle name="20% - Accent1 3 5 5 2 6 2 2" xfId="28981" xr:uid="{00000000-0005-0000-0000-00007E700000}"/>
    <cellStyle name="20% - Accent1 3 5 5 2 6 3" xfId="28982" xr:uid="{00000000-0005-0000-0000-00007F700000}"/>
    <cellStyle name="20% - Accent1 3 5 5 2 7" xfId="28983" xr:uid="{00000000-0005-0000-0000-000080700000}"/>
    <cellStyle name="20% - Accent1 3 5 5 2 7 2" xfId="28984" xr:uid="{00000000-0005-0000-0000-000081700000}"/>
    <cellStyle name="20% - Accent1 3 5 5 2 8" xfId="28985" xr:uid="{00000000-0005-0000-0000-000082700000}"/>
    <cellStyle name="20% - Accent1 3 5 5 2 8 2" xfId="28986" xr:uid="{00000000-0005-0000-0000-000083700000}"/>
    <cellStyle name="20% - Accent1 3 5 5 2 9" xfId="28987" xr:uid="{00000000-0005-0000-0000-000084700000}"/>
    <cellStyle name="20% - Accent1 3 5 5 3" xfId="28988" xr:uid="{00000000-0005-0000-0000-000085700000}"/>
    <cellStyle name="20% - Accent1 3 5 5 3 2" xfId="28989" xr:uid="{00000000-0005-0000-0000-000086700000}"/>
    <cellStyle name="20% - Accent1 3 5 5 3 2 2" xfId="28990" xr:uid="{00000000-0005-0000-0000-000087700000}"/>
    <cellStyle name="20% - Accent1 3 5 5 3 2 2 2" xfId="28991" xr:uid="{00000000-0005-0000-0000-000088700000}"/>
    <cellStyle name="20% - Accent1 3 5 5 3 2 2 2 2" xfId="28992" xr:uid="{00000000-0005-0000-0000-000089700000}"/>
    <cellStyle name="20% - Accent1 3 5 5 3 2 2 3" xfId="28993" xr:uid="{00000000-0005-0000-0000-00008A700000}"/>
    <cellStyle name="20% - Accent1 3 5 5 3 2 3" xfId="28994" xr:uid="{00000000-0005-0000-0000-00008B700000}"/>
    <cellStyle name="20% - Accent1 3 5 5 3 2 3 2" xfId="28995" xr:uid="{00000000-0005-0000-0000-00008C700000}"/>
    <cellStyle name="20% - Accent1 3 5 5 3 2 4" xfId="28996" xr:uid="{00000000-0005-0000-0000-00008D700000}"/>
    <cellStyle name="20% - Accent1 3 5 5 3 3" xfId="28997" xr:uid="{00000000-0005-0000-0000-00008E700000}"/>
    <cellStyle name="20% - Accent1 3 5 5 3 3 2" xfId="28998" xr:uid="{00000000-0005-0000-0000-00008F700000}"/>
    <cellStyle name="20% - Accent1 3 5 5 3 3 2 2" xfId="28999" xr:uid="{00000000-0005-0000-0000-000090700000}"/>
    <cellStyle name="20% - Accent1 3 5 5 3 3 2 2 2" xfId="29000" xr:uid="{00000000-0005-0000-0000-000091700000}"/>
    <cellStyle name="20% - Accent1 3 5 5 3 3 2 3" xfId="29001" xr:uid="{00000000-0005-0000-0000-000092700000}"/>
    <cellStyle name="20% - Accent1 3 5 5 3 3 3" xfId="29002" xr:uid="{00000000-0005-0000-0000-000093700000}"/>
    <cellStyle name="20% - Accent1 3 5 5 3 3 3 2" xfId="29003" xr:uid="{00000000-0005-0000-0000-000094700000}"/>
    <cellStyle name="20% - Accent1 3 5 5 3 3 4" xfId="29004" xr:uid="{00000000-0005-0000-0000-000095700000}"/>
    <cellStyle name="20% - Accent1 3 5 5 3 4" xfId="29005" xr:uid="{00000000-0005-0000-0000-000096700000}"/>
    <cellStyle name="20% - Accent1 3 5 5 3 4 2" xfId="29006" xr:uid="{00000000-0005-0000-0000-000097700000}"/>
    <cellStyle name="20% - Accent1 3 5 5 3 4 2 2" xfId="29007" xr:uid="{00000000-0005-0000-0000-000098700000}"/>
    <cellStyle name="20% - Accent1 3 5 5 3 4 2 2 2" xfId="29008" xr:uid="{00000000-0005-0000-0000-000099700000}"/>
    <cellStyle name="20% - Accent1 3 5 5 3 4 2 3" xfId="29009" xr:uid="{00000000-0005-0000-0000-00009A700000}"/>
    <cellStyle name="20% - Accent1 3 5 5 3 4 3" xfId="29010" xr:uid="{00000000-0005-0000-0000-00009B700000}"/>
    <cellStyle name="20% - Accent1 3 5 5 3 4 3 2" xfId="29011" xr:uid="{00000000-0005-0000-0000-00009C700000}"/>
    <cellStyle name="20% - Accent1 3 5 5 3 4 4" xfId="29012" xr:uid="{00000000-0005-0000-0000-00009D700000}"/>
    <cellStyle name="20% - Accent1 3 5 5 3 5" xfId="29013" xr:uid="{00000000-0005-0000-0000-00009E700000}"/>
    <cellStyle name="20% - Accent1 3 5 5 3 5 2" xfId="29014" xr:uid="{00000000-0005-0000-0000-00009F700000}"/>
    <cellStyle name="20% - Accent1 3 5 5 3 5 2 2" xfId="29015" xr:uid="{00000000-0005-0000-0000-0000A0700000}"/>
    <cellStyle name="20% - Accent1 3 5 5 3 5 3" xfId="29016" xr:uid="{00000000-0005-0000-0000-0000A1700000}"/>
    <cellStyle name="20% - Accent1 3 5 5 3 6" xfId="29017" xr:uid="{00000000-0005-0000-0000-0000A2700000}"/>
    <cellStyle name="20% - Accent1 3 5 5 3 6 2" xfId="29018" xr:uid="{00000000-0005-0000-0000-0000A3700000}"/>
    <cellStyle name="20% - Accent1 3 5 5 3 6 2 2" xfId="29019" xr:uid="{00000000-0005-0000-0000-0000A4700000}"/>
    <cellStyle name="20% - Accent1 3 5 5 3 6 3" xfId="29020" xr:uid="{00000000-0005-0000-0000-0000A5700000}"/>
    <cellStyle name="20% - Accent1 3 5 5 3 7" xfId="29021" xr:uid="{00000000-0005-0000-0000-0000A6700000}"/>
    <cellStyle name="20% - Accent1 3 5 5 3 7 2" xfId="29022" xr:uid="{00000000-0005-0000-0000-0000A7700000}"/>
    <cellStyle name="20% - Accent1 3 5 5 3 8" xfId="29023" xr:uid="{00000000-0005-0000-0000-0000A8700000}"/>
    <cellStyle name="20% - Accent1 3 5 5 3 8 2" xfId="29024" xr:uid="{00000000-0005-0000-0000-0000A9700000}"/>
    <cellStyle name="20% - Accent1 3 5 5 3 9" xfId="29025" xr:uid="{00000000-0005-0000-0000-0000AA700000}"/>
    <cellStyle name="20% - Accent1 3 5 5 4" xfId="29026" xr:uid="{00000000-0005-0000-0000-0000AB700000}"/>
    <cellStyle name="20% - Accent1 3 5 5 4 2" xfId="29027" xr:uid="{00000000-0005-0000-0000-0000AC700000}"/>
    <cellStyle name="20% - Accent1 3 5 5 4 2 2" xfId="29028" xr:uid="{00000000-0005-0000-0000-0000AD700000}"/>
    <cellStyle name="20% - Accent1 3 5 5 4 2 2 2" xfId="29029" xr:uid="{00000000-0005-0000-0000-0000AE700000}"/>
    <cellStyle name="20% - Accent1 3 5 5 4 2 3" xfId="29030" xr:uid="{00000000-0005-0000-0000-0000AF700000}"/>
    <cellStyle name="20% - Accent1 3 5 5 4 3" xfId="29031" xr:uid="{00000000-0005-0000-0000-0000B0700000}"/>
    <cellStyle name="20% - Accent1 3 5 5 4 3 2" xfId="29032" xr:uid="{00000000-0005-0000-0000-0000B1700000}"/>
    <cellStyle name="20% - Accent1 3 5 5 4 4" xfId="29033" xr:uid="{00000000-0005-0000-0000-0000B2700000}"/>
    <cellStyle name="20% - Accent1 3 5 5 5" xfId="29034" xr:uid="{00000000-0005-0000-0000-0000B3700000}"/>
    <cellStyle name="20% - Accent1 3 5 5 5 2" xfId="29035" xr:uid="{00000000-0005-0000-0000-0000B4700000}"/>
    <cellStyle name="20% - Accent1 3 5 5 5 2 2" xfId="29036" xr:uid="{00000000-0005-0000-0000-0000B5700000}"/>
    <cellStyle name="20% - Accent1 3 5 5 5 2 2 2" xfId="29037" xr:uid="{00000000-0005-0000-0000-0000B6700000}"/>
    <cellStyle name="20% - Accent1 3 5 5 5 2 3" xfId="29038" xr:uid="{00000000-0005-0000-0000-0000B7700000}"/>
    <cellStyle name="20% - Accent1 3 5 5 5 3" xfId="29039" xr:uid="{00000000-0005-0000-0000-0000B8700000}"/>
    <cellStyle name="20% - Accent1 3 5 5 5 3 2" xfId="29040" xr:uid="{00000000-0005-0000-0000-0000B9700000}"/>
    <cellStyle name="20% - Accent1 3 5 5 5 4" xfId="29041" xr:uid="{00000000-0005-0000-0000-0000BA700000}"/>
    <cellStyle name="20% - Accent1 3 5 5 6" xfId="29042" xr:uid="{00000000-0005-0000-0000-0000BB700000}"/>
    <cellStyle name="20% - Accent1 3 5 5 6 2" xfId="29043" xr:uid="{00000000-0005-0000-0000-0000BC700000}"/>
    <cellStyle name="20% - Accent1 3 5 5 6 2 2" xfId="29044" xr:uid="{00000000-0005-0000-0000-0000BD700000}"/>
    <cellStyle name="20% - Accent1 3 5 5 6 2 2 2" xfId="29045" xr:uid="{00000000-0005-0000-0000-0000BE700000}"/>
    <cellStyle name="20% - Accent1 3 5 5 6 2 3" xfId="29046" xr:uid="{00000000-0005-0000-0000-0000BF700000}"/>
    <cellStyle name="20% - Accent1 3 5 5 6 3" xfId="29047" xr:uid="{00000000-0005-0000-0000-0000C0700000}"/>
    <cellStyle name="20% - Accent1 3 5 5 6 3 2" xfId="29048" xr:uid="{00000000-0005-0000-0000-0000C1700000}"/>
    <cellStyle name="20% - Accent1 3 5 5 6 4" xfId="29049" xr:uid="{00000000-0005-0000-0000-0000C2700000}"/>
    <cellStyle name="20% - Accent1 3 5 5 7" xfId="29050" xr:uid="{00000000-0005-0000-0000-0000C3700000}"/>
    <cellStyle name="20% - Accent1 3 5 5 7 2" xfId="29051" xr:uid="{00000000-0005-0000-0000-0000C4700000}"/>
    <cellStyle name="20% - Accent1 3 5 5 7 2 2" xfId="29052" xr:uid="{00000000-0005-0000-0000-0000C5700000}"/>
    <cellStyle name="20% - Accent1 3 5 5 7 3" xfId="29053" xr:uid="{00000000-0005-0000-0000-0000C6700000}"/>
    <cellStyle name="20% - Accent1 3 5 5 8" xfId="29054" xr:uid="{00000000-0005-0000-0000-0000C7700000}"/>
    <cellStyle name="20% - Accent1 3 5 5 8 2" xfId="29055" xr:uid="{00000000-0005-0000-0000-0000C8700000}"/>
    <cellStyle name="20% - Accent1 3 5 5 8 2 2" xfId="29056" xr:uid="{00000000-0005-0000-0000-0000C9700000}"/>
    <cellStyle name="20% - Accent1 3 5 5 8 3" xfId="29057" xr:uid="{00000000-0005-0000-0000-0000CA700000}"/>
    <cellStyle name="20% - Accent1 3 5 5 9" xfId="29058" xr:uid="{00000000-0005-0000-0000-0000CB700000}"/>
    <cellStyle name="20% - Accent1 3 5 5 9 2" xfId="29059" xr:uid="{00000000-0005-0000-0000-0000CC700000}"/>
    <cellStyle name="20% - Accent1 3 5 6" xfId="29060" xr:uid="{00000000-0005-0000-0000-0000CD700000}"/>
    <cellStyle name="20% - Accent1 3 5 6 10" xfId="29061" xr:uid="{00000000-0005-0000-0000-0000CE700000}"/>
    <cellStyle name="20% - Accent1 3 5 6 10 2" xfId="29062" xr:uid="{00000000-0005-0000-0000-0000CF700000}"/>
    <cellStyle name="20% - Accent1 3 5 6 11" xfId="29063" xr:uid="{00000000-0005-0000-0000-0000D0700000}"/>
    <cellStyle name="20% - Accent1 3 5 6 2" xfId="29064" xr:uid="{00000000-0005-0000-0000-0000D1700000}"/>
    <cellStyle name="20% - Accent1 3 5 6 2 2" xfId="29065" xr:uid="{00000000-0005-0000-0000-0000D2700000}"/>
    <cellStyle name="20% - Accent1 3 5 6 2 2 2" xfId="29066" xr:uid="{00000000-0005-0000-0000-0000D3700000}"/>
    <cellStyle name="20% - Accent1 3 5 6 2 2 2 2" xfId="29067" xr:uid="{00000000-0005-0000-0000-0000D4700000}"/>
    <cellStyle name="20% - Accent1 3 5 6 2 2 2 2 2" xfId="29068" xr:uid="{00000000-0005-0000-0000-0000D5700000}"/>
    <cellStyle name="20% - Accent1 3 5 6 2 2 2 3" xfId="29069" xr:uid="{00000000-0005-0000-0000-0000D6700000}"/>
    <cellStyle name="20% - Accent1 3 5 6 2 2 3" xfId="29070" xr:uid="{00000000-0005-0000-0000-0000D7700000}"/>
    <cellStyle name="20% - Accent1 3 5 6 2 2 3 2" xfId="29071" xr:uid="{00000000-0005-0000-0000-0000D8700000}"/>
    <cellStyle name="20% - Accent1 3 5 6 2 2 4" xfId="29072" xr:uid="{00000000-0005-0000-0000-0000D9700000}"/>
    <cellStyle name="20% - Accent1 3 5 6 2 3" xfId="29073" xr:uid="{00000000-0005-0000-0000-0000DA700000}"/>
    <cellStyle name="20% - Accent1 3 5 6 2 3 2" xfId="29074" xr:uid="{00000000-0005-0000-0000-0000DB700000}"/>
    <cellStyle name="20% - Accent1 3 5 6 2 3 2 2" xfId="29075" xr:uid="{00000000-0005-0000-0000-0000DC700000}"/>
    <cellStyle name="20% - Accent1 3 5 6 2 3 2 2 2" xfId="29076" xr:uid="{00000000-0005-0000-0000-0000DD700000}"/>
    <cellStyle name="20% - Accent1 3 5 6 2 3 2 3" xfId="29077" xr:uid="{00000000-0005-0000-0000-0000DE700000}"/>
    <cellStyle name="20% - Accent1 3 5 6 2 3 3" xfId="29078" xr:uid="{00000000-0005-0000-0000-0000DF700000}"/>
    <cellStyle name="20% - Accent1 3 5 6 2 3 3 2" xfId="29079" xr:uid="{00000000-0005-0000-0000-0000E0700000}"/>
    <cellStyle name="20% - Accent1 3 5 6 2 3 4" xfId="29080" xr:uid="{00000000-0005-0000-0000-0000E1700000}"/>
    <cellStyle name="20% - Accent1 3 5 6 2 4" xfId="29081" xr:uid="{00000000-0005-0000-0000-0000E2700000}"/>
    <cellStyle name="20% - Accent1 3 5 6 2 4 2" xfId="29082" xr:uid="{00000000-0005-0000-0000-0000E3700000}"/>
    <cellStyle name="20% - Accent1 3 5 6 2 4 2 2" xfId="29083" xr:uid="{00000000-0005-0000-0000-0000E4700000}"/>
    <cellStyle name="20% - Accent1 3 5 6 2 4 2 2 2" xfId="29084" xr:uid="{00000000-0005-0000-0000-0000E5700000}"/>
    <cellStyle name="20% - Accent1 3 5 6 2 4 2 3" xfId="29085" xr:uid="{00000000-0005-0000-0000-0000E6700000}"/>
    <cellStyle name="20% - Accent1 3 5 6 2 4 3" xfId="29086" xr:uid="{00000000-0005-0000-0000-0000E7700000}"/>
    <cellStyle name="20% - Accent1 3 5 6 2 4 3 2" xfId="29087" xr:uid="{00000000-0005-0000-0000-0000E8700000}"/>
    <cellStyle name="20% - Accent1 3 5 6 2 4 4" xfId="29088" xr:uid="{00000000-0005-0000-0000-0000E9700000}"/>
    <cellStyle name="20% - Accent1 3 5 6 2 5" xfId="29089" xr:uid="{00000000-0005-0000-0000-0000EA700000}"/>
    <cellStyle name="20% - Accent1 3 5 6 2 5 2" xfId="29090" xr:uid="{00000000-0005-0000-0000-0000EB700000}"/>
    <cellStyle name="20% - Accent1 3 5 6 2 5 2 2" xfId="29091" xr:uid="{00000000-0005-0000-0000-0000EC700000}"/>
    <cellStyle name="20% - Accent1 3 5 6 2 5 3" xfId="29092" xr:uid="{00000000-0005-0000-0000-0000ED700000}"/>
    <cellStyle name="20% - Accent1 3 5 6 2 6" xfId="29093" xr:uid="{00000000-0005-0000-0000-0000EE700000}"/>
    <cellStyle name="20% - Accent1 3 5 6 2 6 2" xfId="29094" xr:uid="{00000000-0005-0000-0000-0000EF700000}"/>
    <cellStyle name="20% - Accent1 3 5 6 2 6 2 2" xfId="29095" xr:uid="{00000000-0005-0000-0000-0000F0700000}"/>
    <cellStyle name="20% - Accent1 3 5 6 2 6 3" xfId="29096" xr:uid="{00000000-0005-0000-0000-0000F1700000}"/>
    <cellStyle name="20% - Accent1 3 5 6 2 7" xfId="29097" xr:uid="{00000000-0005-0000-0000-0000F2700000}"/>
    <cellStyle name="20% - Accent1 3 5 6 2 7 2" xfId="29098" xr:uid="{00000000-0005-0000-0000-0000F3700000}"/>
    <cellStyle name="20% - Accent1 3 5 6 2 8" xfId="29099" xr:uid="{00000000-0005-0000-0000-0000F4700000}"/>
    <cellStyle name="20% - Accent1 3 5 6 2 8 2" xfId="29100" xr:uid="{00000000-0005-0000-0000-0000F5700000}"/>
    <cellStyle name="20% - Accent1 3 5 6 2 9" xfId="29101" xr:uid="{00000000-0005-0000-0000-0000F6700000}"/>
    <cellStyle name="20% - Accent1 3 5 6 3" xfId="29102" xr:uid="{00000000-0005-0000-0000-0000F7700000}"/>
    <cellStyle name="20% - Accent1 3 5 6 3 2" xfId="29103" xr:uid="{00000000-0005-0000-0000-0000F8700000}"/>
    <cellStyle name="20% - Accent1 3 5 6 3 2 2" xfId="29104" xr:uid="{00000000-0005-0000-0000-0000F9700000}"/>
    <cellStyle name="20% - Accent1 3 5 6 3 2 2 2" xfId="29105" xr:uid="{00000000-0005-0000-0000-0000FA700000}"/>
    <cellStyle name="20% - Accent1 3 5 6 3 2 2 2 2" xfId="29106" xr:uid="{00000000-0005-0000-0000-0000FB700000}"/>
    <cellStyle name="20% - Accent1 3 5 6 3 2 2 3" xfId="29107" xr:uid="{00000000-0005-0000-0000-0000FC700000}"/>
    <cellStyle name="20% - Accent1 3 5 6 3 2 3" xfId="29108" xr:uid="{00000000-0005-0000-0000-0000FD700000}"/>
    <cellStyle name="20% - Accent1 3 5 6 3 2 3 2" xfId="29109" xr:uid="{00000000-0005-0000-0000-0000FE700000}"/>
    <cellStyle name="20% - Accent1 3 5 6 3 2 4" xfId="29110" xr:uid="{00000000-0005-0000-0000-0000FF700000}"/>
    <cellStyle name="20% - Accent1 3 5 6 3 3" xfId="29111" xr:uid="{00000000-0005-0000-0000-000000710000}"/>
    <cellStyle name="20% - Accent1 3 5 6 3 3 2" xfId="29112" xr:uid="{00000000-0005-0000-0000-000001710000}"/>
    <cellStyle name="20% - Accent1 3 5 6 3 3 2 2" xfId="29113" xr:uid="{00000000-0005-0000-0000-000002710000}"/>
    <cellStyle name="20% - Accent1 3 5 6 3 3 2 2 2" xfId="29114" xr:uid="{00000000-0005-0000-0000-000003710000}"/>
    <cellStyle name="20% - Accent1 3 5 6 3 3 2 3" xfId="29115" xr:uid="{00000000-0005-0000-0000-000004710000}"/>
    <cellStyle name="20% - Accent1 3 5 6 3 3 3" xfId="29116" xr:uid="{00000000-0005-0000-0000-000005710000}"/>
    <cellStyle name="20% - Accent1 3 5 6 3 3 3 2" xfId="29117" xr:uid="{00000000-0005-0000-0000-000006710000}"/>
    <cellStyle name="20% - Accent1 3 5 6 3 3 4" xfId="29118" xr:uid="{00000000-0005-0000-0000-000007710000}"/>
    <cellStyle name="20% - Accent1 3 5 6 3 4" xfId="29119" xr:uid="{00000000-0005-0000-0000-000008710000}"/>
    <cellStyle name="20% - Accent1 3 5 6 3 4 2" xfId="29120" xr:uid="{00000000-0005-0000-0000-000009710000}"/>
    <cellStyle name="20% - Accent1 3 5 6 3 4 2 2" xfId="29121" xr:uid="{00000000-0005-0000-0000-00000A710000}"/>
    <cellStyle name="20% - Accent1 3 5 6 3 4 2 2 2" xfId="29122" xr:uid="{00000000-0005-0000-0000-00000B710000}"/>
    <cellStyle name="20% - Accent1 3 5 6 3 4 2 3" xfId="29123" xr:uid="{00000000-0005-0000-0000-00000C710000}"/>
    <cellStyle name="20% - Accent1 3 5 6 3 4 3" xfId="29124" xr:uid="{00000000-0005-0000-0000-00000D710000}"/>
    <cellStyle name="20% - Accent1 3 5 6 3 4 3 2" xfId="29125" xr:uid="{00000000-0005-0000-0000-00000E710000}"/>
    <cellStyle name="20% - Accent1 3 5 6 3 4 4" xfId="29126" xr:uid="{00000000-0005-0000-0000-00000F710000}"/>
    <cellStyle name="20% - Accent1 3 5 6 3 5" xfId="29127" xr:uid="{00000000-0005-0000-0000-000010710000}"/>
    <cellStyle name="20% - Accent1 3 5 6 3 5 2" xfId="29128" xr:uid="{00000000-0005-0000-0000-000011710000}"/>
    <cellStyle name="20% - Accent1 3 5 6 3 5 2 2" xfId="29129" xr:uid="{00000000-0005-0000-0000-000012710000}"/>
    <cellStyle name="20% - Accent1 3 5 6 3 5 3" xfId="29130" xr:uid="{00000000-0005-0000-0000-000013710000}"/>
    <cellStyle name="20% - Accent1 3 5 6 3 6" xfId="29131" xr:uid="{00000000-0005-0000-0000-000014710000}"/>
    <cellStyle name="20% - Accent1 3 5 6 3 6 2" xfId="29132" xr:uid="{00000000-0005-0000-0000-000015710000}"/>
    <cellStyle name="20% - Accent1 3 5 6 3 6 2 2" xfId="29133" xr:uid="{00000000-0005-0000-0000-000016710000}"/>
    <cellStyle name="20% - Accent1 3 5 6 3 6 3" xfId="29134" xr:uid="{00000000-0005-0000-0000-000017710000}"/>
    <cellStyle name="20% - Accent1 3 5 6 3 7" xfId="29135" xr:uid="{00000000-0005-0000-0000-000018710000}"/>
    <cellStyle name="20% - Accent1 3 5 6 3 7 2" xfId="29136" xr:uid="{00000000-0005-0000-0000-000019710000}"/>
    <cellStyle name="20% - Accent1 3 5 6 3 8" xfId="29137" xr:uid="{00000000-0005-0000-0000-00001A710000}"/>
    <cellStyle name="20% - Accent1 3 5 6 3 8 2" xfId="29138" xr:uid="{00000000-0005-0000-0000-00001B710000}"/>
    <cellStyle name="20% - Accent1 3 5 6 3 9" xfId="29139" xr:uid="{00000000-0005-0000-0000-00001C710000}"/>
    <cellStyle name="20% - Accent1 3 5 6 4" xfId="29140" xr:uid="{00000000-0005-0000-0000-00001D710000}"/>
    <cellStyle name="20% - Accent1 3 5 6 4 2" xfId="29141" xr:uid="{00000000-0005-0000-0000-00001E710000}"/>
    <cellStyle name="20% - Accent1 3 5 6 4 2 2" xfId="29142" xr:uid="{00000000-0005-0000-0000-00001F710000}"/>
    <cellStyle name="20% - Accent1 3 5 6 4 2 2 2" xfId="29143" xr:uid="{00000000-0005-0000-0000-000020710000}"/>
    <cellStyle name="20% - Accent1 3 5 6 4 2 3" xfId="29144" xr:uid="{00000000-0005-0000-0000-000021710000}"/>
    <cellStyle name="20% - Accent1 3 5 6 4 3" xfId="29145" xr:uid="{00000000-0005-0000-0000-000022710000}"/>
    <cellStyle name="20% - Accent1 3 5 6 4 3 2" xfId="29146" xr:uid="{00000000-0005-0000-0000-000023710000}"/>
    <cellStyle name="20% - Accent1 3 5 6 4 4" xfId="29147" xr:uid="{00000000-0005-0000-0000-000024710000}"/>
    <cellStyle name="20% - Accent1 3 5 6 5" xfId="29148" xr:uid="{00000000-0005-0000-0000-000025710000}"/>
    <cellStyle name="20% - Accent1 3 5 6 5 2" xfId="29149" xr:uid="{00000000-0005-0000-0000-000026710000}"/>
    <cellStyle name="20% - Accent1 3 5 6 5 2 2" xfId="29150" xr:uid="{00000000-0005-0000-0000-000027710000}"/>
    <cellStyle name="20% - Accent1 3 5 6 5 2 2 2" xfId="29151" xr:uid="{00000000-0005-0000-0000-000028710000}"/>
    <cellStyle name="20% - Accent1 3 5 6 5 2 3" xfId="29152" xr:uid="{00000000-0005-0000-0000-000029710000}"/>
    <cellStyle name="20% - Accent1 3 5 6 5 3" xfId="29153" xr:uid="{00000000-0005-0000-0000-00002A710000}"/>
    <cellStyle name="20% - Accent1 3 5 6 5 3 2" xfId="29154" xr:uid="{00000000-0005-0000-0000-00002B710000}"/>
    <cellStyle name="20% - Accent1 3 5 6 5 4" xfId="29155" xr:uid="{00000000-0005-0000-0000-00002C710000}"/>
    <cellStyle name="20% - Accent1 3 5 6 6" xfId="29156" xr:uid="{00000000-0005-0000-0000-00002D710000}"/>
    <cellStyle name="20% - Accent1 3 5 6 6 2" xfId="29157" xr:uid="{00000000-0005-0000-0000-00002E710000}"/>
    <cellStyle name="20% - Accent1 3 5 6 6 2 2" xfId="29158" xr:uid="{00000000-0005-0000-0000-00002F710000}"/>
    <cellStyle name="20% - Accent1 3 5 6 6 2 2 2" xfId="29159" xr:uid="{00000000-0005-0000-0000-000030710000}"/>
    <cellStyle name="20% - Accent1 3 5 6 6 2 3" xfId="29160" xr:uid="{00000000-0005-0000-0000-000031710000}"/>
    <cellStyle name="20% - Accent1 3 5 6 6 3" xfId="29161" xr:uid="{00000000-0005-0000-0000-000032710000}"/>
    <cellStyle name="20% - Accent1 3 5 6 6 3 2" xfId="29162" xr:uid="{00000000-0005-0000-0000-000033710000}"/>
    <cellStyle name="20% - Accent1 3 5 6 6 4" xfId="29163" xr:uid="{00000000-0005-0000-0000-000034710000}"/>
    <cellStyle name="20% - Accent1 3 5 6 7" xfId="29164" xr:uid="{00000000-0005-0000-0000-000035710000}"/>
    <cellStyle name="20% - Accent1 3 5 6 7 2" xfId="29165" xr:uid="{00000000-0005-0000-0000-000036710000}"/>
    <cellStyle name="20% - Accent1 3 5 6 7 2 2" xfId="29166" xr:uid="{00000000-0005-0000-0000-000037710000}"/>
    <cellStyle name="20% - Accent1 3 5 6 7 3" xfId="29167" xr:uid="{00000000-0005-0000-0000-000038710000}"/>
    <cellStyle name="20% - Accent1 3 5 6 8" xfId="29168" xr:uid="{00000000-0005-0000-0000-000039710000}"/>
    <cellStyle name="20% - Accent1 3 5 6 8 2" xfId="29169" xr:uid="{00000000-0005-0000-0000-00003A710000}"/>
    <cellStyle name="20% - Accent1 3 5 6 8 2 2" xfId="29170" xr:uid="{00000000-0005-0000-0000-00003B710000}"/>
    <cellStyle name="20% - Accent1 3 5 6 8 3" xfId="29171" xr:uid="{00000000-0005-0000-0000-00003C710000}"/>
    <cellStyle name="20% - Accent1 3 5 6 9" xfId="29172" xr:uid="{00000000-0005-0000-0000-00003D710000}"/>
    <cellStyle name="20% - Accent1 3 5 6 9 2" xfId="29173" xr:uid="{00000000-0005-0000-0000-00003E710000}"/>
    <cellStyle name="20% - Accent1 3 5 7" xfId="29174" xr:uid="{00000000-0005-0000-0000-00003F710000}"/>
    <cellStyle name="20% - Accent1 3 5 7 2" xfId="29175" xr:uid="{00000000-0005-0000-0000-000040710000}"/>
    <cellStyle name="20% - Accent1 3 5 7 2 2" xfId="29176" xr:uid="{00000000-0005-0000-0000-000041710000}"/>
    <cellStyle name="20% - Accent1 3 5 7 2 2 2" xfId="29177" xr:uid="{00000000-0005-0000-0000-000042710000}"/>
    <cellStyle name="20% - Accent1 3 5 7 2 2 2 2" xfId="29178" xr:uid="{00000000-0005-0000-0000-000043710000}"/>
    <cellStyle name="20% - Accent1 3 5 7 2 2 3" xfId="29179" xr:uid="{00000000-0005-0000-0000-000044710000}"/>
    <cellStyle name="20% - Accent1 3 5 7 2 3" xfId="29180" xr:uid="{00000000-0005-0000-0000-000045710000}"/>
    <cellStyle name="20% - Accent1 3 5 7 2 3 2" xfId="29181" xr:uid="{00000000-0005-0000-0000-000046710000}"/>
    <cellStyle name="20% - Accent1 3 5 7 2 4" xfId="29182" xr:uid="{00000000-0005-0000-0000-000047710000}"/>
    <cellStyle name="20% - Accent1 3 5 7 3" xfId="29183" xr:uid="{00000000-0005-0000-0000-000048710000}"/>
    <cellStyle name="20% - Accent1 3 5 7 3 2" xfId="29184" xr:uid="{00000000-0005-0000-0000-000049710000}"/>
    <cellStyle name="20% - Accent1 3 5 7 3 2 2" xfId="29185" xr:uid="{00000000-0005-0000-0000-00004A710000}"/>
    <cellStyle name="20% - Accent1 3 5 7 3 2 2 2" xfId="29186" xr:uid="{00000000-0005-0000-0000-00004B710000}"/>
    <cellStyle name="20% - Accent1 3 5 7 3 2 3" xfId="29187" xr:uid="{00000000-0005-0000-0000-00004C710000}"/>
    <cellStyle name="20% - Accent1 3 5 7 3 3" xfId="29188" xr:uid="{00000000-0005-0000-0000-00004D710000}"/>
    <cellStyle name="20% - Accent1 3 5 7 3 3 2" xfId="29189" xr:uid="{00000000-0005-0000-0000-00004E710000}"/>
    <cellStyle name="20% - Accent1 3 5 7 3 4" xfId="29190" xr:uid="{00000000-0005-0000-0000-00004F710000}"/>
    <cellStyle name="20% - Accent1 3 5 7 4" xfId="29191" xr:uid="{00000000-0005-0000-0000-000050710000}"/>
    <cellStyle name="20% - Accent1 3 5 7 4 2" xfId="29192" xr:uid="{00000000-0005-0000-0000-000051710000}"/>
    <cellStyle name="20% - Accent1 3 5 7 4 2 2" xfId="29193" xr:uid="{00000000-0005-0000-0000-000052710000}"/>
    <cellStyle name="20% - Accent1 3 5 7 4 2 2 2" xfId="29194" xr:uid="{00000000-0005-0000-0000-000053710000}"/>
    <cellStyle name="20% - Accent1 3 5 7 4 2 3" xfId="29195" xr:uid="{00000000-0005-0000-0000-000054710000}"/>
    <cellStyle name="20% - Accent1 3 5 7 4 3" xfId="29196" xr:uid="{00000000-0005-0000-0000-000055710000}"/>
    <cellStyle name="20% - Accent1 3 5 7 4 3 2" xfId="29197" xr:uid="{00000000-0005-0000-0000-000056710000}"/>
    <cellStyle name="20% - Accent1 3 5 7 4 4" xfId="29198" xr:uid="{00000000-0005-0000-0000-000057710000}"/>
    <cellStyle name="20% - Accent1 3 5 7 5" xfId="29199" xr:uid="{00000000-0005-0000-0000-000058710000}"/>
    <cellStyle name="20% - Accent1 3 5 7 5 2" xfId="29200" xr:uid="{00000000-0005-0000-0000-000059710000}"/>
    <cellStyle name="20% - Accent1 3 5 7 5 2 2" xfId="29201" xr:uid="{00000000-0005-0000-0000-00005A710000}"/>
    <cellStyle name="20% - Accent1 3 5 7 5 3" xfId="29202" xr:uid="{00000000-0005-0000-0000-00005B710000}"/>
    <cellStyle name="20% - Accent1 3 5 7 6" xfId="29203" xr:uid="{00000000-0005-0000-0000-00005C710000}"/>
    <cellStyle name="20% - Accent1 3 5 7 6 2" xfId="29204" xr:uid="{00000000-0005-0000-0000-00005D710000}"/>
    <cellStyle name="20% - Accent1 3 5 7 6 2 2" xfId="29205" xr:uid="{00000000-0005-0000-0000-00005E710000}"/>
    <cellStyle name="20% - Accent1 3 5 7 6 3" xfId="29206" xr:uid="{00000000-0005-0000-0000-00005F710000}"/>
    <cellStyle name="20% - Accent1 3 5 7 7" xfId="29207" xr:uid="{00000000-0005-0000-0000-000060710000}"/>
    <cellStyle name="20% - Accent1 3 5 7 7 2" xfId="29208" xr:uid="{00000000-0005-0000-0000-000061710000}"/>
    <cellStyle name="20% - Accent1 3 5 7 8" xfId="29209" xr:uid="{00000000-0005-0000-0000-000062710000}"/>
    <cellStyle name="20% - Accent1 3 5 7 8 2" xfId="29210" xr:uid="{00000000-0005-0000-0000-000063710000}"/>
    <cellStyle name="20% - Accent1 3 5 7 9" xfId="29211" xr:uid="{00000000-0005-0000-0000-000064710000}"/>
    <cellStyle name="20% - Accent1 3 5 8" xfId="29212" xr:uid="{00000000-0005-0000-0000-000065710000}"/>
    <cellStyle name="20% - Accent1 3 5 8 2" xfId="29213" xr:uid="{00000000-0005-0000-0000-000066710000}"/>
    <cellStyle name="20% - Accent1 3 5 8 2 2" xfId="29214" xr:uid="{00000000-0005-0000-0000-000067710000}"/>
    <cellStyle name="20% - Accent1 3 5 8 2 2 2" xfId="29215" xr:uid="{00000000-0005-0000-0000-000068710000}"/>
    <cellStyle name="20% - Accent1 3 5 8 2 2 2 2" xfId="29216" xr:uid="{00000000-0005-0000-0000-000069710000}"/>
    <cellStyle name="20% - Accent1 3 5 8 2 2 3" xfId="29217" xr:uid="{00000000-0005-0000-0000-00006A710000}"/>
    <cellStyle name="20% - Accent1 3 5 8 2 3" xfId="29218" xr:uid="{00000000-0005-0000-0000-00006B710000}"/>
    <cellStyle name="20% - Accent1 3 5 8 2 3 2" xfId="29219" xr:uid="{00000000-0005-0000-0000-00006C710000}"/>
    <cellStyle name="20% - Accent1 3 5 8 2 4" xfId="29220" xr:uid="{00000000-0005-0000-0000-00006D710000}"/>
    <cellStyle name="20% - Accent1 3 5 8 3" xfId="29221" xr:uid="{00000000-0005-0000-0000-00006E710000}"/>
    <cellStyle name="20% - Accent1 3 5 8 3 2" xfId="29222" xr:uid="{00000000-0005-0000-0000-00006F710000}"/>
    <cellStyle name="20% - Accent1 3 5 8 3 2 2" xfId="29223" xr:uid="{00000000-0005-0000-0000-000070710000}"/>
    <cellStyle name="20% - Accent1 3 5 8 3 2 2 2" xfId="29224" xr:uid="{00000000-0005-0000-0000-000071710000}"/>
    <cellStyle name="20% - Accent1 3 5 8 3 2 3" xfId="29225" xr:uid="{00000000-0005-0000-0000-000072710000}"/>
    <cellStyle name="20% - Accent1 3 5 8 3 3" xfId="29226" xr:uid="{00000000-0005-0000-0000-000073710000}"/>
    <cellStyle name="20% - Accent1 3 5 8 3 3 2" xfId="29227" xr:uid="{00000000-0005-0000-0000-000074710000}"/>
    <cellStyle name="20% - Accent1 3 5 8 3 4" xfId="29228" xr:uid="{00000000-0005-0000-0000-000075710000}"/>
    <cellStyle name="20% - Accent1 3 5 8 4" xfId="29229" xr:uid="{00000000-0005-0000-0000-000076710000}"/>
    <cellStyle name="20% - Accent1 3 5 8 4 2" xfId="29230" xr:uid="{00000000-0005-0000-0000-000077710000}"/>
    <cellStyle name="20% - Accent1 3 5 8 4 2 2" xfId="29231" xr:uid="{00000000-0005-0000-0000-000078710000}"/>
    <cellStyle name="20% - Accent1 3 5 8 4 2 2 2" xfId="29232" xr:uid="{00000000-0005-0000-0000-000079710000}"/>
    <cellStyle name="20% - Accent1 3 5 8 4 2 3" xfId="29233" xr:uid="{00000000-0005-0000-0000-00007A710000}"/>
    <cellStyle name="20% - Accent1 3 5 8 4 3" xfId="29234" xr:uid="{00000000-0005-0000-0000-00007B710000}"/>
    <cellStyle name="20% - Accent1 3 5 8 4 3 2" xfId="29235" xr:uid="{00000000-0005-0000-0000-00007C710000}"/>
    <cellStyle name="20% - Accent1 3 5 8 4 4" xfId="29236" xr:uid="{00000000-0005-0000-0000-00007D710000}"/>
    <cellStyle name="20% - Accent1 3 5 8 5" xfId="29237" xr:uid="{00000000-0005-0000-0000-00007E710000}"/>
    <cellStyle name="20% - Accent1 3 5 8 5 2" xfId="29238" xr:uid="{00000000-0005-0000-0000-00007F710000}"/>
    <cellStyle name="20% - Accent1 3 5 8 5 2 2" xfId="29239" xr:uid="{00000000-0005-0000-0000-000080710000}"/>
    <cellStyle name="20% - Accent1 3 5 8 5 3" xfId="29240" xr:uid="{00000000-0005-0000-0000-000081710000}"/>
    <cellStyle name="20% - Accent1 3 5 8 6" xfId="29241" xr:uid="{00000000-0005-0000-0000-000082710000}"/>
    <cellStyle name="20% - Accent1 3 5 8 6 2" xfId="29242" xr:uid="{00000000-0005-0000-0000-000083710000}"/>
    <cellStyle name="20% - Accent1 3 5 8 6 2 2" xfId="29243" xr:uid="{00000000-0005-0000-0000-000084710000}"/>
    <cellStyle name="20% - Accent1 3 5 8 6 3" xfId="29244" xr:uid="{00000000-0005-0000-0000-000085710000}"/>
    <cellStyle name="20% - Accent1 3 5 8 7" xfId="29245" xr:uid="{00000000-0005-0000-0000-000086710000}"/>
    <cellStyle name="20% - Accent1 3 5 8 7 2" xfId="29246" xr:uid="{00000000-0005-0000-0000-000087710000}"/>
    <cellStyle name="20% - Accent1 3 5 8 8" xfId="29247" xr:uid="{00000000-0005-0000-0000-000088710000}"/>
    <cellStyle name="20% - Accent1 3 5 8 8 2" xfId="29248" xr:uid="{00000000-0005-0000-0000-000089710000}"/>
    <cellStyle name="20% - Accent1 3 5 8 9" xfId="29249" xr:uid="{00000000-0005-0000-0000-00008A710000}"/>
    <cellStyle name="20% - Accent1 3 5 9" xfId="29250" xr:uid="{00000000-0005-0000-0000-00008B710000}"/>
    <cellStyle name="20% - Accent1 3 5 9 2" xfId="29251" xr:uid="{00000000-0005-0000-0000-00008C710000}"/>
    <cellStyle name="20% - Accent1 3 5 9 2 2" xfId="29252" xr:uid="{00000000-0005-0000-0000-00008D710000}"/>
    <cellStyle name="20% - Accent1 3 5 9 2 2 2" xfId="29253" xr:uid="{00000000-0005-0000-0000-00008E710000}"/>
    <cellStyle name="20% - Accent1 3 5 9 2 3" xfId="29254" xr:uid="{00000000-0005-0000-0000-00008F710000}"/>
    <cellStyle name="20% - Accent1 3 5 9 3" xfId="29255" xr:uid="{00000000-0005-0000-0000-000090710000}"/>
    <cellStyle name="20% - Accent1 3 5 9 3 2" xfId="29256" xr:uid="{00000000-0005-0000-0000-000091710000}"/>
    <cellStyle name="20% - Accent1 3 5 9 4" xfId="29257" xr:uid="{00000000-0005-0000-0000-000092710000}"/>
    <cellStyle name="20% - Accent1 3 6" xfId="29258" xr:uid="{00000000-0005-0000-0000-000093710000}"/>
    <cellStyle name="20% - Accent1 3 6 10" xfId="29259" xr:uid="{00000000-0005-0000-0000-000094710000}"/>
    <cellStyle name="20% - Accent1 3 6 10 2" xfId="29260" xr:uid="{00000000-0005-0000-0000-000095710000}"/>
    <cellStyle name="20% - Accent1 3 6 10 2 2" xfId="29261" xr:uid="{00000000-0005-0000-0000-000096710000}"/>
    <cellStyle name="20% - Accent1 3 6 10 2 2 2" xfId="29262" xr:uid="{00000000-0005-0000-0000-000097710000}"/>
    <cellStyle name="20% - Accent1 3 6 10 2 3" xfId="29263" xr:uid="{00000000-0005-0000-0000-000098710000}"/>
    <cellStyle name="20% - Accent1 3 6 10 3" xfId="29264" xr:uid="{00000000-0005-0000-0000-000099710000}"/>
    <cellStyle name="20% - Accent1 3 6 10 3 2" xfId="29265" xr:uid="{00000000-0005-0000-0000-00009A710000}"/>
    <cellStyle name="20% - Accent1 3 6 10 4" xfId="29266" xr:uid="{00000000-0005-0000-0000-00009B710000}"/>
    <cellStyle name="20% - Accent1 3 6 11" xfId="29267" xr:uid="{00000000-0005-0000-0000-00009C710000}"/>
    <cellStyle name="20% - Accent1 3 6 11 2" xfId="29268" xr:uid="{00000000-0005-0000-0000-00009D710000}"/>
    <cellStyle name="20% - Accent1 3 6 11 2 2" xfId="29269" xr:uid="{00000000-0005-0000-0000-00009E710000}"/>
    <cellStyle name="20% - Accent1 3 6 11 3" xfId="29270" xr:uid="{00000000-0005-0000-0000-00009F710000}"/>
    <cellStyle name="20% - Accent1 3 6 12" xfId="29271" xr:uid="{00000000-0005-0000-0000-0000A0710000}"/>
    <cellStyle name="20% - Accent1 3 6 12 2" xfId="29272" xr:uid="{00000000-0005-0000-0000-0000A1710000}"/>
    <cellStyle name="20% - Accent1 3 6 12 2 2" xfId="29273" xr:uid="{00000000-0005-0000-0000-0000A2710000}"/>
    <cellStyle name="20% - Accent1 3 6 12 3" xfId="29274" xr:uid="{00000000-0005-0000-0000-0000A3710000}"/>
    <cellStyle name="20% - Accent1 3 6 13" xfId="29275" xr:uid="{00000000-0005-0000-0000-0000A4710000}"/>
    <cellStyle name="20% - Accent1 3 6 13 2" xfId="29276" xr:uid="{00000000-0005-0000-0000-0000A5710000}"/>
    <cellStyle name="20% - Accent1 3 6 14" xfId="29277" xr:uid="{00000000-0005-0000-0000-0000A6710000}"/>
    <cellStyle name="20% - Accent1 3 6 14 2" xfId="29278" xr:uid="{00000000-0005-0000-0000-0000A7710000}"/>
    <cellStyle name="20% - Accent1 3 6 15" xfId="29279" xr:uid="{00000000-0005-0000-0000-0000A8710000}"/>
    <cellStyle name="20% - Accent1 3 6 2" xfId="29280" xr:uid="{00000000-0005-0000-0000-0000A9710000}"/>
    <cellStyle name="20% - Accent1 3 6 2 10" xfId="29281" xr:uid="{00000000-0005-0000-0000-0000AA710000}"/>
    <cellStyle name="20% - Accent1 3 6 2 10 2" xfId="29282" xr:uid="{00000000-0005-0000-0000-0000AB710000}"/>
    <cellStyle name="20% - Accent1 3 6 2 10 2 2" xfId="29283" xr:uid="{00000000-0005-0000-0000-0000AC710000}"/>
    <cellStyle name="20% - Accent1 3 6 2 10 3" xfId="29284" xr:uid="{00000000-0005-0000-0000-0000AD710000}"/>
    <cellStyle name="20% - Accent1 3 6 2 11" xfId="29285" xr:uid="{00000000-0005-0000-0000-0000AE710000}"/>
    <cellStyle name="20% - Accent1 3 6 2 11 2" xfId="29286" xr:uid="{00000000-0005-0000-0000-0000AF710000}"/>
    <cellStyle name="20% - Accent1 3 6 2 11 2 2" xfId="29287" xr:uid="{00000000-0005-0000-0000-0000B0710000}"/>
    <cellStyle name="20% - Accent1 3 6 2 11 3" xfId="29288" xr:uid="{00000000-0005-0000-0000-0000B1710000}"/>
    <cellStyle name="20% - Accent1 3 6 2 12" xfId="29289" xr:uid="{00000000-0005-0000-0000-0000B2710000}"/>
    <cellStyle name="20% - Accent1 3 6 2 12 2" xfId="29290" xr:uid="{00000000-0005-0000-0000-0000B3710000}"/>
    <cellStyle name="20% - Accent1 3 6 2 13" xfId="29291" xr:uid="{00000000-0005-0000-0000-0000B4710000}"/>
    <cellStyle name="20% - Accent1 3 6 2 13 2" xfId="29292" xr:uid="{00000000-0005-0000-0000-0000B5710000}"/>
    <cellStyle name="20% - Accent1 3 6 2 14" xfId="29293" xr:uid="{00000000-0005-0000-0000-0000B6710000}"/>
    <cellStyle name="20% - Accent1 3 6 2 2" xfId="29294" xr:uid="{00000000-0005-0000-0000-0000B7710000}"/>
    <cellStyle name="20% - Accent1 3 6 2 2 10" xfId="29295" xr:uid="{00000000-0005-0000-0000-0000B8710000}"/>
    <cellStyle name="20% - Accent1 3 6 2 2 10 2" xfId="29296" xr:uid="{00000000-0005-0000-0000-0000B9710000}"/>
    <cellStyle name="20% - Accent1 3 6 2 2 11" xfId="29297" xr:uid="{00000000-0005-0000-0000-0000BA710000}"/>
    <cellStyle name="20% - Accent1 3 6 2 2 2" xfId="29298" xr:uid="{00000000-0005-0000-0000-0000BB710000}"/>
    <cellStyle name="20% - Accent1 3 6 2 2 2 2" xfId="29299" xr:uid="{00000000-0005-0000-0000-0000BC710000}"/>
    <cellStyle name="20% - Accent1 3 6 2 2 2 2 2" xfId="29300" xr:uid="{00000000-0005-0000-0000-0000BD710000}"/>
    <cellStyle name="20% - Accent1 3 6 2 2 2 2 2 2" xfId="29301" xr:uid="{00000000-0005-0000-0000-0000BE710000}"/>
    <cellStyle name="20% - Accent1 3 6 2 2 2 2 2 2 2" xfId="29302" xr:uid="{00000000-0005-0000-0000-0000BF710000}"/>
    <cellStyle name="20% - Accent1 3 6 2 2 2 2 2 3" xfId="29303" xr:uid="{00000000-0005-0000-0000-0000C0710000}"/>
    <cellStyle name="20% - Accent1 3 6 2 2 2 2 3" xfId="29304" xr:uid="{00000000-0005-0000-0000-0000C1710000}"/>
    <cellStyle name="20% - Accent1 3 6 2 2 2 2 3 2" xfId="29305" xr:uid="{00000000-0005-0000-0000-0000C2710000}"/>
    <cellStyle name="20% - Accent1 3 6 2 2 2 2 4" xfId="29306" xr:uid="{00000000-0005-0000-0000-0000C3710000}"/>
    <cellStyle name="20% - Accent1 3 6 2 2 2 3" xfId="29307" xr:uid="{00000000-0005-0000-0000-0000C4710000}"/>
    <cellStyle name="20% - Accent1 3 6 2 2 2 3 2" xfId="29308" xr:uid="{00000000-0005-0000-0000-0000C5710000}"/>
    <cellStyle name="20% - Accent1 3 6 2 2 2 3 2 2" xfId="29309" xr:uid="{00000000-0005-0000-0000-0000C6710000}"/>
    <cellStyle name="20% - Accent1 3 6 2 2 2 3 2 2 2" xfId="29310" xr:uid="{00000000-0005-0000-0000-0000C7710000}"/>
    <cellStyle name="20% - Accent1 3 6 2 2 2 3 2 3" xfId="29311" xr:uid="{00000000-0005-0000-0000-0000C8710000}"/>
    <cellStyle name="20% - Accent1 3 6 2 2 2 3 3" xfId="29312" xr:uid="{00000000-0005-0000-0000-0000C9710000}"/>
    <cellStyle name="20% - Accent1 3 6 2 2 2 3 3 2" xfId="29313" xr:uid="{00000000-0005-0000-0000-0000CA710000}"/>
    <cellStyle name="20% - Accent1 3 6 2 2 2 3 4" xfId="29314" xr:uid="{00000000-0005-0000-0000-0000CB710000}"/>
    <cellStyle name="20% - Accent1 3 6 2 2 2 4" xfId="29315" xr:uid="{00000000-0005-0000-0000-0000CC710000}"/>
    <cellStyle name="20% - Accent1 3 6 2 2 2 4 2" xfId="29316" xr:uid="{00000000-0005-0000-0000-0000CD710000}"/>
    <cellStyle name="20% - Accent1 3 6 2 2 2 4 2 2" xfId="29317" xr:uid="{00000000-0005-0000-0000-0000CE710000}"/>
    <cellStyle name="20% - Accent1 3 6 2 2 2 4 2 2 2" xfId="29318" xr:uid="{00000000-0005-0000-0000-0000CF710000}"/>
    <cellStyle name="20% - Accent1 3 6 2 2 2 4 2 3" xfId="29319" xr:uid="{00000000-0005-0000-0000-0000D0710000}"/>
    <cellStyle name="20% - Accent1 3 6 2 2 2 4 3" xfId="29320" xr:uid="{00000000-0005-0000-0000-0000D1710000}"/>
    <cellStyle name="20% - Accent1 3 6 2 2 2 4 3 2" xfId="29321" xr:uid="{00000000-0005-0000-0000-0000D2710000}"/>
    <cellStyle name="20% - Accent1 3 6 2 2 2 4 4" xfId="29322" xr:uid="{00000000-0005-0000-0000-0000D3710000}"/>
    <cellStyle name="20% - Accent1 3 6 2 2 2 5" xfId="29323" xr:uid="{00000000-0005-0000-0000-0000D4710000}"/>
    <cellStyle name="20% - Accent1 3 6 2 2 2 5 2" xfId="29324" xr:uid="{00000000-0005-0000-0000-0000D5710000}"/>
    <cellStyle name="20% - Accent1 3 6 2 2 2 5 2 2" xfId="29325" xr:uid="{00000000-0005-0000-0000-0000D6710000}"/>
    <cellStyle name="20% - Accent1 3 6 2 2 2 5 3" xfId="29326" xr:uid="{00000000-0005-0000-0000-0000D7710000}"/>
    <cellStyle name="20% - Accent1 3 6 2 2 2 6" xfId="29327" xr:uid="{00000000-0005-0000-0000-0000D8710000}"/>
    <cellStyle name="20% - Accent1 3 6 2 2 2 6 2" xfId="29328" xr:uid="{00000000-0005-0000-0000-0000D9710000}"/>
    <cellStyle name="20% - Accent1 3 6 2 2 2 6 2 2" xfId="29329" xr:uid="{00000000-0005-0000-0000-0000DA710000}"/>
    <cellStyle name="20% - Accent1 3 6 2 2 2 6 3" xfId="29330" xr:uid="{00000000-0005-0000-0000-0000DB710000}"/>
    <cellStyle name="20% - Accent1 3 6 2 2 2 7" xfId="29331" xr:uid="{00000000-0005-0000-0000-0000DC710000}"/>
    <cellStyle name="20% - Accent1 3 6 2 2 2 7 2" xfId="29332" xr:uid="{00000000-0005-0000-0000-0000DD710000}"/>
    <cellStyle name="20% - Accent1 3 6 2 2 2 8" xfId="29333" xr:uid="{00000000-0005-0000-0000-0000DE710000}"/>
    <cellStyle name="20% - Accent1 3 6 2 2 2 8 2" xfId="29334" xr:uid="{00000000-0005-0000-0000-0000DF710000}"/>
    <cellStyle name="20% - Accent1 3 6 2 2 2 9" xfId="29335" xr:uid="{00000000-0005-0000-0000-0000E0710000}"/>
    <cellStyle name="20% - Accent1 3 6 2 2 3" xfId="29336" xr:uid="{00000000-0005-0000-0000-0000E1710000}"/>
    <cellStyle name="20% - Accent1 3 6 2 2 3 2" xfId="29337" xr:uid="{00000000-0005-0000-0000-0000E2710000}"/>
    <cellStyle name="20% - Accent1 3 6 2 2 3 2 2" xfId="29338" xr:uid="{00000000-0005-0000-0000-0000E3710000}"/>
    <cellStyle name="20% - Accent1 3 6 2 2 3 2 2 2" xfId="29339" xr:uid="{00000000-0005-0000-0000-0000E4710000}"/>
    <cellStyle name="20% - Accent1 3 6 2 2 3 2 2 2 2" xfId="29340" xr:uid="{00000000-0005-0000-0000-0000E5710000}"/>
    <cellStyle name="20% - Accent1 3 6 2 2 3 2 2 3" xfId="29341" xr:uid="{00000000-0005-0000-0000-0000E6710000}"/>
    <cellStyle name="20% - Accent1 3 6 2 2 3 2 3" xfId="29342" xr:uid="{00000000-0005-0000-0000-0000E7710000}"/>
    <cellStyle name="20% - Accent1 3 6 2 2 3 2 3 2" xfId="29343" xr:uid="{00000000-0005-0000-0000-0000E8710000}"/>
    <cellStyle name="20% - Accent1 3 6 2 2 3 2 4" xfId="29344" xr:uid="{00000000-0005-0000-0000-0000E9710000}"/>
    <cellStyle name="20% - Accent1 3 6 2 2 3 3" xfId="29345" xr:uid="{00000000-0005-0000-0000-0000EA710000}"/>
    <cellStyle name="20% - Accent1 3 6 2 2 3 3 2" xfId="29346" xr:uid="{00000000-0005-0000-0000-0000EB710000}"/>
    <cellStyle name="20% - Accent1 3 6 2 2 3 3 2 2" xfId="29347" xr:uid="{00000000-0005-0000-0000-0000EC710000}"/>
    <cellStyle name="20% - Accent1 3 6 2 2 3 3 2 2 2" xfId="29348" xr:uid="{00000000-0005-0000-0000-0000ED710000}"/>
    <cellStyle name="20% - Accent1 3 6 2 2 3 3 2 3" xfId="29349" xr:uid="{00000000-0005-0000-0000-0000EE710000}"/>
    <cellStyle name="20% - Accent1 3 6 2 2 3 3 3" xfId="29350" xr:uid="{00000000-0005-0000-0000-0000EF710000}"/>
    <cellStyle name="20% - Accent1 3 6 2 2 3 3 3 2" xfId="29351" xr:uid="{00000000-0005-0000-0000-0000F0710000}"/>
    <cellStyle name="20% - Accent1 3 6 2 2 3 3 4" xfId="29352" xr:uid="{00000000-0005-0000-0000-0000F1710000}"/>
    <cellStyle name="20% - Accent1 3 6 2 2 3 4" xfId="29353" xr:uid="{00000000-0005-0000-0000-0000F2710000}"/>
    <cellStyle name="20% - Accent1 3 6 2 2 3 4 2" xfId="29354" xr:uid="{00000000-0005-0000-0000-0000F3710000}"/>
    <cellStyle name="20% - Accent1 3 6 2 2 3 4 2 2" xfId="29355" xr:uid="{00000000-0005-0000-0000-0000F4710000}"/>
    <cellStyle name="20% - Accent1 3 6 2 2 3 4 2 2 2" xfId="29356" xr:uid="{00000000-0005-0000-0000-0000F5710000}"/>
    <cellStyle name="20% - Accent1 3 6 2 2 3 4 2 3" xfId="29357" xr:uid="{00000000-0005-0000-0000-0000F6710000}"/>
    <cellStyle name="20% - Accent1 3 6 2 2 3 4 3" xfId="29358" xr:uid="{00000000-0005-0000-0000-0000F7710000}"/>
    <cellStyle name="20% - Accent1 3 6 2 2 3 4 3 2" xfId="29359" xr:uid="{00000000-0005-0000-0000-0000F8710000}"/>
    <cellStyle name="20% - Accent1 3 6 2 2 3 4 4" xfId="29360" xr:uid="{00000000-0005-0000-0000-0000F9710000}"/>
    <cellStyle name="20% - Accent1 3 6 2 2 3 5" xfId="29361" xr:uid="{00000000-0005-0000-0000-0000FA710000}"/>
    <cellStyle name="20% - Accent1 3 6 2 2 3 5 2" xfId="29362" xr:uid="{00000000-0005-0000-0000-0000FB710000}"/>
    <cellStyle name="20% - Accent1 3 6 2 2 3 5 2 2" xfId="29363" xr:uid="{00000000-0005-0000-0000-0000FC710000}"/>
    <cellStyle name="20% - Accent1 3 6 2 2 3 5 3" xfId="29364" xr:uid="{00000000-0005-0000-0000-0000FD710000}"/>
    <cellStyle name="20% - Accent1 3 6 2 2 3 6" xfId="29365" xr:uid="{00000000-0005-0000-0000-0000FE710000}"/>
    <cellStyle name="20% - Accent1 3 6 2 2 3 6 2" xfId="29366" xr:uid="{00000000-0005-0000-0000-0000FF710000}"/>
    <cellStyle name="20% - Accent1 3 6 2 2 3 6 2 2" xfId="29367" xr:uid="{00000000-0005-0000-0000-000000720000}"/>
    <cellStyle name="20% - Accent1 3 6 2 2 3 6 3" xfId="29368" xr:uid="{00000000-0005-0000-0000-000001720000}"/>
    <cellStyle name="20% - Accent1 3 6 2 2 3 7" xfId="29369" xr:uid="{00000000-0005-0000-0000-000002720000}"/>
    <cellStyle name="20% - Accent1 3 6 2 2 3 7 2" xfId="29370" xr:uid="{00000000-0005-0000-0000-000003720000}"/>
    <cellStyle name="20% - Accent1 3 6 2 2 3 8" xfId="29371" xr:uid="{00000000-0005-0000-0000-000004720000}"/>
    <cellStyle name="20% - Accent1 3 6 2 2 3 8 2" xfId="29372" xr:uid="{00000000-0005-0000-0000-000005720000}"/>
    <cellStyle name="20% - Accent1 3 6 2 2 3 9" xfId="29373" xr:uid="{00000000-0005-0000-0000-000006720000}"/>
    <cellStyle name="20% - Accent1 3 6 2 2 4" xfId="29374" xr:uid="{00000000-0005-0000-0000-000007720000}"/>
    <cellStyle name="20% - Accent1 3 6 2 2 4 2" xfId="29375" xr:uid="{00000000-0005-0000-0000-000008720000}"/>
    <cellStyle name="20% - Accent1 3 6 2 2 4 2 2" xfId="29376" xr:uid="{00000000-0005-0000-0000-000009720000}"/>
    <cellStyle name="20% - Accent1 3 6 2 2 4 2 2 2" xfId="29377" xr:uid="{00000000-0005-0000-0000-00000A720000}"/>
    <cellStyle name="20% - Accent1 3 6 2 2 4 2 3" xfId="29378" xr:uid="{00000000-0005-0000-0000-00000B720000}"/>
    <cellStyle name="20% - Accent1 3 6 2 2 4 3" xfId="29379" xr:uid="{00000000-0005-0000-0000-00000C720000}"/>
    <cellStyle name="20% - Accent1 3 6 2 2 4 3 2" xfId="29380" xr:uid="{00000000-0005-0000-0000-00000D720000}"/>
    <cellStyle name="20% - Accent1 3 6 2 2 4 4" xfId="29381" xr:uid="{00000000-0005-0000-0000-00000E720000}"/>
    <cellStyle name="20% - Accent1 3 6 2 2 5" xfId="29382" xr:uid="{00000000-0005-0000-0000-00000F720000}"/>
    <cellStyle name="20% - Accent1 3 6 2 2 5 2" xfId="29383" xr:uid="{00000000-0005-0000-0000-000010720000}"/>
    <cellStyle name="20% - Accent1 3 6 2 2 5 2 2" xfId="29384" xr:uid="{00000000-0005-0000-0000-000011720000}"/>
    <cellStyle name="20% - Accent1 3 6 2 2 5 2 2 2" xfId="29385" xr:uid="{00000000-0005-0000-0000-000012720000}"/>
    <cellStyle name="20% - Accent1 3 6 2 2 5 2 3" xfId="29386" xr:uid="{00000000-0005-0000-0000-000013720000}"/>
    <cellStyle name="20% - Accent1 3 6 2 2 5 3" xfId="29387" xr:uid="{00000000-0005-0000-0000-000014720000}"/>
    <cellStyle name="20% - Accent1 3 6 2 2 5 3 2" xfId="29388" xr:uid="{00000000-0005-0000-0000-000015720000}"/>
    <cellStyle name="20% - Accent1 3 6 2 2 5 4" xfId="29389" xr:uid="{00000000-0005-0000-0000-000016720000}"/>
    <cellStyle name="20% - Accent1 3 6 2 2 6" xfId="29390" xr:uid="{00000000-0005-0000-0000-000017720000}"/>
    <cellStyle name="20% - Accent1 3 6 2 2 6 2" xfId="29391" xr:uid="{00000000-0005-0000-0000-000018720000}"/>
    <cellStyle name="20% - Accent1 3 6 2 2 6 2 2" xfId="29392" xr:uid="{00000000-0005-0000-0000-000019720000}"/>
    <cellStyle name="20% - Accent1 3 6 2 2 6 2 2 2" xfId="29393" xr:uid="{00000000-0005-0000-0000-00001A720000}"/>
    <cellStyle name="20% - Accent1 3 6 2 2 6 2 3" xfId="29394" xr:uid="{00000000-0005-0000-0000-00001B720000}"/>
    <cellStyle name="20% - Accent1 3 6 2 2 6 3" xfId="29395" xr:uid="{00000000-0005-0000-0000-00001C720000}"/>
    <cellStyle name="20% - Accent1 3 6 2 2 6 3 2" xfId="29396" xr:uid="{00000000-0005-0000-0000-00001D720000}"/>
    <cellStyle name="20% - Accent1 3 6 2 2 6 4" xfId="29397" xr:uid="{00000000-0005-0000-0000-00001E720000}"/>
    <cellStyle name="20% - Accent1 3 6 2 2 7" xfId="29398" xr:uid="{00000000-0005-0000-0000-00001F720000}"/>
    <cellStyle name="20% - Accent1 3 6 2 2 7 2" xfId="29399" xr:uid="{00000000-0005-0000-0000-000020720000}"/>
    <cellStyle name="20% - Accent1 3 6 2 2 7 2 2" xfId="29400" xr:uid="{00000000-0005-0000-0000-000021720000}"/>
    <cellStyle name="20% - Accent1 3 6 2 2 7 3" xfId="29401" xr:uid="{00000000-0005-0000-0000-000022720000}"/>
    <cellStyle name="20% - Accent1 3 6 2 2 8" xfId="29402" xr:uid="{00000000-0005-0000-0000-000023720000}"/>
    <cellStyle name="20% - Accent1 3 6 2 2 8 2" xfId="29403" xr:uid="{00000000-0005-0000-0000-000024720000}"/>
    <cellStyle name="20% - Accent1 3 6 2 2 8 2 2" xfId="29404" xr:uid="{00000000-0005-0000-0000-000025720000}"/>
    <cellStyle name="20% - Accent1 3 6 2 2 8 3" xfId="29405" xr:uid="{00000000-0005-0000-0000-000026720000}"/>
    <cellStyle name="20% - Accent1 3 6 2 2 9" xfId="29406" xr:uid="{00000000-0005-0000-0000-000027720000}"/>
    <cellStyle name="20% - Accent1 3 6 2 2 9 2" xfId="29407" xr:uid="{00000000-0005-0000-0000-000028720000}"/>
    <cellStyle name="20% - Accent1 3 6 2 3" xfId="29408" xr:uid="{00000000-0005-0000-0000-000029720000}"/>
    <cellStyle name="20% - Accent1 3 6 2 3 10" xfId="29409" xr:uid="{00000000-0005-0000-0000-00002A720000}"/>
    <cellStyle name="20% - Accent1 3 6 2 3 10 2" xfId="29410" xr:uid="{00000000-0005-0000-0000-00002B720000}"/>
    <cellStyle name="20% - Accent1 3 6 2 3 11" xfId="29411" xr:uid="{00000000-0005-0000-0000-00002C720000}"/>
    <cellStyle name="20% - Accent1 3 6 2 3 2" xfId="29412" xr:uid="{00000000-0005-0000-0000-00002D720000}"/>
    <cellStyle name="20% - Accent1 3 6 2 3 2 2" xfId="29413" xr:uid="{00000000-0005-0000-0000-00002E720000}"/>
    <cellStyle name="20% - Accent1 3 6 2 3 2 2 2" xfId="29414" xr:uid="{00000000-0005-0000-0000-00002F720000}"/>
    <cellStyle name="20% - Accent1 3 6 2 3 2 2 2 2" xfId="29415" xr:uid="{00000000-0005-0000-0000-000030720000}"/>
    <cellStyle name="20% - Accent1 3 6 2 3 2 2 2 2 2" xfId="29416" xr:uid="{00000000-0005-0000-0000-000031720000}"/>
    <cellStyle name="20% - Accent1 3 6 2 3 2 2 2 3" xfId="29417" xr:uid="{00000000-0005-0000-0000-000032720000}"/>
    <cellStyle name="20% - Accent1 3 6 2 3 2 2 3" xfId="29418" xr:uid="{00000000-0005-0000-0000-000033720000}"/>
    <cellStyle name="20% - Accent1 3 6 2 3 2 2 3 2" xfId="29419" xr:uid="{00000000-0005-0000-0000-000034720000}"/>
    <cellStyle name="20% - Accent1 3 6 2 3 2 2 4" xfId="29420" xr:uid="{00000000-0005-0000-0000-000035720000}"/>
    <cellStyle name="20% - Accent1 3 6 2 3 2 3" xfId="29421" xr:uid="{00000000-0005-0000-0000-000036720000}"/>
    <cellStyle name="20% - Accent1 3 6 2 3 2 3 2" xfId="29422" xr:uid="{00000000-0005-0000-0000-000037720000}"/>
    <cellStyle name="20% - Accent1 3 6 2 3 2 3 2 2" xfId="29423" xr:uid="{00000000-0005-0000-0000-000038720000}"/>
    <cellStyle name="20% - Accent1 3 6 2 3 2 3 2 2 2" xfId="29424" xr:uid="{00000000-0005-0000-0000-000039720000}"/>
    <cellStyle name="20% - Accent1 3 6 2 3 2 3 2 3" xfId="29425" xr:uid="{00000000-0005-0000-0000-00003A720000}"/>
    <cellStyle name="20% - Accent1 3 6 2 3 2 3 3" xfId="29426" xr:uid="{00000000-0005-0000-0000-00003B720000}"/>
    <cellStyle name="20% - Accent1 3 6 2 3 2 3 3 2" xfId="29427" xr:uid="{00000000-0005-0000-0000-00003C720000}"/>
    <cellStyle name="20% - Accent1 3 6 2 3 2 3 4" xfId="29428" xr:uid="{00000000-0005-0000-0000-00003D720000}"/>
    <cellStyle name="20% - Accent1 3 6 2 3 2 4" xfId="29429" xr:uid="{00000000-0005-0000-0000-00003E720000}"/>
    <cellStyle name="20% - Accent1 3 6 2 3 2 4 2" xfId="29430" xr:uid="{00000000-0005-0000-0000-00003F720000}"/>
    <cellStyle name="20% - Accent1 3 6 2 3 2 4 2 2" xfId="29431" xr:uid="{00000000-0005-0000-0000-000040720000}"/>
    <cellStyle name="20% - Accent1 3 6 2 3 2 4 2 2 2" xfId="29432" xr:uid="{00000000-0005-0000-0000-000041720000}"/>
    <cellStyle name="20% - Accent1 3 6 2 3 2 4 2 3" xfId="29433" xr:uid="{00000000-0005-0000-0000-000042720000}"/>
    <cellStyle name="20% - Accent1 3 6 2 3 2 4 3" xfId="29434" xr:uid="{00000000-0005-0000-0000-000043720000}"/>
    <cellStyle name="20% - Accent1 3 6 2 3 2 4 3 2" xfId="29435" xr:uid="{00000000-0005-0000-0000-000044720000}"/>
    <cellStyle name="20% - Accent1 3 6 2 3 2 4 4" xfId="29436" xr:uid="{00000000-0005-0000-0000-000045720000}"/>
    <cellStyle name="20% - Accent1 3 6 2 3 2 5" xfId="29437" xr:uid="{00000000-0005-0000-0000-000046720000}"/>
    <cellStyle name="20% - Accent1 3 6 2 3 2 5 2" xfId="29438" xr:uid="{00000000-0005-0000-0000-000047720000}"/>
    <cellStyle name="20% - Accent1 3 6 2 3 2 5 2 2" xfId="29439" xr:uid="{00000000-0005-0000-0000-000048720000}"/>
    <cellStyle name="20% - Accent1 3 6 2 3 2 5 3" xfId="29440" xr:uid="{00000000-0005-0000-0000-000049720000}"/>
    <cellStyle name="20% - Accent1 3 6 2 3 2 6" xfId="29441" xr:uid="{00000000-0005-0000-0000-00004A720000}"/>
    <cellStyle name="20% - Accent1 3 6 2 3 2 6 2" xfId="29442" xr:uid="{00000000-0005-0000-0000-00004B720000}"/>
    <cellStyle name="20% - Accent1 3 6 2 3 2 6 2 2" xfId="29443" xr:uid="{00000000-0005-0000-0000-00004C720000}"/>
    <cellStyle name="20% - Accent1 3 6 2 3 2 6 3" xfId="29444" xr:uid="{00000000-0005-0000-0000-00004D720000}"/>
    <cellStyle name="20% - Accent1 3 6 2 3 2 7" xfId="29445" xr:uid="{00000000-0005-0000-0000-00004E720000}"/>
    <cellStyle name="20% - Accent1 3 6 2 3 2 7 2" xfId="29446" xr:uid="{00000000-0005-0000-0000-00004F720000}"/>
    <cellStyle name="20% - Accent1 3 6 2 3 2 8" xfId="29447" xr:uid="{00000000-0005-0000-0000-000050720000}"/>
    <cellStyle name="20% - Accent1 3 6 2 3 2 8 2" xfId="29448" xr:uid="{00000000-0005-0000-0000-000051720000}"/>
    <cellStyle name="20% - Accent1 3 6 2 3 2 9" xfId="29449" xr:uid="{00000000-0005-0000-0000-000052720000}"/>
    <cellStyle name="20% - Accent1 3 6 2 3 3" xfId="29450" xr:uid="{00000000-0005-0000-0000-000053720000}"/>
    <cellStyle name="20% - Accent1 3 6 2 3 3 2" xfId="29451" xr:uid="{00000000-0005-0000-0000-000054720000}"/>
    <cellStyle name="20% - Accent1 3 6 2 3 3 2 2" xfId="29452" xr:uid="{00000000-0005-0000-0000-000055720000}"/>
    <cellStyle name="20% - Accent1 3 6 2 3 3 2 2 2" xfId="29453" xr:uid="{00000000-0005-0000-0000-000056720000}"/>
    <cellStyle name="20% - Accent1 3 6 2 3 3 2 2 2 2" xfId="29454" xr:uid="{00000000-0005-0000-0000-000057720000}"/>
    <cellStyle name="20% - Accent1 3 6 2 3 3 2 2 3" xfId="29455" xr:uid="{00000000-0005-0000-0000-000058720000}"/>
    <cellStyle name="20% - Accent1 3 6 2 3 3 2 3" xfId="29456" xr:uid="{00000000-0005-0000-0000-000059720000}"/>
    <cellStyle name="20% - Accent1 3 6 2 3 3 2 3 2" xfId="29457" xr:uid="{00000000-0005-0000-0000-00005A720000}"/>
    <cellStyle name="20% - Accent1 3 6 2 3 3 2 4" xfId="29458" xr:uid="{00000000-0005-0000-0000-00005B720000}"/>
    <cellStyle name="20% - Accent1 3 6 2 3 3 3" xfId="29459" xr:uid="{00000000-0005-0000-0000-00005C720000}"/>
    <cellStyle name="20% - Accent1 3 6 2 3 3 3 2" xfId="29460" xr:uid="{00000000-0005-0000-0000-00005D720000}"/>
    <cellStyle name="20% - Accent1 3 6 2 3 3 3 2 2" xfId="29461" xr:uid="{00000000-0005-0000-0000-00005E720000}"/>
    <cellStyle name="20% - Accent1 3 6 2 3 3 3 2 2 2" xfId="29462" xr:uid="{00000000-0005-0000-0000-00005F720000}"/>
    <cellStyle name="20% - Accent1 3 6 2 3 3 3 2 3" xfId="29463" xr:uid="{00000000-0005-0000-0000-000060720000}"/>
    <cellStyle name="20% - Accent1 3 6 2 3 3 3 3" xfId="29464" xr:uid="{00000000-0005-0000-0000-000061720000}"/>
    <cellStyle name="20% - Accent1 3 6 2 3 3 3 3 2" xfId="29465" xr:uid="{00000000-0005-0000-0000-000062720000}"/>
    <cellStyle name="20% - Accent1 3 6 2 3 3 3 4" xfId="29466" xr:uid="{00000000-0005-0000-0000-000063720000}"/>
    <cellStyle name="20% - Accent1 3 6 2 3 3 4" xfId="29467" xr:uid="{00000000-0005-0000-0000-000064720000}"/>
    <cellStyle name="20% - Accent1 3 6 2 3 3 4 2" xfId="29468" xr:uid="{00000000-0005-0000-0000-000065720000}"/>
    <cellStyle name="20% - Accent1 3 6 2 3 3 4 2 2" xfId="29469" xr:uid="{00000000-0005-0000-0000-000066720000}"/>
    <cellStyle name="20% - Accent1 3 6 2 3 3 4 2 2 2" xfId="29470" xr:uid="{00000000-0005-0000-0000-000067720000}"/>
    <cellStyle name="20% - Accent1 3 6 2 3 3 4 2 3" xfId="29471" xr:uid="{00000000-0005-0000-0000-000068720000}"/>
    <cellStyle name="20% - Accent1 3 6 2 3 3 4 3" xfId="29472" xr:uid="{00000000-0005-0000-0000-000069720000}"/>
    <cellStyle name="20% - Accent1 3 6 2 3 3 4 3 2" xfId="29473" xr:uid="{00000000-0005-0000-0000-00006A720000}"/>
    <cellStyle name="20% - Accent1 3 6 2 3 3 4 4" xfId="29474" xr:uid="{00000000-0005-0000-0000-00006B720000}"/>
    <cellStyle name="20% - Accent1 3 6 2 3 3 5" xfId="29475" xr:uid="{00000000-0005-0000-0000-00006C720000}"/>
    <cellStyle name="20% - Accent1 3 6 2 3 3 5 2" xfId="29476" xr:uid="{00000000-0005-0000-0000-00006D720000}"/>
    <cellStyle name="20% - Accent1 3 6 2 3 3 5 2 2" xfId="29477" xr:uid="{00000000-0005-0000-0000-00006E720000}"/>
    <cellStyle name="20% - Accent1 3 6 2 3 3 5 3" xfId="29478" xr:uid="{00000000-0005-0000-0000-00006F720000}"/>
    <cellStyle name="20% - Accent1 3 6 2 3 3 6" xfId="29479" xr:uid="{00000000-0005-0000-0000-000070720000}"/>
    <cellStyle name="20% - Accent1 3 6 2 3 3 6 2" xfId="29480" xr:uid="{00000000-0005-0000-0000-000071720000}"/>
    <cellStyle name="20% - Accent1 3 6 2 3 3 6 2 2" xfId="29481" xr:uid="{00000000-0005-0000-0000-000072720000}"/>
    <cellStyle name="20% - Accent1 3 6 2 3 3 6 3" xfId="29482" xr:uid="{00000000-0005-0000-0000-000073720000}"/>
    <cellStyle name="20% - Accent1 3 6 2 3 3 7" xfId="29483" xr:uid="{00000000-0005-0000-0000-000074720000}"/>
    <cellStyle name="20% - Accent1 3 6 2 3 3 7 2" xfId="29484" xr:uid="{00000000-0005-0000-0000-000075720000}"/>
    <cellStyle name="20% - Accent1 3 6 2 3 3 8" xfId="29485" xr:uid="{00000000-0005-0000-0000-000076720000}"/>
    <cellStyle name="20% - Accent1 3 6 2 3 3 8 2" xfId="29486" xr:uid="{00000000-0005-0000-0000-000077720000}"/>
    <cellStyle name="20% - Accent1 3 6 2 3 3 9" xfId="29487" xr:uid="{00000000-0005-0000-0000-000078720000}"/>
    <cellStyle name="20% - Accent1 3 6 2 3 4" xfId="29488" xr:uid="{00000000-0005-0000-0000-000079720000}"/>
    <cellStyle name="20% - Accent1 3 6 2 3 4 2" xfId="29489" xr:uid="{00000000-0005-0000-0000-00007A720000}"/>
    <cellStyle name="20% - Accent1 3 6 2 3 4 2 2" xfId="29490" xr:uid="{00000000-0005-0000-0000-00007B720000}"/>
    <cellStyle name="20% - Accent1 3 6 2 3 4 2 2 2" xfId="29491" xr:uid="{00000000-0005-0000-0000-00007C720000}"/>
    <cellStyle name="20% - Accent1 3 6 2 3 4 2 3" xfId="29492" xr:uid="{00000000-0005-0000-0000-00007D720000}"/>
    <cellStyle name="20% - Accent1 3 6 2 3 4 3" xfId="29493" xr:uid="{00000000-0005-0000-0000-00007E720000}"/>
    <cellStyle name="20% - Accent1 3 6 2 3 4 3 2" xfId="29494" xr:uid="{00000000-0005-0000-0000-00007F720000}"/>
    <cellStyle name="20% - Accent1 3 6 2 3 4 4" xfId="29495" xr:uid="{00000000-0005-0000-0000-000080720000}"/>
    <cellStyle name="20% - Accent1 3 6 2 3 5" xfId="29496" xr:uid="{00000000-0005-0000-0000-000081720000}"/>
    <cellStyle name="20% - Accent1 3 6 2 3 5 2" xfId="29497" xr:uid="{00000000-0005-0000-0000-000082720000}"/>
    <cellStyle name="20% - Accent1 3 6 2 3 5 2 2" xfId="29498" xr:uid="{00000000-0005-0000-0000-000083720000}"/>
    <cellStyle name="20% - Accent1 3 6 2 3 5 2 2 2" xfId="29499" xr:uid="{00000000-0005-0000-0000-000084720000}"/>
    <cellStyle name="20% - Accent1 3 6 2 3 5 2 3" xfId="29500" xr:uid="{00000000-0005-0000-0000-000085720000}"/>
    <cellStyle name="20% - Accent1 3 6 2 3 5 3" xfId="29501" xr:uid="{00000000-0005-0000-0000-000086720000}"/>
    <cellStyle name="20% - Accent1 3 6 2 3 5 3 2" xfId="29502" xr:uid="{00000000-0005-0000-0000-000087720000}"/>
    <cellStyle name="20% - Accent1 3 6 2 3 5 4" xfId="29503" xr:uid="{00000000-0005-0000-0000-000088720000}"/>
    <cellStyle name="20% - Accent1 3 6 2 3 6" xfId="29504" xr:uid="{00000000-0005-0000-0000-000089720000}"/>
    <cellStyle name="20% - Accent1 3 6 2 3 6 2" xfId="29505" xr:uid="{00000000-0005-0000-0000-00008A720000}"/>
    <cellStyle name="20% - Accent1 3 6 2 3 6 2 2" xfId="29506" xr:uid="{00000000-0005-0000-0000-00008B720000}"/>
    <cellStyle name="20% - Accent1 3 6 2 3 6 2 2 2" xfId="29507" xr:uid="{00000000-0005-0000-0000-00008C720000}"/>
    <cellStyle name="20% - Accent1 3 6 2 3 6 2 3" xfId="29508" xr:uid="{00000000-0005-0000-0000-00008D720000}"/>
    <cellStyle name="20% - Accent1 3 6 2 3 6 3" xfId="29509" xr:uid="{00000000-0005-0000-0000-00008E720000}"/>
    <cellStyle name="20% - Accent1 3 6 2 3 6 3 2" xfId="29510" xr:uid="{00000000-0005-0000-0000-00008F720000}"/>
    <cellStyle name="20% - Accent1 3 6 2 3 6 4" xfId="29511" xr:uid="{00000000-0005-0000-0000-000090720000}"/>
    <cellStyle name="20% - Accent1 3 6 2 3 7" xfId="29512" xr:uid="{00000000-0005-0000-0000-000091720000}"/>
    <cellStyle name="20% - Accent1 3 6 2 3 7 2" xfId="29513" xr:uid="{00000000-0005-0000-0000-000092720000}"/>
    <cellStyle name="20% - Accent1 3 6 2 3 7 2 2" xfId="29514" xr:uid="{00000000-0005-0000-0000-000093720000}"/>
    <cellStyle name="20% - Accent1 3 6 2 3 7 3" xfId="29515" xr:uid="{00000000-0005-0000-0000-000094720000}"/>
    <cellStyle name="20% - Accent1 3 6 2 3 8" xfId="29516" xr:uid="{00000000-0005-0000-0000-000095720000}"/>
    <cellStyle name="20% - Accent1 3 6 2 3 8 2" xfId="29517" xr:uid="{00000000-0005-0000-0000-000096720000}"/>
    <cellStyle name="20% - Accent1 3 6 2 3 8 2 2" xfId="29518" xr:uid="{00000000-0005-0000-0000-000097720000}"/>
    <cellStyle name="20% - Accent1 3 6 2 3 8 3" xfId="29519" xr:uid="{00000000-0005-0000-0000-000098720000}"/>
    <cellStyle name="20% - Accent1 3 6 2 3 9" xfId="29520" xr:uid="{00000000-0005-0000-0000-000099720000}"/>
    <cellStyle name="20% - Accent1 3 6 2 3 9 2" xfId="29521" xr:uid="{00000000-0005-0000-0000-00009A720000}"/>
    <cellStyle name="20% - Accent1 3 6 2 4" xfId="29522" xr:uid="{00000000-0005-0000-0000-00009B720000}"/>
    <cellStyle name="20% - Accent1 3 6 2 4 10" xfId="29523" xr:uid="{00000000-0005-0000-0000-00009C720000}"/>
    <cellStyle name="20% - Accent1 3 6 2 4 10 2" xfId="29524" xr:uid="{00000000-0005-0000-0000-00009D720000}"/>
    <cellStyle name="20% - Accent1 3 6 2 4 11" xfId="29525" xr:uid="{00000000-0005-0000-0000-00009E720000}"/>
    <cellStyle name="20% - Accent1 3 6 2 4 2" xfId="29526" xr:uid="{00000000-0005-0000-0000-00009F720000}"/>
    <cellStyle name="20% - Accent1 3 6 2 4 2 2" xfId="29527" xr:uid="{00000000-0005-0000-0000-0000A0720000}"/>
    <cellStyle name="20% - Accent1 3 6 2 4 2 2 2" xfId="29528" xr:uid="{00000000-0005-0000-0000-0000A1720000}"/>
    <cellStyle name="20% - Accent1 3 6 2 4 2 2 2 2" xfId="29529" xr:uid="{00000000-0005-0000-0000-0000A2720000}"/>
    <cellStyle name="20% - Accent1 3 6 2 4 2 2 2 2 2" xfId="29530" xr:uid="{00000000-0005-0000-0000-0000A3720000}"/>
    <cellStyle name="20% - Accent1 3 6 2 4 2 2 2 3" xfId="29531" xr:uid="{00000000-0005-0000-0000-0000A4720000}"/>
    <cellStyle name="20% - Accent1 3 6 2 4 2 2 3" xfId="29532" xr:uid="{00000000-0005-0000-0000-0000A5720000}"/>
    <cellStyle name="20% - Accent1 3 6 2 4 2 2 3 2" xfId="29533" xr:uid="{00000000-0005-0000-0000-0000A6720000}"/>
    <cellStyle name="20% - Accent1 3 6 2 4 2 2 4" xfId="29534" xr:uid="{00000000-0005-0000-0000-0000A7720000}"/>
    <cellStyle name="20% - Accent1 3 6 2 4 2 3" xfId="29535" xr:uid="{00000000-0005-0000-0000-0000A8720000}"/>
    <cellStyle name="20% - Accent1 3 6 2 4 2 3 2" xfId="29536" xr:uid="{00000000-0005-0000-0000-0000A9720000}"/>
    <cellStyle name="20% - Accent1 3 6 2 4 2 3 2 2" xfId="29537" xr:uid="{00000000-0005-0000-0000-0000AA720000}"/>
    <cellStyle name="20% - Accent1 3 6 2 4 2 3 2 2 2" xfId="29538" xr:uid="{00000000-0005-0000-0000-0000AB720000}"/>
    <cellStyle name="20% - Accent1 3 6 2 4 2 3 2 3" xfId="29539" xr:uid="{00000000-0005-0000-0000-0000AC720000}"/>
    <cellStyle name="20% - Accent1 3 6 2 4 2 3 3" xfId="29540" xr:uid="{00000000-0005-0000-0000-0000AD720000}"/>
    <cellStyle name="20% - Accent1 3 6 2 4 2 3 3 2" xfId="29541" xr:uid="{00000000-0005-0000-0000-0000AE720000}"/>
    <cellStyle name="20% - Accent1 3 6 2 4 2 3 4" xfId="29542" xr:uid="{00000000-0005-0000-0000-0000AF720000}"/>
    <cellStyle name="20% - Accent1 3 6 2 4 2 4" xfId="29543" xr:uid="{00000000-0005-0000-0000-0000B0720000}"/>
    <cellStyle name="20% - Accent1 3 6 2 4 2 4 2" xfId="29544" xr:uid="{00000000-0005-0000-0000-0000B1720000}"/>
    <cellStyle name="20% - Accent1 3 6 2 4 2 4 2 2" xfId="29545" xr:uid="{00000000-0005-0000-0000-0000B2720000}"/>
    <cellStyle name="20% - Accent1 3 6 2 4 2 4 2 2 2" xfId="29546" xr:uid="{00000000-0005-0000-0000-0000B3720000}"/>
    <cellStyle name="20% - Accent1 3 6 2 4 2 4 2 3" xfId="29547" xr:uid="{00000000-0005-0000-0000-0000B4720000}"/>
    <cellStyle name="20% - Accent1 3 6 2 4 2 4 3" xfId="29548" xr:uid="{00000000-0005-0000-0000-0000B5720000}"/>
    <cellStyle name="20% - Accent1 3 6 2 4 2 4 3 2" xfId="29549" xr:uid="{00000000-0005-0000-0000-0000B6720000}"/>
    <cellStyle name="20% - Accent1 3 6 2 4 2 4 4" xfId="29550" xr:uid="{00000000-0005-0000-0000-0000B7720000}"/>
    <cellStyle name="20% - Accent1 3 6 2 4 2 5" xfId="29551" xr:uid="{00000000-0005-0000-0000-0000B8720000}"/>
    <cellStyle name="20% - Accent1 3 6 2 4 2 5 2" xfId="29552" xr:uid="{00000000-0005-0000-0000-0000B9720000}"/>
    <cellStyle name="20% - Accent1 3 6 2 4 2 5 2 2" xfId="29553" xr:uid="{00000000-0005-0000-0000-0000BA720000}"/>
    <cellStyle name="20% - Accent1 3 6 2 4 2 5 3" xfId="29554" xr:uid="{00000000-0005-0000-0000-0000BB720000}"/>
    <cellStyle name="20% - Accent1 3 6 2 4 2 6" xfId="29555" xr:uid="{00000000-0005-0000-0000-0000BC720000}"/>
    <cellStyle name="20% - Accent1 3 6 2 4 2 6 2" xfId="29556" xr:uid="{00000000-0005-0000-0000-0000BD720000}"/>
    <cellStyle name="20% - Accent1 3 6 2 4 2 6 2 2" xfId="29557" xr:uid="{00000000-0005-0000-0000-0000BE720000}"/>
    <cellStyle name="20% - Accent1 3 6 2 4 2 6 3" xfId="29558" xr:uid="{00000000-0005-0000-0000-0000BF720000}"/>
    <cellStyle name="20% - Accent1 3 6 2 4 2 7" xfId="29559" xr:uid="{00000000-0005-0000-0000-0000C0720000}"/>
    <cellStyle name="20% - Accent1 3 6 2 4 2 7 2" xfId="29560" xr:uid="{00000000-0005-0000-0000-0000C1720000}"/>
    <cellStyle name="20% - Accent1 3 6 2 4 2 8" xfId="29561" xr:uid="{00000000-0005-0000-0000-0000C2720000}"/>
    <cellStyle name="20% - Accent1 3 6 2 4 2 8 2" xfId="29562" xr:uid="{00000000-0005-0000-0000-0000C3720000}"/>
    <cellStyle name="20% - Accent1 3 6 2 4 2 9" xfId="29563" xr:uid="{00000000-0005-0000-0000-0000C4720000}"/>
    <cellStyle name="20% - Accent1 3 6 2 4 3" xfId="29564" xr:uid="{00000000-0005-0000-0000-0000C5720000}"/>
    <cellStyle name="20% - Accent1 3 6 2 4 3 2" xfId="29565" xr:uid="{00000000-0005-0000-0000-0000C6720000}"/>
    <cellStyle name="20% - Accent1 3 6 2 4 3 2 2" xfId="29566" xr:uid="{00000000-0005-0000-0000-0000C7720000}"/>
    <cellStyle name="20% - Accent1 3 6 2 4 3 2 2 2" xfId="29567" xr:uid="{00000000-0005-0000-0000-0000C8720000}"/>
    <cellStyle name="20% - Accent1 3 6 2 4 3 2 2 2 2" xfId="29568" xr:uid="{00000000-0005-0000-0000-0000C9720000}"/>
    <cellStyle name="20% - Accent1 3 6 2 4 3 2 2 3" xfId="29569" xr:uid="{00000000-0005-0000-0000-0000CA720000}"/>
    <cellStyle name="20% - Accent1 3 6 2 4 3 2 3" xfId="29570" xr:uid="{00000000-0005-0000-0000-0000CB720000}"/>
    <cellStyle name="20% - Accent1 3 6 2 4 3 2 3 2" xfId="29571" xr:uid="{00000000-0005-0000-0000-0000CC720000}"/>
    <cellStyle name="20% - Accent1 3 6 2 4 3 2 4" xfId="29572" xr:uid="{00000000-0005-0000-0000-0000CD720000}"/>
    <cellStyle name="20% - Accent1 3 6 2 4 3 3" xfId="29573" xr:uid="{00000000-0005-0000-0000-0000CE720000}"/>
    <cellStyle name="20% - Accent1 3 6 2 4 3 3 2" xfId="29574" xr:uid="{00000000-0005-0000-0000-0000CF720000}"/>
    <cellStyle name="20% - Accent1 3 6 2 4 3 3 2 2" xfId="29575" xr:uid="{00000000-0005-0000-0000-0000D0720000}"/>
    <cellStyle name="20% - Accent1 3 6 2 4 3 3 2 2 2" xfId="29576" xr:uid="{00000000-0005-0000-0000-0000D1720000}"/>
    <cellStyle name="20% - Accent1 3 6 2 4 3 3 2 3" xfId="29577" xr:uid="{00000000-0005-0000-0000-0000D2720000}"/>
    <cellStyle name="20% - Accent1 3 6 2 4 3 3 3" xfId="29578" xr:uid="{00000000-0005-0000-0000-0000D3720000}"/>
    <cellStyle name="20% - Accent1 3 6 2 4 3 3 3 2" xfId="29579" xr:uid="{00000000-0005-0000-0000-0000D4720000}"/>
    <cellStyle name="20% - Accent1 3 6 2 4 3 3 4" xfId="29580" xr:uid="{00000000-0005-0000-0000-0000D5720000}"/>
    <cellStyle name="20% - Accent1 3 6 2 4 3 4" xfId="29581" xr:uid="{00000000-0005-0000-0000-0000D6720000}"/>
    <cellStyle name="20% - Accent1 3 6 2 4 3 4 2" xfId="29582" xr:uid="{00000000-0005-0000-0000-0000D7720000}"/>
    <cellStyle name="20% - Accent1 3 6 2 4 3 4 2 2" xfId="29583" xr:uid="{00000000-0005-0000-0000-0000D8720000}"/>
    <cellStyle name="20% - Accent1 3 6 2 4 3 4 2 2 2" xfId="29584" xr:uid="{00000000-0005-0000-0000-0000D9720000}"/>
    <cellStyle name="20% - Accent1 3 6 2 4 3 4 2 3" xfId="29585" xr:uid="{00000000-0005-0000-0000-0000DA720000}"/>
    <cellStyle name="20% - Accent1 3 6 2 4 3 4 3" xfId="29586" xr:uid="{00000000-0005-0000-0000-0000DB720000}"/>
    <cellStyle name="20% - Accent1 3 6 2 4 3 4 3 2" xfId="29587" xr:uid="{00000000-0005-0000-0000-0000DC720000}"/>
    <cellStyle name="20% - Accent1 3 6 2 4 3 4 4" xfId="29588" xr:uid="{00000000-0005-0000-0000-0000DD720000}"/>
    <cellStyle name="20% - Accent1 3 6 2 4 3 5" xfId="29589" xr:uid="{00000000-0005-0000-0000-0000DE720000}"/>
    <cellStyle name="20% - Accent1 3 6 2 4 3 5 2" xfId="29590" xr:uid="{00000000-0005-0000-0000-0000DF720000}"/>
    <cellStyle name="20% - Accent1 3 6 2 4 3 5 2 2" xfId="29591" xr:uid="{00000000-0005-0000-0000-0000E0720000}"/>
    <cellStyle name="20% - Accent1 3 6 2 4 3 5 3" xfId="29592" xr:uid="{00000000-0005-0000-0000-0000E1720000}"/>
    <cellStyle name="20% - Accent1 3 6 2 4 3 6" xfId="29593" xr:uid="{00000000-0005-0000-0000-0000E2720000}"/>
    <cellStyle name="20% - Accent1 3 6 2 4 3 6 2" xfId="29594" xr:uid="{00000000-0005-0000-0000-0000E3720000}"/>
    <cellStyle name="20% - Accent1 3 6 2 4 3 6 2 2" xfId="29595" xr:uid="{00000000-0005-0000-0000-0000E4720000}"/>
    <cellStyle name="20% - Accent1 3 6 2 4 3 6 3" xfId="29596" xr:uid="{00000000-0005-0000-0000-0000E5720000}"/>
    <cellStyle name="20% - Accent1 3 6 2 4 3 7" xfId="29597" xr:uid="{00000000-0005-0000-0000-0000E6720000}"/>
    <cellStyle name="20% - Accent1 3 6 2 4 3 7 2" xfId="29598" xr:uid="{00000000-0005-0000-0000-0000E7720000}"/>
    <cellStyle name="20% - Accent1 3 6 2 4 3 8" xfId="29599" xr:uid="{00000000-0005-0000-0000-0000E8720000}"/>
    <cellStyle name="20% - Accent1 3 6 2 4 3 8 2" xfId="29600" xr:uid="{00000000-0005-0000-0000-0000E9720000}"/>
    <cellStyle name="20% - Accent1 3 6 2 4 3 9" xfId="29601" xr:uid="{00000000-0005-0000-0000-0000EA720000}"/>
    <cellStyle name="20% - Accent1 3 6 2 4 4" xfId="29602" xr:uid="{00000000-0005-0000-0000-0000EB720000}"/>
    <cellStyle name="20% - Accent1 3 6 2 4 4 2" xfId="29603" xr:uid="{00000000-0005-0000-0000-0000EC720000}"/>
    <cellStyle name="20% - Accent1 3 6 2 4 4 2 2" xfId="29604" xr:uid="{00000000-0005-0000-0000-0000ED720000}"/>
    <cellStyle name="20% - Accent1 3 6 2 4 4 2 2 2" xfId="29605" xr:uid="{00000000-0005-0000-0000-0000EE720000}"/>
    <cellStyle name="20% - Accent1 3 6 2 4 4 2 3" xfId="29606" xr:uid="{00000000-0005-0000-0000-0000EF720000}"/>
    <cellStyle name="20% - Accent1 3 6 2 4 4 3" xfId="29607" xr:uid="{00000000-0005-0000-0000-0000F0720000}"/>
    <cellStyle name="20% - Accent1 3 6 2 4 4 3 2" xfId="29608" xr:uid="{00000000-0005-0000-0000-0000F1720000}"/>
    <cellStyle name="20% - Accent1 3 6 2 4 4 4" xfId="29609" xr:uid="{00000000-0005-0000-0000-0000F2720000}"/>
    <cellStyle name="20% - Accent1 3 6 2 4 5" xfId="29610" xr:uid="{00000000-0005-0000-0000-0000F3720000}"/>
    <cellStyle name="20% - Accent1 3 6 2 4 5 2" xfId="29611" xr:uid="{00000000-0005-0000-0000-0000F4720000}"/>
    <cellStyle name="20% - Accent1 3 6 2 4 5 2 2" xfId="29612" xr:uid="{00000000-0005-0000-0000-0000F5720000}"/>
    <cellStyle name="20% - Accent1 3 6 2 4 5 2 2 2" xfId="29613" xr:uid="{00000000-0005-0000-0000-0000F6720000}"/>
    <cellStyle name="20% - Accent1 3 6 2 4 5 2 3" xfId="29614" xr:uid="{00000000-0005-0000-0000-0000F7720000}"/>
    <cellStyle name="20% - Accent1 3 6 2 4 5 3" xfId="29615" xr:uid="{00000000-0005-0000-0000-0000F8720000}"/>
    <cellStyle name="20% - Accent1 3 6 2 4 5 3 2" xfId="29616" xr:uid="{00000000-0005-0000-0000-0000F9720000}"/>
    <cellStyle name="20% - Accent1 3 6 2 4 5 4" xfId="29617" xr:uid="{00000000-0005-0000-0000-0000FA720000}"/>
    <cellStyle name="20% - Accent1 3 6 2 4 6" xfId="29618" xr:uid="{00000000-0005-0000-0000-0000FB720000}"/>
    <cellStyle name="20% - Accent1 3 6 2 4 6 2" xfId="29619" xr:uid="{00000000-0005-0000-0000-0000FC720000}"/>
    <cellStyle name="20% - Accent1 3 6 2 4 6 2 2" xfId="29620" xr:uid="{00000000-0005-0000-0000-0000FD720000}"/>
    <cellStyle name="20% - Accent1 3 6 2 4 6 2 2 2" xfId="29621" xr:uid="{00000000-0005-0000-0000-0000FE720000}"/>
    <cellStyle name="20% - Accent1 3 6 2 4 6 2 3" xfId="29622" xr:uid="{00000000-0005-0000-0000-0000FF720000}"/>
    <cellStyle name="20% - Accent1 3 6 2 4 6 3" xfId="29623" xr:uid="{00000000-0005-0000-0000-000000730000}"/>
    <cellStyle name="20% - Accent1 3 6 2 4 6 3 2" xfId="29624" xr:uid="{00000000-0005-0000-0000-000001730000}"/>
    <cellStyle name="20% - Accent1 3 6 2 4 6 4" xfId="29625" xr:uid="{00000000-0005-0000-0000-000002730000}"/>
    <cellStyle name="20% - Accent1 3 6 2 4 7" xfId="29626" xr:uid="{00000000-0005-0000-0000-000003730000}"/>
    <cellStyle name="20% - Accent1 3 6 2 4 7 2" xfId="29627" xr:uid="{00000000-0005-0000-0000-000004730000}"/>
    <cellStyle name="20% - Accent1 3 6 2 4 7 2 2" xfId="29628" xr:uid="{00000000-0005-0000-0000-000005730000}"/>
    <cellStyle name="20% - Accent1 3 6 2 4 7 3" xfId="29629" xr:uid="{00000000-0005-0000-0000-000006730000}"/>
    <cellStyle name="20% - Accent1 3 6 2 4 8" xfId="29630" xr:uid="{00000000-0005-0000-0000-000007730000}"/>
    <cellStyle name="20% - Accent1 3 6 2 4 8 2" xfId="29631" xr:uid="{00000000-0005-0000-0000-000008730000}"/>
    <cellStyle name="20% - Accent1 3 6 2 4 8 2 2" xfId="29632" xr:uid="{00000000-0005-0000-0000-000009730000}"/>
    <cellStyle name="20% - Accent1 3 6 2 4 8 3" xfId="29633" xr:uid="{00000000-0005-0000-0000-00000A730000}"/>
    <cellStyle name="20% - Accent1 3 6 2 4 9" xfId="29634" xr:uid="{00000000-0005-0000-0000-00000B730000}"/>
    <cellStyle name="20% - Accent1 3 6 2 4 9 2" xfId="29635" xr:uid="{00000000-0005-0000-0000-00000C730000}"/>
    <cellStyle name="20% - Accent1 3 6 2 5" xfId="29636" xr:uid="{00000000-0005-0000-0000-00000D730000}"/>
    <cellStyle name="20% - Accent1 3 6 2 5 2" xfId="29637" xr:uid="{00000000-0005-0000-0000-00000E730000}"/>
    <cellStyle name="20% - Accent1 3 6 2 5 2 2" xfId="29638" xr:uid="{00000000-0005-0000-0000-00000F730000}"/>
    <cellStyle name="20% - Accent1 3 6 2 5 2 2 2" xfId="29639" xr:uid="{00000000-0005-0000-0000-000010730000}"/>
    <cellStyle name="20% - Accent1 3 6 2 5 2 2 2 2" xfId="29640" xr:uid="{00000000-0005-0000-0000-000011730000}"/>
    <cellStyle name="20% - Accent1 3 6 2 5 2 2 3" xfId="29641" xr:uid="{00000000-0005-0000-0000-000012730000}"/>
    <cellStyle name="20% - Accent1 3 6 2 5 2 3" xfId="29642" xr:uid="{00000000-0005-0000-0000-000013730000}"/>
    <cellStyle name="20% - Accent1 3 6 2 5 2 3 2" xfId="29643" xr:uid="{00000000-0005-0000-0000-000014730000}"/>
    <cellStyle name="20% - Accent1 3 6 2 5 2 4" xfId="29644" xr:uid="{00000000-0005-0000-0000-000015730000}"/>
    <cellStyle name="20% - Accent1 3 6 2 5 3" xfId="29645" xr:uid="{00000000-0005-0000-0000-000016730000}"/>
    <cellStyle name="20% - Accent1 3 6 2 5 3 2" xfId="29646" xr:uid="{00000000-0005-0000-0000-000017730000}"/>
    <cellStyle name="20% - Accent1 3 6 2 5 3 2 2" xfId="29647" xr:uid="{00000000-0005-0000-0000-000018730000}"/>
    <cellStyle name="20% - Accent1 3 6 2 5 3 2 2 2" xfId="29648" xr:uid="{00000000-0005-0000-0000-000019730000}"/>
    <cellStyle name="20% - Accent1 3 6 2 5 3 2 3" xfId="29649" xr:uid="{00000000-0005-0000-0000-00001A730000}"/>
    <cellStyle name="20% - Accent1 3 6 2 5 3 3" xfId="29650" xr:uid="{00000000-0005-0000-0000-00001B730000}"/>
    <cellStyle name="20% - Accent1 3 6 2 5 3 3 2" xfId="29651" xr:uid="{00000000-0005-0000-0000-00001C730000}"/>
    <cellStyle name="20% - Accent1 3 6 2 5 3 4" xfId="29652" xr:uid="{00000000-0005-0000-0000-00001D730000}"/>
    <cellStyle name="20% - Accent1 3 6 2 5 4" xfId="29653" xr:uid="{00000000-0005-0000-0000-00001E730000}"/>
    <cellStyle name="20% - Accent1 3 6 2 5 4 2" xfId="29654" xr:uid="{00000000-0005-0000-0000-00001F730000}"/>
    <cellStyle name="20% - Accent1 3 6 2 5 4 2 2" xfId="29655" xr:uid="{00000000-0005-0000-0000-000020730000}"/>
    <cellStyle name="20% - Accent1 3 6 2 5 4 2 2 2" xfId="29656" xr:uid="{00000000-0005-0000-0000-000021730000}"/>
    <cellStyle name="20% - Accent1 3 6 2 5 4 2 3" xfId="29657" xr:uid="{00000000-0005-0000-0000-000022730000}"/>
    <cellStyle name="20% - Accent1 3 6 2 5 4 3" xfId="29658" xr:uid="{00000000-0005-0000-0000-000023730000}"/>
    <cellStyle name="20% - Accent1 3 6 2 5 4 3 2" xfId="29659" xr:uid="{00000000-0005-0000-0000-000024730000}"/>
    <cellStyle name="20% - Accent1 3 6 2 5 4 4" xfId="29660" xr:uid="{00000000-0005-0000-0000-000025730000}"/>
    <cellStyle name="20% - Accent1 3 6 2 5 5" xfId="29661" xr:uid="{00000000-0005-0000-0000-000026730000}"/>
    <cellStyle name="20% - Accent1 3 6 2 5 5 2" xfId="29662" xr:uid="{00000000-0005-0000-0000-000027730000}"/>
    <cellStyle name="20% - Accent1 3 6 2 5 5 2 2" xfId="29663" xr:uid="{00000000-0005-0000-0000-000028730000}"/>
    <cellStyle name="20% - Accent1 3 6 2 5 5 3" xfId="29664" xr:uid="{00000000-0005-0000-0000-000029730000}"/>
    <cellStyle name="20% - Accent1 3 6 2 5 6" xfId="29665" xr:uid="{00000000-0005-0000-0000-00002A730000}"/>
    <cellStyle name="20% - Accent1 3 6 2 5 6 2" xfId="29666" xr:uid="{00000000-0005-0000-0000-00002B730000}"/>
    <cellStyle name="20% - Accent1 3 6 2 5 6 2 2" xfId="29667" xr:uid="{00000000-0005-0000-0000-00002C730000}"/>
    <cellStyle name="20% - Accent1 3 6 2 5 6 3" xfId="29668" xr:uid="{00000000-0005-0000-0000-00002D730000}"/>
    <cellStyle name="20% - Accent1 3 6 2 5 7" xfId="29669" xr:uid="{00000000-0005-0000-0000-00002E730000}"/>
    <cellStyle name="20% - Accent1 3 6 2 5 7 2" xfId="29670" xr:uid="{00000000-0005-0000-0000-00002F730000}"/>
    <cellStyle name="20% - Accent1 3 6 2 5 8" xfId="29671" xr:uid="{00000000-0005-0000-0000-000030730000}"/>
    <cellStyle name="20% - Accent1 3 6 2 5 8 2" xfId="29672" xr:uid="{00000000-0005-0000-0000-000031730000}"/>
    <cellStyle name="20% - Accent1 3 6 2 5 9" xfId="29673" xr:uid="{00000000-0005-0000-0000-000032730000}"/>
    <cellStyle name="20% - Accent1 3 6 2 6" xfId="29674" xr:uid="{00000000-0005-0000-0000-000033730000}"/>
    <cellStyle name="20% - Accent1 3 6 2 6 2" xfId="29675" xr:uid="{00000000-0005-0000-0000-000034730000}"/>
    <cellStyle name="20% - Accent1 3 6 2 6 2 2" xfId="29676" xr:uid="{00000000-0005-0000-0000-000035730000}"/>
    <cellStyle name="20% - Accent1 3 6 2 6 2 2 2" xfId="29677" xr:uid="{00000000-0005-0000-0000-000036730000}"/>
    <cellStyle name="20% - Accent1 3 6 2 6 2 2 2 2" xfId="29678" xr:uid="{00000000-0005-0000-0000-000037730000}"/>
    <cellStyle name="20% - Accent1 3 6 2 6 2 2 3" xfId="29679" xr:uid="{00000000-0005-0000-0000-000038730000}"/>
    <cellStyle name="20% - Accent1 3 6 2 6 2 3" xfId="29680" xr:uid="{00000000-0005-0000-0000-000039730000}"/>
    <cellStyle name="20% - Accent1 3 6 2 6 2 3 2" xfId="29681" xr:uid="{00000000-0005-0000-0000-00003A730000}"/>
    <cellStyle name="20% - Accent1 3 6 2 6 2 4" xfId="29682" xr:uid="{00000000-0005-0000-0000-00003B730000}"/>
    <cellStyle name="20% - Accent1 3 6 2 6 3" xfId="29683" xr:uid="{00000000-0005-0000-0000-00003C730000}"/>
    <cellStyle name="20% - Accent1 3 6 2 6 3 2" xfId="29684" xr:uid="{00000000-0005-0000-0000-00003D730000}"/>
    <cellStyle name="20% - Accent1 3 6 2 6 3 2 2" xfId="29685" xr:uid="{00000000-0005-0000-0000-00003E730000}"/>
    <cellStyle name="20% - Accent1 3 6 2 6 3 2 2 2" xfId="29686" xr:uid="{00000000-0005-0000-0000-00003F730000}"/>
    <cellStyle name="20% - Accent1 3 6 2 6 3 2 3" xfId="29687" xr:uid="{00000000-0005-0000-0000-000040730000}"/>
    <cellStyle name="20% - Accent1 3 6 2 6 3 3" xfId="29688" xr:uid="{00000000-0005-0000-0000-000041730000}"/>
    <cellStyle name="20% - Accent1 3 6 2 6 3 3 2" xfId="29689" xr:uid="{00000000-0005-0000-0000-000042730000}"/>
    <cellStyle name="20% - Accent1 3 6 2 6 3 4" xfId="29690" xr:uid="{00000000-0005-0000-0000-000043730000}"/>
    <cellStyle name="20% - Accent1 3 6 2 6 4" xfId="29691" xr:uid="{00000000-0005-0000-0000-000044730000}"/>
    <cellStyle name="20% - Accent1 3 6 2 6 4 2" xfId="29692" xr:uid="{00000000-0005-0000-0000-000045730000}"/>
    <cellStyle name="20% - Accent1 3 6 2 6 4 2 2" xfId="29693" xr:uid="{00000000-0005-0000-0000-000046730000}"/>
    <cellStyle name="20% - Accent1 3 6 2 6 4 2 2 2" xfId="29694" xr:uid="{00000000-0005-0000-0000-000047730000}"/>
    <cellStyle name="20% - Accent1 3 6 2 6 4 2 3" xfId="29695" xr:uid="{00000000-0005-0000-0000-000048730000}"/>
    <cellStyle name="20% - Accent1 3 6 2 6 4 3" xfId="29696" xr:uid="{00000000-0005-0000-0000-000049730000}"/>
    <cellStyle name="20% - Accent1 3 6 2 6 4 3 2" xfId="29697" xr:uid="{00000000-0005-0000-0000-00004A730000}"/>
    <cellStyle name="20% - Accent1 3 6 2 6 4 4" xfId="29698" xr:uid="{00000000-0005-0000-0000-00004B730000}"/>
    <cellStyle name="20% - Accent1 3 6 2 6 5" xfId="29699" xr:uid="{00000000-0005-0000-0000-00004C730000}"/>
    <cellStyle name="20% - Accent1 3 6 2 6 5 2" xfId="29700" xr:uid="{00000000-0005-0000-0000-00004D730000}"/>
    <cellStyle name="20% - Accent1 3 6 2 6 5 2 2" xfId="29701" xr:uid="{00000000-0005-0000-0000-00004E730000}"/>
    <cellStyle name="20% - Accent1 3 6 2 6 5 3" xfId="29702" xr:uid="{00000000-0005-0000-0000-00004F730000}"/>
    <cellStyle name="20% - Accent1 3 6 2 6 6" xfId="29703" xr:uid="{00000000-0005-0000-0000-000050730000}"/>
    <cellStyle name="20% - Accent1 3 6 2 6 6 2" xfId="29704" xr:uid="{00000000-0005-0000-0000-000051730000}"/>
    <cellStyle name="20% - Accent1 3 6 2 6 6 2 2" xfId="29705" xr:uid="{00000000-0005-0000-0000-000052730000}"/>
    <cellStyle name="20% - Accent1 3 6 2 6 6 3" xfId="29706" xr:uid="{00000000-0005-0000-0000-000053730000}"/>
    <cellStyle name="20% - Accent1 3 6 2 6 7" xfId="29707" xr:uid="{00000000-0005-0000-0000-000054730000}"/>
    <cellStyle name="20% - Accent1 3 6 2 6 7 2" xfId="29708" xr:uid="{00000000-0005-0000-0000-000055730000}"/>
    <cellStyle name="20% - Accent1 3 6 2 6 8" xfId="29709" xr:uid="{00000000-0005-0000-0000-000056730000}"/>
    <cellStyle name="20% - Accent1 3 6 2 6 8 2" xfId="29710" xr:uid="{00000000-0005-0000-0000-000057730000}"/>
    <cellStyle name="20% - Accent1 3 6 2 6 9" xfId="29711" xr:uid="{00000000-0005-0000-0000-000058730000}"/>
    <cellStyle name="20% - Accent1 3 6 2 7" xfId="29712" xr:uid="{00000000-0005-0000-0000-000059730000}"/>
    <cellStyle name="20% - Accent1 3 6 2 7 2" xfId="29713" xr:uid="{00000000-0005-0000-0000-00005A730000}"/>
    <cellStyle name="20% - Accent1 3 6 2 7 2 2" xfId="29714" xr:uid="{00000000-0005-0000-0000-00005B730000}"/>
    <cellStyle name="20% - Accent1 3 6 2 7 2 2 2" xfId="29715" xr:uid="{00000000-0005-0000-0000-00005C730000}"/>
    <cellStyle name="20% - Accent1 3 6 2 7 2 3" xfId="29716" xr:uid="{00000000-0005-0000-0000-00005D730000}"/>
    <cellStyle name="20% - Accent1 3 6 2 7 3" xfId="29717" xr:uid="{00000000-0005-0000-0000-00005E730000}"/>
    <cellStyle name="20% - Accent1 3 6 2 7 3 2" xfId="29718" xr:uid="{00000000-0005-0000-0000-00005F730000}"/>
    <cellStyle name="20% - Accent1 3 6 2 7 4" xfId="29719" xr:uid="{00000000-0005-0000-0000-000060730000}"/>
    <cellStyle name="20% - Accent1 3 6 2 8" xfId="29720" xr:uid="{00000000-0005-0000-0000-000061730000}"/>
    <cellStyle name="20% - Accent1 3 6 2 8 2" xfId="29721" xr:uid="{00000000-0005-0000-0000-000062730000}"/>
    <cellStyle name="20% - Accent1 3 6 2 8 2 2" xfId="29722" xr:uid="{00000000-0005-0000-0000-000063730000}"/>
    <cellStyle name="20% - Accent1 3 6 2 8 2 2 2" xfId="29723" xr:uid="{00000000-0005-0000-0000-000064730000}"/>
    <cellStyle name="20% - Accent1 3 6 2 8 2 3" xfId="29724" xr:uid="{00000000-0005-0000-0000-000065730000}"/>
    <cellStyle name="20% - Accent1 3 6 2 8 3" xfId="29725" xr:uid="{00000000-0005-0000-0000-000066730000}"/>
    <cellStyle name="20% - Accent1 3 6 2 8 3 2" xfId="29726" xr:uid="{00000000-0005-0000-0000-000067730000}"/>
    <cellStyle name="20% - Accent1 3 6 2 8 4" xfId="29727" xr:uid="{00000000-0005-0000-0000-000068730000}"/>
    <cellStyle name="20% - Accent1 3 6 2 9" xfId="29728" xr:uid="{00000000-0005-0000-0000-000069730000}"/>
    <cellStyle name="20% - Accent1 3 6 2 9 2" xfId="29729" xr:uid="{00000000-0005-0000-0000-00006A730000}"/>
    <cellStyle name="20% - Accent1 3 6 2 9 2 2" xfId="29730" xr:uid="{00000000-0005-0000-0000-00006B730000}"/>
    <cellStyle name="20% - Accent1 3 6 2 9 2 2 2" xfId="29731" xr:uid="{00000000-0005-0000-0000-00006C730000}"/>
    <cellStyle name="20% - Accent1 3 6 2 9 2 3" xfId="29732" xr:uid="{00000000-0005-0000-0000-00006D730000}"/>
    <cellStyle name="20% - Accent1 3 6 2 9 3" xfId="29733" xr:uid="{00000000-0005-0000-0000-00006E730000}"/>
    <cellStyle name="20% - Accent1 3 6 2 9 3 2" xfId="29734" xr:uid="{00000000-0005-0000-0000-00006F730000}"/>
    <cellStyle name="20% - Accent1 3 6 2 9 4" xfId="29735" xr:uid="{00000000-0005-0000-0000-000070730000}"/>
    <cellStyle name="20% - Accent1 3 6 3" xfId="29736" xr:uid="{00000000-0005-0000-0000-000071730000}"/>
    <cellStyle name="20% - Accent1 3 6 3 10" xfId="29737" xr:uid="{00000000-0005-0000-0000-000072730000}"/>
    <cellStyle name="20% - Accent1 3 6 3 10 2" xfId="29738" xr:uid="{00000000-0005-0000-0000-000073730000}"/>
    <cellStyle name="20% - Accent1 3 6 3 11" xfId="29739" xr:uid="{00000000-0005-0000-0000-000074730000}"/>
    <cellStyle name="20% - Accent1 3 6 3 2" xfId="29740" xr:uid="{00000000-0005-0000-0000-000075730000}"/>
    <cellStyle name="20% - Accent1 3 6 3 2 2" xfId="29741" xr:uid="{00000000-0005-0000-0000-000076730000}"/>
    <cellStyle name="20% - Accent1 3 6 3 2 2 2" xfId="29742" xr:uid="{00000000-0005-0000-0000-000077730000}"/>
    <cellStyle name="20% - Accent1 3 6 3 2 2 2 2" xfId="29743" xr:uid="{00000000-0005-0000-0000-000078730000}"/>
    <cellStyle name="20% - Accent1 3 6 3 2 2 2 2 2" xfId="29744" xr:uid="{00000000-0005-0000-0000-000079730000}"/>
    <cellStyle name="20% - Accent1 3 6 3 2 2 2 3" xfId="29745" xr:uid="{00000000-0005-0000-0000-00007A730000}"/>
    <cellStyle name="20% - Accent1 3 6 3 2 2 3" xfId="29746" xr:uid="{00000000-0005-0000-0000-00007B730000}"/>
    <cellStyle name="20% - Accent1 3 6 3 2 2 3 2" xfId="29747" xr:uid="{00000000-0005-0000-0000-00007C730000}"/>
    <cellStyle name="20% - Accent1 3 6 3 2 2 4" xfId="29748" xr:uid="{00000000-0005-0000-0000-00007D730000}"/>
    <cellStyle name="20% - Accent1 3 6 3 2 3" xfId="29749" xr:uid="{00000000-0005-0000-0000-00007E730000}"/>
    <cellStyle name="20% - Accent1 3 6 3 2 3 2" xfId="29750" xr:uid="{00000000-0005-0000-0000-00007F730000}"/>
    <cellStyle name="20% - Accent1 3 6 3 2 3 2 2" xfId="29751" xr:uid="{00000000-0005-0000-0000-000080730000}"/>
    <cellStyle name="20% - Accent1 3 6 3 2 3 2 2 2" xfId="29752" xr:uid="{00000000-0005-0000-0000-000081730000}"/>
    <cellStyle name="20% - Accent1 3 6 3 2 3 2 3" xfId="29753" xr:uid="{00000000-0005-0000-0000-000082730000}"/>
    <cellStyle name="20% - Accent1 3 6 3 2 3 3" xfId="29754" xr:uid="{00000000-0005-0000-0000-000083730000}"/>
    <cellStyle name="20% - Accent1 3 6 3 2 3 3 2" xfId="29755" xr:uid="{00000000-0005-0000-0000-000084730000}"/>
    <cellStyle name="20% - Accent1 3 6 3 2 3 4" xfId="29756" xr:uid="{00000000-0005-0000-0000-000085730000}"/>
    <cellStyle name="20% - Accent1 3 6 3 2 4" xfId="29757" xr:uid="{00000000-0005-0000-0000-000086730000}"/>
    <cellStyle name="20% - Accent1 3 6 3 2 4 2" xfId="29758" xr:uid="{00000000-0005-0000-0000-000087730000}"/>
    <cellStyle name="20% - Accent1 3 6 3 2 4 2 2" xfId="29759" xr:uid="{00000000-0005-0000-0000-000088730000}"/>
    <cellStyle name="20% - Accent1 3 6 3 2 4 2 2 2" xfId="29760" xr:uid="{00000000-0005-0000-0000-000089730000}"/>
    <cellStyle name="20% - Accent1 3 6 3 2 4 2 3" xfId="29761" xr:uid="{00000000-0005-0000-0000-00008A730000}"/>
    <cellStyle name="20% - Accent1 3 6 3 2 4 3" xfId="29762" xr:uid="{00000000-0005-0000-0000-00008B730000}"/>
    <cellStyle name="20% - Accent1 3 6 3 2 4 3 2" xfId="29763" xr:uid="{00000000-0005-0000-0000-00008C730000}"/>
    <cellStyle name="20% - Accent1 3 6 3 2 4 4" xfId="29764" xr:uid="{00000000-0005-0000-0000-00008D730000}"/>
    <cellStyle name="20% - Accent1 3 6 3 2 5" xfId="29765" xr:uid="{00000000-0005-0000-0000-00008E730000}"/>
    <cellStyle name="20% - Accent1 3 6 3 2 5 2" xfId="29766" xr:uid="{00000000-0005-0000-0000-00008F730000}"/>
    <cellStyle name="20% - Accent1 3 6 3 2 5 2 2" xfId="29767" xr:uid="{00000000-0005-0000-0000-000090730000}"/>
    <cellStyle name="20% - Accent1 3 6 3 2 5 3" xfId="29768" xr:uid="{00000000-0005-0000-0000-000091730000}"/>
    <cellStyle name="20% - Accent1 3 6 3 2 6" xfId="29769" xr:uid="{00000000-0005-0000-0000-000092730000}"/>
    <cellStyle name="20% - Accent1 3 6 3 2 6 2" xfId="29770" xr:uid="{00000000-0005-0000-0000-000093730000}"/>
    <cellStyle name="20% - Accent1 3 6 3 2 6 2 2" xfId="29771" xr:uid="{00000000-0005-0000-0000-000094730000}"/>
    <cellStyle name="20% - Accent1 3 6 3 2 6 3" xfId="29772" xr:uid="{00000000-0005-0000-0000-000095730000}"/>
    <cellStyle name="20% - Accent1 3 6 3 2 7" xfId="29773" xr:uid="{00000000-0005-0000-0000-000096730000}"/>
    <cellStyle name="20% - Accent1 3 6 3 2 7 2" xfId="29774" xr:uid="{00000000-0005-0000-0000-000097730000}"/>
    <cellStyle name="20% - Accent1 3 6 3 2 8" xfId="29775" xr:uid="{00000000-0005-0000-0000-000098730000}"/>
    <cellStyle name="20% - Accent1 3 6 3 2 8 2" xfId="29776" xr:uid="{00000000-0005-0000-0000-000099730000}"/>
    <cellStyle name="20% - Accent1 3 6 3 2 9" xfId="29777" xr:uid="{00000000-0005-0000-0000-00009A730000}"/>
    <cellStyle name="20% - Accent1 3 6 3 3" xfId="29778" xr:uid="{00000000-0005-0000-0000-00009B730000}"/>
    <cellStyle name="20% - Accent1 3 6 3 3 2" xfId="29779" xr:uid="{00000000-0005-0000-0000-00009C730000}"/>
    <cellStyle name="20% - Accent1 3 6 3 3 2 2" xfId="29780" xr:uid="{00000000-0005-0000-0000-00009D730000}"/>
    <cellStyle name="20% - Accent1 3 6 3 3 2 2 2" xfId="29781" xr:uid="{00000000-0005-0000-0000-00009E730000}"/>
    <cellStyle name="20% - Accent1 3 6 3 3 2 2 2 2" xfId="29782" xr:uid="{00000000-0005-0000-0000-00009F730000}"/>
    <cellStyle name="20% - Accent1 3 6 3 3 2 2 3" xfId="29783" xr:uid="{00000000-0005-0000-0000-0000A0730000}"/>
    <cellStyle name="20% - Accent1 3 6 3 3 2 3" xfId="29784" xr:uid="{00000000-0005-0000-0000-0000A1730000}"/>
    <cellStyle name="20% - Accent1 3 6 3 3 2 3 2" xfId="29785" xr:uid="{00000000-0005-0000-0000-0000A2730000}"/>
    <cellStyle name="20% - Accent1 3 6 3 3 2 4" xfId="29786" xr:uid="{00000000-0005-0000-0000-0000A3730000}"/>
    <cellStyle name="20% - Accent1 3 6 3 3 3" xfId="29787" xr:uid="{00000000-0005-0000-0000-0000A4730000}"/>
    <cellStyle name="20% - Accent1 3 6 3 3 3 2" xfId="29788" xr:uid="{00000000-0005-0000-0000-0000A5730000}"/>
    <cellStyle name="20% - Accent1 3 6 3 3 3 2 2" xfId="29789" xr:uid="{00000000-0005-0000-0000-0000A6730000}"/>
    <cellStyle name="20% - Accent1 3 6 3 3 3 2 2 2" xfId="29790" xr:uid="{00000000-0005-0000-0000-0000A7730000}"/>
    <cellStyle name="20% - Accent1 3 6 3 3 3 2 3" xfId="29791" xr:uid="{00000000-0005-0000-0000-0000A8730000}"/>
    <cellStyle name="20% - Accent1 3 6 3 3 3 3" xfId="29792" xr:uid="{00000000-0005-0000-0000-0000A9730000}"/>
    <cellStyle name="20% - Accent1 3 6 3 3 3 3 2" xfId="29793" xr:uid="{00000000-0005-0000-0000-0000AA730000}"/>
    <cellStyle name="20% - Accent1 3 6 3 3 3 4" xfId="29794" xr:uid="{00000000-0005-0000-0000-0000AB730000}"/>
    <cellStyle name="20% - Accent1 3 6 3 3 4" xfId="29795" xr:uid="{00000000-0005-0000-0000-0000AC730000}"/>
    <cellStyle name="20% - Accent1 3 6 3 3 4 2" xfId="29796" xr:uid="{00000000-0005-0000-0000-0000AD730000}"/>
    <cellStyle name="20% - Accent1 3 6 3 3 4 2 2" xfId="29797" xr:uid="{00000000-0005-0000-0000-0000AE730000}"/>
    <cellStyle name="20% - Accent1 3 6 3 3 4 2 2 2" xfId="29798" xr:uid="{00000000-0005-0000-0000-0000AF730000}"/>
    <cellStyle name="20% - Accent1 3 6 3 3 4 2 3" xfId="29799" xr:uid="{00000000-0005-0000-0000-0000B0730000}"/>
    <cellStyle name="20% - Accent1 3 6 3 3 4 3" xfId="29800" xr:uid="{00000000-0005-0000-0000-0000B1730000}"/>
    <cellStyle name="20% - Accent1 3 6 3 3 4 3 2" xfId="29801" xr:uid="{00000000-0005-0000-0000-0000B2730000}"/>
    <cellStyle name="20% - Accent1 3 6 3 3 4 4" xfId="29802" xr:uid="{00000000-0005-0000-0000-0000B3730000}"/>
    <cellStyle name="20% - Accent1 3 6 3 3 5" xfId="29803" xr:uid="{00000000-0005-0000-0000-0000B4730000}"/>
    <cellStyle name="20% - Accent1 3 6 3 3 5 2" xfId="29804" xr:uid="{00000000-0005-0000-0000-0000B5730000}"/>
    <cellStyle name="20% - Accent1 3 6 3 3 5 2 2" xfId="29805" xr:uid="{00000000-0005-0000-0000-0000B6730000}"/>
    <cellStyle name="20% - Accent1 3 6 3 3 5 3" xfId="29806" xr:uid="{00000000-0005-0000-0000-0000B7730000}"/>
    <cellStyle name="20% - Accent1 3 6 3 3 6" xfId="29807" xr:uid="{00000000-0005-0000-0000-0000B8730000}"/>
    <cellStyle name="20% - Accent1 3 6 3 3 6 2" xfId="29808" xr:uid="{00000000-0005-0000-0000-0000B9730000}"/>
    <cellStyle name="20% - Accent1 3 6 3 3 6 2 2" xfId="29809" xr:uid="{00000000-0005-0000-0000-0000BA730000}"/>
    <cellStyle name="20% - Accent1 3 6 3 3 6 3" xfId="29810" xr:uid="{00000000-0005-0000-0000-0000BB730000}"/>
    <cellStyle name="20% - Accent1 3 6 3 3 7" xfId="29811" xr:uid="{00000000-0005-0000-0000-0000BC730000}"/>
    <cellStyle name="20% - Accent1 3 6 3 3 7 2" xfId="29812" xr:uid="{00000000-0005-0000-0000-0000BD730000}"/>
    <cellStyle name="20% - Accent1 3 6 3 3 8" xfId="29813" xr:uid="{00000000-0005-0000-0000-0000BE730000}"/>
    <cellStyle name="20% - Accent1 3 6 3 3 8 2" xfId="29814" xr:uid="{00000000-0005-0000-0000-0000BF730000}"/>
    <cellStyle name="20% - Accent1 3 6 3 3 9" xfId="29815" xr:uid="{00000000-0005-0000-0000-0000C0730000}"/>
    <cellStyle name="20% - Accent1 3 6 3 4" xfId="29816" xr:uid="{00000000-0005-0000-0000-0000C1730000}"/>
    <cellStyle name="20% - Accent1 3 6 3 4 2" xfId="29817" xr:uid="{00000000-0005-0000-0000-0000C2730000}"/>
    <cellStyle name="20% - Accent1 3 6 3 4 2 2" xfId="29818" xr:uid="{00000000-0005-0000-0000-0000C3730000}"/>
    <cellStyle name="20% - Accent1 3 6 3 4 2 2 2" xfId="29819" xr:uid="{00000000-0005-0000-0000-0000C4730000}"/>
    <cellStyle name="20% - Accent1 3 6 3 4 2 3" xfId="29820" xr:uid="{00000000-0005-0000-0000-0000C5730000}"/>
    <cellStyle name="20% - Accent1 3 6 3 4 3" xfId="29821" xr:uid="{00000000-0005-0000-0000-0000C6730000}"/>
    <cellStyle name="20% - Accent1 3 6 3 4 3 2" xfId="29822" xr:uid="{00000000-0005-0000-0000-0000C7730000}"/>
    <cellStyle name="20% - Accent1 3 6 3 4 4" xfId="29823" xr:uid="{00000000-0005-0000-0000-0000C8730000}"/>
    <cellStyle name="20% - Accent1 3 6 3 5" xfId="29824" xr:uid="{00000000-0005-0000-0000-0000C9730000}"/>
    <cellStyle name="20% - Accent1 3 6 3 5 2" xfId="29825" xr:uid="{00000000-0005-0000-0000-0000CA730000}"/>
    <cellStyle name="20% - Accent1 3 6 3 5 2 2" xfId="29826" xr:uid="{00000000-0005-0000-0000-0000CB730000}"/>
    <cellStyle name="20% - Accent1 3 6 3 5 2 2 2" xfId="29827" xr:uid="{00000000-0005-0000-0000-0000CC730000}"/>
    <cellStyle name="20% - Accent1 3 6 3 5 2 3" xfId="29828" xr:uid="{00000000-0005-0000-0000-0000CD730000}"/>
    <cellStyle name="20% - Accent1 3 6 3 5 3" xfId="29829" xr:uid="{00000000-0005-0000-0000-0000CE730000}"/>
    <cellStyle name="20% - Accent1 3 6 3 5 3 2" xfId="29830" xr:uid="{00000000-0005-0000-0000-0000CF730000}"/>
    <cellStyle name="20% - Accent1 3 6 3 5 4" xfId="29831" xr:uid="{00000000-0005-0000-0000-0000D0730000}"/>
    <cellStyle name="20% - Accent1 3 6 3 6" xfId="29832" xr:uid="{00000000-0005-0000-0000-0000D1730000}"/>
    <cellStyle name="20% - Accent1 3 6 3 6 2" xfId="29833" xr:uid="{00000000-0005-0000-0000-0000D2730000}"/>
    <cellStyle name="20% - Accent1 3 6 3 6 2 2" xfId="29834" xr:uid="{00000000-0005-0000-0000-0000D3730000}"/>
    <cellStyle name="20% - Accent1 3 6 3 6 2 2 2" xfId="29835" xr:uid="{00000000-0005-0000-0000-0000D4730000}"/>
    <cellStyle name="20% - Accent1 3 6 3 6 2 3" xfId="29836" xr:uid="{00000000-0005-0000-0000-0000D5730000}"/>
    <cellStyle name="20% - Accent1 3 6 3 6 3" xfId="29837" xr:uid="{00000000-0005-0000-0000-0000D6730000}"/>
    <cellStyle name="20% - Accent1 3 6 3 6 3 2" xfId="29838" xr:uid="{00000000-0005-0000-0000-0000D7730000}"/>
    <cellStyle name="20% - Accent1 3 6 3 6 4" xfId="29839" xr:uid="{00000000-0005-0000-0000-0000D8730000}"/>
    <cellStyle name="20% - Accent1 3 6 3 7" xfId="29840" xr:uid="{00000000-0005-0000-0000-0000D9730000}"/>
    <cellStyle name="20% - Accent1 3 6 3 7 2" xfId="29841" xr:uid="{00000000-0005-0000-0000-0000DA730000}"/>
    <cellStyle name="20% - Accent1 3 6 3 7 2 2" xfId="29842" xr:uid="{00000000-0005-0000-0000-0000DB730000}"/>
    <cellStyle name="20% - Accent1 3 6 3 7 3" xfId="29843" xr:uid="{00000000-0005-0000-0000-0000DC730000}"/>
    <cellStyle name="20% - Accent1 3 6 3 8" xfId="29844" xr:uid="{00000000-0005-0000-0000-0000DD730000}"/>
    <cellStyle name="20% - Accent1 3 6 3 8 2" xfId="29845" xr:uid="{00000000-0005-0000-0000-0000DE730000}"/>
    <cellStyle name="20% - Accent1 3 6 3 8 2 2" xfId="29846" xr:uid="{00000000-0005-0000-0000-0000DF730000}"/>
    <cellStyle name="20% - Accent1 3 6 3 8 3" xfId="29847" xr:uid="{00000000-0005-0000-0000-0000E0730000}"/>
    <cellStyle name="20% - Accent1 3 6 3 9" xfId="29848" xr:uid="{00000000-0005-0000-0000-0000E1730000}"/>
    <cellStyle name="20% - Accent1 3 6 3 9 2" xfId="29849" xr:uid="{00000000-0005-0000-0000-0000E2730000}"/>
    <cellStyle name="20% - Accent1 3 6 4" xfId="29850" xr:uid="{00000000-0005-0000-0000-0000E3730000}"/>
    <cellStyle name="20% - Accent1 3 6 4 10" xfId="29851" xr:uid="{00000000-0005-0000-0000-0000E4730000}"/>
    <cellStyle name="20% - Accent1 3 6 4 10 2" xfId="29852" xr:uid="{00000000-0005-0000-0000-0000E5730000}"/>
    <cellStyle name="20% - Accent1 3 6 4 11" xfId="29853" xr:uid="{00000000-0005-0000-0000-0000E6730000}"/>
    <cellStyle name="20% - Accent1 3 6 4 2" xfId="29854" xr:uid="{00000000-0005-0000-0000-0000E7730000}"/>
    <cellStyle name="20% - Accent1 3 6 4 2 2" xfId="29855" xr:uid="{00000000-0005-0000-0000-0000E8730000}"/>
    <cellStyle name="20% - Accent1 3 6 4 2 2 2" xfId="29856" xr:uid="{00000000-0005-0000-0000-0000E9730000}"/>
    <cellStyle name="20% - Accent1 3 6 4 2 2 2 2" xfId="29857" xr:uid="{00000000-0005-0000-0000-0000EA730000}"/>
    <cellStyle name="20% - Accent1 3 6 4 2 2 2 2 2" xfId="29858" xr:uid="{00000000-0005-0000-0000-0000EB730000}"/>
    <cellStyle name="20% - Accent1 3 6 4 2 2 2 3" xfId="29859" xr:uid="{00000000-0005-0000-0000-0000EC730000}"/>
    <cellStyle name="20% - Accent1 3 6 4 2 2 3" xfId="29860" xr:uid="{00000000-0005-0000-0000-0000ED730000}"/>
    <cellStyle name="20% - Accent1 3 6 4 2 2 3 2" xfId="29861" xr:uid="{00000000-0005-0000-0000-0000EE730000}"/>
    <cellStyle name="20% - Accent1 3 6 4 2 2 4" xfId="29862" xr:uid="{00000000-0005-0000-0000-0000EF730000}"/>
    <cellStyle name="20% - Accent1 3 6 4 2 3" xfId="29863" xr:uid="{00000000-0005-0000-0000-0000F0730000}"/>
    <cellStyle name="20% - Accent1 3 6 4 2 3 2" xfId="29864" xr:uid="{00000000-0005-0000-0000-0000F1730000}"/>
    <cellStyle name="20% - Accent1 3 6 4 2 3 2 2" xfId="29865" xr:uid="{00000000-0005-0000-0000-0000F2730000}"/>
    <cellStyle name="20% - Accent1 3 6 4 2 3 2 2 2" xfId="29866" xr:uid="{00000000-0005-0000-0000-0000F3730000}"/>
    <cellStyle name="20% - Accent1 3 6 4 2 3 2 3" xfId="29867" xr:uid="{00000000-0005-0000-0000-0000F4730000}"/>
    <cellStyle name="20% - Accent1 3 6 4 2 3 3" xfId="29868" xr:uid="{00000000-0005-0000-0000-0000F5730000}"/>
    <cellStyle name="20% - Accent1 3 6 4 2 3 3 2" xfId="29869" xr:uid="{00000000-0005-0000-0000-0000F6730000}"/>
    <cellStyle name="20% - Accent1 3 6 4 2 3 4" xfId="29870" xr:uid="{00000000-0005-0000-0000-0000F7730000}"/>
    <cellStyle name="20% - Accent1 3 6 4 2 4" xfId="29871" xr:uid="{00000000-0005-0000-0000-0000F8730000}"/>
    <cellStyle name="20% - Accent1 3 6 4 2 4 2" xfId="29872" xr:uid="{00000000-0005-0000-0000-0000F9730000}"/>
    <cellStyle name="20% - Accent1 3 6 4 2 4 2 2" xfId="29873" xr:uid="{00000000-0005-0000-0000-0000FA730000}"/>
    <cellStyle name="20% - Accent1 3 6 4 2 4 2 2 2" xfId="29874" xr:uid="{00000000-0005-0000-0000-0000FB730000}"/>
    <cellStyle name="20% - Accent1 3 6 4 2 4 2 3" xfId="29875" xr:uid="{00000000-0005-0000-0000-0000FC730000}"/>
    <cellStyle name="20% - Accent1 3 6 4 2 4 3" xfId="29876" xr:uid="{00000000-0005-0000-0000-0000FD730000}"/>
    <cellStyle name="20% - Accent1 3 6 4 2 4 3 2" xfId="29877" xr:uid="{00000000-0005-0000-0000-0000FE730000}"/>
    <cellStyle name="20% - Accent1 3 6 4 2 4 4" xfId="29878" xr:uid="{00000000-0005-0000-0000-0000FF730000}"/>
    <cellStyle name="20% - Accent1 3 6 4 2 5" xfId="29879" xr:uid="{00000000-0005-0000-0000-000000740000}"/>
    <cellStyle name="20% - Accent1 3 6 4 2 5 2" xfId="29880" xr:uid="{00000000-0005-0000-0000-000001740000}"/>
    <cellStyle name="20% - Accent1 3 6 4 2 5 2 2" xfId="29881" xr:uid="{00000000-0005-0000-0000-000002740000}"/>
    <cellStyle name="20% - Accent1 3 6 4 2 5 3" xfId="29882" xr:uid="{00000000-0005-0000-0000-000003740000}"/>
    <cellStyle name="20% - Accent1 3 6 4 2 6" xfId="29883" xr:uid="{00000000-0005-0000-0000-000004740000}"/>
    <cellStyle name="20% - Accent1 3 6 4 2 6 2" xfId="29884" xr:uid="{00000000-0005-0000-0000-000005740000}"/>
    <cellStyle name="20% - Accent1 3 6 4 2 6 2 2" xfId="29885" xr:uid="{00000000-0005-0000-0000-000006740000}"/>
    <cellStyle name="20% - Accent1 3 6 4 2 6 3" xfId="29886" xr:uid="{00000000-0005-0000-0000-000007740000}"/>
    <cellStyle name="20% - Accent1 3 6 4 2 7" xfId="29887" xr:uid="{00000000-0005-0000-0000-000008740000}"/>
    <cellStyle name="20% - Accent1 3 6 4 2 7 2" xfId="29888" xr:uid="{00000000-0005-0000-0000-000009740000}"/>
    <cellStyle name="20% - Accent1 3 6 4 2 8" xfId="29889" xr:uid="{00000000-0005-0000-0000-00000A740000}"/>
    <cellStyle name="20% - Accent1 3 6 4 2 8 2" xfId="29890" xr:uid="{00000000-0005-0000-0000-00000B740000}"/>
    <cellStyle name="20% - Accent1 3 6 4 2 9" xfId="29891" xr:uid="{00000000-0005-0000-0000-00000C740000}"/>
    <cellStyle name="20% - Accent1 3 6 4 3" xfId="29892" xr:uid="{00000000-0005-0000-0000-00000D740000}"/>
    <cellStyle name="20% - Accent1 3 6 4 3 2" xfId="29893" xr:uid="{00000000-0005-0000-0000-00000E740000}"/>
    <cellStyle name="20% - Accent1 3 6 4 3 2 2" xfId="29894" xr:uid="{00000000-0005-0000-0000-00000F740000}"/>
    <cellStyle name="20% - Accent1 3 6 4 3 2 2 2" xfId="29895" xr:uid="{00000000-0005-0000-0000-000010740000}"/>
    <cellStyle name="20% - Accent1 3 6 4 3 2 2 2 2" xfId="29896" xr:uid="{00000000-0005-0000-0000-000011740000}"/>
    <cellStyle name="20% - Accent1 3 6 4 3 2 2 3" xfId="29897" xr:uid="{00000000-0005-0000-0000-000012740000}"/>
    <cellStyle name="20% - Accent1 3 6 4 3 2 3" xfId="29898" xr:uid="{00000000-0005-0000-0000-000013740000}"/>
    <cellStyle name="20% - Accent1 3 6 4 3 2 3 2" xfId="29899" xr:uid="{00000000-0005-0000-0000-000014740000}"/>
    <cellStyle name="20% - Accent1 3 6 4 3 2 4" xfId="29900" xr:uid="{00000000-0005-0000-0000-000015740000}"/>
    <cellStyle name="20% - Accent1 3 6 4 3 3" xfId="29901" xr:uid="{00000000-0005-0000-0000-000016740000}"/>
    <cellStyle name="20% - Accent1 3 6 4 3 3 2" xfId="29902" xr:uid="{00000000-0005-0000-0000-000017740000}"/>
    <cellStyle name="20% - Accent1 3 6 4 3 3 2 2" xfId="29903" xr:uid="{00000000-0005-0000-0000-000018740000}"/>
    <cellStyle name="20% - Accent1 3 6 4 3 3 2 2 2" xfId="29904" xr:uid="{00000000-0005-0000-0000-000019740000}"/>
    <cellStyle name="20% - Accent1 3 6 4 3 3 2 3" xfId="29905" xr:uid="{00000000-0005-0000-0000-00001A740000}"/>
    <cellStyle name="20% - Accent1 3 6 4 3 3 3" xfId="29906" xr:uid="{00000000-0005-0000-0000-00001B740000}"/>
    <cellStyle name="20% - Accent1 3 6 4 3 3 3 2" xfId="29907" xr:uid="{00000000-0005-0000-0000-00001C740000}"/>
    <cellStyle name="20% - Accent1 3 6 4 3 3 4" xfId="29908" xr:uid="{00000000-0005-0000-0000-00001D740000}"/>
    <cellStyle name="20% - Accent1 3 6 4 3 4" xfId="29909" xr:uid="{00000000-0005-0000-0000-00001E740000}"/>
    <cellStyle name="20% - Accent1 3 6 4 3 4 2" xfId="29910" xr:uid="{00000000-0005-0000-0000-00001F740000}"/>
    <cellStyle name="20% - Accent1 3 6 4 3 4 2 2" xfId="29911" xr:uid="{00000000-0005-0000-0000-000020740000}"/>
    <cellStyle name="20% - Accent1 3 6 4 3 4 2 2 2" xfId="29912" xr:uid="{00000000-0005-0000-0000-000021740000}"/>
    <cellStyle name="20% - Accent1 3 6 4 3 4 2 3" xfId="29913" xr:uid="{00000000-0005-0000-0000-000022740000}"/>
    <cellStyle name="20% - Accent1 3 6 4 3 4 3" xfId="29914" xr:uid="{00000000-0005-0000-0000-000023740000}"/>
    <cellStyle name="20% - Accent1 3 6 4 3 4 3 2" xfId="29915" xr:uid="{00000000-0005-0000-0000-000024740000}"/>
    <cellStyle name="20% - Accent1 3 6 4 3 4 4" xfId="29916" xr:uid="{00000000-0005-0000-0000-000025740000}"/>
    <cellStyle name="20% - Accent1 3 6 4 3 5" xfId="29917" xr:uid="{00000000-0005-0000-0000-000026740000}"/>
    <cellStyle name="20% - Accent1 3 6 4 3 5 2" xfId="29918" xr:uid="{00000000-0005-0000-0000-000027740000}"/>
    <cellStyle name="20% - Accent1 3 6 4 3 5 2 2" xfId="29919" xr:uid="{00000000-0005-0000-0000-000028740000}"/>
    <cellStyle name="20% - Accent1 3 6 4 3 5 3" xfId="29920" xr:uid="{00000000-0005-0000-0000-000029740000}"/>
    <cellStyle name="20% - Accent1 3 6 4 3 6" xfId="29921" xr:uid="{00000000-0005-0000-0000-00002A740000}"/>
    <cellStyle name="20% - Accent1 3 6 4 3 6 2" xfId="29922" xr:uid="{00000000-0005-0000-0000-00002B740000}"/>
    <cellStyle name="20% - Accent1 3 6 4 3 6 2 2" xfId="29923" xr:uid="{00000000-0005-0000-0000-00002C740000}"/>
    <cellStyle name="20% - Accent1 3 6 4 3 6 3" xfId="29924" xr:uid="{00000000-0005-0000-0000-00002D740000}"/>
    <cellStyle name="20% - Accent1 3 6 4 3 7" xfId="29925" xr:uid="{00000000-0005-0000-0000-00002E740000}"/>
    <cellStyle name="20% - Accent1 3 6 4 3 7 2" xfId="29926" xr:uid="{00000000-0005-0000-0000-00002F740000}"/>
    <cellStyle name="20% - Accent1 3 6 4 3 8" xfId="29927" xr:uid="{00000000-0005-0000-0000-000030740000}"/>
    <cellStyle name="20% - Accent1 3 6 4 3 8 2" xfId="29928" xr:uid="{00000000-0005-0000-0000-000031740000}"/>
    <cellStyle name="20% - Accent1 3 6 4 3 9" xfId="29929" xr:uid="{00000000-0005-0000-0000-000032740000}"/>
    <cellStyle name="20% - Accent1 3 6 4 4" xfId="29930" xr:uid="{00000000-0005-0000-0000-000033740000}"/>
    <cellStyle name="20% - Accent1 3 6 4 4 2" xfId="29931" xr:uid="{00000000-0005-0000-0000-000034740000}"/>
    <cellStyle name="20% - Accent1 3 6 4 4 2 2" xfId="29932" xr:uid="{00000000-0005-0000-0000-000035740000}"/>
    <cellStyle name="20% - Accent1 3 6 4 4 2 2 2" xfId="29933" xr:uid="{00000000-0005-0000-0000-000036740000}"/>
    <cellStyle name="20% - Accent1 3 6 4 4 2 3" xfId="29934" xr:uid="{00000000-0005-0000-0000-000037740000}"/>
    <cellStyle name="20% - Accent1 3 6 4 4 3" xfId="29935" xr:uid="{00000000-0005-0000-0000-000038740000}"/>
    <cellStyle name="20% - Accent1 3 6 4 4 3 2" xfId="29936" xr:uid="{00000000-0005-0000-0000-000039740000}"/>
    <cellStyle name="20% - Accent1 3 6 4 4 4" xfId="29937" xr:uid="{00000000-0005-0000-0000-00003A740000}"/>
    <cellStyle name="20% - Accent1 3 6 4 5" xfId="29938" xr:uid="{00000000-0005-0000-0000-00003B740000}"/>
    <cellStyle name="20% - Accent1 3 6 4 5 2" xfId="29939" xr:uid="{00000000-0005-0000-0000-00003C740000}"/>
    <cellStyle name="20% - Accent1 3 6 4 5 2 2" xfId="29940" xr:uid="{00000000-0005-0000-0000-00003D740000}"/>
    <cellStyle name="20% - Accent1 3 6 4 5 2 2 2" xfId="29941" xr:uid="{00000000-0005-0000-0000-00003E740000}"/>
    <cellStyle name="20% - Accent1 3 6 4 5 2 3" xfId="29942" xr:uid="{00000000-0005-0000-0000-00003F740000}"/>
    <cellStyle name="20% - Accent1 3 6 4 5 3" xfId="29943" xr:uid="{00000000-0005-0000-0000-000040740000}"/>
    <cellStyle name="20% - Accent1 3 6 4 5 3 2" xfId="29944" xr:uid="{00000000-0005-0000-0000-000041740000}"/>
    <cellStyle name="20% - Accent1 3 6 4 5 4" xfId="29945" xr:uid="{00000000-0005-0000-0000-000042740000}"/>
    <cellStyle name="20% - Accent1 3 6 4 6" xfId="29946" xr:uid="{00000000-0005-0000-0000-000043740000}"/>
    <cellStyle name="20% - Accent1 3 6 4 6 2" xfId="29947" xr:uid="{00000000-0005-0000-0000-000044740000}"/>
    <cellStyle name="20% - Accent1 3 6 4 6 2 2" xfId="29948" xr:uid="{00000000-0005-0000-0000-000045740000}"/>
    <cellStyle name="20% - Accent1 3 6 4 6 2 2 2" xfId="29949" xr:uid="{00000000-0005-0000-0000-000046740000}"/>
    <cellStyle name="20% - Accent1 3 6 4 6 2 3" xfId="29950" xr:uid="{00000000-0005-0000-0000-000047740000}"/>
    <cellStyle name="20% - Accent1 3 6 4 6 3" xfId="29951" xr:uid="{00000000-0005-0000-0000-000048740000}"/>
    <cellStyle name="20% - Accent1 3 6 4 6 3 2" xfId="29952" xr:uid="{00000000-0005-0000-0000-000049740000}"/>
    <cellStyle name="20% - Accent1 3 6 4 6 4" xfId="29953" xr:uid="{00000000-0005-0000-0000-00004A740000}"/>
    <cellStyle name="20% - Accent1 3 6 4 7" xfId="29954" xr:uid="{00000000-0005-0000-0000-00004B740000}"/>
    <cellStyle name="20% - Accent1 3 6 4 7 2" xfId="29955" xr:uid="{00000000-0005-0000-0000-00004C740000}"/>
    <cellStyle name="20% - Accent1 3 6 4 7 2 2" xfId="29956" xr:uid="{00000000-0005-0000-0000-00004D740000}"/>
    <cellStyle name="20% - Accent1 3 6 4 7 3" xfId="29957" xr:uid="{00000000-0005-0000-0000-00004E740000}"/>
    <cellStyle name="20% - Accent1 3 6 4 8" xfId="29958" xr:uid="{00000000-0005-0000-0000-00004F740000}"/>
    <cellStyle name="20% - Accent1 3 6 4 8 2" xfId="29959" xr:uid="{00000000-0005-0000-0000-000050740000}"/>
    <cellStyle name="20% - Accent1 3 6 4 8 2 2" xfId="29960" xr:uid="{00000000-0005-0000-0000-000051740000}"/>
    <cellStyle name="20% - Accent1 3 6 4 8 3" xfId="29961" xr:uid="{00000000-0005-0000-0000-000052740000}"/>
    <cellStyle name="20% - Accent1 3 6 4 9" xfId="29962" xr:uid="{00000000-0005-0000-0000-000053740000}"/>
    <cellStyle name="20% - Accent1 3 6 4 9 2" xfId="29963" xr:uid="{00000000-0005-0000-0000-000054740000}"/>
    <cellStyle name="20% - Accent1 3 6 5" xfId="29964" xr:uid="{00000000-0005-0000-0000-000055740000}"/>
    <cellStyle name="20% - Accent1 3 6 5 10" xfId="29965" xr:uid="{00000000-0005-0000-0000-000056740000}"/>
    <cellStyle name="20% - Accent1 3 6 5 10 2" xfId="29966" xr:uid="{00000000-0005-0000-0000-000057740000}"/>
    <cellStyle name="20% - Accent1 3 6 5 11" xfId="29967" xr:uid="{00000000-0005-0000-0000-000058740000}"/>
    <cellStyle name="20% - Accent1 3 6 5 2" xfId="29968" xr:uid="{00000000-0005-0000-0000-000059740000}"/>
    <cellStyle name="20% - Accent1 3 6 5 2 2" xfId="29969" xr:uid="{00000000-0005-0000-0000-00005A740000}"/>
    <cellStyle name="20% - Accent1 3 6 5 2 2 2" xfId="29970" xr:uid="{00000000-0005-0000-0000-00005B740000}"/>
    <cellStyle name="20% - Accent1 3 6 5 2 2 2 2" xfId="29971" xr:uid="{00000000-0005-0000-0000-00005C740000}"/>
    <cellStyle name="20% - Accent1 3 6 5 2 2 2 2 2" xfId="29972" xr:uid="{00000000-0005-0000-0000-00005D740000}"/>
    <cellStyle name="20% - Accent1 3 6 5 2 2 2 3" xfId="29973" xr:uid="{00000000-0005-0000-0000-00005E740000}"/>
    <cellStyle name="20% - Accent1 3 6 5 2 2 3" xfId="29974" xr:uid="{00000000-0005-0000-0000-00005F740000}"/>
    <cellStyle name="20% - Accent1 3 6 5 2 2 3 2" xfId="29975" xr:uid="{00000000-0005-0000-0000-000060740000}"/>
    <cellStyle name="20% - Accent1 3 6 5 2 2 4" xfId="29976" xr:uid="{00000000-0005-0000-0000-000061740000}"/>
    <cellStyle name="20% - Accent1 3 6 5 2 3" xfId="29977" xr:uid="{00000000-0005-0000-0000-000062740000}"/>
    <cellStyle name="20% - Accent1 3 6 5 2 3 2" xfId="29978" xr:uid="{00000000-0005-0000-0000-000063740000}"/>
    <cellStyle name="20% - Accent1 3 6 5 2 3 2 2" xfId="29979" xr:uid="{00000000-0005-0000-0000-000064740000}"/>
    <cellStyle name="20% - Accent1 3 6 5 2 3 2 2 2" xfId="29980" xr:uid="{00000000-0005-0000-0000-000065740000}"/>
    <cellStyle name="20% - Accent1 3 6 5 2 3 2 3" xfId="29981" xr:uid="{00000000-0005-0000-0000-000066740000}"/>
    <cellStyle name="20% - Accent1 3 6 5 2 3 3" xfId="29982" xr:uid="{00000000-0005-0000-0000-000067740000}"/>
    <cellStyle name="20% - Accent1 3 6 5 2 3 3 2" xfId="29983" xr:uid="{00000000-0005-0000-0000-000068740000}"/>
    <cellStyle name="20% - Accent1 3 6 5 2 3 4" xfId="29984" xr:uid="{00000000-0005-0000-0000-000069740000}"/>
    <cellStyle name="20% - Accent1 3 6 5 2 4" xfId="29985" xr:uid="{00000000-0005-0000-0000-00006A740000}"/>
    <cellStyle name="20% - Accent1 3 6 5 2 4 2" xfId="29986" xr:uid="{00000000-0005-0000-0000-00006B740000}"/>
    <cellStyle name="20% - Accent1 3 6 5 2 4 2 2" xfId="29987" xr:uid="{00000000-0005-0000-0000-00006C740000}"/>
    <cellStyle name="20% - Accent1 3 6 5 2 4 2 2 2" xfId="29988" xr:uid="{00000000-0005-0000-0000-00006D740000}"/>
    <cellStyle name="20% - Accent1 3 6 5 2 4 2 3" xfId="29989" xr:uid="{00000000-0005-0000-0000-00006E740000}"/>
    <cellStyle name="20% - Accent1 3 6 5 2 4 3" xfId="29990" xr:uid="{00000000-0005-0000-0000-00006F740000}"/>
    <cellStyle name="20% - Accent1 3 6 5 2 4 3 2" xfId="29991" xr:uid="{00000000-0005-0000-0000-000070740000}"/>
    <cellStyle name="20% - Accent1 3 6 5 2 4 4" xfId="29992" xr:uid="{00000000-0005-0000-0000-000071740000}"/>
    <cellStyle name="20% - Accent1 3 6 5 2 5" xfId="29993" xr:uid="{00000000-0005-0000-0000-000072740000}"/>
    <cellStyle name="20% - Accent1 3 6 5 2 5 2" xfId="29994" xr:uid="{00000000-0005-0000-0000-000073740000}"/>
    <cellStyle name="20% - Accent1 3 6 5 2 5 2 2" xfId="29995" xr:uid="{00000000-0005-0000-0000-000074740000}"/>
    <cellStyle name="20% - Accent1 3 6 5 2 5 3" xfId="29996" xr:uid="{00000000-0005-0000-0000-000075740000}"/>
    <cellStyle name="20% - Accent1 3 6 5 2 6" xfId="29997" xr:uid="{00000000-0005-0000-0000-000076740000}"/>
    <cellStyle name="20% - Accent1 3 6 5 2 6 2" xfId="29998" xr:uid="{00000000-0005-0000-0000-000077740000}"/>
    <cellStyle name="20% - Accent1 3 6 5 2 6 2 2" xfId="29999" xr:uid="{00000000-0005-0000-0000-000078740000}"/>
    <cellStyle name="20% - Accent1 3 6 5 2 6 3" xfId="30000" xr:uid="{00000000-0005-0000-0000-000079740000}"/>
    <cellStyle name="20% - Accent1 3 6 5 2 7" xfId="30001" xr:uid="{00000000-0005-0000-0000-00007A740000}"/>
    <cellStyle name="20% - Accent1 3 6 5 2 7 2" xfId="30002" xr:uid="{00000000-0005-0000-0000-00007B740000}"/>
    <cellStyle name="20% - Accent1 3 6 5 2 8" xfId="30003" xr:uid="{00000000-0005-0000-0000-00007C740000}"/>
    <cellStyle name="20% - Accent1 3 6 5 2 8 2" xfId="30004" xr:uid="{00000000-0005-0000-0000-00007D740000}"/>
    <cellStyle name="20% - Accent1 3 6 5 2 9" xfId="30005" xr:uid="{00000000-0005-0000-0000-00007E740000}"/>
    <cellStyle name="20% - Accent1 3 6 5 3" xfId="30006" xr:uid="{00000000-0005-0000-0000-00007F740000}"/>
    <cellStyle name="20% - Accent1 3 6 5 3 2" xfId="30007" xr:uid="{00000000-0005-0000-0000-000080740000}"/>
    <cellStyle name="20% - Accent1 3 6 5 3 2 2" xfId="30008" xr:uid="{00000000-0005-0000-0000-000081740000}"/>
    <cellStyle name="20% - Accent1 3 6 5 3 2 2 2" xfId="30009" xr:uid="{00000000-0005-0000-0000-000082740000}"/>
    <cellStyle name="20% - Accent1 3 6 5 3 2 2 2 2" xfId="30010" xr:uid="{00000000-0005-0000-0000-000083740000}"/>
    <cellStyle name="20% - Accent1 3 6 5 3 2 2 3" xfId="30011" xr:uid="{00000000-0005-0000-0000-000084740000}"/>
    <cellStyle name="20% - Accent1 3 6 5 3 2 3" xfId="30012" xr:uid="{00000000-0005-0000-0000-000085740000}"/>
    <cellStyle name="20% - Accent1 3 6 5 3 2 3 2" xfId="30013" xr:uid="{00000000-0005-0000-0000-000086740000}"/>
    <cellStyle name="20% - Accent1 3 6 5 3 2 4" xfId="30014" xr:uid="{00000000-0005-0000-0000-000087740000}"/>
    <cellStyle name="20% - Accent1 3 6 5 3 3" xfId="30015" xr:uid="{00000000-0005-0000-0000-000088740000}"/>
    <cellStyle name="20% - Accent1 3 6 5 3 3 2" xfId="30016" xr:uid="{00000000-0005-0000-0000-000089740000}"/>
    <cellStyle name="20% - Accent1 3 6 5 3 3 2 2" xfId="30017" xr:uid="{00000000-0005-0000-0000-00008A740000}"/>
    <cellStyle name="20% - Accent1 3 6 5 3 3 2 2 2" xfId="30018" xr:uid="{00000000-0005-0000-0000-00008B740000}"/>
    <cellStyle name="20% - Accent1 3 6 5 3 3 2 3" xfId="30019" xr:uid="{00000000-0005-0000-0000-00008C740000}"/>
    <cellStyle name="20% - Accent1 3 6 5 3 3 3" xfId="30020" xr:uid="{00000000-0005-0000-0000-00008D740000}"/>
    <cellStyle name="20% - Accent1 3 6 5 3 3 3 2" xfId="30021" xr:uid="{00000000-0005-0000-0000-00008E740000}"/>
    <cellStyle name="20% - Accent1 3 6 5 3 3 4" xfId="30022" xr:uid="{00000000-0005-0000-0000-00008F740000}"/>
    <cellStyle name="20% - Accent1 3 6 5 3 4" xfId="30023" xr:uid="{00000000-0005-0000-0000-000090740000}"/>
    <cellStyle name="20% - Accent1 3 6 5 3 4 2" xfId="30024" xr:uid="{00000000-0005-0000-0000-000091740000}"/>
    <cellStyle name="20% - Accent1 3 6 5 3 4 2 2" xfId="30025" xr:uid="{00000000-0005-0000-0000-000092740000}"/>
    <cellStyle name="20% - Accent1 3 6 5 3 4 2 2 2" xfId="30026" xr:uid="{00000000-0005-0000-0000-000093740000}"/>
    <cellStyle name="20% - Accent1 3 6 5 3 4 2 3" xfId="30027" xr:uid="{00000000-0005-0000-0000-000094740000}"/>
    <cellStyle name="20% - Accent1 3 6 5 3 4 3" xfId="30028" xr:uid="{00000000-0005-0000-0000-000095740000}"/>
    <cellStyle name="20% - Accent1 3 6 5 3 4 3 2" xfId="30029" xr:uid="{00000000-0005-0000-0000-000096740000}"/>
    <cellStyle name="20% - Accent1 3 6 5 3 4 4" xfId="30030" xr:uid="{00000000-0005-0000-0000-000097740000}"/>
    <cellStyle name="20% - Accent1 3 6 5 3 5" xfId="30031" xr:uid="{00000000-0005-0000-0000-000098740000}"/>
    <cellStyle name="20% - Accent1 3 6 5 3 5 2" xfId="30032" xr:uid="{00000000-0005-0000-0000-000099740000}"/>
    <cellStyle name="20% - Accent1 3 6 5 3 5 2 2" xfId="30033" xr:uid="{00000000-0005-0000-0000-00009A740000}"/>
    <cellStyle name="20% - Accent1 3 6 5 3 5 3" xfId="30034" xr:uid="{00000000-0005-0000-0000-00009B740000}"/>
    <cellStyle name="20% - Accent1 3 6 5 3 6" xfId="30035" xr:uid="{00000000-0005-0000-0000-00009C740000}"/>
    <cellStyle name="20% - Accent1 3 6 5 3 6 2" xfId="30036" xr:uid="{00000000-0005-0000-0000-00009D740000}"/>
    <cellStyle name="20% - Accent1 3 6 5 3 6 2 2" xfId="30037" xr:uid="{00000000-0005-0000-0000-00009E740000}"/>
    <cellStyle name="20% - Accent1 3 6 5 3 6 3" xfId="30038" xr:uid="{00000000-0005-0000-0000-00009F740000}"/>
    <cellStyle name="20% - Accent1 3 6 5 3 7" xfId="30039" xr:uid="{00000000-0005-0000-0000-0000A0740000}"/>
    <cellStyle name="20% - Accent1 3 6 5 3 7 2" xfId="30040" xr:uid="{00000000-0005-0000-0000-0000A1740000}"/>
    <cellStyle name="20% - Accent1 3 6 5 3 8" xfId="30041" xr:uid="{00000000-0005-0000-0000-0000A2740000}"/>
    <cellStyle name="20% - Accent1 3 6 5 3 8 2" xfId="30042" xr:uid="{00000000-0005-0000-0000-0000A3740000}"/>
    <cellStyle name="20% - Accent1 3 6 5 3 9" xfId="30043" xr:uid="{00000000-0005-0000-0000-0000A4740000}"/>
    <cellStyle name="20% - Accent1 3 6 5 4" xfId="30044" xr:uid="{00000000-0005-0000-0000-0000A5740000}"/>
    <cellStyle name="20% - Accent1 3 6 5 4 2" xfId="30045" xr:uid="{00000000-0005-0000-0000-0000A6740000}"/>
    <cellStyle name="20% - Accent1 3 6 5 4 2 2" xfId="30046" xr:uid="{00000000-0005-0000-0000-0000A7740000}"/>
    <cellStyle name="20% - Accent1 3 6 5 4 2 2 2" xfId="30047" xr:uid="{00000000-0005-0000-0000-0000A8740000}"/>
    <cellStyle name="20% - Accent1 3 6 5 4 2 3" xfId="30048" xr:uid="{00000000-0005-0000-0000-0000A9740000}"/>
    <cellStyle name="20% - Accent1 3 6 5 4 3" xfId="30049" xr:uid="{00000000-0005-0000-0000-0000AA740000}"/>
    <cellStyle name="20% - Accent1 3 6 5 4 3 2" xfId="30050" xr:uid="{00000000-0005-0000-0000-0000AB740000}"/>
    <cellStyle name="20% - Accent1 3 6 5 4 4" xfId="30051" xr:uid="{00000000-0005-0000-0000-0000AC740000}"/>
    <cellStyle name="20% - Accent1 3 6 5 5" xfId="30052" xr:uid="{00000000-0005-0000-0000-0000AD740000}"/>
    <cellStyle name="20% - Accent1 3 6 5 5 2" xfId="30053" xr:uid="{00000000-0005-0000-0000-0000AE740000}"/>
    <cellStyle name="20% - Accent1 3 6 5 5 2 2" xfId="30054" xr:uid="{00000000-0005-0000-0000-0000AF740000}"/>
    <cellStyle name="20% - Accent1 3 6 5 5 2 2 2" xfId="30055" xr:uid="{00000000-0005-0000-0000-0000B0740000}"/>
    <cellStyle name="20% - Accent1 3 6 5 5 2 3" xfId="30056" xr:uid="{00000000-0005-0000-0000-0000B1740000}"/>
    <cellStyle name="20% - Accent1 3 6 5 5 3" xfId="30057" xr:uid="{00000000-0005-0000-0000-0000B2740000}"/>
    <cellStyle name="20% - Accent1 3 6 5 5 3 2" xfId="30058" xr:uid="{00000000-0005-0000-0000-0000B3740000}"/>
    <cellStyle name="20% - Accent1 3 6 5 5 4" xfId="30059" xr:uid="{00000000-0005-0000-0000-0000B4740000}"/>
    <cellStyle name="20% - Accent1 3 6 5 6" xfId="30060" xr:uid="{00000000-0005-0000-0000-0000B5740000}"/>
    <cellStyle name="20% - Accent1 3 6 5 6 2" xfId="30061" xr:uid="{00000000-0005-0000-0000-0000B6740000}"/>
    <cellStyle name="20% - Accent1 3 6 5 6 2 2" xfId="30062" xr:uid="{00000000-0005-0000-0000-0000B7740000}"/>
    <cellStyle name="20% - Accent1 3 6 5 6 2 2 2" xfId="30063" xr:uid="{00000000-0005-0000-0000-0000B8740000}"/>
    <cellStyle name="20% - Accent1 3 6 5 6 2 3" xfId="30064" xr:uid="{00000000-0005-0000-0000-0000B9740000}"/>
    <cellStyle name="20% - Accent1 3 6 5 6 3" xfId="30065" xr:uid="{00000000-0005-0000-0000-0000BA740000}"/>
    <cellStyle name="20% - Accent1 3 6 5 6 3 2" xfId="30066" xr:uid="{00000000-0005-0000-0000-0000BB740000}"/>
    <cellStyle name="20% - Accent1 3 6 5 6 4" xfId="30067" xr:uid="{00000000-0005-0000-0000-0000BC740000}"/>
    <cellStyle name="20% - Accent1 3 6 5 7" xfId="30068" xr:uid="{00000000-0005-0000-0000-0000BD740000}"/>
    <cellStyle name="20% - Accent1 3 6 5 7 2" xfId="30069" xr:uid="{00000000-0005-0000-0000-0000BE740000}"/>
    <cellStyle name="20% - Accent1 3 6 5 7 2 2" xfId="30070" xr:uid="{00000000-0005-0000-0000-0000BF740000}"/>
    <cellStyle name="20% - Accent1 3 6 5 7 3" xfId="30071" xr:uid="{00000000-0005-0000-0000-0000C0740000}"/>
    <cellStyle name="20% - Accent1 3 6 5 8" xfId="30072" xr:uid="{00000000-0005-0000-0000-0000C1740000}"/>
    <cellStyle name="20% - Accent1 3 6 5 8 2" xfId="30073" xr:uid="{00000000-0005-0000-0000-0000C2740000}"/>
    <cellStyle name="20% - Accent1 3 6 5 8 2 2" xfId="30074" xr:uid="{00000000-0005-0000-0000-0000C3740000}"/>
    <cellStyle name="20% - Accent1 3 6 5 8 3" xfId="30075" xr:uid="{00000000-0005-0000-0000-0000C4740000}"/>
    <cellStyle name="20% - Accent1 3 6 5 9" xfId="30076" xr:uid="{00000000-0005-0000-0000-0000C5740000}"/>
    <cellStyle name="20% - Accent1 3 6 5 9 2" xfId="30077" xr:uid="{00000000-0005-0000-0000-0000C6740000}"/>
    <cellStyle name="20% - Accent1 3 6 6" xfId="30078" xr:uid="{00000000-0005-0000-0000-0000C7740000}"/>
    <cellStyle name="20% - Accent1 3 6 6 2" xfId="30079" xr:uid="{00000000-0005-0000-0000-0000C8740000}"/>
    <cellStyle name="20% - Accent1 3 6 6 2 2" xfId="30080" xr:uid="{00000000-0005-0000-0000-0000C9740000}"/>
    <cellStyle name="20% - Accent1 3 6 6 2 2 2" xfId="30081" xr:uid="{00000000-0005-0000-0000-0000CA740000}"/>
    <cellStyle name="20% - Accent1 3 6 6 2 2 2 2" xfId="30082" xr:uid="{00000000-0005-0000-0000-0000CB740000}"/>
    <cellStyle name="20% - Accent1 3 6 6 2 2 3" xfId="30083" xr:uid="{00000000-0005-0000-0000-0000CC740000}"/>
    <cellStyle name="20% - Accent1 3 6 6 2 3" xfId="30084" xr:uid="{00000000-0005-0000-0000-0000CD740000}"/>
    <cellStyle name="20% - Accent1 3 6 6 2 3 2" xfId="30085" xr:uid="{00000000-0005-0000-0000-0000CE740000}"/>
    <cellStyle name="20% - Accent1 3 6 6 2 4" xfId="30086" xr:uid="{00000000-0005-0000-0000-0000CF740000}"/>
    <cellStyle name="20% - Accent1 3 6 6 3" xfId="30087" xr:uid="{00000000-0005-0000-0000-0000D0740000}"/>
    <cellStyle name="20% - Accent1 3 6 6 3 2" xfId="30088" xr:uid="{00000000-0005-0000-0000-0000D1740000}"/>
    <cellStyle name="20% - Accent1 3 6 6 3 2 2" xfId="30089" xr:uid="{00000000-0005-0000-0000-0000D2740000}"/>
    <cellStyle name="20% - Accent1 3 6 6 3 2 2 2" xfId="30090" xr:uid="{00000000-0005-0000-0000-0000D3740000}"/>
    <cellStyle name="20% - Accent1 3 6 6 3 2 3" xfId="30091" xr:uid="{00000000-0005-0000-0000-0000D4740000}"/>
    <cellStyle name="20% - Accent1 3 6 6 3 3" xfId="30092" xr:uid="{00000000-0005-0000-0000-0000D5740000}"/>
    <cellStyle name="20% - Accent1 3 6 6 3 3 2" xfId="30093" xr:uid="{00000000-0005-0000-0000-0000D6740000}"/>
    <cellStyle name="20% - Accent1 3 6 6 3 4" xfId="30094" xr:uid="{00000000-0005-0000-0000-0000D7740000}"/>
    <cellStyle name="20% - Accent1 3 6 6 4" xfId="30095" xr:uid="{00000000-0005-0000-0000-0000D8740000}"/>
    <cellStyle name="20% - Accent1 3 6 6 4 2" xfId="30096" xr:uid="{00000000-0005-0000-0000-0000D9740000}"/>
    <cellStyle name="20% - Accent1 3 6 6 4 2 2" xfId="30097" xr:uid="{00000000-0005-0000-0000-0000DA740000}"/>
    <cellStyle name="20% - Accent1 3 6 6 4 2 2 2" xfId="30098" xr:uid="{00000000-0005-0000-0000-0000DB740000}"/>
    <cellStyle name="20% - Accent1 3 6 6 4 2 3" xfId="30099" xr:uid="{00000000-0005-0000-0000-0000DC740000}"/>
    <cellStyle name="20% - Accent1 3 6 6 4 3" xfId="30100" xr:uid="{00000000-0005-0000-0000-0000DD740000}"/>
    <cellStyle name="20% - Accent1 3 6 6 4 3 2" xfId="30101" xr:uid="{00000000-0005-0000-0000-0000DE740000}"/>
    <cellStyle name="20% - Accent1 3 6 6 4 4" xfId="30102" xr:uid="{00000000-0005-0000-0000-0000DF740000}"/>
    <cellStyle name="20% - Accent1 3 6 6 5" xfId="30103" xr:uid="{00000000-0005-0000-0000-0000E0740000}"/>
    <cellStyle name="20% - Accent1 3 6 6 5 2" xfId="30104" xr:uid="{00000000-0005-0000-0000-0000E1740000}"/>
    <cellStyle name="20% - Accent1 3 6 6 5 2 2" xfId="30105" xr:uid="{00000000-0005-0000-0000-0000E2740000}"/>
    <cellStyle name="20% - Accent1 3 6 6 5 3" xfId="30106" xr:uid="{00000000-0005-0000-0000-0000E3740000}"/>
    <cellStyle name="20% - Accent1 3 6 6 6" xfId="30107" xr:uid="{00000000-0005-0000-0000-0000E4740000}"/>
    <cellStyle name="20% - Accent1 3 6 6 6 2" xfId="30108" xr:uid="{00000000-0005-0000-0000-0000E5740000}"/>
    <cellStyle name="20% - Accent1 3 6 6 6 2 2" xfId="30109" xr:uid="{00000000-0005-0000-0000-0000E6740000}"/>
    <cellStyle name="20% - Accent1 3 6 6 6 3" xfId="30110" xr:uid="{00000000-0005-0000-0000-0000E7740000}"/>
    <cellStyle name="20% - Accent1 3 6 6 7" xfId="30111" xr:uid="{00000000-0005-0000-0000-0000E8740000}"/>
    <cellStyle name="20% - Accent1 3 6 6 7 2" xfId="30112" xr:uid="{00000000-0005-0000-0000-0000E9740000}"/>
    <cellStyle name="20% - Accent1 3 6 6 8" xfId="30113" xr:uid="{00000000-0005-0000-0000-0000EA740000}"/>
    <cellStyle name="20% - Accent1 3 6 6 8 2" xfId="30114" xr:uid="{00000000-0005-0000-0000-0000EB740000}"/>
    <cellStyle name="20% - Accent1 3 6 6 9" xfId="30115" xr:uid="{00000000-0005-0000-0000-0000EC740000}"/>
    <cellStyle name="20% - Accent1 3 6 7" xfId="30116" xr:uid="{00000000-0005-0000-0000-0000ED740000}"/>
    <cellStyle name="20% - Accent1 3 6 7 2" xfId="30117" xr:uid="{00000000-0005-0000-0000-0000EE740000}"/>
    <cellStyle name="20% - Accent1 3 6 7 2 2" xfId="30118" xr:uid="{00000000-0005-0000-0000-0000EF740000}"/>
    <cellStyle name="20% - Accent1 3 6 7 2 2 2" xfId="30119" xr:uid="{00000000-0005-0000-0000-0000F0740000}"/>
    <cellStyle name="20% - Accent1 3 6 7 2 2 2 2" xfId="30120" xr:uid="{00000000-0005-0000-0000-0000F1740000}"/>
    <cellStyle name="20% - Accent1 3 6 7 2 2 3" xfId="30121" xr:uid="{00000000-0005-0000-0000-0000F2740000}"/>
    <cellStyle name="20% - Accent1 3 6 7 2 3" xfId="30122" xr:uid="{00000000-0005-0000-0000-0000F3740000}"/>
    <cellStyle name="20% - Accent1 3 6 7 2 3 2" xfId="30123" xr:uid="{00000000-0005-0000-0000-0000F4740000}"/>
    <cellStyle name="20% - Accent1 3 6 7 2 4" xfId="30124" xr:uid="{00000000-0005-0000-0000-0000F5740000}"/>
    <cellStyle name="20% - Accent1 3 6 7 3" xfId="30125" xr:uid="{00000000-0005-0000-0000-0000F6740000}"/>
    <cellStyle name="20% - Accent1 3 6 7 3 2" xfId="30126" xr:uid="{00000000-0005-0000-0000-0000F7740000}"/>
    <cellStyle name="20% - Accent1 3 6 7 3 2 2" xfId="30127" xr:uid="{00000000-0005-0000-0000-0000F8740000}"/>
    <cellStyle name="20% - Accent1 3 6 7 3 2 2 2" xfId="30128" xr:uid="{00000000-0005-0000-0000-0000F9740000}"/>
    <cellStyle name="20% - Accent1 3 6 7 3 2 3" xfId="30129" xr:uid="{00000000-0005-0000-0000-0000FA740000}"/>
    <cellStyle name="20% - Accent1 3 6 7 3 3" xfId="30130" xr:uid="{00000000-0005-0000-0000-0000FB740000}"/>
    <cellStyle name="20% - Accent1 3 6 7 3 3 2" xfId="30131" xr:uid="{00000000-0005-0000-0000-0000FC740000}"/>
    <cellStyle name="20% - Accent1 3 6 7 3 4" xfId="30132" xr:uid="{00000000-0005-0000-0000-0000FD740000}"/>
    <cellStyle name="20% - Accent1 3 6 7 4" xfId="30133" xr:uid="{00000000-0005-0000-0000-0000FE740000}"/>
    <cellStyle name="20% - Accent1 3 6 7 4 2" xfId="30134" xr:uid="{00000000-0005-0000-0000-0000FF740000}"/>
    <cellStyle name="20% - Accent1 3 6 7 4 2 2" xfId="30135" xr:uid="{00000000-0005-0000-0000-000000750000}"/>
    <cellStyle name="20% - Accent1 3 6 7 4 2 2 2" xfId="30136" xr:uid="{00000000-0005-0000-0000-000001750000}"/>
    <cellStyle name="20% - Accent1 3 6 7 4 2 3" xfId="30137" xr:uid="{00000000-0005-0000-0000-000002750000}"/>
    <cellStyle name="20% - Accent1 3 6 7 4 3" xfId="30138" xr:uid="{00000000-0005-0000-0000-000003750000}"/>
    <cellStyle name="20% - Accent1 3 6 7 4 3 2" xfId="30139" xr:uid="{00000000-0005-0000-0000-000004750000}"/>
    <cellStyle name="20% - Accent1 3 6 7 4 4" xfId="30140" xr:uid="{00000000-0005-0000-0000-000005750000}"/>
    <cellStyle name="20% - Accent1 3 6 7 5" xfId="30141" xr:uid="{00000000-0005-0000-0000-000006750000}"/>
    <cellStyle name="20% - Accent1 3 6 7 5 2" xfId="30142" xr:uid="{00000000-0005-0000-0000-000007750000}"/>
    <cellStyle name="20% - Accent1 3 6 7 5 2 2" xfId="30143" xr:uid="{00000000-0005-0000-0000-000008750000}"/>
    <cellStyle name="20% - Accent1 3 6 7 5 3" xfId="30144" xr:uid="{00000000-0005-0000-0000-000009750000}"/>
    <cellStyle name="20% - Accent1 3 6 7 6" xfId="30145" xr:uid="{00000000-0005-0000-0000-00000A750000}"/>
    <cellStyle name="20% - Accent1 3 6 7 6 2" xfId="30146" xr:uid="{00000000-0005-0000-0000-00000B750000}"/>
    <cellStyle name="20% - Accent1 3 6 7 6 2 2" xfId="30147" xr:uid="{00000000-0005-0000-0000-00000C750000}"/>
    <cellStyle name="20% - Accent1 3 6 7 6 3" xfId="30148" xr:uid="{00000000-0005-0000-0000-00000D750000}"/>
    <cellStyle name="20% - Accent1 3 6 7 7" xfId="30149" xr:uid="{00000000-0005-0000-0000-00000E750000}"/>
    <cellStyle name="20% - Accent1 3 6 7 7 2" xfId="30150" xr:uid="{00000000-0005-0000-0000-00000F750000}"/>
    <cellStyle name="20% - Accent1 3 6 7 8" xfId="30151" xr:uid="{00000000-0005-0000-0000-000010750000}"/>
    <cellStyle name="20% - Accent1 3 6 7 8 2" xfId="30152" xr:uid="{00000000-0005-0000-0000-000011750000}"/>
    <cellStyle name="20% - Accent1 3 6 7 9" xfId="30153" xr:uid="{00000000-0005-0000-0000-000012750000}"/>
    <cellStyle name="20% - Accent1 3 6 8" xfId="30154" xr:uid="{00000000-0005-0000-0000-000013750000}"/>
    <cellStyle name="20% - Accent1 3 6 8 2" xfId="30155" xr:uid="{00000000-0005-0000-0000-000014750000}"/>
    <cellStyle name="20% - Accent1 3 6 8 2 2" xfId="30156" xr:uid="{00000000-0005-0000-0000-000015750000}"/>
    <cellStyle name="20% - Accent1 3 6 8 2 2 2" xfId="30157" xr:uid="{00000000-0005-0000-0000-000016750000}"/>
    <cellStyle name="20% - Accent1 3 6 8 2 3" xfId="30158" xr:uid="{00000000-0005-0000-0000-000017750000}"/>
    <cellStyle name="20% - Accent1 3 6 8 3" xfId="30159" xr:uid="{00000000-0005-0000-0000-000018750000}"/>
    <cellStyle name="20% - Accent1 3 6 8 3 2" xfId="30160" xr:uid="{00000000-0005-0000-0000-000019750000}"/>
    <cellStyle name="20% - Accent1 3 6 8 4" xfId="30161" xr:uid="{00000000-0005-0000-0000-00001A750000}"/>
    <cellStyle name="20% - Accent1 3 6 9" xfId="30162" xr:uid="{00000000-0005-0000-0000-00001B750000}"/>
    <cellStyle name="20% - Accent1 3 6 9 2" xfId="30163" xr:uid="{00000000-0005-0000-0000-00001C750000}"/>
    <cellStyle name="20% - Accent1 3 6 9 2 2" xfId="30164" xr:uid="{00000000-0005-0000-0000-00001D750000}"/>
    <cellStyle name="20% - Accent1 3 6 9 2 2 2" xfId="30165" xr:uid="{00000000-0005-0000-0000-00001E750000}"/>
    <cellStyle name="20% - Accent1 3 6 9 2 3" xfId="30166" xr:uid="{00000000-0005-0000-0000-00001F750000}"/>
    <cellStyle name="20% - Accent1 3 6 9 3" xfId="30167" xr:uid="{00000000-0005-0000-0000-000020750000}"/>
    <cellStyle name="20% - Accent1 3 6 9 3 2" xfId="30168" xr:uid="{00000000-0005-0000-0000-000021750000}"/>
    <cellStyle name="20% - Accent1 3 6 9 4" xfId="30169" xr:uid="{00000000-0005-0000-0000-000022750000}"/>
    <cellStyle name="20% - Accent1 3 7" xfId="30170" xr:uid="{00000000-0005-0000-0000-000023750000}"/>
    <cellStyle name="20% - Accent1 3 7 10" xfId="30171" xr:uid="{00000000-0005-0000-0000-000024750000}"/>
    <cellStyle name="20% - Accent1 3 7 10 2" xfId="30172" xr:uid="{00000000-0005-0000-0000-000025750000}"/>
    <cellStyle name="20% - Accent1 3 7 10 2 2" xfId="30173" xr:uid="{00000000-0005-0000-0000-000026750000}"/>
    <cellStyle name="20% - Accent1 3 7 10 3" xfId="30174" xr:uid="{00000000-0005-0000-0000-000027750000}"/>
    <cellStyle name="20% - Accent1 3 7 11" xfId="30175" xr:uid="{00000000-0005-0000-0000-000028750000}"/>
    <cellStyle name="20% - Accent1 3 7 11 2" xfId="30176" xr:uid="{00000000-0005-0000-0000-000029750000}"/>
    <cellStyle name="20% - Accent1 3 7 11 2 2" xfId="30177" xr:uid="{00000000-0005-0000-0000-00002A750000}"/>
    <cellStyle name="20% - Accent1 3 7 11 3" xfId="30178" xr:uid="{00000000-0005-0000-0000-00002B750000}"/>
    <cellStyle name="20% - Accent1 3 7 12" xfId="30179" xr:uid="{00000000-0005-0000-0000-00002C750000}"/>
    <cellStyle name="20% - Accent1 3 7 12 2" xfId="30180" xr:uid="{00000000-0005-0000-0000-00002D750000}"/>
    <cellStyle name="20% - Accent1 3 7 13" xfId="30181" xr:uid="{00000000-0005-0000-0000-00002E750000}"/>
    <cellStyle name="20% - Accent1 3 7 13 2" xfId="30182" xr:uid="{00000000-0005-0000-0000-00002F750000}"/>
    <cellStyle name="20% - Accent1 3 7 14" xfId="30183" xr:uid="{00000000-0005-0000-0000-000030750000}"/>
    <cellStyle name="20% - Accent1 3 7 2" xfId="30184" xr:uid="{00000000-0005-0000-0000-000031750000}"/>
    <cellStyle name="20% - Accent1 3 7 2 10" xfId="30185" xr:uid="{00000000-0005-0000-0000-000032750000}"/>
    <cellStyle name="20% - Accent1 3 7 2 10 2" xfId="30186" xr:uid="{00000000-0005-0000-0000-000033750000}"/>
    <cellStyle name="20% - Accent1 3 7 2 11" xfId="30187" xr:uid="{00000000-0005-0000-0000-000034750000}"/>
    <cellStyle name="20% - Accent1 3 7 2 2" xfId="30188" xr:uid="{00000000-0005-0000-0000-000035750000}"/>
    <cellStyle name="20% - Accent1 3 7 2 2 2" xfId="30189" xr:uid="{00000000-0005-0000-0000-000036750000}"/>
    <cellStyle name="20% - Accent1 3 7 2 2 2 2" xfId="30190" xr:uid="{00000000-0005-0000-0000-000037750000}"/>
    <cellStyle name="20% - Accent1 3 7 2 2 2 2 2" xfId="30191" xr:uid="{00000000-0005-0000-0000-000038750000}"/>
    <cellStyle name="20% - Accent1 3 7 2 2 2 2 2 2" xfId="30192" xr:uid="{00000000-0005-0000-0000-000039750000}"/>
    <cellStyle name="20% - Accent1 3 7 2 2 2 2 3" xfId="30193" xr:uid="{00000000-0005-0000-0000-00003A750000}"/>
    <cellStyle name="20% - Accent1 3 7 2 2 2 3" xfId="30194" xr:uid="{00000000-0005-0000-0000-00003B750000}"/>
    <cellStyle name="20% - Accent1 3 7 2 2 2 3 2" xfId="30195" xr:uid="{00000000-0005-0000-0000-00003C750000}"/>
    <cellStyle name="20% - Accent1 3 7 2 2 2 4" xfId="30196" xr:uid="{00000000-0005-0000-0000-00003D750000}"/>
    <cellStyle name="20% - Accent1 3 7 2 2 3" xfId="30197" xr:uid="{00000000-0005-0000-0000-00003E750000}"/>
    <cellStyle name="20% - Accent1 3 7 2 2 3 2" xfId="30198" xr:uid="{00000000-0005-0000-0000-00003F750000}"/>
    <cellStyle name="20% - Accent1 3 7 2 2 3 2 2" xfId="30199" xr:uid="{00000000-0005-0000-0000-000040750000}"/>
    <cellStyle name="20% - Accent1 3 7 2 2 3 2 2 2" xfId="30200" xr:uid="{00000000-0005-0000-0000-000041750000}"/>
    <cellStyle name="20% - Accent1 3 7 2 2 3 2 3" xfId="30201" xr:uid="{00000000-0005-0000-0000-000042750000}"/>
    <cellStyle name="20% - Accent1 3 7 2 2 3 3" xfId="30202" xr:uid="{00000000-0005-0000-0000-000043750000}"/>
    <cellStyle name="20% - Accent1 3 7 2 2 3 3 2" xfId="30203" xr:uid="{00000000-0005-0000-0000-000044750000}"/>
    <cellStyle name="20% - Accent1 3 7 2 2 3 4" xfId="30204" xr:uid="{00000000-0005-0000-0000-000045750000}"/>
    <cellStyle name="20% - Accent1 3 7 2 2 4" xfId="30205" xr:uid="{00000000-0005-0000-0000-000046750000}"/>
    <cellStyle name="20% - Accent1 3 7 2 2 4 2" xfId="30206" xr:uid="{00000000-0005-0000-0000-000047750000}"/>
    <cellStyle name="20% - Accent1 3 7 2 2 4 2 2" xfId="30207" xr:uid="{00000000-0005-0000-0000-000048750000}"/>
    <cellStyle name="20% - Accent1 3 7 2 2 4 2 2 2" xfId="30208" xr:uid="{00000000-0005-0000-0000-000049750000}"/>
    <cellStyle name="20% - Accent1 3 7 2 2 4 2 3" xfId="30209" xr:uid="{00000000-0005-0000-0000-00004A750000}"/>
    <cellStyle name="20% - Accent1 3 7 2 2 4 3" xfId="30210" xr:uid="{00000000-0005-0000-0000-00004B750000}"/>
    <cellStyle name="20% - Accent1 3 7 2 2 4 3 2" xfId="30211" xr:uid="{00000000-0005-0000-0000-00004C750000}"/>
    <cellStyle name="20% - Accent1 3 7 2 2 4 4" xfId="30212" xr:uid="{00000000-0005-0000-0000-00004D750000}"/>
    <cellStyle name="20% - Accent1 3 7 2 2 5" xfId="30213" xr:uid="{00000000-0005-0000-0000-00004E750000}"/>
    <cellStyle name="20% - Accent1 3 7 2 2 5 2" xfId="30214" xr:uid="{00000000-0005-0000-0000-00004F750000}"/>
    <cellStyle name="20% - Accent1 3 7 2 2 5 2 2" xfId="30215" xr:uid="{00000000-0005-0000-0000-000050750000}"/>
    <cellStyle name="20% - Accent1 3 7 2 2 5 3" xfId="30216" xr:uid="{00000000-0005-0000-0000-000051750000}"/>
    <cellStyle name="20% - Accent1 3 7 2 2 6" xfId="30217" xr:uid="{00000000-0005-0000-0000-000052750000}"/>
    <cellStyle name="20% - Accent1 3 7 2 2 6 2" xfId="30218" xr:uid="{00000000-0005-0000-0000-000053750000}"/>
    <cellStyle name="20% - Accent1 3 7 2 2 6 2 2" xfId="30219" xr:uid="{00000000-0005-0000-0000-000054750000}"/>
    <cellStyle name="20% - Accent1 3 7 2 2 6 3" xfId="30220" xr:uid="{00000000-0005-0000-0000-000055750000}"/>
    <cellStyle name="20% - Accent1 3 7 2 2 7" xfId="30221" xr:uid="{00000000-0005-0000-0000-000056750000}"/>
    <cellStyle name="20% - Accent1 3 7 2 2 7 2" xfId="30222" xr:uid="{00000000-0005-0000-0000-000057750000}"/>
    <cellStyle name="20% - Accent1 3 7 2 2 8" xfId="30223" xr:uid="{00000000-0005-0000-0000-000058750000}"/>
    <cellStyle name="20% - Accent1 3 7 2 2 8 2" xfId="30224" xr:uid="{00000000-0005-0000-0000-000059750000}"/>
    <cellStyle name="20% - Accent1 3 7 2 2 9" xfId="30225" xr:uid="{00000000-0005-0000-0000-00005A750000}"/>
    <cellStyle name="20% - Accent1 3 7 2 3" xfId="30226" xr:uid="{00000000-0005-0000-0000-00005B750000}"/>
    <cellStyle name="20% - Accent1 3 7 2 3 2" xfId="30227" xr:uid="{00000000-0005-0000-0000-00005C750000}"/>
    <cellStyle name="20% - Accent1 3 7 2 3 2 2" xfId="30228" xr:uid="{00000000-0005-0000-0000-00005D750000}"/>
    <cellStyle name="20% - Accent1 3 7 2 3 2 2 2" xfId="30229" xr:uid="{00000000-0005-0000-0000-00005E750000}"/>
    <cellStyle name="20% - Accent1 3 7 2 3 2 2 2 2" xfId="30230" xr:uid="{00000000-0005-0000-0000-00005F750000}"/>
    <cellStyle name="20% - Accent1 3 7 2 3 2 2 3" xfId="30231" xr:uid="{00000000-0005-0000-0000-000060750000}"/>
    <cellStyle name="20% - Accent1 3 7 2 3 2 3" xfId="30232" xr:uid="{00000000-0005-0000-0000-000061750000}"/>
    <cellStyle name="20% - Accent1 3 7 2 3 2 3 2" xfId="30233" xr:uid="{00000000-0005-0000-0000-000062750000}"/>
    <cellStyle name="20% - Accent1 3 7 2 3 2 4" xfId="30234" xr:uid="{00000000-0005-0000-0000-000063750000}"/>
    <cellStyle name="20% - Accent1 3 7 2 3 3" xfId="30235" xr:uid="{00000000-0005-0000-0000-000064750000}"/>
    <cellStyle name="20% - Accent1 3 7 2 3 3 2" xfId="30236" xr:uid="{00000000-0005-0000-0000-000065750000}"/>
    <cellStyle name="20% - Accent1 3 7 2 3 3 2 2" xfId="30237" xr:uid="{00000000-0005-0000-0000-000066750000}"/>
    <cellStyle name="20% - Accent1 3 7 2 3 3 2 2 2" xfId="30238" xr:uid="{00000000-0005-0000-0000-000067750000}"/>
    <cellStyle name="20% - Accent1 3 7 2 3 3 2 3" xfId="30239" xr:uid="{00000000-0005-0000-0000-000068750000}"/>
    <cellStyle name="20% - Accent1 3 7 2 3 3 3" xfId="30240" xr:uid="{00000000-0005-0000-0000-000069750000}"/>
    <cellStyle name="20% - Accent1 3 7 2 3 3 3 2" xfId="30241" xr:uid="{00000000-0005-0000-0000-00006A750000}"/>
    <cellStyle name="20% - Accent1 3 7 2 3 3 4" xfId="30242" xr:uid="{00000000-0005-0000-0000-00006B750000}"/>
    <cellStyle name="20% - Accent1 3 7 2 3 4" xfId="30243" xr:uid="{00000000-0005-0000-0000-00006C750000}"/>
    <cellStyle name="20% - Accent1 3 7 2 3 4 2" xfId="30244" xr:uid="{00000000-0005-0000-0000-00006D750000}"/>
    <cellStyle name="20% - Accent1 3 7 2 3 4 2 2" xfId="30245" xr:uid="{00000000-0005-0000-0000-00006E750000}"/>
    <cellStyle name="20% - Accent1 3 7 2 3 4 2 2 2" xfId="30246" xr:uid="{00000000-0005-0000-0000-00006F750000}"/>
    <cellStyle name="20% - Accent1 3 7 2 3 4 2 3" xfId="30247" xr:uid="{00000000-0005-0000-0000-000070750000}"/>
    <cellStyle name="20% - Accent1 3 7 2 3 4 3" xfId="30248" xr:uid="{00000000-0005-0000-0000-000071750000}"/>
    <cellStyle name="20% - Accent1 3 7 2 3 4 3 2" xfId="30249" xr:uid="{00000000-0005-0000-0000-000072750000}"/>
    <cellStyle name="20% - Accent1 3 7 2 3 4 4" xfId="30250" xr:uid="{00000000-0005-0000-0000-000073750000}"/>
    <cellStyle name="20% - Accent1 3 7 2 3 5" xfId="30251" xr:uid="{00000000-0005-0000-0000-000074750000}"/>
    <cellStyle name="20% - Accent1 3 7 2 3 5 2" xfId="30252" xr:uid="{00000000-0005-0000-0000-000075750000}"/>
    <cellStyle name="20% - Accent1 3 7 2 3 5 2 2" xfId="30253" xr:uid="{00000000-0005-0000-0000-000076750000}"/>
    <cellStyle name="20% - Accent1 3 7 2 3 5 3" xfId="30254" xr:uid="{00000000-0005-0000-0000-000077750000}"/>
    <cellStyle name="20% - Accent1 3 7 2 3 6" xfId="30255" xr:uid="{00000000-0005-0000-0000-000078750000}"/>
    <cellStyle name="20% - Accent1 3 7 2 3 6 2" xfId="30256" xr:uid="{00000000-0005-0000-0000-000079750000}"/>
    <cellStyle name="20% - Accent1 3 7 2 3 6 2 2" xfId="30257" xr:uid="{00000000-0005-0000-0000-00007A750000}"/>
    <cellStyle name="20% - Accent1 3 7 2 3 6 3" xfId="30258" xr:uid="{00000000-0005-0000-0000-00007B750000}"/>
    <cellStyle name="20% - Accent1 3 7 2 3 7" xfId="30259" xr:uid="{00000000-0005-0000-0000-00007C750000}"/>
    <cellStyle name="20% - Accent1 3 7 2 3 7 2" xfId="30260" xr:uid="{00000000-0005-0000-0000-00007D750000}"/>
    <cellStyle name="20% - Accent1 3 7 2 3 8" xfId="30261" xr:uid="{00000000-0005-0000-0000-00007E750000}"/>
    <cellStyle name="20% - Accent1 3 7 2 3 8 2" xfId="30262" xr:uid="{00000000-0005-0000-0000-00007F750000}"/>
    <cellStyle name="20% - Accent1 3 7 2 3 9" xfId="30263" xr:uid="{00000000-0005-0000-0000-000080750000}"/>
    <cellStyle name="20% - Accent1 3 7 2 4" xfId="30264" xr:uid="{00000000-0005-0000-0000-000081750000}"/>
    <cellStyle name="20% - Accent1 3 7 2 4 2" xfId="30265" xr:uid="{00000000-0005-0000-0000-000082750000}"/>
    <cellStyle name="20% - Accent1 3 7 2 4 2 2" xfId="30266" xr:uid="{00000000-0005-0000-0000-000083750000}"/>
    <cellStyle name="20% - Accent1 3 7 2 4 2 2 2" xfId="30267" xr:uid="{00000000-0005-0000-0000-000084750000}"/>
    <cellStyle name="20% - Accent1 3 7 2 4 2 3" xfId="30268" xr:uid="{00000000-0005-0000-0000-000085750000}"/>
    <cellStyle name="20% - Accent1 3 7 2 4 3" xfId="30269" xr:uid="{00000000-0005-0000-0000-000086750000}"/>
    <cellStyle name="20% - Accent1 3 7 2 4 3 2" xfId="30270" xr:uid="{00000000-0005-0000-0000-000087750000}"/>
    <cellStyle name="20% - Accent1 3 7 2 4 4" xfId="30271" xr:uid="{00000000-0005-0000-0000-000088750000}"/>
    <cellStyle name="20% - Accent1 3 7 2 5" xfId="30272" xr:uid="{00000000-0005-0000-0000-000089750000}"/>
    <cellStyle name="20% - Accent1 3 7 2 5 2" xfId="30273" xr:uid="{00000000-0005-0000-0000-00008A750000}"/>
    <cellStyle name="20% - Accent1 3 7 2 5 2 2" xfId="30274" xr:uid="{00000000-0005-0000-0000-00008B750000}"/>
    <cellStyle name="20% - Accent1 3 7 2 5 2 2 2" xfId="30275" xr:uid="{00000000-0005-0000-0000-00008C750000}"/>
    <cellStyle name="20% - Accent1 3 7 2 5 2 3" xfId="30276" xr:uid="{00000000-0005-0000-0000-00008D750000}"/>
    <cellStyle name="20% - Accent1 3 7 2 5 3" xfId="30277" xr:uid="{00000000-0005-0000-0000-00008E750000}"/>
    <cellStyle name="20% - Accent1 3 7 2 5 3 2" xfId="30278" xr:uid="{00000000-0005-0000-0000-00008F750000}"/>
    <cellStyle name="20% - Accent1 3 7 2 5 4" xfId="30279" xr:uid="{00000000-0005-0000-0000-000090750000}"/>
    <cellStyle name="20% - Accent1 3 7 2 6" xfId="30280" xr:uid="{00000000-0005-0000-0000-000091750000}"/>
    <cellStyle name="20% - Accent1 3 7 2 6 2" xfId="30281" xr:uid="{00000000-0005-0000-0000-000092750000}"/>
    <cellStyle name="20% - Accent1 3 7 2 6 2 2" xfId="30282" xr:uid="{00000000-0005-0000-0000-000093750000}"/>
    <cellStyle name="20% - Accent1 3 7 2 6 2 2 2" xfId="30283" xr:uid="{00000000-0005-0000-0000-000094750000}"/>
    <cellStyle name="20% - Accent1 3 7 2 6 2 3" xfId="30284" xr:uid="{00000000-0005-0000-0000-000095750000}"/>
    <cellStyle name="20% - Accent1 3 7 2 6 3" xfId="30285" xr:uid="{00000000-0005-0000-0000-000096750000}"/>
    <cellStyle name="20% - Accent1 3 7 2 6 3 2" xfId="30286" xr:uid="{00000000-0005-0000-0000-000097750000}"/>
    <cellStyle name="20% - Accent1 3 7 2 6 4" xfId="30287" xr:uid="{00000000-0005-0000-0000-000098750000}"/>
    <cellStyle name="20% - Accent1 3 7 2 7" xfId="30288" xr:uid="{00000000-0005-0000-0000-000099750000}"/>
    <cellStyle name="20% - Accent1 3 7 2 7 2" xfId="30289" xr:uid="{00000000-0005-0000-0000-00009A750000}"/>
    <cellStyle name="20% - Accent1 3 7 2 7 2 2" xfId="30290" xr:uid="{00000000-0005-0000-0000-00009B750000}"/>
    <cellStyle name="20% - Accent1 3 7 2 7 3" xfId="30291" xr:uid="{00000000-0005-0000-0000-00009C750000}"/>
    <cellStyle name="20% - Accent1 3 7 2 8" xfId="30292" xr:uid="{00000000-0005-0000-0000-00009D750000}"/>
    <cellStyle name="20% - Accent1 3 7 2 8 2" xfId="30293" xr:uid="{00000000-0005-0000-0000-00009E750000}"/>
    <cellStyle name="20% - Accent1 3 7 2 8 2 2" xfId="30294" xr:uid="{00000000-0005-0000-0000-00009F750000}"/>
    <cellStyle name="20% - Accent1 3 7 2 8 3" xfId="30295" xr:uid="{00000000-0005-0000-0000-0000A0750000}"/>
    <cellStyle name="20% - Accent1 3 7 2 9" xfId="30296" xr:uid="{00000000-0005-0000-0000-0000A1750000}"/>
    <cellStyle name="20% - Accent1 3 7 2 9 2" xfId="30297" xr:uid="{00000000-0005-0000-0000-0000A2750000}"/>
    <cellStyle name="20% - Accent1 3 7 3" xfId="30298" xr:uid="{00000000-0005-0000-0000-0000A3750000}"/>
    <cellStyle name="20% - Accent1 3 7 3 10" xfId="30299" xr:uid="{00000000-0005-0000-0000-0000A4750000}"/>
    <cellStyle name="20% - Accent1 3 7 3 10 2" xfId="30300" xr:uid="{00000000-0005-0000-0000-0000A5750000}"/>
    <cellStyle name="20% - Accent1 3 7 3 11" xfId="30301" xr:uid="{00000000-0005-0000-0000-0000A6750000}"/>
    <cellStyle name="20% - Accent1 3 7 3 2" xfId="30302" xr:uid="{00000000-0005-0000-0000-0000A7750000}"/>
    <cellStyle name="20% - Accent1 3 7 3 2 2" xfId="30303" xr:uid="{00000000-0005-0000-0000-0000A8750000}"/>
    <cellStyle name="20% - Accent1 3 7 3 2 2 2" xfId="30304" xr:uid="{00000000-0005-0000-0000-0000A9750000}"/>
    <cellStyle name="20% - Accent1 3 7 3 2 2 2 2" xfId="30305" xr:uid="{00000000-0005-0000-0000-0000AA750000}"/>
    <cellStyle name="20% - Accent1 3 7 3 2 2 2 2 2" xfId="30306" xr:uid="{00000000-0005-0000-0000-0000AB750000}"/>
    <cellStyle name="20% - Accent1 3 7 3 2 2 2 3" xfId="30307" xr:uid="{00000000-0005-0000-0000-0000AC750000}"/>
    <cellStyle name="20% - Accent1 3 7 3 2 2 3" xfId="30308" xr:uid="{00000000-0005-0000-0000-0000AD750000}"/>
    <cellStyle name="20% - Accent1 3 7 3 2 2 3 2" xfId="30309" xr:uid="{00000000-0005-0000-0000-0000AE750000}"/>
    <cellStyle name="20% - Accent1 3 7 3 2 2 4" xfId="30310" xr:uid="{00000000-0005-0000-0000-0000AF750000}"/>
    <cellStyle name="20% - Accent1 3 7 3 2 3" xfId="30311" xr:uid="{00000000-0005-0000-0000-0000B0750000}"/>
    <cellStyle name="20% - Accent1 3 7 3 2 3 2" xfId="30312" xr:uid="{00000000-0005-0000-0000-0000B1750000}"/>
    <cellStyle name="20% - Accent1 3 7 3 2 3 2 2" xfId="30313" xr:uid="{00000000-0005-0000-0000-0000B2750000}"/>
    <cellStyle name="20% - Accent1 3 7 3 2 3 2 2 2" xfId="30314" xr:uid="{00000000-0005-0000-0000-0000B3750000}"/>
    <cellStyle name="20% - Accent1 3 7 3 2 3 2 3" xfId="30315" xr:uid="{00000000-0005-0000-0000-0000B4750000}"/>
    <cellStyle name="20% - Accent1 3 7 3 2 3 3" xfId="30316" xr:uid="{00000000-0005-0000-0000-0000B5750000}"/>
    <cellStyle name="20% - Accent1 3 7 3 2 3 3 2" xfId="30317" xr:uid="{00000000-0005-0000-0000-0000B6750000}"/>
    <cellStyle name="20% - Accent1 3 7 3 2 3 4" xfId="30318" xr:uid="{00000000-0005-0000-0000-0000B7750000}"/>
    <cellStyle name="20% - Accent1 3 7 3 2 4" xfId="30319" xr:uid="{00000000-0005-0000-0000-0000B8750000}"/>
    <cellStyle name="20% - Accent1 3 7 3 2 4 2" xfId="30320" xr:uid="{00000000-0005-0000-0000-0000B9750000}"/>
    <cellStyle name="20% - Accent1 3 7 3 2 4 2 2" xfId="30321" xr:uid="{00000000-0005-0000-0000-0000BA750000}"/>
    <cellStyle name="20% - Accent1 3 7 3 2 4 2 2 2" xfId="30322" xr:uid="{00000000-0005-0000-0000-0000BB750000}"/>
    <cellStyle name="20% - Accent1 3 7 3 2 4 2 3" xfId="30323" xr:uid="{00000000-0005-0000-0000-0000BC750000}"/>
    <cellStyle name="20% - Accent1 3 7 3 2 4 3" xfId="30324" xr:uid="{00000000-0005-0000-0000-0000BD750000}"/>
    <cellStyle name="20% - Accent1 3 7 3 2 4 3 2" xfId="30325" xr:uid="{00000000-0005-0000-0000-0000BE750000}"/>
    <cellStyle name="20% - Accent1 3 7 3 2 4 4" xfId="30326" xr:uid="{00000000-0005-0000-0000-0000BF750000}"/>
    <cellStyle name="20% - Accent1 3 7 3 2 5" xfId="30327" xr:uid="{00000000-0005-0000-0000-0000C0750000}"/>
    <cellStyle name="20% - Accent1 3 7 3 2 5 2" xfId="30328" xr:uid="{00000000-0005-0000-0000-0000C1750000}"/>
    <cellStyle name="20% - Accent1 3 7 3 2 5 2 2" xfId="30329" xr:uid="{00000000-0005-0000-0000-0000C2750000}"/>
    <cellStyle name="20% - Accent1 3 7 3 2 5 3" xfId="30330" xr:uid="{00000000-0005-0000-0000-0000C3750000}"/>
    <cellStyle name="20% - Accent1 3 7 3 2 6" xfId="30331" xr:uid="{00000000-0005-0000-0000-0000C4750000}"/>
    <cellStyle name="20% - Accent1 3 7 3 2 6 2" xfId="30332" xr:uid="{00000000-0005-0000-0000-0000C5750000}"/>
    <cellStyle name="20% - Accent1 3 7 3 2 6 2 2" xfId="30333" xr:uid="{00000000-0005-0000-0000-0000C6750000}"/>
    <cellStyle name="20% - Accent1 3 7 3 2 6 3" xfId="30334" xr:uid="{00000000-0005-0000-0000-0000C7750000}"/>
    <cellStyle name="20% - Accent1 3 7 3 2 7" xfId="30335" xr:uid="{00000000-0005-0000-0000-0000C8750000}"/>
    <cellStyle name="20% - Accent1 3 7 3 2 7 2" xfId="30336" xr:uid="{00000000-0005-0000-0000-0000C9750000}"/>
    <cellStyle name="20% - Accent1 3 7 3 2 8" xfId="30337" xr:uid="{00000000-0005-0000-0000-0000CA750000}"/>
    <cellStyle name="20% - Accent1 3 7 3 2 8 2" xfId="30338" xr:uid="{00000000-0005-0000-0000-0000CB750000}"/>
    <cellStyle name="20% - Accent1 3 7 3 2 9" xfId="30339" xr:uid="{00000000-0005-0000-0000-0000CC750000}"/>
    <cellStyle name="20% - Accent1 3 7 3 3" xfId="30340" xr:uid="{00000000-0005-0000-0000-0000CD750000}"/>
    <cellStyle name="20% - Accent1 3 7 3 3 2" xfId="30341" xr:uid="{00000000-0005-0000-0000-0000CE750000}"/>
    <cellStyle name="20% - Accent1 3 7 3 3 2 2" xfId="30342" xr:uid="{00000000-0005-0000-0000-0000CF750000}"/>
    <cellStyle name="20% - Accent1 3 7 3 3 2 2 2" xfId="30343" xr:uid="{00000000-0005-0000-0000-0000D0750000}"/>
    <cellStyle name="20% - Accent1 3 7 3 3 2 2 2 2" xfId="30344" xr:uid="{00000000-0005-0000-0000-0000D1750000}"/>
    <cellStyle name="20% - Accent1 3 7 3 3 2 2 3" xfId="30345" xr:uid="{00000000-0005-0000-0000-0000D2750000}"/>
    <cellStyle name="20% - Accent1 3 7 3 3 2 3" xfId="30346" xr:uid="{00000000-0005-0000-0000-0000D3750000}"/>
    <cellStyle name="20% - Accent1 3 7 3 3 2 3 2" xfId="30347" xr:uid="{00000000-0005-0000-0000-0000D4750000}"/>
    <cellStyle name="20% - Accent1 3 7 3 3 2 4" xfId="30348" xr:uid="{00000000-0005-0000-0000-0000D5750000}"/>
    <cellStyle name="20% - Accent1 3 7 3 3 3" xfId="30349" xr:uid="{00000000-0005-0000-0000-0000D6750000}"/>
    <cellStyle name="20% - Accent1 3 7 3 3 3 2" xfId="30350" xr:uid="{00000000-0005-0000-0000-0000D7750000}"/>
    <cellStyle name="20% - Accent1 3 7 3 3 3 2 2" xfId="30351" xr:uid="{00000000-0005-0000-0000-0000D8750000}"/>
    <cellStyle name="20% - Accent1 3 7 3 3 3 2 2 2" xfId="30352" xr:uid="{00000000-0005-0000-0000-0000D9750000}"/>
    <cellStyle name="20% - Accent1 3 7 3 3 3 2 3" xfId="30353" xr:uid="{00000000-0005-0000-0000-0000DA750000}"/>
    <cellStyle name="20% - Accent1 3 7 3 3 3 3" xfId="30354" xr:uid="{00000000-0005-0000-0000-0000DB750000}"/>
    <cellStyle name="20% - Accent1 3 7 3 3 3 3 2" xfId="30355" xr:uid="{00000000-0005-0000-0000-0000DC750000}"/>
    <cellStyle name="20% - Accent1 3 7 3 3 3 4" xfId="30356" xr:uid="{00000000-0005-0000-0000-0000DD750000}"/>
    <cellStyle name="20% - Accent1 3 7 3 3 4" xfId="30357" xr:uid="{00000000-0005-0000-0000-0000DE750000}"/>
    <cellStyle name="20% - Accent1 3 7 3 3 4 2" xfId="30358" xr:uid="{00000000-0005-0000-0000-0000DF750000}"/>
    <cellStyle name="20% - Accent1 3 7 3 3 4 2 2" xfId="30359" xr:uid="{00000000-0005-0000-0000-0000E0750000}"/>
    <cellStyle name="20% - Accent1 3 7 3 3 4 2 2 2" xfId="30360" xr:uid="{00000000-0005-0000-0000-0000E1750000}"/>
    <cellStyle name="20% - Accent1 3 7 3 3 4 2 3" xfId="30361" xr:uid="{00000000-0005-0000-0000-0000E2750000}"/>
    <cellStyle name="20% - Accent1 3 7 3 3 4 3" xfId="30362" xr:uid="{00000000-0005-0000-0000-0000E3750000}"/>
    <cellStyle name="20% - Accent1 3 7 3 3 4 3 2" xfId="30363" xr:uid="{00000000-0005-0000-0000-0000E4750000}"/>
    <cellStyle name="20% - Accent1 3 7 3 3 4 4" xfId="30364" xr:uid="{00000000-0005-0000-0000-0000E5750000}"/>
    <cellStyle name="20% - Accent1 3 7 3 3 5" xfId="30365" xr:uid="{00000000-0005-0000-0000-0000E6750000}"/>
    <cellStyle name="20% - Accent1 3 7 3 3 5 2" xfId="30366" xr:uid="{00000000-0005-0000-0000-0000E7750000}"/>
    <cellStyle name="20% - Accent1 3 7 3 3 5 2 2" xfId="30367" xr:uid="{00000000-0005-0000-0000-0000E8750000}"/>
    <cellStyle name="20% - Accent1 3 7 3 3 5 3" xfId="30368" xr:uid="{00000000-0005-0000-0000-0000E9750000}"/>
    <cellStyle name="20% - Accent1 3 7 3 3 6" xfId="30369" xr:uid="{00000000-0005-0000-0000-0000EA750000}"/>
    <cellStyle name="20% - Accent1 3 7 3 3 6 2" xfId="30370" xr:uid="{00000000-0005-0000-0000-0000EB750000}"/>
    <cellStyle name="20% - Accent1 3 7 3 3 6 2 2" xfId="30371" xr:uid="{00000000-0005-0000-0000-0000EC750000}"/>
    <cellStyle name="20% - Accent1 3 7 3 3 6 3" xfId="30372" xr:uid="{00000000-0005-0000-0000-0000ED750000}"/>
    <cellStyle name="20% - Accent1 3 7 3 3 7" xfId="30373" xr:uid="{00000000-0005-0000-0000-0000EE750000}"/>
    <cellStyle name="20% - Accent1 3 7 3 3 7 2" xfId="30374" xr:uid="{00000000-0005-0000-0000-0000EF750000}"/>
    <cellStyle name="20% - Accent1 3 7 3 3 8" xfId="30375" xr:uid="{00000000-0005-0000-0000-0000F0750000}"/>
    <cellStyle name="20% - Accent1 3 7 3 3 8 2" xfId="30376" xr:uid="{00000000-0005-0000-0000-0000F1750000}"/>
    <cellStyle name="20% - Accent1 3 7 3 3 9" xfId="30377" xr:uid="{00000000-0005-0000-0000-0000F2750000}"/>
    <cellStyle name="20% - Accent1 3 7 3 4" xfId="30378" xr:uid="{00000000-0005-0000-0000-0000F3750000}"/>
    <cellStyle name="20% - Accent1 3 7 3 4 2" xfId="30379" xr:uid="{00000000-0005-0000-0000-0000F4750000}"/>
    <cellStyle name="20% - Accent1 3 7 3 4 2 2" xfId="30380" xr:uid="{00000000-0005-0000-0000-0000F5750000}"/>
    <cellStyle name="20% - Accent1 3 7 3 4 2 2 2" xfId="30381" xr:uid="{00000000-0005-0000-0000-0000F6750000}"/>
    <cellStyle name="20% - Accent1 3 7 3 4 2 3" xfId="30382" xr:uid="{00000000-0005-0000-0000-0000F7750000}"/>
    <cellStyle name="20% - Accent1 3 7 3 4 3" xfId="30383" xr:uid="{00000000-0005-0000-0000-0000F8750000}"/>
    <cellStyle name="20% - Accent1 3 7 3 4 3 2" xfId="30384" xr:uid="{00000000-0005-0000-0000-0000F9750000}"/>
    <cellStyle name="20% - Accent1 3 7 3 4 4" xfId="30385" xr:uid="{00000000-0005-0000-0000-0000FA750000}"/>
    <cellStyle name="20% - Accent1 3 7 3 5" xfId="30386" xr:uid="{00000000-0005-0000-0000-0000FB750000}"/>
    <cellStyle name="20% - Accent1 3 7 3 5 2" xfId="30387" xr:uid="{00000000-0005-0000-0000-0000FC750000}"/>
    <cellStyle name="20% - Accent1 3 7 3 5 2 2" xfId="30388" xr:uid="{00000000-0005-0000-0000-0000FD750000}"/>
    <cellStyle name="20% - Accent1 3 7 3 5 2 2 2" xfId="30389" xr:uid="{00000000-0005-0000-0000-0000FE750000}"/>
    <cellStyle name="20% - Accent1 3 7 3 5 2 3" xfId="30390" xr:uid="{00000000-0005-0000-0000-0000FF750000}"/>
    <cellStyle name="20% - Accent1 3 7 3 5 3" xfId="30391" xr:uid="{00000000-0005-0000-0000-000000760000}"/>
    <cellStyle name="20% - Accent1 3 7 3 5 3 2" xfId="30392" xr:uid="{00000000-0005-0000-0000-000001760000}"/>
    <cellStyle name="20% - Accent1 3 7 3 5 4" xfId="30393" xr:uid="{00000000-0005-0000-0000-000002760000}"/>
    <cellStyle name="20% - Accent1 3 7 3 6" xfId="30394" xr:uid="{00000000-0005-0000-0000-000003760000}"/>
    <cellStyle name="20% - Accent1 3 7 3 6 2" xfId="30395" xr:uid="{00000000-0005-0000-0000-000004760000}"/>
    <cellStyle name="20% - Accent1 3 7 3 6 2 2" xfId="30396" xr:uid="{00000000-0005-0000-0000-000005760000}"/>
    <cellStyle name="20% - Accent1 3 7 3 6 2 2 2" xfId="30397" xr:uid="{00000000-0005-0000-0000-000006760000}"/>
    <cellStyle name="20% - Accent1 3 7 3 6 2 3" xfId="30398" xr:uid="{00000000-0005-0000-0000-000007760000}"/>
    <cellStyle name="20% - Accent1 3 7 3 6 3" xfId="30399" xr:uid="{00000000-0005-0000-0000-000008760000}"/>
    <cellStyle name="20% - Accent1 3 7 3 6 3 2" xfId="30400" xr:uid="{00000000-0005-0000-0000-000009760000}"/>
    <cellStyle name="20% - Accent1 3 7 3 6 4" xfId="30401" xr:uid="{00000000-0005-0000-0000-00000A760000}"/>
    <cellStyle name="20% - Accent1 3 7 3 7" xfId="30402" xr:uid="{00000000-0005-0000-0000-00000B760000}"/>
    <cellStyle name="20% - Accent1 3 7 3 7 2" xfId="30403" xr:uid="{00000000-0005-0000-0000-00000C760000}"/>
    <cellStyle name="20% - Accent1 3 7 3 7 2 2" xfId="30404" xr:uid="{00000000-0005-0000-0000-00000D760000}"/>
    <cellStyle name="20% - Accent1 3 7 3 7 3" xfId="30405" xr:uid="{00000000-0005-0000-0000-00000E760000}"/>
    <cellStyle name="20% - Accent1 3 7 3 8" xfId="30406" xr:uid="{00000000-0005-0000-0000-00000F760000}"/>
    <cellStyle name="20% - Accent1 3 7 3 8 2" xfId="30407" xr:uid="{00000000-0005-0000-0000-000010760000}"/>
    <cellStyle name="20% - Accent1 3 7 3 8 2 2" xfId="30408" xr:uid="{00000000-0005-0000-0000-000011760000}"/>
    <cellStyle name="20% - Accent1 3 7 3 8 3" xfId="30409" xr:uid="{00000000-0005-0000-0000-000012760000}"/>
    <cellStyle name="20% - Accent1 3 7 3 9" xfId="30410" xr:uid="{00000000-0005-0000-0000-000013760000}"/>
    <cellStyle name="20% - Accent1 3 7 3 9 2" xfId="30411" xr:uid="{00000000-0005-0000-0000-000014760000}"/>
    <cellStyle name="20% - Accent1 3 7 4" xfId="30412" xr:uid="{00000000-0005-0000-0000-000015760000}"/>
    <cellStyle name="20% - Accent1 3 7 4 10" xfId="30413" xr:uid="{00000000-0005-0000-0000-000016760000}"/>
    <cellStyle name="20% - Accent1 3 7 4 10 2" xfId="30414" xr:uid="{00000000-0005-0000-0000-000017760000}"/>
    <cellStyle name="20% - Accent1 3 7 4 11" xfId="30415" xr:uid="{00000000-0005-0000-0000-000018760000}"/>
    <cellStyle name="20% - Accent1 3 7 4 2" xfId="30416" xr:uid="{00000000-0005-0000-0000-000019760000}"/>
    <cellStyle name="20% - Accent1 3 7 4 2 2" xfId="30417" xr:uid="{00000000-0005-0000-0000-00001A760000}"/>
    <cellStyle name="20% - Accent1 3 7 4 2 2 2" xfId="30418" xr:uid="{00000000-0005-0000-0000-00001B760000}"/>
    <cellStyle name="20% - Accent1 3 7 4 2 2 2 2" xfId="30419" xr:uid="{00000000-0005-0000-0000-00001C760000}"/>
    <cellStyle name="20% - Accent1 3 7 4 2 2 2 2 2" xfId="30420" xr:uid="{00000000-0005-0000-0000-00001D760000}"/>
    <cellStyle name="20% - Accent1 3 7 4 2 2 2 3" xfId="30421" xr:uid="{00000000-0005-0000-0000-00001E760000}"/>
    <cellStyle name="20% - Accent1 3 7 4 2 2 3" xfId="30422" xr:uid="{00000000-0005-0000-0000-00001F760000}"/>
    <cellStyle name="20% - Accent1 3 7 4 2 2 3 2" xfId="30423" xr:uid="{00000000-0005-0000-0000-000020760000}"/>
    <cellStyle name="20% - Accent1 3 7 4 2 2 4" xfId="30424" xr:uid="{00000000-0005-0000-0000-000021760000}"/>
    <cellStyle name="20% - Accent1 3 7 4 2 3" xfId="30425" xr:uid="{00000000-0005-0000-0000-000022760000}"/>
    <cellStyle name="20% - Accent1 3 7 4 2 3 2" xfId="30426" xr:uid="{00000000-0005-0000-0000-000023760000}"/>
    <cellStyle name="20% - Accent1 3 7 4 2 3 2 2" xfId="30427" xr:uid="{00000000-0005-0000-0000-000024760000}"/>
    <cellStyle name="20% - Accent1 3 7 4 2 3 2 2 2" xfId="30428" xr:uid="{00000000-0005-0000-0000-000025760000}"/>
    <cellStyle name="20% - Accent1 3 7 4 2 3 2 3" xfId="30429" xr:uid="{00000000-0005-0000-0000-000026760000}"/>
    <cellStyle name="20% - Accent1 3 7 4 2 3 3" xfId="30430" xr:uid="{00000000-0005-0000-0000-000027760000}"/>
    <cellStyle name="20% - Accent1 3 7 4 2 3 3 2" xfId="30431" xr:uid="{00000000-0005-0000-0000-000028760000}"/>
    <cellStyle name="20% - Accent1 3 7 4 2 3 4" xfId="30432" xr:uid="{00000000-0005-0000-0000-000029760000}"/>
    <cellStyle name="20% - Accent1 3 7 4 2 4" xfId="30433" xr:uid="{00000000-0005-0000-0000-00002A760000}"/>
    <cellStyle name="20% - Accent1 3 7 4 2 4 2" xfId="30434" xr:uid="{00000000-0005-0000-0000-00002B760000}"/>
    <cellStyle name="20% - Accent1 3 7 4 2 4 2 2" xfId="30435" xr:uid="{00000000-0005-0000-0000-00002C760000}"/>
    <cellStyle name="20% - Accent1 3 7 4 2 4 2 2 2" xfId="30436" xr:uid="{00000000-0005-0000-0000-00002D760000}"/>
    <cellStyle name="20% - Accent1 3 7 4 2 4 2 3" xfId="30437" xr:uid="{00000000-0005-0000-0000-00002E760000}"/>
    <cellStyle name="20% - Accent1 3 7 4 2 4 3" xfId="30438" xr:uid="{00000000-0005-0000-0000-00002F760000}"/>
    <cellStyle name="20% - Accent1 3 7 4 2 4 3 2" xfId="30439" xr:uid="{00000000-0005-0000-0000-000030760000}"/>
    <cellStyle name="20% - Accent1 3 7 4 2 4 4" xfId="30440" xr:uid="{00000000-0005-0000-0000-000031760000}"/>
    <cellStyle name="20% - Accent1 3 7 4 2 5" xfId="30441" xr:uid="{00000000-0005-0000-0000-000032760000}"/>
    <cellStyle name="20% - Accent1 3 7 4 2 5 2" xfId="30442" xr:uid="{00000000-0005-0000-0000-000033760000}"/>
    <cellStyle name="20% - Accent1 3 7 4 2 5 2 2" xfId="30443" xr:uid="{00000000-0005-0000-0000-000034760000}"/>
    <cellStyle name="20% - Accent1 3 7 4 2 5 3" xfId="30444" xr:uid="{00000000-0005-0000-0000-000035760000}"/>
    <cellStyle name="20% - Accent1 3 7 4 2 6" xfId="30445" xr:uid="{00000000-0005-0000-0000-000036760000}"/>
    <cellStyle name="20% - Accent1 3 7 4 2 6 2" xfId="30446" xr:uid="{00000000-0005-0000-0000-000037760000}"/>
    <cellStyle name="20% - Accent1 3 7 4 2 6 2 2" xfId="30447" xr:uid="{00000000-0005-0000-0000-000038760000}"/>
    <cellStyle name="20% - Accent1 3 7 4 2 6 3" xfId="30448" xr:uid="{00000000-0005-0000-0000-000039760000}"/>
    <cellStyle name="20% - Accent1 3 7 4 2 7" xfId="30449" xr:uid="{00000000-0005-0000-0000-00003A760000}"/>
    <cellStyle name="20% - Accent1 3 7 4 2 7 2" xfId="30450" xr:uid="{00000000-0005-0000-0000-00003B760000}"/>
    <cellStyle name="20% - Accent1 3 7 4 2 8" xfId="30451" xr:uid="{00000000-0005-0000-0000-00003C760000}"/>
    <cellStyle name="20% - Accent1 3 7 4 2 8 2" xfId="30452" xr:uid="{00000000-0005-0000-0000-00003D760000}"/>
    <cellStyle name="20% - Accent1 3 7 4 2 9" xfId="30453" xr:uid="{00000000-0005-0000-0000-00003E760000}"/>
    <cellStyle name="20% - Accent1 3 7 4 3" xfId="30454" xr:uid="{00000000-0005-0000-0000-00003F760000}"/>
    <cellStyle name="20% - Accent1 3 7 4 3 2" xfId="30455" xr:uid="{00000000-0005-0000-0000-000040760000}"/>
    <cellStyle name="20% - Accent1 3 7 4 3 2 2" xfId="30456" xr:uid="{00000000-0005-0000-0000-000041760000}"/>
    <cellStyle name="20% - Accent1 3 7 4 3 2 2 2" xfId="30457" xr:uid="{00000000-0005-0000-0000-000042760000}"/>
    <cellStyle name="20% - Accent1 3 7 4 3 2 2 2 2" xfId="30458" xr:uid="{00000000-0005-0000-0000-000043760000}"/>
    <cellStyle name="20% - Accent1 3 7 4 3 2 2 3" xfId="30459" xr:uid="{00000000-0005-0000-0000-000044760000}"/>
    <cellStyle name="20% - Accent1 3 7 4 3 2 3" xfId="30460" xr:uid="{00000000-0005-0000-0000-000045760000}"/>
    <cellStyle name="20% - Accent1 3 7 4 3 2 3 2" xfId="30461" xr:uid="{00000000-0005-0000-0000-000046760000}"/>
    <cellStyle name="20% - Accent1 3 7 4 3 2 4" xfId="30462" xr:uid="{00000000-0005-0000-0000-000047760000}"/>
    <cellStyle name="20% - Accent1 3 7 4 3 3" xfId="30463" xr:uid="{00000000-0005-0000-0000-000048760000}"/>
    <cellStyle name="20% - Accent1 3 7 4 3 3 2" xfId="30464" xr:uid="{00000000-0005-0000-0000-000049760000}"/>
    <cellStyle name="20% - Accent1 3 7 4 3 3 2 2" xfId="30465" xr:uid="{00000000-0005-0000-0000-00004A760000}"/>
    <cellStyle name="20% - Accent1 3 7 4 3 3 2 2 2" xfId="30466" xr:uid="{00000000-0005-0000-0000-00004B760000}"/>
    <cellStyle name="20% - Accent1 3 7 4 3 3 2 3" xfId="30467" xr:uid="{00000000-0005-0000-0000-00004C760000}"/>
    <cellStyle name="20% - Accent1 3 7 4 3 3 3" xfId="30468" xr:uid="{00000000-0005-0000-0000-00004D760000}"/>
    <cellStyle name="20% - Accent1 3 7 4 3 3 3 2" xfId="30469" xr:uid="{00000000-0005-0000-0000-00004E760000}"/>
    <cellStyle name="20% - Accent1 3 7 4 3 3 4" xfId="30470" xr:uid="{00000000-0005-0000-0000-00004F760000}"/>
    <cellStyle name="20% - Accent1 3 7 4 3 4" xfId="30471" xr:uid="{00000000-0005-0000-0000-000050760000}"/>
    <cellStyle name="20% - Accent1 3 7 4 3 4 2" xfId="30472" xr:uid="{00000000-0005-0000-0000-000051760000}"/>
    <cellStyle name="20% - Accent1 3 7 4 3 4 2 2" xfId="30473" xr:uid="{00000000-0005-0000-0000-000052760000}"/>
    <cellStyle name="20% - Accent1 3 7 4 3 4 2 2 2" xfId="30474" xr:uid="{00000000-0005-0000-0000-000053760000}"/>
    <cellStyle name="20% - Accent1 3 7 4 3 4 2 3" xfId="30475" xr:uid="{00000000-0005-0000-0000-000054760000}"/>
    <cellStyle name="20% - Accent1 3 7 4 3 4 3" xfId="30476" xr:uid="{00000000-0005-0000-0000-000055760000}"/>
    <cellStyle name="20% - Accent1 3 7 4 3 4 3 2" xfId="30477" xr:uid="{00000000-0005-0000-0000-000056760000}"/>
    <cellStyle name="20% - Accent1 3 7 4 3 4 4" xfId="30478" xr:uid="{00000000-0005-0000-0000-000057760000}"/>
    <cellStyle name="20% - Accent1 3 7 4 3 5" xfId="30479" xr:uid="{00000000-0005-0000-0000-000058760000}"/>
    <cellStyle name="20% - Accent1 3 7 4 3 5 2" xfId="30480" xr:uid="{00000000-0005-0000-0000-000059760000}"/>
    <cellStyle name="20% - Accent1 3 7 4 3 5 2 2" xfId="30481" xr:uid="{00000000-0005-0000-0000-00005A760000}"/>
    <cellStyle name="20% - Accent1 3 7 4 3 5 3" xfId="30482" xr:uid="{00000000-0005-0000-0000-00005B760000}"/>
    <cellStyle name="20% - Accent1 3 7 4 3 6" xfId="30483" xr:uid="{00000000-0005-0000-0000-00005C760000}"/>
    <cellStyle name="20% - Accent1 3 7 4 3 6 2" xfId="30484" xr:uid="{00000000-0005-0000-0000-00005D760000}"/>
    <cellStyle name="20% - Accent1 3 7 4 3 6 2 2" xfId="30485" xr:uid="{00000000-0005-0000-0000-00005E760000}"/>
    <cellStyle name="20% - Accent1 3 7 4 3 6 3" xfId="30486" xr:uid="{00000000-0005-0000-0000-00005F760000}"/>
    <cellStyle name="20% - Accent1 3 7 4 3 7" xfId="30487" xr:uid="{00000000-0005-0000-0000-000060760000}"/>
    <cellStyle name="20% - Accent1 3 7 4 3 7 2" xfId="30488" xr:uid="{00000000-0005-0000-0000-000061760000}"/>
    <cellStyle name="20% - Accent1 3 7 4 3 8" xfId="30489" xr:uid="{00000000-0005-0000-0000-000062760000}"/>
    <cellStyle name="20% - Accent1 3 7 4 3 8 2" xfId="30490" xr:uid="{00000000-0005-0000-0000-000063760000}"/>
    <cellStyle name="20% - Accent1 3 7 4 3 9" xfId="30491" xr:uid="{00000000-0005-0000-0000-000064760000}"/>
    <cellStyle name="20% - Accent1 3 7 4 4" xfId="30492" xr:uid="{00000000-0005-0000-0000-000065760000}"/>
    <cellStyle name="20% - Accent1 3 7 4 4 2" xfId="30493" xr:uid="{00000000-0005-0000-0000-000066760000}"/>
    <cellStyle name="20% - Accent1 3 7 4 4 2 2" xfId="30494" xr:uid="{00000000-0005-0000-0000-000067760000}"/>
    <cellStyle name="20% - Accent1 3 7 4 4 2 2 2" xfId="30495" xr:uid="{00000000-0005-0000-0000-000068760000}"/>
    <cellStyle name="20% - Accent1 3 7 4 4 2 3" xfId="30496" xr:uid="{00000000-0005-0000-0000-000069760000}"/>
    <cellStyle name="20% - Accent1 3 7 4 4 3" xfId="30497" xr:uid="{00000000-0005-0000-0000-00006A760000}"/>
    <cellStyle name="20% - Accent1 3 7 4 4 3 2" xfId="30498" xr:uid="{00000000-0005-0000-0000-00006B760000}"/>
    <cellStyle name="20% - Accent1 3 7 4 4 4" xfId="30499" xr:uid="{00000000-0005-0000-0000-00006C760000}"/>
    <cellStyle name="20% - Accent1 3 7 4 5" xfId="30500" xr:uid="{00000000-0005-0000-0000-00006D760000}"/>
    <cellStyle name="20% - Accent1 3 7 4 5 2" xfId="30501" xr:uid="{00000000-0005-0000-0000-00006E760000}"/>
    <cellStyle name="20% - Accent1 3 7 4 5 2 2" xfId="30502" xr:uid="{00000000-0005-0000-0000-00006F760000}"/>
    <cellStyle name="20% - Accent1 3 7 4 5 2 2 2" xfId="30503" xr:uid="{00000000-0005-0000-0000-000070760000}"/>
    <cellStyle name="20% - Accent1 3 7 4 5 2 3" xfId="30504" xr:uid="{00000000-0005-0000-0000-000071760000}"/>
    <cellStyle name="20% - Accent1 3 7 4 5 3" xfId="30505" xr:uid="{00000000-0005-0000-0000-000072760000}"/>
    <cellStyle name="20% - Accent1 3 7 4 5 3 2" xfId="30506" xr:uid="{00000000-0005-0000-0000-000073760000}"/>
    <cellStyle name="20% - Accent1 3 7 4 5 4" xfId="30507" xr:uid="{00000000-0005-0000-0000-000074760000}"/>
    <cellStyle name="20% - Accent1 3 7 4 6" xfId="30508" xr:uid="{00000000-0005-0000-0000-000075760000}"/>
    <cellStyle name="20% - Accent1 3 7 4 6 2" xfId="30509" xr:uid="{00000000-0005-0000-0000-000076760000}"/>
    <cellStyle name="20% - Accent1 3 7 4 6 2 2" xfId="30510" xr:uid="{00000000-0005-0000-0000-000077760000}"/>
    <cellStyle name="20% - Accent1 3 7 4 6 2 2 2" xfId="30511" xr:uid="{00000000-0005-0000-0000-000078760000}"/>
    <cellStyle name="20% - Accent1 3 7 4 6 2 3" xfId="30512" xr:uid="{00000000-0005-0000-0000-000079760000}"/>
    <cellStyle name="20% - Accent1 3 7 4 6 3" xfId="30513" xr:uid="{00000000-0005-0000-0000-00007A760000}"/>
    <cellStyle name="20% - Accent1 3 7 4 6 3 2" xfId="30514" xr:uid="{00000000-0005-0000-0000-00007B760000}"/>
    <cellStyle name="20% - Accent1 3 7 4 6 4" xfId="30515" xr:uid="{00000000-0005-0000-0000-00007C760000}"/>
    <cellStyle name="20% - Accent1 3 7 4 7" xfId="30516" xr:uid="{00000000-0005-0000-0000-00007D760000}"/>
    <cellStyle name="20% - Accent1 3 7 4 7 2" xfId="30517" xr:uid="{00000000-0005-0000-0000-00007E760000}"/>
    <cellStyle name="20% - Accent1 3 7 4 7 2 2" xfId="30518" xr:uid="{00000000-0005-0000-0000-00007F760000}"/>
    <cellStyle name="20% - Accent1 3 7 4 7 3" xfId="30519" xr:uid="{00000000-0005-0000-0000-000080760000}"/>
    <cellStyle name="20% - Accent1 3 7 4 8" xfId="30520" xr:uid="{00000000-0005-0000-0000-000081760000}"/>
    <cellStyle name="20% - Accent1 3 7 4 8 2" xfId="30521" xr:uid="{00000000-0005-0000-0000-000082760000}"/>
    <cellStyle name="20% - Accent1 3 7 4 8 2 2" xfId="30522" xr:uid="{00000000-0005-0000-0000-000083760000}"/>
    <cellStyle name="20% - Accent1 3 7 4 8 3" xfId="30523" xr:uid="{00000000-0005-0000-0000-000084760000}"/>
    <cellStyle name="20% - Accent1 3 7 4 9" xfId="30524" xr:uid="{00000000-0005-0000-0000-000085760000}"/>
    <cellStyle name="20% - Accent1 3 7 4 9 2" xfId="30525" xr:uid="{00000000-0005-0000-0000-000086760000}"/>
    <cellStyle name="20% - Accent1 3 7 5" xfId="30526" xr:uid="{00000000-0005-0000-0000-000087760000}"/>
    <cellStyle name="20% - Accent1 3 7 5 2" xfId="30527" xr:uid="{00000000-0005-0000-0000-000088760000}"/>
    <cellStyle name="20% - Accent1 3 7 5 2 2" xfId="30528" xr:uid="{00000000-0005-0000-0000-000089760000}"/>
    <cellStyle name="20% - Accent1 3 7 5 2 2 2" xfId="30529" xr:uid="{00000000-0005-0000-0000-00008A760000}"/>
    <cellStyle name="20% - Accent1 3 7 5 2 2 2 2" xfId="30530" xr:uid="{00000000-0005-0000-0000-00008B760000}"/>
    <cellStyle name="20% - Accent1 3 7 5 2 2 3" xfId="30531" xr:uid="{00000000-0005-0000-0000-00008C760000}"/>
    <cellStyle name="20% - Accent1 3 7 5 2 3" xfId="30532" xr:uid="{00000000-0005-0000-0000-00008D760000}"/>
    <cellStyle name="20% - Accent1 3 7 5 2 3 2" xfId="30533" xr:uid="{00000000-0005-0000-0000-00008E760000}"/>
    <cellStyle name="20% - Accent1 3 7 5 2 4" xfId="30534" xr:uid="{00000000-0005-0000-0000-00008F760000}"/>
    <cellStyle name="20% - Accent1 3 7 5 3" xfId="30535" xr:uid="{00000000-0005-0000-0000-000090760000}"/>
    <cellStyle name="20% - Accent1 3 7 5 3 2" xfId="30536" xr:uid="{00000000-0005-0000-0000-000091760000}"/>
    <cellStyle name="20% - Accent1 3 7 5 3 2 2" xfId="30537" xr:uid="{00000000-0005-0000-0000-000092760000}"/>
    <cellStyle name="20% - Accent1 3 7 5 3 2 2 2" xfId="30538" xr:uid="{00000000-0005-0000-0000-000093760000}"/>
    <cellStyle name="20% - Accent1 3 7 5 3 2 3" xfId="30539" xr:uid="{00000000-0005-0000-0000-000094760000}"/>
    <cellStyle name="20% - Accent1 3 7 5 3 3" xfId="30540" xr:uid="{00000000-0005-0000-0000-000095760000}"/>
    <cellStyle name="20% - Accent1 3 7 5 3 3 2" xfId="30541" xr:uid="{00000000-0005-0000-0000-000096760000}"/>
    <cellStyle name="20% - Accent1 3 7 5 3 4" xfId="30542" xr:uid="{00000000-0005-0000-0000-000097760000}"/>
    <cellStyle name="20% - Accent1 3 7 5 4" xfId="30543" xr:uid="{00000000-0005-0000-0000-000098760000}"/>
    <cellStyle name="20% - Accent1 3 7 5 4 2" xfId="30544" xr:uid="{00000000-0005-0000-0000-000099760000}"/>
    <cellStyle name="20% - Accent1 3 7 5 4 2 2" xfId="30545" xr:uid="{00000000-0005-0000-0000-00009A760000}"/>
    <cellStyle name="20% - Accent1 3 7 5 4 2 2 2" xfId="30546" xr:uid="{00000000-0005-0000-0000-00009B760000}"/>
    <cellStyle name="20% - Accent1 3 7 5 4 2 3" xfId="30547" xr:uid="{00000000-0005-0000-0000-00009C760000}"/>
    <cellStyle name="20% - Accent1 3 7 5 4 3" xfId="30548" xr:uid="{00000000-0005-0000-0000-00009D760000}"/>
    <cellStyle name="20% - Accent1 3 7 5 4 3 2" xfId="30549" xr:uid="{00000000-0005-0000-0000-00009E760000}"/>
    <cellStyle name="20% - Accent1 3 7 5 4 4" xfId="30550" xr:uid="{00000000-0005-0000-0000-00009F760000}"/>
    <cellStyle name="20% - Accent1 3 7 5 5" xfId="30551" xr:uid="{00000000-0005-0000-0000-0000A0760000}"/>
    <cellStyle name="20% - Accent1 3 7 5 5 2" xfId="30552" xr:uid="{00000000-0005-0000-0000-0000A1760000}"/>
    <cellStyle name="20% - Accent1 3 7 5 5 2 2" xfId="30553" xr:uid="{00000000-0005-0000-0000-0000A2760000}"/>
    <cellStyle name="20% - Accent1 3 7 5 5 3" xfId="30554" xr:uid="{00000000-0005-0000-0000-0000A3760000}"/>
    <cellStyle name="20% - Accent1 3 7 5 6" xfId="30555" xr:uid="{00000000-0005-0000-0000-0000A4760000}"/>
    <cellStyle name="20% - Accent1 3 7 5 6 2" xfId="30556" xr:uid="{00000000-0005-0000-0000-0000A5760000}"/>
    <cellStyle name="20% - Accent1 3 7 5 6 2 2" xfId="30557" xr:uid="{00000000-0005-0000-0000-0000A6760000}"/>
    <cellStyle name="20% - Accent1 3 7 5 6 3" xfId="30558" xr:uid="{00000000-0005-0000-0000-0000A7760000}"/>
    <cellStyle name="20% - Accent1 3 7 5 7" xfId="30559" xr:uid="{00000000-0005-0000-0000-0000A8760000}"/>
    <cellStyle name="20% - Accent1 3 7 5 7 2" xfId="30560" xr:uid="{00000000-0005-0000-0000-0000A9760000}"/>
    <cellStyle name="20% - Accent1 3 7 5 8" xfId="30561" xr:uid="{00000000-0005-0000-0000-0000AA760000}"/>
    <cellStyle name="20% - Accent1 3 7 5 8 2" xfId="30562" xr:uid="{00000000-0005-0000-0000-0000AB760000}"/>
    <cellStyle name="20% - Accent1 3 7 5 9" xfId="30563" xr:uid="{00000000-0005-0000-0000-0000AC760000}"/>
    <cellStyle name="20% - Accent1 3 7 6" xfId="30564" xr:uid="{00000000-0005-0000-0000-0000AD760000}"/>
    <cellStyle name="20% - Accent1 3 7 6 2" xfId="30565" xr:uid="{00000000-0005-0000-0000-0000AE760000}"/>
    <cellStyle name="20% - Accent1 3 7 6 2 2" xfId="30566" xr:uid="{00000000-0005-0000-0000-0000AF760000}"/>
    <cellStyle name="20% - Accent1 3 7 6 2 2 2" xfId="30567" xr:uid="{00000000-0005-0000-0000-0000B0760000}"/>
    <cellStyle name="20% - Accent1 3 7 6 2 2 2 2" xfId="30568" xr:uid="{00000000-0005-0000-0000-0000B1760000}"/>
    <cellStyle name="20% - Accent1 3 7 6 2 2 3" xfId="30569" xr:uid="{00000000-0005-0000-0000-0000B2760000}"/>
    <cellStyle name="20% - Accent1 3 7 6 2 3" xfId="30570" xr:uid="{00000000-0005-0000-0000-0000B3760000}"/>
    <cellStyle name="20% - Accent1 3 7 6 2 3 2" xfId="30571" xr:uid="{00000000-0005-0000-0000-0000B4760000}"/>
    <cellStyle name="20% - Accent1 3 7 6 2 4" xfId="30572" xr:uid="{00000000-0005-0000-0000-0000B5760000}"/>
    <cellStyle name="20% - Accent1 3 7 6 3" xfId="30573" xr:uid="{00000000-0005-0000-0000-0000B6760000}"/>
    <cellStyle name="20% - Accent1 3 7 6 3 2" xfId="30574" xr:uid="{00000000-0005-0000-0000-0000B7760000}"/>
    <cellStyle name="20% - Accent1 3 7 6 3 2 2" xfId="30575" xr:uid="{00000000-0005-0000-0000-0000B8760000}"/>
    <cellStyle name="20% - Accent1 3 7 6 3 2 2 2" xfId="30576" xr:uid="{00000000-0005-0000-0000-0000B9760000}"/>
    <cellStyle name="20% - Accent1 3 7 6 3 2 3" xfId="30577" xr:uid="{00000000-0005-0000-0000-0000BA760000}"/>
    <cellStyle name="20% - Accent1 3 7 6 3 3" xfId="30578" xr:uid="{00000000-0005-0000-0000-0000BB760000}"/>
    <cellStyle name="20% - Accent1 3 7 6 3 3 2" xfId="30579" xr:uid="{00000000-0005-0000-0000-0000BC760000}"/>
    <cellStyle name="20% - Accent1 3 7 6 3 4" xfId="30580" xr:uid="{00000000-0005-0000-0000-0000BD760000}"/>
    <cellStyle name="20% - Accent1 3 7 6 4" xfId="30581" xr:uid="{00000000-0005-0000-0000-0000BE760000}"/>
    <cellStyle name="20% - Accent1 3 7 6 4 2" xfId="30582" xr:uid="{00000000-0005-0000-0000-0000BF760000}"/>
    <cellStyle name="20% - Accent1 3 7 6 4 2 2" xfId="30583" xr:uid="{00000000-0005-0000-0000-0000C0760000}"/>
    <cellStyle name="20% - Accent1 3 7 6 4 2 2 2" xfId="30584" xr:uid="{00000000-0005-0000-0000-0000C1760000}"/>
    <cellStyle name="20% - Accent1 3 7 6 4 2 3" xfId="30585" xr:uid="{00000000-0005-0000-0000-0000C2760000}"/>
    <cellStyle name="20% - Accent1 3 7 6 4 3" xfId="30586" xr:uid="{00000000-0005-0000-0000-0000C3760000}"/>
    <cellStyle name="20% - Accent1 3 7 6 4 3 2" xfId="30587" xr:uid="{00000000-0005-0000-0000-0000C4760000}"/>
    <cellStyle name="20% - Accent1 3 7 6 4 4" xfId="30588" xr:uid="{00000000-0005-0000-0000-0000C5760000}"/>
    <cellStyle name="20% - Accent1 3 7 6 5" xfId="30589" xr:uid="{00000000-0005-0000-0000-0000C6760000}"/>
    <cellStyle name="20% - Accent1 3 7 6 5 2" xfId="30590" xr:uid="{00000000-0005-0000-0000-0000C7760000}"/>
    <cellStyle name="20% - Accent1 3 7 6 5 2 2" xfId="30591" xr:uid="{00000000-0005-0000-0000-0000C8760000}"/>
    <cellStyle name="20% - Accent1 3 7 6 5 3" xfId="30592" xr:uid="{00000000-0005-0000-0000-0000C9760000}"/>
    <cellStyle name="20% - Accent1 3 7 6 6" xfId="30593" xr:uid="{00000000-0005-0000-0000-0000CA760000}"/>
    <cellStyle name="20% - Accent1 3 7 6 6 2" xfId="30594" xr:uid="{00000000-0005-0000-0000-0000CB760000}"/>
    <cellStyle name="20% - Accent1 3 7 6 6 2 2" xfId="30595" xr:uid="{00000000-0005-0000-0000-0000CC760000}"/>
    <cellStyle name="20% - Accent1 3 7 6 6 3" xfId="30596" xr:uid="{00000000-0005-0000-0000-0000CD760000}"/>
    <cellStyle name="20% - Accent1 3 7 6 7" xfId="30597" xr:uid="{00000000-0005-0000-0000-0000CE760000}"/>
    <cellStyle name="20% - Accent1 3 7 6 7 2" xfId="30598" xr:uid="{00000000-0005-0000-0000-0000CF760000}"/>
    <cellStyle name="20% - Accent1 3 7 6 8" xfId="30599" xr:uid="{00000000-0005-0000-0000-0000D0760000}"/>
    <cellStyle name="20% - Accent1 3 7 6 8 2" xfId="30600" xr:uid="{00000000-0005-0000-0000-0000D1760000}"/>
    <cellStyle name="20% - Accent1 3 7 6 9" xfId="30601" xr:uid="{00000000-0005-0000-0000-0000D2760000}"/>
    <cellStyle name="20% - Accent1 3 7 7" xfId="30602" xr:uid="{00000000-0005-0000-0000-0000D3760000}"/>
    <cellStyle name="20% - Accent1 3 7 7 2" xfId="30603" xr:uid="{00000000-0005-0000-0000-0000D4760000}"/>
    <cellStyle name="20% - Accent1 3 7 7 2 2" xfId="30604" xr:uid="{00000000-0005-0000-0000-0000D5760000}"/>
    <cellStyle name="20% - Accent1 3 7 7 2 2 2" xfId="30605" xr:uid="{00000000-0005-0000-0000-0000D6760000}"/>
    <cellStyle name="20% - Accent1 3 7 7 2 3" xfId="30606" xr:uid="{00000000-0005-0000-0000-0000D7760000}"/>
    <cellStyle name="20% - Accent1 3 7 7 3" xfId="30607" xr:uid="{00000000-0005-0000-0000-0000D8760000}"/>
    <cellStyle name="20% - Accent1 3 7 7 3 2" xfId="30608" xr:uid="{00000000-0005-0000-0000-0000D9760000}"/>
    <cellStyle name="20% - Accent1 3 7 7 4" xfId="30609" xr:uid="{00000000-0005-0000-0000-0000DA760000}"/>
    <cellStyle name="20% - Accent1 3 7 8" xfId="30610" xr:uid="{00000000-0005-0000-0000-0000DB760000}"/>
    <cellStyle name="20% - Accent1 3 7 8 2" xfId="30611" xr:uid="{00000000-0005-0000-0000-0000DC760000}"/>
    <cellStyle name="20% - Accent1 3 7 8 2 2" xfId="30612" xr:uid="{00000000-0005-0000-0000-0000DD760000}"/>
    <cellStyle name="20% - Accent1 3 7 8 2 2 2" xfId="30613" xr:uid="{00000000-0005-0000-0000-0000DE760000}"/>
    <cellStyle name="20% - Accent1 3 7 8 2 3" xfId="30614" xr:uid="{00000000-0005-0000-0000-0000DF760000}"/>
    <cellStyle name="20% - Accent1 3 7 8 3" xfId="30615" xr:uid="{00000000-0005-0000-0000-0000E0760000}"/>
    <cellStyle name="20% - Accent1 3 7 8 3 2" xfId="30616" xr:uid="{00000000-0005-0000-0000-0000E1760000}"/>
    <cellStyle name="20% - Accent1 3 7 8 4" xfId="30617" xr:uid="{00000000-0005-0000-0000-0000E2760000}"/>
    <cellStyle name="20% - Accent1 3 7 9" xfId="30618" xr:uid="{00000000-0005-0000-0000-0000E3760000}"/>
    <cellStyle name="20% - Accent1 3 7 9 2" xfId="30619" xr:uid="{00000000-0005-0000-0000-0000E4760000}"/>
    <cellStyle name="20% - Accent1 3 7 9 2 2" xfId="30620" xr:uid="{00000000-0005-0000-0000-0000E5760000}"/>
    <cellStyle name="20% - Accent1 3 7 9 2 2 2" xfId="30621" xr:uid="{00000000-0005-0000-0000-0000E6760000}"/>
    <cellStyle name="20% - Accent1 3 7 9 2 3" xfId="30622" xr:uid="{00000000-0005-0000-0000-0000E7760000}"/>
    <cellStyle name="20% - Accent1 3 7 9 3" xfId="30623" xr:uid="{00000000-0005-0000-0000-0000E8760000}"/>
    <cellStyle name="20% - Accent1 3 7 9 3 2" xfId="30624" xr:uid="{00000000-0005-0000-0000-0000E9760000}"/>
    <cellStyle name="20% - Accent1 3 7 9 4" xfId="30625" xr:uid="{00000000-0005-0000-0000-0000EA760000}"/>
    <cellStyle name="20% - Accent1 3 8" xfId="30626" xr:uid="{00000000-0005-0000-0000-0000EB760000}"/>
    <cellStyle name="20% - Accent1 3 8 10" xfId="30627" xr:uid="{00000000-0005-0000-0000-0000EC760000}"/>
    <cellStyle name="20% - Accent1 3 8 10 2" xfId="30628" xr:uid="{00000000-0005-0000-0000-0000ED760000}"/>
    <cellStyle name="20% - Accent1 3 8 11" xfId="30629" xr:uid="{00000000-0005-0000-0000-0000EE760000}"/>
    <cellStyle name="20% - Accent1 3 8 11 2" xfId="30630" xr:uid="{00000000-0005-0000-0000-0000EF760000}"/>
    <cellStyle name="20% - Accent1 3 8 12" xfId="30631" xr:uid="{00000000-0005-0000-0000-0000F0760000}"/>
    <cellStyle name="20% - Accent1 3 8 2" xfId="30632" xr:uid="{00000000-0005-0000-0000-0000F1760000}"/>
    <cellStyle name="20% - Accent1 3 8 2 10" xfId="30633" xr:uid="{00000000-0005-0000-0000-0000F2760000}"/>
    <cellStyle name="20% - Accent1 3 8 2 10 2" xfId="30634" xr:uid="{00000000-0005-0000-0000-0000F3760000}"/>
    <cellStyle name="20% - Accent1 3 8 2 11" xfId="30635" xr:uid="{00000000-0005-0000-0000-0000F4760000}"/>
    <cellStyle name="20% - Accent1 3 8 2 2" xfId="30636" xr:uid="{00000000-0005-0000-0000-0000F5760000}"/>
    <cellStyle name="20% - Accent1 3 8 2 2 2" xfId="30637" xr:uid="{00000000-0005-0000-0000-0000F6760000}"/>
    <cellStyle name="20% - Accent1 3 8 2 2 2 2" xfId="30638" xr:uid="{00000000-0005-0000-0000-0000F7760000}"/>
    <cellStyle name="20% - Accent1 3 8 2 2 2 2 2" xfId="30639" xr:uid="{00000000-0005-0000-0000-0000F8760000}"/>
    <cellStyle name="20% - Accent1 3 8 2 2 2 2 2 2" xfId="30640" xr:uid="{00000000-0005-0000-0000-0000F9760000}"/>
    <cellStyle name="20% - Accent1 3 8 2 2 2 2 3" xfId="30641" xr:uid="{00000000-0005-0000-0000-0000FA760000}"/>
    <cellStyle name="20% - Accent1 3 8 2 2 2 3" xfId="30642" xr:uid="{00000000-0005-0000-0000-0000FB760000}"/>
    <cellStyle name="20% - Accent1 3 8 2 2 2 3 2" xfId="30643" xr:uid="{00000000-0005-0000-0000-0000FC760000}"/>
    <cellStyle name="20% - Accent1 3 8 2 2 2 4" xfId="30644" xr:uid="{00000000-0005-0000-0000-0000FD760000}"/>
    <cellStyle name="20% - Accent1 3 8 2 2 3" xfId="30645" xr:uid="{00000000-0005-0000-0000-0000FE760000}"/>
    <cellStyle name="20% - Accent1 3 8 2 2 3 2" xfId="30646" xr:uid="{00000000-0005-0000-0000-0000FF760000}"/>
    <cellStyle name="20% - Accent1 3 8 2 2 3 2 2" xfId="30647" xr:uid="{00000000-0005-0000-0000-000000770000}"/>
    <cellStyle name="20% - Accent1 3 8 2 2 3 2 2 2" xfId="30648" xr:uid="{00000000-0005-0000-0000-000001770000}"/>
    <cellStyle name="20% - Accent1 3 8 2 2 3 2 3" xfId="30649" xr:uid="{00000000-0005-0000-0000-000002770000}"/>
    <cellStyle name="20% - Accent1 3 8 2 2 3 3" xfId="30650" xr:uid="{00000000-0005-0000-0000-000003770000}"/>
    <cellStyle name="20% - Accent1 3 8 2 2 3 3 2" xfId="30651" xr:uid="{00000000-0005-0000-0000-000004770000}"/>
    <cellStyle name="20% - Accent1 3 8 2 2 3 4" xfId="30652" xr:uid="{00000000-0005-0000-0000-000005770000}"/>
    <cellStyle name="20% - Accent1 3 8 2 2 4" xfId="30653" xr:uid="{00000000-0005-0000-0000-000006770000}"/>
    <cellStyle name="20% - Accent1 3 8 2 2 4 2" xfId="30654" xr:uid="{00000000-0005-0000-0000-000007770000}"/>
    <cellStyle name="20% - Accent1 3 8 2 2 4 2 2" xfId="30655" xr:uid="{00000000-0005-0000-0000-000008770000}"/>
    <cellStyle name="20% - Accent1 3 8 2 2 4 2 2 2" xfId="30656" xr:uid="{00000000-0005-0000-0000-000009770000}"/>
    <cellStyle name="20% - Accent1 3 8 2 2 4 2 3" xfId="30657" xr:uid="{00000000-0005-0000-0000-00000A770000}"/>
    <cellStyle name="20% - Accent1 3 8 2 2 4 3" xfId="30658" xr:uid="{00000000-0005-0000-0000-00000B770000}"/>
    <cellStyle name="20% - Accent1 3 8 2 2 4 3 2" xfId="30659" xr:uid="{00000000-0005-0000-0000-00000C770000}"/>
    <cellStyle name="20% - Accent1 3 8 2 2 4 4" xfId="30660" xr:uid="{00000000-0005-0000-0000-00000D770000}"/>
    <cellStyle name="20% - Accent1 3 8 2 2 5" xfId="30661" xr:uid="{00000000-0005-0000-0000-00000E770000}"/>
    <cellStyle name="20% - Accent1 3 8 2 2 5 2" xfId="30662" xr:uid="{00000000-0005-0000-0000-00000F770000}"/>
    <cellStyle name="20% - Accent1 3 8 2 2 5 2 2" xfId="30663" xr:uid="{00000000-0005-0000-0000-000010770000}"/>
    <cellStyle name="20% - Accent1 3 8 2 2 5 3" xfId="30664" xr:uid="{00000000-0005-0000-0000-000011770000}"/>
    <cellStyle name="20% - Accent1 3 8 2 2 6" xfId="30665" xr:uid="{00000000-0005-0000-0000-000012770000}"/>
    <cellStyle name="20% - Accent1 3 8 2 2 6 2" xfId="30666" xr:uid="{00000000-0005-0000-0000-000013770000}"/>
    <cellStyle name="20% - Accent1 3 8 2 2 6 2 2" xfId="30667" xr:uid="{00000000-0005-0000-0000-000014770000}"/>
    <cellStyle name="20% - Accent1 3 8 2 2 6 3" xfId="30668" xr:uid="{00000000-0005-0000-0000-000015770000}"/>
    <cellStyle name="20% - Accent1 3 8 2 2 7" xfId="30669" xr:uid="{00000000-0005-0000-0000-000016770000}"/>
    <cellStyle name="20% - Accent1 3 8 2 2 7 2" xfId="30670" xr:uid="{00000000-0005-0000-0000-000017770000}"/>
    <cellStyle name="20% - Accent1 3 8 2 2 8" xfId="30671" xr:uid="{00000000-0005-0000-0000-000018770000}"/>
    <cellStyle name="20% - Accent1 3 8 2 2 8 2" xfId="30672" xr:uid="{00000000-0005-0000-0000-000019770000}"/>
    <cellStyle name="20% - Accent1 3 8 2 2 9" xfId="30673" xr:uid="{00000000-0005-0000-0000-00001A770000}"/>
    <cellStyle name="20% - Accent1 3 8 2 3" xfId="30674" xr:uid="{00000000-0005-0000-0000-00001B770000}"/>
    <cellStyle name="20% - Accent1 3 8 2 3 2" xfId="30675" xr:uid="{00000000-0005-0000-0000-00001C770000}"/>
    <cellStyle name="20% - Accent1 3 8 2 3 2 2" xfId="30676" xr:uid="{00000000-0005-0000-0000-00001D770000}"/>
    <cellStyle name="20% - Accent1 3 8 2 3 2 2 2" xfId="30677" xr:uid="{00000000-0005-0000-0000-00001E770000}"/>
    <cellStyle name="20% - Accent1 3 8 2 3 2 2 2 2" xfId="30678" xr:uid="{00000000-0005-0000-0000-00001F770000}"/>
    <cellStyle name="20% - Accent1 3 8 2 3 2 2 3" xfId="30679" xr:uid="{00000000-0005-0000-0000-000020770000}"/>
    <cellStyle name="20% - Accent1 3 8 2 3 2 3" xfId="30680" xr:uid="{00000000-0005-0000-0000-000021770000}"/>
    <cellStyle name="20% - Accent1 3 8 2 3 2 3 2" xfId="30681" xr:uid="{00000000-0005-0000-0000-000022770000}"/>
    <cellStyle name="20% - Accent1 3 8 2 3 2 4" xfId="30682" xr:uid="{00000000-0005-0000-0000-000023770000}"/>
    <cellStyle name="20% - Accent1 3 8 2 3 3" xfId="30683" xr:uid="{00000000-0005-0000-0000-000024770000}"/>
    <cellStyle name="20% - Accent1 3 8 2 3 3 2" xfId="30684" xr:uid="{00000000-0005-0000-0000-000025770000}"/>
    <cellStyle name="20% - Accent1 3 8 2 3 3 2 2" xfId="30685" xr:uid="{00000000-0005-0000-0000-000026770000}"/>
    <cellStyle name="20% - Accent1 3 8 2 3 3 2 2 2" xfId="30686" xr:uid="{00000000-0005-0000-0000-000027770000}"/>
    <cellStyle name="20% - Accent1 3 8 2 3 3 2 3" xfId="30687" xr:uid="{00000000-0005-0000-0000-000028770000}"/>
    <cellStyle name="20% - Accent1 3 8 2 3 3 3" xfId="30688" xr:uid="{00000000-0005-0000-0000-000029770000}"/>
    <cellStyle name="20% - Accent1 3 8 2 3 3 3 2" xfId="30689" xr:uid="{00000000-0005-0000-0000-00002A770000}"/>
    <cellStyle name="20% - Accent1 3 8 2 3 3 4" xfId="30690" xr:uid="{00000000-0005-0000-0000-00002B770000}"/>
    <cellStyle name="20% - Accent1 3 8 2 3 4" xfId="30691" xr:uid="{00000000-0005-0000-0000-00002C770000}"/>
    <cellStyle name="20% - Accent1 3 8 2 3 4 2" xfId="30692" xr:uid="{00000000-0005-0000-0000-00002D770000}"/>
    <cellStyle name="20% - Accent1 3 8 2 3 4 2 2" xfId="30693" xr:uid="{00000000-0005-0000-0000-00002E770000}"/>
    <cellStyle name="20% - Accent1 3 8 2 3 4 2 2 2" xfId="30694" xr:uid="{00000000-0005-0000-0000-00002F770000}"/>
    <cellStyle name="20% - Accent1 3 8 2 3 4 2 3" xfId="30695" xr:uid="{00000000-0005-0000-0000-000030770000}"/>
    <cellStyle name="20% - Accent1 3 8 2 3 4 3" xfId="30696" xr:uid="{00000000-0005-0000-0000-000031770000}"/>
    <cellStyle name="20% - Accent1 3 8 2 3 4 3 2" xfId="30697" xr:uid="{00000000-0005-0000-0000-000032770000}"/>
    <cellStyle name="20% - Accent1 3 8 2 3 4 4" xfId="30698" xr:uid="{00000000-0005-0000-0000-000033770000}"/>
    <cellStyle name="20% - Accent1 3 8 2 3 5" xfId="30699" xr:uid="{00000000-0005-0000-0000-000034770000}"/>
    <cellStyle name="20% - Accent1 3 8 2 3 5 2" xfId="30700" xr:uid="{00000000-0005-0000-0000-000035770000}"/>
    <cellStyle name="20% - Accent1 3 8 2 3 5 2 2" xfId="30701" xr:uid="{00000000-0005-0000-0000-000036770000}"/>
    <cellStyle name="20% - Accent1 3 8 2 3 5 3" xfId="30702" xr:uid="{00000000-0005-0000-0000-000037770000}"/>
    <cellStyle name="20% - Accent1 3 8 2 3 6" xfId="30703" xr:uid="{00000000-0005-0000-0000-000038770000}"/>
    <cellStyle name="20% - Accent1 3 8 2 3 6 2" xfId="30704" xr:uid="{00000000-0005-0000-0000-000039770000}"/>
    <cellStyle name="20% - Accent1 3 8 2 3 6 2 2" xfId="30705" xr:uid="{00000000-0005-0000-0000-00003A770000}"/>
    <cellStyle name="20% - Accent1 3 8 2 3 6 3" xfId="30706" xr:uid="{00000000-0005-0000-0000-00003B770000}"/>
    <cellStyle name="20% - Accent1 3 8 2 3 7" xfId="30707" xr:uid="{00000000-0005-0000-0000-00003C770000}"/>
    <cellStyle name="20% - Accent1 3 8 2 3 7 2" xfId="30708" xr:uid="{00000000-0005-0000-0000-00003D770000}"/>
    <cellStyle name="20% - Accent1 3 8 2 3 8" xfId="30709" xr:uid="{00000000-0005-0000-0000-00003E770000}"/>
    <cellStyle name="20% - Accent1 3 8 2 3 8 2" xfId="30710" xr:uid="{00000000-0005-0000-0000-00003F770000}"/>
    <cellStyle name="20% - Accent1 3 8 2 3 9" xfId="30711" xr:uid="{00000000-0005-0000-0000-000040770000}"/>
    <cellStyle name="20% - Accent1 3 8 2 4" xfId="30712" xr:uid="{00000000-0005-0000-0000-000041770000}"/>
    <cellStyle name="20% - Accent1 3 8 2 4 2" xfId="30713" xr:uid="{00000000-0005-0000-0000-000042770000}"/>
    <cellStyle name="20% - Accent1 3 8 2 4 2 2" xfId="30714" xr:uid="{00000000-0005-0000-0000-000043770000}"/>
    <cellStyle name="20% - Accent1 3 8 2 4 2 2 2" xfId="30715" xr:uid="{00000000-0005-0000-0000-000044770000}"/>
    <cellStyle name="20% - Accent1 3 8 2 4 2 3" xfId="30716" xr:uid="{00000000-0005-0000-0000-000045770000}"/>
    <cellStyle name="20% - Accent1 3 8 2 4 3" xfId="30717" xr:uid="{00000000-0005-0000-0000-000046770000}"/>
    <cellStyle name="20% - Accent1 3 8 2 4 3 2" xfId="30718" xr:uid="{00000000-0005-0000-0000-000047770000}"/>
    <cellStyle name="20% - Accent1 3 8 2 4 4" xfId="30719" xr:uid="{00000000-0005-0000-0000-000048770000}"/>
    <cellStyle name="20% - Accent1 3 8 2 5" xfId="30720" xr:uid="{00000000-0005-0000-0000-000049770000}"/>
    <cellStyle name="20% - Accent1 3 8 2 5 2" xfId="30721" xr:uid="{00000000-0005-0000-0000-00004A770000}"/>
    <cellStyle name="20% - Accent1 3 8 2 5 2 2" xfId="30722" xr:uid="{00000000-0005-0000-0000-00004B770000}"/>
    <cellStyle name="20% - Accent1 3 8 2 5 2 2 2" xfId="30723" xr:uid="{00000000-0005-0000-0000-00004C770000}"/>
    <cellStyle name="20% - Accent1 3 8 2 5 2 3" xfId="30724" xr:uid="{00000000-0005-0000-0000-00004D770000}"/>
    <cellStyle name="20% - Accent1 3 8 2 5 3" xfId="30725" xr:uid="{00000000-0005-0000-0000-00004E770000}"/>
    <cellStyle name="20% - Accent1 3 8 2 5 3 2" xfId="30726" xr:uid="{00000000-0005-0000-0000-00004F770000}"/>
    <cellStyle name="20% - Accent1 3 8 2 5 4" xfId="30727" xr:uid="{00000000-0005-0000-0000-000050770000}"/>
    <cellStyle name="20% - Accent1 3 8 2 6" xfId="30728" xr:uid="{00000000-0005-0000-0000-000051770000}"/>
    <cellStyle name="20% - Accent1 3 8 2 6 2" xfId="30729" xr:uid="{00000000-0005-0000-0000-000052770000}"/>
    <cellStyle name="20% - Accent1 3 8 2 6 2 2" xfId="30730" xr:uid="{00000000-0005-0000-0000-000053770000}"/>
    <cellStyle name="20% - Accent1 3 8 2 6 2 2 2" xfId="30731" xr:uid="{00000000-0005-0000-0000-000054770000}"/>
    <cellStyle name="20% - Accent1 3 8 2 6 2 3" xfId="30732" xr:uid="{00000000-0005-0000-0000-000055770000}"/>
    <cellStyle name="20% - Accent1 3 8 2 6 3" xfId="30733" xr:uid="{00000000-0005-0000-0000-000056770000}"/>
    <cellStyle name="20% - Accent1 3 8 2 6 3 2" xfId="30734" xr:uid="{00000000-0005-0000-0000-000057770000}"/>
    <cellStyle name="20% - Accent1 3 8 2 6 4" xfId="30735" xr:uid="{00000000-0005-0000-0000-000058770000}"/>
    <cellStyle name="20% - Accent1 3 8 2 7" xfId="30736" xr:uid="{00000000-0005-0000-0000-000059770000}"/>
    <cellStyle name="20% - Accent1 3 8 2 7 2" xfId="30737" xr:uid="{00000000-0005-0000-0000-00005A770000}"/>
    <cellStyle name="20% - Accent1 3 8 2 7 2 2" xfId="30738" xr:uid="{00000000-0005-0000-0000-00005B770000}"/>
    <cellStyle name="20% - Accent1 3 8 2 7 3" xfId="30739" xr:uid="{00000000-0005-0000-0000-00005C770000}"/>
    <cellStyle name="20% - Accent1 3 8 2 8" xfId="30740" xr:uid="{00000000-0005-0000-0000-00005D770000}"/>
    <cellStyle name="20% - Accent1 3 8 2 8 2" xfId="30741" xr:uid="{00000000-0005-0000-0000-00005E770000}"/>
    <cellStyle name="20% - Accent1 3 8 2 8 2 2" xfId="30742" xr:uid="{00000000-0005-0000-0000-00005F770000}"/>
    <cellStyle name="20% - Accent1 3 8 2 8 3" xfId="30743" xr:uid="{00000000-0005-0000-0000-000060770000}"/>
    <cellStyle name="20% - Accent1 3 8 2 9" xfId="30744" xr:uid="{00000000-0005-0000-0000-000061770000}"/>
    <cellStyle name="20% - Accent1 3 8 2 9 2" xfId="30745" xr:uid="{00000000-0005-0000-0000-000062770000}"/>
    <cellStyle name="20% - Accent1 3 8 3" xfId="30746" xr:uid="{00000000-0005-0000-0000-000063770000}"/>
    <cellStyle name="20% - Accent1 3 8 3 2" xfId="30747" xr:uid="{00000000-0005-0000-0000-000064770000}"/>
    <cellStyle name="20% - Accent1 3 8 3 2 2" xfId="30748" xr:uid="{00000000-0005-0000-0000-000065770000}"/>
    <cellStyle name="20% - Accent1 3 8 3 2 2 2" xfId="30749" xr:uid="{00000000-0005-0000-0000-000066770000}"/>
    <cellStyle name="20% - Accent1 3 8 3 2 2 2 2" xfId="30750" xr:uid="{00000000-0005-0000-0000-000067770000}"/>
    <cellStyle name="20% - Accent1 3 8 3 2 2 3" xfId="30751" xr:uid="{00000000-0005-0000-0000-000068770000}"/>
    <cellStyle name="20% - Accent1 3 8 3 2 3" xfId="30752" xr:uid="{00000000-0005-0000-0000-000069770000}"/>
    <cellStyle name="20% - Accent1 3 8 3 2 3 2" xfId="30753" xr:uid="{00000000-0005-0000-0000-00006A770000}"/>
    <cellStyle name="20% - Accent1 3 8 3 2 4" xfId="30754" xr:uid="{00000000-0005-0000-0000-00006B770000}"/>
    <cellStyle name="20% - Accent1 3 8 3 3" xfId="30755" xr:uid="{00000000-0005-0000-0000-00006C770000}"/>
    <cellStyle name="20% - Accent1 3 8 3 3 2" xfId="30756" xr:uid="{00000000-0005-0000-0000-00006D770000}"/>
    <cellStyle name="20% - Accent1 3 8 3 3 2 2" xfId="30757" xr:uid="{00000000-0005-0000-0000-00006E770000}"/>
    <cellStyle name="20% - Accent1 3 8 3 3 2 2 2" xfId="30758" xr:uid="{00000000-0005-0000-0000-00006F770000}"/>
    <cellStyle name="20% - Accent1 3 8 3 3 2 3" xfId="30759" xr:uid="{00000000-0005-0000-0000-000070770000}"/>
    <cellStyle name="20% - Accent1 3 8 3 3 3" xfId="30760" xr:uid="{00000000-0005-0000-0000-000071770000}"/>
    <cellStyle name="20% - Accent1 3 8 3 3 3 2" xfId="30761" xr:uid="{00000000-0005-0000-0000-000072770000}"/>
    <cellStyle name="20% - Accent1 3 8 3 3 4" xfId="30762" xr:uid="{00000000-0005-0000-0000-000073770000}"/>
    <cellStyle name="20% - Accent1 3 8 3 4" xfId="30763" xr:uid="{00000000-0005-0000-0000-000074770000}"/>
    <cellStyle name="20% - Accent1 3 8 3 4 2" xfId="30764" xr:uid="{00000000-0005-0000-0000-000075770000}"/>
    <cellStyle name="20% - Accent1 3 8 3 4 2 2" xfId="30765" xr:uid="{00000000-0005-0000-0000-000076770000}"/>
    <cellStyle name="20% - Accent1 3 8 3 4 2 2 2" xfId="30766" xr:uid="{00000000-0005-0000-0000-000077770000}"/>
    <cellStyle name="20% - Accent1 3 8 3 4 2 3" xfId="30767" xr:uid="{00000000-0005-0000-0000-000078770000}"/>
    <cellStyle name="20% - Accent1 3 8 3 4 3" xfId="30768" xr:uid="{00000000-0005-0000-0000-000079770000}"/>
    <cellStyle name="20% - Accent1 3 8 3 4 3 2" xfId="30769" xr:uid="{00000000-0005-0000-0000-00007A770000}"/>
    <cellStyle name="20% - Accent1 3 8 3 4 4" xfId="30770" xr:uid="{00000000-0005-0000-0000-00007B770000}"/>
    <cellStyle name="20% - Accent1 3 8 3 5" xfId="30771" xr:uid="{00000000-0005-0000-0000-00007C770000}"/>
    <cellStyle name="20% - Accent1 3 8 3 5 2" xfId="30772" xr:uid="{00000000-0005-0000-0000-00007D770000}"/>
    <cellStyle name="20% - Accent1 3 8 3 5 2 2" xfId="30773" xr:uid="{00000000-0005-0000-0000-00007E770000}"/>
    <cellStyle name="20% - Accent1 3 8 3 5 3" xfId="30774" xr:uid="{00000000-0005-0000-0000-00007F770000}"/>
    <cellStyle name="20% - Accent1 3 8 3 6" xfId="30775" xr:uid="{00000000-0005-0000-0000-000080770000}"/>
    <cellStyle name="20% - Accent1 3 8 3 6 2" xfId="30776" xr:uid="{00000000-0005-0000-0000-000081770000}"/>
    <cellStyle name="20% - Accent1 3 8 3 6 2 2" xfId="30777" xr:uid="{00000000-0005-0000-0000-000082770000}"/>
    <cellStyle name="20% - Accent1 3 8 3 6 3" xfId="30778" xr:uid="{00000000-0005-0000-0000-000083770000}"/>
    <cellStyle name="20% - Accent1 3 8 3 7" xfId="30779" xr:uid="{00000000-0005-0000-0000-000084770000}"/>
    <cellStyle name="20% - Accent1 3 8 3 7 2" xfId="30780" xr:uid="{00000000-0005-0000-0000-000085770000}"/>
    <cellStyle name="20% - Accent1 3 8 3 8" xfId="30781" xr:uid="{00000000-0005-0000-0000-000086770000}"/>
    <cellStyle name="20% - Accent1 3 8 3 8 2" xfId="30782" xr:uid="{00000000-0005-0000-0000-000087770000}"/>
    <cellStyle name="20% - Accent1 3 8 3 9" xfId="30783" xr:uid="{00000000-0005-0000-0000-000088770000}"/>
    <cellStyle name="20% - Accent1 3 8 4" xfId="30784" xr:uid="{00000000-0005-0000-0000-000089770000}"/>
    <cellStyle name="20% - Accent1 3 8 4 2" xfId="30785" xr:uid="{00000000-0005-0000-0000-00008A770000}"/>
    <cellStyle name="20% - Accent1 3 8 4 2 2" xfId="30786" xr:uid="{00000000-0005-0000-0000-00008B770000}"/>
    <cellStyle name="20% - Accent1 3 8 4 2 2 2" xfId="30787" xr:uid="{00000000-0005-0000-0000-00008C770000}"/>
    <cellStyle name="20% - Accent1 3 8 4 2 2 2 2" xfId="30788" xr:uid="{00000000-0005-0000-0000-00008D770000}"/>
    <cellStyle name="20% - Accent1 3 8 4 2 2 3" xfId="30789" xr:uid="{00000000-0005-0000-0000-00008E770000}"/>
    <cellStyle name="20% - Accent1 3 8 4 2 3" xfId="30790" xr:uid="{00000000-0005-0000-0000-00008F770000}"/>
    <cellStyle name="20% - Accent1 3 8 4 2 3 2" xfId="30791" xr:uid="{00000000-0005-0000-0000-000090770000}"/>
    <cellStyle name="20% - Accent1 3 8 4 2 4" xfId="30792" xr:uid="{00000000-0005-0000-0000-000091770000}"/>
    <cellStyle name="20% - Accent1 3 8 4 3" xfId="30793" xr:uid="{00000000-0005-0000-0000-000092770000}"/>
    <cellStyle name="20% - Accent1 3 8 4 3 2" xfId="30794" xr:uid="{00000000-0005-0000-0000-000093770000}"/>
    <cellStyle name="20% - Accent1 3 8 4 3 2 2" xfId="30795" xr:uid="{00000000-0005-0000-0000-000094770000}"/>
    <cellStyle name="20% - Accent1 3 8 4 3 2 2 2" xfId="30796" xr:uid="{00000000-0005-0000-0000-000095770000}"/>
    <cellStyle name="20% - Accent1 3 8 4 3 2 3" xfId="30797" xr:uid="{00000000-0005-0000-0000-000096770000}"/>
    <cellStyle name="20% - Accent1 3 8 4 3 3" xfId="30798" xr:uid="{00000000-0005-0000-0000-000097770000}"/>
    <cellStyle name="20% - Accent1 3 8 4 3 3 2" xfId="30799" xr:uid="{00000000-0005-0000-0000-000098770000}"/>
    <cellStyle name="20% - Accent1 3 8 4 3 4" xfId="30800" xr:uid="{00000000-0005-0000-0000-000099770000}"/>
    <cellStyle name="20% - Accent1 3 8 4 4" xfId="30801" xr:uid="{00000000-0005-0000-0000-00009A770000}"/>
    <cellStyle name="20% - Accent1 3 8 4 4 2" xfId="30802" xr:uid="{00000000-0005-0000-0000-00009B770000}"/>
    <cellStyle name="20% - Accent1 3 8 4 4 2 2" xfId="30803" xr:uid="{00000000-0005-0000-0000-00009C770000}"/>
    <cellStyle name="20% - Accent1 3 8 4 4 2 2 2" xfId="30804" xr:uid="{00000000-0005-0000-0000-00009D770000}"/>
    <cellStyle name="20% - Accent1 3 8 4 4 2 3" xfId="30805" xr:uid="{00000000-0005-0000-0000-00009E770000}"/>
    <cellStyle name="20% - Accent1 3 8 4 4 3" xfId="30806" xr:uid="{00000000-0005-0000-0000-00009F770000}"/>
    <cellStyle name="20% - Accent1 3 8 4 4 3 2" xfId="30807" xr:uid="{00000000-0005-0000-0000-0000A0770000}"/>
    <cellStyle name="20% - Accent1 3 8 4 4 4" xfId="30808" xr:uid="{00000000-0005-0000-0000-0000A1770000}"/>
    <cellStyle name="20% - Accent1 3 8 4 5" xfId="30809" xr:uid="{00000000-0005-0000-0000-0000A2770000}"/>
    <cellStyle name="20% - Accent1 3 8 4 5 2" xfId="30810" xr:uid="{00000000-0005-0000-0000-0000A3770000}"/>
    <cellStyle name="20% - Accent1 3 8 4 5 2 2" xfId="30811" xr:uid="{00000000-0005-0000-0000-0000A4770000}"/>
    <cellStyle name="20% - Accent1 3 8 4 5 3" xfId="30812" xr:uid="{00000000-0005-0000-0000-0000A5770000}"/>
    <cellStyle name="20% - Accent1 3 8 4 6" xfId="30813" xr:uid="{00000000-0005-0000-0000-0000A6770000}"/>
    <cellStyle name="20% - Accent1 3 8 4 6 2" xfId="30814" xr:uid="{00000000-0005-0000-0000-0000A7770000}"/>
    <cellStyle name="20% - Accent1 3 8 4 6 2 2" xfId="30815" xr:uid="{00000000-0005-0000-0000-0000A8770000}"/>
    <cellStyle name="20% - Accent1 3 8 4 6 3" xfId="30816" xr:uid="{00000000-0005-0000-0000-0000A9770000}"/>
    <cellStyle name="20% - Accent1 3 8 4 7" xfId="30817" xr:uid="{00000000-0005-0000-0000-0000AA770000}"/>
    <cellStyle name="20% - Accent1 3 8 4 7 2" xfId="30818" xr:uid="{00000000-0005-0000-0000-0000AB770000}"/>
    <cellStyle name="20% - Accent1 3 8 4 8" xfId="30819" xr:uid="{00000000-0005-0000-0000-0000AC770000}"/>
    <cellStyle name="20% - Accent1 3 8 4 8 2" xfId="30820" xr:uid="{00000000-0005-0000-0000-0000AD770000}"/>
    <cellStyle name="20% - Accent1 3 8 4 9" xfId="30821" xr:uid="{00000000-0005-0000-0000-0000AE770000}"/>
    <cellStyle name="20% - Accent1 3 8 5" xfId="30822" xr:uid="{00000000-0005-0000-0000-0000AF770000}"/>
    <cellStyle name="20% - Accent1 3 8 5 2" xfId="30823" xr:uid="{00000000-0005-0000-0000-0000B0770000}"/>
    <cellStyle name="20% - Accent1 3 8 5 2 2" xfId="30824" xr:uid="{00000000-0005-0000-0000-0000B1770000}"/>
    <cellStyle name="20% - Accent1 3 8 5 2 2 2" xfId="30825" xr:uid="{00000000-0005-0000-0000-0000B2770000}"/>
    <cellStyle name="20% - Accent1 3 8 5 2 3" xfId="30826" xr:uid="{00000000-0005-0000-0000-0000B3770000}"/>
    <cellStyle name="20% - Accent1 3 8 5 3" xfId="30827" xr:uid="{00000000-0005-0000-0000-0000B4770000}"/>
    <cellStyle name="20% - Accent1 3 8 5 3 2" xfId="30828" xr:uid="{00000000-0005-0000-0000-0000B5770000}"/>
    <cellStyle name="20% - Accent1 3 8 5 4" xfId="30829" xr:uid="{00000000-0005-0000-0000-0000B6770000}"/>
    <cellStyle name="20% - Accent1 3 8 6" xfId="30830" xr:uid="{00000000-0005-0000-0000-0000B7770000}"/>
    <cellStyle name="20% - Accent1 3 8 6 2" xfId="30831" xr:uid="{00000000-0005-0000-0000-0000B8770000}"/>
    <cellStyle name="20% - Accent1 3 8 6 2 2" xfId="30832" xr:uid="{00000000-0005-0000-0000-0000B9770000}"/>
    <cellStyle name="20% - Accent1 3 8 6 2 2 2" xfId="30833" xr:uid="{00000000-0005-0000-0000-0000BA770000}"/>
    <cellStyle name="20% - Accent1 3 8 6 2 3" xfId="30834" xr:uid="{00000000-0005-0000-0000-0000BB770000}"/>
    <cellStyle name="20% - Accent1 3 8 6 3" xfId="30835" xr:uid="{00000000-0005-0000-0000-0000BC770000}"/>
    <cellStyle name="20% - Accent1 3 8 6 3 2" xfId="30836" xr:uid="{00000000-0005-0000-0000-0000BD770000}"/>
    <cellStyle name="20% - Accent1 3 8 6 4" xfId="30837" xr:uid="{00000000-0005-0000-0000-0000BE770000}"/>
    <cellStyle name="20% - Accent1 3 8 7" xfId="30838" xr:uid="{00000000-0005-0000-0000-0000BF770000}"/>
    <cellStyle name="20% - Accent1 3 8 7 2" xfId="30839" xr:uid="{00000000-0005-0000-0000-0000C0770000}"/>
    <cellStyle name="20% - Accent1 3 8 7 2 2" xfId="30840" xr:uid="{00000000-0005-0000-0000-0000C1770000}"/>
    <cellStyle name="20% - Accent1 3 8 7 2 2 2" xfId="30841" xr:uid="{00000000-0005-0000-0000-0000C2770000}"/>
    <cellStyle name="20% - Accent1 3 8 7 2 3" xfId="30842" xr:uid="{00000000-0005-0000-0000-0000C3770000}"/>
    <cellStyle name="20% - Accent1 3 8 7 3" xfId="30843" xr:uid="{00000000-0005-0000-0000-0000C4770000}"/>
    <cellStyle name="20% - Accent1 3 8 7 3 2" xfId="30844" xr:uid="{00000000-0005-0000-0000-0000C5770000}"/>
    <cellStyle name="20% - Accent1 3 8 7 4" xfId="30845" xr:uid="{00000000-0005-0000-0000-0000C6770000}"/>
    <cellStyle name="20% - Accent1 3 8 8" xfId="30846" xr:uid="{00000000-0005-0000-0000-0000C7770000}"/>
    <cellStyle name="20% - Accent1 3 8 8 2" xfId="30847" xr:uid="{00000000-0005-0000-0000-0000C8770000}"/>
    <cellStyle name="20% - Accent1 3 8 8 2 2" xfId="30848" xr:uid="{00000000-0005-0000-0000-0000C9770000}"/>
    <cellStyle name="20% - Accent1 3 8 8 3" xfId="30849" xr:uid="{00000000-0005-0000-0000-0000CA770000}"/>
    <cellStyle name="20% - Accent1 3 8 9" xfId="30850" xr:uid="{00000000-0005-0000-0000-0000CB770000}"/>
    <cellStyle name="20% - Accent1 3 8 9 2" xfId="30851" xr:uid="{00000000-0005-0000-0000-0000CC770000}"/>
    <cellStyle name="20% - Accent1 3 8 9 2 2" xfId="30852" xr:uid="{00000000-0005-0000-0000-0000CD770000}"/>
    <cellStyle name="20% - Accent1 3 8 9 3" xfId="30853" xr:uid="{00000000-0005-0000-0000-0000CE770000}"/>
    <cellStyle name="20% - Accent1 3 9" xfId="30854" xr:uid="{00000000-0005-0000-0000-0000CF770000}"/>
    <cellStyle name="20% - Accent1 3 9 10" xfId="30855" xr:uid="{00000000-0005-0000-0000-0000D0770000}"/>
    <cellStyle name="20% - Accent1 3 9 10 2" xfId="30856" xr:uid="{00000000-0005-0000-0000-0000D1770000}"/>
    <cellStyle name="20% - Accent1 3 9 11" xfId="30857" xr:uid="{00000000-0005-0000-0000-0000D2770000}"/>
    <cellStyle name="20% - Accent1 3 9 2" xfId="30858" xr:uid="{00000000-0005-0000-0000-0000D3770000}"/>
    <cellStyle name="20% - Accent1 3 9 2 2" xfId="30859" xr:uid="{00000000-0005-0000-0000-0000D4770000}"/>
    <cellStyle name="20% - Accent1 3 9 2 2 2" xfId="30860" xr:uid="{00000000-0005-0000-0000-0000D5770000}"/>
    <cellStyle name="20% - Accent1 3 9 2 2 2 2" xfId="30861" xr:uid="{00000000-0005-0000-0000-0000D6770000}"/>
    <cellStyle name="20% - Accent1 3 9 2 2 2 2 2" xfId="30862" xr:uid="{00000000-0005-0000-0000-0000D7770000}"/>
    <cellStyle name="20% - Accent1 3 9 2 2 2 3" xfId="30863" xr:uid="{00000000-0005-0000-0000-0000D8770000}"/>
    <cellStyle name="20% - Accent1 3 9 2 2 3" xfId="30864" xr:uid="{00000000-0005-0000-0000-0000D9770000}"/>
    <cellStyle name="20% - Accent1 3 9 2 2 3 2" xfId="30865" xr:uid="{00000000-0005-0000-0000-0000DA770000}"/>
    <cellStyle name="20% - Accent1 3 9 2 2 4" xfId="30866" xr:uid="{00000000-0005-0000-0000-0000DB770000}"/>
    <cellStyle name="20% - Accent1 3 9 2 3" xfId="30867" xr:uid="{00000000-0005-0000-0000-0000DC770000}"/>
    <cellStyle name="20% - Accent1 3 9 2 3 2" xfId="30868" xr:uid="{00000000-0005-0000-0000-0000DD770000}"/>
    <cellStyle name="20% - Accent1 3 9 2 3 2 2" xfId="30869" xr:uid="{00000000-0005-0000-0000-0000DE770000}"/>
    <cellStyle name="20% - Accent1 3 9 2 3 2 2 2" xfId="30870" xr:uid="{00000000-0005-0000-0000-0000DF770000}"/>
    <cellStyle name="20% - Accent1 3 9 2 3 2 3" xfId="30871" xr:uid="{00000000-0005-0000-0000-0000E0770000}"/>
    <cellStyle name="20% - Accent1 3 9 2 3 3" xfId="30872" xr:uid="{00000000-0005-0000-0000-0000E1770000}"/>
    <cellStyle name="20% - Accent1 3 9 2 3 3 2" xfId="30873" xr:uid="{00000000-0005-0000-0000-0000E2770000}"/>
    <cellStyle name="20% - Accent1 3 9 2 3 4" xfId="30874" xr:uid="{00000000-0005-0000-0000-0000E3770000}"/>
    <cellStyle name="20% - Accent1 3 9 2 4" xfId="30875" xr:uid="{00000000-0005-0000-0000-0000E4770000}"/>
    <cellStyle name="20% - Accent1 3 9 2 4 2" xfId="30876" xr:uid="{00000000-0005-0000-0000-0000E5770000}"/>
    <cellStyle name="20% - Accent1 3 9 2 4 2 2" xfId="30877" xr:uid="{00000000-0005-0000-0000-0000E6770000}"/>
    <cellStyle name="20% - Accent1 3 9 2 4 2 2 2" xfId="30878" xr:uid="{00000000-0005-0000-0000-0000E7770000}"/>
    <cellStyle name="20% - Accent1 3 9 2 4 2 3" xfId="30879" xr:uid="{00000000-0005-0000-0000-0000E8770000}"/>
    <cellStyle name="20% - Accent1 3 9 2 4 3" xfId="30880" xr:uid="{00000000-0005-0000-0000-0000E9770000}"/>
    <cellStyle name="20% - Accent1 3 9 2 4 3 2" xfId="30881" xr:uid="{00000000-0005-0000-0000-0000EA770000}"/>
    <cellStyle name="20% - Accent1 3 9 2 4 4" xfId="30882" xr:uid="{00000000-0005-0000-0000-0000EB770000}"/>
    <cellStyle name="20% - Accent1 3 9 2 5" xfId="30883" xr:uid="{00000000-0005-0000-0000-0000EC770000}"/>
    <cellStyle name="20% - Accent1 3 9 2 5 2" xfId="30884" xr:uid="{00000000-0005-0000-0000-0000ED770000}"/>
    <cellStyle name="20% - Accent1 3 9 2 5 2 2" xfId="30885" xr:uid="{00000000-0005-0000-0000-0000EE770000}"/>
    <cellStyle name="20% - Accent1 3 9 2 5 3" xfId="30886" xr:uid="{00000000-0005-0000-0000-0000EF770000}"/>
    <cellStyle name="20% - Accent1 3 9 2 6" xfId="30887" xr:uid="{00000000-0005-0000-0000-0000F0770000}"/>
    <cellStyle name="20% - Accent1 3 9 2 6 2" xfId="30888" xr:uid="{00000000-0005-0000-0000-0000F1770000}"/>
    <cellStyle name="20% - Accent1 3 9 2 6 2 2" xfId="30889" xr:uid="{00000000-0005-0000-0000-0000F2770000}"/>
    <cellStyle name="20% - Accent1 3 9 2 6 3" xfId="30890" xr:uid="{00000000-0005-0000-0000-0000F3770000}"/>
    <cellStyle name="20% - Accent1 3 9 2 7" xfId="30891" xr:uid="{00000000-0005-0000-0000-0000F4770000}"/>
    <cellStyle name="20% - Accent1 3 9 2 7 2" xfId="30892" xr:uid="{00000000-0005-0000-0000-0000F5770000}"/>
    <cellStyle name="20% - Accent1 3 9 2 8" xfId="30893" xr:uid="{00000000-0005-0000-0000-0000F6770000}"/>
    <cellStyle name="20% - Accent1 3 9 2 8 2" xfId="30894" xr:uid="{00000000-0005-0000-0000-0000F7770000}"/>
    <cellStyle name="20% - Accent1 3 9 2 9" xfId="30895" xr:uid="{00000000-0005-0000-0000-0000F8770000}"/>
    <cellStyle name="20% - Accent1 3 9 3" xfId="30896" xr:uid="{00000000-0005-0000-0000-0000F9770000}"/>
    <cellStyle name="20% - Accent1 3 9 3 2" xfId="30897" xr:uid="{00000000-0005-0000-0000-0000FA770000}"/>
    <cellStyle name="20% - Accent1 3 9 3 2 2" xfId="30898" xr:uid="{00000000-0005-0000-0000-0000FB770000}"/>
    <cellStyle name="20% - Accent1 3 9 3 2 2 2" xfId="30899" xr:uid="{00000000-0005-0000-0000-0000FC770000}"/>
    <cellStyle name="20% - Accent1 3 9 3 2 2 2 2" xfId="30900" xr:uid="{00000000-0005-0000-0000-0000FD770000}"/>
    <cellStyle name="20% - Accent1 3 9 3 2 2 3" xfId="30901" xr:uid="{00000000-0005-0000-0000-0000FE770000}"/>
    <cellStyle name="20% - Accent1 3 9 3 2 3" xfId="30902" xr:uid="{00000000-0005-0000-0000-0000FF770000}"/>
    <cellStyle name="20% - Accent1 3 9 3 2 3 2" xfId="30903" xr:uid="{00000000-0005-0000-0000-000000780000}"/>
    <cellStyle name="20% - Accent1 3 9 3 2 4" xfId="30904" xr:uid="{00000000-0005-0000-0000-000001780000}"/>
    <cellStyle name="20% - Accent1 3 9 3 3" xfId="30905" xr:uid="{00000000-0005-0000-0000-000002780000}"/>
    <cellStyle name="20% - Accent1 3 9 3 3 2" xfId="30906" xr:uid="{00000000-0005-0000-0000-000003780000}"/>
    <cellStyle name="20% - Accent1 3 9 3 3 2 2" xfId="30907" xr:uid="{00000000-0005-0000-0000-000004780000}"/>
    <cellStyle name="20% - Accent1 3 9 3 3 2 2 2" xfId="30908" xr:uid="{00000000-0005-0000-0000-000005780000}"/>
    <cellStyle name="20% - Accent1 3 9 3 3 2 3" xfId="30909" xr:uid="{00000000-0005-0000-0000-000006780000}"/>
    <cellStyle name="20% - Accent1 3 9 3 3 3" xfId="30910" xr:uid="{00000000-0005-0000-0000-000007780000}"/>
    <cellStyle name="20% - Accent1 3 9 3 3 3 2" xfId="30911" xr:uid="{00000000-0005-0000-0000-000008780000}"/>
    <cellStyle name="20% - Accent1 3 9 3 3 4" xfId="30912" xr:uid="{00000000-0005-0000-0000-000009780000}"/>
    <cellStyle name="20% - Accent1 3 9 3 4" xfId="30913" xr:uid="{00000000-0005-0000-0000-00000A780000}"/>
    <cellStyle name="20% - Accent1 3 9 3 4 2" xfId="30914" xr:uid="{00000000-0005-0000-0000-00000B780000}"/>
    <cellStyle name="20% - Accent1 3 9 3 4 2 2" xfId="30915" xr:uid="{00000000-0005-0000-0000-00000C780000}"/>
    <cellStyle name="20% - Accent1 3 9 3 4 2 2 2" xfId="30916" xr:uid="{00000000-0005-0000-0000-00000D780000}"/>
    <cellStyle name="20% - Accent1 3 9 3 4 2 3" xfId="30917" xr:uid="{00000000-0005-0000-0000-00000E780000}"/>
    <cellStyle name="20% - Accent1 3 9 3 4 3" xfId="30918" xr:uid="{00000000-0005-0000-0000-00000F780000}"/>
    <cellStyle name="20% - Accent1 3 9 3 4 3 2" xfId="30919" xr:uid="{00000000-0005-0000-0000-000010780000}"/>
    <cellStyle name="20% - Accent1 3 9 3 4 4" xfId="30920" xr:uid="{00000000-0005-0000-0000-000011780000}"/>
    <cellStyle name="20% - Accent1 3 9 3 5" xfId="30921" xr:uid="{00000000-0005-0000-0000-000012780000}"/>
    <cellStyle name="20% - Accent1 3 9 3 5 2" xfId="30922" xr:uid="{00000000-0005-0000-0000-000013780000}"/>
    <cellStyle name="20% - Accent1 3 9 3 5 2 2" xfId="30923" xr:uid="{00000000-0005-0000-0000-000014780000}"/>
    <cellStyle name="20% - Accent1 3 9 3 5 3" xfId="30924" xr:uid="{00000000-0005-0000-0000-000015780000}"/>
    <cellStyle name="20% - Accent1 3 9 3 6" xfId="30925" xr:uid="{00000000-0005-0000-0000-000016780000}"/>
    <cellStyle name="20% - Accent1 3 9 3 6 2" xfId="30926" xr:uid="{00000000-0005-0000-0000-000017780000}"/>
    <cellStyle name="20% - Accent1 3 9 3 6 2 2" xfId="30927" xr:uid="{00000000-0005-0000-0000-000018780000}"/>
    <cellStyle name="20% - Accent1 3 9 3 6 3" xfId="30928" xr:uid="{00000000-0005-0000-0000-000019780000}"/>
    <cellStyle name="20% - Accent1 3 9 3 7" xfId="30929" xr:uid="{00000000-0005-0000-0000-00001A780000}"/>
    <cellStyle name="20% - Accent1 3 9 3 7 2" xfId="30930" xr:uid="{00000000-0005-0000-0000-00001B780000}"/>
    <cellStyle name="20% - Accent1 3 9 3 8" xfId="30931" xr:uid="{00000000-0005-0000-0000-00001C780000}"/>
    <cellStyle name="20% - Accent1 3 9 3 8 2" xfId="30932" xr:uid="{00000000-0005-0000-0000-00001D780000}"/>
    <cellStyle name="20% - Accent1 3 9 3 9" xfId="30933" xr:uid="{00000000-0005-0000-0000-00001E780000}"/>
    <cellStyle name="20% - Accent1 3 9 4" xfId="30934" xr:uid="{00000000-0005-0000-0000-00001F780000}"/>
    <cellStyle name="20% - Accent1 3 9 4 2" xfId="30935" xr:uid="{00000000-0005-0000-0000-000020780000}"/>
    <cellStyle name="20% - Accent1 3 9 4 2 2" xfId="30936" xr:uid="{00000000-0005-0000-0000-000021780000}"/>
    <cellStyle name="20% - Accent1 3 9 4 2 2 2" xfId="30937" xr:uid="{00000000-0005-0000-0000-000022780000}"/>
    <cellStyle name="20% - Accent1 3 9 4 2 3" xfId="30938" xr:uid="{00000000-0005-0000-0000-000023780000}"/>
    <cellStyle name="20% - Accent1 3 9 4 3" xfId="30939" xr:uid="{00000000-0005-0000-0000-000024780000}"/>
    <cellStyle name="20% - Accent1 3 9 4 3 2" xfId="30940" xr:uid="{00000000-0005-0000-0000-000025780000}"/>
    <cellStyle name="20% - Accent1 3 9 4 4" xfId="30941" xr:uid="{00000000-0005-0000-0000-000026780000}"/>
    <cellStyle name="20% - Accent1 3 9 5" xfId="30942" xr:uid="{00000000-0005-0000-0000-000027780000}"/>
    <cellStyle name="20% - Accent1 3 9 5 2" xfId="30943" xr:uid="{00000000-0005-0000-0000-000028780000}"/>
    <cellStyle name="20% - Accent1 3 9 5 2 2" xfId="30944" xr:uid="{00000000-0005-0000-0000-000029780000}"/>
    <cellStyle name="20% - Accent1 3 9 5 2 2 2" xfId="30945" xr:uid="{00000000-0005-0000-0000-00002A780000}"/>
    <cellStyle name="20% - Accent1 3 9 5 2 3" xfId="30946" xr:uid="{00000000-0005-0000-0000-00002B780000}"/>
    <cellStyle name="20% - Accent1 3 9 5 3" xfId="30947" xr:uid="{00000000-0005-0000-0000-00002C780000}"/>
    <cellStyle name="20% - Accent1 3 9 5 3 2" xfId="30948" xr:uid="{00000000-0005-0000-0000-00002D780000}"/>
    <cellStyle name="20% - Accent1 3 9 5 4" xfId="30949" xr:uid="{00000000-0005-0000-0000-00002E780000}"/>
    <cellStyle name="20% - Accent1 3 9 6" xfId="30950" xr:uid="{00000000-0005-0000-0000-00002F780000}"/>
    <cellStyle name="20% - Accent1 3 9 6 2" xfId="30951" xr:uid="{00000000-0005-0000-0000-000030780000}"/>
    <cellStyle name="20% - Accent1 3 9 6 2 2" xfId="30952" xr:uid="{00000000-0005-0000-0000-000031780000}"/>
    <cellStyle name="20% - Accent1 3 9 6 2 2 2" xfId="30953" xr:uid="{00000000-0005-0000-0000-000032780000}"/>
    <cellStyle name="20% - Accent1 3 9 6 2 3" xfId="30954" xr:uid="{00000000-0005-0000-0000-000033780000}"/>
    <cellStyle name="20% - Accent1 3 9 6 3" xfId="30955" xr:uid="{00000000-0005-0000-0000-000034780000}"/>
    <cellStyle name="20% - Accent1 3 9 6 3 2" xfId="30956" xr:uid="{00000000-0005-0000-0000-000035780000}"/>
    <cellStyle name="20% - Accent1 3 9 6 4" xfId="30957" xr:uid="{00000000-0005-0000-0000-000036780000}"/>
    <cellStyle name="20% - Accent1 3 9 7" xfId="30958" xr:uid="{00000000-0005-0000-0000-000037780000}"/>
    <cellStyle name="20% - Accent1 3 9 7 2" xfId="30959" xr:uid="{00000000-0005-0000-0000-000038780000}"/>
    <cellStyle name="20% - Accent1 3 9 7 2 2" xfId="30960" xr:uid="{00000000-0005-0000-0000-000039780000}"/>
    <cellStyle name="20% - Accent1 3 9 7 3" xfId="30961" xr:uid="{00000000-0005-0000-0000-00003A780000}"/>
    <cellStyle name="20% - Accent1 3 9 8" xfId="30962" xr:uid="{00000000-0005-0000-0000-00003B780000}"/>
    <cellStyle name="20% - Accent1 3 9 8 2" xfId="30963" xr:uid="{00000000-0005-0000-0000-00003C780000}"/>
    <cellStyle name="20% - Accent1 3 9 8 2 2" xfId="30964" xr:uid="{00000000-0005-0000-0000-00003D780000}"/>
    <cellStyle name="20% - Accent1 3 9 8 3" xfId="30965" xr:uid="{00000000-0005-0000-0000-00003E780000}"/>
    <cellStyle name="20% - Accent1 3 9 9" xfId="30966" xr:uid="{00000000-0005-0000-0000-00003F780000}"/>
    <cellStyle name="20% - Accent1 3 9 9 2" xfId="30967" xr:uid="{00000000-0005-0000-0000-000040780000}"/>
    <cellStyle name="20% - Accent1 4" xfId="30968" xr:uid="{00000000-0005-0000-0000-000041780000}"/>
    <cellStyle name="20% - Accent1 4 10" xfId="30969" xr:uid="{00000000-0005-0000-0000-000042780000}"/>
    <cellStyle name="20% - Accent1 4 10 10" xfId="30970" xr:uid="{00000000-0005-0000-0000-000043780000}"/>
    <cellStyle name="20% - Accent1 4 10 10 2" xfId="30971" xr:uid="{00000000-0005-0000-0000-000044780000}"/>
    <cellStyle name="20% - Accent1 4 10 11" xfId="30972" xr:uid="{00000000-0005-0000-0000-000045780000}"/>
    <cellStyle name="20% - Accent1 4 10 2" xfId="30973" xr:uid="{00000000-0005-0000-0000-000046780000}"/>
    <cellStyle name="20% - Accent1 4 10 2 2" xfId="30974" xr:uid="{00000000-0005-0000-0000-000047780000}"/>
    <cellStyle name="20% - Accent1 4 10 2 2 2" xfId="30975" xr:uid="{00000000-0005-0000-0000-000048780000}"/>
    <cellStyle name="20% - Accent1 4 10 2 2 2 2" xfId="30976" xr:uid="{00000000-0005-0000-0000-000049780000}"/>
    <cellStyle name="20% - Accent1 4 10 2 2 2 2 2" xfId="30977" xr:uid="{00000000-0005-0000-0000-00004A780000}"/>
    <cellStyle name="20% - Accent1 4 10 2 2 2 3" xfId="30978" xr:uid="{00000000-0005-0000-0000-00004B780000}"/>
    <cellStyle name="20% - Accent1 4 10 2 2 3" xfId="30979" xr:uid="{00000000-0005-0000-0000-00004C780000}"/>
    <cellStyle name="20% - Accent1 4 10 2 2 3 2" xfId="30980" xr:uid="{00000000-0005-0000-0000-00004D780000}"/>
    <cellStyle name="20% - Accent1 4 10 2 2 4" xfId="30981" xr:uid="{00000000-0005-0000-0000-00004E780000}"/>
    <cellStyle name="20% - Accent1 4 10 2 3" xfId="30982" xr:uid="{00000000-0005-0000-0000-00004F780000}"/>
    <cellStyle name="20% - Accent1 4 10 2 3 2" xfId="30983" xr:uid="{00000000-0005-0000-0000-000050780000}"/>
    <cellStyle name="20% - Accent1 4 10 2 3 2 2" xfId="30984" xr:uid="{00000000-0005-0000-0000-000051780000}"/>
    <cellStyle name="20% - Accent1 4 10 2 3 2 2 2" xfId="30985" xr:uid="{00000000-0005-0000-0000-000052780000}"/>
    <cellStyle name="20% - Accent1 4 10 2 3 2 3" xfId="30986" xr:uid="{00000000-0005-0000-0000-000053780000}"/>
    <cellStyle name="20% - Accent1 4 10 2 3 3" xfId="30987" xr:uid="{00000000-0005-0000-0000-000054780000}"/>
    <cellStyle name="20% - Accent1 4 10 2 3 3 2" xfId="30988" xr:uid="{00000000-0005-0000-0000-000055780000}"/>
    <cellStyle name="20% - Accent1 4 10 2 3 4" xfId="30989" xr:uid="{00000000-0005-0000-0000-000056780000}"/>
    <cellStyle name="20% - Accent1 4 10 2 4" xfId="30990" xr:uid="{00000000-0005-0000-0000-000057780000}"/>
    <cellStyle name="20% - Accent1 4 10 2 4 2" xfId="30991" xr:uid="{00000000-0005-0000-0000-000058780000}"/>
    <cellStyle name="20% - Accent1 4 10 2 4 2 2" xfId="30992" xr:uid="{00000000-0005-0000-0000-000059780000}"/>
    <cellStyle name="20% - Accent1 4 10 2 4 2 2 2" xfId="30993" xr:uid="{00000000-0005-0000-0000-00005A780000}"/>
    <cellStyle name="20% - Accent1 4 10 2 4 2 3" xfId="30994" xr:uid="{00000000-0005-0000-0000-00005B780000}"/>
    <cellStyle name="20% - Accent1 4 10 2 4 3" xfId="30995" xr:uid="{00000000-0005-0000-0000-00005C780000}"/>
    <cellStyle name="20% - Accent1 4 10 2 4 3 2" xfId="30996" xr:uid="{00000000-0005-0000-0000-00005D780000}"/>
    <cellStyle name="20% - Accent1 4 10 2 4 4" xfId="30997" xr:uid="{00000000-0005-0000-0000-00005E780000}"/>
    <cellStyle name="20% - Accent1 4 10 2 5" xfId="30998" xr:uid="{00000000-0005-0000-0000-00005F780000}"/>
    <cellStyle name="20% - Accent1 4 10 2 5 2" xfId="30999" xr:uid="{00000000-0005-0000-0000-000060780000}"/>
    <cellStyle name="20% - Accent1 4 10 2 5 2 2" xfId="31000" xr:uid="{00000000-0005-0000-0000-000061780000}"/>
    <cellStyle name="20% - Accent1 4 10 2 5 3" xfId="31001" xr:uid="{00000000-0005-0000-0000-000062780000}"/>
    <cellStyle name="20% - Accent1 4 10 2 6" xfId="31002" xr:uid="{00000000-0005-0000-0000-000063780000}"/>
    <cellStyle name="20% - Accent1 4 10 2 6 2" xfId="31003" xr:uid="{00000000-0005-0000-0000-000064780000}"/>
    <cellStyle name="20% - Accent1 4 10 2 6 2 2" xfId="31004" xr:uid="{00000000-0005-0000-0000-000065780000}"/>
    <cellStyle name="20% - Accent1 4 10 2 6 3" xfId="31005" xr:uid="{00000000-0005-0000-0000-000066780000}"/>
    <cellStyle name="20% - Accent1 4 10 2 7" xfId="31006" xr:uid="{00000000-0005-0000-0000-000067780000}"/>
    <cellStyle name="20% - Accent1 4 10 2 7 2" xfId="31007" xr:uid="{00000000-0005-0000-0000-000068780000}"/>
    <cellStyle name="20% - Accent1 4 10 2 8" xfId="31008" xr:uid="{00000000-0005-0000-0000-000069780000}"/>
    <cellStyle name="20% - Accent1 4 10 2 8 2" xfId="31009" xr:uid="{00000000-0005-0000-0000-00006A780000}"/>
    <cellStyle name="20% - Accent1 4 10 2 9" xfId="31010" xr:uid="{00000000-0005-0000-0000-00006B780000}"/>
    <cellStyle name="20% - Accent1 4 10 3" xfId="31011" xr:uid="{00000000-0005-0000-0000-00006C780000}"/>
    <cellStyle name="20% - Accent1 4 10 3 2" xfId="31012" xr:uid="{00000000-0005-0000-0000-00006D780000}"/>
    <cellStyle name="20% - Accent1 4 10 3 2 2" xfId="31013" xr:uid="{00000000-0005-0000-0000-00006E780000}"/>
    <cellStyle name="20% - Accent1 4 10 3 2 2 2" xfId="31014" xr:uid="{00000000-0005-0000-0000-00006F780000}"/>
    <cellStyle name="20% - Accent1 4 10 3 2 2 2 2" xfId="31015" xr:uid="{00000000-0005-0000-0000-000070780000}"/>
    <cellStyle name="20% - Accent1 4 10 3 2 2 3" xfId="31016" xr:uid="{00000000-0005-0000-0000-000071780000}"/>
    <cellStyle name="20% - Accent1 4 10 3 2 3" xfId="31017" xr:uid="{00000000-0005-0000-0000-000072780000}"/>
    <cellStyle name="20% - Accent1 4 10 3 2 3 2" xfId="31018" xr:uid="{00000000-0005-0000-0000-000073780000}"/>
    <cellStyle name="20% - Accent1 4 10 3 2 4" xfId="31019" xr:uid="{00000000-0005-0000-0000-000074780000}"/>
    <cellStyle name="20% - Accent1 4 10 3 3" xfId="31020" xr:uid="{00000000-0005-0000-0000-000075780000}"/>
    <cellStyle name="20% - Accent1 4 10 3 3 2" xfId="31021" xr:uid="{00000000-0005-0000-0000-000076780000}"/>
    <cellStyle name="20% - Accent1 4 10 3 3 2 2" xfId="31022" xr:uid="{00000000-0005-0000-0000-000077780000}"/>
    <cellStyle name="20% - Accent1 4 10 3 3 2 2 2" xfId="31023" xr:uid="{00000000-0005-0000-0000-000078780000}"/>
    <cellStyle name="20% - Accent1 4 10 3 3 2 3" xfId="31024" xr:uid="{00000000-0005-0000-0000-000079780000}"/>
    <cellStyle name="20% - Accent1 4 10 3 3 3" xfId="31025" xr:uid="{00000000-0005-0000-0000-00007A780000}"/>
    <cellStyle name="20% - Accent1 4 10 3 3 3 2" xfId="31026" xr:uid="{00000000-0005-0000-0000-00007B780000}"/>
    <cellStyle name="20% - Accent1 4 10 3 3 4" xfId="31027" xr:uid="{00000000-0005-0000-0000-00007C780000}"/>
    <cellStyle name="20% - Accent1 4 10 3 4" xfId="31028" xr:uid="{00000000-0005-0000-0000-00007D780000}"/>
    <cellStyle name="20% - Accent1 4 10 3 4 2" xfId="31029" xr:uid="{00000000-0005-0000-0000-00007E780000}"/>
    <cellStyle name="20% - Accent1 4 10 3 4 2 2" xfId="31030" xr:uid="{00000000-0005-0000-0000-00007F780000}"/>
    <cellStyle name="20% - Accent1 4 10 3 4 2 2 2" xfId="31031" xr:uid="{00000000-0005-0000-0000-000080780000}"/>
    <cellStyle name="20% - Accent1 4 10 3 4 2 3" xfId="31032" xr:uid="{00000000-0005-0000-0000-000081780000}"/>
    <cellStyle name="20% - Accent1 4 10 3 4 3" xfId="31033" xr:uid="{00000000-0005-0000-0000-000082780000}"/>
    <cellStyle name="20% - Accent1 4 10 3 4 3 2" xfId="31034" xr:uid="{00000000-0005-0000-0000-000083780000}"/>
    <cellStyle name="20% - Accent1 4 10 3 4 4" xfId="31035" xr:uid="{00000000-0005-0000-0000-000084780000}"/>
    <cellStyle name="20% - Accent1 4 10 3 5" xfId="31036" xr:uid="{00000000-0005-0000-0000-000085780000}"/>
    <cellStyle name="20% - Accent1 4 10 3 5 2" xfId="31037" xr:uid="{00000000-0005-0000-0000-000086780000}"/>
    <cellStyle name="20% - Accent1 4 10 3 5 2 2" xfId="31038" xr:uid="{00000000-0005-0000-0000-000087780000}"/>
    <cellStyle name="20% - Accent1 4 10 3 5 3" xfId="31039" xr:uid="{00000000-0005-0000-0000-000088780000}"/>
    <cellStyle name="20% - Accent1 4 10 3 6" xfId="31040" xr:uid="{00000000-0005-0000-0000-000089780000}"/>
    <cellStyle name="20% - Accent1 4 10 3 6 2" xfId="31041" xr:uid="{00000000-0005-0000-0000-00008A780000}"/>
    <cellStyle name="20% - Accent1 4 10 3 6 2 2" xfId="31042" xr:uid="{00000000-0005-0000-0000-00008B780000}"/>
    <cellStyle name="20% - Accent1 4 10 3 6 3" xfId="31043" xr:uid="{00000000-0005-0000-0000-00008C780000}"/>
    <cellStyle name="20% - Accent1 4 10 3 7" xfId="31044" xr:uid="{00000000-0005-0000-0000-00008D780000}"/>
    <cellStyle name="20% - Accent1 4 10 3 7 2" xfId="31045" xr:uid="{00000000-0005-0000-0000-00008E780000}"/>
    <cellStyle name="20% - Accent1 4 10 3 8" xfId="31046" xr:uid="{00000000-0005-0000-0000-00008F780000}"/>
    <cellStyle name="20% - Accent1 4 10 3 8 2" xfId="31047" xr:uid="{00000000-0005-0000-0000-000090780000}"/>
    <cellStyle name="20% - Accent1 4 10 3 9" xfId="31048" xr:uid="{00000000-0005-0000-0000-000091780000}"/>
    <cellStyle name="20% - Accent1 4 10 4" xfId="31049" xr:uid="{00000000-0005-0000-0000-000092780000}"/>
    <cellStyle name="20% - Accent1 4 10 4 2" xfId="31050" xr:uid="{00000000-0005-0000-0000-000093780000}"/>
    <cellStyle name="20% - Accent1 4 10 4 2 2" xfId="31051" xr:uid="{00000000-0005-0000-0000-000094780000}"/>
    <cellStyle name="20% - Accent1 4 10 4 2 2 2" xfId="31052" xr:uid="{00000000-0005-0000-0000-000095780000}"/>
    <cellStyle name="20% - Accent1 4 10 4 2 3" xfId="31053" xr:uid="{00000000-0005-0000-0000-000096780000}"/>
    <cellStyle name="20% - Accent1 4 10 4 3" xfId="31054" xr:uid="{00000000-0005-0000-0000-000097780000}"/>
    <cellStyle name="20% - Accent1 4 10 4 3 2" xfId="31055" xr:uid="{00000000-0005-0000-0000-000098780000}"/>
    <cellStyle name="20% - Accent1 4 10 4 4" xfId="31056" xr:uid="{00000000-0005-0000-0000-000099780000}"/>
    <cellStyle name="20% - Accent1 4 10 5" xfId="31057" xr:uid="{00000000-0005-0000-0000-00009A780000}"/>
    <cellStyle name="20% - Accent1 4 10 5 2" xfId="31058" xr:uid="{00000000-0005-0000-0000-00009B780000}"/>
    <cellStyle name="20% - Accent1 4 10 5 2 2" xfId="31059" xr:uid="{00000000-0005-0000-0000-00009C780000}"/>
    <cellStyle name="20% - Accent1 4 10 5 2 2 2" xfId="31060" xr:uid="{00000000-0005-0000-0000-00009D780000}"/>
    <cellStyle name="20% - Accent1 4 10 5 2 3" xfId="31061" xr:uid="{00000000-0005-0000-0000-00009E780000}"/>
    <cellStyle name="20% - Accent1 4 10 5 3" xfId="31062" xr:uid="{00000000-0005-0000-0000-00009F780000}"/>
    <cellStyle name="20% - Accent1 4 10 5 3 2" xfId="31063" xr:uid="{00000000-0005-0000-0000-0000A0780000}"/>
    <cellStyle name="20% - Accent1 4 10 5 4" xfId="31064" xr:uid="{00000000-0005-0000-0000-0000A1780000}"/>
    <cellStyle name="20% - Accent1 4 10 6" xfId="31065" xr:uid="{00000000-0005-0000-0000-0000A2780000}"/>
    <cellStyle name="20% - Accent1 4 10 6 2" xfId="31066" xr:uid="{00000000-0005-0000-0000-0000A3780000}"/>
    <cellStyle name="20% - Accent1 4 10 6 2 2" xfId="31067" xr:uid="{00000000-0005-0000-0000-0000A4780000}"/>
    <cellStyle name="20% - Accent1 4 10 6 2 2 2" xfId="31068" xr:uid="{00000000-0005-0000-0000-0000A5780000}"/>
    <cellStyle name="20% - Accent1 4 10 6 2 3" xfId="31069" xr:uid="{00000000-0005-0000-0000-0000A6780000}"/>
    <cellStyle name="20% - Accent1 4 10 6 3" xfId="31070" xr:uid="{00000000-0005-0000-0000-0000A7780000}"/>
    <cellStyle name="20% - Accent1 4 10 6 3 2" xfId="31071" xr:uid="{00000000-0005-0000-0000-0000A8780000}"/>
    <cellStyle name="20% - Accent1 4 10 6 4" xfId="31072" xr:uid="{00000000-0005-0000-0000-0000A9780000}"/>
    <cellStyle name="20% - Accent1 4 10 7" xfId="31073" xr:uid="{00000000-0005-0000-0000-0000AA780000}"/>
    <cellStyle name="20% - Accent1 4 10 7 2" xfId="31074" xr:uid="{00000000-0005-0000-0000-0000AB780000}"/>
    <cellStyle name="20% - Accent1 4 10 7 2 2" xfId="31075" xr:uid="{00000000-0005-0000-0000-0000AC780000}"/>
    <cellStyle name="20% - Accent1 4 10 7 3" xfId="31076" xr:uid="{00000000-0005-0000-0000-0000AD780000}"/>
    <cellStyle name="20% - Accent1 4 10 8" xfId="31077" xr:uid="{00000000-0005-0000-0000-0000AE780000}"/>
    <cellStyle name="20% - Accent1 4 10 8 2" xfId="31078" xr:uid="{00000000-0005-0000-0000-0000AF780000}"/>
    <cellStyle name="20% - Accent1 4 10 8 2 2" xfId="31079" xr:uid="{00000000-0005-0000-0000-0000B0780000}"/>
    <cellStyle name="20% - Accent1 4 10 8 3" xfId="31080" xr:uid="{00000000-0005-0000-0000-0000B1780000}"/>
    <cellStyle name="20% - Accent1 4 10 9" xfId="31081" xr:uid="{00000000-0005-0000-0000-0000B2780000}"/>
    <cellStyle name="20% - Accent1 4 10 9 2" xfId="31082" xr:uid="{00000000-0005-0000-0000-0000B3780000}"/>
    <cellStyle name="20% - Accent1 4 11" xfId="31083" xr:uid="{00000000-0005-0000-0000-0000B4780000}"/>
    <cellStyle name="20% - Accent1 4 11 10" xfId="31084" xr:uid="{00000000-0005-0000-0000-0000B5780000}"/>
    <cellStyle name="20% - Accent1 4 11 10 2" xfId="31085" xr:uid="{00000000-0005-0000-0000-0000B6780000}"/>
    <cellStyle name="20% - Accent1 4 11 11" xfId="31086" xr:uid="{00000000-0005-0000-0000-0000B7780000}"/>
    <cellStyle name="20% - Accent1 4 11 2" xfId="31087" xr:uid="{00000000-0005-0000-0000-0000B8780000}"/>
    <cellStyle name="20% - Accent1 4 11 2 2" xfId="31088" xr:uid="{00000000-0005-0000-0000-0000B9780000}"/>
    <cellStyle name="20% - Accent1 4 11 2 2 2" xfId="31089" xr:uid="{00000000-0005-0000-0000-0000BA780000}"/>
    <cellStyle name="20% - Accent1 4 11 2 2 2 2" xfId="31090" xr:uid="{00000000-0005-0000-0000-0000BB780000}"/>
    <cellStyle name="20% - Accent1 4 11 2 2 2 2 2" xfId="31091" xr:uid="{00000000-0005-0000-0000-0000BC780000}"/>
    <cellStyle name="20% - Accent1 4 11 2 2 2 3" xfId="31092" xr:uid="{00000000-0005-0000-0000-0000BD780000}"/>
    <cellStyle name="20% - Accent1 4 11 2 2 3" xfId="31093" xr:uid="{00000000-0005-0000-0000-0000BE780000}"/>
    <cellStyle name="20% - Accent1 4 11 2 2 3 2" xfId="31094" xr:uid="{00000000-0005-0000-0000-0000BF780000}"/>
    <cellStyle name="20% - Accent1 4 11 2 2 4" xfId="31095" xr:uid="{00000000-0005-0000-0000-0000C0780000}"/>
    <cellStyle name="20% - Accent1 4 11 2 3" xfId="31096" xr:uid="{00000000-0005-0000-0000-0000C1780000}"/>
    <cellStyle name="20% - Accent1 4 11 2 3 2" xfId="31097" xr:uid="{00000000-0005-0000-0000-0000C2780000}"/>
    <cellStyle name="20% - Accent1 4 11 2 3 2 2" xfId="31098" xr:uid="{00000000-0005-0000-0000-0000C3780000}"/>
    <cellStyle name="20% - Accent1 4 11 2 3 2 2 2" xfId="31099" xr:uid="{00000000-0005-0000-0000-0000C4780000}"/>
    <cellStyle name="20% - Accent1 4 11 2 3 2 3" xfId="31100" xr:uid="{00000000-0005-0000-0000-0000C5780000}"/>
    <cellStyle name="20% - Accent1 4 11 2 3 3" xfId="31101" xr:uid="{00000000-0005-0000-0000-0000C6780000}"/>
    <cellStyle name="20% - Accent1 4 11 2 3 3 2" xfId="31102" xr:uid="{00000000-0005-0000-0000-0000C7780000}"/>
    <cellStyle name="20% - Accent1 4 11 2 3 4" xfId="31103" xr:uid="{00000000-0005-0000-0000-0000C8780000}"/>
    <cellStyle name="20% - Accent1 4 11 2 4" xfId="31104" xr:uid="{00000000-0005-0000-0000-0000C9780000}"/>
    <cellStyle name="20% - Accent1 4 11 2 4 2" xfId="31105" xr:uid="{00000000-0005-0000-0000-0000CA780000}"/>
    <cellStyle name="20% - Accent1 4 11 2 4 2 2" xfId="31106" xr:uid="{00000000-0005-0000-0000-0000CB780000}"/>
    <cellStyle name="20% - Accent1 4 11 2 4 2 2 2" xfId="31107" xr:uid="{00000000-0005-0000-0000-0000CC780000}"/>
    <cellStyle name="20% - Accent1 4 11 2 4 2 3" xfId="31108" xr:uid="{00000000-0005-0000-0000-0000CD780000}"/>
    <cellStyle name="20% - Accent1 4 11 2 4 3" xfId="31109" xr:uid="{00000000-0005-0000-0000-0000CE780000}"/>
    <cellStyle name="20% - Accent1 4 11 2 4 3 2" xfId="31110" xr:uid="{00000000-0005-0000-0000-0000CF780000}"/>
    <cellStyle name="20% - Accent1 4 11 2 4 4" xfId="31111" xr:uid="{00000000-0005-0000-0000-0000D0780000}"/>
    <cellStyle name="20% - Accent1 4 11 2 5" xfId="31112" xr:uid="{00000000-0005-0000-0000-0000D1780000}"/>
    <cellStyle name="20% - Accent1 4 11 2 5 2" xfId="31113" xr:uid="{00000000-0005-0000-0000-0000D2780000}"/>
    <cellStyle name="20% - Accent1 4 11 2 5 2 2" xfId="31114" xr:uid="{00000000-0005-0000-0000-0000D3780000}"/>
    <cellStyle name="20% - Accent1 4 11 2 5 3" xfId="31115" xr:uid="{00000000-0005-0000-0000-0000D4780000}"/>
    <cellStyle name="20% - Accent1 4 11 2 6" xfId="31116" xr:uid="{00000000-0005-0000-0000-0000D5780000}"/>
    <cellStyle name="20% - Accent1 4 11 2 6 2" xfId="31117" xr:uid="{00000000-0005-0000-0000-0000D6780000}"/>
    <cellStyle name="20% - Accent1 4 11 2 6 2 2" xfId="31118" xr:uid="{00000000-0005-0000-0000-0000D7780000}"/>
    <cellStyle name="20% - Accent1 4 11 2 6 3" xfId="31119" xr:uid="{00000000-0005-0000-0000-0000D8780000}"/>
    <cellStyle name="20% - Accent1 4 11 2 7" xfId="31120" xr:uid="{00000000-0005-0000-0000-0000D9780000}"/>
    <cellStyle name="20% - Accent1 4 11 2 7 2" xfId="31121" xr:uid="{00000000-0005-0000-0000-0000DA780000}"/>
    <cellStyle name="20% - Accent1 4 11 2 8" xfId="31122" xr:uid="{00000000-0005-0000-0000-0000DB780000}"/>
    <cellStyle name="20% - Accent1 4 11 2 8 2" xfId="31123" xr:uid="{00000000-0005-0000-0000-0000DC780000}"/>
    <cellStyle name="20% - Accent1 4 11 2 9" xfId="31124" xr:uid="{00000000-0005-0000-0000-0000DD780000}"/>
    <cellStyle name="20% - Accent1 4 11 3" xfId="31125" xr:uid="{00000000-0005-0000-0000-0000DE780000}"/>
    <cellStyle name="20% - Accent1 4 11 3 2" xfId="31126" xr:uid="{00000000-0005-0000-0000-0000DF780000}"/>
    <cellStyle name="20% - Accent1 4 11 3 2 2" xfId="31127" xr:uid="{00000000-0005-0000-0000-0000E0780000}"/>
    <cellStyle name="20% - Accent1 4 11 3 2 2 2" xfId="31128" xr:uid="{00000000-0005-0000-0000-0000E1780000}"/>
    <cellStyle name="20% - Accent1 4 11 3 2 2 2 2" xfId="31129" xr:uid="{00000000-0005-0000-0000-0000E2780000}"/>
    <cellStyle name="20% - Accent1 4 11 3 2 2 3" xfId="31130" xr:uid="{00000000-0005-0000-0000-0000E3780000}"/>
    <cellStyle name="20% - Accent1 4 11 3 2 3" xfId="31131" xr:uid="{00000000-0005-0000-0000-0000E4780000}"/>
    <cellStyle name="20% - Accent1 4 11 3 2 3 2" xfId="31132" xr:uid="{00000000-0005-0000-0000-0000E5780000}"/>
    <cellStyle name="20% - Accent1 4 11 3 2 4" xfId="31133" xr:uid="{00000000-0005-0000-0000-0000E6780000}"/>
    <cellStyle name="20% - Accent1 4 11 3 3" xfId="31134" xr:uid="{00000000-0005-0000-0000-0000E7780000}"/>
    <cellStyle name="20% - Accent1 4 11 3 3 2" xfId="31135" xr:uid="{00000000-0005-0000-0000-0000E8780000}"/>
    <cellStyle name="20% - Accent1 4 11 3 3 2 2" xfId="31136" xr:uid="{00000000-0005-0000-0000-0000E9780000}"/>
    <cellStyle name="20% - Accent1 4 11 3 3 2 2 2" xfId="31137" xr:uid="{00000000-0005-0000-0000-0000EA780000}"/>
    <cellStyle name="20% - Accent1 4 11 3 3 2 3" xfId="31138" xr:uid="{00000000-0005-0000-0000-0000EB780000}"/>
    <cellStyle name="20% - Accent1 4 11 3 3 3" xfId="31139" xr:uid="{00000000-0005-0000-0000-0000EC780000}"/>
    <cellStyle name="20% - Accent1 4 11 3 3 3 2" xfId="31140" xr:uid="{00000000-0005-0000-0000-0000ED780000}"/>
    <cellStyle name="20% - Accent1 4 11 3 3 4" xfId="31141" xr:uid="{00000000-0005-0000-0000-0000EE780000}"/>
    <cellStyle name="20% - Accent1 4 11 3 4" xfId="31142" xr:uid="{00000000-0005-0000-0000-0000EF780000}"/>
    <cellStyle name="20% - Accent1 4 11 3 4 2" xfId="31143" xr:uid="{00000000-0005-0000-0000-0000F0780000}"/>
    <cellStyle name="20% - Accent1 4 11 3 4 2 2" xfId="31144" xr:uid="{00000000-0005-0000-0000-0000F1780000}"/>
    <cellStyle name="20% - Accent1 4 11 3 4 2 2 2" xfId="31145" xr:uid="{00000000-0005-0000-0000-0000F2780000}"/>
    <cellStyle name="20% - Accent1 4 11 3 4 2 3" xfId="31146" xr:uid="{00000000-0005-0000-0000-0000F3780000}"/>
    <cellStyle name="20% - Accent1 4 11 3 4 3" xfId="31147" xr:uid="{00000000-0005-0000-0000-0000F4780000}"/>
    <cellStyle name="20% - Accent1 4 11 3 4 3 2" xfId="31148" xr:uid="{00000000-0005-0000-0000-0000F5780000}"/>
    <cellStyle name="20% - Accent1 4 11 3 4 4" xfId="31149" xr:uid="{00000000-0005-0000-0000-0000F6780000}"/>
    <cellStyle name="20% - Accent1 4 11 3 5" xfId="31150" xr:uid="{00000000-0005-0000-0000-0000F7780000}"/>
    <cellStyle name="20% - Accent1 4 11 3 5 2" xfId="31151" xr:uid="{00000000-0005-0000-0000-0000F8780000}"/>
    <cellStyle name="20% - Accent1 4 11 3 5 2 2" xfId="31152" xr:uid="{00000000-0005-0000-0000-0000F9780000}"/>
    <cellStyle name="20% - Accent1 4 11 3 5 3" xfId="31153" xr:uid="{00000000-0005-0000-0000-0000FA780000}"/>
    <cellStyle name="20% - Accent1 4 11 3 6" xfId="31154" xr:uid="{00000000-0005-0000-0000-0000FB780000}"/>
    <cellStyle name="20% - Accent1 4 11 3 6 2" xfId="31155" xr:uid="{00000000-0005-0000-0000-0000FC780000}"/>
    <cellStyle name="20% - Accent1 4 11 3 6 2 2" xfId="31156" xr:uid="{00000000-0005-0000-0000-0000FD780000}"/>
    <cellStyle name="20% - Accent1 4 11 3 6 3" xfId="31157" xr:uid="{00000000-0005-0000-0000-0000FE780000}"/>
    <cellStyle name="20% - Accent1 4 11 3 7" xfId="31158" xr:uid="{00000000-0005-0000-0000-0000FF780000}"/>
    <cellStyle name="20% - Accent1 4 11 3 7 2" xfId="31159" xr:uid="{00000000-0005-0000-0000-000000790000}"/>
    <cellStyle name="20% - Accent1 4 11 3 8" xfId="31160" xr:uid="{00000000-0005-0000-0000-000001790000}"/>
    <cellStyle name="20% - Accent1 4 11 3 8 2" xfId="31161" xr:uid="{00000000-0005-0000-0000-000002790000}"/>
    <cellStyle name="20% - Accent1 4 11 3 9" xfId="31162" xr:uid="{00000000-0005-0000-0000-000003790000}"/>
    <cellStyle name="20% - Accent1 4 11 4" xfId="31163" xr:uid="{00000000-0005-0000-0000-000004790000}"/>
    <cellStyle name="20% - Accent1 4 11 4 2" xfId="31164" xr:uid="{00000000-0005-0000-0000-000005790000}"/>
    <cellStyle name="20% - Accent1 4 11 4 2 2" xfId="31165" xr:uid="{00000000-0005-0000-0000-000006790000}"/>
    <cellStyle name="20% - Accent1 4 11 4 2 2 2" xfId="31166" xr:uid="{00000000-0005-0000-0000-000007790000}"/>
    <cellStyle name="20% - Accent1 4 11 4 2 3" xfId="31167" xr:uid="{00000000-0005-0000-0000-000008790000}"/>
    <cellStyle name="20% - Accent1 4 11 4 3" xfId="31168" xr:uid="{00000000-0005-0000-0000-000009790000}"/>
    <cellStyle name="20% - Accent1 4 11 4 3 2" xfId="31169" xr:uid="{00000000-0005-0000-0000-00000A790000}"/>
    <cellStyle name="20% - Accent1 4 11 4 4" xfId="31170" xr:uid="{00000000-0005-0000-0000-00000B790000}"/>
    <cellStyle name="20% - Accent1 4 11 5" xfId="31171" xr:uid="{00000000-0005-0000-0000-00000C790000}"/>
    <cellStyle name="20% - Accent1 4 11 5 2" xfId="31172" xr:uid="{00000000-0005-0000-0000-00000D790000}"/>
    <cellStyle name="20% - Accent1 4 11 5 2 2" xfId="31173" xr:uid="{00000000-0005-0000-0000-00000E790000}"/>
    <cellStyle name="20% - Accent1 4 11 5 2 2 2" xfId="31174" xr:uid="{00000000-0005-0000-0000-00000F790000}"/>
    <cellStyle name="20% - Accent1 4 11 5 2 3" xfId="31175" xr:uid="{00000000-0005-0000-0000-000010790000}"/>
    <cellStyle name="20% - Accent1 4 11 5 3" xfId="31176" xr:uid="{00000000-0005-0000-0000-000011790000}"/>
    <cellStyle name="20% - Accent1 4 11 5 3 2" xfId="31177" xr:uid="{00000000-0005-0000-0000-000012790000}"/>
    <cellStyle name="20% - Accent1 4 11 5 4" xfId="31178" xr:uid="{00000000-0005-0000-0000-000013790000}"/>
    <cellStyle name="20% - Accent1 4 11 6" xfId="31179" xr:uid="{00000000-0005-0000-0000-000014790000}"/>
    <cellStyle name="20% - Accent1 4 11 6 2" xfId="31180" xr:uid="{00000000-0005-0000-0000-000015790000}"/>
    <cellStyle name="20% - Accent1 4 11 6 2 2" xfId="31181" xr:uid="{00000000-0005-0000-0000-000016790000}"/>
    <cellStyle name="20% - Accent1 4 11 6 2 2 2" xfId="31182" xr:uid="{00000000-0005-0000-0000-000017790000}"/>
    <cellStyle name="20% - Accent1 4 11 6 2 3" xfId="31183" xr:uid="{00000000-0005-0000-0000-000018790000}"/>
    <cellStyle name="20% - Accent1 4 11 6 3" xfId="31184" xr:uid="{00000000-0005-0000-0000-000019790000}"/>
    <cellStyle name="20% - Accent1 4 11 6 3 2" xfId="31185" xr:uid="{00000000-0005-0000-0000-00001A790000}"/>
    <cellStyle name="20% - Accent1 4 11 6 4" xfId="31186" xr:uid="{00000000-0005-0000-0000-00001B790000}"/>
    <cellStyle name="20% - Accent1 4 11 7" xfId="31187" xr:uid="{00000000-0005-0000-0000-00001C790000}"/>
    <cellStyle name="20% - Accent1 4 11 7 2" xfId="31188" xr:uid="{00000000-0005-0000-0000-00001D790000}"/>
    <cellStyle name="20% - Accent1 4 11 7 2 2" xfId="31189" xr:uid="{00000000-0005-0000-0000-00001E790000}"/>
    <cellStyle name="20% - Accent1 4 11 7 3" xfId="31190" xr:uid="{00000000-0005-0000-0000-00001F790000}"/>
    <cellStyle name="20% - Accent1 4 11 8" xfId="31191" xr:uid="{00000000-0005-0000-0000-000020790000}"/>
    <cellStyle name="20% - Accent1 4 11 8 2" xfId="31192" xr:uid="{00000000-0005-0000-0000-000021790000}"/>
    <cellStyle name="20% - Accent1 4 11 8 2 2" xfId="31193" xr:uid="{00000000-0005-0000-0000-000022790000}"/>
    <cellStyle name="20% - Accent1 4 11 8 3" xfId="31194" xr:uid="{00000000-0005-0000-0000-000023790000}"/>
    <cellStyle name="20% - Accent1 4 11 9" xfId="31195" xr:uid="{00000000-0005-0000-0000-000024790000}"/>
    <cellStyle name="20% - Accent1 4 11 9 2" xfId="31196" xr:uid="{00000000-0005-0000-0000-000025790000}"/>
    <cellStyle name="20% - Accent1 4 12" xfId="31197" xr:uid="{00000000-0005-0000-0000-000026790000}"/>
    <cellStyle name="20% - Accent1 4 12 2" xfId="31198" xr:uid="{00000000-0005-0000-0000-000027790000}"/>
    <cellStyle name="20% - Accent1 4 12 2 2" xfId="31199" xr:uid="{00000000-0005-0000-0000-000028790000}"/>
    <cellStyle name="20% - Accent1 4 12 2 2 2" xfId="31200" xr:uid="{00000000-0005-0000-0000-000029790000}"/>
    <cellStyle name="20% - Accent1 4 12 2 2 2 2" xfId="31201" xr:uid="{00000000-0005-0000-0000-00002A790000}"/>
    <cellStyle name="20% - Accent1 4 12 2 2 3" xfId="31202" xr:uid="{00000000-0005-0000-0000-00002B790000}"/>
    <cellStyle name="20% - Accent1 4 12 2 3" xfId="31203" xr:uid="{00000000-0005-0000-0000-00002C790000}"/>
    <cellStyle name="20% - Accent1 4 12 2 3 2" xfId="31204" xr:uid="{00000000-0005-0000-0000-00002D790000}"/>
    <cellStyle name="20% - Accent1 4 12 2 4" xfId="31205" xr:uid="{00000000-0005-0000-0000-00002E790000}"/>
    <cellStyle name="20% - Accent1 4 12 3" xfId="31206" xr:uid="{00000000-0005-0000-0000-00002F790000}"/>
    <cellStyle name="20% - Accent1 4 12 3 2" xfId="31207" xr:uid="{00000000-0005-0000-0000-000030790000}"/>
    <cellStyle name="20% - Accent1 4 12 3 2 2" xfId="31208" xr:uid="{00000000-0005-0000-0000-000031790000}"/>
    <cellStyle name="20% - Accent1 4 12 3 2 2 2" xfId="31209" xr:uid="{00000000-0005-0000-0000-000032790000}"/>
    <cellStyle name="20% - Accent1 4 12 3 2 3" xfId="31210" xr:uid="{00000000-0005-0000-0000-000033790000}"/>
    <cellStyle name="20% - Accent1 4 12 3 3" xfId="31211" xr:uid="{00000000-0005-0000-0000-000034790000}"/>
    <cellStyle name="20% - Accent1 4 12 3 3 2" xfId="31212" xr:uid="{00000000-0005-0000-0000-000035790000}"/>
    <cellStyle name="20% - Accent1 4 12 3 4" xfId="31213" xr:uid="{00000000-0005-0000-0000-000036790000}"/>
    <cellStyle name="20% - Accent1 4 12 4" xfId="31214" xr:uid="{00000000-0005-0000-0000-000037790000}"/>
    <cellStyle name="20% - Accent1 4 12 4 2" xfId="31215" xr:uid="{00000000-0005-0000-0000-000038790000}"/>
    <cellStyle name="20% - Accent1 4 12 4 2 2" xfId="31216" xr:uid="{00000000-0005-0000-0000-000039790000}"/>
    <cellStyle name="20% - Accent1 4 12 4 2 2 2" xfId="31217" xr:uid="{00000000-0005-0000-0000-00003A790000}"/>
    <cellStyle name="20% - Accent1 4 12 4 2 3" xfId="31218" xr:uid="{00000000-0005-0000-0000-00003B790000}"/>
    <cellStyle name="20% - Accent1 4 12 4 3" xfId="31219" xr:uid="{00000000-0005-0000-0000-00003C790000}"/>
    <cellStyle name="20% - Accent1 4 12 4 3 2" xfId="31220" xr:uid="{00000000-0005-0000-0000-00003D790000}"/>
    <cellStyle name="20% - Accent1 4 12 4 4" xfId="31221" xr:uid="{00000000-0005-0000-0000-00003E790000}"/>
    <cellStyle name="20% - Accent1 4 12 5" xfId="31222" xr:uid="{00000000-0005-0000-0000-00003F790000}"/>
    <cellStyle name="20% - Accent1 4 12 5 2" xfId="31223" xr:uid="{00000000-0005-0000-0000-000040790000}"/>
    <cellStyle name="20% - Accent1 4 12 5 2 2" xfId="31224" xr:uid="{00000000-0005-0000-0000-000041790000}"/>
    <cellStyle name="20% - Accent1 4 12 5 3" xfId="31225" xr:uid="{00000000-0005-0000-0000-000042790000}"/>
    <cellStyle name="20% - Accent1 4 12 6" xfId="31226" xr:uid="{00000000-0005-0000-0000-000043790000}"/>
    <cellStyle name="20% - Accent1 4 12 6 2" xfId="31227" xr:uid="{00000000-0005-0000-0000-000044790000}"/>
    <cellStyle name="20% - Accent1 4 12 6 2 2" xfId="31228" xr:uid="{00000000-0005-0000-0000-000045790000}"/>
    <cellStyle name="20% - Accent1 4 12 6 3" xfId="31229" xr:uid="{00000000-0005-0000-0000-000046790000}"/>
    <cellStyle name="20% - Accent1 4 12 7" xfId="31230" xr:uid="{00000000-0005-0000-0000-000047790000}"/>
    <cellStyle name="20% - Accent1 4 12 7 2" xfId="31231" xr:uid="{00000000-0005-0000-0000-000048790000}"/>
    <cellStyle name="20% - Accent1 4 12 8" xfId="31232" xr:uid="{00000000-0005-0000-0000-000049790000}"/>
    <cellStyle name="20% - Accent1 4 12 8 2" xfId="31233" xr:uid="{00000000-0005-0000-0000-00004A790000}"/>
    <cellStyle name="20% - Accent1 4 12 9" xfId="31234" xr:uid="{00000000-0005-0000-0000-00004B790000}"/>
    <cellStyle name="20% - Accent1 4 13" xfId="31235" xr:uid="{00000000-0005-0000-0000-00004C790000}"/>
    <cellStyle name="20% - Accent1 4 13 2" xfId="31236" xr:uid="{00000000-0005-0000-0000-00004D790000}"/>
    <cellStyle name="20% - Accent1 4 13 2 2" xfId="31237" xr:uid="{00000000-0005-0000-0000-00004E790000}"/>
    <cellStyle name="20% - Accent1 4 13 2 2 2" xfId="31238" xr:uid="{00000000-0005-0000-0000-00004F790000}"/>
    <cellStyle name="20% - Accent1 4 13 2 2 2 2" xfId="31239" xr:uid="{00000000-0005-0000-0000-000050790000}"/>
    <cellStyle name="20% - Accent1 4 13 2 2 3" xfId="31240" xr:uid="{00000000-0005-0000-0000-000051790000}"/>
    <cellStyle name="20% - Accent1 4 13 2 3" xfId="31241" xr:uid="{00000000-0005-0000-0000-000052790000}"/>
    <cellStyle name="20% - Accent1 4 13 2 3 2" xfId="31242" xr:uid="{00000000-0005-0000-0000-000053790000}"/>
    <cellStyle name="20% - Accent1 4 13 2 4" xfId="31243" xr:uid="{00000000-0005-0000-0000-000054790000}"/>
    <cellStyle name="20% - Accent1 4 13 3" xfId="31244" xr:uid="{00000000-0005-0000-0000-000055790000}"/>
    <cellStyle name="20% - Accent1 4 13 3 2" xfId="31245" xr:uid="{00000000-0005-0000-0000-000056790000}"/>
    <cellStyle name="20% - Accent1 4 13 3 2 2" xfId="31246" xr:uid="{00000000-0005-0000-0000-000057790000}"/>
    <cellStyle name="20% - Accent1 4 13 3 2 2 2" xfId="31247" xr:uid="{00000000-0005-0000-0000-000058790000}"/>
    <cellStyle name="20% - Accent1 4 13 3 2 3" xfId="31248" xr:uid="{00000000-0005-0000-0000-000059790000}"/>
    <cellStyle name="20% - Accent1 4 13 3 3" xfId="31249" xr:uid="{00000000-0005-0000-0000-00005A790000}"/>
    <cellStyle name="20% - Accent1 4 13 3 3 2" xfId="31250" xr:uid="{00000000-0005-0000-0000-00005B790000}"/>
    <cellStyle name="20% - Accent1 4 13 3 4" xfId="31251" xr:uid="{00000000-0005-0000-0000-00005C790000}"/>
    <cellStyle name="20% - Accent1 4 13 4" xfId="31252" xr:uid="{00000000-0005-0000-0000-00005D790000}"/>
    <cellStyle name="20% - Accent1 4 13 4 2" xfId="31253" xr:uid="{00000000-0005-0000-0000-00005E790000}"/>
    <cellStyle name="20% - Accent1 4 13 4 2 2" xfId="31254" xr:uid="{00000000-0005-0000-0000-00005F790000}"/>
    <cellStyle name="20% - Accent1 4 13 4 2 2 2" xfId="31255" xr:uid="{00000000-0005-0000-0000-000060790000}"/>
    <cellStyle name="20% - Accent1 4 13 4 2 3" xfId="31256" xr:uid="{00000000-0005-0000-0000-000061790000}"/>
    <cellStyle name="20% - Accent1 4 13 4 3" xfId="31257" xr:uid="{00000000-0005-0000-0000-000062790000}"/>
    <cellStyle name="20% - Accent1 4 13 4 3 2" xfId="31258" xr:uid="{00000000-0005-0000-0000-000063790000}"/>
    <cellStyle name="20% - Accent1 4 13 4 4" xfId="31259" xr:uid="{00000000-0005-0000-0000-000064790000}"/>
    <cellStyle name="20% - Accent1 4 13 5" xfId="31260" xr:uid="{00000000-0005-0000-0000-000065790000}"/>
    <cellStyle name="20% - Accent1 4 13 5 2" xfId="31261" xr:uid="{00000000-0005-0000-0000-000066790000}"/>
    <cellStyle name="20% - Accent1 4 13 5 2 2" xfId="31262" xr:uid="{00000000-0005-0000-0000-000067790000}"/>
    <cellStyle name="20% - Accent1 4 13 5 3" xfId="31263" xr:uid="{00000000-0005-0000-0000-000068790000}"/>
    <cellStyle name="20% - Accent1 4 13 6" xfId="31264" xr:uid="{00000000-0005-0000-0000-000069790000}"/>
    <cellStyle name="20% - Accent1 4 13 6 2" xfId="31265" xr:uid="{00000000-0005-0000-0000-00006A790000}"/>
    <cellStyle name="20% - Accent1 4 13 6 2 2" xfId="31266" xr:uid="{00000000-0005-0000-0000-00006B790000}"/>
    <cellStyle name="20% - Accent1 4 13 6 3" xfId="31267" xr:uid="{00000000-0005-0000-0000-00006C790000}"/>
    <cellStyle name="20% - Accent1 4 13 7" xfId="31268" xr:uid="{00000000-0005-0000-0000-00006D790000}"/>
    <cellStyle name="20% - Accent1 4 13 7 2" xfId="31269" xr:uid="{00000000-0005-0000-0000-00006E790000}"/>
    <cellStyle name="20% - Accent1 4 13 8" xfId="31270" xr:uid="{00000000-0005-0000-0000-00006F790000}"/>
    <cellStyle name="20% - Accent1 4 13 8 2" xfId="31271" xr:uid="{00000000-0005-0000-0000-000070790000}"/>
    <cellStyle name="20% - Accent1 4 13 9" xfId="31272" xr:uid="{00000000-0005-0000-0000-000071790000}"/>
    <cellStyle name="20% - Accent1 4 14" xfId="31273" xr:uid="{00000000-0005-0000-0000-000072790000}"/>
    <cellStyle name="20% - Accent1 4 14 2" xfId="31274" xr:uid="{00000000-0005-0000-0000-000073790000}"/>
    <cellStyle name="20% - Accent1 4 14 2 2" xfId="31275" xr:uid="{00000000-0005-0000-0000-000074790000}"/>
    <cellStyle name="20% - Accent1 4 14 2 2 2" xfId="31276" xr:uid="{00000000-0005-0000-0000-000075790000}"/>
    <cellStyle name="20% - Accent1 4 14 2 3" xfId="31277" xr:uid="{00000000-0005-0000-0000-000076790000}"/>
    <cellStyle name="20% - Accent1 4 14 3" xfId="31278" xr:uid="{00000000-0005-0000-0000-000077790000}"/>
    <cellStyle name="20% - Accent1 4 14 3 2" xfId="31279" xr:uid="{00000000-0005-0000-0000-000078790000}"/>
    <cellStyle name="20% - Accent1 4 14 4" xfId="31280" xr:uid="{00000000-0005-0000-0000-000079790000}"/>
    <cellStyle name="20% - Accent1 4 15" xfId="31281" xr:uid="{00000000-0005-0000-0000-00007A790000}"/>
    <cellStyle name="20% - Accent1 4 15 2" xfId="31282" xr:uid="{00000000-0005-0000-0000-00007B790000}"/>
    <cellStyle name="20% - Accent1 4 15 2 2" xfId="31283" xr:uid="{00000000-0005-0000-0000-00007C790000}"/>
    <cellStyle name="20% - Accent1 4 15 2 2 2" xfId="31284" xr:uid="{00000000-0005-0000-0000-00007D790000}"/>
    <cellStyle name="20% - Accent1 4 15 2 3" xfId="31285" xr:uid="{00000000-0005-0000-0000-00007E790000}"/>
    <cellStyle name="20% - Accent1 4 15 3" xfId="31286" xr:uid="{00000000-0005-0000-0000-00007F790000}"/>
    <cellStyle name="20% - Accent1 4 15 3 2" xfId="31287" xr:uid="{00000000-0005-0000-0000-000080790000}"/>
    <cellStyle name="20% - Accent1 4 15 4" xfId="31288" xr:uid="{00000000-0005-0000-0000-000081790000}"/>
    <cellStyle name="20% - Accent1 4 16" xfId="31289" xr:uid="{00000000-0005-0000-0000-000082790000}"/>
    <cellStyle name="20% - Accent1 4 16 2" xfId="31290" xr:uid="{00000000-0005-0000-0000-000083790000}"/>
    <cellStyle name="20% - Accent1 4 16 2 2" xfId="31291" xr:uid="{00000000-0005-0000-0000-000084790000}"/>
    <cellStyle name="20% - Accent1 4 16 2 2 2" xfId="31292" xr:uid="{00000000-0005-0000-0000-000085790000}"/>
    <cellStyle name="20% - Accent1 4 16 2 3" xfId="31293" xr:uid="{00000000-0005-0000-0000-000086790000}"/>
    <cellStyle name="20% - Accent1 4 16 3" xfId="31294" xr:uid="{00000000-0005-0000-0000-000087790000}"/>
    <cellStyle name="20% - Accent1 4 16 3 2" xfId="31295" xr:uid="{00000000-0005-0000-0000-000088790000}"/>
    <cellStyle name="20% - Accent1 4 16 4" xfId="31296" xr:uid="{00000000-0005-0000-0000-000089790000}"/>
    <cellStyle name="20% - Accent1 4 17" xfId="31297" xr:uid="{00000000-0005-0000-0000-00008A790000}"/>
    <cellStyle name="20% - Accent1 4 17 2" xfId="31298" xr:uid="{00000000-0005-0000-0000-00008B790000}"/>
    <cellStyle name="20% - Accent1 4 17 2 2" xfId="31299" xr:uid="{00000000-0005-0000-0000-00008C790000}"/>
    <cellStyle name="20% - Accent1 4 17 3" xfId="31300" xr:uid="{00000000-0005-0000-0000-00008D790000}"/>
    <cellStyle name="20% - Accent1 4 18" xfId="31301" xr:uid="{00000000-0005-0000-0000-00008E790000}"/>
    <cellStyle name="20% - Accent1 4 18 2" xfId="31302" xr:uid="{00000000-0005-0000-0000-00008F790000}"/>
    <cellStyle name="20% - Accent1 4 18 2 2" xfId="31303" xr:uid="{00000000-0005-0000-0000-000090790000}"/>
    <cellStyle name="20% - Accent1 4 18 3" xfId="31304" xr:uid="{00000000-0005-0000-0000-000091790000}"/>
    <cellStyle name="20% - Accent1 4 19" xfId="31305" xr:uid="{00000000-0005-0000-0000-000092790000}"/>
    <cellStyle name="20% - Accent1 4 19 2" xfId="31306" xr:uid="{00000000-0005-0000-0000-000093790000}"/>
    <cellStyle name="20% - Accent1 4 2" xfId="31307" xr:uid="{00000000-0005-0000-0000-000094790000}"/>
    <cellStyle name="20% - Accent1 4 2 10" xfId="31308" xr:uid="{00000000-0005-0000-0000-000095790000}"/>
    <cellStyle name="20% - Accent1 4 2 10 10" xfId="31309" xr:uid="{00000000-0005-0000-0000-000096790000}"/>
    <cellStyle name="20% - Accent1 4 2 10 10 2" xfId="31310" xr:uid="{00000000-0005-0000-0000-000097790000}"/>
    <cellStyle name="20% - Accent1 4 2 10 11" xfId="31311" xr:uid="{00000000-0005-0000-0000-000098790000}"/>
    <cellStyle name="20% - Accent1 4 2 10 2" xfId="31312" xr:uid="{00000000-0005-0000-0000-000099790000}"/>
    <cellStyle name="20% - Accent1 4 2 10 2 2" xfId="31313" xr:uid="{00000000-0005-0000-0000-00009A790000}"/>
    <cellStyle name="20% - Accent1 4 2 10 2 2 2" xfId="31314" xr:uid="{00000000-0005-0000-0000-00009B790000}"/>
    <cellStyle name="20% - Accent1 4 2 10 2 2 2 2" xfId="31315" xr:uid="{00000000-0005-0000-0000-00009C790000}"/>
    <cellStyle name="20% - Accent1 4 2 10 2 2 2 2 2" xfId="31316" xr:uid="{00000000-0005-0000-0000-00009D790000}"/>
    <cellStyle name="20% - Accent1 4 2 10 2 2 2 3" xfId="31317" xr:uid="{00000000-0005-0000-0000-00009E790000}"/>
    <cellStyle name="20% - Accent1 4 2 10 2 2 3" xfId="31318" xr:uid="{00000000-0005-0000-0000-00009F790000}"/>
    <cellStyle name="20% - Accent1 4 2 10 2 2 3 2" xfId="31319" xr:uid="{00000000-0005-0000-0000-0000A0790000}"/>
    <cellStyle name="20% - Accent1 4 2 10 2 2 4" xfId="31320" xr:uid="{00000000-0005-0000-0000-0000A1790000}"/>
    <cellStyle name="20% - Accent1 4 2 10 2 3" xfId="31321" xr:uid="{00000000-0005-0000-0000-0000A2790000}"/>
    <cellStyle name="20% - Accent1 4 2 10 2 3 2" xfId="31322" xr:uid="{00000000-0005-0000-0000-0000A3790000}"/>
    <cellStyle name="20% - Accent1 4 2 10 2 3 2 2" xfId="31323" xr:uid="{00000000-0005-0000-0000-0000A4790000}"/>
    <cellStyle name="20% - Accent1 4 2 10 2 3 2 2 2" xfId="31324" xr:uid="{00000000-0005-0000-0000-0000A5790000}"/>
    <cellStyle name="20% - Accent1 4 2 10 2 3 2 3" xfId="31325" xr:uid="{00000000-0005-0000-0000-0000A6790000}"/>
    <cellStyle name="20% - Accent1 4 2 10 2 3 3" xfId="31326" xr:uid="{00000000-0005-0000-0000-0000A7790000}"/>
    <cellStyle name="20% - Accent1 4 2 10 2 3 3 2" xfId="31327" xr:uid="{00000000-0005-0000-0000-0000A8790000}"/>
    <cellStyle name="20% - Accent1 4 2 10 2 3 4" xfId="31328" xr:uid="{00000000-0005-0000-0000-0000A9790000}"/>
    <cellStyle name="20% - Accent1 4 2 10 2 4" xfId="31329" xr:uid="{00000000-0005-0000-0000-0000AA790000}"/>
    <cellStyle name="20% - Accent1 4 2 10 2 4 2" xfId="31330" xr:uid="{00000000-0005-0000-0000-0000AB790000}"/>
    <cellStyle name="20% - Accent1 4 2 10 2 4 2 2" xfId="31331" xr:uid="{00000000-0005-0000-0000-0000AC790000}"/>
    <cellStyle name="20% - Accent1 4 2 10 2 4 2 2 2" xfId="31332" xr:uid="{00000000-0005-0000-0000-0000AD790000}"/>
    <cellStyle name="20% - Accent1 4 2 10 2 4 2 3" xfId="31333" xr:uid="{00000000-0005-0000-0000-0000AE790000}"/>
    <cellStyle name="20% - Accent1 4 2 10 2 4 3" xfId="31334" xr:uid="{00000000-0005-0000-0000-0000AF790000}"/>
    <cellStyle name="20% - Accent1 4 2 10 2 4 3 2" xfId="31335" xr:uid="{00000000-0005-0000-0000-0000B0790000}"/>
    <cellStyle name="20% - Accent1 4 2 10 2 4 4" xfId="31336" xr:uid="{00000000-0005-0000-0000-0000B1790000}"/>
    <cellStyle name="20% - Accent1 4 2 10 2 5" xfId="31337" xr:uid="{00000000-0005-0000-0000-0000B2790000}"/>
    <cellStyle name="20% - Accent1 4 2 10 2 5 2" xfId="31338" xr:uid="{00000000-0005-0000-0000-0000B3790000}"/>
    <cellStyle name="20% - Accent1 4 2 10 2 5 2 2" xfId="31339" xr:uid="{00000000-0005-0000-0000-0000B4790000}"/>
    <cellStyle name="20% - Accent1 4 2 10 2 5 3" xfId="31340" xr:uid="{00000000-0005-0000-0000-0000B5790000}"/>
    <cellStyle name="20% - Accent1 4 2 10 2 6" xfId="31341" xr:uid="{00000000-0005-0000-0000-0000B6790000}"/>
    <cellStyle name="20% - Accent1 4 2 10 2 6 2" xfId="31342" xr:uid="{00000000-0005-0000-0000-0000B7790000}"/>
    <cellStyle name="20% - Accent1 4 2 10 2 6 2 2" xfId="31343" xr:uid="{00000000-0005-0000-0000-0000B8790000}"/>
    <cellStyle name="20% - Accent1 4 2 10 2 6 3" xfId="31344" xr:uid="{00000000-0005-0000-0000-0000B9790000}"/>
    <cellStyle name="20% - Accent1 4 2 10 2 7" xfId="31345" xr:uid="{00000000-0005-0000-0000-0000BA790000}"/>
    <cellStyle name="20% - Accent1 4 2 10 2 7 2" xfId="31346" xr:uid="{00000000-0005-0000-0000-0000BB790000}"/>
    <cellStyle name="20% - Accent1 4 2 10 2 8" xfId="31347" xr:uid="{00000000-0005-0000-0000-0000BC790000}"/>
    <cellStyle name="20% - Accent1 4 2 10 2 8 2" xfId="31348" xr:uid="{00000000-0005-0000-0000-0000BD790000}"/>
    <cellStyle name="20% - Accent1 4 2 10 2 9" xfId="31349" xr:uid="{00000000-0005-0000-0000-0000BE790000}"/>
    <cellStyle name="20% - Accent1 4 2 10 3" xfId="31350" xr:uid="{00000000-0005-0000-0000-0000BF790000}"/>
    <cellStyle name="20% - Accent1 4 2 10 3 2" xfId="31351" xr:uid="{00000000-0005-0000-0000-0000C0790000}"/>
    <cellStyle name="20% - Accent1 4 2 10 3 2 2" xfId="31352" xr:uid="{00000000-0005-0000-0000-0000C1790000}"/>
    <cellStyle name="20% - Accent1 4 2 10 3 2 2 2" xfId="31353" xr:uid="{00000000-0005-0000-0000-0000C2790000}"/>
    <cellStyle name="20% - Accent1 4 2 10 3 2 2 2 2" xfId="31354" xr:uid="{00000000-0005-0000-0000-0000C3790000}"/>
    <cellStyle name="20% - Accent1 4 2 10 3 2 2 3" xfId="31355" xr:uid="{00000000-0005-0000-0000-0000C4790000}"/>
    <cellStyle name="20% - Accent1 4 2 10 3 2 3" xfId="31356" xr:uid="{00000000-0005-0000-0000-0000C5790000}"/>
    <cellStyle name="20% - Accent1 4 2 10 3 2 3 2" xfId="31357" xr:uid="{00000000-0005-0000-0000-0000C6790000}"/>
    <cellStyle name="20% - Accent1 4 2 10 3 2 4" xfId="31358" xr:uid="{00000000-0005-0000-0000-0000C7790000}"/>
    <cellStyle name="20% - Accent1 4 2 10 3 3" xfId="31359" xr:uid="{00000000-0005-0000-0000-0000C8790000}"/>
    <cellStyle name="20% - Accent1 4 2 10 3 3 2" xfId="31360" xr:uid="{00000000-0005-0000-0000-0000C9790000}"/>
    <cellStyle name="20% - Accent1 4 2 10 3 3 2 2" xfId="31361" xr:uid="{00000000-0005-0000-0000-0000CA790000}"/>
    <cellStyle name="20% - Accent1 4 2 10 3 3 2 2 2" xfId="31362" xr:uid="{00000000-0005-0000-0000-0000CB790000}"/>
    <cellStyle name="20% - Accent1 4 2 10 3 3 2 3" xfId="31363" xr:uid="{00000000-0005-0000-0000-0000CC790000}"/>
    <cellStyle name="20% - Accent1 4 2 10 3 3 3" xfId="31364" xr:uid="{00000000-0005-0000-0000-0000CD790000}"/>
    <cellStyle name="20% - Accent1 4 2 10 3 3 3 2" xfId="31365" xr:uid="{00000000-0005-0000-0000-0000CE790000}"/>
    <cellStyle name="20% - Accent1 4 2 10 3 3 4" xfId="31366" xr:uid="{00000000-0005-0000-0000-0000CF790000}"/>
    <cellStyle name="20% - Accent1 4 2 10 3 4" xfId="31367" xr:uid="{00000000-0005-0000-0000-0000D0790000}"/>
    <cellStyle name="20% - Accent1 4 2 10 3 4 2" xfId="31368" xr:uid="{00000000-0005-0000-0000-0000D1790000}"/>
    <cellStyle name="20% - Accent1 4 2 10 3 4 2 2" xfId="31369" xr:uid="{00000000-0005-0000-0000-0000D2790000}"/>
    <cellStyle name="20% - Accent1 4 2 10 3 4 2 2 2" xfId="31370" xr:uid="{00000000-0005-0000-0000-0000D3790000}"/>
    <cellStyle name="20% - Accent1 4 2 10 3 4 2 3" xfId="31371" xr:uid="{00000000-0005-0000-0000-0000D4790000}"/>
    <cellStyle name="20% - Accent1 4 2 10 3 4 3" xfId="31372" xr:uid="{00000000-0005-0000-0000-0000D5790000}"/>
    <cellStyle name="20% - Accent1 4 2 10 3 4 3 2" xfId="31373" xr:uid="{00000000-0005-0000-0000-0000D6790000}"/>
    <cellStyle name="20% - Accent1 4 2 10 3 4 4" xfId="31374" xr:uid="{00000000-0005-0000-0000-0000D7790000}"/>
    <cellStyle name="20% - Accent1 4 2 10 3 5" xfId="31375" xr:uid="{00000000-0005-0000-0000-0000D8790000}"/>
    <cellStyle name="20% - Accent1 4 2 10 3 5 2" xfId="31376" xr:uid="{00000000-0005-0000-0000-0000D9790000}"/>
    <cellStyle name="20% - Accent1 4 2 10 3 5 2 2" xfId="31377" xr:uid="{00000000-0005-0000-0000-0000DA790000}"/>
    <cellStyle name="20% - Accent1 4 2 10 3 5 3" xfId="31378" xr:uid="{00000000-0005-0000-0000-0000DB790000}"/>
    <cellStyle name="20% - Accent1 4 2 10 3 6" xfId="31379" xr:uid="{00000000-0005-0000-0000-0000DC790000}"/>
    <cellStyle name="20% - Accent1 4 2 10 3 6 2" xfId="31380" xr:uid="{00000000-0005-0000-0000-0000DD790000}"/>
    <cellStyle name="20% - Accent1 4 2 10 3 6 2 2" xfId="31381" xr:uid="{00000000-0005-0000-0000-0000DE790000}"/>
    <cellStyle name="20% - Accent1 4 2 10 3 6 3" xfId="31382" xr:uid="{00000000-0005-0000-0000-0000DF790000}"/>
    <cellStyle name="20% - Accent1 4 2 10 3 7" xfId="31383" xr:uid="{00000000-0005-0000-0000-0000E0790000}"/>
    <cellStyle name="20% - Accent1 4 2 10 3 7 2" xfId="31384" xr:uid="{00000000-0005-0000-0000-0000E1790000}"/>
    <cellStyle name="20% - Accent1 4 2 10 3 8" xfId="31385" xr:uid="{00000000-0005-0000-0000-0000E2790000}"/>
    <cellStyle name="20% - Accent1 4 2 10 3 8 2" xfId="31386" xr:uid="{00000000-0005-0000-0000-0000E3790000}"/>
    <cellStyle name="20% - Accent1 4 2 10 3 9" xfId="31387" xr:uid="{00000000-0005-0000-0000-0000E4790000}"/>
    <cellStyle name="20% - Accent1 4 2 10 4" xfId="31388" xr:uid="{00000000-0005-0000-0000-0000E5790000}"/>
    <cellStyle name="20% - Accent1 4 2 10 4 2" xfId="31389" xr:uid="{00000000-0005-0000-0000-0000E6790000}"/>
    <cellStyle name="20% - Accent1 4 2 10 4 2 2" xfId="31390" xr:uid="{00000000-0005-0000-0000-0000E7790000}"/>
    <cellStyle name="20% - Accent1 4 2 10 4 2 2 2" xfId="31391" xr:uid="{00000000-0005-0000-0000-0000E8790000}"/>
    <cellStyle name="20% - Accent1 4 2 10 4 2 3" xfId="31392" xr:uid="{00000000-0005-0000-0000-0000E9790000}"/>
    <cellStyle name="20% - Accent1 4 2 10 4 3" xfId="31393" xr:uid="{00000000-0005-0000-0000-0000EA790000}"/>
    <cellStyle name="20% - Accent1 4 2 10 4 3 2" xfId="31394" xr:uid="{00000000-0005-0000-0000-0000EB790000}"/>
    <cellStyle name="20% - Accent1 4 2 10 4 4" xfId="31395" xr:uid="{00000000-0005-0000-0000-0000EC790000}"/>
    <cellStyle name="20% - Accent1 4 2 10 5" xfId="31396" xr:uid="{00000000-0005-0000-0000-0000ED790000}"/>
    <cellStyle name="20% - Accent1 4 2 10 5 2" xfId="31397" xr:uid="{00000000-0005-0000-0000-0000EE790000}"/>
    <cellStyle name="20% - Accent1 4 2 10 5 2 2" xfId="31398" xr:uid="{00000000-0005-0000-0000-0000EF790000}"/>
    <cellStyle name="20% - Accent1 4 2 10 5 2 2 2" xfId="31399" xr:uid="{00000000-0005-0000-0000-0000F0790000}"/>
    <cellStyle name="20% - Accent1 4 2 10 5 2 3" xfId="31400" xr:uid="{00000000-0005-0000-0000-0000F1790000}"/>
    <cellStyle name="20% - Accent1 4 2 10 5 3" xfId="31401" xr:uid="{00000000-0005-0000-0000-0000F2790000}"/>
    <cellStyle name="20% - Accent1 4 2 10 5 3 2" xfId="31402" xr:uid="{00000000-0005-0000-0000-0000F3790000}"/>
    <cellStyle name="20% - Accent1 4 2 10 5 4" xfId="31403" xr:uid="{00000000-0005-0000-0000-0000F4790000}"/>
    <cellStyle name="20% - Accent1 4 2 10 6" xfId="31404" xr:uid="{00000000-0005-0000-0000-0000F5790000}"/>
    <cellStyle name="20% - Accent1 4 2 10 6 2" xfId="31405" xr:uid="{00000000-0005-0000-0000-0000F6790000}"/>
    <cellStyle name="20% - Accent1 4 2 10 6 2 2" xfId="31406" xr:uid="{00000000-0005-0000-0000-0000F7790000}"/>
    <cellStyle name="20% - Accent1 4 2 10 6 2 2 2" xfId="31407" xr:uid="{00000000-0005-0000-0000-0000F8790000}"/>
    <cellStyle name="20% - Accent1 4 2 10 6 2 3" xfId="31408" xr:uid="{00000000-0005-0000-0000-0000F9790000}"/>
    <cellStyle name="20% - Accent1 4 2 10 6 3" xfId="31409" xr:uid="{00000000-0005-0000-0000-0000FA790000}"/>
    <cellStyle name="20% - Accent1 4 2 10 6 3 2" xfId="31410" xr:uid="{00000000-0005-0000-0000-0000FB790000}"/>
    <cellStyle name="20% - Accent1 4 2 10 6 4" xfId="31411" xr:uid="{00000000-0005-0000-0000-0000FC790000}"/>
    <cellStyle name="20% - Accent1 4 2 10 7" xfId="31412" xr:uid="{00000000-0005-0000-0000-0000FD790000}"/>
    <cellStyle name="20% - Accent1 4 2 10 7 2" xfId="31413" xr:uid="{00000000-0005-0000-0000-0000FE790000}"/>
    <cellStyle name="20% - Accent1 4 2 10 7 2 2" xfId="31414" xr:uid="{00000000-0005-0000-0000-0000FF790000}"/>
    <cellStyle name="20% - Accent1 4 2 10 7 3" xfId="31415" xr:uid="{00000000-0005-0000-0000-0000007A0000}"/>
    <cellStyle name="20% - Accent1 4 2 10 8" xfId="31416" xr:uid="{00000000-0005-0000-0000-0000017A0000}"/>
    <cellStyle name="20% - Accent1 4 2 10 8 2" xfId="31417" xr:uid="{00000000-0005-0000-0000-0000027A0000}"/>
    <cellStyle name="20% - Accent1 4 2 10 8 2 2" xfId="31418" xr:uid="{00000000-0005-0000-0000-0000037A0000}"/>
    <cellStyle name="20% - Accent1 4 2 10 8 3" xfId="31419" xr:uid="{00000000-0005-0000-0000-0000047A0000}"/>
    <cellStyle name="20% - Accent1 4 2 10 9" xfId="31420" xr:uid="{00000000-0005-0000-0000-0000057A0000}"/>
    <cellStyle name="20% - Accent1 4 2 10 9 2" xfId="31421" xr:uid="{00000000-0005-0000-0000-0000067A0000}"/>
    <cellStyle name="20% - Accent1 4 2 11" xfId="31422" xr:uid="{00000000-0005-0000-0000-0000077A0000}"/>
    <cellStyle name="20% - Accent1 4 2 11 2" xfId="31423" xr:uid="{00000000-0005-0000-0000-0000087A0000}"/>
    <cellStyle name="20% - Accent1 4 2 11 2 2" xfId="31424" xr:uid="{00000000-0005-0000-0000-0000097A0000}"/>
    <cellStyle name="20% - Accent1 4 2 11 2 2 2" xfId="31425" xr:uid="{00000000-0005-0000-0000-00000A7A0000}"/>
    <cellStyle name="20% - Accent1 4 2 11 2 2 2 2" xfId="31426" xr:uid="{00000000-0005-0000-0000-00000B7A0000}"/>
    <cellStyle name="20% - Accent1 4 2 11 2 2 3" xfId="31427" xr:uid="{00000000-0005-0000-0000-00000C7A0000}"/>
    <cellStyle name="20% - Accent1 4 2 11 2 3" xfId="31428" xr:uid="{00000000-0005-0000-0000-00000D7A0000}"/>
    <cellStyle name="20% - Accent1 4 2 11 2 3 2" xfId="31429" xr:uid="{00000000-0005-0000-0000-00000E7A0000}"/>
    <cellStyle name="20% - Accent1 4 2 11 2 4" xfId="31430" xr:uid="{00000000-0005-0000-0000-00000F7A0000}"/>
    <cellStyle name="20% - Accent1 4 2 11 3" xfId="31431" xr:uid="{00000000-0005-0000-0000-0000107A0000}"/>
    <cellStyle name="20% - Accent1 4 2 11 3 2" xfId="31432" xr:uid="{00000000-0005-0000-0000-0000117A0000}"/>
    <cellStyle name="20% - Accent1 4 2 11 3 2 2" xfId="31433" xr:uid="{00000000-0005-0000-0000-0000127A0000}"/>
    <cellStyle name="20% - Accent1 4 2 11 3 2 2 2" xfId="31434" xr:uid="{00000000-0005-0000-0000-0000137A0000}"/>
    <cellStyle name="20% - Accent1 4 2 11 3 2 3" xfId="31435" xr:uid="{00000000-0005-0000-0000-0000147A0000}"/>
    <cellStyle name="20% - Accent1 4 2 11 3 3" xfId="31436" xr:uid="{00000000-0005-0000-0000-0000157A0000}"/>
    <cellStyle name="20% - Accent1 4 2 11 3 3 2" xfId="31437" xr:uid="{00000000-0005-0000-0000-0000167A0000}"/>
    <cellStyle name="20% - Accent1 4 2 11 3 4" xfId="31438" xr:uid="{00000000-0005-0000-0000-0000177A0000}"/>
    <cellStyle name="20% - Accent1 4 2 11 4" xfId="31439" xr:uid="{00000000-0005-0000-0000-0000187A0000}"/>
    <cellStyle name="20% - Accent1 4 2 11 4 2" xfId="31440" xr:uid="{00000000-0005-0000-0000-0000197A0000}"/>
    <cellStyle name="20% - Accent1 4 2 11 4 2 2" xfId="31441" xr:uid="{00000000-0005-0000-0000-00001A7A0000}"/>
    <cellStyle name="20% - Accent1 4 2 11 4 2 2 2" xfId="31442" xr:uid="{00000000-0005-0000-0000-00001B7A0000}"/>
    <cellStyle name="20% - Accent1 4 2 11 4 2 3" xfId="31443" xr:uid="{00000000-0005-0000-0000-00001C7A0000}"/>
    <cellStyle name="20% - Accent1 4 2 11 4 3" xfId="31444" xr:uid="{00000000-0005-0000-0000-00001D7A0000}"/>
    <cellStyle name="20% - Accent1 4 2 11 4 3 2" xfId="31445" xr:uid="{00000000-0005-0000-0000-00001E7A0000}"/>
    <cellStyle name="20% - Accent1 4 2 11 4 4" xfId="31446" xr:uid="{00000000-0005-0000-0000-00001F7A0000}"/>
    <cellStyle name="20% - Accent1 4 2 11 5" xfId="31447" xr:uid="{00000000-0005-0000-0000-0000207A0000}"/>
    <cellStyle name="20% - Accent1 4 2 11 5 2" xfId="31448" xr:uid="{00000000-0005-0000-0000-0000217A0000}"/>
    <cellStyle name="20% - Accent1 4 2 11 5 2 2" xfId="31449" xr:uid="{00000000-0005-0000-0000-0000227A0000}"/>
    <cellStyle name="20% - Accent1 4 2 11 5 3" xfId="31450" xr:uid="{00000000-0005-0000-0000-0000237A0000}"/>
    <cellStyle name="20% - Accent1 4 2 11 6" xfId="31451" xr:uid="{00000000-0005-0000-0000-0000247A0000}"/>
    <cellStyle name="20% - Accent1 4 2 11 6 2" xfId="31452" xr:uid="{00000000-0005-0000-0000-0000257A0000}"/>
    <cellStyle name="20% - Accent1 4 2 11 6 2 2" xfId="31453" xr:uid="{00000000-0005-0000-0000-0000267A0000}"/>
    <cellStyle name="20% - Accent1 4 2 11 6 3" xfId="31454" xr:uid="{00000000-0005-0000-0000-0000277A0000}"/>
    <cellStyle name="20% - Accent1 4 2 11 7" xfId="31455" xr:uid="{00000000-0005-0000-0000-0000287A0000}"/>
    <cellStyle name="20% - Accent1 4 2 11 7 2" xfId="31456" xr:uid="{00000000-0005-0000-0000-0000297A0000}"/>
    <cellStyle name="20% - Accent1 4 2 11 8" xfId="31457" xr:uid="{00000000-0005-0000-0000-00002A7A0000}"/>
    <cellStyle name="20% - Accent1 4 2 11 8 2" xfId="31458" xr:uid="{00000000-0005-0000-0000-00002B7A0000}"/>
    <cellStyle name="20% - Accent1 4 2 11 9" xfId="31459" xr:uid="{00000000-0005-0000-0000-00002C7A0000}"/>
    <cellStyle name="20% - Accent1 4 2 12" xfId="31460" xr:uid="{00000000-0005-0000-0000-00002D7A0000}"/>
    <cellStyle name="20% - Accent1 4 2 12 2" xfId="31461" xr:uid="{00000000-0005-0000-0000-00002E7A0000}"/>
    <cellStyle name="20% - Accent1 4 2 12 2 2" xfId="31462" xr:uid="{00000000-0005-0000-0000-00002F7A0000}"/>
    <cellStyle name="20% - Accent1 4 2 12 2 2 2" xfId="31463" xr:uid="{00000000-0005-0000-0000-0000307A0000}"/>
    <cellStyle name="20% - Accent1 4 2 12 2 2 2 2" xfId="31464" xr:uid="{00000000-0005-0000-0000-0000317A0000}"/>
    <cellStyle name="20% - Accent1 4 2 12 2 2 3" xfId="31465" xr:uid="{00000000-0005-0000-0000-0000327A0000}"/>
    <cellStyle name="20% - Accent1 4 2 12 2 3" xfId="31466" xr:uid="{00000000-0005-0000-0000-0000337A0000}"/>
    <cellStyle name="20% - Accent1 4 2 12 2 3 2" xfId="31467" xr:uid="{00000000-0005-0000-0000-0000347A0000}"/>
    <cellStyle name="20% - Accent1 4 2 12 2 4" xfId="31468" xr:uid="{00000000-0005-0000-0000-0000357A0000}"/>
    <cellStyle name="20% - Accent1 4 2 12 3" xfId="31469" xr:uid="{00000000-0005-0000-0000-0000367A0000}"/>
    <cellStyle name="20% - Accent1 4 2 12 3 2" xfId="31470" xr:uid="{00000000-0005-0000-0000-0000377A0000}"/>
    <cellStyle name="20% - Accent1 4 2 12 3 2 2" xfId="31471" xr:uid="{00000000-0005-0000-0000-0000387A0000}"/>
    <cellStyle name="20% - Accent1 4 2 12 3 2 2 2" xfId="31472" xr:uid="{00000000-0005-0000-0000-0000397A0000}"/>
    <cellStyle name="20% - Accent1 4 2 12 3 2 3" xfId="31473" xr:uid="{00000000-0005-0000-0000-00003A7A0000}"/>
    <cellStyle name="20% - Accent1 4 2 12 3 3" xfId="31474" xr:uid="{00000000-0005-0000-0000-00003B7A0000}"/>
    <cellStyle name="20% - Accent1 4 2 12 3 3 2" xfId="31475" xr:uid="{00000000-0005-0000-0000-00003C7A0000}"/>
    <cellStyle name="20% - Accent1 4 2 12 3 4" xfId="31476" xr:uid="{00000000-0005-0000-0000-00003D7A0000}"/>
    <cellStyle name="20% - Accent1 4 2 12 4" xfId="31477" xr:uid="{00000000-0005-0000-0000-00003E7A0000}"/>
    <cellStyle name="20% - Accent1 4 2 12 4 2" xfId="31478" xr:uid="{00000000-0005-0000-0000-00003F7A0000}"/>
    <cellStyle name="20% - Accent1 4 2 12 4 2 2" xfId="31479" xr:uid="{00000000-0005-0000-0000-0000407A0000}"/>
    <cellStyle name="20% - Accent1 4 2 12 4 2 2 2" xfId="31480" xr:uid="{00000000-0005-0000-0000-0000417A0000}"/>
    <cellStyle name="20% - Accent1 4 2 12 4 2 3" xfId="31481" xr:uid="{00000000-0005-0000-0000-0000427A0000}"/>
    <cellStyle name="20% - Accent1 4 2 12 4 3" xfId="31482" xr:uid="{00000000-0005-0000-0000-0000437A0000}"/>
    <cellStyle name="20% - Accent1 4 2 12 4 3 2" xfId="31483" xr:uid="{00000000-0005-0000-0000-0000447A0000}"/>
    <cellStyle name="20% - Accent1 4 2 12 4 4" xfId="31484" xr:uid="{00000000-0005-0000-0000-0000457A0000}"/>
    <cellStyle name="20% - Accent1 4 2 12 5" xfId="31485" xr:uid="{00000000-0005-0000-0000-0000467A0000}"/>
    <cellStyle name="20% - Accent1 4 2 12 5 2" xfId="31486" xr:uid="{00000000-0005-0000-0000-0000477A0000}"/>
    <cellStyle name="20% - Accent1 4 2 12 5 2 2" xfId="31487" xr:uid="{00000000-0005-0000-0000-0000487A0000}"/>
    <cellStyle name="20% - Accent1 4 2 12 5 3" xfId="31488" xr:uid="{00000000-0005-0000-0000-0000497A0000}"/>
    <cellStyle name="20% - Accent1 4 2 12 6" xfId="31489" xr:uid="{00000000-0005-0000-0000-00004A7A0000}"/>
    <cellStyle name="20% - Accent1 4 2 12 6 2" xfId="31490" xr:uid="{00000000-0005-0000-0000-00004B7A0000}"/>
    <cellStyle name="20% - Accent1 4 2 12 6 2 2" xfId="31491" xr:uid="{00000000-0005-0000-0000-00004C7A0000}"/>
    <cellStyle name="20% - Accent1 4 2 12 6 3" xfId="31492" xr:uid="{00000000-0005-0000-0000-00004D7A0000}"/>
    <cellStyle name="20% - Accent1 4 2 12 7" xfId="31493" xr:uid="{00000000-0005-0000-0000-00004E7A0000}"/>
    <cellStyle name="20% - Accent1 4 2 12 7 2" xfId="31494" xr:uid="{00000000-0005-0000-0000-00004F7A0000}"/>
    <cellStyle name="20% - Accent1 4 2 12 8" xfId="31495" xr:uid="{00000000-0005-0000-0000-0000507A0000}"/>
    <cellStyle name="20% - Accent1 4 2 12 8 2" xfId="31496" xr:uid="{00000000-0005-0000-0000-0000517A0000}"/>
    <cellStyle name="20% - Accent1 4 2 12 9" xfId="31497" xr:uid="{00000000-0005-0000-0000-0000527A0000}"/>
    <cellStyle name="20% - Accent1 4 2 13" xfId="31498" xr:uid="{00000000-0005-0000-0000-0000537A0000}"/>
    <cellStyle name="20% - Accent1 4 2 13 2" xfId="31499" xr:uid="{00000000-0005-0000-0000-0000547A0000}"/>
    <cellStyle name="20% - Accent1 4 2 13 2 2" xfId="31500" xr:uid="{00000000-0005-0000-0000-0000557A0000}"/>
    <cellStyle name="20% - Accent1 4 2 13 2 2 2" xfId="31501" xr:uid="{00000000-0005-0000-0000-0000567A0000}"/>
    <cellStyle name="20% - Accent1 4 2 13 2 3" xfId="31502" xr:uid="{00000000-0005-0000-0000-0000577A0000}"/>
    <cellStyle name="20% - Accent1 4 2 13 3" xfId="31503" xr:uid="{00000000-0005-0000-0000-0000587A0000}"/>
    <cellStyle name="20% - Accent1 4 2 13 3 2" xfId="31504" xr:uid="{00000000-0005-0000-0000-0000597A0000}"/>
    <cellStyle name="20% - Accent1 4 2 13 4" xfId="31505" xr:uid="{00000000-0005-0000-0000-00005A7A0000}"/>
    <cellStyle name="20% - Accent1 4 2 14" xfId="31506" xr:uid="{00000000-0005-0000-0000-00005B7A0000}"/>
    <cellStyle name="20% - Accent1 4 2 14 2" xfId="31507" xr:uid="{00000000-0005-0000-0000-00005C7A0000}"/>
    <cellStyle name="20% - Accent1 4 2 14 2 2" xfId="31508" xr:uid="{00000000-0005-0000-0000-00005D7A0000}"/>
    <cellStyle name="20% - Accent1 4 2 14 2 2 2" xfId="31509" xr:uid="{00000000-0005-0000-0000-00005E7A0000}"/>
    <cellStyle name="20% - Accent1 4 2 14 2 3" xfId="31510" xr:uid="{00000000-0005-0000-0000-00005F7A0000}"/>
    <cellStyle name="20% - Accent1 4 2 14 3" xfId="31511" xr:uid="{00000000-0005-0000-0000-0000607A0000}"/>
    <cellStyle name="20% - Accent1 4 2 14 3 2" xfId="31512" xr:uid="{00000000-0005-0000-0000-0000617A0000}"/>
    <cellStyle name="20% - Accent1 4 2 14 4" xfId="31513" xr:uid="{00000000-0005-0000-0000-0000627A0000}"/>
    <cellStyle name="20% - Accent1 4 2 15" xfId="31514" xr:uid="{00000000-0005-0000-0000-0000637A0000}"/>
    <cellStyle name="20% - Accent1 4 2 15 2" xfId="31515" xr:uid="{00000000-0005-0000-0000-0000647A0000}"/>
    <cellStyle name="20% - Accent1 4 2 15 2 2" xfId="31516" xr:uid="{00000000-0005-0000-0000-0000657A0000}"/>
    <cellStyle name="20% - Accent1 4 2 15 2 2 2" xfId="31517" xr:uid="{00000000-0005-0000-0000-0000667A0000}"/>
    <cellStyle name="20% - Accent1 4 2 15 2 3" xfId="31518" xr:uid="{00000000-0005-0000-0000-0000677A0000}"/>
    <cellStyle name="20% - Accent1 4 2 15 3" xfId="31519" xr:uid="{00000000-0005-0000-0000-0000687A0000}"/>
    <cellStyle name="20% - Accent1 4 2 15 3 2" xfId="31520" xr:uid="{00000000-0005-0000-0000-0000697A0000}"/>
    <cellStyle name="20% - Accent1 4 2 15 4" xfId="31521" xr:uid="{00000000-0005-0000-0000-00006A7A0000}"/>
    <cellStyle name="20% - Accent1 4 2 16" xfId="31522" xr:uid="{00000000-0005-0000-0000-00006B7A0000}"/>
    <cellStyle name="20% - Accent1 4 2 16 2" xfId="31523" xr:uid="{00000000-0005-0000-0000-00006C7A0000}"/>
    <cellStyle name="20% - Accent1 4 2 16 2 2" xfId="31524" xr:uid="{00000000-0005-0000-0000-00006D7A0000}"/>
    <cellStyle name="20% - Accent1 4 2 16 3" xfId="31525" xr:uid="{00000000-0005-0000-0000-00006E7A0000}"/>
    <cellStyle name="20% - Accent1 4 2 17" xfId="31526" xr:uid="{00000000-0005-0000-0000-00006F7A0000}"/>
    <cellStyle name="20% - Accent1 4 2 17 2" xfId="31527" xr:uid="{00000000-0005-0000-0000-0000707A0000}"/>
    <cellStyle name="20% - Accent1 4 2 17 2 2" xfId="31528" xr:uid="{00000000-0005-0000-0000-0000717A0000}"/>
    <cellStyle name="20% - Accent1 4 2 17 3" xfId="31529" xr:uid="{00000000-0005-0000-0000-0000727A0000}"/>
    <cellStyle name="20% - Accent1 4 2 18" xfId="31530" xr:uid="{00000000-0005-0000-0000-0000737A0000}"/>
    <cellStyle name="20% - Accent1 4 2 18 2" xfId="31531" xr:uid="{00000000-0005-0000-0000-0000747A0000}"/>
    <cellStyle name="20% - Accent1 4 2 19" xfId="31532" xr:uid="{00000000-0005-0000-0000-0000757A0000}"/>
    <cellStyle name="20% - Accent1 4 2 19 2" xfId="31533" xr:uid="{00000000-0005-0000-0000-0000767A0000}"/>
    <cellStyle name="20% - Accent1 4 2 2" xfId="31534" xr:uid="{00000000-0005-0000-0000-0000777A0000}"/>
    <cellStyle name="20% - Accent1 4 2 2 10" xfId="31535" xr:uid="{00000000-0005-0000-0000-0000787A0000}"/>
    <cellStyle name="20% - Accent1 4 2 2 10 2" xfId="31536" xr:uid="{00000000-0005-0000-0000-0000797A0000}"/>
    <cellStyle name="20% - Accent1 4 2 2 10 2 2" xfId="31537" xr:uid="{00000000-0005-0000-0000-00007A7A0000}"/>
    <cellStyle name="20% - Accent1 4 2 2 10 2 2 2" xfId="31538" xr:uid="{00000000-0005-0000-0000-00007B7A0000}"/>
    <cellStyle name="20% - Accent1 4 2 2 10 2 3" xfId="31539" xr:uid="{00000000-0005-0000-0000-00007C7A0000}"/>
    <cellStyle name="20% - Accent1 4 2 2 10 3" xfId="31540" xr:uid="{00000000-0005-0000-0000-00007D7A0000}"/>
    <cellStyle name="20% - Accent1 4 2 2 10 3 2" xfId="31541" xr:uid="{00000000-0005-0000-0000-00007E7A0000}"/>
    <cellStyle name="20% - Accent1 4 2 2 10 4" xfId="31542" xr:uid="{00000000-0005-0000-0000-00007F7A0000}"/>
    <cellStyle name="20% - Accent1 4 2 2 11" xfId="31543" xr:uid="{00000000-0005-0000-0000-0000807A0000}"/>
    <cellStyle name="20% - Accent1 4 2 2 11 2" xfId="31544" xr:uid="{00000000-0005-0000-0000-0000817A0000}"/>
    <cellStyle name="20% - Accent1 4 2 2 11 2 2" xfId="31545" xr:uid="{00000000-0005-0000-0000-0000827A0000}"/>
    <cellStyle name="20% - Accent1 4 2 2 11 2 2 2" xfId="31546" xr:uid="{00000000-0005-0000-0000-0000837A0000}"/>
    <cellStyle name="20% - Accent1 4 2 2 11 2 3" xfId="31547" xr:uid="{00000000-0005-0000-0000-0000847A0000}"/>
    <cellStyle name="20% - Accent1 4 2 2 11 3" xfId="31548" xr:uid="{00000000-0005-0000-0000-0000857A0000}"/>
    <cellStyle name="20% - Accent1 4 2 2 11 3 2" xfId="31549" xr:uid="{00000000-0005-0000-0000-0000867A0000}"/>
    <cellStyle name="20% - Accent1 4 2 2 11 4" xfId="31550" xr:uid="{00000000-0005-0000-0000-0000877A0000}"/>
    <cellStyle name="20% - Accent1 4 2 2 12" xfId="31551" xr:uid="{00000000-0005-0000-0000-0000887A0000}"/>
    <cellStyle name="20% - Accent1 4 2 2 12 2" xfId="31552" xr:uid="{00000000-0005-0000-0000-0000897A0000}"/>
    <cellStyle name="20% - Accent1 4 2 2 12 2 2" xfId="31553" xr:uid="{00000000-0005-0000-0000-00008A7A0000}"/>
    <cellStyle name="20% - Accent1 4 2 2 12 3" xfId="31554" xr:uid="{00000000-0005-0000-0000-00008B7A0000}"/>
    <cellStyle name="20% - Accent1 4 2 2 13" xfId="31555" xr:uid="{00000000-0005-0000-0000-00008C7A0000}"/>
    <cellStyle name="20% - Accent1 4 2 2 13 2" xfId="31556" xr:uid="{00000000-0005-0000-0000-00008D7A0000}"/>
    <cellStyle name="20% - Accent1 4 2 2 13 2 2" xfId="31557" xr:uid="{00000000-0005-0000-0000-00008E7A0000}"/>
    <cellStyle name="20% - Accent1 4 2 2 13 3" xfId="31558" xr:uid="{00000000-0005-0000-0000-00008F7A0000}"/>
    <cellStyle name="20% - Accent1 4 2 2 14" xfId="31559" xr:uid="{00000000-0005-0000-0000-0000907A0000}"/>
    <cellStyle name="20% - Accent1 4 2 2 14 2" xfId="31560" xr:uid="{00000000-0005-0000-0000-0000917A0000}"/>
    <cellStyle name="20% - Accent1 4 2 2 15" xfId="31561" xr:uid="{00000000-0005-0000-0000-0000927A0000}"/>
    <cellStyle name="20% - Accent1 4 2 2 15 2" xfId="31562" xr:uid="{00000000-0005-0000-0000-0000937A0000}"/>
    <cellStyle name="20% - Accent1 4 2 2 16" xfId="31563" xr:uid="{00000000-0005-0000-0000-0000947A0000}"/>
    <cellStyle name="20% - Accent1 4 2 2 2" xfId="31564" xr:uid="{00000000-0005-0000-0000-0000957A0000}"/>
    <cellStyle name="20% - Accent1 4 2 2 2 10" xfId="31565" xr:uid="{00000000-0005-0000-0000-0000967A0000}"/>
    <cellStyle name="20% - Accent1 4 2 2 2 10 2" xfId="31566" xr:uid="{00000000-0005-0000-0000-0000977A0000}"/>
    <cellStyle name="20% - Accent1 4 2 2 2 10 2 2" xfId="31567" xr:uid="{00000000-0005-0000-0000-0000987A0000}"/>
    <cellStyle name="20% - Accent1 4 2 2 2 10 2 2 2" xfId="31568" xr:uid="{00000000-0005-0000-0000-0000997A0000}"/>
    <cellStyle name="20% - Accent1 4 2 2 2 10 2 3" xfId="31569" xr:uid="{00000000-0005-0000-0000-00009A7A0000}"/>
    <cellStyle name="20% - Accent1 4 2 2 2 10 3" xfId="31570" xr:uid="{00000000-0005-0000-0000-00009B7A0000}"/>
    <cellStyle name="20% - Accent1 4 2 2 2 10 3 2" xfId="31571" xr:uid="{00000000-0005-0000-0000-00009C7A0000}"/>
    <cellStyle name="20% - Accent1 4 2 2 2 10 4" xfId="31572" xr:uid="{00000000-0005-0000-0000-00009D7A0000}"/>
    <cellStyle name="20% - Accent1 4 2 2 2 11" xfId="31573" xr:uid="{00000000-0005-0000-0000-00009E7A0000}"/>
    <cellStyle name="20% - Accent1 4 2 2 2 11 2" xfId="31574" xr:uid="{00000000-0005-0000-0000-00009F7A0000}"/>
    <cellStyle name="20% - Accent1 4 2 2 2 11 2 2" xfId="31575" xr:uid="{00000000-0005-0000-0000-0000A07A0000}"/>
    <cellStyle name="20% - Accent1 4 2 2 2 11 3" xfId="31576" xr:uid="{00000000-0005-0000-0000-0000A17A0000}"/>
    <cellStyle name="20% - Accent1 4 2 2 2 12" xfId="31577" xr:uid="{00000000-0005-0000-0000-0000A27A0000}"/>
    <cellStyle name="20% - Accent1 4 2 2 2 12 2" xfId="31578" xr:uid="{00000000-0005-0000-0000-0000A37A0000}"/>
    <cellStyle name="20% - Accent1 4 2 2 2 12 2 2" xfId="31579" xr:uid="{00000000-0005-0000-0000-0000A47A0000}"/>
    <cellStyle name="20% - Accent1 4 2 2 2 12 3" xfId="31580" xr:uid="{00000000-0005-0000-0000-0000A57A0000}"/>
    <cellStyle name="20% - Accent1 4 2 2 2 13" xfId="31581" xr:uid="{00000000-0005-0000-0000-0000A67A0000}"/>
    <cellStyle name="20% - Accent1 4 2 2 2 13 2" xfId="31582" xr:uid="{00000000-0005-0000-0000-0000A77A0000}"/>
    <cellStyle name="20% - Accent1 4 2 2 2 14" xfId="31583" xr:uid="{00000000-0005-0000-0000-0000A87A0000}"/>
    <cellStyle name="20% - Accent1 4 2 2 2 14 2" xfId="31584" xr:uid="{00000000-0005-0000-0000-0000A97A0000}"/>
    <cellStyle name="20% - Accent1 4 2 2 2 15" xfId="31585" xr:uid="{00000000-0005-0000-0000-0000AA7A0000}"/>
    <cellStyle name="20% - Accent1 4 2 2 2 2" xfId="31586" xr:uid="{00000000-0005-0000-0000-0000AB7A0000}"/>
    <cellStyle name="20% - Accent1 4 2 2 2 2 10" xfId="31587" xr:uid="{00000000-0005-0000-0000-0000AC7A0000}"/>
    <cellStyle name="20% - Accent1 4 2 2 2 2 10 2" xfId="31588" xr:uid="{00000000-0005-0000-0000-0000AD7A0000}"/>
    <cellStyle name="20% - Accent1 4 2 2 2 2 10 2 2" xfId="31589" xr:uid="{00000000-0005-0000-0000-0000AE7A0000}"/>
    <cellStyle name="20% - Accent1 4 2 2 2 2 10 3" xfId="31590" xr:uid="{00000000-0005-0000-0000-0000AF7A0000}"/>
    <cellStyle name="20% - Accent1 4 2 2 2 2 11" xfId="31591" xr:uid="{00000000-0005-0000-0000-0000B07A0000}"/>
    <cellStyle name="20% - Accent1 4 2 2 2 2 11 2" xfId="31592" xr:uid="{00000000-0005-0000-0000-0000B17A0000}"/>
    <cellStyle name="20% - Accent1 4 2 2 2 2 11 2 2" xfId="31593" xr:uid="{00000000-0005-0000-0000-0000B27A0000}"/>
    <cellStyle name="20% - Accent1 4 2 2 2 2 11 3" xfId="31594" xr:uid="{00000000-0005-0000-0000-0000B37A0000}"/>
    <cellStyle name="20% - Accent1 4 2 2 2 2 12" xfId="31595" xr:uid="{00000000-0005-0000-0000-0000B47A0000}"/>
    <cellStyle name="20% - Accent1 4 2 2 2 2 12 2" xfId="31596" xr:uid="{00000000-0005-0000-0000-0000B57A0000}"/>
    <cellStyle name="20% - Accent1 4 2 2 2 2 13" xfId="31597" xr:uid="{00000000-0005-0000-0000-0000B67A0000}"/>
    <cellStyle name="20% - Accent1 4 2 2 2 2 13 2" xfId="31598" xr:uid="{00000000-0005-0000-0000-0000B77A0000}"/>
    <cellStyle name="20% - Accent1 4 2 2 2 2 14" xfId="31599" xr:uid="{00000000-0005-0000-0000-0000B87A0000}"/>
    <cellStyle name="20% - Accent1 4 2 2 2 2 2" xfId="31600" xr:uid="{00000000-0005-0000-0000-0000B97A0000}"/>
    <cellStyle name="20% - Accent1 4 2 2 2 2 2 10" xfId="31601" xr:uid="{00000000-0005-0000-0000-0000BA7A0000}"/>
    <cellStyle name="20% - Accent1 4 2 2 2 2 2 10 2" xfId="31602" xr:uid="{00000000-0005-0000-0000-0000BB7A0000}"/>
    <cellStyle name="20% - Accent1 4 2 2 2 2 2 11" xfId="31603" xr:uid="{00000000-0005-0000-0000-0000BC7A0000}"/>
    <cellStyle name="20% - Accent1 4 2 2 2 2 2 2" xfId="31604" xr:uid="{00000000-0005-0000-0000-0000BD7A0000}"/>
    <cellStyle name="20% - Accent1 4 2 2 2 2 2 2 2" xfId="31605" xr:uid="{00000000-0005-0000-0000-0000BE7A0000}"/>
    <cellStyle name="20% - Accent1 4 2 2 2 2 2 2 2 2" xfId="31606" xr:uid="{00000000-0005-0000-0000-0000BF7A0000}"/>
    <cellStyle name="20% - Accent1 4 2 2 2 2 2 2 2 2 2" xfId="31607" xr:uid="{00000000-0005-0000-0000-0000C07A0000}"/>
    <cellStyle name="20% - Accent1 4 2 2 2 2 2 2 2 2 2 2" xfId="31608" xr:uid="{00000000-0005-0000-0000-0000C17A0000}"/>
    <cellStyle name="20% - Accent1 4 2 2 2 2 2 2 2 2 3" xfId="31609" xr:uid="{00000000-0005-0000-0000-0000C27A0000}"/>
    <cellStyle name="20% - Accent1 4 2 2 2 2 2 2 2 3" xfId="31610" xr:uid="{00000000-0005-0000-0000-0000C37A0000}"/>
    <cellStyle name="20% - Accent1 4 2 2 2 2 2 2 2 3 2" xfId="31611" xr:uid="{00000000-0005-0000-0000-0000C47A0000}"/>
    <cellStyle name="20% - Accent1 4 2 2 2 2 2 2 2 4" xfId="31612" xr:uid="{00000000-0005-0000-0000-0000C57A0000}"/>
    <cellStyle name="20% - Accent1 4 2 2 2 2 2 2 3" xfId="31613" xr:uid="{00000000-0005-0000-0000-0000C67A0000}"/>
    <cellStyle name="20% - Accent1 4 2 2 2 2 2 2 3 2" xfId="31614" xr:uid="{00000000-0005-0000-0000-0000C77A0000}"/>
    <cellStyle name="20% - Accent1 4 2 2 2 2 2 2 3 2 2" xfId="31615" xr:uid="{00000000-0005-0000-0000-0000C87A0000}"/>
    <cellStyle name="20% - Accent1 4 2 2 2 2 2 2 3 2 2 2" xfId="31616" xr:uid="{00000000-0005-0000-0000-0000C97A0000}"/>
    <cellStyle name="20% - Accent1 4 2 2 2 2 2 2 3 2 3" xfId="31617" xr:uid="{00000000-0005-0000-0000-0000CA7A0000}"/>
    <cellStyle name="20% - Accent1 4 2 2 2 2 2 2 3 3" xfId="31618" xr:uid="{00000000-0005-0000-0000-0000CB7A0000}"/>
    <cellStyle name="20% - Accent1 4 2 2 2 2 2 2 3 3 2" xfId="31619" xr:uid="{00000000-0005-0000-0000-0000CC7A0000}"/>
    <cellStyle name="20% - Accent1 4 2 2 2 2 2 2 3 4" xfId="31620" xr:uid="{00000000-0005-0000-0000-0000CD7A0000}"/>
    <cellStyle name="20% - Accent1 4 2 2 2 2 2 2 4" xfId="31621" xr:uid="{00000000-0005-0000-0000-0000CE7A0000}"/>
    <cellStyle name="20% - Accent1 4 2 2 2 2 2 2 4 2" xfId="31622" xr:uid="{00000000-0005-0000-0000-0000CF7A0000}"/>
    <cellStyle name="20% - Accent1 4 2 2 2 2 2 2 4 2 2" xfId="31623" xr:uid="{00000000-0005-0000-0000-0000D07A0000}"/>
    <cellStyle name="20% - Accent1 4 2 2 2 2 2 2 4 2 2 2" xfId="31624" xr:uid="{00000000-0005-0000-0000-0000D17A0000}"/>
    <cellStyle name="20% - Accent1 4 2 2 2 2 2 2 4 2 3" xfId="31625" xr:uid="{00000000-0005-0000-0000-0000D27A0000}"/>
    <cellStyle name="20% - Accent1 4 2 2 2 2 2 2 4 3" xfId="31626" xr:uid="{00000000-0005-0000-0000-0000D37A0000}"/>
    <cellStyle name="20% - Accent1 4 2 2 2 2 2 2 4 3 2" xfId="31627" xr:uid="{00000000-0005-0000-0000-0000D47A0000}"/>
    <cellStyle name="20% - Accent1 4 2 2 2 2 2 2 4 4" xfId="31628" xr:uid="{00000000-0005-0000-0000-0000D57A0000}"/>
    <cellStyle name="20% - Accent1 4 2 2 2 2 2 2 5" xfId="31629" xr:uid="{00000000-0005-0000-0000-0000D67A0000}"/>
    <cellStyle name="20% - Accent1 4 2 2 2 2 2 2 5 2" xfId="31630" xr:uid="{00000000-0005-0000-0000-0000D77A0000}"/>
    <cellStyle name="20% - Accent1 4 2 2 2 2 2 2 5 2 2" xfId="31631" xr:uid="{00000000-0005-0000-0000-0000D87A0000}"/>
    <cellStyle name="20% - Accent1 4 2 2 2 2 2 2 5 3" xfId="31632" xr:uid="{00000000-0005-0000-0000-0000D97A0000}"/>
    <cellStyle name="20% - Accent1 4 2 2 2 2 2 2 6" xfId="31633" xr:uid="{00000000-0005-0000-0000-0000DA7A0000}"/>
    <cellStyle name="20% - Accent1 4 2 2 2 2 2 2 6 2" xfId="31634" xr:uid="{00000000-0005-0000-0000-0000DB7A0000}"/>
    <cellStyle name="20% - Accent1 4 2 2 2 2 2 2 6 2 2" xfId="31635" xr:uid="{00000000-0005-0000-0000-0000DC7A0000}"/>
    <cellStyle name="20% - Accent1 4 2 2 2 2 2 2 6 3" xfId="31636" xr:uid="{00000000-0005-0000-0000-0000DD7A0000}"/>
    <cellStyle name="20% - Accent1 4 2 2 2 2 2 2 7" xfId="31637" xr:uid="{00000000-0005-0000-0000-0000DE7A0000}"/>
    <cellStyle name="20% - Accent1 4 2 2 2 2 2 2 7 2" xfId="31638" xr:uid="{00000000-0005-0000-0000-0000DF7A0000}"/>
    <cellStyle name="20% - Accent1 4 2 2 2 2 2 2 8" xfId="31639" xr:uid="{00000000-0005-0000-0000-0000E07A0000}"/>
    <cellStyle name="20% - Accent1 4 2 2 2 2 2 2 8 2" xfId="31640" xr:uid="{00000000-0005-0000-0000-0000E17A0000}"/>
    <cellStyle name="20% - Accent1 4 2 2 2 2 2 2 9" xfId="31641" xr:uid="{00000000-0005-0000-0000-0000E27A0000}"/>
    <cellStyle name="20% - Accent1 4 2 2 2 2 2 3" xfId="31642" xr:uid="{00000000-0005-0000-0000-0000E37A0000}"/>
    <cellStyle name="20% - Accent1 4 2 2 2 2 2 3 2" xfId="31643" xr:uid="{00000000-0005-0000-0000-0000E47A0000}"/>
    <cellStyle name="20% - Accent1 4 2 2 2 2 2 3 2 2" xfId="31644" xr:uid="{00000000-0005-0000-0000-0000E57A0000}"/>
    <cellStyle name="20% - Accent1 4 2 2 2 2 2 3 2 2 2" xfId="31645" xr:uid="{00000000-0005-0000-0000-0000E67A0000}"/>
    <cellStyle name="20% - Accent1 4 2 2 2 2 2 3 2 2 2 2" xfId="31646" xr:uid="{00000000-0005-0000-0000-0000E77A0000}"/>
    <cellStyle name="20% - Accent1 4 2 2 2 2 2 3 2 2 3" xfId="31647" xr:uid="{00000000-0005-0000-0000-0000E87A0000}"/>
    <cellStyle name="20% - Accent1 4 2 2 2 2 2 3 2 3" xfId="31648" xr:uid="{00000000-0005-0000-0000-0000E97A0000}"/>
    <cellStyle name="20% - Accent1 4 2 2 2 2 2 3 2 3 2" xfId="31649" xr:uid="{00000000-0005-0000-0000-0000EA7A0000}"/>
    <cellStyle name="20% - Accent1 4 2 2 2 2 2 3 2 4" xfId="31650" xr:uid="{00000000-0005-0000-0000-0000EB7A0000}"/>
    <cellStyle name="20% - Accent1 4 2 2 2 2 2 3 3" xfId="31651" xr:uid="{00000000-0005-0000-0000-0000EC7A0000}"/>
    <cellStyle name="20% - Accent1 4 2 2 2 2 2 3 3 2" xfId="31652" xr:uid="{00000000-0005-0000-0000-0000ED7A0000}"/>
    <cellStyle name="20% - Accent1 4 2 2 2 2 2 3 3 2 2" xfId="31653" xr:uid="{00000000-0005-0000-0000-0000EE7A0000}"/>
    <cellStyle name="20% - Accent1 4 2 2 2 2 2 3 3 2 2 2" xfId="31654" xr:uid="{00000000-0005-0000-0000-0000EF7A0000}"/>
    <cellStyle name="20% - Accent1 4 2 2 2 2 2 3 3 2 3" xfId="31655" xr:uid="{00000000-0005-0000-0000-0000F07A0000}"/>
    <cellStyle name="20% - Accent1 4 2 2 2 2 2 3 3 3" xfId="31656" xr:uid="{00000000-0005-0000-0000-0000F17A0000}"/>
    <cellStyle name="20% - Accent1 4 2 2 2 2 2 3 3 3 2" xfId="31657" xr:uid="{00000000-0005-0000-0000-0000F27A0000}"/>
    <cellStyle name="20% - Accent1 4 2 2 2 2 2 3 3 4" xfId="31658" xr:uid="{00000000-0005-0000-0000-0000F37A0000}"/>
    <cellStyle name="20% - Accent1 4 2 2 2 2 2 3 4" xfId="31659" xr:uid="{00000000-0005-0000-0000-0000F47A0000}"/>
    <cellStyle name="20% - Accent1 4 2 2 2 2 2 3 4 2" xfId="31660" xr:uid="{00000000-0005-0000-0000-0000F57A0000}"/>
    <cellStyle name="20% - Accent1 4 2 2 2 2 2 3 4 2 2" xfId="31661" xr:uid="{00000000-0005-0000-0000-0000F67A0000}"/>
    <cellStyle name="20% - Accent1 4 2 2 2 2 2 3 4 2 2 2" xfId="31662" xr:uid="{00000000-0005-0000-0000-0000F77A0000}"/>
    <cellStyle name="20% - Accent1 4 2 2 2 2 2 3 4 2 3" xfId="31663" xr:uid="{00000000-0005-0000-0000-0000F87A0000}"/>
    <cellStyle name="20% - Accent1 4 2 2 2 2 2 3 4 3" xfId="31664" xr:uid="{00000000-0005-0000-0000-0000F97A0000}"/>
    <cellStyle name="20% - Accent1 4 2 2 2 2 2 3 4 3 2" xfId="31665" xr:uid="{00000000-0005-0000-0000-0000FA7A0000}"/>
    <cellStyle name="20% - Accent1 4 2 2 2 2 2 3 4 4" xfId="31666" xr:uid="{00000000-0005-0000-0000-0000FB7A0000}"/>
    <cellStyle name="20% - Accent1 4 2 2 2 2 2 3 5" xfId="31667" xr:uid="{00000000-0005-0000-0000-0000FC7A0000}"/>
    <cellStyle name="20% - Accent1 4 2 2 2 2 2 3 5 2" xfId="31668" xr:uid="{00000000-0005-0000-0000-0000FD7A0000}"/>
    <cellStyle name="20% - Accent1 4 2 2 2 2 2 3 5 2 2" xfId="31669" xr:uid="{00000000-0005-0000-0000-0000FE7A0000}"/>
    <cellStyle name="20% - Accent1 4 2 2 2 2 2 3 5 3" xfId="31670" xr:uid="{00000000-0005-0000-0000-0000FF7A0000}"/>
    <cellStyle name="20% - Accent1 4 2 2 2 2 2 3 6" xfId="31671" xr:uid="{00000000-0005-0000-0000-0000007B0000}"/>
    <cellStyle name="20% - Accent1 4 2 2 2 2 2 3 6 2" xfId="31672" xr:uid="{00000000-0005-0000-0000-0000017B0000}"/>
    <cellStyle name="20% - Accent1 4 2 2 2 2 2 3 6 2 2" xfId="31673" xr:uid="{00000000-0005-0000-0000-0000027B0000}"/>
    <cellStyle name="20% - Accent1 4 2 2 2 2 2 3 6 3" xfId="31674" xr:uid="{00000000-0005-0000-0000-0000037B0000}"/>
    <cellStyle name="20% - Accent1 4 2 2 2 2 2 3 7" xfId="31675" xr:uid="{00000000-0005-0000-0000-0000047B0000}"/>
    <cellStyle name="20% - Accent1 4 2 2 2 2 2 3 7 2" xfId="31676" xr:uid="{00000000-0005-0000-0000-0000057B0000}"/>
    <cellStyle name="20% - Accent1 4 2 2 2 2 2 3 8" xfId="31677" xr:uid="{00000000-0005-0000-0000-0000067B0000}"/>
    <cellStyle name="20% - Accent1 4 2 2 2 2 2 3 8 2" xfId="31678" xr:uid="{00000000-0005-0000-0000-0000077B0000}"/>
    <cellStyle name="20% - Accent1 4 2 2 2 2 2 3 9" xfId="31679" xr:uid="{00000000-0005-0000-0000-0000087B0000}"/>
    <cellStyle name="20% - Accent1 4 2 2 2 2 2 4" xfId="31680" xr:uid="{00000000-0005-0000-0000-0000097B0000}"/>
    <cellStyle name="20% - Accent1 4 2 2 2 2 2 4 2" xfId="31681" xr:uid="{00000000-0005-0000-0000-00000A7B0000}"/>
    <cellStyle name="20% - Accent1 4 2 2 2 2 2 4 2 2" xfId="31682" xr:uid="{00000000-0005-0000-0000-00000B7B0000}"/>
    <cellStyle name="20% - Accent1 4 2 2 2 2 2 4 2 2 2" xfId="31683" xr:uid="{00000000-0005-0000-0000-00000C7B0000}"/>
    <cellStyle name="20% - Accent1 4 2 2 2 2 2 4 2 3" xfId="31684" xr:uid="{00000000-0005-0000-0000-00000D7B0000}"/>
    <cellStyle name="20% - Accent1 4 2 2 2 2 2 4 3" xfId="31685" xr:uid="{00000000-0005-0000-0000-00000E7B0000}"/>
    <cellStyle name="20% - Accent1 4 2 2 2 2 2 4 3 2" xfId="31686" xr:uid="{00000000-0005-0000-0000-00000F7B0000}"/>
    <cellStyle name="20% - Accent1 4 2 2 2 2 2 4 4" xfId="31687" xr:uid="{00000000-0005-0000-0000-0000107B0000}"/>
    <cellStyle name="20% - Accent1 4 2 2 2 2 2 5" xfId="31688" xr:uid="{00000000-0005-0000-0000-0000117B0000}"/>
    <cellStyle name="20% - Accent1 4 2 2 2 2 2 5 2" xfId="31689" xr:uid="{00000000-0005-0000-0000-0000127B0000}"/>
    <cellStyle name="20% - Accent1 4 2 2 2 2 2 5 2 2" xfId="31690" xr:uid="{00000000-0005-0000-0000-0000137B0000}"/>
    <cellStyle name="20% - Accent1 4 2 2 2 2 2 5 2 2 2" xfId="31691" xr:uid="{00000000-0005-0000-0000-0000147B0000}"/>
    <cellStyle name="20% - Accent1 4 2 2 2 2 2 5 2 3" xfId="31692" xr:uid="{00000000-0005-0000-0000-0000157B0000}"/>
    <cellStyle name="20% - Accent1 4 2 2 2 2 2 5 3" xfId="31693" xr:uid="{00000000-0005-0000-0000-0000167B0000}"/>
    <cellStyle name="20% - Accent1 4 2 2 2 2 2 5 3 2" xfId="31694" xr:uid="{00000000-0005-0000-0000-0000177B0000}"/>
    <cellStyle name="20% - Accent1 4 2 2 2 2 2 5 4" xfId="31695" xr:uid="{00000000-0005-0000-0000-0000187B0000}"/>
    <cellStyle name="20% - Accent1 4 2 2 2 2 2 6" xfId="31696" xr:uid="{00000000-0005-0000-0000-0000197B0000}"/>
    <cellStyle name="20% - Accent1 4 2 2 2 2 2 6 2" xfId="31697" xr:uid="{00000000-0005-0000-0000-00001A7B0000}"/>
    <cellStyle name="20% - Accent1 4 2 2 2 2 2 6 2 2" xfId="31698" xr:uid="{00000000-0005-0000-0000-00001B7B0000}"/>
    <cellStyle name="20% - Accent1 4 2 2 2 2 2 6 2 2 2" xfId="31699" xr:uid="{00000000-0005-0000-0000-00001C7B0000}"/>
    <cellStyle name="20% - Accent1 4 2 2 2 2 2 6 2 3" xfId="31700" xr:uid="{00000000-0005-0000-0000-00001D7B0000}"/>
    <cellStyle name="20% - Accent1 4 2 2 2 2 2 6 3" xfId="31701" xr:uid="{00000000-0005-0000-0000-00001E7B0000}"/>
    <cellStyle name="20% - Accent1 4 2 2 2 2 2 6 3 2" xfId="31702" xr:uid="{00000000-0005-0000-0000-00001F7B0000}"/>
    <cellStyle name="20% - Accent1 4 2 2 2 2 2 6 4" xfId="31703" xr:uid="{00000000-0005-0000-0000-0000207B0000}"/>
    <cellStyle name="20% - Accent1 4 2 2 2 2 2 7" xfId="31704" xr:uid="{00000000-0005-0000-0000-0000217B0000}"/>
    <cellStyle name="20% - Accent1 4 2 2 2 2 2 7 2" xfId="31705" xr:uid="{00000000-0005-0000-0000-0000227B0000}"/>
    <cellStyle name="20% - Accent1 4 2 2 2 2 2 7 2 2" xfId="31706" xr:uid="{00000000-0005-0000-0000-0000237B0000}"/>
    <cellStyle name="20% - Accent1 4 2 2 2 2 2 7 3" xfId="31707" xr:uid="{00000000-0005-0000-0000-0000247B0000}"/>
    <cellStyle name="20% - Accent1 4 2 2 2 2 2 8" xfId="31708" xr:uid="{00000000-0005-0000-0000-0000257B0000}"/>
    <cellStyle name="20% - Accent1 4 2 2 2 2 2 8 2" xfId="31709" xr:uid="{00000000-0005-0000-0000-0000267B0000}"/>
    <cellStyle name="20% - Accent1 4 2 2 2 2 2 8 2 2" xfId="31710" xr:uid="{00000000-0005-0000-0000-0000277B0000}"/>
    <cellStyle name="20% - Accent1 4 2 2 2 2 2 8 3" xfId="31711" xr:uid="{00000000-0005-0000-0000-0000287B0000}"/>
    <cellStyle name="20% - Accent1 4 2 2 2 2 2 9" xfId="31712" xr:uid="{00000000-0005-0000-0000-0000297B0000}"/>
    <cellStyle name="20% - Accent1 4 2 2 2 2 2 9 2" xfId="31713" xr:uid="{00000000-0005-0000-0000-00002A7B0000}"/>
    <cellStyle name="20% - Accent1 4 2 2 2 2 3" xfId="31714" xr:uid="{00000000-0005-0000-0000-00002B7B0000}"/>
    <cellStyle name="20% - Accent1 4 2 2 2 2 3 10" xfId="31715" xr:uid="{00000000-0005-0000-0000-00002C7B0000}"/>
    <cellStyle name="20% - Accent1 4 2 2 2 2 3 10 2" xfId="31716" xr:uid="{00000000-0005-0000-0000-00002D7B0000}"/>
    <cellStyle name="20% - Accent1 4 2 2 2 2 3 11" xfId="31717" xr:uid="{00000000-0005-0000-0000-00002E7B0000}"/>
    <cellStyle name="20% - Accent1 4 2 2 2 2 3 2" xfId="31718" xr:uid="{00000000-0005-0000-0000-00002F7B0000}"/>
    <cellStyle name="20% - Accent1 4 2 2 2 2 3 2 2" xfId="31719" xr:uid="{00000000-0005-0000-0000-0000307B0000}"/>
    <cellStyle name="20% - Accent1 4 2 2 2 2 3 2 2 2" xfId="31720" xr:uid="{00000000-0005-0000-0000-0000317B0000}"/>
    <cellStyle name="20% - Accent1 4 2 2 2 2 3 2 2 2 2" xfId="31721" xr:uid="{00000000-0005-0000-0000-0000327B0000}"/>
    <cellStyle name="20% - Accent1 4 2 2 2 2 3 2 2 2 2 2" xfId="31722" xr:uid="{00000000-0005-0000-0000-0000337B0000}"/>
    <cellStyle name="20% - Accent1 4 2 2 2 2 3 2 2 2 3" xfId="31723" xr:uid="{00000000-0005-0000-0000-0000347B0000}"/>
    <cellStyle name="20% - Accent1 4 2 2 2 2 3 2 2 3" xfId="31724" xr:uid="{00000000-0005-0000-0000-0000357B0000}"/>
    <cellStyle name="20% - Accent1 4 2 2 2 2 3 2 2 3 2" xfId="31725" xr:uid="{00000000-0005-0000-0000-0000367B0000}"/>
    <cellStyle name="20% - Accent1 4 2 2 2 2 3 2 2 4" xfId="31726" xr:uid="{00000000-0005-0000-0000-0000377B0000}"/>
    <cellStyle name="20% - Accent1 4 2 2 2 2 3 2 3" xfId="31727" xr:uid="{00000000-0005-0000-0000-0000387B0000}"/>
    <cellStyle name="20% - Accent1 4 2 2 2 2 3 2 3 2" xfId="31728" xr:uid="{00000000-0005-0000-0000-0000397B0000}"/>
    <cellStyle name="20% - Accent1 4 2 2 2 2 3 2 3 2 2" xfId="31729" xr:uid="{00000000-0005-0000-0000-00003A7B0000}"/>
    <cellStyle name="20% - Accent1 4 2 2 2 2 3 2 3 2 2 2" xfId="31730" xr:uid="{00000000-0005-0000-0000-00003B7B0000}"/>
    <cellStyle name="20% - Accent1 4 2 2 2 2 3 2 3 2 3" xfId="31731" xr:uid="{00000000-0005-0000-0000-00003C7B0000}"/>
    <cellStyle name="20% - Accent1 4 2 2 2 2 3 2 3 3" xfId="31732" xr:uid="{00000000-0005-0000-0000-00003D7B0000}"/>
    <cellStyle name="20% - Accent1 4 2 2 2 2 3 2 3 3 2" xfId="31733" xr:uid="{00000000-0005-0000-0000-00003E7B0000}"/>
    <cellStyle name="20% - Accent1 4 2 2 2 2 3 2 3 4" xfId="31734" xr:uid="{00000000-0005-0000-0000-00003F7B0000}"/>
    <cellStyle name="20% - Accent1 4 2 2 2 2 3 2 4" xfId="31735" xr:uid="{00000000-0005-0000-0000-0000407B0000}"/>
    <cellStyle name="20% - Accent1 4 2 2 2 2 3 2 4 2" xfId="31736" xr:uid="{00000000-0005-0000-0000-0000417B0000}"/>
    <cellStyle name="20% - Accent1 4 2 2 2 2 3 2 4 2 2" xfId="31737" xr:uid="{00000000-0005-0000-0000-0000427B0000}"/>
    <cellStyle name="20% - Accent1 4 2 2 2 2 3 2 4 2 2 2" xfId="31738" xr:uid="{00000000-0005-0000-0000-0000437B0000}"/>
    <cellStyle name="20% - Accent1 4 2 2 2 2 3 2 4 2 3" xfId="31739" xr:uid="{00000000-0005-0000-0000-0000447B0000}"/>
    <cellStyle name="20% - Accent1 4 2 2 2 2 3 2 4 3" xfId="31740" xr:uid="{00000000-0005-0000-0000-0000457B0000}"/>
    <cellStyle name="20% - Accent1 4 2 2 2 2 3 2 4 3 2" xfId="31741" xr:uid="{00000000-0005-0000-0000-0000467B0000}"/>
    <cellStyle name="20% - Accent1 4 2 2 2 2 3 2 4 4" xfId="31742" xr:uid="{00000000-0005-0000-0000-0000477B0000}"/>
    <cellStyle name="20% - Accent1 4 2 2 2 2 3 2 5" xfId="31743" xr:uid="{00000000-0005-0000-0000-0000487B0000}"/>
    <cellStyle name="20% - Accent1 4 2 2 2 2 3 2 5 2" xfId="31744" xr:uid="{00000000-0005-0000-0000-0000497B0000}"/>
    <cellStyle name="20% - Accent1 4 2 2 2 2 3 2 5 2 2" xfId="31745" xr:uid="{00000000-0005-0000-0000-00004A7B0000}"/>
    <cellStyle name="20% - Accent1 4 2 2 2 2 3 2 5 3" xfId="31746" xr:uid="{00000000-0005-0000-0000-00004B7B0000}"/>
    <cellStyle name="20% - Accent1 4 2 2 2 2 3 2 6" xfId="31747" xr:uid="{00000000-0005-0000-0000-00004C7B0000}"/>
    <cellStyle name="20% - Accent1 4 2 2 2 2 3 2 6 2" xfId="31748" xr:uid="{00000000-0005-0000-0000-00004D7B0000}"/>
    <cellStyle name="20% - Accent1 4 2 2 2 2 3 2 6 2 2" xfId="31749" xr:uid="{00000000-0005-0000-0000-00004E7B0000}"/>
    <cellStyle name="20% - Accent1 4 2 2 2 2 3 2 6 3" xfId="31750" xr:uid="{00000000-0005-0000-0000-00004F7B0000}"/>
    <cellStyle name="20% - Accent1 4 2 2 2 2 3 2 7" xfId="31751" xr:uid="{00000000-0005-0000-0000-0000507B0000}"/>
    <cellStyle name="20% - Accent1 4 2 2 2 2 3 2 7 2" xfId="31752" xr:uid="{00000000-0005-0000-0000-0000517B0000}"/>
    <cellStyle name="20% - Accent1 4 2 2 2 2 3 2 8" xfId="31753" xr:uid="{00000000-0005-0000-0000-0000527B0000}"/>
    <cellStyle name="20% - Accent1 4 2 2 2 2 3 2 8 2" xfId="31754" xr:uid="{00000000-0005-0000-0000-0000537B0000}"/>
    <cellStyle name="20% - Accent1 4 2 2 2 2 3 2 9" xfId="31755" xr:uid="{00000000-0005-0000-0000-0000547B0000}"/>
    <cellStyle name="20% - Accent1 4 2 2 2 2 3 3" xfId="31756" xr:uid="{00000000-0005-0000-0000-0000557B0000}"/>
    <cellStyle name="20% - Accent1 4 2 2 2 2 3 3 2" xfId="31757" xr:uid="{00000000-0005-0000-0000-0000567B0000}"/>
    <cellStyle name="20% - Accent1 4 2 2 2 2 3 3 2 2" xfId="31758" xr:uid="{00000000-0005-0000-0000-0000577B0000}"/>
    <cellStyle name="20% - Accent1 4 2 2 2 2 3 3 2 2 2" xfId="31759" xr:uid="{00000000-0005-0000-0000-0000587B0000}"/>
    <cellStyle name="20% - Accent1 4 2 2 2 2 3 3 2 2 2 2" xfId="31760" xr:uid="{00000000-0005-0000-0000-0000597B0000}"/>
    <cellStyle name="20% - Accent1 4 2 2 2 2 3 3 2 2 3" xfId="31761" xr:uid="{00000000-0005-0000-0000-00005A7B0000}"/>
    <cellStyle name="20% - Accent1 4 2 2 2 2 3 3 2 3" xfId="31762" xr:uid="{00000000-0005-0000-0000-00005B7B0000}"/>
    <cellStyle name="20% - Accent1 4 2 2 2 2 3 3 2 3 2" xfId="31763" xr:uid="{00000000-0005-0000-0000-00005C7B0000}"/>
    <cellStyle name="20% - Accent1 4 2 2 2 2 3 3 2 4" xfId="31764" xr:uid="{00000000-0005-0000-0000-00005D7B0000}"/>
    <cellStyle name="20% - Accent1 4 2 2 2 2 3 3 3" xfId="31765" xr:uid="{00000000-0005-0000-0000-00005E7B0000}"/>
    <cellStyle name="20% - Accent1 4 2 2 2 2 3 3 3 2" xfId="31766" xr:uid="{00000000-0005-0000-0000-00005F7B0000}"/>
    <cellStyle name="20% - Accent1 4 2 2 2 2 3 3 3 2 2" xfId="31767" xr:uid="{00000000-0005-0000-0000-0000607B0000}"/>
    <cellStyle name="20% - Accent1 4 2 2 2 2 3 3 3 2 2 2" xfId="31768" xr:uid="{00000000-0005-0000-0000-0000617B0000}"/>
    <cellStyle name="20% - Accent1 4 2 2 2 2 3 3 3 2 3" xfId="31769" xr:uid="{00000000-0005-0000-0000-0000627B0000}"/>
    <cellStyle name="20% - Accent1 4 2 2 2 2 3 3 3 3" xfId="31770" xr:uid="{00000000-0005-0000-0000-0000637B0000}"/>
    <cellStyle name="20% - Accent1 4 2 2 2 2 3 3 3 3 2" xfId="31771" xr:uid="{00000000-0005-0000-0000-0000647B0000}"/>
    <cellStyle name="20% - Accent1 4 2 2 2 2 3 3 3 4" xfId="31772" xr:uid="{00000000-0005-0000-0000-0000657B0000}"/>
    <cellStyle name="20% - Accent1 4 2 2 2 2 3 3 4" xfId="31773" xr:uid="{00000000-0005-0000-0000-0000667B0000}"/>
    <cellStyle name="20% - Accent1 4 2 2 2 2 3 3 4 2" xfId="31774" xr:uid="{00000000-0005-0000-0000-0000677B0000}"/>
    <cellStyle name="20% - Accent1 4 2 2 2 2 3 3 4 2 2" xfId="31775" xr:uid="{00000000-0005-0000-0000-0000687B0000}"/>
    <cellStyle name="20% - Accent1 4 2 2 2 2 3 3 4 2 2 2" xfId="31776" xr:uid="{00000000-0005-0000-0000-0000697B0000}"/>
    <cellStyle name="20% - Accent1 4 2 2 2 2 3 3 4 2 3" xfId="31777" xr:uid="{00000000-0005-0000-0000-00006A7B0000}"/>
    <cellStyle name="20% - Accent1 4 2 2 2 2 3 3 4 3" xfId="31778" xr:uid="{00000000-0005-0000-0000-00006B7B0000}"/>
    <cellStyle name="20% - Accent1 4 2 2 2 2 3 3 4 3 2" xfId="31779" xr:uid="{00000000-0005-0000-0000-00006C7B0000}"/>
    <cellStyle name="20% - Accent1 4 2 2 2 2 3 3 4 4" xfId="31780" xr:uid="{00000000-0005-0000-0000-00006D7B0000}"/>
    <cellStyle name="20% - Accent1 4 2 2 2 2 3 3 5" xfId="31781" xr:uid="{00000000-0005-0000-0000-00006E7B0000}"/>
    <cellStyle name="20% - Accent1 4 2 2 2 2 3 3 5 2" xfId="31782" xr:uid="{00000000-0005-0000-0000-00006F7B0000}"/>
    <cellStyle name="20% - Accent1 4 2 2 2 2 3 3 5 2 2" xfId="31783" xr:uid="{00000000-0005-0000-0000-0000707B0000}"/>
    <cellStyle name="20% - Accent1 4 2 2 2 2 3 3 5 3" xfId="31784" xr:uid="{00000000-0005-0000-0000-0000717B0000}"/>
    <cellStyle name="20% - Accent1 4 2 2 2 2 3 3 6" xfId="31785" xr:uid="{00000000-0005-0000-0000-0000727B0000}"/>
    <cellStyle name="20% - Accent1 4 2 2 2 2 3 3 6 2" xfId="31786" xr:uid="{00000000-0005-0000-0000-0000737B0000}"/>
    <cellStyle name="20% - Accent1 4 2 2 2 2 3 3 6 2 2" xfId="31787" xr:uid="{00000000-0005-0000-0000-0000747B0000}"/>
    <cellStyle name="20% - Accent1 4 2 2 2 2 3 3 6 3" xfId="31788" xr:uid="{00000000-0005-0000-0000-0000757B0000}"/>
    <cellStyle name="20% - Accent1 4 2 2 2 2 3 3 7" xfId="31789" xr:uid="{00000000-0005-0000-0000-0000767B0000}"/>
    <cellStyle name="20% - Accent1 4 2 2 2 2 3 3 7 2" xfId="31790" xr:uid="{00000000-0005-0000-0000-0000777B0000}"/>
    <cellStyle name="20% - Accent1 4 2 2 2 2 3 3 8" xfId="31791" xr:uid="{00000000-0005-0000-0000-0000787B0000}"/>
    <cellStyle name="20% - Accent1 4 2 2 2 2 3 3 8 2" xfId="31792" xr:uid="{00000000-0005-0000-0000-0000797B0000}"/>
    <cellStyle name="20% - Accent1 4 2 2 2 2 3 3 9" xfId="31793" xr:uid="{00000000-0005-0000-0000-00007A7B0000}"/>
    <cellStyle name="20% - Accent1 4 2 2 2 2 3 4" xfId="31794" xr:uid="{00000000-0005-0000-0000-00007B7B0000}"/>
    <cellStyle name="20% - Accent1 4 2 2 2 2 3 4 2" xfId="31795" xr:uid="{00000000-0005-0000-0000-00007C7B0000}"/>
    <cellStyle name="20% - Accent1 4 2 2 2 2 3 4 2 2" xfId="31796" xr:uid="{00000000-0005-0000-0000-00007D7B0000}"/>
    <cellStyle name="20% - Accent1 4 2 2 2 2 3 4 2 2 2" xfId="31797" xr:uid="{00000000-0005-0000-0000-00007E7B0000}"/>
    <cellStyle name="20% - Accent1 4 2 2 2 2 3 4 2 3" xfId="31798" xr:uid="{00000000-0005-0000-0000-00007F7B0000}"/>
    <cellStyle name="20% - Accent1 4 2 2 2 2 3 4 3" xfId="31799" xr:uid="{00000000-0005-0000-0000-0000807B0000}"/>
    <cellStyle name="20% - Accent1 4 2 2 2 2 3 4 3 2" xfId="31800" xr:uid="{00000000-0005-0000-0000-0000817B0000}"/>
    <cellStyle name="20% - Accent1 4 2 2 2 2 3 4 4" xfId="31801" xr:uid="{00000000-0005-0000-0000-0000827B0000}"/>
    <cellStyle name="20% - Accent1 4 2 2 2 2 3 5" xfId="31802" xr:uid="{00000000-0005-0000-0000-0000837B0000}"/>
    <cellStyle name="20% - Accent1 4 2 2 2 2 3 5 2" xfId="31803" xr:uid="{00000000-0005-0000-0000-0000847B0000}"/>
    <cellStyle name="20% - Accent1 4 2 2 2 2 3 5 2 2" xfId="31804" xr:uid="{00000000-0005-0000-0000-0000857B0000}"/>
    <cellStyle name="20% - Accent1 4 2 2 2 2 3 5 2 2 2" xfId="31805" xr:uid="{00000000-0005-0000-0000-0000867B0000}"/>
    <cellStyle name="20% - Accent1 4 2 2 2 2 3 5 2 3" xfId="31806" xr:uid="{00000000-0005-0000-0000-0000877B0000}"/>
    <cellStyle name="20% - Accent1 4 2 2 2 2 3 5 3" xfId="31807" xr:uid="{00000000-0005-0000-0000-0000887B0000}"/>
    <cellStyle name="20% - Accent1 4 2 2 2 2 3 5 3 2" xfId="31808" xr:uid="{00000000-0005-0000-0000-0000897B0000}"/>
    <cellStyle name="20% - Accent1 4 2 2 2 2 3 5 4" xfId="31809" xr:uid="{00000000-0005-0000-0000-00008A7B0000}"/>
    <cellStyle name="20% - Accent1 4 2 2 2 2 3 6" xfId="31810" xr:uid="{00000000-0005-0000-0000-00008B7B0000}"/>
    <cellStyle name="20% - Accent1 4 2 2 2 2 3 6 2" xfId="31811" xr:uid="{00000000-0005-0000-0000-00008C7B0000}"/>
    <cellStyle name="20% - Accent1 4 2 2 2 2 3 6 2 2" xfId="31812" xr:uid="{00000000-0005-0000-0000-00008D7B0000}"/>
    <cellStyle name="20% - Accent1 4 2 2 2 2 3 6 2 2 2" xfId="31813" xr:uid="{00000000-0005-0000-0000-00008E7B0000}"/>
    <cellStyle name="20% - Accent1 4 2 2 2 2 3 6 2 3" xfId="31814" xr:uid="{00000000-0005-0000-0000-00008F7B0000}"/>
    <cellStyle name="20% - Accent1 4 2 2 2 2 3 6 3" xfId="31815" xr:uid="{00000000-0005-0000-0000-0000907B0000}"/>
    <cellStyle name="20% - Accent1 4 2 2 2 2 3 6 3 2" xfId="31816" xr:uid="{00000000-0005-0000-0000-0000917B0000}"/>
    <cellStyle name="20% - Accent1 4 2 2 2 2 3 6 4" xfId="31817" xr:uid="{00000000-0005-0000-0000-0000927B0000}"/>
    <cellStyle name="20% - Accent1 4 2 2 2 2 3 7" xfId="31818" xr:uid="{00000000-0005-0000-0000-0000937B0000}"/>
    <cellStyle name="20% - Accent1 4 2 2 2 2 3 7 2" xfId="31819" xr:uid="{00000000-0005-0000-0000-0000947B0000}"/>
    <cellStyle name="20% - Accent1 4 2 2 2 2 3 7 2 2" xfId="31820" xr:uid="{00000000-0005-0000-0000-0000957B0000}"/>
    <cellStyle name="20% - Accent1 4 2 2 2 2 3 7 3" xfId="31821" xr:uid="{00000000-0005-0000-0000-0000967B0000}"/>
    <cellStyle name="20% - Accent1 4 2 2 2 2 3 8" xfId="31822" xr:uid="{00000000-0005-0000-0000-0000977B0000}"/>
    <cellStyle name="20% - Accent1 4 2 2 2 2 3 8 2" xfId="31823" xr:uid="{00000000-0005-0000-0000-0000987B0000}"/>
    <cellStyle name="20% - Accent1 4 2 2 2 2 3 8 2 2" xfId="31824" xr:uid="{00000000-0005-0000-0000-0000997B0000}"/>
    <cellStyle name="20% - Accent1 4 2 2 2 2 3 8 3" xfId="31825" xr:uid="{00000000-0005-0000-0000-00009A7B0000}"/>
    <cellStyle name="20% - Accent1 4 2 2 2 2 3 9" xfId="31826" xr:uid="{00000000-0005-0000-0000-00009B7B0000}"/>
    <cellStyle name="20% - Accent1 4 2 2 2 2 3 9 2" xfId="31827" xr:uid="{00000000-0005-0000-0000-00009C7B0000}"/>
    <cellStyle name="20% - Accent1 4 2 2 2 2 4" xfId="31828" xr:uid="{00000000-0005-0000-0000-00009D7B0000}"/>
    <cellStyle name="20% - Accent1 4 2 2 2 2 4 10" xfId="31829" xr:uid="{00000000-0005-0000-0000-00009E7B0000}"/>
    <cellStyle name="20% - Accent1 4 2 2 2 2 4 10 2" xfId="31830" xr:uid="{00000000-0005-0000-0000-00009F7B0000}"/>
    <cellStyle name="20% - Accent1 4 2 2 2 2 4 11" xfId="31831" xr:uid="{00000000-0005-0000-0000-0000A07B0000}"/>
    <cellStyle name="20% - Accent1 4 2 2 2 2 4 2" xfId="31832" xr:uid="{00000000-0005-0000-0000-0000A17B0000}"/>
    <cellStyle name="20% - Accent1 4 2 2 2 2 4 2 2" xfId="31833" xr:uid="{00000000-0005-0000-0000-0000A27B0000}"/>
    <cellStyle name="20% - Accent1 4 2 2 2 2 4 2 2 2" xfId="31834" xr:uid="{00000000-0005-0000-0000-0000A37B0000}"/>
    <cellStyle name="20% - Accent1 4 2 2 2 2 4 2 2 2 2" xfId="31835" xr:uid="{00000000-0005-0000-0000-0000A47B0000}"/>
    <cellStyle name="20% - Accent1 4 2 2 2 2 4 2 2 2 2 2" xfId="31836" xr:uid="{00000000-0005-0000-0000-0000A57B0000}"/>
    <cellStyle name="20% - Accent1 4 2 2 2 2 4 2 2 2 3" xfId="31837" xr:uid="{00000000-0005-0000-0000-0000A67B0000}"/>
    <cellStyle name="20% - Accent1 4 2 2 2 2 4 2 2 3" xfId="31838" xr:uid="{00000000-0005-0000-0000-0000A77B0000}"/>
    <cellStyle name="20% - Accent1 4 2 2 2 2 4 2 2 3 2" xfId="31839" xr:uid="{00000000-0005-0000-0000-0000A87B0000}"/>
    <cellStyle name="20% - Accent1 4 2 2 2 2 4 2 2 4" xfId="31840" xr:uid="{00000000-0005-0000-0000-0000A97B0000}"/>
    <cellStyle name="20% - Accent1 4 2 2 2 2 4 2 3" xfId="31841" xr:uid="{00000000-0005-0000-0000-0000AA7B0000}"/>
    <cellStyle name="20% - Accent1 4 2 2 2 2 4 2 3 2" xfId="31842" xr:uid="{00000000-0005-0000-0000-0000AB7B0000}"/>
    <cellStyle name="20% - Accent1 4 2 2 2 2 4 2 3 2 2" xfId="31843" xr:uid="{00000000-0005-0000-0000-0000AC7B0000}"/>
    <cellStyle name="20% - Accent1 4 2 2 2 2 4 2 3 2 2 2" xfId="31844" xr:uid="{00000000-0005-0000-0000-0000AD7B0000}"/>
    <cellStyle name="20% - Accent1 4 2 2 2 2 4 2 3 2 3" xfId="31845" xr:uid="{00000000-0005-0000-0000-0000AE7B0000}"/>
    <cellStyle name="20% - Accent1 4 2 2 2 2 4 2 3 3" xfId="31846" xr:uid="{00000000-0005-0000-0000-0000AF7B0000}"/>
    <cellStyle name="20% - Accent1 4 2 2 2 2 4 2 3 3 2" xfId="31847" xr:uid="{00000000-0005-0000-0000-0000B07B0000}"/>
    <cellStyle name="20% - Accent1 4 2 2 2 2 4 2 3 4" xfId="31848" xr:uid="{00000000-0005-0000-0000-0000B17B0000}"/>
    <cellStyle name="20% - Accent1 4 2 2 2 2 4 2 4" xfId="31849" xr:uid="{00000000-0005-0000-0000-0000B27B0000}"/>
    <cellStyle name="20% - Accent1 4 2 2 2 2 4 2 4 2" xfId="31850" xr:uid="{00000000-0005-0000-0000-0000B37B0000}"/>
    <cellStyle name="20% - Accent1 4 2 2 2 2 4 2 4 2 2" xfId="31851" xr:uid="{00000000-0005-0000-0000-0000B47B0000}"/>
    <cellStyle name="20% - Accent1 4 2 2 2 2 4 2 4 2 2 2" xfId="31852" xr:uid="{00000000-0005-0000-0000-0000B57B0000}"/>
    <cellStyle name="20% - Accent1 4 2 2 2 2 4 2 4 2 3" xfId="31853" xr:uid="{00000000-0005-0000-0000-0000B67B0000}"/>
    <cellStyle name="20% - Accent1 4 2 2 2 2 4 2 4 3" xfId="31854" xr:uid="{00000000-0005-0000-0000-0000B77B0000}"/>
    <cellStyle name="20% - Accent1 4 2 2 2 2 4 2 4 3 2" xfId="31855" xr:uid="{00000000-0005-0000-0000-0000B87B0000}"/>
    <cellStyle name="20% - Accent1 4 2 2 2 2 4 2 4 4" xfId="31856" xr:uid="{00000000-0005-0000-0000-0000B97B0000}"/>
    <cellStyle name="20% - Accent1 4 2 2 2 2 4 2 5" xfId="31857" xr:uid="{00000000-0005-0000-0000-0000BA7B0000}"/>
    <cellStyle name="20% - Accent1 4 2 2 2 2 4 2 5 2" xfId="31858" xr:uid="{00000000-0005-0000-0000-0000BB7B0000}"/>
    <cellStyle name="20% - Accent1 4 2 2 2 2 4 2 5 2 2" xfId="31859" xr:uid="{00000000-0005-0000-0000-0000BC7B0000}"/>
    <cellStyle name="20% - Accent1 4 2 2 2 2 4 2 5 3" xfId="31860" xr:uid="{00000000-0005-0000-0000-0000BD7B0000}"/>
    <cellStyle name="20% - Accent1 4 2 2 2 2 4 2 6" xfId="31861" xr:uid="{00000000-0005-0000-0000-0000BE7B0000}"/>
    <cellStyle name="20% - Accent1 4 2 2 2 2 4 2 6 2" xfId="31862" xr:uid="{00000000-0005-0000-0000-0000BF7B0000}"/>
    <cellStyle name="20% - Accent1 4 2 2 2 2 4 2 6 2 2" xfId="31863" xr:uid="{00000000-0005-0000-0000-0000C07B0000}"/>
    <cellStyle name="20% - Accent1 4 2 2 2 2 4 2 6 3" xfId="31864" xr:uid="{00000000-0005-0000-0000-0000C17B0000}"/>
    <cellStyle name="20% - Accent1 4 2 2 2 2 4 2 7" xfId="31865" xr:uid="{00000000-0005-0000-0000-0000C27B0000}"/>
    <cellStyle name="20% - Accent1 4 2 2 2 2 4 2 7 2" xfId="31866" xr:uid="{00000000-0005-0000-0000-0000C37B0000}"/>
    <cellStyle name="20% - Accent1 4 2 2 2 2 4 2 8" xfId="31867" xr:uid="{00000000-0005-0000-0000-0000C47B0000}"/>
    <cellStyle name="20% - Accent1 4 2 2 2 2 4 2 8 2" xfId="31868" xr:uid="{00000000-0005-0000-0000-0000C57B0000}"/>
    <cellStyle name="20% - Accent1 4 2 2 2 2 4 2 9" xfId="31869" xr:uid="{00000000-0005-0000-0000-0000C67B0000}"/>
    <cellStyle name="20% - Accent1 4 2 2 2 2 4 3" xfId="31870" xr:uid="{00000000-0005-0000-0000-0000C77B0000}"/>
    <cellStyle name="20% - Accent1 4 2 2 2 2 4 3 2" xfId="31871" xr:uid="{00000000-0005-0000-0000-0000C87B0000}"/>
    <cellStyle name="20% - Accent1 4 2 2 2 2 4 3 2 2" xfId="31872" xr:uid="{00000000-0005-0000-0000-0000C97B0000}"/>
    <cellStyle name="20% - Accent1 4 2 2 2 2 4 3 2 2 2" xfId="31873" xr:uid="{00000000-0005-0000-0000-0000CA7B0000}"/>
    <cellStyle name="20% - Accent1 4 2 2 2 2 4 3 2 2 2 2" xfId="31874" xr:uid="{00000000-0005-0000-0000-0000CB7B0000}"/>
    <cellStyle name="20% - Accent1 4 2 2 2 2 4 3 2 2 3" xfId="31875" xr:uid="{00000000-0005-0000-0000-0000CC7B0000}"/>
    <cellStyle name="20% - Accent1 4 2 2 2 2 4 3 2 3" xfId="31876" xr:uid="{00000000-0005-0000-0000-0000CD7B0000}"/>
    <cellStyle name="20% - Accent1 4 2 2 2 2 4 3 2 3 2" xfId="31877" xr:uid="{00000000-0005-0000-0000-0000CE7B0000}"/>
    <cellStyle name="20% - Accent1 4 2 2 2 2 4 3 2 4" xfId="31878" xr:uid="{00000000-0005-0000-0000-0000CF7B0000}"/>
    <cellStyle name="20% - Accent1 4 2 2 2 2 4 3 3" xfId="31879" xr:uid="{00000000-0005-0000-0000-0000D07B0000}"/>
    <cellStyle name="20% - Accent1 4 2 2 2 2 4 3 3 2" xfId="31880" xr:uid="{00000000-0005-0000-0000-0000D17B0000}"/>
    <cellStyle name="20% - Accent1 4 2 2 2 2 4 3 3 2 2" xfId="31881" xr:uid="{00000000-0005-0000-0000-0000D27B0000}"/>
    <cellStyle name="20% - Accent1 4 2 2 2 2 4 3 3 2 2 2" xfId="31882" xr:uid="{00000000-0005-0000-0000-0000D37B0000}"/>
    <cellStyle name="20% - Accent1 4 2 2 2 2 4 3 3 2 3" xfId="31883" xr:uid="{00000000-0005-0000-0000-0000D47B0000}"/>
    <cellStyle name="20% - Accent1 4 2 2 2 2 4 3 3 3" xfId="31884" xr:uid="{00000000-0005-0000-0000-0000D57B0000}"/>
    <cellStyle name="20% - Accent1 4 2 2 2 2 4 3 3 3 2" xfId="31885" xr:uid="{00000000-0005-0000-0000-0000D67B0000}"/>
    <cellStyle name="20% - Accent1 4 2 2 2 2 4 3 3 4" xfId="31886" xr:uid="{00000000-0005-0000-0000-0000D77B0000}"/>
    <cellStyle name="20% - Accent1 4 2 2 2 2 4 3 4" xfId="31887" xr:uid="{00000000-0005-0000-0000-0000D87B0000}"/>
    <cellStyle name="20% - Accent1 4 2 2 2 2 4 3 4 2" xfId="31888" xr:uid="{00000000-0005-0000-0000-0000D97B0000}"/>
    <cellStyle name="20% - Accent1 4 2 2 2 2 4 3 4 2 2" xfId="31889" xr:uid="{00000000-0005-0000-0000-0000DA7B0000}"/>
    <cellStyle name="20% - Accent1 4 2 2 2 2 4 3 4 2 2 2" xfId="31890" xr:uid="{00000000-0005-0000-0000-0000DB7B0000}"/>
    <cellStyle name="20% - Accent1 4 2 2 2 2 4 3 4 2 3" xfId="31891" xr:uid="{00000000-0005-0000-0000-0000DC7B0000}"/>
    <cellStyle name="20% - Accent1 4 2 2 2 2 4 3 4 3" xfId="31892" xr:uid="{00000000-0005-0000-0000-0000DD7B0000}"/>
    <cellStyle name="20% - Accent1 4 2 2 2 2 4 3 4 3 2" xfId="31893" xr:uid="{00000000-0005-0000-0000-0000DE7B0000}"/>
    <cellStyle name="20% - Accent1 4 2 2 2 2 4 3 4 4" xfId="31894" xr:uid="{00000000-0005-0000-0000-0000DF7B0000}"/>
    <cellStyle name="20% - Accent1 4 2 2 2 2 4 3 5" xfId="31895" xr:uid="{00000000-0005-0000-0000-0000E07B0000}"/>
    <cellStyle name="20% - Accent1 4 2 2 2 2 4 3 5 2" xfId="31896" xr:uid="{00000000-0005-0000-0000-0000E17B0000}"/>
    <cellStyle name="20% - Accent1 4 2 2 2 2 4 3 5 2 2" xfId="31897" xr:uid="{00000000-0005-0000-0000-0000E27B0000}"/>
    <cellStyle name="20% - Accent1 4 2 2 2 2 4 3 5 3" xfId="31898" xr:uid="{00000000-0005-0000-0000-0000E37B0000}"/>
    <cellStyle name="20% - Accent1 4 2 2 2 2 4 3 6" xfId="31899" xr:uid="{00000000-0005-0000-0000-0000E47B0000}"/>
    <cellStyle name="20% - Accent1 4 2 2 2 2 4 3 6 2" xfId="31900" xr:uid="{00000000-0005-0000-0000-0000E57B0000}"/>
    <cellStyle name="20% - Accent1 4 2 2 2 2 4 3 6 2 2" xfId="31901" xr:uid="{00000000-0005-0000-0000-0000E67B0000}"/>
    <cellStyle name="20% - Accent1 4 2 2 2 2 4 3 6 3" xfId="31902" xr:uid="{00000000-0005-0000-0000-0000E77B0000}"/>
    <cellStyle name="20% - Accent1 4 2 2 2 2 4 3 7" xfId="31903" xr:uid="{00000000-0005-0000-0000-0000E87B0000}"/>
    <cellStyle name="20% - Accent1 4 2 2 2 2 4 3 7 2" xfId="31904" xr:uid="{00000000-0005-0000-0000-0000E97B0000}"/>
    <cellStyle name="20% - Accent1 4 2 2 2 2 4 3 8" xfId="31905" xr:uid="{00000000-0005-0000-0000-0000EA7B0000}"/>
    <cellStyle name="20% - Accent1 4 2 2 2 2 4 3 8 2" xfId="31906" xr:uid="{00000000-0005-0000-0000-0000EB7B0000}"/>
    <cellStyle name="20% - Accent1 4 2 2 2 2 4 3 9" xfId="31907" xr:uid="{00000000-0005-0000-0000-0000EC7B0000}"/>
    <cellStyle name="20% - Accent1 4 2 2 2 2 4 4" xfId="31908" xr:uid="{00000000-0005-0000-0000-0000ED7B0000}"/>
    <cellStyle name="20% - Accent1 4 2 2 2 2 4 4 2" xfId="31909" xr:uid="{00000000-0005-0000-0000-0000EE7B0000}"/>
    <cellStyle name="20% - Accent1 4 2 2 2 2 4 4 2 2" xfId="31910" xr:uid="{00000000-0005-0000-0000-0000EF7B0000}"/>
    <cellStyle name="20% - Accent1 4 2 2 2 2 4 4 2 2 2" xfId="31911" xr:uid="{00000000-0005-0000-0000-0000F07B0000}"/>
    <cellStyle name="20% - Accent1 4 2 2 2 2 4 4 2 3" xfId="31912" xr:uid="{00000000-0005-0000-0000-0000F17B0000}"/>
    <cellStyle name="20% - Accent1 4 2 2 2 2 4 4 3" xfId="31913" xr:uid="{00000000-0005-0000-0000-0000F27B0000}"/>
    <cellStyle name="20% - Accent1 4 2 2 2 2 4 4 3 2" xfId="31914" xr:uid="{00000000-0005-0000-0000-0000F37B0000}"/>
    <cellStyle name="20% - Accent1 4 2 2 2 2 4 4 4" xfId="31915" xr:uid="{00000000-0005-0000-0000-0000F47B0000}"/>
    <cellStyle name="20% - Accent1 4 2 2 2 2 4 5" xfId="31916" xr:uid="{00000000-0005-0000-0000-0000F57B0000}"/>
    <cellStyle name="20% - Accent1 4 2 2 2 2 4 5 2" xfId="31917" xr:uid="{00000000-0005-0000-0000-0000F67B0000}"/>
    <cellStyle name="20% - Accent1 4 2 2 2 2 4 5 2 2" xfId="31918" xr:uid="{00000000-0005-0000-0000-0000F77B0000}"/>
    <cellStyle name="20% - Accent1 4 2 2 2 2 4 5 2 2 2" xfId="31919" xr:uid="{00000000-0005-0000-0000-0000F87B0000}"/>
    <cellStyle name="20% - Accent1 4 2 2 2 2 4 5 2 3" xfId="31920" xr:uid="{00000000-0005-0000-0000-0000F97B0000}"/>
    <cellStyle name="20% - Accent1 4 2 2 2 2 4 5 3" xfId="31921" xr:uid="{00000000-0005-0000-0000-0000FA7B0000}"/>
    <cellStyle name="20% - Accent1 4 2 2 2 2 4 5 3 2" xfId="31922" xr:uid="{00000000-0005-0000-0000-0000FB7B0000}"/>
    <cellStyle name="20% - Accent1 4 2 2 2 2 4 5 4" xfId="31923" xr:uid="{00000000-0005-0000-0000-0000FC7B0000}"/>
    <cellStyle name="20% - Accent1 4 2 2 2 2 4 6" xfId="31924" xr:uid="{00000000-0005-0000-0000-0000FD7B0000}"/>
    <cellStyle name="20% - Accent1 4 2 2 2 2 4 6 2" xfId="31925" xr:uid="{00000000-0005-0000-0000-0000FE7B0000}"/>
    <cellStyle name="20% - Accent1 4 2 2 2 2 4 6 2 2" xfId="31926" xr:uid="{00000000-0005-0000-0000-0000FF7B0000}"/>
    <cellStyle name="20% - Accent1 4 2 2 2 2 4 6 2 2 2" xfId="31927" xr:uid="{00000000-0005-0000-0000-0000007C0000}"/>
    <cellStyle name="20% - Accent1 4 2 2 2 2 4 6 2 3" xfId="31928" xr:uid="{00000000-0005-0000-0000-0000017C0000}"/>
    <cellStyle name="20% - Accent1 4 2 2 2 2 4 6 3" xfId="31929" xr:uid="{00000000-0005-0000-0000-0000027C0000}"/>
    <cellStyle name="20% - Accent1 4 2 2 2 2 4 6 3 2" xfId="31930" xr:uid="{00000000-0005-0000-0000-0000037C0000}"/>
    <cellStyle name="20% - Accent1 4 2 2 2 2 4 6 4" xfId="31931" xr:uid="{00000000-0005-0000-0000-0000047C0000}"/>
    <cellStyle name="20% - Accent1 4 2 2 2 2 4 7" xfId="31932" xr:uid="{00000000-0005-0000-0000-0000057C0000}"/>
    <cellStyle name="20% - Accent1 4 2 2 2 2 4 7 2" xfId="31933" xr:uid="{00000000-0005-0000-0000-0000067C0000}"/>
    <cellStyle name="20% - Accent1 4 2 2 2 2 4 7 2 2" xfId="31934" xr:uid="{00000000-0005-0000-0000-0000077C0000}"/>
    <cellStyle name="20% - Accent1 4 2 2 2 2 4 7 3" xfId="31935" xr:uid="{00000000-0005-0000-0000-0000087C0000}"/>
    <cellStyle name="20% - Accent1 4 2 2 2 2 4 8" xfId="31936" xr:uid="{00000000-0005-0000-0000-0000097C0000}"/>
    <cellStyle name="20% - Accent1 4 2 2 2 2 4 8 2" xfId="31937" xr:uid="{00000000-0005-0000-0000-00000A7C0000}"/>
    <cellStyle name="20% - Accent1 4 2 2 2 2 4 8 2 2" xfId="31938" xr:uid="{00000000-0005-0000-0000-00000B7C0000}"/>
    <cellStyle name="20% - Accent1 4 2 2 2 2 4 8 3" xfId="31939" xr:uid="{00000000-0005-0000-0000-00000C7C0000}"/>
    <cellStyle name="20% - Accent1 4 2 2 2 2 4 9" xfId="31940" xr:uid="{00000000-0005-0000-0000-00000D7C0000}"/>
    <cellStyle name="20% - Accent1 4 2 2 2 2 4 9 2" xfId="31941" xr:uid="{00000000-0005-0000-0000-00000E7C0000}"/>
    <cellStyle name="20% - Accent1 4 2 2 2 2 5" xfId="31942" xr:uid="{00000000-0005-0000-0000-00000F7C0000}"/>
    <cellStyle name="20% - Accent1 4 2 2 2 2 5 2" xfId="31943" xr:uid="{00000000-0005-0000-0000-0000107C0000}"/>
    <cellStyle name="20% - Accent1 4 2 2 2 2 5 2 2" xfId="31944" xr:uid="{00000000-0005-0000-0000-0000117C0000}"/>
    <cellStyle name="20% - Accent1 4 2 2 2 2 5 2 2 2" xfId="31945" xr:uid="{00000000-0005-0000-0000-0000127C0000}"/>
    <cellStyle name="20% - Accent1 4 2 2 2 2 5 2 2 2 2" xfId="31946" xr:uid="{00000000-0005-0000-0000-0000137C0000}"/>
    <cellStyle name="20% - Accent1 4 2 2 2 2 5 2 2 3" xfId="31947" xr:uid="{00000000-0005-0000-0000-0000147C0000}"/>
    <cellStyle name="20% - Accent1 4 2 2 2 2 5 2 3" xfId="31948" xr:uid="{00000000-0005-0000-0000-0000157C0000}"/>
    <cellStyle name="20% - Accent1 4 2 2 2 2 5 2 3 2" xfId="31949" xr:uid="{00000000-0005-0000-0000-0000167C0000}"/>
    <cellStyle name="20% - Accent1 4 2 2 2 2 5 2 4" xfId="31950" xr:uid="{00000000-0005-0000-0000-0000177C0000}"/>
    <cellStyle name="20% - Accent1 4 2 2 2 2 5 3" xfId="31951" xr:uid="{00000000-0005-0000-0000-0000187C0000}"/>
    <cellStyle name="20% - Accent1 4 2 2 2 2 5 3 2" xfId="31952" xr:uid="{00000000-0005-0000-0000-0000197C0000}"/>
    <cellStyle name="20% - Accent1 4 2 2 2 2 5 3 2 2" xfId="31953" xr:uid="{00000000-0005-0000-0000-00001A7C0000}"/>
    <cellStyle name="20% - Accent1 4 2 2 2 2 5 3 2 2 2" xfId="31954" xr:uid="{00000000-0005-0000-0000-00001B7C0000}"/>
    <cellStyle name="20% - Accent1 4 2 2 2 2 5 3 2 3" xfId="31955" xr:uid="{00000000-0005-0000-0000-00001C7C0000}"/>
    <cellStyle name="20% - Accent1 4 2 2 2 2 5 3 3" xfId="31956" xr:uid="{00000000-0005-0000-0000-00001D7C0000}"/>
    <cellStyle name="20% - Accent1 4 2 2 2 2 5 3 3 2" xfId="31957" xr:uid="{00000000-0005-0000-0000-00001E7C0000}"/>
    <cellStyle name="20% - Accent1 4 2 2 2 2 5 3 4" xfId="31958" xr:uid="{00000000-0005-0000-0000-00001F7C0000}"/>
    <cellStyle name="20% - Accent1 4 2 2 2 2 5 4" xfId="31959" xr:uid="{00000000-0005-0000-0000-0000207C0000}"/>
    <cellStyle name="20% - Accent1 4 2 2 2 2 5 4 2" xfId="31960" xr:uid="{00000000-0005-0000-0000-0000217C0000}"/>
    <cellStyle name="20% - Accent1 4 2 2 2 2 5 4 2 2" xfId="31961" xr:uid="{00000000-0005-0000-0000-0000227C0000}"/>
    <cellStyle name="20% - Accent1 4 2 2 2 2 5 4 2 2 2" xfId="31962" xr:uid="{00000000-0005-0000-0000-0000237C0000}"/>
    <cellStyle name="20% - Accent1 4 2 2 2 2 5 4 2 3" xfId="31963" xr:uid="{00000000-0005-0000-0000-0000247C0000}"/>
    <cellStyle name="20% - Accent1 4 2 2 2 2 5 4 3" xfId="31964" xr:uid="{00000000-0005-0000-0000-0000257C0000}"/>
    <cellStyle name="20% - Accent1 4 2 2 2 2 5 4 3 2" xfId="31965" xr:uid="{00000000-0005-0000-0000-0000267C0000}"/>
    <cellStyle name="20% - Accent1 4 2 2 2 2 5 4 4" xfId="31966" xr:uid="{00000000-0005-0000-0000-0000277C0000}"/>
    <cellStyle name="20% - Accent1 4 2 2 2 2 5 5" xfId="31967" xr:uid="{00000000-0005-0000-0000-0000287C0000}"/>
    <cellStyle name="20% - Accent1 4 2 2 2 2 5 5 2" xfId="31968" xr:uid="{00000000-0005-0000-0000-0000297C0000}"/>
    <cellStyle name="20% - Accent1 4 2 2 2 2 5 5 2 2" xfId="31969" xr:uid="{00000000-0005-0000-0000-00002A7C0000}"/>
    <cellStyle name="20% - Accent1 4 2 2 2 2 5 5 3" xfId="31970" xr:uid="{00000000-0005-0000-0000-00002B7C0000}"/>
    <cellStyle name="20% - Accent1 4 2 2 2 2 5 6" xfId="31971" xr:uid="{00000000-0005-0000-0000-00002C7C0000}"/>
    <cellStyle name="20% - Accent1 4 2 2 2 2 5 6 2" xfId="31972" xr:uid="{00000000-0005-0000-0000-00002D7C0000}"/>
    <cellStyle name="20% - Accent1 4 2 2 2 2 5 6 2 2" xfId="31973" xr:uid="{00000000-0005-0000-0000-00002E7C0000}"/>
    <cellStyle name="20% - Accent1 4 2 2 2 2 5 6 3" xfId="31974" xr:uid="{00000000-0005-0000-0000-00002F7C0000}"/>
    <cellStyle name="20% - Accent1 4 2 2 2 2 5 7" xfId="31975" xr:uid="{00000000-0005-0000-0000-0000307C0000}"/>
    <cellStyle name="20% - Accent1 4 2 2 2 2 5 7 2" xfId="31976" xr:uid="{00000000-0005-0000-0000-0000317C0000}"/>
    <cellStyle name="20% - Accent1 4 2 2 2 2 5 8" xfId="31977" xr:uid="{00000000-0005-0000-0000-0000327C0000}"/>
    <cellStyle name="20% - Accent1 4 2 2 2 2 5 8 2" xfId="31978" xr:uid="{00000000-0005-0000-0000-0000337C0000}"/>
    <cellStyle name="20% - Accent1 4 2 2 2 2 5 9" xfId="31979" xr:uid="{00000000-0005-0000-0000-0000347C0000}"/>
    <cellStyle name="20% - Accent1 4 2 2 2 2 6" xfId="31980" xr:uid="{00000000-0005-0000-0000-0000357C0000}"/>
    <cellStyle name="20% - Accent1 4 2 2 2 2 6 2" xfId="31981" xr:uid="{00000000-0005-0000-0000-0000367C0000}"/>
    <cellStyle name="20% - Accent1 4 2 2 2 2 6 2 2" xfId="31982" xr:uid="{00000000-0005-0000-0000-0000377C0000}"/>
    <cellStyle name="20% - Accent1 4 2 2 2 2 6 2 2 2" xfId="31983" xr:uid="{00000000-0005-0000-0000-0000387C0000}"/>
    <cellStyle name="20% - Accent1 4 2 2 2 2 6 2 2 2 2" xfId="31984" xr:uid="{00000000-0005-0000-0000-0000397C0000}"/>
    <cellStyle name="20% - Accent1 4 2 2 2 2 6 2 2 3" xfId="31985" xr:uid="{00000000-0005-0000-0000-00003A7C0000}"/>
    <cellStyle name="20% - Accent1 4 2 2 2 2 6 2 3" xfId="31986" xr:uid="{00000000-0005-0000-0000-00003B7C0000}"/>
    <cellStyle name="20% - Accent1 4 2 2 2 2 6 2 3 2" xfId="31987" xr:uid="{00000000-0005-0000-0000-00003C7C0000}"/>
    <cellStyle name="20% - Accent1 4 2 2 2 2 6 2 4" xfId="31988" xr:uid="{00000000-0005-0000-0000-00003D7C0000}"/>
    <cellStyle name="20% - Accent1 4 2 2 2 2 6 3" xfId="31989" xr:uid="{00000000-0005-0000-0000-00003E7C0000}"/>
    <cellStyle name="20% - Accent1 4 2 2 2 2 6 3 2" xfId="31990" xr:uid="{00000000-0005-0000-0000-00003F7C0000}"/>
    <cellStyle name="20% - Accent1 4 2 2 2 2 6 3 2 2" xfId="31991" xr:uid="{00000000-0005-0000-0000-0000407C0000}"/>
    <cellStyle name="20% - Accent1 4 2 2 2 2 6 3 2 2 2" xfId="31992" xr:uid="{00000000-0005-0000-0000-0000417C0000}"/>
    <cellStyle name="20% - Accent1 4 2 2 2 2 6 3 2 3" xfId="31993" xr:uid="{00000000-0005-0000-0000-0000427C0000}"/>
    <cellStyle name="20% - Accent1 4 2 2 2 2 6 3 3" xfId="31994" xr:uid="{00000000-0005-0000-0000-0000437C0000}"/>
    <cellStyle name="20% - Accent1 4 2 2 2 2 6 3 3 2" xfId="31995" xr:uid="{00000000-0005-0000-0000-0000447C0000}"/>
    <cellStyle name="20% - Accent1 4 2 2 2 2 6 3 4" xfId="31996" xr:uid="{00000000-0005-0000-0000-0000457C0000}"/>
    <cellStyle name="20% - Accent1 4 2 2 2 2 6 4" xfId="31997" xr:uid="{00000000-0005-0000-0000-0000467C0000}"/>
    <cellStyle name="20% - Accent1 4 2 2 2 2 6 4 2" xfId="31998" xr:uid="{00000000-0005-0000-0000-0000477C0000}"/>
    <cellStyle name="20% - Accent1 4 2 2 2 2 6 4 2 2" xfId="31999" xr:uid="{00000000-0005-0000-0000-0000487C0000}"/>
    <cellStyle name="20% - Accent1 4 2 2 2 2 6 4 2 2 2" xfId="32000" xr:uid="{00000000-0005-0000-0000-0000497C0000}"/>
    <cellStyle name="20% - Accent1 4 2 2 2 2 6 4 2 3" xfId="32001" xr:uid="{00000000-0005-0000-0000-00004A7C0000}"/>
    <cellStyle name="20% - Accent1 4 2 2 2 2 6 4 3" xfId="32002" xr:uid="{00000000-0005-0000-0000-00004B7C0000}"/>
    <cellStyle name="20% - Accent1 4 2 2 2 2 6 4 3 2" xfId="32003" xr:uid="{00000000-0005-0000-0000-00004C7C0000}"/>
    <cellStyle name="20% - Accent1 4 2 2 2 2 6 4 4" xfId="32004" xr:uid="{00000000-0005-0000-0000-00004D7C0000}"/>
    <cellStyle name="20% - Accent1 4 2 2 2 2 6 5" xfId="32005" xr:uid="{00000000-0005-0000-0000-00004E7C0000}"/>
    <cellStyle name="20% - Accent1 4 2 2 2 2 6 5 2" xfId="32006" xr:uid="{00000000-0005-0000-0000-00004F7C0000}"/>
    <cellStyle name="20% - Accent1 4 2 2 2 2 6 5 2 2" xfId="32007" xr:uid="{00000000-0005-0000-0000-0000507C0000}"/>
    <cellStyle name="20% - Accent1 4 2 2 2 2 6 5 3" xfId="32008" xr:uid="{00000000-0005-0000-0000-0000517C0000}"/>
    <cellStyle name="20% - Accent1 4 2 2 2 2 6 6" xfId="32009" xr:uid="{00000000-0005-0000-0000-0000527C0000}"/>
    <cellStyle name="20% - Accent1 4 2 2 2 2 6 6 2" xfId="32010" xr:uid="{00000000-0005-0000-0000-0000537C0000}"/>
    <cellStyle name="20% - Accent1 4 2 2 2 2 6 6 2 2" xfId="32011" xr:uid="{00000000-0005-0000-0000-0000547C0000}"/>
    <cellStyle name="20% - Accent1 4 2 2 2 2 6 6 3" xfId="32012" xr:uid="{00000000-0005-0000-0000-0000557C0000}"/>
    <cellStyle name="20% - Accent1 4 2 2 2 2 6 7" xfId="32013" xr:uid="{00000000-0005-0000-0000-0000567C0000}"/>
    <cellStyle name="20% - Accent1 4 2 2 2 2 6 7 2" xfId="32014" xr:uid="{00000000-0005-0000-0000-0000577C0000}"/>
    <cellStyle name="20% - Accent1 4 2 2 2 2 6 8" xfId="32015" xr:uid="{00000000-0005-0000-0000-0000587C0000}"/>
    <cellStyle name="20% - Accent1 4 2 2 2 2 6 8 2" xfId="32016" xr:uid="{00000000-0005-0000-0000-0000597C0000}"/>
    <cellStyle name="20% - Accent1 4 2 2 2 2 6 9" xfId="32017" xr:uid="{00000000-0005-0000-0000-00005A7C0000}"/>
    <cellStyle name="20% - Accent1 4 2 2 2 2 7" xfId="32018" xr:uid="{00000000-0005-0000-0000-00005B7C0000}"/>
    <cellStyle name="20% - Accent1 4 2 2 2 2 7 2" xfId="32019" xr:uid="{00000000-0005-0000-0000-00005C7C0000}"/>
    <cellStyle name="20% - Accent1 4 2 2 2 2 7 2 2" xfId="32020" xr:uid="{00000000-0005-0000-0000-00005D7C0000}"/>
    <cellStyle name="20% - Accent1 4 2 2 2 2 7 2 2 2" xfId="32021" xr:uid="{00000000-0005-0000-0000-00005E7C0000}"/>
    <cellStyle name="20% - Accent1 4 2 2 2 2 7 2 3" xfId="32022" xr:uid="{00000000-0005-0000-0000-00005F7C0000}"/>
    <cellStyle name="20% - Accent1 4 2 2 2 2 7 3" xfId="32023" xr:uid="{00000000-0005-0000-0000-0000607C0000}"/>
    <cellStyle name="20% - Accent1 4 2 2 2 2 7 3 2" xfId="32024" xr:uid="{00000000-0005-0000-0000-0000617C0000}"/>
    <cellStyle name="20% - Accent1 4 2 2 2 2 7 4" xfId="32025" xr:uid="{00000000-0005-0000-0000-0000627C0000}"/>
    <cellStyle name="20% - Accent1 4 2 2 2 2 8" xfId="32026" xr:uid="{00000000-0005-0000-0000-0000637C0000}"/>
    <cellStyle name="20% - Accent1 4 2 2 2 2 8 2" xfId="32027" xr:uid="{00000000-0005-0000-0000-0000647C0000}"/>
    <cellStyle name="20% - Accent1 4 2 2 2 2 8 2 2" xfId="32028" xr:uid="{00000000-0005-0000-0000-0000657C0000}"/>
    <cellStyle name="20% - Accent1 4 2 2 2 2 8 2 2 2" xfId="32029" xr:uid="{00000000-0005-0000-0000-0000667C0000}"/>
    <cellStyle name="20% - Accent1 4 2 2 2 2 8 2 3" xfId="32030" xr:uid="{00000000-0005-0000-0000-0000677C0000}"/>
    <cellStyle name="20% - Accent1 4 2 2 2 2 8 3" xfId="32031" xr:uid="{00000000-0005-0000-0000-0000687C0000}"/>
    <cellStyle name="20% - Accent1 4 2 2 2 2 8 3 2" xfId="32032" xr:uid="{00000000-0005-0000-0000-0000697C0000}"/>
    <cellStyle name="20% - Accent1 4 2 2 2 2 8 4" xfId="32033" xr:uid="{00000000-0005-0000-0000-00006A7C0000}"/>
    <cellStyle name="20% - Accent1 4 2 2 2 2 9" xfId="32034" xr:uid="{00000000-0005-0000-0000-00006B7C0000}"/>
    <cellStyle name="20% - Accent1 4 2 2 2 2 9 2" xfId="32035" xr:uid="{00000000-0005-0000-0000-00006C7C0000}"/>
    <cellStyle name="20% - Accent1 4 2 2 2 2 9 2 2" xfId="32036" xr:uid="{00000000-0005-0000-0000-00006D7C0000}"/>
    <cellStyle name="20% - Accent1 4 2 2 2 2 9 2 2 2" xfId="32037" xr:uid="{00000000-0005-0000-0000-00006E7C0000}"/>
    <cellStyle name="20% - Accent1 4 2 2 2 2 9 2 3" xfId="32038" xr:uid="{00000000-0005-0000-0000-00006F7C0000}"/>
    <cellStyle name="20% - Accent1 4 2 2 2 2 9 3" xfId="32039" xr:uid="{00000000-0005-0000-0000-0000707C0000}"/>
    <cellStyle name="20% - Accent1 4 2 2 2 2 9 3 2" xfId="32040" xr:uid="{00000000-0005-0000-0000-0000717C0000}"/>
    <cellStyle name="20% - Accent1 4 2 2 2 2 9 4" xfId="32041" xr:uid="{00000000-0005-0000-0000-0000727C0000}"/>
    <cellStyle name="20% - Accent1 4 2 2 2 3" xfId="32042" xr:uid="{00000000-0005-0000-0000-0000737C0000}"/>
    <cellStyle name="20% - Accent1 4 2 2 2 3 10" xfId="32043" xr:uid="{00000000-0005-0000-0000-0000747C0000}"/>
    <cellStyle name="20% - Accent1 4 2 2 2 3 10 2" xfId="32044" xr:uid="{00000000-0005-0000-0000-0000757C0000}"/>
    <cellStyle name="20% - Accent1 4 2 2 2 3 11" xfId="32045" xr:uid="{00000000-0005-0000-0000-0000767C0000}"/>
    <cellStyle name="20% - Accent1 4 2 2 2 3 2" xfId="32046" xr:uid="{00000000-0005-0000-0000-0000777C0000}"/>
    <cellStyle name="20% - Accent1 4 2 2 2 3 2 2" xfId="32047" xr:uid="{00000000-0005-0000-0000-0000787C0000}"/>
    <cellStyle name="20% - Accent1 4 2 2 2 3 2 2 2" xfId="32048" xr:uid="{00000000-0005-0000-0000-0000797C0000}"/>
    <cellStyle name="20% - Accent1 4 2 2 2 3 2 2 2 2" xfId="32049" xr:uid="{00000000-0005-0000-0000-00007A7C0000}"/>
    <cellStyle name="20% - Accent1 4 2 2 2 3 2 2 2 2 2" xfId="32050" xr:uid="{00000000-0005-0000-0000-00007B7C0000}"/>
    <cellStyle name="20% - Accent1 4 2 2 2 3 2 2 2 3" xfId="32051" xr:uid="{00000000-0005-0000-0000-00007C7C0000}"/>
    <cellStyle name="20% - Accent1 4 2 2 2 3 2 2 3" xfId="32052" xr:uid="{00000000-0005-0000-0000-00007D7C0000}"/>
    <cellStyle name="20% - Accent1 4 2 2 2 3 2 2 3 2" xfId="32053" xr:uid="{00000000-0005-0000-0000-00007E7C0000}"/>
    <cellStyle name="20% - Accent1 4 2 2 2 3 2 2 4" xfId="32054" xr:uid="{00000000-0005-0000-0000-00007F7C0000}"/>
    <cellStyle name="20% - Accent1 4 2 2 2 3 2 3" xfId="32055" xr:uid="{00000000-0005-0000-0000-0000807C0000}"/>
    <cellStyle name="20% - Accent1 4 2 2 2 3 2 3 2" xfId="32056" xr:uid="{00000000-0005-0000-0000-0000817C0000}"/>
    <cellStyle name="20% - Accent1 4 2 2 2 3 2 3 2 2" xfId="32057" xr:uid="{00000000-0005-0000-0000-0000827C0000}"/>
    <cellStyle name="20% - Accent1 4 2 2 2 3 2 3 2 2 2" xfId="32058" xr:uid="{00000000-0005-0000-0000-0000837C0000}"/>
    <cellStyle name="20% - Accent1 4 2 2 2 3 2 3 2 3" xfId="32059" xr:uid="{00000000-0005-0000-0000-0000847C0000}"/>
    <cellStyle name="20% - Accent1 4 2 2 2 3 2 3 3" xfId="32060" xr:uid="{00000000-0005-0000-0000-0000857C0000}"/>
    <cellStyle name="20% - Accent1 4 2 2 2 3 2 3 3 2" xfId="32061" xr:uid="{00000000-0005-0000-0000-0000867C0000}"/>
    <cellStyle name="20% - Accent1 4 2 2 2 3 2 3 4" xfId="32062" xr:uid="{00000000-0005-0000-0000-0000877C0000}"/>
    <cellStyle name="20% - Accent1 4 2 2 2 3 2 4" xfId="32063" xr:uid="{00000000-0005-0000-0000-0000887C0000}"/>
    <cellStyle name="20% - Accent1 4 2 2 2 3 2 4 2" xfId="32064" xr:uid="{00000000-0005-0000-0000-0000897C0000}"/>
    <cellStyle name="20% - Accent1 4 2 2 2 3 2 4 2 2" xfId="32065" xr:uid="{00000000-0005-0000-0000-00008A7C0000}"/>
    <cellStyle name="20% - Accent1 4 2 2 2 3 2 4 2 2 2" xfId="32066" xr:uid="{00000000-0005-0000-0000-00008B7C0000}"/>
    <cellStyle name="20% - Accent1 4 2 2 2 3 2 4 2 3" xfId="32067" xr:uid="{00000000-0005-0000-0000-00008C7C0000}"/>
    <cellStyle name="20% - Accent1 4 2 2 2 3 2 4 3" xfId="32068" xr:uid="{00000000-0005-0000-0000-00008D7C0000}"/>
    <cellStyle name="20% - Accent1 4 2 2 2 3 2 4 3 2" xfId="32069" xr:uid="{00000000-0005-0000-0000-00008E7C0000}"/>
    <cellStyle name="20% - Accent1 4 2 2 2 3 2 4 4" xfId="32070" xr:uid="{00000000-0005-0000-0000-00008F7C0000}"/>
    <cellStyle name="20% - Accent1 4 2 2 2 3 2 5" xfId="32071" xr:uid="{00000000-0005-0000-0000-0000907C0000}"/>
    <cellStyle name="20% - Accent1 4 2 2 2 3 2 5 2" xfId="32072" xr:uid="{00000000-0005-0000-0000-0000917C0000}"/>
    <cellStyle name="20% - Accent1 4 2 2 2 3 2 5 2 2" xfId="32073" xr:uid="{00000000-0005-0000-0000-0000927C0000}"/>
    <cellStyle name="20% - Accent1 4 2 2 2 3 2 5 3" xfId="32074" xr:uid="{00000000-0005-0000-0000-0000937C0000}"/>
    <cellStyle name="20% - Accent1 4 2 2 2 3 2 6" xfId="32075" xr:uid="{00000000-0005-0000-0000-0000947C0000}"/>
    <cellStyle name="20% - Accent1 4 2 2 2 3 2 6 2" xfId="32076" xr:uid="{00000000-0005-0000-0000-0000957C0000}"/>
    <cellStyle name="20% - Accent1 4 2 2 2 3 2 6 2 2" xfId="32077" xr:uid="{00000000-0005-0000-0000-0000967C0000}"/>
    <cellStyle name="20% - Accent1 4 2 2 2 3 2 6 3" xfId="32078" xr:uid="{00000000-0005-0000-0000-0000977C0000}"/>
    <cellStyle name="20% - Accent1 4 2 2 2 3 2 7" xfId="32079" xr:uid="{00000000-0005-0000-0000-0000987C0000}"/>
    <cellStyle name="20% - Accent1 4 2 2 2 3 2 7 2" xfId="32080" xr:uid="{00000000-0005-0000-0000-0000997C0000}"/>
    <cellStyle name="20% - Accent1 4 2 2 2 3 2 8" xfId="32081" xr:uid="{00000000-0005-0000-0000-00009A7C0000}"/>
    <cellStyle name="20% - Accent1 4 2 2 2 3 2 8 2" xfId="32082" xr:uid="{00000000-0005-0000-0000-00009B7C0000}"/>
    <cellStyle name="20% - Accent1 4 2 2 2 3 2 9" xfId="32083" xr:uid="{00000000-0005-0000-0000-00009C7C0000}"/>
    <cellStyle name="20% - Accent1 4 2 2 2 3 3" xfId="32084" xr:uid="{00000000-0005-0000-0000-00009D7C0000}"/>
    <cellStyle name="20% - Accent1 4 2 2 2 3 3 2" xfId="32085" xr:uid="{00000000-0005-0000-0000-00009E7C0000}"/>
    <cellStyle name="20% - Accent1 4 2 2 2 3 3 2 2" xfId="32086" xr:uid="{00000000-0005-0000-0000-00009F7C0000}"/>
    <cellStyle name="20% - Accent1 4 2 2 2 3 3 2 2 2" xfId="32087" xr:uid="{00000000-0005-0000-0000-0000A07C0000}"/>
    <cellStyle name="20% - Accent1 4 2 2 2 3 3 2 2 2 2" xfId="32088" xr:uid="{00000000-0005-0000-0000-0000A17C0000}"/>
    <cellStyle name="20% - Accent1 4 2 2 2 3 3 2 2 3" xfId="32089" xr:uid="{00000000-0005-0000-0000-0000A27C0000}"/>
    <cellStyle name="20% - Accent1 4 2 2 2 3 3 2 3" xfId="32090" xr:uid="{00000000-0005-0000-0000-0000A37C0000}"/>
    <cellStyle name="20% - Accent1 4 2 2 2 3 3 2 3 2" xfId="32091" xr:uid="{00000000-0005-0000-0000-0000A47C0000}"/>
    <cellStyle name="20% - Accent1 4 2 2 2 3 3 2 4" xfId="32092" xr:uid="{00000000-0005-0000-0000-0000A57C0000}"/>
    <cellStyle name="20% - Accent1 4 2 2 2 3 3 3" xfId="32093" xr:uid="{00000000-0005-0000-0000-0000A67C0000}"/>
    <cellStyle name="20% - Accent1 4 2 2 2 3 3 3 2" xfId="32094" xr:uid="{00000000-0005-0000-0000-0000A77C0000}"/>
    <cellStyle name="20% - Accent1 4 2 2 2 3 3 3 2 2" xfId="32095" xr:uid="{00000000-0005-0000-0000-0000A87C0000}"/>
    <cellStyle name="20% - Accent1 4 2 2 2 3 3 3 2 2 2" xfId="32096" xr:uid="{00000000-0005-0000-0000-0000A97C0000}"/>
    <cellStyle name="20% - Accent1 4 2 2 2 3 3 3 2 3" xfId="32097" xr:uid="{00000000-0005-0000-0000-0000AA7C0000}"/>
    <cellStyle name="20% - Accent1 4 2 2 2 3 3 3 3" xfId="32098" xr:uid="{00000000-0005-0000-0000-0000AB7C0000}"/>
    <cellStyle name="20% - Accent1 4 2 2 2 3 3 3 3 2" xfId="32099" xr:uid="{00000000-0005-0000-0000-0000AC7C0000}"/>
    <cellStyle name="20% - Accent1 4 2 2 2 3 3 3 4" xfId="32100" xr:uid="{00000000-0005-0000-0000-0000AD7C0000}"/>
    <cellStyle name="20% - Accent1 4 2 2 2 3 3 4" xfId="32101" xr:uid="{00000000-0005-0000-0000-0000AE7C0000}"/>
    <cellStyle name="20% - Accent1 4 2 2 2 3 3 4 2" xfId="32102" xr:uid="{00000000-0005-0000-0000-0000AF7C0000}"/>
    <cellStyle name="20% - Accent1 4 2 2 2 3 3 4 2 2" xfId="32103" xr:uid="{00000000-0005-0000-0000-0000B07C0000}"/>
    <cellStyle name="20% - Accent1 4 2 2 2 3 3 4 2 2 2" xfId="32104" xr:uid="{00000000-0005-0000-0000-0000B17C0000}"/>
    <cellStyle name="20% - Accent1 4 2 2 2 3 3 4 2 3" xfId="32105" xr:uid="{00000000-0005-0000-0000-0000B27C0000}"/>
    <cellStyle name="20% - Accent1 4 2 2 2 3 3 4 3" xfId="32106" xr:uid="{00000000-0005-0000-0000-0000B37C0000}"/>
    <cellStyle name="20% - Accent1 4 2 2 2 3 3 4 3 2" xfId="32107" xr:uid="{00000000-0005-0000-0000-0000B47C0000}"/>
    <cellStyle name="20% - Accent1 4 2 2 2 3 3 4 4" xfId="32108" xr:uid="{00000000-0005-0000-0000-0000B57C0000}"/>
    <cellStyle name="20% - Accent1 4 2 2 2 3 3 5" xfId="32109" xr:uid="{00000000-0005-0000-0000-0000B67C0000}"/>
    <cellStyle name="20% - Accent1 4 2 2 2 3 3 5 2" xfId="32110" xr:uid="{00000000-0005-0000-0000-0000B77C0000}"/>
    <cellStyle name="20% - Accent1 4 2 2 2 3 3 5 2 2" xfId="32111" xr:uid="{00000000-0005-0000-0000-0000B87C0000}"/>
    <cellStyle name="20% - Accent1 4 2 2 2 3 3 5 3" xfId="32112" xr:uid="{00000000-0005-0000-0000-0000B97C0000}"/>
    <cellStyle name="20% - Accent1 4 2 2 2 3 3 6" xfId="32113" xr:uid="{00000000-0005-0000-0000-0000BA7C0000}"/>
    <cellStyle name="20% - Accent1 4 2 2 2 3 3 6 2" xfId="32114" xr:uid="{00000000-0005-0000-0000-0000BB7C0000}"/>
    <cellStyle name="20% - Accent1 4 2 2 2 3 3 6 2 2" xfId="32115" xr:uid="{00000000-0005-0000-0000-0000BC7C0000}"/>
    <cellStyle name="20% - Accent1 4 2 2 2 3 3 6 3" xfId="32116" xr:uid="{00000000-0005-0000-0000-0000BD7C0000}"/>
    <cellStyle name="20% - Accent1 4 2 2 2 3 3 7" xfId="32117" xr:uid="{00000000-0005-0000-0000-0000BE7C0000}"/>
    <cellStyle name="20% - Accent1 4 2 2 2 3 3 7 2" xfId="32118" xr:uid="{00000000-0005-0000-0000-0000BF7C0000}"/>
    <cellStyle name="20% - Accent1 4 2 2 2 3 3 8" xfId="32119" xr:uid="{00000000-0005-0000-0000-0000C07C0000}"/>
    <cellStyle name="20% - Accent1 4 2 2 2 3 3 8 2" xfId="32120" xr:uid="{00000000-0005-0000-0000-0000C17C0000}"/>
    <cellStyle name="20% - Accent1 4 2 2 2 3 3 9" xfId="32121" xr:uid="{00000000-0005-0000-0000-0000C27C0000}"/>
    <cellStyle name="20% - Accent1 4 2 2 2 3 4" xfId="32122" xr:uid="{00000000-0005-0000-0000-0000C37C0000}"/>
    <cellStyle name="20% - Accent1 4 2 2 2 3 4 2" xfId="32123" xr:uid="{00000000-0005-0000-0000-0000C47C0000}"/>
    <cellStyle name="20% - Accent1 4 2 2 2 3 4 2 2" xfId="32124" xr:uid="{00000000-0005-0000-0000-0000C57C0000}"/>
    <cellStyle name="20% - Accent1 4 2 2 2 3 4 2 2 2" xfId="32125" xr:uid="{00000000-0005-0000-0000-0000C67C0000}"/>
    <cellStyle name="20% - Accent1 4 2 2 2 3 4 2 3" xfId="32126" xr:uid="{00000000-0005-0000-0000-0000C77C0000}"/>
    <cellStyle name="20% - Accent1 4 2 2 2 3 4 3" xfId="32127" xr:uid="{00000000-0005-0000-0000-0000C87C0000}"/>
    <cellStyle name="20% - Accent1 4 2 2 2 3 4 3 2" xfId="32128" xr:uid="{00000000-0005-0000-0000-0000C97C0000}"/>
    <cellStyle name="20% - Accent1 4 2 2 2 3 4 4" xfId="32129" xr:uid="{00000000-0005-0000-0000-0000CA7C0000}"/>
    <cellStyle name="20% - Accent1 4 2 2 2 3 5" xfId="32130" xr:uid="{00000000-0005-0000-0000-0000CB7C0000}"/>
    <cellStyle name="20% - Accent1 4 2 2 2 3 5 2" xfId="32131" xr:uid="{00000000-0005-0000-0000-0000CC7C0000}"/>
    <cellStyle name="20% - Accent1 4 2 2 2 3 5 2 2" xfId="32132" xr:uid="{00000000-0005-0000-0000-0000CD7C0000}"/>
    <cellStyle name="20% - Accent1 4 2 2 2 3 5 2 2 2" xfId="32133" xr:uid="{00000000-0005-0000-0000-0000CE7C0000}"/>
    <cellStyle name="20% - Accent1 4 2 2 2 3 5 2 3" xfId="32134" xr:uid="{00000000-0005-0000-0000-0000CF7C0000}"/>
    <cellStyle name="20% - Accent1 4 2 2 2 3 5 3" xfId="32135" xr:uid="{00000000-0005-0000-0000-0000D07C0000}"/>
    <cellStyle name="20% - Accent1 4 2 2 2 3 5 3 2" xfId="32136" xr:uid="{00000000-0005-0000-0000-0000D17C0000}"/>
    <cellStyle name="20% - Accent1 4 2 2 2 3 5 4" xfId="32137" xr:uid="{00000000-0005-0000-0000-0000D27C0000}"/>
    <cellStyle name="20% - Accent1 4 2 2 2 3 6" xfId="32138" xr:uid="{00000000-0005-0000-0000-0000D37C0000}"/>
    <cellStyle name="20% - Accent1 4 2 2 2 3 6 2" xfId="32139" xr:uid="{00000000-0005-0000-0000-0000D47C0000}"/>
    <cellStyle name="20% - Accent1 4 2 2 2 3 6 2 2" xfId="32140" xr:uid="{00000000-0005-0000-0000-0000D57C0000}"/>
    <cellStyle name="20% - Accent1 4 2 2 2 3 6 2 2 2" xfId="32141" xr:uid="{00000000-0005-0000-0000-0000D67C0000}"/>
    <cellStyle name="20% - Accent1 4 2 2 2 3 6 2 3" xfId="32142" xr:uid="{00000000-0005-0000-0000-0000D77C0000}"/>
    <cellStyle name="20% - Accent1 4 2 2 2 3 6 3" xfId="32143" xr:uid="{00000000-0005-0000-0000-0000D87C0000}"/>
    <cellStyle name="20% - Accent1 4 2 2 2 3 6 3 2" xfId="32144" xr:uid="{00000000-0005-0000-0000-0000D97C0000}"/>
    <cellStyle name="20% - Accent1 4 2 2 2 3 6 4" xfId="32145" xr:uid="{00000000-0005-0000-0000-0000DA7C0000}"/>
    <cellStyle name="20% - Accent1 4 2 2 2 3 7" xfId="32146" xr:uid="{00000000-0005-0000-0000-0000DB7C0000}"/>
    <cellStyle name="20% - Accent1 4 2 2 2 3 7 2" xfId="32147" xr:uid="{00000000-0005-0000-0000-0000DC7C0000}"/>
    <cellStyle name="20% - Accent1 4 2 2 2 3 7 2 2" xfId="32148" xr:uid="{00000000-0005-0000-0000-0000DD7C0000}"/>
    <cellStyle name="20% - Accent1 4 2 2 2 3 7 3" xfId="32149" xr:uid="{00000000-0005-0000-0000-0000DE7C0000}"/>
    <cellStyle name="20% - Accent1 4 2 2 2 3 8" xfId="32150" xr:uid="{00000000-0005-0000-0000-0000DF7C0000}"/>
    <cellStyle name="20% - Accent1 4 2 2 2 3 8 2" xfId="32151" xr:uid="{00000000-0005-0000-0000-0000E07C0000}"/>
    <cellStyle name="20% - Accent1 4 2 2 2 3 8 2 2" xfId="32152" xr:uid="{00000000-0005-0000-0000-0000E17C0000}"/>
    <cellStyle name="20% - Accent1 4 2 2 2 3 8 3" xfId="32153" xr:uid="{00000000-0005-0000-0000-0000E27C0000}"/>
    <cellStyle name="20% - Accent1 4 2 2 2 3 9" xfId="32154" xr:uid="{00000000-0005-0000-0000-0000E37C0000}"/>
    <cellStyle name="20% - Accent1 4 2 2 2 3 9 2" xfId="32155" xr:uid="{00000000-0005-0000-0000-0000E47C0000}"/>
    <cellStyle name="20% - Accent1 4 2 2 2 4" xfId="32156" xr:uid="{00000000-0005-0000-0000-0000E57C0000}"/>
    <cellStyle name="20% - Accent1 4 2 2 2 4 10" xfId="32157" xr:uid="{00000000-0005-0000-0000-0000E67C0000}"/>
    <cellStyle name="20% - Accent1 4 2 2 2 4 10 2" xfId="32158" xr:uid="{00000000-0005-0000-0000-0000E77C0000}"/>
    <cellStyle name="20% - Accent1 4 2 2 2 4 11" xfId="32159" xr:uid="{00000000-0005-0000-0000-0000E87C0000}"/>
    <cellStyle name="20% - Accent1 4 2 2 2 4 2" xfId="32160" xr:uid="{00000000-0005-0000-0000-0000E97C0000}"/>
    <cellStyle name="20% - Accent1 4 2 2 2 4 2 2" xfId="32161" xr:uid="{00000000-0005-0000-0000-0000EA7C0000}"/>
    <cellStyle name="20% - Accent1 4 2 2 2 4 2 2 2" xfId="32162" xr:uid="{00000000-0005-0000-0000-0000EB7C0000}"/>
    <cellStyle name="20% - Accent1 4 2 2 2 4 2 2 2 2" xfId="32163" xr:uid="{00000000-0005-0000-0000-0000EC7C0000}"/>
    <cellStyle name="20% - Accent1 4 2 2 2 4 2 2 2 2 2" xfId="32164" xr:uid="{00000000-0005-0000-0000-0000ED7C0000}"/>
    <cellStyle name="20% - Accent1 4 2 2 2 4 2 2 2 3" xfId="32165" xr:uid="{00000000-0005-0000-0000-0000EE7C0000}"/>
    <cellStyle name="20% - Accent1 4 2 2 2 4 2 2 3" xfId="32166" xr:uid="{00000000-0005-0000-0000-0000EF7C0000}"/>
    <cellStyle name="20% - Accent1 4 2 2 2 4 2 2 3 2" xfId="32167" xr:uid="{00000000-0005-0000-0000-0000F07C0000}"/>
    <cellStyle name="20% - Accent1 4 2 2 2 4 2 2 4" xfId="32168" xr:uid="{00000000-0005-0000-0000-0000F17C0000}"/>
    <cellStyle name="20% - Accent1 4 2 2 2 4 2 3" xfId="32169" xr:uid="{00000000-0005-0000-0000-0000F27C0000}"/>
    <cellStyle name="20% - Accent1 4 2 2 2 4 2 3 2" xfId="32170" xr:uid="{00000000-0005-0000-0000-0000F37C0000}"/>
    <cellStyle name="20% - Accent1 4 2 2 2 4 2 3 2 2" xfId="32171" xr:uid="{00000000-0005-0000-0000-0000F47C0000}"/>
    <cellStyle name="20% - Accent1 4 2 2 2 4 2 3 2 2 2" xfId="32172" xr:uid="{00000000-0005-0000-0000-0000F57C0000}"/>
    <cellStyle name="20% - Accent1 4 2 2 2 4 2 3 2 3" xfId="32173" xr:uid="{00000000-0005-0000-0000-0000F67C0000}"/>
    <cellStyle name="20% - Accent1 4 2 2 2 4 2 3 3" xfId="32174" xr:uid="{00000000-0005-0000-0000-0000F77C0000}"/>
    <cellStyle name="20% - Accent1 4 2 2 2 4 2 3 3 2" xfId="32175" xr:uid="{00000000-0005-0000-0000-0000F87C0000}"/>
    <cellStyle name="20% - Accent1 4 2 2 2 4 2 3 4" xfId="32176" xr:uid="{00000000-0005-0000-0000-0000F97C0000}"/>
    <cellStyle name="20% - Accent1 4 2 2 2 4 2 4" xfId="32177" xr:uid="{00000000-0005-0000-0000-0000FA7C0000}"/>
    <cellStyle name="20% - Accent1 4 2 2 2 4 2 4 2" xfId="32178" xr:uid="{00000000-0005-0000-0000-0000FB7C0000}"/>
    <cellStyle name="20% - Accent1 4 2 2 2 4 2 4 2 2" xfId="32179" xr:uid="{00000000-0005-0000-0000-0000FC7C0000}"/>
    <cellStyle name="20% - Accent1 4 2 2 2 4 2 4 2 2 2" xfId="32180" xr:uid="{00000000-0005-0000-0000-0000FD7C0000}"/>
    <cellStyle name="20% - Accent1 4 2 2 2 4 2 4 2 3" xfId="32181" xr:uid="{00000000-0005-0000-0000-0000FE7C0000}"/>
    <cellStyle name="20% - Accent1 4 2 2 2 4 2 4 3" xfId="32182" xr:uid="{00000000-0005-0000-0000-0000FF7C0000}"/>
    <cellStyle name="20% - Accent1 4 2 2 2 4 2 4 3 2" xfId="32183" xr:uid="{00000000-0005-0000-0000-0000007D0000}"/>
    <cellStyle name="20% - Accent1 4 2 2 2 4 2 4 4" xfId="32184" xr:uid="{00000000-0005-0000-0000-0000017D0000}"/>
    <cellStyle name="20% - Accent1 4 2 2 2 4 2 5" xfId="32185" xr:uid="{00000000-0005-0000-0000-0000027D0000}"/>
    <cellStyle name="20% - Accent1 4 2 2 2 4 2 5 2" xfId="32186" xr:uid="{00000000-0005-0000-0000-0000037D0000}"/>
    <cellStyle name="20% - Accent1 4 2 2 2 4 2 5 2 2" xfId="32187" xr:uid="{00000000-0005-0000-0000-0000047D0000}"/>
    <cellStyle name="20% - Accent1 4 2 2 2 4 2 5 3" xfId="32188" xr:uid="{00000000-0005-0000-0000-0000057D0000}"/>
    <cellStyle name="20% - Accent1 4 2 2 2 4 2 6" xfId="32189" xr:uid="{00000000-0005-0000-0000-0000067D0000}"/>
    <cellStyle name="20% - Accent1 4 2 2 2 4 2 6 2" xfId="32190" xr:uid="{00000000-0005-0000-0000-0000077D0000}"/>
    <cellStyle name="20% - Accent1 4 2 2 2 4 2 6 2 2" xfId="32191" xr:uid="{00000000-0005-0000-0000-0000087D0000}"/>
    <cellStyle name="20% - Accent1 4 2 2 2 4 2 6 3" xfId="32192" xr:uid="{00000000-0005-0000-0000-0000097D0000}"/>
    <cellStyle name="20% - Accent1 4 2 2 2 4 2 7" xfId="32193" xr:uid="{00000000-0005-0000-0000-00000A7D0000}"/>
    <cellStyle name="20% - Accent1 4 2 2 2 4 2 7 2" xfId="32194" xr:uid="{00000000-0005-0000-0000-00000B7D0000}"/>
    <cellStyle name="20% - Accent1 4 2 2 2 4 2 8" xfId="32195" xr:uid="{00000000-0005-0000-0000-00000C7D0000}"/>
    <cellStyle name="20% - Accent1 4 2 2 2 4 2 8 2" xfId="32196" xr:uid="{00000000-0005-0000-0000-00000D7D0000}"/>
    <cellStyle name="20% - Accent1 4 2 2 2 4 2 9" xfId="32197" xr:uid="{00000000-0005-0000-0000-00000E7D0000}"/>
    <cellStyle name="20% - Accent1 4 2 2 2 4 3" xfId="32198" xr:uid="{00000000-0005-0000-0000-00000F7D0000}"/>
    <cellStyle name="20% - Accent1 4 2 2 2 4 3 2" xfId="32199" xr:uid="{00000000-0005-0000-0000-0000107D0000}"/>
    <cellStyle name="20% - Accent1 4 2 2 2 4 3 2 2" xfId="32200" xr:uid="{00000000-0005-0000-0000-0000117D0000}"/>
    <cellStyle name="20% - Accent1 4 2 2 2 4 3 2 2 2" xfId="32201" xr:uid="{00000000-0005-0000-0000-0000127D0000}"/>
    <cellStyle name="20% - Accent1 4 2 2 2 4 3 2 2 2 2" xfId="32202" xr:uid="{00000000-0005-0000-0000-0000137D0000}"/>
    <cellStyle name="20% - Accent1 4 2 2 2 4 3 2 2 3" xfId="32203" xr:uid="{00000000-0005-0000-0000-0000147D0000}"/>
    <cellStyle name="20% - Accent1 4 2 2 2 4 3 2 3" xfId="32204" xr:uid="{00000000-0005-0000-0000-0000157D0000}"/>
    <cellStyle name="20% - Accent1 4 2 2 2 4 3 2 3 2" xfId="32205" xr:uid="{00000000-0005-0000-0000-0000167D0000}"/>
    <cellStyle name="20% - Accent1 4 2 2 2 4 3 2 4" xfId="32206" xr:uid="{00000000-0005-0000-0000-0000177D0000}"/>
    <cellStyle name="20% - Accent1 4 2 2 2 4 3 3" xfId="32207" xr:uid="{00000000-0005-0000-0000-0000187D0000}"/>
    <cellStyle name="20% - Accent1 4 2 2 2 4 3 3 2" xfId="32208" xr:uid="{00000000-0005-0000-0000-0000197D0000}"/>
    <cellStyle name="20% - Accent1 4 2 2 2 4 3 3 2 2" xfId="32209" xr:uid="{00000000-0005-0000-0000-00001A7D0000}"/>
    <cellStyle name="20% - Accent1 4 2 2 2 4 3 3 2 2 2" xfId="32210" xr:uid="{00000000-0005-0000-0000-00001B7D0000}"/>
    <cellStyle name="20% - Accent1 4 2 2 2 4 3 3 2 3" xfId="32211" xr:uid="{00000000-0005-0000-0000-00001C7D0000}"/>
    <cellStyle name="20% - Accent1 4 2 2 2 4 3 3 3" xfId="32212" xr:uid="{00000000-0005-0000-0000-00001D7D0000}"/>
    <cellStyle name="20% - Accent1 4 2 2 2 4 3 3 3 2" xfId="32213" xr:uid="{00000000-0005-0000-0000-00001E7D0000}"/>
    <cellStyle name="20% - Accent1 4 2 2 2 4 3 3 4" xfId="32214" xr:uid="{00000000-0005-0000-0000-00001F7D0000}"/>
    <cellStyle name="20% - Accent1 4 2 2 2 4 3 4" xfId="32215" xr:uid="{00000000-0005-0000-0000-0000207D0000}"/>
    <cellStyle name="20% - Accent1 4 2 2 2 4 3 4 2" xfId="32216" xr:uid="{00000000-0005-0000-0000-0000217D0000}"/>
    <cellStyle name="20% - Accent1 4 2 2 2 4 3 4 2 2" xfId="32217" xr:uid="{00000000-0005-0000-0000-0000227D0000}"/>
    <cellStyle name="20% - Accent1 4 2 2 2 4 3 4 2 2 2" xfId="32218" xr:uid="{00000000-0005-0000-0000-0000237D0000}"/>
    <cellStyle name="20% - Accent1 4 2 2 2 4 3 4 2 3" xfId="32219" xr:uid="{00000000-0005-0000-0000-0000247D0000}"/>
    <cellStyle name="20% - Accent1 4 2 2 2 4 3 4 3" xfId="32220" xr:uid="{00000000-0005-0000-0000-0000257D0000}"/>
    <cellStyle name="20% - Accent1 4 2 2 2 4 3 4 3 2" xfId="32221" xr:uid="{00000000-0005-0000-0000-0000267D0000}"/>
    <cellStyle name="20% - Accent1 4 2 2 2 4 3 4 4" xfId="32222" xr:uid="{00000000-0005-0000-0000-0000277D0000}"/>
    <cellStyle name="20% - Accent1 4 2 2 2 4 3 5" xfId="32223" xr:uid="{00000000-0005-0000-0000-0000287D0000}"/>
    <cellStyle name="20% - Accent1 4 2 2 2 4 3 5 2" xfId="32224" xr:uid="{00000000-0005-0000-0000-0000297D0000}"/>
    <cellStyle name="20% - Accent1 4 2 2 2 4 3 5 2 2" xfId="32225" xr:uid="{00000000-0005-0000-0000-00002A7D0000}"/>
    <cellStyle name="20% - Accent1 4 2 2 2 4 3 5 3" xfId="32226" xr:uid="{00000000-0005-0000-0000-00002B7D0000}"/>
    <cellStyle name="20% - Accent1 4 2 2 2 4 3 6" xfId="32227" xr:uid="{00000000-0005-0000-0000-00002C7D0000}"/>
    <cellStyle name="20% - Accent1 4 2 2 2 4 3 6 2" xfId="32228" xr:uid="{00000000-0005-0000-0000-00002D7D0000}"/>
    <cellStyle name="20% - Accent1 4 2 2 2 4 3 6 2 2" xfId="32229" xr:uid="{00000000-0005-0000-0000-00002E7D0000}"/>
    <cellStyle name="20% - Accent1 4 2 2 2 4 3 6 3" xfId="32230" xr:uid="{00000000-0005-0000-0000-00002F7D0000}"/>
    <cellStyle name="20% - Accent1 4 2 2 2 4 3 7" xfId="32231" xr:uid="{00000000-0005-0000-0000-0000307D0000}"/>
    <cellStyle name="20% - Accent1 4 2 2 2 4 3 7 2" xfId="32232" xr:uid="{00000000-0005-0000-0000-0000317D0000}"/>
    <cellStyle name="20% - Accent1 4 2 2 2 4 3 8" xfId="32233" xr:uid="{00000000-0005-0000-0000-0000327D0000}"/>
    <cellStyle name="20% - Accent1 4 2 2 2 4 3 8 2" xfId="32234" xr:uid="{00000000-0005-0000-0000-0000337D0000}"/>
    <cellStyle name="20% - Accent1 4 2 2 2 4 3 9" xfId="32235" xr:uid="{00000000-0005-0000-0000-0000347D0000}"/>
    <cellStyle name="20% - Accent1 4 2 2 2 4 4" xfId="32236" xr:uid="{00000000-0005-0000-0000-0000357D0000}"/>
    <cellStyle name="20% - Accent1 4 2 2 2 4 4 2" xfId="32237" xr:uid="{00000000-0005-0000-0000-0000367D0000}"/>
    <cellStyle name="20% - Accent1 4 2 2 2 4 4 2 2" xfId="32238" xr:uid="{00000000-0005-0000-0000-0000377D0000}"/>
    <cellStyle name="20% - Accent1 4 2 2 2 4 4 2 2 2" xfId="32239" xr:uid="{00000000-0005-0000-0000-0000387D0000}"/>
    <cellStyle name="20% - Accent1 4 2 2 2 4 4 2 3" xfId="32240" xr:uid="{00000000-0005-0000-0000-0000397D0000}"/>
    <cellStyle name="20% - Accent1 4 2 2 2 4 4 3" xfId="32241" xr:uid="{00000000-0005-0000-0000-00003A7D0000}"/>
    <cellStyle name="20% - Accent1 4 2 2 2 4 4 3 2" xfId="32242" xr:uid="{00000000-0005-0000-0000-00003B7D0000}"/>
    <cellStyle name="20% - Accent1 4 2 2 2 4 4 4" xfId="32243" xr:uid="{00000000-0005-0000-0000-00003C7D0000}"/>
    <cellStyle name="20% - Accent1 4 2 2 2 4 5" xfId="32244" xr:uid="{00000000-0005-0000-0000-00003D7D0000}"/>
    <cellStyle name="20% - Accent1 4 2 2 2 4 5 2" xfId="32245" xr:uid="{00000000-0005-0000-0000-00003E7D0000}"/>
    <cellStyle name="20% - Accent1 4 2 2 2 4 5 2 2" xfId="32246" xr:uid="{00000000-0005-0000-0000-00003F7D0000}"/>
    <cellStyle name="20% - Accent1 4 2 2 2 4 5 2 2 2" xfId="32247" xr:uid="{00000000-0005-0000-0000-0000407D0000}"/>
    <cellStyle name="20% - Accent1 4 2 2 2 4 5 2 3" xfId="32248" xr:uid="{00000000-0005-0000-0000-0000417D0000}"/>
    <cellStyle name="20% - Accent1 4 2 2 2 4 5 3" xfId="32249" xr:uid="{00000000-0005-0000-0000-0000427D0000}"/>
    <cellStyle name="20% - Accent1 4 2 2 2 4 5 3 2" xfId="32250" xr:uid="{00000000-0005-0000-0000-0000437D0000}"/>
    <cellStyle name="20% - Accent1 4 2 2 2 4 5 4" xfId="32251" xr:uid="{00000000-0005-0000-0000-0000447D0000}"/>
    <cellStyle name="20% - Accent1 4 2 2 2 4 6" xfId="32252" xr:uid="{00000000-0005-0000-0000-0000457D0000}"/>
    <cellStyle name="20% - Accent1 4 2 2 2 4 6 2" xfId="32253" xr:uid="{00000000-0005-0000-0000-0000467D0000}"/>
    <cellStyle name="20% - Accent1 4 2 2 2 4 6 2 2" xfId="32254" xr:uid="{00000000-0005-0000-0000-0000477D0000}"/>
    <cellStyle name="20% - Accent1 4 2 2 2 4 6 2 2 2" xfId="32255" xr:uid="{00000000-0005-0000-0000-0000487D0000}"/>
    <cellStyle name="20% - Accent1 4 2 2 2 4 6 2 3" xfId="32256" xr:uid="{00000000-0005-0000-0000-0000497D0000}"/>
    <cellStyle name="20% - Accent1 4 2 2 2 4 6 3" xfId="32257" xr:uid="{00000000-0005-0000-0000-00004A7D0000}"/>
    <cellStyle name="20% - Accent1 4 2 2 2 4 6 3 2" xfId="32258" xr:uid="{00000000-0005-0000-0000-00004B7D0000}"/>
    <cellStyle name="20% - Accent1 4 2 2 2 4 6 4" xfId="32259" xr:uid="{00000000-0005-0000-0000-00004C7D0000}"/>
    <cellStyle name="20% - Accent1 4 2 2 2 4 7" xfId="32260" xr:uid="{00000000-0005-0000-0000-00004D7D0000}"/>
    <cellStyle name="20% - Accent1 4 2 2 2 4 7 2" xfId="32261" xr:uid="{00000000-0005-0000-0000-00004E7D0000}"/>
    <cellStyle name="20% - Accent1 4 2 2 2 4 7 2 2" xfId="32262" xr:uid="{00000000-0005-0000-0000-00004F7D0000}"/>
    <cellStyle name="20% - Accent1 4 2 2 2 4 7 3" xfId="32263" xr:uid="{00000000-0005-0000-0000-0000507D0000}"/>
    <cellStyle name="20% - Accent1 4 2 2 2 4 8" xfId="32264" xr:uid="{00000000-0005-0000-0000-0000517D0000}"/>
    <cellStyle name="20% - Accent1 4 2 2 2 4 8 2" xfId="32265" xr:uid="{00000000-0005-0000-0000-0000527D0000}"/>
    <cellStyle name="20% - Accent1 4 2 2 2 4 8 2 2" xfId="32266" xr:uid="{00000000-0005-0000-0000-0000537D0000}"/>
    <cellStyle name="20% - Accent1 4 2 2 2 4 8 3" xfId="32267" xr:uid="{00000000-0005-0000-0000-0000547D0000}"/>
    <cellStyle name="20% - Accent1 4 2 2 2 4 9" xfId="32268" xr:uid="{00000000-0005-0000-0000-0000557D0000}"/>
    <cellStyle name="20% - Accent1 4 2 2 2 4 9 2" xfId="32269" xr:uid="{00000000-0005-0000-0000-0000567D0000}"/>
    <cellStyle name="20% - Accent1 4 2 2 2 5" xfId="32270" xr:uid="{00000000-0005-0000-0000-0000577D0000}"/>
    <cellStyle name="20% - Accent1 4 2 2 2 5 10" xfId="32271" xr:uid="{00000000-0005-0000-0000-0000587D0000}"/>
    <cellStyle name="20% - Accent1 4 2 2 2 5 10 2" xfId="32272" xr:uid="{00000000-0005-0000-0000-0000597D0000}"/>
    <cellStyle name="20% - Accent1 4 2 2 2 5 11" xfId="32273" xr:uid="{00000000-0005-0000-0000-00005A7D0000}"/>
    <cellStyle name="20% - Accent1 4 2 2 2 5 2" xfId="32274" xr:uid="{00000000-0005-0000-0000-00005B7D0000}"/>
    <cellStyle name="20% - Accent1 4 2 2 2 5 2 2" xfId="32275" xr:uid="{00000000-0005-0000-0000-00005C7D0000}"/>
    <cellStyle name="20% - Accent1 4 2 2 2 5 2 2 2" xfId="32276" xr:uid="{00000000-0005-0000-0000-00005D7D0000}"/>
    <cellStyle name="20% - Accent1 4 2 2 2 5 2 2 2 2" xfId="32277" xr:uid="{00000000-0005-0000-0000-00005E7D0000}"/>
    <cellStyle name="20% - Accent1 4 2 2 2 5 2 2 2 2 2" xfId="32278" xr:uid="{00000000-0005-0000-0000-00005F7D0000}"/>
    <cellStyle name="20% - Accent1 4 2 2 2 5 2 2 2 3" xfId="32279" xr:uid="{00000000-0005-0000-0000-0000607D0000}"/>
    <cellStyle name="20% - Accent1 4 2 2 2 5 2 2 3" xfId="32280" xr:uid="{00000000-0005-0000-0000-0000617D0000}"/>
    <cellStyle name="20% - Accent1 4 2 2 2 5 2 2 3 2" xfId="32281" xr:uid="{00000000-0005-0000-0000-0000627D0000}"/>
    <cellStyle name="20% - Accent1 4 2 2 2 5 2 2 4" xfId="32282" xr:uid="{00000000-0005-0000-0000-0000637D0000}"/>
    <cellStyle name="20% - Accent1 4 2 2 2 5 2 3" xfId="32283" xr:uid="{00000000-0005-0000-0000-0000647D0000}"/>
    <cellStyle name="20% - Accent1 4 2 2 2 5 2 3 2" xfId="32284" xr:uid="{00000000-0005-0000-0000-0000657D0000}"/>
    <cellStyle name="20% - Accent1 4 2 2 2 5 2 3 2 2" xfId="32285" xr:uid="{00000000-0005-0000-0000-0000667D0000}"/>
    <cellStyle name="20% - Accent1 4 2 2 2 5 2 3 2 2 2" xfId="32286" xr:uid="{00000000-0005-0000-0000-0000677D0000}"/>
    <cellStyle name="20% - Accent1 4 2 2 2 5 2 3 2 3" xfId="32287" xr:uid="{00000000-0005-0000-0000-0000687D0000}"/>
    <cellStyle name="20% - Accent1 4 2 2 2 5 2 3 3" xfId="32288" xr:uid="{00000000-0005-0000-0000-0000697D0000}"/>
    <cellStyle name="20% - Accent1 4 2 2 2 5 2 3 3 2" xfId="32289" xr:uid="{00000000-0005-0000-0000-00006A7D0000}"/>
    <cellStyle name="20% - Accent1 4 2 2 2 5 2 3 4" xfId="32290" xr:uid="{00000000-0005-0000-0000-00006B7D0000}"/>
    <cellStyle name="20% - Accent1 4 2 2 2 5 2 4" xfId="32291" xr:uid="{00000000-0005-0000-0000-00006C7D0000}"/>
    <cellStyle name="20% - Accent1 4 2 2 2 5 2 4 2" xfId="32292" xr:uid="{00000000-0005-0000-0000-00006D7D0000}"/>
    <cellStyle name="20% - Accent1 4 2 2 2 5 2 4 2 2" xfId="32293" xr:uid="{00000000-0005-0000-0000-00006E7D0000}"/>
    <cellStyle name="20% - Accent1 4 2 2 2 5 2 4 2 2 2" xfId="32294" xr:uid="{00000000-0005-0000-0000-00006F7D0000}"/>
    <cellStyle name="20% - Accent1 4 2 2 2 5 2 4 2 3" xfId="32295" xr:uid="{00000000-0005-0000-0000-0000707D0000}"/>
    <cellStyle name="20% - Accent1 4 2 2 2 5 2 4 3" xfId="32296" xr:uid="{00000000-0005-0000-0000-0000717D0000}"/>
    <cellStyle name="20% - Accent1 4 2 2 2 5 2 4 3 2" xfId="32297" xr:uid="{00000000-0005-0000-0000-0000727D0000}"/>
    <cellStyle name="20% - Accent1 4 2 2 2 5 2 4 4" xfId="32298" xr:uid="{00000000-0005-0000-0000-0000737D0000}"/>
    <cellStyle name="20% - Accent1 4 2 2 2 5 2 5" xfId="32299" xr:uid="{00000000-0005-0000-0000-0000747D0000}"/>
    <cellStyle name="20% - Accent1 4 2 2 2 5 2 5 2" xfId="32300" xr:uid="{00000000-0005-0000-0000-0000757D0000}"/>
    <cellStyle name="20% - Accent1 4 2 2 2 5 2 5 2 2" xfId="32301" xr:uid="{00000000-0005-0000-0000-0000767D0000}"/>
    <cellStyle name="20% - Accent1 4 2 2 2 5 2 5 3" xfId="32302" xr:uid="{00000000-0005-0000-0000-0000777D0000}"/>
    <cellStyle name="20% - Accent1 4 2 2 2 5 2 6" xfId="32303" xr:uid="{00000000-0005-0000-0000-0000787D0000}"/>
    <cellStyle name="20% - Accent1 4 2 2 2 5 2 6 2" xfId="32304" xr:uid="{00000000-0005-0000-0000-0000797D0000}"/>
    <cellStyle name="20% - Accent1 4 2 2 2 5 2 6 2 2" xfId="32305" xr:uid="{00000000-0005-0000-0000-00007A7D0000}"/>
    <cellStyle name="20% - Accent1 4 2 2 2 5 2 6 3" xfId="32306" xr:uid="{00000000-0005-0000-0000-00007B7D0000}"/>
    <cellStyle name="20% - Accent1 4 2 2 2 5 2 7" xfId="32307" xr:uid="{00000000-0005-0000-0000-00007C7D0000}"/>
    <cellStyle name="20% - Accent1 4 2 2 2 5 2 7 2" xfId="32308" xr:uid="{00000000-0005-0000-0000-00007D7D0000}"/>
    <cellStyle name="20% - Accent1 4 2 2 2 5 2 8" xfId="32309" xr:uid="{00000000-0005-0000-0000-00007E7D0000}"/>
    <cellStyle name="20% - Accent1 4 2 2 2 5 2 8 2" xfId="32310" xr:uid="{00000000-0005-0000-0000-00007F7D0000}"/>
    <cellStyle name="20% - Accent1 4 2 2 2 5 2 9" xfId="32311" xr:uid="{00000000-0005-0000-0000-0000807D0000}"/>
    <cellStyle name="20% - Accent1 4 2 2 2 5 3" xfId="32312" xr:uid="{00000000-0005-0000-0000-0000817D0000}"/>
    <cellStyle name="20% - Accent1 4 2 2 2 5 3 2" xfId="32313" xr:uid="{00000000-0005-0000-0000-0000827D0000}"/>
    <cellStyle name="20% - Accent1 4 2 2 2 5 3 2 2" xfId="32314" xr:uid="{00000000-0005-0000-0000-0000837D0000}"/>
    <cellStyle name="20% - Accent1 4 2 2 2 5 3 2 2 2" xfId="32315" xr:uid="{00000000-0005-0000-0000-0000847D0000}"/>
    <cellStyle name="20% - Accent1 4 2 2 2 5 3 2 2 2 2" xfId="32316" xr:uid="{00000000-0005-0000-0000-0000857D0000}"/>
    <cellStyle name="20% - Accent1 4 2 2 2 5 3 2 2 3" xfId="32317" xr:uid="{00000000-0005-0000-0000-0000867D0000}"/>
    <cellStyle name="20% - Accent1 4 2 2 2 5 3 2 3" xfId="32318" xr:uid="{00000000-0005-0000-0000-0000877D0000}"/>
    <cellStyle name="20% - Accent1 4 2 2 2 5 3 2 3 2" xfId="32319" xr:uid="{00000000-0005-0000-0000-0000887D0000}"/>
    <cellStyle name="20% - Accent1 4 2 2 2 5 3 2 4" xfId="32320" xr:uid="{00000000-0005-0000-0000-0000897D0000}"/>
    <cellStyle name="20% - Accent1 4 2 2 2 5 3 3" xfId="32321" xr:uid="{00000000-0005-0000-0000-00008A7D0000}"/>
    <cellStyle name="20% - Accent1 4 2 2 2 5 3 3 2" xfId="32322" xr:uid="{00000000-0005-0000-0000-00008B7D0000}"/>
    <cellStyle name="20% - Accent1 4 2 2 2 5 3 3 2 2" xfId="32323" xr:uid="{00000000-0005-0000-0000-00008C7D0000}"/>
    <cellStyle name="20% - Accent1 4 2 2 2 5 3 3 2 2 2" xfId="32324" xr:uid="{00000000-0005-0000-0000-00008D7D0000}"/>
    <cellStyle name="20% - Accent1 4 2 2 2 5 3 3 2 3" xfId="32325" xr:uid="{00000000-0005-0000-0000-00008E7D0000}"/>
    <cellStyle name="20% - Accent1 4 2 2 2 5 3 3 3" xfId="32326" xr:uid="{00000000-0005-0000-0000-00008F7D0000}"/>
    <cellStyle name="20% - Accent1 4 2 2 2 5 3 3 3 2" xfId="32327" xr:uid="{00000000-0005-0000-0000-0000907D0000}"/>
    <cellStyle name="20% - Accent1 4 2 2 2 5 3 3 4" xfId="32328" xr:uid="{00000000-0005-0000-0000-0000917D0000}"/>
    <cellStyle name="20% - Accent1 4 2 2 2 5 3 4" xfId="32329" xr:uid="{00000000-0005-0000-0000-0000927D0000}"/>
    <cellStyle name="20% - Accent1 4 2 2 2 5 3 4 2" xfId="32330" xr:uid="{00000000-0005-0000-0000-0000937D0000}"/>
    <cellStyle name="20% - Accent1 4 2 2 2 5 3 4 2 2" xfId="32331" xr:uid="{00000000-0005-0000-0000-0000947D0000}"/>
    <cellStyle name="20% - Accent1 4 2 2 2 5 3 4 2 2 2" xfId="32332" xr:uid="{00000000-0005-0000-0000-0000957D0000}"/>
    <cellStyle name="20% - Accent1 4 2 2 2 5 3 4 2 3" xfId="32333" xr:uid="{00000000-0005-0000-0000-0000967D0000}"/>
    <cellStyle name="20% - Accent1 4 2 2 2 5 3 4 3" xfId="32334" xr:uid="{00000000-0005-0000-0000-0000977D0000}"/>
    <cellStyle name="20% - Accent1 4 2 2 2 5 3 4 3 2" xfId="32335" xr:uid="{00000000-0005-0000-0000-0000987D0000}"/>
    <cellStyle name="20% - Accent1 4 2 2 2 5 3 4 4" xfId="32336" xr:uid="{00000000-0005-0000-0000-0000997D0000}"/>
    <cellStyle name="20% - Accent1 4 2 2 2 5 3 5" xfId="32337" xr:uid="{00000000-0005-0000-0000-00009A7D0000}"/>
    <cellStyle name="20% - Accent1 4 2 2 2 5 3 5 2" xfId="32338" xr:uid="{00000000-0005-0000-0000-00009B7D0000}"/>
    <cellStyle name="20% - Accent1 4 2 2 2 5 3 5 2 2" xfId="32339" xr:uid="{00000000-0005-0000-0000-00009C7D0000}"/>
    <cellStyle name="20% - Accent1 4 2 2 2 5 3 5 3" xfId="32340" xr:uid="{00000000-0005-0000-0000-00009D7D0000}"/>
    <cellStyle name="20% - Accent1 4 2 2 2 5 3 6" xfId="32341" xr:uid="{00000000-0005-0000-0000-00009E7D0000}"/>
    <cellStyle name="20% - Accent1 4 2 2 2 5 3 6 2" xfId="32342" xr:uid="{00000000-0005-0000-0000-00009F7D0000}"/>
    <cellStyle name="20% - Accent1 4 2 2 2 5 3 6 2 2" xfId="32343" xr:uid="{00000000-0005-0000-0000-0000A07D0000}"/>
    <cellStyle name="20% - Accent1 4 2 2 2 5 3 6 3" xfId="32344" xr:uid="{00000000-0005-0000-0000-0000A17D0000}"/>
    <cellStyle name="20% - Accent1 4 2 2 2 5 3 7" xfId="32345" xr:uid="{00000000-0005-0000-0000-0000A27D0000}"/>
    <cellStyle name="20% - Accent1 4 2 2 2 5 3 7 2" xfId="32346" xr:uid="{00000000-0005-0000-0000-0000A37D0000}"/>
    <cellStyle name="20% - Accent1 4 2 2 2 5 3 8" xfId="32347" xr:uid="{00000000-0005-0000-0000-0000A47D0000}"/>
    <cellStyle name="20% - Accent1 4 2 2 2 5 3 8 2" xfId="32348" xr:uid="{00000000-0005-0000-0000-0000A57D0000}"/>
    <cellStyle name="20% - Accent1 4 2 2 2 5 3 9" xfId="32349" xr:uid="{00000000-0005-0000-0000-0000A67D0000}"/>
    <cellStyle name="20% - Accent1 4 2 2 2 5 4" xfId="32350" xr:uid="{00000000-0005-0000-0000-0000A77D0000}"/>
    <cellStyle name="20% - Accent1 4 2 2 2 5 4 2" xfId="32351" xr:uid="{00000000-0005-0000-0000-0000A87D0000}"/>
    <cellStyle name="20% - Accent1 4 2 2 2 5 4 2 2" xfId="32352" xr:uid="{00000000-0005-0000-0000-0000A97D0000}"/>
    <cellStyle name="20% - Accent1 4 2 2 2 5 4 2 2 2" xfId="32353" xr:uid="{00000000-0005-0000-0000-0000AA7D0000}"/>
    <cellStyle name="20% - Accent1 4 2 2 2 5 4 2 3" xfId="32354" xr:uid="{00000000-0005-0000-0000-0000AB7D0000}"/>
    <cellStyle name="20% - Accent1 4 2 2 2 5 4 3" xfId="32355" xr:uid="{00000000-0005-0000-0000-0000AC7D0000}"/>
    <cellStyle name="20% - Accent1 4 2 2 2 5 4 3 2" xfId="32356" xr:uid="{00000000-0005-0000-0000-0000AD7D0000}"/>
    <cellStyle name="20% - Accent1 4 2 2 2 5 4 4" xfId="32357" xr:uid="{00000000-0005-0000-0000-0000AE7D0000}"/>
    <cellStyle name="20% - Accent1 4 2 2 2 5 5" xfId="32358" xr:uid="{00000000-0005-0000-0000-0000AF7D0000}"/>
    <cellStyle name="20% - Accent1 4 2 2 2 5 5 2" xfId="32359" xr:uid="{00000000-0005-0000-0000-0000B07D0000}"/>
    <cellStyle name="20% - Accent1 4 2 2 2 5 5 2 2" xfId="32360" xr:uid="{00000000-0005-0000-0000-0000B17D0000}"/>
    <cellStyle name="20% - Accent1 4 2 2 2 5 5 2 2 2" xfId="32361" xr:uid="{00000000-0005-0000-0000-0000B27D0000}"/>
    <cellStyle name="20% - Accent1 4 2 2 2 5 5 2 3" xfId="32362" xr:uid="{00000000-0005-0000-0000-0000B37D0000}"/>
    <cellStyle name="20% - Accent1 4 2 2 2 5 5 3" xfId="32363" xr:uid="{00000000-0005-0000-0000-0000B47D0000}"/>
    <cellStyle name="20% - Accent1 4 2 2 2 5 5 3 2" xfId="32364" xr:uid="{00000000-0005-0000-0000-0000B57D0000}"/>
    <cellStyle name="20% - Accent1 4 2 2 2 5 5 4" xfId="32365" xr:uid="{00000000-0005-0000-0000-0000B67D0000}"/>
    <cellStyle name="20% - Accent1 4 2 2 2 5 6" xfId="32366" xr:uid="{00000000-0005-0000-0000-0000B77D0000}"/>
    <cellStyle name="20% - Accent1 4 2 2 2 5 6 2" xfId="32367" xr:uid="{00000000-0005-0000-0000-0000B87D0000}"/>
    <cellStyle name="20% - Accent1 4 2 2 2 5 6 2 2" xfId="32368" xr:uid="{00000000-0005-0000-0000-0000B97D0000}"/>
    <cellStyle name="20% - Accent1 4 2 2 2 5 6 2 2 2" xfId="32369" xr:uid="{00000000-0005-0000-0000-0000BA7D0000}"/>
    <cellStyle name="20% - Accent1 4 2 2 2 5 6 2 3" xfId="32370" xr:uid="{00000000-0005-0000-0000-0000BB7D0000}"/>
    <cellStyle name="20% - Accent1 4 2 2 2 5 6 3" xfId="32371" xr:uid="{00000000-0005-0000-0000-0000BC7D0000}"/>
    <cellStyle name="20% - Accent1 4 2 2 2 5 6 3 2" xfId="32372" xr:uid="{00000000-0005-0000-0000-0000BD7D0000}"/>
    <cellStyle name="20% - Accent1 4 2 2 2 5 6 4" xfId="32373" xr:uid="{00000000-0005-0000-0000-0000BE7D0000}"/>
    <cellStyle name="20% - Accent1 4 2 2 2 5 7" xfId="32374" xr:uid="{00000000-0005-0000-0000-0000BF7D0000}"/>
    <cellStyle name="20% - Accent1 4 2 2 2 5 7 2" xfId="32375" xr:uid="{00000000-0005-0000-0000-0000C07D0000}"/>
    <cellStyle name="20% - Accent1 4 2 2 2 5 7 2 2" xfId="32376" xr:uid="{00000000-0005-0000-0000-0000C17D0000}"/>
    <cellStyle name="20% - Accent1 4 2 2 2 5 7 3" xfId="32377" xr:uid="{00000000-0005-0000-0000-0000C27D0000}"/>
    <cellStyle name="20% - Accent1 4 2 2 2 5 8" xfId="32378" xr:uid="{00000000-0005-0000-0000-0000C37D0000}"/>
    <cellStyle name="20% - Accent1 4 2 2 2 5 8 2" xfId="32379" xr:uid="{00000000-0005-0000-0000-0000C47D0000}"/>
    <cellStyle name="20% - Accent1 4 2 2 2 5 8 2 2" xfId="32380" xr:uid="{00000000-0005-0000-0000-0000C57D0000}"/>
    <cellStyle name="20% - Accent1 4 2 2 2 5 8 3" xfId="32381" xr:uid="{00000000-0005-0000-0000-0000C67D0000}"/>
    <cellStyle name="20% - Accent1 4 2 2 2 5 9" xfId="32382" xr:uid="{00000000-0005-0000-0000-0000C77D0000}"/>
    <cellStyle name="20% - Accent1 4 2 2 2 5 9 2" xfId="32383" xr:uid="{00000000-0005-0000-0000-0000C87D0000}"/>
    <cellStyle name="20% - Accent1 4 2 2 2 6" xfId="32384" xr:uid="{00000000-0005-0000-0000-0000C97D0000}"/>
    <cellStyle name="20% - Accent1 4 2 2 2 6 2" xfId="32385" xr:uid="{00000000-0005-0000-0000-0000CA7D0000}"/>
    <cellStyle name="20% - Accent1 4 2 2 2 6 2 2" xfId="32386" xr:uid="{00000000-0005-0000-0000-0000CB7D0000}"/>
    <cellStyle name="20% - Accent1 4 2 2 2 6 2 2 2" xfId="32387" xr:uid="{00000000-0005-0000-0000-0000CC7D0000}"/>
    <cellStyle name="20% - Accent1 4 2 2 2 6 2 2 2 2" xfId="32388" xr:uid="{00000000-0005-0000-0000-0000CD7D0000}"/>
    <cellStyle name="20% - Accent1 4 2 2 2 6 2 2 3" xfId="32389" xr:uid="{00000000-0005-0000-0000-0000CE7D0000}"/>
    <cellStyle name="20% - Accent1 4 2 2 2 6 2 3" xfId="32390" xr:uid="{00000000-0005-0000-0000-0000CF7D0000}"/>
    <cellStyle name="20% - Accent1 4 2 2 2 6 2 3 2" xfId="32391" xr:uid="{00000000-0005-0000-0000-0000D07D0000}"/>
    <cellStyle name="20% - Accent1 4 2 2 2 6 2 4" xfId="32392" xr:uid="{00000000-0005-0000-0000-0000D17D0000}"/>
    <cellStyle name="20% - Accent1 4 2 2 2 6 3" xfId="32393" xr:uid="{00000000-0005-0000-0000-0000D27D0000}"/>
    <cellStyle name="20% - Accent1 4 2 2 2 6 3 2" xfId="32394" xr:uid="{00000000-0005-0000-0000-0000D37D0000}"/>
    <cellStyle name="20% - Accent1 4 2 2 2 6 3 2 2" xfId="32395" xr:uid="{00000000-0005-0000-0000-0000D47D0000}"/>
    <cellStyle name="20% - Accent1 4 2 2 2 6 3 2 2 2" xfId="32396" xr:uid="{00000000-0005-0000-0000-0000D57D0000}"/>
    <cellStyle name="20% - Accent1 4 2 2 2 6 3 2 3" xfId="32397" xr:uid="{00000000-0005-0000-0000-0000D67D0000}"/>
    <cellStyle name="20% - Accent1 4 2 2 2 6 3 3" xfId="32398" xr:uid="{00000000-0005-0000-0000-0000D77D0000}"/>
    <cellStyle name="20% - Accent1 4 2 2 2 6 3 3 2" xfId="32399" xr:uid="{00000000-0005-0000-0000-0000D87D0000}"/>
    <cellStyle name="20% - Accent1 4 2 2 2 6 3 4" xfId="32400" xr:uid="{00000000-0005-0000-0000-0000D97D0000}"/>
    <cellStyle name="20% - Accent1 4 2 2 2 6 4" xfId="32401" xr:uid="{00000000-0005-0000-0000-0000DA7D0000}"/>
    <cellStyle name="20% - Accent1 4 2 2 2 6 4 2" xfId="32402" xr:uid="{00000000-0005-0000-0000-0000DB7D0000}"/>
    <cellStyle name="20% - Accent1 4 2 2 2 6 4 2 2" xfId="32403" xr:uid="{00000000-0005-0000-0000-0000DC7D0000}"/>
    <cellStyle name="20% - Accent1 4 2 2 2 6 4 2 2 2" xfId="32404" xr:uid="{00000000-0005-0000-0000-0000DD7D0000}"/>
    <cellStyle name="20% - Accent1 4 2 2 2 6 4 2 3" xfId="32405" xr:uid="{00000000-0005-0000-0000-0000DE7D0000}"/>
    <cellStyle name="20% - Accent1 4 2 2 2 6 4 3" xfId="32406" xr:uid="{00000000-0005-0000-0000-0000DF7D0000}"/>
    <cellStyle name="20% - Accent1 4 2 2 2 6 4 3 2" xfId="32407" xr:uid="{00000000-0005-0000-0000-0000E07D0000}"/>
    <cellStyle name="20% - Accent1 4 2 2 2 6 4 4" xfId="32408" xr:uid="{00000000-0005-0000-0000-0000E17D0000}"/>
    <cellStyle name="20% - Accent1 4 2 2 2 6 5" xfId="32409" xr:uid="{00000000-0005-0000-0000-0000E27D0000}"/>
    <cellStyle name="20% - Accent1 4 2 2 2 6 5 2" xfId="32410" xr:uid="{00000000-0005-0000-0000-0000E37D0000}"/>
    <cellStyle name="20% - Accent1 4 2 2 2 6 5 2 2" xfId="32411" xr:uid="{00000000-0005-0000-0000-0000E47D0000}"/>
    <cellStyle name="20% - Accent1 4 2 2 2 6 5 3" xfId="32412" xr:uid="{00000000-0005-0000-0000-0000E57D0000}"/>
    <cellStyle name="20% - Accent1 4 2 2 2 6 6" xfId="32413" xr:uid="{00000000-0005-0000-0000-0000E67D0000}"/>
    <cellStyle name="20% - Accent1 4 2 2 2 6 6 2" xfId="32414" xr:uid="{00000000-0005-0000-0000-0000E77D0000}"/>
    <cellStyle name="20% - Accent1 4 2 2 2 6 6 2 2" xfId="32415" xr:uid="{00000000-0005-0000-0000-0000E87D0000}"/>
    <cellStyle name="20% - Accent1 4 2 2 2 6 6 3" xfId="32416" xr:uid="{00000000-0005-0000-0000-0000E97D0000}"/>
    <cellStyle name="20% - Accent1 4 2 2 2 6 7" xfId="32417" xr:uid="{00000000-0005-0000-0000-0000EA7D0000}"/>
    <cellStyle name="20% - Accent1 4 2 2 2 6 7 2" xfId="32418" xr:uid="{00000000-0005-0000-0000-0000EB7D0000}"/>
    <cellStyle name="20% - Accent1 4 2 2 2 6 8" xfId="32419" xr:uid="{00000000-0005-0000-0000-0000EC7D0000}"/>
    <cellStyle name="20% - Accent1 4 2 2 2 6 8 2" xfId="32420" xr:uid="{00000000-0005-0000-0000-0000ED7D0000}"/>
    <cellStyle name="20% - Accent1 4 2 2 2 6 9" xfId="32421" xr:uid="{00000000-0005-0000-0000-0000EE7D0000}"/>
    <cellStyle name="20% - Accent1 4 2 2 2 7" xfId="32422" xr:uid="{00000000-0005-0000-0000-0000EF7D0000}"/>
    <cellStyle name="20% - Accent1 4 2 2 2 7 2" xfId="32423" xr:uid="{00000000-0005-0000-0000-0000F07D0000}"/>
    <cellStyle name="20% - Accent1 4 2 2 2 7 2 2" xfId="32424" xr:uid="{00000000-0005-0000-0000-0000F17D0000}"/>
    <cellStyle name="20% - Accent1 4 2 2 2 7 2 2 2" xfId="32425" xr:uid="{00000000-0005-0000-0000-0000F27D0000}"/>
    <cellStyle name="20% - Accent1 4 2 2 2 7 2 2 2 2" xfId="32426" xr:uid="{00000000-0005-0000-0000-0000F37D0000}"/>
    <cellStyle name="20% - Accent1 4 2 2 2 7 2 2 3" xfId="32427" xr:uid="{00000000-0005-0000-0000-0000F47D0000}"/>
    <cellStyle name="20% - Accent1 4 2 2 2 7 2 3" xfId="32428" xr:uid="{00000000-0005-0000-0000-0000F57D0000}"/>
    <cellStyle name="20% - Accent1 4 2 2 2 7 2 3 2" xfId="32429" xr:uid="{00000000-0005-0000-0000-0000F67D0000}"/>
    <cellStyle name="20% - Accent1 4 2 2 2 7 2 4" xfId="32430" xr:uid="{00000000-0005-0000-0000-0000F77D0000}"/>
    <cellStyle name="20% - Accent1 4 2 2 2 7 3" xfId="32431" xr:uid="{00000000-0005-0000-0000-0000F87D0000}"/>
    <cellStyle name="20% - Accent1 4 2 2 2 7 3 2" xfId="32432" xr:uid="{00000000-0005-0000-0000-0000F97D0000}"/>
    <cellStyle name="20% - Accent1 4 2 2 2 7 3 2 2" xfId="32433" xr:uid="{00000000-0005-0000-0000-0000FA7D0000}"/>
    <cellStyle name="20% - Accent1 4 2 2 2 7 3 2 2 2" xfId="32434" xr:uid="{00000000-0005-0000-0000-0000FB7D0000}"/>
    <cellStyle name="20% - Accent1 4 2 2 2 7 3 2 3" xfId="32435" xr:uid="{00000000-0005-0000-0000-0000FC7D0000}"/>
    <cellStyle name="20% - Accent1 4 2 2 2 7 3 3" xfId="32436" xr:uid="{00000000-0005-0000-0000-0000FD7D0000}"/>
    <cellStyle name="20% - Accent1 4 2 2 2 7 3 3 2" xfId="32437" xr:uid="{00000000-0005-0000-0000-0000FE7D0000}"/>
    <cellStyle name="20% - Accent1 4 2 2 2 7 3 4" xfId="32438" xr:uid="{00000000-0005-0000-0000-0000FF7D0000}"/>
    <cellStyle name="20% - Accent1 4 2 2 2 7 4" xfId="32439" xr:uid="{00000000-0005-0000-0000-0000007E0000}"/>
    <cellStyle name="20% - Accent1 4 2 2 2 7 4 2" xfId="32440" xr:uid="{00000000-0005-0000-0000-0000017E0000}"/>
    <cellStyle name="20% - Accent1 4 2 2 2 7 4 2 2" xfId="32441" xr:uid="{00000000-0005-0000-0000-0000027E0000}"/>
    <cellStyle name="20% - Accent1 4 2 2 2 7 4 2 2 2" xfId="32442" xr:uid="{00000000-0005-0000-0000-0000037E0000}"/>
    <cellStyle name="20% - Accent1 4 2 2 2 7 4 2 3" xfId="32443" xr:uid="{00000000-0005-0000-0000-0000047E0000}"/>
    <cellStyle name="20% - Accent1 4 2 2 2 7 4 3" xfId="32444" xr:uid="{00000000-0005-0000-0000-0000057E0000}"/>
    <cellStyle name="20% - Accent1 4 2 2 2 7 4 3 2" xfId="32445" xr:uid="{00000000-0005-0000-0000-0000067E0000}"/>
    <cellStyle name="20% - Accent1 4 2 2 2 7 4 4" xfId="32446" xr:uid="{00000000-0005-0000-0000-0000077E0000}"/>
    <cellStyle name="20% - Accent1 4 2 2 2 7 5" xfId="32447" xr:uid="{00000000-0005-0000-0000-0000087E0000}"/>
    <cellStyle name="20% - Accent1 4 2 2 2 7 5 2" xfId="32448" xr:uid="{00000000-0005-0000-0000-0000097E0000}"/>
    <cellStyle name="20% - Accent1 4 2 2 2 7 5 2 2" xfId="32449" xr:uid="{00000000-0005-0000-0000-00000A7E0000}"/>
    <cellStyle name="20% - Accent1 4 2 2 2 7 5 3" xfId="32450" xr:uid="{00000000-0005-0000-0000-00000B7E0000}"/>
    <cellStyle name="20% - Accent1 4 2 2 2 7 6" xfId="32451" xr:uid="{00000000-0005-0000-0000-00000C7E0000}"/>
    <cellStyle name="20% - Accent1 4 2 2 2 7 6 2" xfId="32452" xr:uid="{00000000-0005-0000-0000-00000D7E0000}"/>
    <cellStyle name="20% - Accent1 4 2 2 2 7 6 2 2" xfId="32453" xr:uid="{00000000-0005-0000-0000-00000E7E0000}"/>
    <cellStyle name="20% - Accent1 4 2 2 2 7 6 3" xfId="32454" xr:uid="{00000000-0005-0000-0000-00000F7E0000}"/>
    <cellStyle name="20% - Accent1 4 2 2 2 7 7" xfId="32455" xr:uid="{00000000-0005-0000-0000-0000107E0000}"/>
    <cellStyle name="20% - Accent1 4 2 2 2 7 7 2" xfId="32456" xr:uid="{00000000-0005-0000-0000-0000117E0000}"/>
    <cellStyle name="20% - Accent1 4 2 2 2 7 8" xfId="32457" xr:uid="{00000000-0005-0000-0000-0000127E0000}"/>
    <cellStyle name="20% - Accent1 4 2 2 2 7 8 2" xfId="32458" xr:uid="{00000000-0005-0000-0000-0000137E0000}"/>
    <cellStyle name="20% - Accent1 4 2 2 2 7 9" xfId="32459" xr:uid="{00000000-0005-0000-0000-0000147E0000}"/>
    <cellStyle name="20% - Accent1 4 2 2 2 8" xfId="32460" xr:uid="{00000000-0005-0000-0000-0000157E0000}"/>
    <cellStyle name="20% - Accent1 4 2 2 2 8 2" xfId="32461" xr:uid="{00000000-0005-0000-0000-0000167E0000}"/>
    <cellStyle name="20% - Accent1 4 2 2 2 8 2 2" xfId="32462" xr:uid="{00000000-0005-0000-0000-0000177E0000}"/>
    <cellStyle name="20% - Accent1 4 2 2 2 8 2 2 2" xfId="32463" xr:uid="{00000000-0005-0000-0000-0000187E0000}"/>
    <cellStyle name="20% - Accent1 4 2 2 2 8 2 3" xfId="32464" xr:uid="{00000000-0005-0000-0000-0000197E0000}"/>
    <cellStyle name="20% - Accent1 4 2 2 2 8 3" xfId="32465" xr:uid="{00000000-0005-0000-0000-00001A7E0000}"/>
    <cellStyle name="20% - Accent1 4 2 2 2 8 3 2" xfId="32466" xr:uid="{00000000-0005-0000-0000-00001B7E0000}"/>
    <cellStyle name="20% - Accent1 4 2 2 2 8 4" xfId="32467" xr:uid="{00000000-0005-0000-0000-00001C7E0000}"/>
    <cellStyle name="20% - Accent1 4 2 2 2 9" xfId="32468" xr:uid="{00000000-0005-0000-0000-00001D7E0000}"/>
    <cellStyle name="20% - Accent1 4 2 2 2 9 2" xfId="32469" xr:uid="{00000000-0005-0000-0000-00001E7E0000}"/>
    <cellStyle name="20% - Accent1 4 2 2 2 9 2 2" xfId="32470" xr:uid="{00000000-0005-0000-0000-00001F7E0000}"/>
    <cellStyle name="20% - Accent1 4 2 2 2 9 2 2 2" xfId="32471" xr:uid="{00000000-0005-0000-0000-0000207E0000}"/>
    <cellStyle name="20% - Accent1 4 2 2 2 9 2 3" xfId="32472" xr:uid="{00000000-0005-0000-0000-0000217E0000}"/>
    <cellStyle name="20% - Accent1 4 2 2 2 9 3" xfId="32473" xr:uid="{00000000-0005-0000-0000-0000227E0000}"/>
    <cellStyle name="20% - Accent1 4 2 2 2 9 3 2" xfId="32474" xr:uid="{00000000-0005-0000-0000-0000237E0000}"/>
    <cellStyle name="20% - Accent1 4 2 2 2 9 4" xfId="32475" xr:uid="{00000000-0005-0000-0000-0000247E0000}"/>
    <cellStyle name="20% - Accent1 4 2 2 3" xfId="32476" xr:uid="{00000000-0005-0000-0000-0000257E0000}"/>
    <cellStyle name="20% - Accent1 4 2 2 3 10" xfId="32477" xr:uid="{00000000-0005-0000-0000-0000267E0000}"/>
    <cellStyle name="20% - Accent1 4 2 2 3 10 2" xfId="32478" xr:uid="{00000000-0005-0000-0000-0000277E0000}"/>
    <cellStyle name="20% - Accent1 4 2 2 3 10 2 2" xfId="32479" xr:uid="{00000000-0005-0000-0000-0000287E0000}"/>
    <cellStyle name="20% - Accent1 4 2 2 3 10 3" xfId="32480" xr:uid="{00000000-0005-0000-0000-0000297E0000}"/>
    <cellStyle name="20% - Accent1 4 2 2 3 11" xfId="32481" xr:uid="{00000000-0005-0000-0000-00002A7E0000}"/>
    <cellStyle name="20% - Accent1 4 2 2 3 11 2" xfId="32482" xr:uid="{00000000-0005-0000-0000-00002B7E0000}"/>
    <cellStyle name="20% - Accent1 4 2 2 3 11 2 2" xfId="32483" xr:uid="{00000000-0005-0000-0000-00002C7E0000}"/>
    <cellStyle name="20% - Accent1 4 2 2 3 11 3" xfId="32484" xr:uid="{00000000-0005-0000-0000-00002D7E0000}"/>
    <cellStyle name="20% - Accent1 4 2 2 3 12" xfId="32485" xr:uid="{00000000-0005-0000-0000-00002E7E0000}"/>
    <cellStyle name="20% - Accent1 4 2 2 3 12 2" xfId="32486" xr:uid="{00000000-0005-0000-0000-00002F7E0000}"/>
    <cellStyle name="20% - Accent1 4 2 2 3 13" xfId="32487" xr:uid="{00000000-0005-0000-0000-0000307E0000}"/>
    <cellStyle name="20% - Accent1 4 2 2 3 13 2" xfId="32488" xr:uid="{00000000-0005-0000-0000-0000317E0000}"/>
    <cellStyle name="20% - Accent1 4 2 2 3 14" xfId="32489" xr:uid="{00000000-0005-0000-0000-0000327E0000}"/>
    <cellStyle name="20% - Accent1 4 2 2 3 2" xfId="32490" xr:uid="{00000000-0005-0000-0000-0000337E0000}"/>
    <cellStyle name="20% - Accent1 4 2 2 3 2 10" xfId="32491" xr:uid="{00000000-0005-0000-0000-0000347E0000}"/>
    <cellStyle name="20% - Accent1 4 2 2 3 2 10 2" xfId="32492" xr:uid="{00000000-0005-0000-0000-0000357E0000}"/>
    <cellStyle name="20% - Accent1 4 2 2 3 2 11" xfId="32493" xr:uid="{00000000-0005-0000-0000-0000367E0000}"/>
    <cellStyle name="20% - Accent1 4 2 2 3 2 2" xfId="32494" xr:uid="{00000000-0005-0000-0000-0000377E0000}"/>
    <cellStyle name="20% - Accent1 4 2 2 3 2 2 2" xfId="32495" xr:uid="{00000000-0005-0000-0000-0000387E0000}"/>
    <cellStyle name="20% - Accent1 4 2 2 3 2 2 2 2" xfId="32496" xr:uid="{00000000-0005-0000-0000-0000397E0000}"/>
    <cellStyle name="20% - Accent1 4 2 2 3 2 2 2 2 2" xfId="32497" xr:uid="{00000000-0005-0000-0000-00003A7E0000}"/>
    <cellStyle name="20% - Accent1 4 2 2 3 2 2 2 2 2 2" xfId="32498" xr:uid="{00000000-0005-0000-0000-00003B7E0000}"/>
    <cellStyle name="20% - Accent1 4 2 2 3 2 2 2 2 3" xfId="32499" xr:uid="{00000000-0005-0000-0000-00003C7E0000}"/>
    <cellStyle name="20% - Accent1 4 2 2 3 2 2 2 3" xfId="32500" xr:uid="{00000000-0005-0000-0000-00003D7E0000}"/>
    <cellStyle name="20% - Accent1 4 2 2 3 2 2 2 3 2" xfId="32501" xr:uid="{00000000-0005-0000-0000-00003E7E0000}"/>
    <cellStyle name="20% - Accent1 4 2 2 3 2 2 2 4" xfId="32502" xr:uid="{00000000-0005-0000-0000-00003F7E0000}"/>
    <cellStyle name="20% - Accent1 4 2 2 3 2 2 3" xfId="32503" xr:uid="{00000000-0005-0000-0000-0000407E0000}"/>
    <cellStyle name="20% - Accent1 4 2 2 3 2 2 3 2" xfId="32504" xr:uid="{00000000-0005-0000-0000-0000417E0000}"/>
    <cellStyle name="20% - Accent1 4 2 2 3 2 2 3 2 2" xfId="32505" xr:uid="{00000000-0005-0000-0000-0000427E0000}"/>
    <cellStyle name="20% - Accent1 4 2 2 3 2 2 3 2 2 2" xfId="32506" xr:uid="{00000000-0005-0000-0000-0000437E0000}"/>
    <cellStyle name="20% - Accent1 4 2 2 3 2 2 3 2 3" xfId="32507" xr:uid="{00000000-0005-0000-0000-0000447E0000}"/>
    <cellStyle name="20% - Accent1 4 2 2 3 2 2 3 3" xfId="32508" xr:uid="{00000000-0005-0000-0000-0000457E0000}"/>
    <cellStyle name="20% - Accent1 4 2 2 3 2 2 3 3 2" xfId="32509" xr:uid="{00000000-0005-0000-0000-0000467E0000}"/>
    <cellStyle name="20% - Accent1 4 2 2 3 2 2 3 4" xfId="32510" xr:uid="{00000000-0005-0000-0000-0000477E0000}"/>
    <cellStyle name="20% - Accent1 4 2 2 3 2 2 4" xfId="32511" xr:uid="{00000000-0005-0000-0000-0000487E0000}"/>
    <cellStyle name="20% - Accent1 4 2 2 3 2 2 4 2" xfId="32512" xr:uid="{00000000-0005-0000-0000-0000497E0000}"/>
    <cellStyle name="20% - Accent1 4 2 2 3 2 2 4 2 2" xfId="32513" xr:uid="{00000000-0005-0000-0000-00004A7E0000}"/>
    <cellStyle name="20% - Accent1 4 2 2 3 2 2 4 2 2 2" xfId="32514" xr:uid="{00000000-0005-0000-0000-00004B7E0000}"/>
    <cellStyle name="20% - Accent1 4 2 2 3 2 2 4 2 3" xfId="32515" xr:uid="{00000000-0005-0000-0000-00004C7E0000}"/>
    <cellStyle name="20% - Accent1 4 2 2 3 2 2 4 3" xfId="32516" xr:uid="{00000000-0005-0000-0000-00004D7E0000}"/>
    <cellStyle name="20% - Accent1 4 2 2 3 2 2 4 3 2" xfId="32517" xr:uid="{00000000-0005-0000-0000-00004E7E0000}"/>
    <cellStyle name="20% - Accent1 4 2 2 3 2 2 4 4" xfId="32518" xr:uid="{00000000-0005-0000-0000-00004F7E0000}"/>
    <cellStyle name="20% - Accent1 4 2 2 3 2 2 5" xfId="32519" xr:uid="{00000000-0005-0000-0000-0000507E0000}"/>
    <cellStyle name="20% - Accent1 4 2 2 3 2 2 5 2" xfId="32520" xr:uid="{00000000-0005-0000-0000-0000517E0000}"/>
    <cellStyle name="20% - Accent1 4 2 2 3 2 2 5 2 2" xfId="32521" xr:uid="{00000000-0005-0000-0000-0000527E0000}"/>
    <cellStyle name="20% - Accent1 4 2 2 3 2 2 5 3" xfId="32522" xr:uid="{00000000-0005-0000-0000-0000537E0000}"/>
    <cellStyle name="20% - Accent1 4 2 2 3 2 2 6" xfId="32523" xr:uid="{00000000-0005-0000-0000-0000547E0000}"/>
    <cellStyle name="20% - Accent1 4 2 2 3 2 2 6 2" xfId="32524" xr:uid="{00000000-0005-0000-0000-0000557E0000}"/>
    <cellStyle name="20% - Accent1 4 2 2 3 2 2 6 2 2" xfId="32525" xr:uid="{00000000-0005-0000-0000-0000567E0000}"/>
    <cellStyle name="20% - Accent1 4 2 2 3 2 2 6 3" xfId="32526" xr:uid="{00000000-0005-0000-0000-0000577E0000}"/>
    <cellStyle name="20% - Accent1 4 2 2 3 2 2 7" xfId="32527" xr:uid="{00000000-0005-0000-0000-0000587E0000}"/>
    <cellStyle name="20% - Accent1 4 2 2 3 2 2 7 2" xfId="32528" xr:uid="{00000000-0005-0000-0000-0000597E0000}"/>
    <cellStyle name="20% - Accent1 4 2 2 3 2 2 8" xfId="32529" xr:uid="{00000000-0005-0000-0000-00005A7E0000}"/>
    <cellStyle name="20% - Accent1 4 2 2 3 2 2 8 2" xfId="32530" xr:uid="{00000000-0005-0000-0000-00005B7E0000}"/>
    <cellStyle name="20% - Accent1 4 2 2 3 2 2 9" xfId="32531" xr:uid="{00000000-0005-0000-0000-00005C7E0000}"/>
    <cellStyle name="20% - Accent1 4 2 2 3 2 3" xfId="32532" xr:uid="{00000000-0005-0000-0000-00005D7E0000}"/>
    <cellStyle name="20% - Accent1 4 2 2 3 2 3 2" xfId="32533" xr:uid="{00000000-0005-0000-0000-00005E7E0000}"/>
    <cellStyle name="20% - Accent1 4 2 2 3 2 3 2 2" xfId="32534" xr:uid="{00000000-0005-0000-0000-00005F7E0000}"/>
    <cellStyle name="20% - Accent1 4 2 2 3 2 3 2 2 2" xfId="32535" xr:uid="{00000000-0005-0000-0000-0000607E0000}"/>
    <cellStyle name="20% - Accent1 4 2 2 3 2 3 2 2 2 2" xfId="32536" xr:uid="{00000000-0005-0000-0000-0000617E0000}"/>
    <cellStyle name="20% - Accent1 4 2 2 3 2 3 2 2 3" xfId="32537" xr:uid="{00000000-0005-0000-0000-0000627E0000}"/>
    <cellStyle name="20% - Accent1 4 2 2 3 2 3 2 3" xfId="32538" xr:uid="{00000000-0005-0000-0000-0000637E0000}"/>
    <cellStyle name="20% - Accent1 4 2 2 3 2 3 2 3 2" xfId="32539" xr:uid="{00000000-0005-0000-0000-0000647E0000}"/>
    <cellStyle name="20% - Accent1 4 2 2 3 2 3 2 4" xfId="32540" xr:uid="{00000000-0005-0000-0000-0000657E0000}"/>
    <cellStyle name="20% - Accent1 4 2 2 3 2 3 3" xfId="32541" xr:uid="{00000000-0005-0000-0000-0000667E0000}"/>
    <cellStyle name="20% - Accent1 4 2 2 3 2 3 3 2" xfId="32542" xr:uid="{00000000-0005-0000-0000-0000677E0000}"/>
    <cellStyle name="20% - Accent1 4 2 2 3 2 3 3 2 2" xfId="32543" xr:uid="{00000000-0005-0000-0000-0000687E0000}"/>
    <cellStyle name="20% - Accent1 4 2 2 3 2 3 3 2 2 2" xfId="32544" xr:uid="{00000000-0005-0000-0000-0000697E0000}"/>
    <cellStyle name="20% - Accent1 4 2 2 3 2 3 3 2 3" xfId="32545" xr:uid="{00000000-0005-0000-0000-00006A7E0000}"/>
    <cellStyle name="20% - Accent1 4 2 2 3 2 3 3 3" xfId="32546" xr:uid="{00000000-0005-0000-0000-00006B7E0000}"/>
    <cellStyle name="20% - Accent1 4 2 2 3 2 3 3 3 2" xfId="32547" xr:uid="{00000000-0005-0000-0000-00006C7E0000}"/>
    <cellStyle name="20% - Accent1 4 2 2 3 2 3 3 4" xfId="32548" xr:uid="{00000000-0005-0000-0000-00006D7E0000}"/>
    <cellStyle name="20% - Accent1 4 2 2 3 2 3 4" xfId="32549" xr:uid="{00000000-0005-0000-0000-00006E7E0000}"/>
    <cellStyle name="20% - Accent1 4 2 2 3 2 3 4 2" xfId="32550" xr:uid="{00000000-0005-0000-0000-00006F7E0000}"/>
    <cellStyle name="20% - Accent1 4 2 2 3 2 3 4 2 2" xfId="32551" xr:uid="{00000000-0005-0000-0000-0000707E0000}"/>
    <cellStyle name="20% - Accent1 4 2 2 3 2 3 4 2 2 2" xfId="32552" xr:uid="{00000000-0005-0000-0000-0000717E0000}"/>
    <cellStyle name="20% - Accent1 4 2 2 3 2 3 4 2 3" xfId="32553" xr:uid="{00000000-0005-0000-0000-0000727E0000}"/>
    <cellStyle name="20% - Accent1 4 2 2 3 2 3 4 3" xfId="32554" xr:uid="{00000000-0005-0000-0000-0000737E0000}"/>
    <cellStyle name="20% - Accent1 4 2 2 3 2 3 4 3 2" xfId="32555" xr:uid="{00000000-0005-0000-0000-0000747E0000}"/>
    <cellStyle name="20% - Accent1 4 2 2 3 2 3 4 4" xfId="32556" xr:uid="{00000000-0005-0000-0000-0000757E0000}"/>
    <cellStyle name="20% - Accent1 4 2 2 3 2 3 5" xfId="32557" xr:uid="{00000000-0005-0000-0000-0000767E0000}"/>
    <cellStyle name="20% - Accent1 4 2 2 3 2 3 5 2" xfId="32558" xr:uid="{00000000-0005-0000-0000-0000777E0000}"/>
    <cellStyle name="20% - Accent1 4 2 2 3 2 3 5 2 2" xfId="32559" xr:uid="{00000000-0005-0000-0000-0000787E0000}"/>
    <cellStyle name="20% - Accent1 4 2 2 3 2 3 5 3" xfId="32560" xr:uid="{00000000-0005-0000-0000-0000797E0000}"/>
    <cellStyle name="20% - Accent1 4 2 2 3 2 3 6" xfId="32561" xr:uid="{00000000-0005-0000-0000-00007A7E0000}"/>
    <cellStyle name="20% - Accent1 4 2 2 3 2 3 6 2" xfId="32562" xr:uid="{00000000-0005-0000-0000-00007B7E0000}"/>
    <cellStyle name="20% - Accent1 4 2 2 3 2 3 6 2 2" xfId="32563" xr:uid="{00000000-0005-0000-0000-00007C7E0000}"/>
    <cellStyle name="20% - Accent1 4 2 2 3 2 3 6 3" xfId="32564" xr:uid="{00000000-0005-0000-0000-00007D7E0000}"/>
    <cellStyle name="20% - Accent1 4 2 2 3 2 3 7" xfId="32565" xr:uid="{00000000-0005-0000-0000-00007E7E0000}"/>
    <cellStyle name="20% - Accent1 4 2 2 3 2 3 7 2" xfId="32566" xr:uid="{00000000-0005-0000-0000-00007F7E0000}"/>
    <cellStyle name="20% - Accent1 4 2 2 3 2 3 8" xfId="32567" xr:uid="{00000000-0005-0000-0000-0000807E0000}"/>
    <cellStyle name="20% - Accent1 4 2 2 3 2 3 8 2" xfId="32568" xr:uid="{00000000-0005-0000-0000-0000817E0000}"/>
    <cellStyle name="20% - Accent1 4 2 2 3 2 3 9" xfId="32569" xr:uid="{00000000-0005-0000-0000-0000827E0000}"/>
    <cellStyle name="20% - Accent1 4 2 2 3 2 4" xfId="32570" xr:uid="{00000000-0005-0000-0000-0000837E0000}"/>
    <cellStyle name="20% - Accent1 4 2 2 3 2 4 2" xfId="32571" xr:uid="{00000000-0005-0000-0000-0000847E0000}"/>
    <cellStyle name="20% - Accent1 4 2 2 3 2 4 2 2" xfId="32572" xr:uid="{00000000-0005-0000-0000-0000857E0000}"/>
    <cellStyle name="20% - Accent1 4 2 2 3 2 4 2 2 2" xfId="32573" xr:uid="{00000000-0005-0000-0000-0000867E0000}"/>
    <cellStyle name="20% - Accent1 4 2 2 3 2 4 2 3" xfId="32574" xr:uid="{00000000-0005-0000-0000-0000877E0000}"/>
    <cellStyle name="20% - Accent1 4 2 2 3 2 4 3" xfId="32575" xr:uid="{00000000-0005-0000-0000-0000887E0000}"/>
    <cellStyle name="20% - Accent1 4 2 2 3 2 4 3 2" xfId="32576" xr:uid="{00000000-0005-0000-0000-0000897E0000}"/>
    <cellStyle name="20% - Accent1 4 2 2 3 2 4 4" xfId="32577" xr:uid="{00000000-0005-0000-0000-00008A7E0000}"/>
    <cellStyle name="20% - Accent1 4 2 2 3 2 5" xfId="32578" xr:uid="{00000000-0005-0000-0000-00008B7E0000}"/>
    <cellStyle name="20% - Accent1 4 2 2 3 2 5 2" xfId="32579" xr:uid="{00000000-0005-0000-0000-00008C7E0000}"/>
    <cellStyle name="20% - Accent1 4 2 2 3 2 5 2 2" xfId="32580" xr:uid="{00000000-0005-0000-0000-00008D7E0000}"/>
    <cellStyle name="20% - Accent1 4 2 2 3 2 5 2 2 2" xfId="32581" xr:uid="{00000000-0005-0000-0000-00008E7E0000}"/>
    <cellStyle name="20% - Accent1 4 2 2 3 2 5 2 3" xfId="32582" xr:uid="{00000000-0005-0000-0000-00008F7E0000}"/>
    <cellStyle name="20% - Accent1 4 2 2 3 2 5 3" xfId="32583" xr:uid="{00000000-0005-0000-0000-0000907E0000}"/>
    <cellStyle name="20% - Accent1 4 2 2 3 2 5 3 2" xfId="32584" xr:uid="{00000000-0005-0000-0000-0000917E0000}"/>
    <cellStyle name="20% - Accent1 4 2 2 3 2 5 4" xfId="32585" xr:uid="{00000000-0005-0000-0000-0000927E0000}"/>
    <cellStyle name="20% - Accent1 4 2 2 3 2 6" xfId="32586" xr:uid="{00000000-0005-0000-0000-0000937E0000}"/>
    <cellStyle name="20% - Accent1 4 2 2 3 2 6 2" xfId="32587" xr:uid="{00000000-0005-0000-0000-0000947E0000}"/>
    <cellStyle name="20% - Accent1 4 2 2 3 2 6 2 2" xfId="32588" xr:uid="{00000000-0005-0000-0000-0000957E0000}"/>
    <cellStyle name="20% - Accent1 4 2 2 3 2 6 2 2 2" xfId="32589" xr:uid="{00000000-0005-0000-0000-0000967E0000}"/>
    <cellStyle name="20% - Accent1 4 2 2 3 2 6 2 3" xfId="32590" xr:uid="{00000000-0005-0000-0000-0000977E0000}"/>
    <cellStyle name="20% - Accent1 4 2 2 3 2 6 3" xfId="32591" xr:uid="{00000000-0005-0000-0000-0000987E0000}"/>
    <cellStyle name="20% - Accent1 4 2 2 3 2 6 3 2" xfId="32592" xr:uid="{00000000-0005-0000-0000-0000997E0000}"/>
    <cellStyle name="20% - Accent1 4 2 2 3 2 6 4" xfId="32593" xr:uid="{00000000-0005-0000-0000-00009A7E0000}"/>
    <cellStyle name="20% - Accent1 4 2 2 3 2 7" xfId="32594" xr:uid="{00000000-0005-0000-0000-00009B7E0000}"/>
    <cellStyle name="20% - Accent1 4 2 2 3 2 7 2" xfId="32595" xr:uid="{00000000-0005-0000-0000-00009C7E0000}"/>
    <cellStyle name="20% - Accent1 4 2 2 3 2 7 2 2" xfId="32596" xr:uid="{00000000-0005-0000-0000-00009D7E0000}"/>
    <cellStyle name="20% - Accent1 4 2 2 3 2 7 3" xfId="32597" xr:uid="{00000000-0005-0000-0000-00009E7E0000}"/>
    <cellStyle name="20% - Accent1 4 2 2 3 2 8" xfId="32598" xr:uid="{00000000-0005-0000-0000-00009F7E0000}"/>
    <cellStyle name="20% - Accent1 4 2 2 3 2 8 2" xfId="32599" xr:uid="{00000000-0005-0000-0000-0000A07E0000}"/>
    <cellStyle name="20% - Accent1 4 2 2 3 2 8 2 2" xfId="32600" xr:uid="{00000000-0005-0000-0000-0000A17E0000}"/>
    <cellStyle name="20% - Accent1 4 2 2 3 2 8 3" xfId="32601" xr:uid="{00000000-0005-0000-0000-0000A27E0000}"/>
    <cellStyle name="20% - Accent1 4 2 2 3 2 9" xfId="32602" xr:uid="{00000000-0005-0000-0000-0000A37E0000}"/>
    <cellStyle name="20% - Accent1 4 2 2 3 2 9 2" xfId="32603" xr:uid="{00000000-0005-0000-0000-0000A47E0000}"/>
    <cellStyle name="20% - Accent1 4 2 2 3 3" xfId="32604" xr:uid="{00000000-0005-0000-0000-0000A57E0000}"/>
    <cellStyle name="20% - Accent1 4 2 2 3 3 10" xfId="32605" xr:uid="{00000000-0005-0000-0000-0000A67E0000}"/>
    <cellStyle name="20% - Accent1 4 2 2 3 3 10 2" xfId="32606" xr:uid="{00000000-0005-0000-0000-0000A77E0000}"/>
    <cellStyle name="20% - Accent1 4 2 2 3 3 11" xfId="32607" xr:uid="{00000000-0005-0000-0000-0000A87E0000}"/>
    <cellStyle name="20% - Accent1 4 2 2 3 3 2" xfId="32608" xr:uid="{00000000-0005-0000-0000-0000A97E0000}"/>
    <cellStyle name="20% - Accent1 4 2 2 3 3 2 2" xfId="32609" xr:uid="{00000000-0005-0000-0000-0000AA7E0000}"/>
    <cellStyle name="20% - Accent1 4 2 2 3 3 2 2 2" xfId="32610" xr:uid="{00000000-0005-0000-0000-0000AB7E0000}"/>
    <cellStyle name="20% - Accent1 4 2 2 3 3 2 2 2 2" xfId="32611" xr:uid="{00000000-0005-0000-0000-0000AC7E0000}"/>
    <cellStyle name="20% - Accent1 4 2 2 3 3 2 2 2 2 2" xfId="32612" xr:uid="{00000000-0005-0000-0000-0000AD7E0000}"/>
    <cellStyle name="20% - Accent1 4 2 2 3 3 2 2 2 3" xfId="32613" xr:uid="{00000000-0005-0000-0000-0000AE7E0000}"/>
    <cellStyle name="20% - Accent1 4 2 2 3 3 2 2 3" xfId="32614" xr:uid="{00000000-0005-0000-0000-0000AF7E0000}"/>
    <cellStyle name="20% - Accent1 4 2 2 3 3 2 2 3 2" xfId="32615" xr:uid="{00000000-0005-0000-0000-0000B07E0000}"/>
    <cellStyle name="20% - Accent1 4 2 2 3 3 2 2 4" xfId="32616" xr:uid="{00000000-0005-0000-0000-0000B17E0000}"/>
    <cellStyle name="20% - Accent1 4 2 2 3 3 2 3" xfId="32617" xr:uid="{00000000-0005-0000-0000-0000B27E0000}"/>
    <cellStyle name="20% - Accent1 4 2 2 3 3 2 3 2" xfId="32618" xr:uid="{00000000-0005-0000-0000-0000B37E0000}"/>
    <cellStyle name="20% - Accent1 4 2 2 3 3 2 3 2 2" xfId="32619" xr:uid="{00000000-0005-0000-0000-0000B47E0000}"/>
    <cellStyle name="20% - Accent1 4 2 2 3 3 2 3 2 2 2" xfId="32620" xr:uid="{00000000-0005-0000-0000-0000B57E0000}"/>
    <cellStyle name="20% - Accent1 4 2 2 3 3 2 3 2 3" xfId="32621" xr:uid="{00000000-0005-0000-0000-0000B67E0000}"/>
    <cellStyle name="20% - Accent1 4 2 2 3 3 2 3 3" xfId="32622" xr:uid="{00000000-0005-0000-0000-0000B77E0000}"/>
    <cellStyle name="20% - Accent1 4 2 2 3 3 2 3 3 2" xfId="32623" xr:uid="{00000000-0005-0000-0000-0000B87E0000}"/>
    <cellStyle name="20% - Accent1 4 2 2 3 3 2 3 4" xfId="32624" xr:uid="{00000000-0005-0000-0000-0000B97E0000}"/>
    <cellStyle name="20% - Accent1 4 2 2 3 3 2 4" xfId="32625" xr:uid="{00000000-0005-0000-0000-0000BA7E0000}"/>
    <cellStyle name="20% - Accent1 4 2 2 3 3 2 4 2" xfId="32626" xr:uid="{00000000-0005-0000-0000-0000BB7E0000}"/>
    <cellStyle name="20% - Accent1 4 2 2 3 3 2 4 2 2" xfId="32627" xr:uid="{00000000-0005-0000-0000-0000BC7E0000}"/>
    <cellStyle name="20% - Accent1 4 2 2 3 3 2 4 2 2 2" xfId="32628" xr:uid="{00000000-0005-0000-0000-0000BD7E0000}"/>
    <cellStyle name="20% - Accent1 4 2 2 3 3 2 4 2 3" xfId="32629" xr:uid="{00000000-0005-0000-0000-0000BE7E0000}"/>
    <cellStyle name="20% - Accent1 4 2 2 3 3 2 4 3" xfId="32630" xr:uid="{00000000-0005-0000-0000-0000BF7E0000}"/>
    <cellStyle name="20% - Accent1 4 2 2 3 3 2 4 3 2" xfId="32631" xr:uid="{00000000-0005-0000-0000-0000C07E0000}"/>
    <cellStyle name="20% - Accent1 4 2 2 3 3 2 4 4" xfId="32632" xr:uid="{00000000-0005-0000-0000-0000C17E0000}"/>
    <cellStyle name="20% - Accent1 4 2 2 3 3 2 5" xfId="32633" xr:uid="{00000000-0005-0000-0000-0000C27E0000}"/>
    <cellStyle name="20% - Accent1 4 2 2 3 3 2 5 2" xfId="32634" xr:uid="{00000000-0005-0000-0000-0000C37E0000}"/>
    <cellStyle name="20% - Accent1 4 2 2 3 3 2 5 2 2" xfId="32635" xr:uid="{00000000-0005-0000-0000-0000C47E0000}"/>
    <cellStyle name="20% - Accent1 4 2 2 3 3 2 5 3" xfId="32636" xr:uid="{00000000-0005-0000-0000-0000C57E0000}"/>
    <cellStyle name="20% - Accent1 4 2 2 3 3 2 6" xfId="32637" xr:uid="{00000000-0005-0000-0000-0000C67E0000}"/>
    <cellStyle name="20% - Accent1 4 2 2 3 3 2 6 2" xfId="32638" xr:uid="{00000000-0005-0000-0000-0000C77E0000}"/>
    <cellStyle name="20% - Accent1 4 2 2 3 3 2 6 2 2" xfId="32639" xr:uid="{00000000-0005-0000-0000-0000C87E0000}"/>
    <cellStyle name="20% - Accent1 4 2 2 3 3 2 6 3" xfId="32640" xr:uid="{00000000-0005-0000-0000-0000C97E0000}"/>
    <cellStyle name="20% - Accent1 4 2 2 3 3 2 7" xfId="32641" xr:uid="{00000000-0005-0000-0000-0000CA7E0000}"/>
    <cellStyle name="20% - Accent1 4 2 2 3 3 2 7 2" xfId="32642" xr:uid="{00000000-0005-0000-0000-0000CB7E0000}"/>
    <cellStyle name="20% - Accent1 4 2 2 3 3 2 8" xfId="32643" xr:uid="{00000000-0005-0000-0000-0000CC7E0000}"/>
    <cellStyle name="20% - Accent1 4 2 2 3 3 2 8 2" xfId="32644" xr:uid="{00000000-0005-0000-0000-0000CD7E0000}"/>
    <cellStyle name="20% - Accent1 4 2 2 3 3 2 9" xfId="32645" xr:uid="{00000000-0005-0000-0000-0000CE7E0000}"/>
    <cellStyle name="20% - Accent1 4 2 2 3 3 3" xfId="32646" xr:uid="{00000000-0005-0000-0000-0000CF7E0000}"/>
    <cellStyle name="20% - Accent1 4 2 2 3 3 3 2" xfId="32647" xr:uid="{00000000-0005-0000-0000-0000D07E0000}"/>
    <cellStyle name="20% - Accent1 4 2 2 3 3 3 2 2" xfId="32648" xr:uid="{00000000-0005-0000-0000-0000D17E0000}"/>
    <cellStyle name="20% - Accent1 4 2 2 3 3 3 2 2 2" xfId="32649" xr:uid="{00000000-0005-0000-0000-0000D27E0000}"/>
    <cellStyle name="20% - Accent1 4 2 2 3 3 3 2 2 2 2" xfId="32650" xr:uid="{00000000-0005-0000-0000-0000D37E0000}"/>
    <cellStyle name="20% - Accent1 4 2 2 3 3 3 2 2 3" xfId="32651" xr:uid="{00000000-0005-0000-0000-0000D47E0000}"/>
    <cellStyle name="20% - Accent1 4 2 2 3 3 3 2 3" xfId="32652" xr:uid="{00000000-0005-0000-0000-0000D57E0000}"/>
    <cellStyle name="20% - Accent1 4 2 2 3 3 3 2 3 2" xfId="32653" xr:uid="{00000000-0005-0000-0000-0000D67E0000}"/>
    <cellStyle name="20% - Accent1 4 2 2 3 3 3 2 4" xfId="32654" xr:uid="{00000000-0005-0000-0000-0000D77E0000}"/>
    <cellStyle name="20% - Accent1 4 2 2 3 3 3 3" xfId="32655" xr:uid="{00000000-0005-0000-0000-0000D87E0000}"/>
    <cellStyle name="20% - Accent1 4 2 2 3 3 3 3 2" xfId="32656" xr:uid="{00000000-0005-0000-0000-0000D97E0000}"/>
    <cellStyle name="20% - Accent1 4 2 2 3 3 3 3 2 2" xfId="32657" xr:uid="{00000000-0005-0000-0000-0000DA7E0000}"/>
    <cellStyle name="20% - Accent1 4 2 2 3 3 3 3 2 2 2" xfId="32658" xr:uid="{00000000-0005-0000-0000-0000DB7E0000}"/>
    <cellStyle name="20% - Accent1 4 2 2 3 3 3 3 2 3" xfId="32659" xr:uid="{00000000-0005-0000-0000-0000DC7E0000}"/>
    <cellStyle name="20% - Accent1 4 2 2 3 3 3 3 3" xfId="32660" xr:uid="{00000000-0005-0000-0000-0000DD7E0000}"/>
    <cellStyle name="20% - Accent1 4 2 2 3 3 3 3 3 2" xfId="32661" xr:uid="{00000000-0005-0000-0000-0000DE7E0000}"/>
    <cellStyle name="20% - Accent1 4 2 2 3 3 3 3 4" xfId="32662" xr:uid="{00000000-0005-0000-0000-0000DF7E0000}"/>
    <cellStyle name="20% - Accent1 4 2 2 3 3 3 4" xfId="32663" xr:uid="{00000000-0005-0000-0000-0000E07E0000}"/>
    <cellStyle name="20% - Accent1 4 2 2 3 3 3 4 2" xfId="32664" xr:uid="{00000000-0005-0000-0000-0000E17E0000}"/>
    <cellStyle name="20% - Accent1 4 2 2 3 3 3 4 2 2" xfId="32665" xr:uid="{00000000-0005-0000-0000-0000E27E0000}"/>
    <cellStyle name="20% - Accent1 4 2 2 3 3 3 4 2 2 2" xfId="32666" xr:uid="{00000000-0005-0000-0000-0000E37E0000}"/>
    <cellStyle name="20% - Accent1 4 2 2 3 3 3 4 2 3" xfId="32667" xr:uid="{00000000-0005-0000-0000-0000E47E0000}"/>
    <cellStyle name="20% - Accent1 4 2 2 3 3 3 4 3" xfId="32668" xr:uid="{00000000-0005-0000-0000-0000E57E0000}"/>
    <cellStyle name="20% - Accent1 4 2 2 3 3 3 4 3 2" xfId="32669" xr:uid="{00000000-0005-0000-0000-0000E67E0000}"/>
    <cellStyle name="20% - Accent1 4 2 2 3 3 3 4 4" xfId="32670" xr:uid="{00000000-0005-0000-0000-0000E77E0000}"/>
    <cellStyle name="20% - Accent1 4 2 2 3 3 3 5" xfId="32671" xr:uid="{00000000-0005-0000-0000-0000E87E0000}"/>
    <cellStyle name="20% - Accent1 4 2 2 3 3 3 5 2" xfId="32672" xr:uid="{00000000-0005-0000-0000-0000E97E0000}"/>
    <cellStyle name="20% - Accent1 4 2 2 3 3 3 5 2 2" xfId="32673" xr:uid="{00000000-0005-0000-0000-0000EA7E0000}"/>
    <cellStyle name="20% - Accent1 4 2 2 3 3 3 5 3" xfId="32674" xr:uid="{00000000-0005-0000-0000-0000EB7E0000}"/>
    <cellStyle name="20% - Accent1 4 2 2 3 3 3 6" xfId="32675" xr:uid="{00000000-0005-0000-0000-0000EC7E0000}"/>
    <cellStyle name="20% - Accent1 4 2 2 3 3 3 6 2" xfId="32676" xr:uid="{00000000-0005-0000-0000-0000ED7E0000}"/>
    <cellStyle name="20% - Accent1 4 2 2 3 3 3 6 2 2" xfId="32677" xr:uid="{00000000-0005-0000-0000-0000EE7E0000}"/>
    <cellStyle name="20% - Accent1 4 2 2 3 3 3 6 3" xfId="32678" xr:uid="{00000000-0005-0000-0000-0000EF7E0000}"/>
    <cellStyle name="20% - Accent1 4 2 2 3 3 3 7" xfId="32679" xr:uid="{00000000-0005-0000-0000-0000F07E0000}"/>
    <cellStyle name="20% - Accent1 4 2 2 3 3 3 7 2" xfId="32680" xr:uid="{00000000-0005-0000-0000-0000F17E0000}"/>
    <cellStyle name="20% - Accent1 4 2 2 3 3 3 8" xfId="32681" xr:uid="{00000000-0005-0000-0000-0000F27E0000}"/>
    <cellStyle name="20% - Accent1 4 2 2 3 3 3 8 2" xfId="32682" xr:uid="{00000000-0005-0000-0000-0000F37E0000}"/>
    <cellStyle name="20% - Accent1 4 2 2 3 3 3 9" xfId="32683" xr:uid="{00000000-0005-0000-0000-0000F47E0000}"/>
    <cellStyle name="20% - Accent1 4 2 2 3 3 4" xfId="32684" xr:uid="{00000000-0005-0000-0000-0000F57E0000}"/>
    <cellStyle name="20% - Accent1 4 2 2 3 3 4 2" xfId="32685" xr:uid="{00000000-0005-0000-0000-0000F67E0000}"/>
    <cellStyle name="20% - Accent1 4 2 2 3 3 4 2 2" xfId="32686" xr:uid="{00000000-0005-0000-0000-0000F77E0000}"/>
    <cellStyle name="20% - Accent1 4 2 2 3 3 4 2 2 2" xfId="32687" xr:uid="{00000000-0005-0000-0000-0000F87E0000}"/>
    <cellStyle name="20% - Accent1 4 2 2 3 3 4 2 3" xfId="32688" xr:uid="{00000000-0005-0000-0000-0000F97E0000}"/>
    <cellStyle name="20% - Accent1 4 2 2 3 3 4 3" xfId="32689" xr:uid="{00000000-0005-0000-0000-0000FA7E0000}"/>
    <cellStyle name="20% - Accent1 4 2 2 3 3 4 3 2" xfId="32690" xr:uid="{00000000-0005-0000-0000-0000FB7E0000}"/>
    <cellStyle name="20% - Accent1 4 2 2 3 3 4 4" xfId="32691" xr:uid="{00000000-0005-0000-0000-0000FC7E0000}"/>
    <cellStyle name="20% - Accent1 4 2 2 3 3 5" xfId="32692" xr:uid="{00000000-0005-0000-0000-0000FD7E0000}"/>
    <cellStyle name="20% - Accent1 4 2 2 3 3 5 2" xfId="32693" xr:uid="{00000000-0005-0000-0000-0000FE7E0000}"/>
    <cellStyle name="20% - Accent1 4 2 2 3 3 5 2 2" xfId="32694" xr:uid="{00000000-0005-0000-0000-0000FF7E0000}"/>
    <cellStyle name="20% - Accent1 4 2 2 3 3 5 2 2 2" xfId="32695" xr:uid="{00000000-0005-0000-0000-0000007F0000}"/>
    <cellStyle name="20% - Accent1 4 2 2 3 3 5 2 3" xfId="32696" xr:uid="{00000000-0005-0000-0000-0000017F0000}"/>
    <cellStyle name="20% - Accent1 4 2 2 3 3 5 3" xfId="32697" xr:uid="{00000000-0005-0000-0000-0000027F0000}"/>
    <cellStyle name="20% - Accent1 4 2 2 3 3 5 3 2" xfId="32698" xr:uid="{00000000-0005-0000-0000-0000037F0000}"/>
    <cellStyle name="20% - Accent1 4 2 2 3 3 5 4" xfId="32699" xr:uid="{00000000-0005-0000-0000-0000047F0000}"/>
    <cellStyle name="20% - Accent1 4 2 2 3 3 6" xfId="32700" xr:uid="{00000000-0005-0000-0000-0000057F0000}"/>
    <cellStyle name="20% - Accent1 4 2 2 3 3 6 2" xfId="32701" xr:uid="{00000000-0005-0000-0000-0000067F0000}"/>
    <cellStyle name="20% - Accent1 4 2 2 3 3 6 2 2" xfId="32702" xr:uid="{00000000-0005-0000-0000-0000077F0000}"/>
    <cellStyle name="20% - Accent1 4 2 2 3 3 6 2 2 2" xfId="32703" xr:uid="{00000000-0005-0000-0000-0000087F0000}"/>
    <cellStyle name="20% - Accent1 4 2 2 3 3 6 2 3" xfId="32704" xr:uid="{00000000-0005-0000-0000-0000097F0000}"/>
    <cellStyle name="20% - Accent1 4 2 2 3 3 6 3" xfId="32705" xr:uid="{00000000-0005-0000-0000-00000A7F0000}"/>
    <cellStyle name="20% - Accent1 4 2 2 3 3 6 3 2" xfId="32706" xr:uid="{00000000-0005-0000-0000-00000B7F0000}"/>
    <cellStyle name="20% - Accent1 4 2 2 3 3 6 4" xfId="32707" xr:uid="{00000000-0005-0000-0000-00000C7F0000}"/>
    <cellStyle name="20% - Accent1 4 2 2 3 3 7" xfId="32708" xr:uid="{00000000-0005-0000-0000-00000D7F0000}"/>
    <cellStyle name="20% - Accent1 4 2 2 3 3 7 2" xfId="32709" xr:uid="{00000000-0005-0000-0000-00000E7F0000}"/>
    <cellStyle name="20% - Accent1 4 2 2 3 3 7 2 2" xfId="32710" xr:uid="{00000000-0005-0000-0000-00000F7F0000}"/>
    <cellStyle name="20% - Accent1 4 2 2 3 3 7 3" xfId="32711" xr:uid="{00000000-0005-0000-0000-0000107F0000}"/>
    <cellStyle name="20% - Accent1 4 2 2 3 3 8" xfId="32712" xr:uid="{00000000-0005-0000-0000-0000117F0000}"/>
    <cellStyle name="20% - Accent1 4 2 2 3 3 8 2" xfId="32713" xr:uid="{00000000-0005-0000-0000-0000127F0000}"/>
    <cellStyle name="20% - Accent1 4 2 2 3 3 8 2 2" xfId="32714" xr:uid="{00000000-0005-0000-0000-0000137F0000}"/>
    <cellStyle name="20% - Accent1 4 2 2 3 3 8 3" xfId="32715" xr:uid="{00000000-0005-0000-0000-0000147F0000}"/>
    <cellStyle name="20% - Accent1 4 2 2 3 3 9" xfId="32716" xr:uid="{00000000-0005-0000-0000-0000157F0000}"/>
    <cellStyle name="20% - Accent1 4 2 2 3 3 9 2" xfId="32717" xr:uid="{00000000-0005-0000-0000-0000167F0000}"/>
    <cellStyle name="20% - Accent1 4 2 2 3 4" xfId="32718" xr:uid="{00000000-0005-0000-0000-0000177F0000}"/>
    <cellStyle name="20% - Accent1 4 2 2 3 4 10" xfId="32719" xr:uid="{00000000-0005-0000-0000-0000187F0000}"/>
    <cellStyle name="20% - Accent1 4 2 2 3 4 10 2" xfId="32720" xr:uid="{00000000-0005-0000-0000-0000197F0000}"/>
    <cellStyle name="20% - Accent1 4 2 2 3 4 11" xfId="32721" xr:uid="{00000000-0005-0000-0000-00001A7F0000}"/>
    <cellStyle name="20% - Accent1 4 2 2 3 4 2" xfId="32722" xr:uid="{00000000-0005-0000-0000-00001B7F0000}"/>
    <cellStyle name="20% - Accent1 4 2 2 3 4 2 2" xfId="32723" xr:uid="{00000000-0005-0000-0000-00001C7F0000}"/>
    <cellStyle name="20% - Accent1 4 2 2 3 4 2 2 2" xfId="32724" xr:uid="{00000000-0005-0000-0000-00001D7F0000}"/>
    <cellStyle name="20% - Accent1 4 2 2 3 4 2 2 2 2" xfId="32725" xr:uid="{00000000-0005-0000-0000-00001E7F0000}"/>
    <cellStyle name="20% - Accent1 4 2 2 3 4 2 2 2 2 2" xfId="32726" xr:uid="{00000000-0005-0000-0000-00001F7F0000}"/>
    <cellStyle name="20% - Accent1 4 2 2 3 4 2 2 2 3" xfId="32727" xr:uid="{00000000-0005-0000-0000-0000207F0000}"/>
    <cellStyle name="20% - Accent1 4 2 2 3 4 2 2 3" xfId="32728" xr:uid="{00000000-0005-0000-0000-0000217F0000}"/>
    <cellStyle name="20% - Accent1 4 2 2 3 4 2 2 3 2" xfId="32729" xr:uid="{00000000-0005-0000-0000-0000227F0000}"/>
    <cellStyle name="20% - Accent1 4 2 2 3 4 2 2 4" xfId="32730" xr:uid="{00000000-0005-0000-0000-0000237F0000}"/>
    <cellStyle name="20% - Accent1 4 2 2 3 4 2 3" xfId="32731" xr:uid="{00000000-0005-0000-0000-0000247F0000}"/>
    <cellStyle name="20% - Accent1 4 2 2 3 4 2 3 2" xfId="32732" xr:uid="{00000000-0005-0000-0000-0000257F0000}"/>
    <cellStyle name="20% - Accent1 4 2 2 3 4 2 3 2 2" xfId="32733" xr:uid="{00000000-0005-0000-0000-0000267F0000}"/>
    <cellStyle name="20% - Accent1 4 2 2 3 4 2 3 2 2 2" xfId="32734" xr:uid="{00000000-0005-0000-0000-0000277F0000}"/>
    <cellStyle name="20% - Accent1 4 2 2 3 4 2 3 2 3" xfId="32735" xr:uid="{00000000-0005-0000-0000-0000287F0000}"/>
    <cellStyle name="20% - Accent1 4 2 2 3 4 2 3 3" xfId="32736" xr:uid="{00000000-0005-0000-0000-0000297F0000}"/>
    <cellStyle name="20% - Accent1 4 2 2 3 4 2 3 3 2" xfId="32737" xr:uid="{00000000-0005-0000-0000-00002A7F0000}"/>
    <cellStyle name="20% - Accent1 4 2 2 3 4 2 3 4" xfId="32738" xr:uid="{00000000-0005-0000-0000-00002B7F0000}"/>
    <cellStyle name="20% - Accent1 4 2 2 3 4 2 4" xfId="32739" xr:uid="{00000000-0005-0000-0000-00002C7F0000}"/>
    <cellStyle name="20% - Accent1 4 2 2 3 4 2 4 2" xfId="32740" xr:uid="{00000000-0005-0000-0000-00002D7F0000}"/>
    <cellStyle name="20% - Accent1 4 2 2 3 4 2 4 2 2" xfId="32741" xr:uid="{00000000-0005-0000-0000-00002E7F0000}"/>
    <cellStyle name="20% - Accent1 4 2 2 3 4 2 4 2 2 2" xfId="32742" xr:uid="{00000000-0005-0000-0000-00002F7F0000}"/>
    <cellStyle name="20% - Accent1 4 2 2 3 4 2 4 2 3" xfId="32743" xr:uid="{00000000-0005-0000-0000-0000307F0000}"/>
    <cellStyle name="20% - Accent1 4 2 2 3 4 2 4 3" xfId="32744" xr:uid="{00000000-0005-0000-0000-0000317F0000}"/>
    <cellStyle name="20% - Accent1 4 2 2 3 4 2 4 3 2" xfId="32745" xr:uid="{00000000-0005-0000-0000-0000327F0000}"/>
    <cellStyle name="20% - Accent1 4 2 2 3 4 2 4 4" xfId="32746" xr:uid="{00000000-0005-0000-0000-0000337F0000}"/>
    <cellStyle name="20% - Accent1 4 2 2 3 4 2 5" xfId="32747" xr:uid="{00000000-0005-0000-0000-0000347F0000}"/>
    <cellStyle name="20% - Accent1 4 2 2 3 4 2 5 2" xfId="32748" xr:uid="{00000000-0005-0000-0000-0000357F0000}"/>
    <cellStyle name="20% - Accent1 4 2 2 3 4 2 5 2 2" xfId="32749" xr:uid="{00000000-0005-0000-0000-0000367F0000}"/>
    <cellStyle name="20% - Accent1 4 2 2 3 4 2 5 3" xfId="32750" xr:uid="{00000000-0005-0000-0000-0000377F0000}"/>
    <cellStyle name="20% - Accent1 4 2 2 3 4 2 6" xfId="32751" xr:uid="{00000000-0005-0000-0000-0000387F0000}"/>
    <cellStyle name="20% - Accent1 4 2 2 3 4 2 6 2" xfId="32752" xr:uid="{00000000-0005-0000-0000-0000397F0000}"/>
    <cellStyle name="20% - Accent1 4 2 2 3 4 2 6 2 2" xfId="32753" xr:uid="{00000000-0005-0000-0000-00003A7F0000}"/>
    <cellStyle name="20% - Accent1 4 2 2 3 4 2 6 3" xfId="32754" xr:uid="{00000000-0005-0000-0000-00003B7F0000}"/>
    <cellStyle name="20% - Accent1 4 2 2 3 4 2 7" xfId="32755" xr:uid="{00000000-0005-0000-0000-00003C7F0000}"/>
    <cellStyle name="20% - Accent1 4 2 2 3 4 2 7 2" xfId="32756" xr:uid="{00000000-0005-0000-0000-00003D7F0000}"/>
    <cellStyle name="20% - Accent1 4 2 2 3 4 2 8" xfId="32757" xr:uid="{00000000-0005-0000-0000-00003E7F0000}"/>
    <cellStyle name="20% - Accent1 4 2 2 3 4 2 8 2" xfId="32758" xr:uid="{00000000-0005-0000-0000-00003F7F0000}"/>
    <cellStyle name="20% - Accent1 4 2 2 3 4 2 9" xfId="32759" xr:uid="{00000000-0005-0000-0000-0000407F0000}"/>
    <cellStyle name="20% - Accent1 4 2 2 3 4 3" xfId="32760" xr:uid="{00000000-0005-0000-0000-0000417F0000}"/>
    <cellStyle name="20% - Accent1 4 2 2 3 4 3 2" xfId="32761" xr:uid="{00000000-0005-0000-0000-0000427F0000}"/>
    <cellStyle name="20% - Accent1 4 2 2 3 4 3 2 2" xfId="32762" xr:uid="{00000000-0005-0000-0000-0000437F0000}"/>
    <cellStyle name="20% - Accent1 4 2 2 3 4 3 2 2 2" xfId="32763" xr:uid="{00000000-0005-0000-0000-0000447F0000}"/>
    <cellStyle name="20% - Accent1 4 2 2 3 4 3 2 2 2 2" xfId="32764" xr:uid="{00000000-0005-0000-0000-0000457F0000}"/>
    <cellStyle name="20% - Accent1 4 2 2 3 4 3 2 2 3" xfId="32765" xr:uid="{00000000-0005-0000-0000-0000467F0000}"/>
    <cellStyle name="20% - Accent1 4 2 2 3 4 3 2 3" xfId="32766" xr:uid="{00000000-0005-0000-0000-0000477F0000}"/>
    <cellStyle name="20% - Accent1 4 2 2 3 4 3 2 3 2" xfId="32767" xr:uid="{00000000-0005-0000-0000-0000487F0000}"/>
    <cellStyle name="20% - Accent1 4 2 2 3 4 3 2 4" xfId="32768" xr:uid="{00000000-0005-0000-0000-0000497F0000}"/>
    <cellStyle name="20% - Accent1 4 2 2 3 4 3 3" xfId="32769" xr:uid="{00000000-0005-0000-0000-00004A7F0000}"/>
    <cellStyle name="20% - Accent1 4 2 2 3 4 3 3 2" xfId="32770" xr:uid="{00000000-0005-0000-0000-00004B7F0000}"/>
    <cellStyle name="20% - Accent1 4 2 2 3 4 3 3 2 2" xfId="32771" xr:uid="{00000000-0005-0000-0000-00004C7F0000}"/>
    <cellStyle name="20% - Accent1 4 2 2 3 4 3 3 2 2 2" xfId="32772" xr:uid="{00000000-0005-0000-0000-00004D7F0000}"/>
    <cellStyle name="20% - Accent1 4 2 2 3 4 3 3 2 3" xfId="32773" xr:uid="{00000000-0005-0000-0000-00004E7F0000}"/>
    <cellStyle name="20% - Accent1 4 2 2 3 4 3 3 3" xfId="32774" xr:uid="{00000000-0005-0000-0000-00004F7F0000}"/>
    <cellStyle name="20% - Accent1 4 2 2 3 4 3 3 3 2" xfId="32775" xr:uid="{00000000-0005-0000-0000-0000507F0000}"/>
    <cellStyle name="20% - Accent1 4 2 2 3 4 3 3 4" xfId="32776" xr:uid="{00000000-0005-0000-0000-0000517F0000}"/>
    <cellStyle name="20% - Accent1 4 2 2 3 4 3 4" xfId="32777" xr:uid="{00000000-0005-0000-0000-0000527F0000}"/>
    <cellStyle name="20% - Accent1 4 2 2 3 4 3 4 2" xfId="32778" xr:uid="{00000000-0005-0000-0000-0000537F0000}"/>
    <cellStyle name="20% - Accent1 4 2 2 3 4 3 4 2 2" xfId="32779" xr:uid="{00000000-0005-0000-0000-0000547F0000}"/>
    <cellStyle name="20% - Accent1 4 2 2 3 4 3 4 2 2 2" xfId="32780" xr:uid="{00000000-0005-0000-0000-0000557F0000}"/>
    <cellStyle name="20% - Accent1 4 2 2 3 4 3 4 2 3" xfId="32781" xr:uid="{00000000-0005-0000-0000-0000567F0000}"/>
    <cellStyle name="20% - Accent1 4 2 2 3 4 3 4 3" xfId="32782" xr:uid="{00000000-0005-0000-0000-0000577F0000}"/>
    <cellStyle name="20% - Accent1 4 2 2 3 4 3 4 3 2" xfId="32783" xr:uid="{00000000-0005-0000-0000-0000587F0000}"/>
    <cellStyle name="20% - Accent1 4 2 2 3 4 3 4 4" xfId="32784" xr:uid="{00000000-0005-0000-0000-0000597F0000}"/>
    <cellStyle name="20% - Accent1 4 2 2 3 4 3 5" xfId="32785" xr:uid="{00000000-0005-0000-0000-00005A7F0000}"/>
    <cellStyle name="20% - Accent1 4 2 2 3 4 3 5 2" xfId="32786" xr:uid="{00000000-0005-0000-0000-00005B7F0000}"/>
    <cellStyle name="20% - Accent1 4 2 2 3 4 3 5 2 2" xfId="32787" xr:uid="{00000000-0005-0000-0000-00005C7F0000}"/>
    <cellStyle name="20% - Accent1 4 2 2 3 4 3 5 3" xfId="32788" xr:uid="{00000000-0005-0000-0000-00005D7F0000}"/>
    <cellStyle name="20% - Accent1 4 2 2 3 4 3 6" xfId="32789" xr:uid="{00000000-0005-0000-0000-00005E7F0000}"/>
    <cellStyle name="20% - Accent1 4 2 2 3 4 3 6 2" xfId="32790" xr:uid="{00000000-0005-0000-0000-00005F7F0000}"/>
    <cellStyle name="20% - Accent1 4 2 2 3 4 3 6 2 2" xfId="32791" xr:uid="{00000000-0005-0000-0000-0000607F0000}"/>
    <cellStyle name="20% - Accent1 4 2 2 3 4 3 6 3" xfId="32792" xr:uid="{00000000-0005-0000-0000-0000617F0000}"/>
    <cellStyle name="20% - Accent1 4 2 2 3 4 3 7" xfId="32793" xr:uid="{00000000-0005-0000-0000-0000627F0000}"/>
    <cellStyle name="20% - Accent1 4 2 2 3 4 3 7 2" xfId="32794" xr:uid="{00000000-0005-0000-0000-0000637F0000}"/>
    <cellStyle name="20% - Accent1 4 2 2 3 4 3 8" xfId="32795" xr:uid="{00000000-0005-0000-0000-0000647F0000}"/>
    <cellStyle name="20% - Accent1 4 2 2 3 4 3 8 2" xfId="32796" xr:uid="{00000000-0005-0000-0000-0000657F0000}"/>
    <cellStyle name="20% - Accent1 4 2 2 3 4 3 9" xfId="32797" xr:uid="{00000000-0005-0000-0000-0000667F0000}"/>
    <cellStyle name="20% - Accent1 4 2 2 3 4 4" xfId="32798" xr:uid="{00000000-0005-0000-0000-0000677F0000}"/>
    <cellStyle name="20% - Accent1 4 2 2 3 4 4 2" xfId="32799" xr:uid="{00000000-0005-0000-0000-0000687F0000}"/>
    <cellStyle name="20% - Accent1 4 2 2 3 4 4 2 2" xfId="32800" xr:uid="{00000000-0005-0000-0000-0000697F0000}"/>
    <cellStyle name="20% - Accent1 4 2 2 3 4 4 2 2 2" xfId="32801" xr:uid="{00000000-0005-0000-0000-00006A7F0000}"/>
    <cellStyle name="20% - Accent1 4 2 2 3 4 4 2 3" xfId="32802" xr:uid="{00000000-0005-0000-0000-00006B7F0000}"/>
    <cellStyle name="20% - Accent1 4 2 2 3 4 4 3" xfId="32803" xr:uid="{00000000-0005-0000-0000-00006C7F0000}"/>
    <cellStyle name="20% - Accent1 4 2 2 3 4 4 3 2" xfId="32804" xr:uid="{00000000-0005-0000-0000-00006D7F0000}"/>
    <cellStyle name="20% - Accent1 4 2 2 3 4 4 4" xfId="32805" xr:uid="{00000000-0005-0000-0000-00006E7F0000}"/>
    <cellStyle name="20% - Accent1 4 2 2 3 4 5" xfId="32806" xr:uid="{00000000-0005-0000-0000-00006F7F0000}"/>
    <cellStyle name="20% - Accent1 4 2 2 3 4 5 2" xfId="32807" xr:uid="{00000000-0005-0000-0000-0000707F0000}"/>
    <cellStyle name="20% - Accent1 4 2 2 3 4 5 2 2" xfId="32808" xr:uid="{00000000-0005-0000-0000-0000717F0000}"/>
    <cellStyle name="20% - Accent1 4 2 2 3 4 5 2 2 2" xfId="32809" xr:uid="{00000000-0005-0000-0000-0000727F0000}"/>
    <cellStyle name="20% - Accent1 4 2 2 3 4 5 2 3" xfId="32810" xr:uid="{00000000-0005-0000-0000-0000737F0000}"/>
    <cellStyle name="20% - Accent1 4 2 2 3 4 5 3" xfId="32811" xr:uid="{00000000-0005-0000-0000-0000747F0000}"/>
    <cellStyle name="20% - Accent1 4 2 2 3 4 5 3 2" xfId="32812" xr:uid="{00000000-0005-0000-0000-0000757F0000}"/>
    <cellStyle name="20% - Accent1 4 2 2 3 4 5 4" xfId="32813" xr:uid="{00000000-0005-0000-0000-0000767F0000}"/>
    <cellStyle name="20% - Accent1 4 2 2 3 4 6" xfId="32814" xr:uid="{00000000-0005-0000-0000-0000777F0000}"/>
    <cellStyle name="20% - Accent1 4 2 2 3 4 6 2" xfId="32815" xr:uid="{00000000-0005-0000-0000-0000787F0000}"/>
    <cellStyle name="20% - Accent1 4 2 2 3 4 6 2 2" xfId="32816" xr:uid="{00000000-0005-0000-0000-0000797F0000}"/>
    <cellStyle name="20% - Accent1 4 2 2 3 4 6 2 2 2" xfId="32817" xr:uid="{00000000-0005-0000-0000-00007A7F0000}"/>
    <cellStyle name="20% - Accent1 4 2 2 3 4 6 2 3" xfId="32818" xr:uid="{00000000-0005-0000-0000-00007B7F0000}"/>
    <cellStyle name="20% - Accent1 4 2 2 3 4 6 3" xfId="32819" xr:uid="{00000000-0005-0000-0000-00007C7F0000}"/>
    <cellStyle name="20% - Accent1 4 2 2 3 4 6 3 2" xfId="32820" xr:uid="{00000000-0005-0000-0000-00007D7F0000}"/>
    <cellStyle name="20% - Accent1 4 2 2 3 4 6 4" xfId="32821" xr:uid="{00000000-0005-0000-0000-00007E7F0000}"/>
    <cellStyle name="20% - Accent1 4 2 2 3 4 7" xfId="32822" xr:uid="{00000000-0005-0000-0000-00007F7F0000}"/>
    <cellStyle name="20% - Accent1 4 2 2 3 4 7 2" xfId="32823" xr:uid="{00000000-0005-0000-0000-0000807F0000}"/>
    <cellStyle name="20% - Accent1 4 2 2 3 4 7 2 2" xfId="32824" xr:uid="{00000000-0005-0000-0000-0000817F0000}"/>
    <cellStyle name="20% - Accent1 4 2 2 3 4 7 3" xfId="32825" xr:uid="{00000000-0005-0000-0000-0000827F0000}"/>
    <cellStyle name="20% - Accent1 4 2 2 3 4 8" xfId="32826" xr:uid="{00000000-0005-0000-0000-0000837F0000}"/>
    <cellStyle name="20% - Accent1 4 2 2 3 4 8 2" xfId="32827" xr:uid="{00000000-0005-0000-0000-0000847F0000}"/>
    <cellStyle name="20% - Accent1 4 2 2 3 4 8 2 2" xfId="32828" xr:uid="{00000000-0005-0000-0000-0000857F0000}"/>
    <cellStyle name="20% - Accent1 4 2 2 3 4 8 3" xfId="32829" xr:uid="{00000000-0005-0000-0000-0000867F0000}"/>
    <cellStyle name="20% - Accent1 4 2 2 3 4 9" xfId="32830" xr:uid="{00000000-0005-0000-0000-0000877F0000}"/>
    <cellStyle name="20% - Accent1 4 2 2 3 4 9 2" xfId="32831" xr:uid="{00000000-0005-0000-0000-0000887F0000}"/>
    <cellStyle name="20% - Accent1 4 2 2 3 5" xfId="32832" xr:uid="{00000000-0005-0000-0000-0000897F0000}"/>
    <cellStyle name="20% - Accent1 4 2 2 3 5 2" xfId="32833" xr:uid="{00000000-0005-0000-0000-00008A7F0000}"/>
    <cellStyle name="20% - Accent1 4 2 2 3 5 2 2" xfId="32834" xr:uid="{00000000-0005-0000-0000-00008B7F0000}"/>
    <cellStyle name="20% - Accent1 4 2 2 3 5 2 2 2" xfId="32835" xr:uid="{00000000-0005-0000-0000-00008C7F0000}"/>
    <cellStyle name="20% - Accent1 4 2 2 3 5 2 2 2 2" xfId="32836" xr:uid="{00000000-0005-0000-0000-00008D7F0000}"/>
    <cellStyle name="20% - Accent1 4 2 2 3 5 2 2 3" xfId="32837" xr:uid="{00000000-0005-0000-0000-00008E7F0000}"/>
    <cellStyle name="20% - Accent1 4 2 2 3 5 2 3" xfId="32838" xr:uid="{00000000-0005-0000-0000-00008F7F0000}"/>
    <cellStyle name="20% - Accent1 4 2 2 3 5 2 3 2" xfId="32839" xr:uid="{00000000-0005-0000-0000-0000907F0000}"/>
    <cellStyle name="20% - Accent1 4 2 2 3 5 2 4" xfId="32840" xr:uid="{00000000-0005-0000-0000-0000917F0000}"/>
    <cellStyle name="20% - Accent1 4 2 2 3 5 3" xfId="32841" xr:uid="{00000000-0005-0000-0000-0000927F0000}"/>
    <cellStyle name="20% - Accent1 4 2 2 3 5 3 2" xfId="32842" xr:uid="{00000000-0005-0000-0000-0000937F0000}"/>
    <cellStyle name="20% - Accent1 4 2 2 3 5 3 2 2" xfId="32843" xr:uid="{00000000-0005-0000-0000-0000947F0000}"/>
    <cellStyle name="20% - Accent1 4 2 2 3 5 3 2 2 2" xfId="32844" xr:uid="{00000000-0005-0000-0000-0000957F0000}"/>
    <cellStyle name="20% - Accent1 4 2 2 3 5 3 2 3" xfId="32845" xr:uid="{00000000-0005-0000-0000-0000967F0000}"/>
    <cellStyle name="20% - Accent1 4 2 2 3 5 3 3" xfId="32846" xr:uid="{00000000-0005-0000-0000-0000977F0000}"/>
    <cellStyle name="20% - Accent1 4 2 2 3 5 3 3 2" xfId="32847" xr:uid="{00000000-0005-0000-0000-0000987F0000}"/>
    <cellStyle name="20% - Accent1 4 2 2 3 5 3 4" xfId="32848" xr:uid="{00000000-0005-0000-0000-0000997F0000}"/>
    <cellStyle name="20% - Accent1 4 2 2 3 5 4" xfId="32849" xr:uid="{00000000-0005-0000-0000-00009A7F0000}"/>
    <cellStyle name="20% - Accent1 4 2 2 3 5 4 2" xfId="32850" xr:uid="{00000000-0005-0000-0000-00009B7F0000}"/>
    <cellStyle name="20% - Accent1 4 2 2 3 5 4 2 2" xfId="32851" xr:uid="{00000000-0005-0000-0000-00009C7F0000}"/>
    <cellStyle name="20% - Accent1 4 2 2 3 5 4 2 2 2" xfId="32852" xr:uid="{00000000-0005-0000-0000-00009D7F0000}"/>
    <cellStyle name="20% - Accent1 4 2 2 3 5 4 2 3" xfId="32853" xr:uid="{00000000-0005-0000-0000-00009E7F0000}"/>
    <cellStyle name="20% - Accent1 4 2 2 3 5 4 3" xfId="32854" xr:uid="{00000000-0005-0000-0000-00009F7F0000}"/>
    <cellStyle name="20% - Accent1 4 2 2 3 5 4 3 2" xfId="32855" xr:uid="{00000000-0005-0000-0000-0000A07F0000}"/>
    <cellStyle name="20% - Accent1 4 2 2 3 5 4 4" xfId="32856" xr:uid="{00000000-0005-0000-0000-0000A17F0000}"/>
    <cellStyle name="20% - Accent1 4 2 2 3 5 5" xfId="32857" xr:uid="{00000000-0005-0000-0000-0000A27F0000}"/>
    <cellStyle name="20% - Accent1 4 2 2 3 5 5 2" xfId="32858" xr:uid="{00000000-0005-0000-0000-0000A37F0000}"/>
    <cellStyle name="20% - Accent1 4 2 2 3 5 5 2 2" xfId="32859" xr:uid="{00000000-0005-0000-0000-0000A47F0000}"/>
    <cellStyle name="20% - Accent1 4 2 2 3 5 5 3" xfId="32860" xr:uid="{00000000-0005-0000-0000-0000A57F0000}"/>
    <cellStyle name="20% - Accent1 4 2 2 3 5 6" xfId="32861" xr:uid="{00000000-0005-0000-0000-0000A67F0000}"/>
    <cellStyle name="20% - Accent1 4 2 2 3 5 6 2" xfId="32862" xr:uid="{00000000-0005-0000-0000-0000A77F0000}"/>
    <cellStyle name="20% - Accent1 4 2 2 3 5 6 2 2" xfId="32863" xr:uid="{00000000-0005-0000-0000-0000A87F0000}"/>
    <cellStyle name="20% - Accent1 4 2 2 3 5 6 3" xfId="32864" xr:uid="{00000000-0005-0000-0000-0000A97F0000}"/>
    <cellStyle name="20% - Accent1 4 2 2 3 5 7" xfId="32865" xr:uid="{00000000-0005-0000-0000-0000AA7F0000}"/>
    <cellStyle name="20% - Accent1 4 2 2 3 5 7 2" xfId="32866" xr:uid="{00000000-0005-0000-0000-0000AB7F0000}"/>
    <cellStyle name="20% - Accent1 4 2 2 3 5 8" xfId="32867" xr:uid="{00000000-0005-0000-0000-0000AC7F0000}"/>
    <cellStyle name="20% - Accent1 4 2 2 3 5 8 2" xfId="32868" xr:uid="{00000000-0005-0000-0000-0000AD7F0000}"/>
    <cellStyle name="20% - Accent1 4 2 2 3 5 9" xfId="32869" xr:uid="{00000000-0005-0000-0000-0000AE7F0000}"/>
    <cellStyle name="20% - Accent1 4 2 2 3 6" xfId="32870" xr:uid="{00000000-0005-0000-0000-0000AF7F0000}"/>
    <cellStyle name="20% - Accent1 4 2 2 3 6 2" xfId="32871" xr:uid="{00000000-0005-0000-0000-0000B07F0000}"/>
    <cellStyle name="20% - Accent1 4 2 2 3 6 2 2" xfId="32872" xr:uid="{00000000-0005-0000-0000-0000B17F0000}"/>
    <cellStyle name="20% - Accent1 4 2 2 3 6 2 2 2" xfId="32873" xr:uid="{00000000-0005-0000-0000-0000B27F0000}"/>
    <cellStyle name="20% - Accent1 4 2 2 3 6 2 2 2 2" xfId="32874" xr:uid="{00000000-0005-0000-0000-0000B37F0000}"/>
    <cellStyle name="20% - Accent1 4 2 2 3 6 2 2 3" xfId="32875" xr:uid="{00000000-0005-0000-0000-0000B47F0000}"/>
    <cellStyle name="20% - Accent1 4 2 2 3 6 2 3" xfId="32876" xr:uid="{00000000-0005-0000-0000-0000B57F0000}"/>
    <cellStyle name="20% - Accent1 4 2 2 3 6 2 3 2" xfId="32877" xr:uid="{00000000-0005-0000-0000-0000B67F0000}"/>
    <cellStyle name="20% - Accent1 4 2 2 3 6 2 4" xfId="32878" xr:uid="{00000000-0005-0000-0000-0000B77F0000}"/>
    <cellStyle name="20% - Accent1 4 2 2 3 6 3" xfId="32879" xr:uid="{00000000-0005-0000-0000-0000B87F0000}"/>
    <cellStyle name="20% - Accent1 4 2 2 3 6 3 2" xfId="32880" xr:uid="{00000000-0005-0000-0000-0000B97F0000}"/>
    <cellStyle name="20% - Accent1 4 2 2 3 6 3 2 2" xfId="32881" xr:uid="{00000000-0005-0000-0000-0000BA7F0000}"/>
    <cellStyle name="20% - Accent1 4 2 2 3 6 3 2 2 2" xfId="32882" xr:uid="{00000000-0005-0000-0000-0000BB7F0000}"/>
    <cellStyle name="20% - Accent1 4 2 2 3 6 3 2 3" xfId="32883" xr:uid="{00000000-0005-0000-0000-0000BC7F0000}"/>
    <cellStyle name="20% - Accent1 4 2 2 3 6 3 3" xfId="32884" xr:uid="{00000000-0005-0000-0000-0000BD7F0000}"/>
    <cellStyle name="20% - Accent1 4 2 2 3 6 3 3 2" xfId="32885" xr:uid="{00000000-0005-0000-0000-0000BE7F0000}"/>
    <cellStyle name="20% - Accent1 4 2 2 3 6 3 4" xfId="32886" xr:uid="{00000000-0005-0000-0000-0000BF7F0000}"/>
    <cellStyle name="20% - Accent1 4 2 2 3 6 4" xfId="32887" xr:uid="{00000000-0005-0000-0000-0000C07F0000}"/>
    <cellStyle name="20% - Accent1 4 2 2 3 6 4 2" xfId="32888" xr:uid="{00000000-0005-0000-0000-0000C17F0000}"/>
    <cellStyle name="20% - Accent1 4 2 2 3 6 4 2 2" xfId="32889" xr:uid="{00000000-0005-0000-0000-0000C27F0000}"/>
    <cellStyle name="20% - Accent1 4 2 2 3 6 4 2 2 2" xfId="32890" xr:uid="{00000000-0005-0000-0000-0000C37F0000}"/>
    <cellStyle name="20% - Accent1 4 2 2 3 6 4 2 3" xfId="32891" xr:uid="{00000000-0005-0000-0000-0000C47F0000}"/>
    <cellStyle name="20% - Accent1 4 2 2 3 6 4 3" xfId="32892" xr:uid="{00000000-0005-0000-0000-0000C57F0000}"/>
    <cellStyle name="20% - Accent1 4 2 2 3 6 4 3 2" xfId="32893" xr:uid="{00000000-0005-0000-0000-0000C67F0000}"/>
    <cellStyle name="20% - Accent1 4 2 2 3 6 4 4" xfId="32894" xr:uid="{00000000-0005-0000-0000-0000C77F0000}"/>
    <cellStyle name="20% - Accent1 4 2 2 3 6 5" xfId="32895" xr:uid="{00000000-0005-0000-0000-0000C87F0000}"/>
    <cellStyle name="20% - Accent1 4 2 2 3 6 5 2" xfId="32896" xr:uid="{00000000-0005-0000-0000-0000C97F0000}"/>
    <cellStyle name="20% - Accent1 4 2 2 3 6 5 2 2" xfId="32897" xr:uid="{00000000-0005-0000-0000-0000CA7F0000}"/>
    <cellStyle name="20% - Accent1 4 2 2 3 6 5 3" xfId="32898" xr:uid="{00000000-0005-0000-0000-0000CB7F0000}"/>
    <cellStyle name="20% - Accent1 4 2 2 3 6 6" xfId="32899" xr:uid="{00000000-0005-0000-0000-0000CC7F0000}"/>
    <cellStyle name="20% - Accent1 4 2 2 3 6 6 2" xfId="32900" xr:uid="{00000000-0005-0000-0000-0000CD7F0000}"/>
    <cellStyle name="20% - Accent1 4 2 2 3 6 6 2 2" xfId="32901" xr:uid="{00000000-0005-0000-0000-0000CE7F0000}"/>
    <cellStyle name="20% - Accent1 4 2 2 3 6 6 3" xfId="32902" xr:uid="{00000000-0005-0000-0000-0000CF7F0000}"/>
    <cellStyle name="20% - Accent1 4 2 2 3 6 7" xfId="32903" xr:uid="{00000000-0005-0000-0000-0000D07F0000}"/>
    <cellStyle name="20% - Accent1 4 2 2 3 6 7 2" xfId="32904" xr:uid="{00000000-0005-0000-0000-0000D17F0000}"/>
    <cellStyle name="20% - Accent1 4 2 2 3 6 8" xfId="32905" xr:uid="{00000000-0005-0000-0000-0000D27F0000}"/>
    <cellStyle name="20% - Accent1 4 2 2 3 6 8 2" xfId="32906" xr:uid="{00000000-0005-0000-0000-0000D37F0000}"/>
    <cellStyle name="20% - Accent1 4 2 2 3 6 9" xfId="32907" xr:uid="{00000000-0005-0000-0000-0000D47F0000}"/>
    <cellStyle name="20% - Accent1 4 2 2 3 7" xfId="32908" xr:uid="{00000000-0005-0000-0000-0000D57F0000}"/>
    <cellStyle name="20% - Accent1 4 2 2 3 7 2" xfId="32909" xr:uid="{00000000-0005-0000-0000-0000D67F0000}"/>
    <cellStyle name="20% - Accent1 4 2 2 3 7 2 2" xfId="32910" xr:uid="{00000000-0005-0000-0000-0000D77F0000}"/>
    <cellStyle name="20% - Accent1 4 2 2 3 7 2 2 2" xfId="32911" xr:uid="{00000000-0005-0000-0000-0000D87F0000}"/>
    <cellStyle name="20% - Accent1 4 2 2 3 7 2 3" xfId="32912" xr:uid="{00000000-0005-0000-0000-0000D97F0000}"/>
    <cellStyle name="20% - Accent1 4 2 2 3 7 3" xfId="32913" xr:uid="{00000000-0005-0000-0000-0000DA7F0000}"/>
    <cellStyle name="20% - Accent1 4 2 2 3 7 3 2" xfId="32914" xr:uid="{00000000-0005-0000-0000-0000DB7F0000}"/>
    <cellStyle name="20% - Accent1 4 2 2 3 7 4" xfId="32915" xr:uid="{00000000-0005-0000-0000-0000DC7F0000}"/>
    <cellStyle name="20% - Accent1 4 2 2 3 8" xfId="32916" xr:uid="{00000000-0005-0000-0000-0000DD7F0000}"/>
    <cellStyle name="20% - Accent1 4 2 2 3 8 2" xfId="32917" xr:uid="{00000000-0005-0000-0000-0000DE7F0000}"/>
    <cellStyle name="20% - Accent1 4 2 2 3 8 2 2" xfId="32918" xr:uid="{00000000-0005-0000-0000-0000DF7F0000}"/>
    <cellStyle name="20% - Accent1 4 2 2 3 8 2 2 2" xfId="32919" xr:uid="{00000000-0005-0000-0000-0000E07F0000}"/>
    <cellStyle name="20% - Accent1 4 2 2 3 8 2 3" xfId="32920" xr:uid="{00000000-0005-0000-0000-0000E17F0000}"/>
    <cellStyle name="20% - Accent1 4 2 2 3 8 3" xfId="32921" xr:uid="{00000000-0005-0000-0000-0000E27F0000}"/>
    <cellStyle name="20% - Accent1 4 2 2 3 8 3 2" xfId="32922" xr:uid="{00000000-0005-0000-0000-0000E37F0000}"/>
    <cellStyle name="20% - Accent1 4 2 2 3 8 4" xfId="32923" xr:uid="{00000000-0005-0000-0000-0000E47F0000}"/>
    <cellStyle name="20% - Accent1 4 2 2 3 9" xfId="32924" xr:uid="{00000000-0005-0000-0000-0000E57F0000}"/>
    <cellStyle name="20% - Accent1 4 2 2 3 9 2" xfId="32925" xr:uid="{00000000-0005-0000-0000-0000E67F0000}"/>
    <cellStyle name="20% - Accent1 4 2 2 3 9 2 2" xfId="32926" xr:uid="{00000000-0005-0000-0000-0000E77F0000}"/>
    <cellStyle name="20% - Accent1 4 2 2 3 9 2 2 2" xfId="32927" xr:uid="{00000000-0005-0000-0000-0000E87F0000}"/>
    <cellStyle name="20% - Accent1 4 2 2 3 9 2 3" xfId="32928" xr:uid="{00000000-0005-0000-0000-0000E97F0000}"/>
    <cellStyle name="20% - Accent1 4 2 2 3 9 3" xfId="32929" xr:uid="{00000000-0005-0000-0000-0000EA7F0000}"/>
    <cellStyle name="20% - Accent1 4 2 2 3 9 3 2" xfId="32930" xr:uid="{00000000-0005-0000-0000-0000EB7F0000}"/>
    <cellStyle name="20% - Accent1 4 2 2 3 9 4" xfId="32931" xr:uid="{00000000-0005-0000-0000-0000EC7F0000}"/>
    <cellStyle name="20% - Accent1 4 2 2 4" xfId="32932" xr:uid="{00000000-0005-0000-0000-0000ED7F0000}"/>
    <cellStyle name="20% - Accent1 4 2 2 4 10" xfId="32933" xr:uid="{00000000-0005-0000-0000-0000EE7F0000}"/>
    <cellStyle name="20% - Accent1 4 2 2 4 10 2" xfId="32934" xr:uid="{00000000-0005-0000-0000-0000EF7F0000}"/>
    <cellStyle name="20% - Accent1 4 2 2 4 11" xfId="32935" xr:uid="{00000000-0005-0000-0000-0000F07F0000}"/>
    <cellStyle name="20% - Accent1 4 2 2 4 2" xfId="32936" xr:uid="{00000000-0005-0000-0000-0000F17F0000}"/>
    <cellStyle name="20% - Accent1 4 2 2 4 2 2" xfId="32937" xr:uid="{00000000-0005-0000-0000-0000F27F0000}"/>
    <cellStyle name="20% - Accent1 4 2 2 4 2 2 2" xfId="32938" xr:uid="{00000000-0005-0000-0000-0000F37F0000}"/>
    <cellStyle name="20% - Accent1 4 2 2 4 2 2 2 2" xfId="32939" xr:uid="{00000000-0005-0000-0000-0000F47F0000}"/>
    <cellStyle name="20% - Accent1 4 2 2 4 2 2 2 2 2" xfId="32940" xr:uid="{00000000-0005-0000-0000-0000F57F0000}"/>
    <cellStyle name="20% - Accent1 4 2 2 4 2 2 2 3" xfId="32941" xr:uid="{00000000-0005-0000-0000-0000F67F0000}"/>
    <cellStyle name="20% - Accent1 4 2 2 4 2 2 3" xfId="32942" xr:uid="{00000000-0005-0000-0000-0000F77F0000}"/>
    <cellStyle name="20% - Accent1 4 2 2 4 2 2 3 2" xfId="32943" xr:uid="{00000000-0005-0000-0000-0000F87F0000}"/>
    <cellStyle name="20% - Accent1 4 2 2 4 2 2 4" xfId="32944" xr:uid="{00000000-0005-0000-0000-0000F97F0000}"/>
    <cellStyle name="20% - Accent1 4 2 2 4 2 3" xfId="32945" xr:uid="{00000000-0005-0000-0000-0000FA7F0000}"/>
    <cellStyle name="20% - Accent1 4 2 2 4 2 3 2" xfId="32946" xr:uid="{00000000-0005-0000-0000-0000FB7F0000}"/>
    <cellStyle name="20% - Accent1 4 2 2 4 2 3 2 2" xfId="32947" xr:uid="{00000000-0005-0000-0000-0000FC7F0000}"/>
    <cellStyle name="20% - Accent1 4 2 2 4 2 3 2 2 2" xfId="32948" xr:uid="{00000000-0005-0000-0000-0000FD7F0000}"/>
    <cellStyle name="20% - Accent1 4 2 2 4 2 3 2 3" xfId="32949" xr:uid="{00000000-0005-0000-0000-0000FE7F0000}"/>
    <cellStyle name="20% - Accent1 4 2 2 4 2 3 3" xfId="32950" xr:uid="{00000000-0005-0000-0000-0000FF7F0000}"/>
    <cellStyle name="20% - Accent1 4 2 2 4 2 3 3 2" xfId="32951" xr:uid="{00000000-0005-0000-0000-000000800000}"/>
    <cellStyle name="20% - Accent1 4 2 2 4 2 3 4" xfId="32952" xr:uid="{00000000-0005-0000-0000-000001800000}"/>
    <cellStyle name="20% - Accent1 4 2 2 4 2 4" xfId="32953" xr:uid="{00000000-0005-0000-0000-000002800000}"/>
    <cellStyle name="20% - Accent1 4 2 2 4 2 4 2" xfId="32954" xr:uid="{00000000-0005-0000-0000-000003800000}"/>
    <cellStyle name="20% - Accent1 4 2 2 4 2 4 2 2" xfId="32955" xr:uid="{00000000-0005-0000-0000-000004800000}"/>
    <cellStyle name="20% - Accent1 4 2 2 4 2 4 2 2 2" xfId="32956" xr:uid="{00000000-0005-0000-0000-000005800000}"/>
    <cellStyle name="20% - Accent1 4 2 2 4 2 4 2 3" xfId="32957" xr:uid="{00000000-0005-0000-0000-000006800000}"/>
    <cellStyle name="20% - Accent1 4 2 2 4 2 4 3" xfId="32958" xr:uid="{00000000-0005-0000-0000-000007800000}"/>
    <cellStyle name="20% - Accent1 4 2 2 4 2 4 3 2" xfId="32959" xr:uid="{00000000-0005-0000-0000-000008800000}"/>
    <cellStyle name="20% - Accent1 4 2 2 4 2 4 4" xfId="32960" xr:uid="{00000000-0005-0000-0000-000009800000}"/>
    <cellStyle name="20% - Accent1 4 2 2 4 2 5" xfId="32961" xr:uid="{00000000-0005-0000-0000-00000A800000}"/>
    <cellStyle name="20% - Accent1 4 2 2 4 2 5 2" xfId="32962" xr:uid="{00000000-0005-0000-0000-00000B800000}"/>
    <cellStyle name="20% - Accent1 4 2 2 4 2 5 2 2" xfId="32963" xr:uid="{00000000-0005-0000-0000-00000C800000}"/>
    <cellStyle name="20% - Accent1 4 2 2 4 2 5 3" xfId="32964" xr:uid="{00000000-0005-0000-0000-00000D800000}"/>
    <cellStyle name="20% - Accent1 4 2 2 4 2 6" xfId="32965" xr:uid="{00000000-0005-0000-0000-00000E800000}"/>
    <cellStyle name="20% - Accent1 4 2 2 4 2 6 2" xfId="32966" xr:uid="{00000000-0005-0000-0000-00000F800000}"/>
    <cellStyle name="20% - Accent1 4 2 2 4 2 6 2 2" xfId="32967" xr:uid="{00000000-0005-0000-0000-000010800000}"/>
    <cellStyle name="20% - Accent1 4 2 2 4 2 6 3" xfId="32968" xr:uid="{00000000-0005-0000-0000-000011800000}"/>
    <cellStyle name="20% - Accent1 4 2 2 4 2 7" xfId="32969" xr:uid="{00000000-0005-0000-0000-000012800000}"/>
    <cellStyle name="20% - Accent1 4 2 2 4 2 7 2" xfId="32970" xr:uid="{00000000-0005-0000-0000-000013800000}"/>
    <cellStyle name="20% - Accent1 4 2 2 4 2 8" xfId="32971" xr:uid="{00000000-0005-0000-0000-000014800000}"/>
    <cellStyle name="20% - Accent1 4 2 2 4 2 8 2" xfId="32972" xr:uid="{00000000-0005-0000-0000-000015800000}"/>
    <cellStyle name="20% - Accent1 4 2 2 4 2 9" xfId="32973" xr:uid="{00000000-0005-0000-0000-000016800000}"/>
    <cellStyle name="20% - Accent1 4 2 2 4 3" xfId="32974" xr:uid="{00000000-0005-0000-0000-000017800000}"/>
    <cellStyle name="20% - Accent1 4 2 2 4 3 2" xfId="32975" xr:uid="{00000000-0005-0000-0000-000018800000}"/>
    <cellStyle name="20% - Accent1 4 2 2 4 3 2 2" xfId="32976" xr:uid="{00000000-0005-0000-0000-000019800000}"/>
    <cellStyle name="20% - Accent1 4 2 2 4 3 2 2 2" xfId="32977" xr:uid="{00000000-0005-0000-0000-00001A800000}"/>
    <cellStyle name="20% - Accent1 4 2 2 4 3 2 2 2 2" xfId="32978" xr:uid="{00000000-0005-0000-0000-00001B800000}"/>
    <cellStyle name="20% - Accent1 4 2 2 4 3 2 2 3" xfId="32979" xr:uid="{00000000-0005-0000-0000-00001C800000}"/>
    <cellStyle name="20% - Accent1 4 2 2 4 3 2 3" xfId="32980" xr:uid="{00000000-0005-0000-0000-00001D800000}"/>
    <cellStyle name="20% - Accent1 4 2 2 4 3 2 3 2" xfId="32981" xr:uid="{00000000-0005-0000-0000-00001E800000}"/>
    <cellStyle name="20% - Accent1 4 2 2 4 3 2 4" xfId="32982" xr:uid="{00000000-0005-0000-0000-00001F800000}"/>
    <cellStyle name="20% - Accent1 4 2 2 4 3 3" xfId="32983" xr:uid="{00000000-0005-0000-0000-000020800000}"/>
    <cellStyle name="20% - Accent1 4 2 2 4 3 3 2" xfId="32984" xr:uid="{00000000-0005-0000-0000-000021800000}"/>
    <cellStyle name="20% - Accent1 4 2 2 4 3 3 2 2" xfId="32985" xr:uid="{00000000-0005-0000-0000-000022800000}"/>
    <cellStyle name="20% - Accent1 4 2 2 4 3 3 2 2 2" xfId="32986" xr:uid="{00000000-0005-0000-0000-000023800000}"/>
    <cellStyle name="20% - Accent1 4 2 2 4 3 3 2 3" xfId="32987" xr:uid="{00000000-0005-0000-0000-000024800000}"/>
    <cellStyle name="20% - Accent1 4 2 2 4 3 3 3" xfId="32988" xr:uid="{00000000-0005-0000-0000-000025800000}"/>
    <cellStyle name="20% - Accent1 4 2 2 4 3 3 3 2" xfId="32989" xr:uid="{00000000-0005-0000-0000-000026800000}"/>
    <cellStyle name="20% - Accent1 4 2 2 4 3 3 4" xfId="32990" xr:uid="{00000000-0005-0000-0000-000027800000}"/>
    <cellStyle name="20% - Accent1 4 2 2 4 3 4" xfId="32991" xr:uid="{00000000-0005-0000-0000-000028800000}"/>
    <cellStyle name="20% - Accent1 4 2 2 4 3 4 2" xfId="32992" xr:uid="{00000000-0005-0000-0000-000029800000}"/>
    <cellStyle name="20% - Accent1 4 2 2 4 3 4 2 2" xfId="32993" xr:uid="{00000000-0005-0000-0000-00002A800000}"/>
    <cellStyle name="20% - Accent1 4 2 2 4 3 4 2 2 2" xfId="32994" xr:uid="{00000000-0005-0000-0000-00002B800000}"/>
    <cellStyle name="20% - Accent1 4 2 2 4 3 4 2 3" xfId="32995" xr:uid="{00000000-0005-0000-0000-00002C800000}"/>
    <cellStyle name="20% - Accent1 4 2 2 4 3 4 3" xfId="32996" xr:uid="{00000000-0005-0000-0000-00002D800000}"/>
    <cellStyle name="20% - Accent1 4 2 2 4 3 4 3 2" xfId="32997" xr:uid="{00000000-0005-0000-0000-00002E800000}"/>
    <cellStyle name="20% - Accent1 4 2 2 4 3 4 4" xfId="32998" xr:uid="{00000000-0005-0000-0000-00002F800000}"/>
    <cellStyle name="20% - Accent1 4 2 2 4 3 5" xfId="32999" xr:uid="{00000000-0005-0000-0000-000030800000}"/>
    <cellStyle name="20% - Accent1 4 2 2 4 3 5 2" xfId="33000" xr:uid="{00000000-0005-0000-0000-000031800000}"/>
    <cellStyle name="20% - Accent1 4 2 2 4 3 5 2 2" xfId="33001" xr:uid="{00000000-0005-0000-0000-000032800000}"/>
    <cellStyle name="20% - Accent1 4 2 2 4 3 5 3" xfId="33002" xr:uid="{00000000-0005-0000-0000-000033800000}"/>
    <cellStyle name="20% - Accent1 4 2 2 4 3 6" xfId="33003" xr:uid="{00000000-0005-0000-0000-000034800000}"/>
    <cellStyle name="20% - Accent1 4 2 2 4 3 6 2" xfId="33004" xr:uid="{00000000-0005-0000-0000-000035800000}"/>
    <cellStyle name="20% - Accent1 4 2 2 4 3 6 2 2" xfId="33005" xr:uid="{00000000-0005-0000-0000-000036800000}"/>
    <cellStyle name="20% - Accent1 4 2 2 4 3 6 3" xfId="33006" xr:uid="{00000000-0005-0000-0000-000037800000}"/>
    <cellStyle name="20% - Accent1 4 2 2 4 3 7" xfId="33007" xr:uid="{00000000-0005-0000-0000-000038800000}"/>
    <cellStyle name="20% - Accent1 4 2 2 4 3 7 2" xfId="33008" xr:uid="{00000000-0005-0000-0000-000039800000}"/>
    <cellStyle name="20% - Accent1 4 2 2 4 3 8" xfId="33009" xr:uid="{00000000-0005-0000-0000-00003A800000}"/>
    <cellStyle name="20% - Accent1 4 2 2 4 3 8 2" xfId="33010" xr:uid="{00000000-0005-0000-0000-00003B800000}"/>
    <cellStyle name="20% - Accent1 4 2 2 4 3 9" xfId="33011" xr:uid="{00000000-0005-0000-0000-00003C800000}"/>
    <cellStyle name="20% - Accent1 4 2 2 4 4" xfId="33012" xr:uid="{00000000-0005-0000-0000-00003D800000}"/>
    <cellStyle name="20% - Accent1 4 2 2 4 4 2" xfId="33013" xr:uid="{00000000-0005-0000-0000-00003E800000}"/>
    <cellStyle name="20% - Accent1 4 2 2 4 4 2 2" xfId="33014" xr:uid="{00000000-0005-0000-0000-00003F800000}"/>
    <cellStyle name="20% - Accent1 4 2 2 4 4 2 2 2" xfId="33015" xr:uid="{00000000-0005-0000-0000-000040800000}"/>
    <cellStyle name="20% - Accent1 4 2 2 4 4 2 3" xfId="33016" xr:uid="{00000000-0005-0000-0000-000041800000}"/>
    <cellStyle name="20% - Accent1 4 2 2 4 4 3" xfId="33017" xr:uid="{00000000-0005-0000-0000-000042800000}"/>
    <cellStyle name="20% - Accent1 4 2 2 4 4 3 2" xfId="33018" xr:uid="{00000000-0005-0000-0000-000043800000}"/>
    <cellStyle name="20% - Accent1 4 2 2 4 4 4" xfId="33019" xr:uid="{00000000-0005-0000-0000-000044800000}"/>
    <cellStyle name="20% - Accent1 4 2 2 4 5" xfId="33020" xr:uid="{00000000-0005-0000-0000-000045800000}"/>
    <cellStyle name="20% - Accent1 4 2 2 4 5 2" xfId="33021" xr:uid="{00000000-0005-0000-0000-000046800000}"/>
    <cellStyle name="20% - Accent1 4 2 2 4 5 2 2" xfId="33022" xr:uid="{00000000-0005-0000-0000-000047800000}"/>
    <cellStyle name="20% - Accent1 4 2 2 4 5 2 2 2" xfId="33023" xr:uid="{00000000-0005-0000-0000-000048800000}"/>
    <cellStyle name="20% - Accent1 4 2 2 4 5 2 3" xfId="33024" xr:uid="{00000000-0005-0000-0000-000049800000}"/>
    <cellStyle name="20% - Accent1 4 2 2 4 5 3" xfId="33025" xr:uid="{00000000-0005-0000-0000-00004A800000}"/>
    <cellStyle name="20% - Accent1 4 2 2 4 5 3 2" xfId="33026" xr:uid="{00000000-0005-0000-0000-00004B800000}"/>
    <cellStyle name="20% - Accent1 4 2 2 4 5 4" xfId="33027" xr:uid="{00000000-0005-0000-0000-00004C800000}"/>
    <cellStyle name="20% - Accent1 4 2 2 4 6" xfId="33028" xr:uid="{00000000-0005-0000-0000-00004D800000}"/>
    <cellStyle name="20% - Accent1 4 2 2 4 6 2" xfId="33029" xr:uid="{00000000-0005-0000-0000-00004E800000}"/>
    <cellStyle name="20% - Accent1 4 2 2 4 6 2 2" xfId="33030" xr:uid="{00000000-0005-0000-0000-00004F800000}"/>
    <cellStyle name="20% - Accent1 4 2 2 4 6 2 2 2" xfId="33031" xr:uid="{00000000-0005-0000-0000-000050800000}"/>
    <cellStyle name="20% - Accent1 4 2 2 4 6 2 3" xfId="33032" xr:uid="{00000000-0005-0000-0000-000051800000}"/>
    <cellStyle name="20% - Accent1 4 2 2 4 6 3" xfId="33033" xr:uid="{00000000-0005-0000-0000-000052800000}"/>
    <cellStyle name="20% - Accent1 4 2 2 4 6 3 2" xfId="33034" xr:uid="{00000000-0005-0000-0000-000053800000}"/>
    <cellStyle name="20% - Accent1 4 2 2 4 6 4" xfId="33035" xr:uid="{00000000-0005-0000-0000-000054800000}"/>
    <cellStyle name="20% - Accent1 4 2 2 4 7" xfId="33036" xr:uid="{00000000-0005-0000-0000-000055800000}"/>
    <cellStyle name="20% - Accent1 4 2 2 4 7 2" xfId="33037" xr:uid="{00000000-0005-0000-0000-000056800000}"/>
    <cellStyle name="20% - Accent1 4 2 2 4 7 2 2" xfId="33038" xr:uid="{00000000-0005-0000-0000-000057800000}"/>
    <cellStyle name="20% - Accent1 4 2 2 4 7 3" xfId="33039" xr:uid="{00000000-0005-0000-0000-000058800000}"/>
    <cellStyle name="20% - Accent1 4 2 2 4 8" xfId="33040" xr:uid="{00000000-0005-0000-0000-000059800000}"/>
    <cellStyle name="20% - Accent1 4 2 2 4 8 2" xfId="33041" xr:uid="{00000000-0005-0000-0000-00005A800000}"/>
    <cellStyle name="20% - Accent1 4 2 2 4 8 2 2" xfId="33042" xr:uid="{00000000-0005-0000-0000-00005B800000}"/>
    <cellStyle name="20% - Accent1 4 2 2 4 8 3" xfId="33043" xr:uid="{00000000-0005-0000-0000-00005C800000}"/>
    <cellStyle name="20% - Accent1 4 2 2 4 9" xfId="33044" xr:uid="{00000000-0005-0000-0000-00005D800000}"/>
    <cellStyle name="20% - Accent1 4 2 2 4 9 2" xfId="33045" xr:uid="{00000000-0005-0000-0000-00005E800000}"/>
    <cellStyle name="20% - Accent1 4 2 2 5" xfId="33046" xr:uid="{00000000-0005-0000-0000-00005F800000}"/>
    <cellStyle name="20% - Accent1 4 2 2 5 10" xfId="33047" xr:uid="{00000000-0005-0000-0000-000060800000}"/>
    <cellStyle name="20% - Accent1 4 2 2 5 10 2" xfId="33048" xr:uid="{00000000-0005-0000-0000-000061800000}"/>
    <cellStyle name="20% - Accent1 4 2 2 5 11" xfId="33049" xr:uid="{00000000-0005-0000-0000-000062800000}"/>
    <cellStyle name="20% - Accent1 4 2 2 5 2" xfId="33050" xr:uid="{00000000-0005-0000-0000-000063800000}"/>
    <cellStyle name="20% - Accent1 4 2 2 5 2 2" xfId="33051" xr:uid="{00000000-0005-0000-0000-000064800000}"/>
    <cellStyle name="20% - Accent1 4 2 2 5 2 2 2" xfId="33052" xr:uid="{00000000-0005-0000-0000-000065800000}"/>
    <cellStyle name="20% - Accent1 4 2 2 5 2 2 2 2" xfId="33053" xr:uid="{00000000-0005-0000-0000-000066800000}"/>
    <cellStyle name="20% - Accent1 4 2 2 5 2 2 2 2 2" xfId="33054" xr:uid="{00000000-0005-0000-0000-000067800000}"/>
    <cellStyle name="20% - Accent1 4 2 2 5 2 2 2 3" xfId="33055" xr:uid="{00000000-0005-0000-0000-000068800000}"/>
    <cellStyle name="20% - Accent1 4 2 2 5 2 2 3" xfId="33056" xr:uid="{00000000-0005-0000-0000-000069800000}"/>
    <cellStyle name="20% - Accent1 4 2 2 5 2 2 3 2" xfId="33057" xr:uid="{00000000-0005-0000-0000-00006A800000}"/>
    <cellStyle name="20% - Accent1 4 2 2 5 2 2 4" xfId="33058" xr:uid="{00000000-0005-0000-0000-00006B800000}"/>
    <cellStyle name="20% - Accent1 4 2 2 5 2 3" xfId="33059" xr:uid="{00000000-0005-0000-0000-00006C800000}"/>
    <cellStyle name="20% - Accent1 4 2 2 5 2 3 2" xfId="33060" xr:uid="{00000000-0005-0000-0000-00006D800000}"/>
    <cellStyle name="20% - Accent1 4 2 2 5 2 3 2 2" xfId="33061" xr:uid="{00000000-0005-0000-0000-00006E800000}"/>
    <cellStyle name="20% - Accent1 4 2 2 5 2 3 2 2 2" xfId="33062" xr:uid="{00000000-0005-0000-0000-00006F800000}"/>
    <cellStyle name="20% - Accent1 4 2 2 5 2 3 2 3" xfId="33063" xr:uid="{00000000-0005-0000-0000-000070800000}"/>
    <cellStyle name="20% - Accent1 4 2 2 5 2 3 3" xfId="33064" xr:uid="{00000000-0005-0000-0000-000071800000}"/>
    <cellStyle name="20% - Accent1 4 2 2 5 2 3 3 2" xfId="33065" xr:uid="{00000000-0005-0000-0000-000072800000}"/>
    <cellStyle name="20% - Accent1 4 2 2 5 2 3 4" xfId="33066" xr:uid="{00000000-0005-0000-0000-000073800000}"/>
    <cellStyle name="20% - Accent1 4 2 2 5 2 4" xfId="33067" xr:uid="{00000000-0005-0000-0000-000074800000}"/>
    <cellStyle name="20% - Accent1 4 2 2 5 2 4 2" xfId="33068" xr:uid="{00000000-0005-0000-0000-000075800000}"/>
    <cellStyle name="20% - Accent1 4 2 2 5 2 4 2 2" xfId="33069" xr:uid="{00000000-0005-0000-0000-000076800000}"/>
    <cellStyle name="20% - Accent1 4 2 2 5 2 4 2 2 2" xfId="33070" xr:uid="{00000000-0005-0000-0000-000077800000}"/>
    <cellStyle name="20% - Accent1 4 2 2 5 2 4 2 3" xfId="33071" xr:uid="{00000000-0005-0000-0000-000078800000}"/>
    <cellStyle name="20% - Accent1 4 2 2 5 2 4 3" xfId="33072" xr:uid="{00000000-0005-0000-0000-000079800000}"/>
    <cellStyle name="20% - Accent1 4 2 2 5 2 4 3 2" xfId="33073" xr:uid="{00000000-0005-0000-0000-00007A800000}"/>
    <cellStyle name="20% - Accent1 4 2 2 5 2 4 4" xfId="33074" xr:uid="{00000000-0005-0000-0000-00007B800000}"/>
    <cellStyle name="20% - Accent1 4 2 2 5 2 5" xfId="33075" xr:uid="{00000000-0005-0000-0000-00007C800000}"/>
    <cellStyle name="20% - Accent1 4 2 2 5 2 5 2" xfId="33076" xr:uid="{00000000-0005-0000-0000-00007D800000}"/>
    <cellStyle name="20% - Accent1 4 2 2 5 2 5 2 2" xfId="33077" xr:uid="{00000000-0005-0000-0000-00007E800000}"/>
    <cellStyle name="20% - Accent1 4 2 2 5 2 5 3" xfId="33078" xr:uid="{00000000-0005-0000-0000-00007F800000}"/>
    <cellStyle name="20% - Accent1 4 2 2 5 2 6" xfId="33079" xr:uid="{00000000-0005-0000-0000-000080800000}"/>
    <cellStyle name="20% - Accent1 4 2 2 5 2 6 2" xfId="33080" xr:uid="{00000000-0005-0000-0000-000081800000}"/>
    <cellStyle name="20% - Accent1 4 2 2 5 2 6 2 2" xfId="33081" xr:uid="{00000000-0005-0000-0000-000082800000}"/>
    <cellStyle name="20% - Accent1 4 2 2 5 2 6 3" xfId="33082" xr:uid="{00000000-0005-0000-0000-000083800000}"/>
    <cellStyle name="20% - Accent1 4 2 2 5 2 7" xfId="33083" xr:uid="{00000000-0005-0000-0000-000084800000}"/>
    <cellStyle name="20% - Accent1 4 2 2 5 2 7 2" xfId="33084" xr:uid="{00000000-0005-0000-0000-000085800000}"/>
    <cellStyle name="20% - Accent1 4 2 2 5 2 8" xfId="33085" xr:uid="{00000000-0005-0000-0000-000086800000}"/>
    <cellStyle name="20% - Accent1 4 2 2 5 2 8 2" xfId="33086" xr:uid="{00000000-0005-0000-0000-000087800000}"/>
    <cellStyle name="20% - Accent1 4 2 2 5 2 9" xfId="33087" xr:uid="{00000000-0005-0000-0000-000088800000}"/>
    <cellStyle name="20% - Accent1 4 2 2 5 3" xfId="33088" xr:uid="{00000000-0005-0000-0000-000089800000}"/>
    <cellStyle name="20% - Accent1 4 2 2 5 3 2" xfId="33089" xr:uid="{00000000-0005-0000-0000-00008A800000}"/>
    <cellStyle name="20% - Accent1 4 2 2 5 3 2 2" xfId="33090" xr:uid="{00000000-0005-0000-0000-00008B800000}"/>
    <cellStyle name="20% - Accent1 4 2 2 5 3 2 2 2" xfId="33091" xr:uid="{00000000-0005-0000-0000-00008C800000}"/>
    <cellStyle name="20% - Accent1 4 2 2 5 3 2 2 2 2" xfId="33092" xr:uid="{00000000-0005-0000-0000-00008D800000}"/>
    <cellStyle name="20% - Accent1 4 2 2 5 3 2 2 3" xfId="33093" xr:uid="{00000000-0005-0000-0000-00008E800000}"/>
    <cellStyle name="20% - Accent1 4 2 2 5 3 2 3" xfId="33094" xr:uid="{00000000-0005-0000-0000-00008F800000}"/>
    <cellStyle name="20% - Accent1 4 2 2 5 3 2 3 2" xfId="33095" xr:uid="{00000000-0005-0000-0000-000090800000}"/>
    <cellStyle name="20% - Accent1 4 2 2 5 3 2 4" xfId="33096" xr:uid="{00000000-0005-0000-0000-000091800000}"/>
    <cellStyle name="20% - Accent1 4 2 2 5 3 3" xfId="33097" xr:uid="{00000000-0005-0000-0000-000092800000}"/>
    <cellStyle name="20% - Accent1 4 2 2 5 3 3 2" xfId="33098" xr:uid="{00000000-0005-0000-0000-000093800000}"/>
    <cellStyle name="20% - Accent1 4 2 2 5 3 3 2 2" xfId="33099" xr:uid="{00000000-0005-0000-0000-000094800000}"/>
    <cellStyle name="20% - Accent1 4 2 2 5 3 3 2 2 2" xfId="33100" xr:uid="{00000000-0005-0000-0000-000095800000}"/>
    <cellStyle name="20% - Accent1 4 2 2 5 3 3 2 3" xfId="33101" xr:uid="{00000000-0005-0000-0000-000096800000}"/>
    <cellStyle name="20% - Accent1 4 2 2 5 3 3 3" xfId="33102" xr:uid="{00000000-0005-0000-0000-000097800000}"/>
    <cellStyle name="20% - Accent1 4 2 2 5 3 3 3 2" xfId="33103" xr:uid="{00000000-0005-0000-0000-000098800000}"/>
    <cellStyle name="20% - Accent1 4 2 2 5 3 3 4" xfId="33104" xr:uid="{00000000-0005-0000-0000-000099800000}"/>
    <cellStyle name="20% - Accent1 4 2 2 5 3 4" xfId="33105" xr:uid="{00000000-0005-0000-0000-00009A800000}"/>
    <cellStyle name="20% - Accent1 4 2 2 5 3 4 2" xfId="33106" xr:uid="{00000000-0005-0000-0000-00009B800000}"/>
    <cellStyle name="20% - Accent1 4 2 2 5 3 4 2 2" xfId="33107" xr:uid="{00000000-0005-0000-0000-00009C800000}"/>
    <cellStyle name="20% - Accent1 4 2 2 5 3 4 2 2 2" xfId="33108" xr:uid="{00000000-0005-0000-0000-00009D800000}"/>
    <cellStyle name="20% - Accent1 4 2 2 5 3 4 2 3" xfId="33109" xr:uid="{00000000-0005-0000-0000-00009E800000}"/>
    <cellStyle name="20% - Accent1 4 2 2 5 3 4 3" xfId="33110" xr:uid="{00000000-0005-0000-0000-00009F800000}"/>
    <cellStyle name="20% - Accent1 4 2 2 5 3 4 3 2" xfId="33111" xr:uid="{00000000-0005-0000-0000-0000A0800000}"/>
    <cellStyle name="20% - Accent1 4 2 2 5 3 4 4" xfId="33112" xr:uid="{00000000-0005-0000-0000-0000A1800000}"/>
    <cellStyle name="20% - Accent1 4 2 2 5 3 5" xfId="33113" xr:uid="{00000000-0005-0000-0000-0000A2800000}"/>
    <cellStyle name="20% - Accent1 4 2 2 5 3 5 2" xfId="33114" xr:uid="{00000000-0005-0000-0000-0000A3800000}"/>
    <cellStyle name="20% - Accent1 4 2 2 5 3 5 2 2" xfId="33115" xr:uid="{00000000-0005-0000-0000-0000A4800000}"/>
    <cellStyle name="20% - Accent1 4 2 2 5 3 5 3" xfId="33116" xr:uid="{00000000-0005-0000-0000-0000A5800000}"/>
    <cellStyle name="20% - Accent1 4 2 2 5 3 6" xfId="33117" xr:uid="{00000000-0005-0000-0000-0000A6800000}"/>
    <cellStyle name="20% - Accent1 4 2 2 5 3 6 2" xfId="33118" xr:uid="{00000000-0005-0000-0000-0000A7800000}"/>
    <cellStyle name="20% - Accent1 4 2 2 5 3 6 2 2" xfId="33119" xr:uid="{00000000-0005-0000-0000-0000A8800000}"/>
    <cellStyle name="20% - Accent1 4 2 2 5 3 6 3" xfId="33120" xr:uid="{00000000-0005-0000-0000-0000A9800000}"/>
    <cellStyle name="20% - Accent1 4 2 2 5 3 7" xfId="33121" xr:uid="{00000000-0005-0000-0000-0000AA800000}"/>
    <cellStyle name="20% - Accent1 4 2 2 5 3 7 2" xfId="33122" xr:uid="{00000000-0005-0000-0000-0000AB800000}"/>
    <cellStyle name="20% - Accent1 4 2 2 5 3 8" xfId="33123" xr:uid="{00000000-0005-0000-0000-0000AC800000}"/>
    <cellStyle name="20% - Accent1 4 2 2 5 3 8 2" xfId="33124" xr:uid="{00000000-0005-0000-0000-0000AD800000}"/>
    <cellStyle name="20% - Accent1 4 2 2 5 3 9" xfId="33125" xr:uid="{00000000-0005-0000-0000-0000AE800000}"/>
    <cellStyle name="20% - Accent1 4 2 2 5 4" xfId="33126" xr:uid="{00000000-0005-0000-0000-0000AF800000}"/>
    <cellStyle name="20% - Accent1 4 2 2 5 4 2" xfId="33127" xr:uid="{00000000-0005-0000-0000-0000B0800000}"/>
    <cellStyle name="20% - Accent1 4 2 2 5 4 2 2" xfId="33128" xr:uid="{00000000-0005-0000-0000-0000B1800000}"/>
    <cellStyle name="20% - Accent1 4 2 2 5 4 2 2 2" xfId="33129" xr:uid="{00000000-0005-0000-0000-0000B2800000}"/>
    <cellStyle name="20% - Accent1 4 2 2 5 4 2 3" xfId="33130" xr:uid="{00000000-0005-0000-0000-0000B3800000}"/>
    <cellStyle name="20% - Accent1 4 2 2 5 4 3" xfId="33131" xr:uid="{00000000-0005-0000-0000-0000B4800000}"/>
    <cellStyle name="20% - Accent1 4 2 2 5 4 3 2" xfId="33132" xr:uid="{00000000-0005-0000-0000-0000B5800000}"/>
    <cellStyle name="20% - Accent1 4 2 2 5 4 4" xfId="33133" xr:uid="{00000000-0005-0000-0000-0000B6800000}"/>
    <cellStyle name="20% - Accent1 4 2 2 5 5" xfId="33134" xr:uid="{00000000-0005-0000-0000-0000B7800000}"/>
    <cellStyle name="20% - Accent1 4 2 2 5 5 2" xfId="33135" xr:uid="{00000000-0005-0000-0000-0000B8800000}"/>
    <cellStyle name="20% - Accent1 4 2 2 5 5 2 2" xfId="33136" xr:uid="{00000000-0005-0000-0000-0000B9800000}"/>
    <cellStyle name="20% - Accent1 4 2 2 5 5 2 2 2" xfId="33137" xr:uid="{00000000-0005-0000-0000-0000BA800000}"/>
    <cellStyle name="20% - Accent1 4 2 2 5 5 2 3" xfId="33138" xr:uid="{00000000-0005-0000-0000-0000BB800000}"/>
    <cellStyle name="20% - Accent1 4 2 2 5 5 3" xfId="33139" xr:uid="{00000000-0005-0000-0000-0000BC800000}"/>
    <cellStyle name="20% - Accent1 4 2 2 5 5 3 2" xfId="33140" xr:uid="{00000000-0005-0000-0000-0000BD800000}"/>
    <cellStyle name="20% - Accent1 4 2 2 5 5 4" xfId="33141" xr:uid="{00000000-0005-0000-0000-0000BE800000}"/>
    <cellStyle name="20% - Accent1 4 2 2 5 6" xfId="33142" xr:uid="{00000000-0005-0000-0000-0000BF800000}"/>
    <cellStyle name="20% - Accent1 4 2 2 5 6 2" xfId="33143" xr:uid="{00000000-0005-0000-0000-0000C0800000}"/>
    <cellStyle name="20% - Accent1 4 2 2 5 6 2 2" xfId="33144" xr:uid="{00000000-0005-0000-0000-0000C1800000}"/>
    <cellStyle name="20% - Accent1 4 2 2 5 6 2 2 2" xfId="33145" xr:uid="{00000000-0005-0000-0000-0000C2800000}"/>
    <cellStyle name="20% - Accent1 4 2 2 5 6 2 3" xfId="33146" xr:uid="{00000000-0005-0000-0000-0000C3800000}"/>
    <cellStyle name="20% - Accent1 4 2 2 5 6 3" xfId="33147" xr:uid="{00000000-0005-0000-0000-0000C4800000}"/>
    <cellStyle name="20% - Accent1 4 2 2 5 6 3 2" xfId="33148" xr:uid="{00000000-0005-0000-0000-0000C5800000}"/>
    <cellStyle name="20% - Accent1 4 2 2 5 6 4" xfId="33149" xr:uid="{00000000-0005-0000-0000-0000C6800000}"/>
    <cellStyle name="20% - Accent1 4 2 2 5 7" xfId="33150" xr:uid="{00000000-0005-0000-0000-0000C7800000}"/>
    <cellStyle name="20% - Accent1 4 2 2 5 7 2" xfId="33151" xr:uid="{00000000-0005-0000-0000-0000C8800000}"/>
    <cellStyle name="20% - Accent1 4 2 2 5 7 2 2" xfId="33152" xr:uid="{00000000-0005-0000-0000-0000C9800000}"/>
    <cellStyle name="20% - Accent1 4 2 2 5 7 3" xfId="33153" xr:uid="{00000000-0005-0000-0000-0000CA800000}"/>
    <cellStyle name="20% - Accent1 4 2 2 5 8" xfId="33154" xr:uid="{00000000-0005-0000-0000-0000CB800000}"/>
    <cellStyle name="20% - Accent1 4 2 2 5 8 2" xfId="33155" xr:uid="{00000000-0005-0000-0000-0000CC800000}"/>
    <cellStyle name="20% - Accent1 4 2 2 5 8 2 2" xfId="33156" xr:uid="{00000000-0005-0000-0000-0000CD800000}"/>
    <cellStyle name="20% - Accent1 4 2 2 5 8 3" xfId="33157" xr:uid="{00000000-0005-0000-0000-0000CE800000}"/>
    <cellStyle name="20% - Accent1 4 2 2 5 9" xfId="33158" xr:uid="{00000000-0005-0000-0000-0000CF800000}"/>
    <cellStyle name="20% - Accent1 4 2 2 5 9 2" xfId="33159" xr:uid="{00000000-0005-0000-0000-0000D0800000}"/>
    <cellStyle name="20% - Accent1 4 2 2 6" xfId="33160" xr:uid="{00000000-0005-0000-0000-0000D1800000}"/>
    <cellStyle name="20% - Accent1 4 2 2 6 10" xfId="33161" xr:uid="{00000000-0005-0000-0000-0000D2800000}"/>
    <cellStyle name="20% - Accent1 4 2 2 6 10 2" xfId="33162" xr:uid="{00000000-0005-0000-0000-0000D3800000}"/>
    <cellStyle name="20% - Accent1 4 2 2 6 11" xfId="33163" xr:uid="{00000000-0005-0000-0000-0000D4800000}"/>
    <cellStyle name="20% - Accent1 4 2 2 6 2" xfId="33164" xr:uid="{00000000-0005-0000-0000-0000D5800000}"/>
    <cellStyle name="20% - Accent1 4 2 2 6 2 2" xfId="33165" xr:uid="{00000000-0005-0000-0000-0000D6800000}"/>
    <cellStyle name="20% - Accent1 4 2 2 6 2 2 2" xfId="33166" xr:uid="{00000000-0005-0000-0000-0000D7800000}"/>
    <cellStyle name="20% - Accent1 4 2 2 6 2 2 2 2" xfId="33167" xr:uid="{00000000-0005-0000-0000-0000D8800000}"/>
    <cellStyle name="20% - Accent1 4 2 2 6 2 2 2 2 2" xfId="33168" xr:uid="{00000000-0005-0000-0000-0000D9800000}"/>
    <cellStyle name="20% - Accent1 4 2 2 6 2 2 2 3" xfId="33169" xr:uid="{00000000-0005-0000-0000-0000DA800000}"/>
    <cellStyle name="20% - Accent1 4 2 2 6 2 2 3" xfId="33170" xr:uid="{00000000-0005-0000-0000-0000DB800000}"/>
    <cellStyle name="20% - Accent1 4 2 2 6 2 2 3 2" xfId="33171" xr:uid="{00000000-0005-0000-0000-0000DC800000}"/>
    <cellStyle name="20% - Accent1 4 2 2 6 2 2 4" xfId="33172" xr:uid="{00000000-0005-0000-0000-0000DD800000}"/>
    <cellStyle name="20% - Accent1 4 2 2 6 2 3" xfId="33173" xr:uid="{00000000-0005-0000-0000-0000DE800000}"/>
    <cellStyle name="20% - Accent1 4 2 2 6 2 3 2" xfId="33174" xr:uid="{00000000-0005-0000-0000-0000DF800000}"/>
    <cellStyle name="20% - Accent1 4 2 2 6 2 3 2 2" xfId="33175" xr:uid="{00000000-0005-0000-0000-0000E0800000}"/>
    <cellStyle name="20% - Accent1 4 2 2 6 2 3 2 2 2" xfId="33176" xr:uid="{00000000-0005-0000-0000-0000E1800000}"/>
    <cellStyle name="20% - Accent1 4 2 2 6 2 3 2 3" xfId="33177" xr:uid="{00000000-0005-0000-0000-0000E2800000}"/>
    <cellStyle name="20% - Accent1 4 2 2 6 2 3 3" xfId="33178" xr:uid="{00000000-0005-0000-0000-0000E3800000}"/>
    <cellStyle name="20% - Accent1 4 2 2 6 2 3 3 2" xfId="33179" xr:uid="{00000000-0005-0000-0000-0000E4800000}"/>
    <cellStyle name="20% - Accent1 4 2 2 6 2 3 4" xfId="33180" xr:uid="{00000000-0005-0000-0000-0000E5800000}"/>
    <cellStyle name="20% - Accent1 4 2 2 6 2 4" xfId="33181" xr:uid="{00000000-0005-0000-0000-0000E6800000}"/>
    <cellStyle name="20% - Accent1 4 2 2 6 2 4 2" xfId="33182" xr:uid="{00000000-0005-0000-0000-0000E7800000}"/>
    <cellStyle name="20% - Accent1 4 2 2 6 2 4 2 2" xfId="33183" xr:uid="{00000000-0005-0000-0000-0000E8800000}"/>
    <cellStyle name="20% - Accent1 4 2 2 6 2 4 2 2 2" xfId="33184" xr:uid="{00000000-0005-0000-0000-0000E9800000}"/>
    <cellStyle name="20% - Accent1 4 2 2 6 2 4 2 3" xfId="33185" xr:uid="{00000000-0005-0000-0000-0000EA800000}"/>
    <cellStyle name="20% - Accent1 4 2 2 6 2 4 3" xfId="33186" xr:uid="{00000000-0005-0000-0000-0000EB800000}"/>
    <cellStyle name="20% - Accent1 4 2 2 6 2 4 3 2" xfId="33187" xr:uid="{00000000-0005-0000-0000-0000EC800000}"/>
    <cellStyle name="20% - Accent1 4 2 2 6 2 4 4" xfId="33188" xr:uid="{00000000-0005-0000-0000-0000ED800000}"/>
    <cellStyle name="20% - Accent1 4 2 2 6 2 5" xfId="33189" xr:uid="{00000000-0005-0000-0000-0000EE800000}"/>
    <cellStyle name="20% - Accent1 4 2 2 6 2 5 2" xfId="33190" xr:uid="{00000000-0005-0000-0000-0000EF800000}"/>
    <cellStyle name="20% - Accent1 4 2 2 6 2 5 2 2" xfId="33191" xr:uid="{00000000-0005-0000-0000-0000F0800000}"/>
    <cellStyle name="20% - Accent1 4 2 2 6 2 5 3" xfId="33192" xr:uid="{00000000-0005-0000-0000-0000F1800000}"/>
    <cellStyle name="20% - Accent1 4 2 2 6 2 6" xfId="33193" xr:uid="{00000000-0005-0000-0000-0000F2800000}"/>
    <cellStyle name="20% - Accent1 4 2 2 6 2 6 2" xfId="33194" xr:uid="{00000000-0005-0000-0000-0000F3800000}"/>
    <cellStyle name="20% - Accent1 4 2 2 6 2 6 2 2" xfId="33195" xr:uid="{00000000-0005-0000-0000-0000F4800000}"/>
    <cellStyle name="20% - Accent1 4 2 2 6 2 6 3" xfId="33196" xr:uid="{00000000-0005-0000-0000-0000F5800000}"/>
    <cellStyle name="20% - Accent1 4 2 2 6 2 7" xfId="33197" xr:uid="{00000000-0005-0000-0000-0000F6800000}"/>
    <cellStyle name="20% - Accent1 4 2 2 6 2 7 2" xfId="33198" xr:uid="{00000000-0005-0000-0000-0000F7800000}"/>
    <cellStyle name="20% - Accent1 4 2 2 6 2 8" xfId="33199" xr:uid="{00000000-0005-0000-0000-0000F8800000}"/>
    <cellStyle name="20% - Accent1 4 2 2 6 2 8 2" xfId="33200" xr:uid="{00000000-0005-0000-0000-0000F9800000}"/>
    <cellStyle name="20% - Accent1 4 2 2 6 2 9" xfId="33201" xr:uid="{00000000-0005-0000-0000-0000FA800000}"/>
    <cellStyle name="20% - Accent1 4 2 2 6 3" xfId="33202" xr:uid="{00000000-0005-0000-0000-0000FB800000}"/>
    <cellStyle name="20% - Accent1 4 2 2 6 3 2" xfId="33203" xr:uid="{00000000-0005-0000-0000-0000FC800000}"/>
    <cellStyle name="20% - Accent1 4 2 2 6 3 2 2" xfId="33204" xr:uid="{00000000-0005-0000-0000-0000FD800000}"/>
    <cellStyle name="20% - Accent1 4 2 2 6 3 2 2 2" xfId="33205" xr:uid="{00000000-0005-0000-0000-0000FE800000}"/>
    <cellStyle name="20% - Accent1 4 2 2 6 3 2 2 2 2" xfId="33206" xr:uid="{00000000-0005-0000-0000-0000FF800000}"/>
    <cellStyle name="20% - Accent1 4 2 2 6 3 2 2 3" xfId="33207" xr:uid="{00000000-0005-0000-0000-000000810000}"/>
    <cellStyle name="20% - Accent1 4 2 2 6 3 2 3" xfId="33208" xr:uid="{00000000-0005-0000-0000-000001810000}"/>
    <cellStyle name="20% - Accent1 4 2 2 6 3 2 3 2" xfId="33209" xr:uid="{00000000-0005-0000-0000-000002810000}"/>
    <cellStyle name="20% - Accent1 4 2 2 6 3 2 4" xfId="33210" xr:uid="{00000000-0005-0000-0000-000003810000}"/>
    <cellStyle name="20% - Accent1 4 2 2 6 3 3" xfId="33211" xr:uid="{00000000-0005-0000-0000-000004810000}"/>
    <cellStyle name="20% - Accent1 4 2 2 6 3 3 2" xfId="33212" xr:uid="{00000000-0005-0000-0000-000005810000}"/>
    <cellStyle name="20% - Accent1 4 2 2 6 3 3 2 2" xfId="33213" xr:uid="{00000000-0005-0000-0000-000006810000}"/>
    <cellStyle name="20% - Accent1 4 2 2 6 3 3 2 2 2" xfId="33214" xr:uid="{00000000-0005-0000-0000-000007810000}"/>
    <cellStyle name="20% - Accent1 4 2 2 6 3 3 2 3" xfId="33215" xr:uid="{00000000-0005-0000-0000-000008810000}"/>
    <cellStyle name="20% - Accent1 4 2 2 6 3 3 3" xfId="33216" xr:uid="{00000000-0005-0000-0000-000009810000}"/>
    <cellStyle name="20% - Accent1 4 2 2 6 3 3 3 2" xfId="33217" xr:uid="{00000000-0005-0000-0000-00000A810000}"/>
    <cellStyle name="20% - Accent1 4 2 2 6 3 3 4" xfId="33218" xr:uid="{00000000-0005-0000-0000-00000B810000}"/>
    <cellStyle name="20% - Accent1 4 2 2 6 3 4" xfId="33219" xr:uid="{00000000-0005-0000-0000-00000C810000}"/>
    <cellStyle name="20% - Accent1 4 2 2 6 3 4 2" xfId="33220" xr:uid="{00000000-0005-0000-0000-00000D810000}"/>
    <cellStyle name="20% - Accent1 4 2 2 6 3 4 2 2" xfId="33221" xr:uid="{00000000-0005-0000-0000-00000E810000}"/>
    <cellStyle name="20% - Accent1 4 2 2 6 3 4 2 2 2" xfId="33222" xr:uid="{00000000-0005-0000-0000-00000F810000}"/>
    <cellStyle name="20% - Accent1 4 2 2 6 3 4 2 3" xfId="33223" xr:uid="{00000000-0005-0000-0000-000010810000}"/>
    <cellStyle name="20% - Accent1 4 2 2 6 3 4 3" xfId="33224" xr:uid="{00000000-0005-0000-0000-000011810000}"/>
    <cellStyle name="20% - Accent1 4 2 2 6 3 4 3 2" xfId="33225" xr:uid="{00000000-0005-0000-0000-000012810000}"/>
    <cellStyle name="20% - Accent1 4 2 2 6 3 4 4" xfId="33226" xr:uid="{00000000-0005-0000-0000-000013810000}"/>
    <cellStyle name="20% - Accent1 4 2 2 6 3 5" xfId="33227" xr:uid="{00000000-0005-0000-0000-000014810000}"/>
    <cellStyle name="20% - Accent1 4 2 2 6 3 5 2" xfId="33228" xr:uid="{00000000-0005-0000-0000-000015810000}"/>
    <cellStyle name="20% - Accent1 4 2 2 6 3 5 2 2" xfId="33229" xr:uid="{00000000-0005-0000-0000-000016810000}"/>
    <cellStyle name="20% - Accent1 4 2 2 6 3 5 3" xfId="33230" xr:uid="{00000000-0005-0000-0000-000017810000}"/>
    <cellStyle name="20% - Accent1 4 2 2 6 3 6" xfId="33231" xr:uid="{00000000-0005-0000-0000-000018810000}"/>
    <cellStyle name="20% - Accent1 4 2 2 6 3 6 2" xfId="33232" xr:uid="{00000000-0005-0000-0000-000019810000}"/>
    <cellStyle name="20% - Accent1 4 2 2 6 3 6 2 2" xfId="33233" xr:uid="{00000000-0005-0000-0000-00001A810000}"/>
    <cellStyle name="20% - Accent1 4 2 2 6 3 6 3" xfId="33234" xr:uid="{00000000-0005-0000-0000-00001B810000}"/>
    <cellStyle name="20% - Accent1 4 2 2 6 3 7" xfId="33235" xr:uid="{00000000-0005-0000-0000-00001C810000}"/>
    <cellStyle name="20% - Accent1 4 2 2 6 3 7 2" xfId="33236" xr:uid="{00000000-0005-0000-0000-00001D810000}"/>
    <cellStyle name="20% - Accent1 4 2 2 6 3 8" xfId="33237" xr:uid="{00000000-0005-0000-0000-00001E810000}"/>
    <cellStyle name="20% - Accent1 4 2 2 6 3 8 2" xfId="33238" xr:uid="{00000000-0005-0000-0000-00001F810000}"/>
    <cellStyle name="20% - Accent1 4 2 2 6 3 9" xfId="33239" xr:uid="{00000000-0005-0000-0000-000020810000}"/>
    <cellStyle name="20% - Accent1 4 2 2 6 4" xfId="33240" xr:uid="{00000000-0005-0000-0000-000021810000}"/>
    <cellStyle name="20% - Accent1 4 2 2 6 4 2" xfId="33241" xr:uid="{00000000-0005-0000-0000-000022810000}"/>
    <cellStyle name="20% - Accent1 4 2 2 6 4 2 2" xfId="33242" xr:uid="{00000000-0005-0000-0000-000023810000}"/>
    <cellStyle name="20% - Accent1 4 2 2 6 4 2 2 2" xfId="33243" xr:uid="{00000000-0005-0000-0000-000024810000}"/>
    <cellStyle name="20% - Accent1 4 2 2 6 4 2 3" xfId="33244" xr:uid="{00000000-0005-0000-0000-000025810000}"/>
    <cellStyle name="20% - Accent1 4 2 2 6 4 3" xfId="33245" xr:uid="{00000000-0005-0000-0000-000026810000}"/>
    <cellStyle name="20% - Accent1 4 2 2 6 4 3 2" xfId="33246" xr:uid="{00000000-0005-0000-0000-000027810000}"/>
    <cellStyle name="20% - Accent1 4 2 2 6 4 4" xfId="33247" xr:uid="{00000000-0005-0000-0000-000028810000}"/>
    <cellStyle name="20% - Accent1 4 2 2 6 5" xfId="33248" xr:uid="{00000000-0005-0000-0000-000029810000}"/>
    <cellStyle name="20% - Accent1 4 2 2 6 5 2" xfId="33249" xr:uid="{00000000-0005-0000-0000-00002A810000}"/>
    <cellStyle name="20% - Accent1 4 2 2 6 5 2 2" xfId="33250" xr:uid="{00000000-0005-0000-0000-00002B810000}"/>
    <cellStyle name="20% - Accent1 4 2 2 6 5 2 2 2" xfId="33251" xr:uid="{00000000-0005-0000-0000-00002C810000}"/>
    <cellStyle name="20% - Accent1 4 2 2 6 5 2 3" xfId="33252" xr:uid="{00000000-0005-0000-0000-00002D810000}"/>
    <cellStyle name="20% - Accent1 4 2 2 6 5 3" xfId="33253" xr:uid="{00000000-0005-0000-0000-00002E810000}"/>
    <cellStyle name="20% - Accent1 4 2 2 6 5 3 2" xfId="33254" xr:uid="{00000000-0005-0000-0000-00002F810000}"/>
    <cellStyle name="20% - Accent1 4 2 2 6 5 4" xfId="33255" xr:uid="{00000000-0005-0000-0000-000030810000}"/>
    <cellStyle name="20% - Accent1 4 2 2 6 6" xfId="33256" xr:uid="{00000000-0005-0000-0000-000031810000}"/>
    <cellStyle name="20% - Accent1 4 2 2 6 6 2" xfId="33257" xr:uid="{00000000-0005-0000-0000-000032810000}"/>
    <cellStyle name="20% - Accent1 4 2 2 6 6 2 2" xfId="33258" xr:uid="{00000000-0005-0000-0000-000033810000}"/>
    <cellStyle name="20% - Accent1 4 2 2 6 6 2 2 2" xfId="33259" xr:uid="{00000000-0005-0000-0000-000034810000}"/>
    <cellStyle name="20% - Accent1 4 2 2 6 6 2 3" xfId="33260" xr:uid="{00000000-0005-0000-0000-000035810000}"/>
    <cellStyle name="20% - Accent1 4 2 2 6 6 3" xfId="33261" xr:uid="{00000000-0005-0000-0000-000036810000}"/>
    <cellStyle name="20% - Accent1 4 2 2 6 6 3 2" xfId="33262" xr:uid="{00000000-0005-0000-0000-000037810000}"/>
    <cellStyle name="20% - Accent1 4 2 2 6 6 4" xfId="33263" xr:uid="{00000000-0005-0000-0000-000038810000}"/>
    <cellStyle name="20% - Accent1 4 2 2 6 7" xfId="33264" xr:uid="{00000000-0005-0000-0000-000039810000}"/>
    <cellStyle name="20% - Accent1 4 2 2 6 7 2" xfId="33265" xr:uid="{00000000-0005-0000-0000-00003A810000}"/>
    <cellStyle name="20% - Accent1 4 2 2 6 7 2 2" xfId="33266" xr:uid="{00000000-0005-0000-0000-00003B810000}"/>
    <cellStyle name="20% - Accent1 4 2 2 6 7 3" xfId="33267" xr:uid="{00000000-0005-0000-0000-00003C810000}"/>
    <cellStyle name="20% - Accent1 4 2 2 6 8" xfId="33268" xr:uid="{00000000-0005-0000-0000-00003D810000}"/>
    <cellStyle name="20% - Accent1 4 2 2 6 8 2" xfId="33269" xr:uid="{00000000-0005-0000-0000-00003E810000}"/>
    <cellStyle name="20% - Accent1 4 2 2 6 8 2 2" xfId="33270" xr:uid="{00000000-0005-0000-0000-00003F810000}"/>
    <cellStyle name="20% - Accent1 4 2 2 6 8 3" xfId="33271" xr:uid="{00000000-0005-0000-0000-000040810000}"/>
    <cellStyle name="20% - Accent1 4 2 2 6 9" xfId="33272" xr:uid="{00000000-0005-0000-0000-000041810000}"/>
    <cellStyle name="20% - Accent1 4 2 2 6 9 2" xfId="33273" xr:uid="{00000000-0005-0000-0000-000042810000}"/>
    <cellStyle name="20% - Accent1 4 2 2 7" xfId="33274" xr:uid="{00000000-0005-0000-0000-000043810000}"/>
    <cellStyle name="20% - Accent1 4 2 2 7 2" xfId="33275" xr:uid="{00000000-0005-0000-0000-000044810000}"/>
    <cellStyle name="20% - Accent1 4 2 2 7 2 2" xfId="33276" xr:uid="{00000000-0005-0000-0000-000045810000}"/>
    <cellStyle name="20% - Accent1 4 2 2 7 2 2 2" xfId="33277" xr:uid="{00000000-0005-0000-0000-000046810000}"/>
    <cellStyle name="20% - Accent1 4 2 2 7 2 2 2 2" xfId="33278" xr:uid="{00000000-0005-0000-0000-000047810000}"/>
    <cellStyle name="20% - Accent1 4 2 2 7 2 2 3" xfId="33279" xr:uid="{00000000-0005-0000-0000-000048810000}"/>
    <cellStyle name="20% - Accent1 4 2 2 7 2 3" xfId="33280" xr:uid="{00000000-0005-0000-0000-000049810000}"/>
    <cellStyle name="20% - Accent1 4 2 2 7 2 3 2" xfId="33281" xr:uid="{00000000-0005-0000-0000-00004A810000}"/>
    <cellStyle name="20% - Accent1 4 2 2 7 2 4" xfId="33282" xr:uid="{00000000-0005-0000-0000-00004B810000}"/>
    <cellStyle name="20% - Accent1 4 2 2 7 3" xfId="33283" xr:uid="{00000000-0005-0000-0000-00004C810000}"/>
    <cellStyle name="20% - Accent1 4 2 2 7 3 2" xfId="33284" xr:uid="{00000000-0005-0000-0000-00004D810000}"/>
    <cellStyle name="20% - Accent1 4 2 2 7 3 2 2" xfId="33285" xr:uid="{00000000-0005-0000-0000-00004E810000}"/>
    <cellStyle name="20% - Accent1 4 2 2 7 3 2 2 2" xfId="33286" xr:uid="{00000000-0005-0000-0000-00004F810000}"/>
    <cellStyle name="20% - Accent1 4 2 2 7 3 2 3" xfId="33287" xr:uid="{00000000-0005-0000-0000-000050810000}"/>
    <cellStyle name="20% - Accent1 4 2 2 7 3 3" xfId="33288" xr:uid="{00000000-0005-0000-0000-000051810000}"/>
    <cellStyle name="20% - Accent1 4 2 2 7 3 3 2" xfId="33289" xr:uid="{00000000-0005-0000-0000-000052810000}"/>
    <cellStyle name="20% - Accent1 4 2 2 7 3 4" xfId="33290" xr:uid="{00000000-0005-0000-0000-000053810000}"/>
    <cellStyle name="20% - Accent1 4 2 2 7 4" xfId="33291" xr:uid="{00000000-0005-0000-0000-000054810000}"/>
    <cellStyle name="20% - Accent1 4 2 2 7 4 2" xfId="33292" xr:uid="{00000000-0005-0000-0000-000055810000}"/>
    <cellStyle name="20% - Accent1 4 2 2 7 4 2 2" xfId="33293" xr:uid="{00000000-0005-0000-0000-000056810000}"/>
    <cellStyle name="20% - Accent1 4 2 2 7 4 2 2 2" xfId="33294" xr:uid="{00000000-0005-0000-0000-000057810000}"/>
    <cellStyle name="20% - Accent1 4 2 2 7 4 2 3" xfId="33295" xr:uid="{00000000-0005-0000-0000-000058810000}"/>
    <cellStyle name="20% - Accent1 4 2 2 7 4 3" xfId="33296" xr:uid="{00000000-0005-0000-0000-000059810000}"/>
    <cellStyle name="20% - Accent1 4 2 2 7 4 3 2" xfId="33297" xr:uid="{00000000-0005-0000-0000-00005A810000}"/>
    <cellStyle name="20% - Accent1 4 2 2 7 4 4" xfId="33298" xr:uid="{00000000-0005-0000-0000-00005B810000}"/>
    <cellStyle name="20% - Accent1 4 2 2 7 5" xfId="33299" xr:uid="{00000000-0005-0000-0000-00005C810000}"/>
    <cellStyle name="20% - Accent1 4 2 2 7 5 2" xfId="33300" xr:uid="{00000000-0005-0000-0000-00005D810000}"/>
    <cellStyle name="20% - Accent1 4 2 2 7 5 2 2" xfId="33301" xr:uid="{00000000-0005-0000-0000-00005E810000}"/>
    <cellStyle name="20% - Accent1 4 2 2 7 5 3" xfId="33302" xr:uid="{00000000-0005-0000-0000-00005F810000}"/>
    <cellStyle name="20% - Accent1 4 2 2 7 6" xfId="33303" xr:uid="{00000000-0005-0000-0000-000060810000}"/>
    <cellStyle name="20% - Accent1 4 2 2 7 6 2" xfId="33304" xr:uid="{00000000-0005-0000-0000-000061810000}"/>
    <cellStyle name="20% - Accent1 4 2 2 7 6 2 2" xfId="33305" xr:uid="{00000000-0005-0000-0000-000062810000}"/>
    <cellStyle name="20% - Accent1 4 2 2 7 6 3" xfId="33306" xr:uid="{00000000-0005-0000-0000-000063810000}"/>
    <cellStyle name="20% - Accent1 4 2 2 7 7" xfId="33307" xr:uid="{00000000-0005-0000-0000-000064810000}"/>
    <cellStyle name="20% - Accent1 4 2 2 7 7 2" xfId="33308" xr:uid="{00000000-0005-0000-0000-000065810000}"/>
    <cellStyle name="20% - Accent1 4 2 2 7 8" xfId="33309" xr:uid="{00000000-0005-0000-0000-000066810000}"/>
    <cellStyle name="20% - Accent1 4 2 2 7 8 2" xfId="33310" xr:uid="{00000000-0005-0000-0000-000067810000}"/>
    <cellStyle name="20% - Accent1 4 2 2 7 9" xfId="33311" xr:uid="{00000000-0005-0000-0000-000068810000}"/>
    <cellStyle name="20% - Accent1 4 2 2 8" xfId="33312" xr:uid="{00000000-0005-0000-0000-000069810000}"/>
    <cellStyle name="20% - Accent1 4 2 2 8 2" xfId="33313" xr:uid="{00000000-0005-0000-0000-00006A810000}"/>
    <cellStyle name="20% - Accent1 4 2 2 8 2 2" xfId="33314" xr:uid="{00000000-0005-0000-0000-00006B810000}"/>
    <cellStyle name="20% - Accent1 4 2 2 8 2 2 2" xfId="33315" xr:uid="{00000000-0005-0000-0000-00006C810000}"/>
    <cellStyle name="20% - Accent1 4 2 2 8 2 2 2 2" xfId="33316" xr:uid="{00000000-0005-0000-0000-00006D810000}"/>
    <cellStyle name="20% - Accent1 4 2 2 8 2 2 3" xfId="33317" xr:uid="{00000000-0005-0000-0000-00006E810000}"/>
    <cellStyle name="20% - Accent1 4 2 2 8 2 3" xfId="33318" xr:uid="{00000000-0005-0000-0000-00006F810000}"/>
    <cellStyle name="20% - Accent1 4 2 2 8 2 3 2" xfId="33319" xr:uid="{00000000-0005-0000-0000-000070810000}"/>
    <cellStyle name="20% - Accent1 4 2 2 8 2 4" xfId="33320" xr:uid="{00000000-0005-0000-0000-000071810000}"/>
    <cellStyle name="20% - Accent1 4 2 2 8 3" xfId="33321" xr:uid="{00000000-0005-0000-0000-000072810000}"/>
    <cellStyle name="20% - Accent1 4 2 2 8 3 2" xfId="33322" xr:uid="{00000000-0005-0000-0000-000073810000}"/>
    <cellStyle name="20% - Accent1 4 2 2 8 3 2 2" xfId="33323" xr:uid="{00000000-0005-0000-0000-000074810000}"/>
    <cellStyle name="20% - Accent1 4 2 2 8 3 2 2 2" xfId="33324" xr:uid="{00000000-0005-0000-0000-000075810000}"/>
    <cellStyle name="20% - Accent1 4 2 2 8 3 2 3" xfId="33325" xr:uid="{00000000-0005-0000-0000-000076810000}"/>
    <cellStyle name="20% - Accent1 4 2 2 8 3 3" xfId="33326" xr:uid="{00000000-0005-0000-0000-000077810000}"/>
    <cellStyle name="20% - Accent1 4 2 2 8 3 3 2" xfId="33327" xr:uid="{00000000-0005-0000-0000-000078810000}"/>
    <cellStyle name="20% - Accent1 4 2 2 8 3 4" xfId="33328" xr:uid="{00000000-0005-0000-0000-000079810000}"/>
    <cellStyle name="20% - Accent1 4 2 2 8 4" xfId="33329" xr:uid="{00000000-0005-0000-0000-00007A810000}"/>
    <cellStyle name="20% - Accent1 4 2 2 8 4 2" xfId="33330" xr:uid="{00000000-0005-0000-0000-00007B810000}"/>
    <cellStyle name="20% - Accent1 4 2 2 8 4 2 2" xfId="33331" xr:uid="{00000000-0005-0000-0000-00007C810000}"/>
    <cellStyle name="20% - Accent1 4 2 2 8 4 2 2 2" xfId="33332" xr:uid="{00000000-0005-0000-0000-00007D810000}"/>
    <cellStyle name="20% - Accent1 4 2 2 8 4 2 3" xfId="33333" xr:uid="{00000000-0005-0000-0000-00007E810000}"/>
    <cellStyle name="20% - Accent1 4 2 2 8 4 3" xfId="33334" xr:uid="{00000000-0005-0000-0000-00007F810000}"/>
    <cellStyle name="20% - Accent1 4 2 2 8 4 3 2" xfId="33335" xr:uid="{00000000-0005-0000-0000-000080810000}"/>
    <cellStyle name="20% - Accent1 4 2 2 8 4 4" xfId="33336" xr:uid="{00000000-0005-0000-0000-000081810000}"/>
    <cellStyle name="20% - Accent1 4 2 2 8 5" xfId="33337" xr:uid="{00000000-0005-0000-0000-000082810000}"/>
    <cellStyle name="20% - Accent1 4 2 2 8 5 2" xfId="33338" xr:uid="{00000000-0005-0000-0000-000083810000}"/>
    <cellStyle name="20% - Accent1 4 2 2 8 5 2 2" xfId="33339" xr:uid="{00000000-0005-0000-0000-000084810000}"/>
    <cellStyle name="20% - Accent1 4 2 2 8 5 3" xfId="33340" xr:uid="{00000000-0005-0000-0000-000085810000}"/>
    <cellStyle name="20% - Accent1 4 2 2 8 6" xfId="33341" xr:uid="{00000000-0005-0000-0000-000086810000}"/>
    <cellStyle name="20% - Accent1 4 2 2 8 6 2" xfId="33342" xr:uid="{00000000-0005-0000-0000-000087810000}"/>
    <cellStyle name="20% - Accent1 4 2 2 8 6 2 2" xfId="33343" xr:uid="{00000000-0005-0000-0000-000088810000}"/>
    <cellStyle name="20% - Accent1 4 2 2 8 6 3" xfId="33344" xr:uid="{00000000-0005-0000-0000-000089810000}"/>
    <cellStyle name="20% - Accent1 4 2 2 8 7" xfId="33345" xr:uid="{00000000-0005-0000-0000-00008A810000}"/>
    <cellStyle name="20% - Accent1 4 2 2 8 7 2" xfId="33346" xr:uid="{00000000-0005-0000-0000-00008B810000}"/>
    <cellStyle name="20% - Accent1 4 2 2 8 8" xfId="33347" xr:uid="{00000000-0005-0000-0000-00008C810000}"/>
    <cellStyle name="20% - Accent1 4 2 2 8 8 2" xfId="33348" xr:uid="{00000000-0005-0000-0000-00008D810000}"/>
    <cellStyle name="20% - Accent1 4 2 2 8 9" xfId="33349" xr:uid="{00000000-0005-0000-0000-00008E810000}"/>
    <cellStyle name="20% - Accent1 4 2 2 9" xfId="33350" xr:uid="{00000000-0005-0000-0000-00008F810000}"/>
    <cellStyle name="20% - Accent1 4 2 2 9 2" xfId="33351" xr:uid="{00000000-0005-0000-0000-000090810000}"/>
    <cellStyle name="20% - Accent1 4 2 2 9 2 2" xfId="33352" xr:uid="{00000000-0005-0000-0000-000091810000}"/>
    <cellStyle name="20% - Accent1 4 2 2 9 2 2 2" xfId="33353" xr:uid="{00000000-0005-0000-0000-000092810000}"/>
    <cellStyle name="20% - Accent1 4 2 2 9 2 3" xfId="33354" xr:uid="{00000000-0005-0000-0000-000093810000}"/>
    <cellStyle name="20% - Accent1 4 2 2 9 3" xfId="33355" xr:uid="{00000000-0005-0000-0000-000094810000}"/>
    <cellStyle name="20% - Accent1 4 2 2 9 3 2" xfId="33356" xr:uid="{00000000-0005-0000-0000-000095810000}"/>
    <cellStyle name="20% - Accent1 4 2 2 9 4" xfId="33357" xr:uid="{00000000-0005-0000-0000-000096810000}"/>
    <cellStyle name="20% - Accent1 4 2 20" xfId="33358" xr:uid="{00000000-0005-0000-0000-000097810000}"/>
    <cellStyle name="20% - Accent1 4 2 3" xfId="33359" xr:uid="{00000000-0005-0000-0000-000098810000}"/>
    <cellStyle name="20% - Accent1 4 2 3 10" xfId="33360" xr:uid="{00000000-0005-0000-0000-000099810000}"/>
    <cellStyle name="20% - Accent1 4 2 3 10 2" xfId="33361" xr:uid="{00000000-0005-0000-0000-00009A810000}"/>
    <cellStyle name="20% - Accent1 4 2 3 10 2 2" xfId="33362" xr:uid="{00000000-0005-0000-0000-00009B810000}"/>
    <cellStyle name="20% - Accent1 4 2 3 10 2 2 2" xfId="33363" xr:uid="{00000000-0005-0000-0000-00009C810000}"/>
    <cellStyle name="20% - Accent1 4 2 3 10 2 3" xfId="33364" xr:uid="{00000000-0005-0000-0000-00009D810000}"/>
    <cellStyle name="20% - Accent1 4 2 3 10 3" xfId="33365" xr:uid="{00000000-0005-0000-0000-00009E810000}"/>
    <cellStyle name="20% - Accent1 4 2 3 10 3 2" xfId="33366" xr:uid="{00000000-0005-0000-0000-00009F810000}"/>
    <cellStyle name="20% - Accent1 4 2 3 10 4" xfId="33367" xr:uid="{00000000-0005-0000-0000-0000A0810000}"/>
    <cellStyle name="20% - Accent1 4 2 3 11" xfId="33368" xr:uid="{00000000-0005-0000-0000-0000A1810000}"/>
    <cellStyle name="20% - Accent1 4 2 3 11 2" xfId="33369" xr:uid="{00000000-0005-0000-0000-0000A2810000}"/>
    <cellStyle name="20% - Accent1 4 2 3 11 2 2" xfId="33370" xr:uid="{00000000-0005-0000-0000-0000A3810000}"/>
    <cellStyle name="20% - Accent1 4 2 3 11 2 2 2" xfId="33371" xr:uid="{00000000-0005-0000-0000-0000A4810000}"/>
    <cellStyle name="20% - Accent1 4 2 3 11 2 3" xfId="33372" xr:uid="{00000000-0005-0000-0000-0000A5810000}"/>
    <cellStyle name="20% - Accent1 4 2 3 11 3" xfId="33373" xr:uid="{00000000-0005-0000-0000-0000A6810000}"/>
    <cellStyle name="20% - Accent1 4 2 3 11 3 2" xfId="33374" xr:uid="{00000000-0005-0000-0000-0000A7810000}"/>
    <cellStyle name="20% - Accent1 4 2 3 11 4" xfId="33375" xr:uid="{00000000-0005-0000-0000-0000A8810000}"/>
    <cellStyle name="20% - Accent1 4 2 3 12" xfId="33376" xr:uid="{00000000-0005-0000-0000-0000A9810000}"/>
    <cellStyle name="20% - Accent1 4 2 3 12 2" xfId="33377" xr:uid="{00000000-0005-0000-0000-0000AA810000}"/>
    <cellStyle name="20% - Accent1 4 2 3 12 2 2" xfId="33378" xr:uid="{00000000-0005-0000-0000-0000AB810000}"/>
    <cellStyle name="20% - Accent1 4 2 3 12 3" xfId="33379" xr:uid="{00000000-0005-0000-0000-0000AC810000}"/>
    <cellStyle name="20% - Accent1 4 2 3 13" xfId="33380" xr:uid="{00000000-0005-0000-0000-0000AD810000}"/>
    <cellStyle name="20% - Accent1 4 2 3 13 2" xfId="33381" xr:uid="{00000000-0005-0000-0000-0000AE810000}"/>
    <cellStyle name="20% - Accent1 4 2 3 13 2 2" xfId="33382" xr:uid="{00000000-0005-0000-0000-0000AF810000}"/>
    <cellStyle name="20% - Accent1 4 2 3 13 3" xfId="33383" xr:uid="{00000000-0005-0000-0000-0000B0810000}"/>
    <cellStyle name="20% - Accent1 4 2 3 14" xfId="33384" xr:uid="{00000000-0005-0000-0000-0000B1810000}"/>
    <cellStyle name="20% - Accent1 4 2 3 14 2" xfId="33385" xr:uid="{00000000-0005-0000-0000-0000B2810000}"/>
    <cellStyle name="20% - Accent1 4 2 3 15" xfId="33386" xr:uid="{00000000-0005-0000-0000-0000B3810000}"/>
    <cellStyle name="20% - Accent1 4 2 3 15 2" xfId="33387" xr:uid="{00000000-0005-0000-0000-0000B4810000}"/>
    <cellStyle name="20% - Accent1 4 2 3 16" xfId="33388" xr:uid="{00000000-0005-0000-0000-0000B5810000}"/>
    <cellStyle name="20% - Accent1 4 2 3 2" xfId="33389" xr:uid="{00000000-0005-0000-0000-0000B6810000}"/>
    <cellStyle name="20% - Accent1 4 2 3 2 10" xfId="33390" xr:uid="{00000000-0005-0000-0000-0000B7810000}"/>
    <cellStyle name="20% - Accent1 4 2 3 2 10 2" xfId="33391" xr:uid="{00000000-0005-0000-0000-0000B8810000}"/>
    <cellStyle name="20% - Accent1 4 2 3 2 10 2 2" xfId="33392" xr:uid="{00000000-0005-0000-0000-0000B9810000}"/>
    <cellStyle name="20% - Accent1 4 2 3 2 10 2 2 2" xfId="33393" xr:uid="{00000000-0005-0000-0000-0000BA810000}"/>
    <cellStyle name="20% - Accent1 4 2 3 2 10 2 3" xfId="33394" xr:uid="{00000000-0005-0000-0000-0000BB810000}"/>
    <cellStyle name="20% - Accent1 4 2 3 2 10 3" xfId="33395" xr:uid="{00000000-0005-0000-0000-0000BC810000}"/>
    <cellStyle name="20% - Accent1 4 2 3 2 10 3 2" xfId="33396" xr:uid="{00000000-0005-0000-0000-0000BD810000}"/>
    <cellStyle name="20% - Accent1 4 2 3 2 10 4" xfId="33397" xr:uid="{00000000-0005-0000-0000-0000BE810000}"/>
    <cellStyle name="20% - Accent1 4 2 3 2 11" xfId="33398" xr:uid="{00000000-0005-0000-0000-0000BF810000}"/>
    <cellStyle name="20% - Accent1 4 2 3 2 11 2" xfId="33399" xr:uid="{00000000-0005-0000-0000-0000C0810000}"/>
    <cellStyle name="20% - Accent1 4 2 3 2 11 2 2" xfId="33400" xr:uid="{00000000-0005-0000-0000-0000C1810000}"/>
    <cellStyle name="20% - Accent1 4 2 3 2 11 3" xfId="33401" xr:uid="{00000000-0005-0000-0000-0000C2810000}"/>
    <cellStyle name="20% - Accent1 4 2 3 2 12" xfId="33402" xr:uid="{00000000-0005-0000-0000-0000C3810000}"/>
    <cellStyle name="20% - Accent1 4 2 3 2 12 2" xfId="33403" xr:uid="{00000000-0005-0000-0000-0000C4810000}"/>
    <cellStyle name="20% - Accent1 4 2 3 2 12 2 2" xfId="33404" xr:uid="{00000000-0005-0000-0000-0000C5810000}"/>
    <cellStyle name="20% - Accent1 4 2 3 2 12 3" xfId="33405" xr:uid="{00000000-0005-0000-0000-0000C6810000}"/>
    <cellStyle name="20% - Accent1 4 2 3 2 13" xfId="33406" xr:uid="{00000000-0005-0000-0000-0000C7810000}"/>
    <cellStyle name="20% - Accent1 4 2 3 2 13 2" xfId="33407" xr:uid="{00000000-0005-0000-0000-0000C8810000}"/>
    <cellStyle name="20% - Accent1 4 2 3 2 14" xfId="33408" xr:uid="{00000000-0005-0000-0000-0000C9810000}"/>
    <cellStyle name="20% - Accent1 4 2 3 2 14 2" xfId="33409" xr:uid="{00000000-0005-0000-0000-0000CA810000}"/>
    <cellStyle name="20% - Accent1 4 2 3 2 15" xfId="33410" xr:uid="{00000000-0005-0000-0000-0000CB810000}"/>
    <cellStyle name="20% - Accent1 4 2 3 2 2" xfId="33411" xr:uid="{00000000-0005-0000-0000-0000CC810000}"/>
    <cellStyle name="20% - Accent1 4 2 3 2 2 10" xfId="33412" xr:uid="{00000000-0005-0000-0000-0000CD810000}"/>
    <cellStyle name="20% - Accent1 4 2 3 2 2 10 2" xfId="33413" xr:uid="{00000000-0005-0000-0000-0000CE810000}"/>
    <cellStyle name="20% - Accent1 4 2 3 2 2 10 2 2" xfId="33414" xr:uid="{00000000-0005-0000-0000-0000CF810000}"/>
    <cellStyle name="20% - Accent1 4 2 3 2 2 10 3" xfId="33415" xr:uid="{00000000-0005-0000-0000-0000D0810000}"/>
    <cellStyle name="20% - Accent1 4 2 3 2 2 11" xfId="33416" xr:uid="{00000000-0005-0000-0000-0000D1810000}"/>
    <cellStyle name="20% - Accent1 4 2 3 2 2 11 2" xfId="33417" xr:uid="{00000000-0005-0000-0000-0000D2810000}"/>
    <cellStyle name="20% - Accent1 4 2 3 2 2 11 2 2" xfId="33418" xr:uid="{00000000-0005-0000-0000-0000D3810000}"/>
    <cellStyle name="20% - Accent1 4 2 3 2 2 11 3" xfId="33419" xr:uid="{00000000-0005-0000-0000-0000D4810000}"/>
    <cellStyle name="20% - Accent1 4 2 3 2 2 12" xfId="33420" xr:uid="{00000000-0005-0000-0000-0000D5810000}"/>
    <cellStyle name="20% - Accent1 4 2 3 2 2 12 2" xfId="33421" xr:uid="{00000000-0005-0000-0000-0000D6810000}"/>
    <cellStyle name="20% - Accent1 4 2 3 2 2 13" xfId="33422" xr:uid="{00000000-0005-0000-0000-0000D7810000}"/>
    <cellStyle name="20% - Accent1 4 2 3 2 2 13 2" xfId="33423" xr:uid="{00000000-0005-0000-0000-0000D8810000}"/>
    <cellStyle name="20% - Accent1 4 2 3 2 2 14" xfId="33424" xr:uid="{00000000-0005-0000-0000-0000D9810000}"/>
    <cellStyle name="20% - Accent1 4 2 3 2 2 2" xfId="33425" xr:uid="{00000000-0005-0000-0000-0000DA810000}"/>
    <cellStyle name="20% - Accent1 4 2 3 2 2 2 10" xfId="33426" xr:uid="{00000000-0005-0000-0000-0000DB810000}"/>
    <cellStyle name="20% - Accent1 4 2 3 2 2 2 10 2" xfId="33427" xr:uid="{00000000-0005-0000-0000-0000DC810000}"/>
    <cellStyle name="20% - Accent1 4 2 3 2 2 2 11" xfId="33428" xr:uid="{00000000-0005-0000-0000-0000DD810000}"/>
    <cellStyle name="20% - Accent1 4 2 3 2 2 2 2" xfId="33429" xr:uid="{00000000-0005-0000-0000-0000DE810000}"/>
    <cellStyle name="20% - Accent1 4 2 3 2 2 2 2 2" xfId="33430" xr:uid="{00000000-0005-0000-0000-0000DF810000}"/>
    <cellStyle name="20% - Accent1 4 2 3 2 2 2 2 2 2" xfId="33431" xr:uid="{00000000-0005-0000-0000-0000E0810000}"/>
    <cellStyle name="20% - Accent1 4 2 3 2 2 2 2 2 2 2" xfId="33432" xr:uid="{00000000-0005-0000-0000-0000E1810000}"/>
    <cellStyle name="20% - Accent1 4 2 3 2 2 2 2 2 2 2 2" xfId="33433" xr:uid="{00000000-0005-0000-0000-0000E2810000}"/>
    <cellStyle name="20% - Accent1 4 2 3 2 2 2 2 2 2 3" xfId="33434" xr:uid="{00000000-0005-0000-0000-0000E3810000}"/>
    <cellStyle name="20% - Accent1 4 2 3 2 2 2 2 2 3" xfId="33435" xr:uid="{00000000-0005-0000-0000-0000E4810000}"/>
    <cellStyle name="20% - Accent1 4 2 3 2 2 2 2 2 3 2" xfId="33436" xr:uid="{00000000-0005-0000-0000-0000E5810000}"/>
    <cellStyle name="20% - Accent1 4 2 3 2 2 2 2 2 4" xfId="33437" xr:uid="{00000000-0005-0000-0000-0000E6810000}"/>
    <cellStyle name="20% - Accent1 4 2 3 2 2 2 2 3" xfId="33438" xr:uid="{00000000-0005-0000-0000-0000E7810000}"/>
    <cellStyle name="20% - Accent1 4 2 3 2 2 2 2 3 2" xfId="33439" xr:uid="{00000000-0005-0000-0000-0000E8810000}"/>
    <cellStyle name="20% - Accent1 4 2 3 2 2 2 2 3 2 2" xfId="33440" xr:uid="{00000000-0005-0000-0000-0000E9810000}"/>
    <cellStyle name="20% - Accent1 4 2 3 2 2 2 2 3 2 2 2" xfId="33441" xr:uid="{00000000-0005-0000-0000-0000EA810000}"/>
    <cellStyle name="20% - Accent1 4 2 3 2 2 2 2 3 2 3" xfId="33442" xr:uid="{00000000-0005-0000-0000-0000EB810000}"/>
    <cellStyle name="20% - Accent1 4 2 3 2 2 2 2 3 3" xfId="33443" xr:uid="{00000000-0005-0000-0000-0000EC810000}"/>
    <cellStyle name="20% - Accent1 4 2 3 2 2 2 2 3 3 2" xfId="33444" xr:uid="{00000000-0005-0000-0000-0000ED810000}"/>
    <cellStyle name="20% - Accent1 4 2 3 2 2 2 2 3 4" xfId="33445" xr:uid="{00000000-0005-0000-0000-0000EE810000}"/>
    <cellStyle name="20% - Accent1 4 2 3 2 2 2 2 4" xfId="33446" xr:uid="{00000000-0005-0000-0000-0000EF810000}"/>
    <cellStyle name="20% - Accent1 4 2 3 2 2 2 2 4 2" xfId="33447" xr:uid="{00000000-0005-0000-0000-0000F0810000}"/>
    <cellStyle name="20% - Accent1 4 2 3 2 2 2 2 4 2 2" xfId="33448" xr:uid="{00000000-0005-0000-0000-0000F1810000}"/>
    <cellStyle name="20% - Accent1 4 2 3 2 2 2 2 4 2 2 2" xfId="33449" xr:uid="{00000000-0005-0000-0000-0000F2810000}"/>
    <cellStyle name="20% - Accent1 4 2 3 2 2 2 2 4 2 3" xfId="33450" xr:uid="{00000000-0005-0000-0000-0000F3810000}"/>
    <cellStyle name="20% - Accent1 4 2 3 2 2 2 2 4 3" xfId="33451" xr:uid="{00000000-0005-0000-0000-0000F4810000}"/>
    <cellStyle name="20% - Accent1 4 2 3 2 2 2 2 4 3 2" xfId="33452" xr:uid="{00000000-0005-0000-0000-0000F5810000}"/>
    <cellStyle name="20% - Accent1 4 2 3 2 2 2 2 4 4" xfId="33453" xr:uid="{00000000-0005-0000-0000-0000F6810000}"/>
    <cellStyle name="20% - Accent1 4 2 3 2 2 2 2 5" xfId="33454" xr:uid="{00000000-0005-0000-0000-0000F7810000}"/>
    <cellStyle name="20% - Accent1 4 2 3 2 2 2 2 5 2" xfId="33455" xr:uid="{00000000-0005-0000-0000-0000F8810000}"/>
    <cellStyle name="20% - Accent1 4 2 3 2 2 2 2 5 2 2" xfId="33456" xr:uid="{00000000-0005-0000-0000-0000F9810000}"/>
    <cellStyle name="20% - Accent1 4 2 3 2 2 2 2 5 3" xfId="33457" xr:uid="{00000000-0005-0000-0000-0000FA810000}"/>
    <cellStyle name="20% - Accent1 4 2 3 2 2 2 2 6" xfId="33458" xr:uid="{00000000-0005-0000-0000-0000FB810000}"/>
    <cellStyle name="20% - Accent1 4 2 3 2 2 2 2 6 2" xfId="33459" xr:uid="{00000000-0005-0000-0000-0000FC810000}"/>
    <cellStyle name="20% - Accent1 4 2 3 2 2 2 2 6 2 2" xfId="33460" xr:uid="{00000000-0005-0000-0000-0000FD810000}"/>
    <cellStyle name="20% - Accent1 4 2 3 2 2 2 2 6 3" xfId="33461" xr:uid="{00000000-0005-0000-0000-0000FE810000}"/>
    <cellStyle name="20% - Accent1 4 2 3 2 2 2 2 7" xfId="33462" xr:uid="{00000000-0005-0000-0000-0000FF810000}"/>
    <cellStyle name="20% - Accent1 4 2 3 2 2 2 2 7 2" xfId="33463" xr:uid="{00000000-0005-0000-0000-000000820000}"/>
    <cellStyle name="20% - Accent1 4 2 3 2 2 2 2 8" xfId="33464" xr:uid="{00000000-0005-0000-0000-000001820000}"/>
    <cellStyle name="20% - Accent1 4 2 3 2 2 2 2 8 2" xfId="33465" xr:uid="{00000000-0005-0000-0000-000002820000}"/>
    <cellStyle name="20% - Accent1 4 2 3 2 2 2 2 9" xfId="33466" xr:uid="{00000000-0005-0000-0000-000003820000}"/>
    <cellStyle name="20% - Accent1 4 2 3 2 2 2 3" xfId="33467" xr:uid="{00000000-0005-0000-0000-000004820000}"/>
    <cellStyle name="20% - Accent1 4 2 3 2 2 2 3 2" xfId="33468" xr:uid="{00000000-0005-0000-0000-000005820000}"/>
    <cellStyle name="20% - Accent1 4 2 3 2 2 2 3 2 2" xfId="33469" xr:uid="{00000000-0005-0000-0000-000006820000}"/>
    <cellStyle name="20% - Accent1 4 2 3 2 2 2 3 2 2 2" xfId="33470" xr:uid="{00000000-0005-0000-0000-000007820000}"/>
    <cellStyle name="20% - Accent1 4 2 3 2 2 2 3 2 2 2 2" xfId="33471" xr:uid="{00000000-0005-0000-0000-000008820000}"/>
    <cellStyle name="20% - Accent1 4 2 3 2 2 2 3 2 2 3" xfId="33472" xr:uid="{00000000-0005-0000-0000-000009820000}"/>
    <cellStyle name="20% - Accent1 4 2 3 2 2 2 3 2 3" xfId="33473" xr:uid="{00000000-0005-0000-0000-00000A820000}"/>
    <cellStyle name="20% - Accent1 4 2 3 2 2 2 3 2 3 2" xfId="33474" xr:uid="{00000000-0005-0000-0000-00000B820000}"/>
    <cellStyle name="20% - Accent1 4 2 3 2 2 2 3 2 4" xfId="33475" xr:uid="{00000000-0005-0000-0000-00000C820000}"/>
    <cellStyle name="20% - Accent1 4 2 3 2 2 2 3 3" xfId="33476" xr:uid="{00000000-0005-0000-0000-00000D820000}"/>
    <cellStyle name="20% - Accent1 4 2 3 2 2 2 3 3 2" xfId="33477" xr:uid="{00000000-0005-0000-0000-00000E820000}"/>
    <cellStyle name="20% - Accent1 4 2 3 2 2 2 3 3 2 2" xfId="33478" xr:uid="{00000000-0005-0000-0000-00000F820000}"/>
    <cellStyle name="20% - Accent1 4 2 3 2 2 2 3 3 2 2 2" xfId="33479" xr:uid="{00000000-0005-0000-0000-000010820000}"/>
    <cellStyle name="20% - Accent1 4 2 3 2 2 2 3 3 2 3" xfId="33480" xr:uid="{00000000-0005-0000-0000-000011820000}"/>
    <cellStyle name="20% - Accent1 4 2 3 2 2 2 3 3 3" xfId="33481" xr:uid="{00000000-0005-0000-0000-000012820000}"/>
    <cellStyle name="20% - Accent1 4 2 3 2 2 2 3 3 3 2" xfId="33482" xr:uid="{00000000-0005-0000-0000-000013820000}"/>
    <cellStyle name="20% - Accent1 4 2 3 2 2 2 3 3 4" xfId="33483" xr:uid="{00000000-0005-0000-0000-000014820000}"/>
    <cellStyle name="20% - Accent1 4 2 3 2 2 2 3 4" xfId="33484" xr:uid="{00000000-0005-0000-0000-000015820000}"/>
    <cellStyle name="20% - Accent1 4 2 3 2 2 2 3 4 2" xfId="33485" xr:uid="{00000000-0005-0000-0000-000016820000}"/>
    <cellStyle name="20% - Accent1 4 2 3 2 2 2 3 4 2 2" xfId="33486" xr:uid="{00000000-0005-0000-0000-000017820000}"/>
    <cellStyle name="20% - Accent1 4 2 3 2 2 2 3 4 2 2 2" xfId="33487" xr:uid="{00000000-0005-0000-0000-000018820000}"/>
    <cellStyle name="20% - Accent1 4 2 3 2 2 2 3 4 2 3" xfId="33488" xr:uid="{00000000-0005-0000-0000-000019820000}"/>
    <cellStyle name="20% - Accent1 4 2 3 2 2 2 3 4 3" xfId="33489" xr:uid="{00000000-0005-0000-0000-00001A820000}"/>
    <cellStyle name="20% - Accent1 4 2 3 2 2 2 3 4 3 2" xfId="33490" xr:uid="{00000000-0005-0000-0000-00001B820000}"/>
    <cellStyle name="20% - Accent1 4 2 3 2 2 2 3 4 4" xfId="33491" xr:uid="{00000000-0005-0000-0000-00001C820000}"/>
    <cellStyle name="20% - Accent1 4 2 3 2 2 2 3 5" xfId="33492" xr:uid="{00000000-0005-0000-0000-00001D820000}"/>
    <cellStyle name="20% - Accent1 4 2 3 2 2 2 3 5 2" xfId="33493" xr:uid="{00000000-0005-0000-0000-00001E820000}"/>
    <cellStyle name="20% - Accent1 4 2 3 2 2 2 3 5 2 2" xfId="33494" xr:uid="{00000000-0005-0000-0000-00001F820000}"/>
    <cellStyle name="20% - Accent1 4 2 3 2 2 2 3 5 3" xfId="33495" xr:uid="{00000000-0005-0000-0000-000020820000}"/>
    <cellStyle name="20% - Accent1 4 2 3 2 2 2 3 6" xfId="33496" xr:uid="{00000000-0005-0000-0000-000021820000}"/>
    <cellStyle name="20% - Accent1 4 2 3 2 2 2 3 6 2" xfId="33497" xr:uid="{00000000-0005-0000-0000-000022820000}"/>
    <cellStyle name="20% - Accent1 4 2 3 2 2 2 3 6 2 2" xfId="33498" xr:uid="{00000000-0005-0000-0000-000023820000}"/>
    <cellStyle name="20% - Accent1 4 2 3 2 2 2 3 6 3" xfId="33499" xr:uid="{00000000-0005-0000-0000-000024820000}"/>
    <cellStyle name="20% - Accent1 4 2 3 2 2 2 3 7" xfId="33500" xr:uid="{00000000-0005-0000-0000-000025820000}"/>
    <cellStyle name="20% - Accent1 4 2 3 2 2 2 3 7 2" xfId="33501" xr:uid="{00000000-0005-0000-0000-000026820000}"/>
    <cellStyle name="20% - Accent1 4 2 3 2 2 2 3 8" xfId="33502" xr:uid="{00000000-0005-0000-0000-000027820000}"/>
    <cellStyle name="20% - Accent1 4 2 3 2 2 2 3 8 2" xfId="33503" xr:uid="{00000000-0005-0000-0000-000028820000}"/>
    <cellStyle name="20% - Accent1 4 2 3 2 2 2 3 9" xfId="33504" xr:uid="{00000000-0005-0000-0000-000029820000}"/>
    <cellStyle name="20% - Accent1 4 2 3 2 2 2 4" xfId="33505" xr:uid="{00000000-0005-0000-0000-00002A820000}"/>
    <cellStyle name="20% - Accent1 4 2 3 2 2 2 4 2" xfId="33506" xr:uid="{00000000-0005-0000-0000-00002B820000}"/>
    <cellStyle name="20% - Accent1 4 2 3 2 2 2 4 2 2" xfId="33507" xr:uid="{00000000-0005-0000-0000-00002C820000}"/>
    <cellStyle name="20% - Accent1 4 2 3 2 2 2 4 2 2 2" xfId="33508" xr:uid="{00000000-0005-0000-0000-00002D820000}"/>
    <cellStyle name="20% - Accent1 4 2 3 2 2 2 4 2 3" xfId="33509" xr:uid="{00000000-0005-0000-0000-00002E820000}"/>
    <cellStyle name="20% - Accent1 4 2 3 2 2 2 4 3" xfId="33510" xr:uid="{00000000-0005-0000-0000-00002F820000}"/>
    <cellStyle name="20% - Accent1 4 2 3 2 2 2 4 3 2" xfId="33511" xr:uid="{00000000-0005-0000-0000-000030820000}"/>
    <cellStyle name="20% - Accent1 4 2 3 2 2 2 4 4" xfId="33512" xr:uid="{00000000-0005-0000-0000-000031820000}"/>
    <cellStyle name="20% - Accent1 4 2 3 2 2 2 5" xfId="33513" xr:uid="{00000000-0005-0000-0000-000032820000}"/>
    <cellStyle name="20% - Accent1 4 2 3 2 2 2 5 2" xfId="33514" xr:uid="{00000000-0005-0000-0000-000033820000}"/>
    <cellStyle name="20% - Accent1 4 2 3 2 2 2 5 2 2" xfId="33515" xr:uid="{00000000-0005-0000-0000-000034820000}"/>
    <cellStyle name="20% - Accent1 4 2 3 2 2 2 5 2 2 2" xfId="33516" xr:uid="{00000000-0005-0000-0000-000035820000}"/>
    <cellStyle name="20% - Accent1 4 2 3 2 2 2 5 2 3" xfId="33517" xr:uid="{00000000-0005-0000-0000-000036820000}"/>
    <cellStyle name="20% - Accent1 4 2 3 2 2 2 5 3" xfId="33518" xr:uid="{00000000-0005-0000-0000-000037820000}"/>
    <cellStyle name="20% - Accent1 4 2 3 2 2 2 5 3 2" xfId="33519" xr:uid="{00000000-0005-0000-0000-000038820000}"/>
    <cellStyle name="20% - Accent1 4 2 3 2 2 2 5 4" xfId="33520" xr:uid="{00000000-0005-0000-0000-000039820000}"/>
    <cellStyle name="20% - Accent1 4 2 3 2 2 2 6" xfId="33521" xr:uid="{00000000-0005-0000-0000-00003A820000}"/>
    <cellStyle name="20% - Accent1 4 2 3 2 2 2 6 2" xfId="33522" xr:uid="{00000000-0005-0000-0000-00003B820000}"/>
    <cellStyle name="20% - Accent1 4 2 3 2 2 2 6 2 2" xfId="33523" xr:uid="{00000000-0005-0000-0000-00003C820000}"/>
    <cellStyle name="20% - Accent1 4 2 3 2 2 2 6 2 2 2" xfId="33524" xr:uid="{00000000-0005-0000-0000-00003D820000}"/>
    <cellStyle name="20% - Accent1 4 2 3 2 2 2 6 2 3" xfId="33525" xr:uid="{00000000-0005-0000-0000-00003E820000}"/>
    <cellStyle name="20% - Accent1 4 2 3 2 2 2 6 3" xfId="33526" xr:uid="{00000000-0005-0000-0000-00003F820000}"/>
    <cellStyle name="20% - Accent1 4 2 3 2 2 2 6 3 2" xfId="33527" xr:uid="{00000000-0005-0000-0000-000040820000}"/>
    <cellStyle name="20% - Accent1 4 2 3 2 2 2 6 4" xfId="33528" xr:uid="{00000000-0005-0000-0000-000041820000}"/>
    <cellStyle name="20% - Accent1 4 2 3 2 2 2 7" xfId="33529" xr:uid="{00000000-0005-0000-0000-000042820000}"/>
    <cellStyle name="20% - Accent1 4 2 3 2 2 2 7 2" xfId="33530" xr:uid="{00000000-0005-0000-0000-000043820000}"/>
    <cellStyle name="20% - Accent1 4 2 3 2 2 2 7 2 2" xfId="33531" xr:uid="{00000000-0005-0000-0000-000044820000}"/>
    <cellStyle name="20% - Accent1 4 2 3 2 2 2 7 3" xfId="33532" xr:uid="{00000000-0005-0000-0000-000045820000}"/>
    <cellStyle name="20% - Accent1 4 2 3 2 2 2 8" xfId="33533" xr:uid="{00000000-0005-0000-0000-000046820000}"/>
    <cellStyle name="20% - Accent1 4 2 3 2 2 2 8 2" xfId="33534" xr:uid="{00000000-0005-0000-0000-000047820000}"/>
    <cellStyle name="20% - Accent1 4 2 3 2 2 2 8 2 2" xfId="33535" xr:uid="{00000000-0005-0000-0000-000048820000}"/>
    <cellStyle name="20% - Accent1 4 2 3 2 2 2 8 3" xfId="33536" xr:uid="{00000000-0005-0000-0000-000049820000}"/>
    <cellStyle name="20% - Accent1 4 2 3 2 2 2 9" xfId="33537" xr:uid="{00000000-0005-0000-0000-00004A820000}"/>
    <cellStyle name="20% - Accent1 4 2 3 2 2 2 9 2" xfId="33538" xr:uid="{00000000-0005-0000-0000-00004B820000}"/>
    <cellStyle name="20% - Accent1 4 2 3 2 2 3" xfId="33539" xr:uid="{00000000-0005-0000-0000-00004C820000}"/>
    <cellStyle name="20% - Accent1 4 2 3 2 2 3 10" xfId="33540" xr:uid="{00000000-0005-0000-0000-00004D820000}"/>
    <cellStyle name="20% - Accent1 4 2 3 2 2 3 10 2" xfId="33541" xr:uid="{00000000-0005-0000-0000-00004E820000}"/>
    <cellStyle name="20% - Accent1 4 2 3 2 2 3 11" xfId="33542" xr:uid="{00000000-0005-0000-0000-00004F820000}"/>
    <cellStyle name="20% - Accent1 4 2 3 2 2 3 2" xfId="33543" xr:uid="{00000000-0005-0000-0000-000050820000}"/>
    <cellStyle name="20% - Accent1 4 2 3 2 2 3 2 2" xfId="33544" xr:uid="{00000000-0005-0000-0000-000051820000}"/>
    <cellStyle name="20% - Accent1 4 2 3 2 2 3 2 2 2" xfId="33545" xr:uid="{00000000-0005-0000-0000-000052820000}"/>
    <cellStyle name="20% - Accent1 4 2 3 2 2 3 2 2 2 2" xfId="33546" xr:uid="{00000000-0005-0000-0000-000053820000}"/>
    <cellStyle name="20% - Accent1 4 2 3 2 2 3 2 2 2 2 2" xfId="33547" xr:uid="{00000000-0005-0000-0000-000054820000}"/>
    <cellStyle name="20% - Accent1 4 2 3 2 2 3 2 2 2 3" xfId="33548" xr:uid="{00000000-0005-0000-0000-000055820000}"/>
    <cellStyle name="20% - Accent1 4 2 3 2 2 3 2 2 3" xfId="33549" xr:uid="{00000000-0005-0000-0000-000056820000}"/>
    <cellStyle name="20% - Accent1 4 2 3 2 2 3 2 2 3 2" xfId="33550" xr:uid="{00000000-0005-0000-0000-000057820000}"/>
    <cellStyle name="20% - Accent1 4 2 3 2 2 3 2 2 4" xfId="33551" xr:uid="{00000000-0005-0000-0000-000058820000}"/>
    <cellStyle name="20% - Accent1 4 2 3 2 2 3 2 3" xfId="33552" xr:uid="{00000000-0005-0000-0000-000059820000}"/>
    <cellStyle name="20% - Accent1 4 2 3 2 2 3 2 3 2" xfId="33553" xr:uid="{00000000-0005-0000-0000-00005A820000}"/>
    <cellStyle name="20% - Accent1 4 2 3 2 2 3 2 3 2 2" xfId="33554" xr:uid="{00000000-0005-0000-0000-00005B820000}"/>
    <cellStyle name="20% - Accent1 4 2 3 2 2 3 2 3 2 2 2" xfId="33555" xr:uid="{00000000-0005-0000-0000-00005C820000}"/>
    <cellStyle name="20% - Accent1 4 2 3 2 2 3 2 3 2 3" xfId="33556" xr:uid="{00000000-0005-0000-0000-00005D820000}"/>
    <cellStyle name="20% - Accent1 4 2 3 2 2 3 2 3 3" xfId="33557" xr:uid="{00000000-0005-0000-0000-00005E820000}"/>
    <cellStyle name="20% - Accent1 4 2 3 2 2 3 2 3 3 2" xfId="33558" xr:uid="{00000000-0005-0000-0000-00005F820000}"/>
    <cellStyle name="20% - Accent1 4 2 3 2 2 3 2 3 4" xfId="33559" xr:uid="{00000000-0005-0000-0000-000060820000}"/>
    <cellStyle name="20% - Accent1 4 2 3 2 2 3 2 4" xfId="33560" xr:uid="{00000000-0005-0000-0000-000061820000}"/>
    <cellStyle name="20% - Accent1 4 2 3 2 2 3 2 4 2" xfId="33561" xr:uid="{00000000-0005-0000-0000-000062820000}"/>
    <cellStyle name="20% - Accent1 4 2 3 2 2 3 2 4 2 2" xfId="33562" xr:uid="{00000000-0005-0000-0000-000063820000}"/>
    <cellStyle name="20% - Accent1 4 2 3 2 2 3 2 4 2 2 2" xfId="33563" xr:uid="{00000000-0005-0000-0000-000064820000}"/>
    <cellStyle name="20% - Accent1 4 2 3 2 2 3 2 4 2 3" xfId="33564" xr:uid="{00000000-0005-0000-0000-000065820000}"/>
    <cellStyle name="20% - Accent1 4 2 3 2 2 3 2 4 3" xfId="33565" xr:uid="{00000000-0005-0000-0000-000066820000}"/>
    <cellStyle name="20% - Accent1 4 2 3 2 2 3 2 4 3 2" xfId="33566" xr:uid="{00000000-0005-0000-0000-000067820000}"/>
    <cellStyle name="20% - Accent1 4 2 3 2 2 3 2 4 4" xfId="33567" xr:uid="{00000000-0005-0000-0000-000068820000}"/>
    <cellStyle name="20% - Accent1 4 2 3 2 2 3 2 5" xfId="33568" xr:uid="{00000000-0005-0000-0000-000069820000}"/>
    <cellStyle name="20% - Accent1 4 2 3 2 2 3 2 5 2" xfId="33569" xr:uid="{00000000-0005-0000-0000-00006A820000}"/>
    <cellStyle name="20% - Accent1 4 2 3 2 2 3 2 5 2 2" xfId="33570" xr:uid="{00000000-0005-0000-0000-00006B820000}"/>
    <cellStyle name="20% - Accent1 4 2 3 2 2 3 2 5 3" xfId="33571" xr:uid="{00000000-0005-0000-0000-00006C820000}"/>
    <cellStyle name="20% - Accent1 4 2 3 2 2 3 2 6" xfId="33572" xr:uid="{00000000-0005-0000-0000-00006D820000}"/>
    <cellStyle name="20% - Accent1 4 2 3 2 2 3 2 6 2" xfId="33573" xr:uid="{00000000-0005-0000-0000-00006E820000}"/>
    <cellStyle name="20% - Accent1 4 2 3 2 2 3 2 6 2 2" xfId="33574" xr:uid="{00000000-0005-0000-0000-00006F820000}"/>
    <cellStyle name="20% - Accent1 4 2 3 2 2 3 2 6 3" xfId="33575" xr:uid="{00000000-0005-0000-0000-000070820000}"/>
    <cellStyle name="20% - Accent1 4 2 3 2 2 3 2 7" xfId="33576" xr:uid="{00000000-0005-0000-0000-000071820000}"/>
    <cellStyle name="20% - Accent1 4 2 3 2 2 3 2 7 2" xfId="33577" xr:uid="{00000000-0005-0000-0000-000072820000}"/>
    <cellStyle name="20% - Accent1 4 2 3 2 2 3 2 8" xfId="33578" xr:uid="{00000000-0005-0000-0000-000073820000}"/>
    <cellStyle name="20% - Accent1 4 2 3 2 2 3 2 8 2" xfId="33579" xr:uid="{00000000-0005-0000-0000-000074820000}"/>
    <cellStyle name="20% - Accent1 4 2 3 2 2 3 2 9" xfId="33580" xr:uid="{00000000-0005-0000-0000-000075820000}"/>
    <cellStyle name="20% - Accent1 4 2 3 2 2 3 3" xfId="33581" xr:uid="{00000000-0005-0000-0000-000076820000}"/>
    <cellStyle name="20% - Accent1 4 2 3 2 2 3 3 2" xfId="33582" xr:uid="{00000000-0005-0000-0000-000077820000}"/>
    <cellStyle name="20% - Accent1 4 2 3 2 2 3 3 2 2" xfId="33583" xr:uid="{00000000-0005-0000-0000-000078820000}"/>
    <cellStyle name="20% - Accent1 4 2 3 2 2 3 3 2 2 2" xfId="33584" xr:uid="{00000000-0005-0000-0000-000079820000}"/>
    <cellStyle name="20% - Accent1 4 2 3 2 2 3 3 2 2 2 2" xfId="33585" xr:uid="{00000000-0005-0000-0000-00007A820000}"/>
    <cellStyle name="20% - Accent1 4 2 3 2 2 3 3 2 2 3" xfId="33586" xr:uid="{00000000-0005-0000-0000-00007B820000}"/>
    <cellStyle name="20% - Accent1 4 2 3 2 2 3 3 2 3" xfId="33587" xr:uid="{00000000-0005-0000-0000-00007C820000}"/>
    <cellStyle name="20% - Accent1 4 2 3 2 2 3 3 2 3 2" xfId="33588" xr:uid="{00000000-0005-0000-0000-00007D820000}"/>
    <cellStyle name="20% - Accent1 4 2 3 2 2 3 3 2 4" xfId="33589" xr:uid="{00000000-0005-0000-0000-00007E820000}"/>
    <cellStyle name="20% - Accent1 4 2 3 2 2 3 3 3" xfId="33590" xr:uid="{00000000-0005-0000-0000-00007F820000}"/>
    <cellStyle name="20% - Accent1 4 2 3 2 2 3 3 3 2" xfId="33591" xr:uid="{00000000-0005-0000-0000-000080820000}"/>
    <cellStyle name="20% - Accent1 4 2 3 2 2 3 3 3 2 2" xfId="33592" xr:uid="{00000000-0005-0000-0000-000081820000}"/>
    <cellStyle name="20% - Accent1 4 2 3 2 2 3 3 3 2 2 2" xfId="33593" xr:uid="{00000000-0005-0000-0000-000082820000}"/>
    <cellStyle name="20% - Accent1 4 2 3 2 2 3 3 3 2 3" xfId="33594" xr:uid="{00000000-0005-0000-0000-000083820000}"/>
    <cellStyle name="20% - Accent1 4 2 3 2 2 3 3 3 3" xfId="33595" xr:uid="{00000000-0005-0000-0000-000084820000}"/>
    <cellStyle name="20% - Accent1 4 2 3 2 2 3 3 3 3 2" xfId="33596" xr:uid="{00000000-0005-0000-0000-000085820000}"/>
    <cellStyle name="20% - Accent1 4 2 3 2 2 3 3 3 4" xfId="33597" xr:uid="{00000000-0005-0000-0000-000086820000}"/>
    <cellStyle name="20% - Accent1 4 2 3 2 2 3 3 4" xfId="33598" xr:uid="{00000000-0005-0000-0000-000087820000}"/>
    <cellStyle name="20% - Accent1 4 2 3 2 2 3 3 4 2" xfId="33599" xr:uid="{00000000-0005-0000-0000-000088820000}"/>
    <cellStyle name="20% - Accent1 4 2 3 2 2 3 3 4 2 2" xfId="33600" xr:uid="{00000000-0005-0000-0000-000089820000}"/>
    <cellStyle name="20% - Accent1 4 2 3 2 2 3 3 4 2 2 2" xfId="33601" xr:uid="{00000000-0005-0000-0000-00008A820000}"/>
    <cellStyle name="20% - Accent1 4 2 3 2 2 3 3 4 2 3" xfId="33602" xr:uid="{00000000-0005-0000-0000-00008B820000}"/>
    <cellStyle name="20% - Accent1 4 2 3 2 2 3 3 4 3" xfId="33603" xr:uid="{00000000-0005-0000-0000-00008C820000}"/>
    <cellStyle name="20% - Accent1 4 2 3 2 2 3 3 4 3 2" xfId="33604" xr:uid="{00000000-0005-0000-0000-00008D820000}"/>
    <cellStyle name="20% - Accent1 4 2 3 2 2 3 3 4 4" xfId="33605" xr:uid="{00000000-0005-0000-0000-00008E820000}"/>
    <cellStyle name="20% - Accent1 4 2 3 2 2 3 3 5" xfId="33606" xr:uid="{00000000-0005-0000-0000-00008F820000}"/>
    <cellStyle name="20% - Accent1 4 2 3 2 2 3 3 5 2" xfId="33607" xr:uid="{00000000-0005-0000-0000-000090820000}"/>
    <cellStyle name="20% - Accent1 4 2 3 2 2 3 3 5 2 2" xfId="33608" xr:uid="{00000000-0005-0000-0000-000091820000}"/>
    <cellStyle name="20% - Accent1 4 2 3 2 2 3 3 5 3" xfId="33609" xr:uid="{00000000-0005-0000-0000-000092820000}"/>
    <cellStyle name="20% - Accent1 4 2 3 2 2 3 3 6" xfId="33610" xr:uid="{00000000-0005-0000-0000-000093820000}"/>
    <cellStyle name="20% - Accent1 4 2 3 2 2 3 3 6 2" xfId="33611" xr:uid="{00000000-0005-0000-0000-000094820000}"/>
    <cellStyle name="20% - Accent1 4 2 3 2 2 3 3 6 2 2" xfId="33612" xr:uid="{00000000-0005-0000-0000-000095820000}"/>
    <cellStyle name="20% - Accent1 4 2 3 2 2 3 3 6 3" xfId="33613" xr:uid="{00000000-0005-0000-0000-000096820000}"/>
    <cellStyle name="20% - Accent1 4 2 3 2 2 3 3 7" xfId="33614" xr:uid="{00000000-0005-0000-0000-000097820000}"/>
    <cellStyle name="20% - Accent1 4 2 3 2 2 3 3 7 2" xfId="33615" xr:uid="{00000000-0005-0000-0000-000098820000}"/>
    <cellStyle name="20% - Accent1 4 2 3 2 2 3 3 8" xfId="33616" xr:uid="{00000000-0005-0000-0000-000099820000}"/>
    <cellStyle name="20% - Accent1 4 2 3 2 2 3 3 8 2" xfId="33617" xr:uid="{00000000-0005-0000-0000-00009A820000}"/>
    <cellStyle name="20% - Accent1 4 2 3 2 2 3 3 9" xfId="33618" xr:uid="{00000000-0005-0000-0000-00009B820000}"/>
    <cellStyle name="20% - Accent1 4 2 3 2 2 3 4" xfId="33619" xr:uid="{00000000-0005-0000-0000-00009C820000}"/>
    <cellStyle name="20% - Accent1 4 2 3 2 2 3 4 2" xfId="33620" xr:uid="{00000000-0005-0000-0000-00009D820000}"/>
    <cellStyle name="20% - Accent1 4 2 3 2 2 3 4 2 2" xfId="33621" xr:uid="{00000000-0005-0000-0000-00009E820000}"/>
    <cellStyle name="20% - Accent1 4 2 3 2 2 3 4 2 2 2" xfId="33622" xr:uid="{00000000-0005-0000-0000-00009F820000}"/>
    <cellStyle name="20% - Accent1 4 2 3 2 2 3 4 2 3" xfId="33623" xr:uid="{00000000-0005-0000-0000-0000A0820000}"/>
    <cellStyle name="20% - Accent1 4 2 3 2 2 3 4 3" xfId="33624" xr:uid="{00000000-0005-0000-0000-0000A1820000}"/>
    <cellStyle name="20% - Accent1 4 2 3 2 2 3 4 3 2" xfId="33625" xr:uid="{00000000-0005-0000-0000-0000A2820000}"/>
    <cellStyle name="20% - Accent1 4 2 3 2 2 3 4 4" xfId="33626" xr:uid="{00000000-0005-0000-0000-0000A3820000}"/>
    <cellStyle name="20% - Accent1 4 2 3 2 2 3 5" xfId="33627" xr:uid="{00000000-0005-0000-0000-0000A4820000}"/>
    <cellStyle name="20% - Accent1 4 2 3 2 2 3 5 2" xfId="33628" xr:uid="{00000000-0005-0000-0000-0000A5820000}"/>
    <cellStyle name="20% - Accent1 4 2 3 2 2 3 5 2 2" xfId="33629" xr:uid="{00000000-0005-0000-0000-0000A6820000}"/>
    <cellStyle name="20% - Accent1 4 2 3 2 2 3 5 2 2 2" xfId="33630" xr:uid="{00000000-0005-0000-0000-0000A7820000}"/>
    <cellStyle name="20% - Accent1 4 2 3 2 2 3 5 2 3" xfId="33631" xr:uid="{00000000-0005-0000-0000-0000A8820000}"/>
    <cellStyle name="20% - Accent1 4 2 3 2 2 3 5 3" xfId="33632" xr:uid="{00000000-0005-0000-0000-0000A9820000}"/>
    <cellStyle name="20% - Accent1 4 2 3 2 2 3 5 3 2" xfId="33633" xr:uid="{00000000-0005-0000-0000-0000AA820000}"/>
    <cellStyle name="20% - Accent1 4 2 3 2 2 3 5 4" xfId="33634" xr:uid="{00000000-0005-0000-0000-0000AB820000}"/>
    <cellStyle name="20% - Accent1 4 2 3 2 2 3 6" xfId="33635" xr:uid="{00000000-0005-0000-0000-0000AC820000}"/>
    <cellStyle name="20% - Accent1 4 2 3 2 2 3 6 2" xfId="33636" xr:uid="{00000000-0005-0000-0000-0000AD820000}"/>
    <cellStyle name="20% - Accent1 4 2 3 2 2 3 6 2 2" xfId="33637" xr:uid="{00000000-0005-0000-0000-0000AE820000}"/>
    <cellStyle name="20% - Accent1 4 2 3 2 2 3 6 2 2 2" xfId="33638" xr:uid="{00000000-0005-0000-0000-0000AF820000}"/>
    <cellStyle name="20% - Accent1 4 2 3 2 2 3 6 2 3" xfId="33639" xr:uid="{00000000-0005-0000-0000-0000B0820000}"/>
    <cellStyle name="20% - Accent1 4 2 3 2 2 3 6 3" xfId="33640" xr:uid="{00000000-0005-0000-0000-0000B1820000}"/>
    <cellStyle name="20% - Accent1 4 2 3 2 2 3 6 3 2" xfId="33641" xr:uid="{00000000-0005-0000-0000-0000B2820000}"/>
    <cellStyle name="20% - Accent1 4 2 3 2 2 3 6 4" xfId="33642" xr:uid="{00000000-0005-0000-0000-0000B3820000}"/>
    <cellStyle name="20% - Accent1 4 2 3 2 2 3 7" xfId="33643" xr:uid="{00000000-0005-0000-0000-0000B4820000}"/>
    <cellStyle name="20% - Accent1 4 2 3 2 2 3 7 2" xfId="33644" xr:uid="{00000000-0005-0000-0000-0000B5820000}"/>
    <cellStyle name="20% - Accent1 4 2 3 2 2 3 7 2 2" xfId="33645" xr:uid="{00000000-0005-0000-0000-0000B6820000}"/>
    <cellStyle name="20% - Accent1 4 2 3 2 2 3 7 3" xfId="33646" xr:uid="{00000000-0005-0000-0000-0000B7820000}"/>
    <cellStyle name="20% - Accent1 4 2 3 2 2 3 8" xfId="33647" xr:uid="{00000000-0005-0000-0000-0000B8820000}"/>
    <cellStyle name="20% - Accent1 4 2 3 2 2 3 8 2" xfId="33648" xr:uid="{00000000-0005-0000-0000-0000B9820000}"/>
    <cellStyle name="20% - Accent1 4 2 3 2 2 3 8 2 2" xfId="33649" xr:uid="{00000000-0005-0000-0000-0000BA820000}"/>
    <cellStyle name="20% - Accent1 4 2 3 2 2 3 8 3" xfId="33650" xr:uid="{00000000-0005-0000-0000-0000BB820000}"/>
    <cellStyle name="20% - Accent1 4 2 3 2 2 3 9" xfId="33651" xr:uid="{00000000-0005-0000-0000-0000BC820000}"/>
    <cellStyle name="20% - Accent1 4 2 3 2 2 3 9 2" xfId="33652" xr:uid="{00000000-0005-0000-0000-0000BD820000}"/>
    <cellStyle name="20% - Accent1 4 2 3 2 2 4" xfId="33653" xr:uid="{00000000-0005-0000-0000-0000BE820000}"/>
    <cellStyle name="20% - Accent1 4 2 3 2 2 4 10" xfId="33654" xr:uid="{00000000-0005-0000-0000-0000BF820000}"/>
    <cellStyle name="20% - Accent1 4 2 3 2 2 4 10 2" xfId="33655" xr:uid="{00000000-0005-0000-0000-0000C0820000}"/>
    <cellStyle name="20% - Accent1 4 2 3 2 2 4 11" xfId="33656" xr:uid="{00000000-0005-0000-0000-0000C1820000}"/>
    <cellStyle name="20% - Accent1 4 2 3 2 2 4 2" xfId="33657" xr:uid="{00000000-0005-0000-0000-0000C2820000}"/>
    <cellStyle name="20% - Accent1 4 2 3 2 2 4 2 2" xfId="33658" xr:uid="{00000000-0005-0000-0000-0000C3820000}"/>
    <cellStyle name="20% - Accent1 4 2 3 2 2 4 2 2 2" xfId="33659" xr:uid="{00000000-0005-0000-0000-0000C4820000}"/>
    <cellStyle name="20% - Accent1 4 2 3 2 2 4 2 2 2 2" xfId="33660" xr:uid="{00000000-0005-0000-0000-0000C5820000}"/>
    <cellStyle name="20% - Accent1 4 2 3 2 2 4 2 2 2 2 2" xfId="33661" xr:uid="{00000000-0005-0000-0000-0000C6820000}"/>
    <cellStyle name="20% - Accent1 4 2 3 2 2 4 2 2 2 3" xfId="33662" xr:uid="{00000000-0005-0000-0000-0000C7820000}"/>
    <cellStyle name="20% - Accent1 4 2 3 2 2 4 2 2 3" xfId="33663" xr:uid="{00000000-0005-0000-0000-0000C8820000}"/>
    <cellStyle name="20% - Accent1 4 2 3 2 2 4 2 2 3 2" xfId="33664" xr:uid="{00000000-0005-0000-0000-0000C9820000}"/>
    <cellStyle name="20% - Accent1 4 2 3 2 2 4 2 2 4" xfId="33665" xr:uid="{00000000-0005-0000-0000-0000CA820000}"/>
    <cellStyle name="20% - Accent1 4 2 3 2 2 4 2 3" xfId="33666" xr:uid="{00000000-0005-0000-0000-0000CB820000}"/>
    <cellStyle name="20% - Accent1 4 2 3 2 2 4 2 3 2" xfId="33667" xr:uid="{00000000-0005-0000-0000-0000CC820000}"/>
    <cellStyle name="20% - Accent1 4 2 3 2 2 4 2 3 2 2" xfId="33668" xr:uid="{00000000-0005-0000-0000-0000CD820000}"/>
    <cellStyle name="20% - Accent1 4 2 3 2 2 4 2 3 2 2 2" xfId="33669" xr:uid="{00000000-0005-0000-0000-0000CE820000}"/>
    <cellStyle name="20% - Accent1 4 2 3 2 2 4 2 3 2 3" xfId="33670" xr:uid="{00000000-0005-0000-0000-0000CF820000}"/>
    <cellStyle name="20% - Accent1 4 2 3 2 2 4 2 3 3" xfId="33671" xr:uid="{00000000-0005-0000-0000-0000D0820000}"/>
    <cellStyle name="20% - Accent1 4 2 3 2 2 4 2 3 3 2" xfId="33672" xr:uid="{00000000-0005-0000-0000-0000D1820000}"/>
    <cellStyle name="20% - Accent1 4 2 3 2 2 4 2 3 4" xfId="33673" xr:uid="{00000000-0005-0000-0000-0000D2820000}"/>
    <cellStyle name="20% - Accent1 4 2 3 2 2 4 2 4" xfId="33674" xr:uid="{00000000-0005-0000-0000-0000D3820000}"/>
    <cellStyle name="20% - Accent1 4 2 3 2 2 4 2 4 2" xfId="33675" xr:uid="{00000000-0005-0000-0000-0000D4820000}"/>
    <cellStyle name="20% - Accent1 4 2 3 2 2 4 2 4 2 2" xfId="33676" xr:uid="{00000000-0005-0000-0000-0000D5820000}"/>
    <cellStyle name="20% - Accent1 4 2 3 2 2 4 2 4 2 2 2" xfId="33677" xr:uid="{00000000-0005-0000-0000-0000D6820000}"/>
    <cellStyle name="20% - Accent1 4 2 3 2 2 4 2 4 2 3" xfId="33678" xr:uid="{00000000-0005-0000-0000-0000D7820000}"/>
    <cellStyle name="20% - Accent1 4 2 3 2 2 4 2 4 3" xfId="33679" xr:uid="{00000000-0005-0000-0000-0000D8820000}"/>
    <cellStyle name="20% - Accent1 4 2 3 2 2 4 2 4 3 2" xfId="33680" xr:uid="{00000000-0005-0000-0000-0000D9820000}"/>
    <cellStyle name="20% - Accent1 4 2 3 2 2 4 2 4 4" xfId="33681" xr:uid="{00000000-0005-0000-0000-0000DA820000}"/>
    <cellStyle name="20% - Accent1 4 2 3 2 2 4 2 5" xfId="33682" xr:uid="{00000000-0005-0000-0000-0000DB820000}"/>
    <cellStyle name="20% - Accent1 4 2 3 2 2 4 2 5 2" xfId="33683" xr:uid="{00000000-0005-0000-0000-0000DC820000}"/>
    <cellStyle name="20% - Accent1 4 2 3 2 2 4 2 5 2 2" xfId="33684" xr:uid="{00000000-0005-0000-0000-0000DD820000}"/>
    <cellStyle name="20% - Accent1 4 2 3 2 2 4 2 5 3" xfId="33685" xr:uid="{00000000-0005-0000-0000-0000DE820000}"/>
    <cellStyle name="20% - Accent1 4 2 3 2 2 4 2 6" xfId="33686" xr:uid="{00000000-0005-0000-0000-0000DF820000}"/>
    <cellStyle name="20% - Accent1 4 2 3 2 2 4 2 6 2" xfId="33687" xr:uid="{00000000-0005-0000-0000-0000E0820000}"/>
    <cellStyle name="20% - Accent1 4 2 3 2 2 4 2 6 2 2" xfId="33688" xr:uid="{00000000-0005-0000-0000-0000E1820000}"/>
    <cellStyle name="20% - Accent1 4 2 3 2 2 4 2 6 3" xfId="33689" xr:uid="{00000000-0005-0000-0000-0000E2820000}"/>
    <cellStyle name="20% - Accent1 4 2 3 2 2 4 2 7" xfId="33690" xr:uid="{00000000-0005-0000-0000-0000E3820000}"/>
    <cellStyle name="20% - Accent1 4 2 3 2 2 4 2 7 2" xfId="33691" xr:uid="{00000000-0005-0000-0000-0000E4820000}"/>
    <cellStyle name="20% - Accent1 4 2 3 2 2 4 2 8" xfId="33692" xr:uid="{00000000-0005-0000-0000-0000E5820000}"/>
    <cellStyle name="20% - Accent1 4 2 3 2 2 4 2 8 2" xfId="33693" xr:uid="{00000000-0005-0000-0000-0000E6820000}"/>
    <cellStyle name="20% - Accent1 4 2 3 2 2 4 2 9" xfId="33694" xr:uid="{00000000-0005-0000-0000-0000E7820000}"/>
    <cellStyle name="20% - Accent1 4 2 3 2 2 4 3" xfId="33695" xr:uid="{00000000-0005-0000-0000-0000E8820000}"/>
    <cellStyle name="20% - Accent1 4 2 3 2 2 4 3 2" xfId="33696" xr:uid="{00000000-0005-0000-0000-0000E9820000}"/>
    <cellStyle name="20% - Accent1 4 2 3 2 2 4 3 2 2" xfId="33697" xr:uid="{00000000-0005-0000-0000-0000EA820000}"/>
    <cellStyle name="20% - Accent1 4 2 3 2 2 4 3 2 2 2" xfId="33698" xr:uid="{00000000-0005-0000-0000-0000EB820000}"/>
    <cellStyle name="20% - Accent1 4 2 3 2 2 4 3 2 2 2 2" xfId="33699" xr:uid="{00000000-0005-0000-0000-0000EC820000}"/>
    <cellStyle name="20% - Accent1 4 2 3 2 2 4 3 2 2 3" xfId="33700" xr:uid="{00000000-0005-0000-0000-0000ED820000}"/>
    <cellStyle name="20% - Accent1 4 2 3 2 2 4 3 2 3" xfId="33701" xr:uid="{00000000-0005-0000-0000-0000EE820000}"/>
    <cellStyle name="20% - Accent1 4 2 3 2 2 4 3 2 3 2" xfId="33702" xr:uid="{00000000-0005-0000-0000-0000EF820000}"/>
    <cellStyle name="20% - Accent1 4 2 3 2 2 4 3 2 4" xfId="33703" xr:uid="{00000000-0005-0000-0000-0000F0820000}"/>
    <cellStyle name="20% - Accent1 4 2 3 2 2 4 3 3" xfId="33704" xr:uid="{00000000-0005-0000-0000-0000F1820000}"/>
    <cellStyle name="20% - Accent1 4 2 3 2 2 4 3 3 2" xfId="33705" xr:uid="{00000000-0005-0000-0000-0000F2820000}"/>
    <cellStyle name="20% - Accent1 4 2 3 2 2 4 3 3 2 2" xfId="33706" xr:uid="{00000000-0005-0000-0000-0000F3820000}"/>
    <cellStyle name="20% - Accent1 4 2 3 2 2 4 3 3 2 2 2" xfId="33707" xr:uid="{00000000-0005-0000-0000-0000F4820000}"/>
    <cellStyle name="20% - Accent1 4 2 3 2 2 4 3 3 2 3" xfId="33708" xr:uid="{00000000-0005-0000-0000-0000F5820000}"/>
    <cellStyle name="20% - Accent1 4 2 3 2 2 4 3 3 3" xfId="33709" xr:uid="{00000000-0005-0000-0000-0000F6820000}"/>
    <cellStyle name="20% - Accent1 4 2 3 2 2 4 3 3 3 2" xfId="33710" xr:uid="{00000000-0005-0000-0000-0000F7820000}"/>
    <cellStyle name="20% - Accent1 4 2 3 2 2 4 3 3 4" xfId="33711" xr:uid="{00000000-0005-0000-0000-0000F8820000}"/>
    <cellStyle name="20% - Accent1 4 2 3 2 2 4 3 4" xfId="33712" xr:uid="{00000000-0005-0000-0000-0000F9820000}"/>
    <cellStyle name="20% - Accent1 4 2 3 2 2 4 3 4 2" xfId="33713" xr:uid="{00000000-0005-0000-0000-0000FA820000}"/>
    <cellStyle name="20% - Accent1 4 2 3 2 2 4 3 4 2 2" xfId="33714" xr:uid="{00000000-0005-0000-0000-0000FB820000}"/>
    <cellStyle name="20% - Accent1 4 2 3 2 2 4 3 4 2 2 2" xfId="33715" xr:uid="{00000000-0005-0000-0000-0000FC820000}"/>
    <cellStyle name="20% - Accent1 4 2 3 2 2 4 3 4 2 3" xfId="33716" xr:uid="{00000000-0005-0000-0000-0000FD820000}"/>
    <cellStyle name="20% - Accent1 4 2 3 2 2 4 3 4 3" xfId="33717" xr:uid="{00000000-0005-0000-0000-0000FE820000}"/>
    <cellStyle name="20% - Accent1 4 2 3 2 2 4 3 4 3 2" xfId="33718" xr:uid="{00000000-0005-0000-0000-0000FF820000}"/>
    <cellStyle name="20% - Accent1 4 2 3 2 2 4 3 4 4" xfId="33719" xr:uid="{00000000-0005-0000-0000-000000830000}"/>
    <cellStyle name="20% - Accent1 4 2 3 2 2 4 3 5" xfId="33720" xr:uid="{00000000-0005-0000-0000-000001830000}"/>
    <cellStyle name="20% - Accent1 4 2 3 2 2 4 3 5 2" xfId="33721" xr:uid="{00000000-0005-0000-0000-000002830000}"/>
    <cellStyle name="20% - Accent1 4 2 3 2 2 4 3 5 2 2" xfId="33722" xr:uid="{00000000-0005-0000-0000-000003830000}"/>
    <cellStyle name="20% - Accent1 4 2 3 2 2 4 3 5 3" xfId="33723" xr:uid="{00000000-0005-0000-0000-000004830000}"/>
    <cellStyle name="20% - Accent1 4 2 3 2 2 4 3 6" xfId="33724" xr:uid="{00000000-0005-0000-0000-000005830000}"/>
    <cellStyle name="20% - Accent1 4 2 3 2 2 4 3 6 2" xfId="33725" xr:uid="{00000000-0005-0000-0000-000006830000}"/>
    <cellStyle name="20% - Accent1 4 2 3 2 2 4 3 6 2 2" xfId="33726" xr:uid="{00000000-0005-0000-0000-000007830000}"/>
    <cellStyle name="20% - Accent1 4 2 3 2 2 4 3 6 3" xfId="33727" xr:uid="{00000000-0005-0000-0000-000008830000}"/>
    <cellStyle name="20% - Accent1 4 2 3 2 2 4 3 7" xfId="33728" xr:uid="{00000000-0005-0000-0000-000009830000}"/>
    <cellStyle name="20% - Accent1 4 2 3 2 2 4 3 7 2" xfId="33729" xr:uid="{00000000-0005-0000-0000-00000A830000}"/>
    <cellStyle name="20% - Accent1 4 2 3 2 2 4 3 8" xfId="33730" xr:uid="{00000000-0005-0000-0000-00000B830000}"/>
    <cellStyle name="20% - Accent1 4 2 3 2 2 4 3 8 2" xfId="33731" xr:uid="{00000000-0005-0000-0000-00000C830000}"/>
    <cellStyle name="20% - Accent1 4 2 3 2 2 4 3 9" xfId="33732" xr:uid="{00000000-0005-0000-0000-00000D830000}"/>
    <cellStyle name="20% - Accent1 4 2 3 2 2 4 4" xfId="33733" xr:uid="{00000000-0005-0000-0000-00000E830000}"/>
    <cellStyle name="20% - Accent1 4 2 3 2 2 4 4 2" xfId="33734" xr:uid="{00000000-0005-0000-0000-00000F830000}"/>
    <cellStyle name="20% - Accent1 4 2 3 2 2 4 4 2 2" xfId="33735" xr:uid="{00000000-0005-0000-0000-000010830000}"/>
    <cellStyle name="20% - Accent1 4 2 3 2 2 4 4 2 2 2" xfId="33736" xr:uid="{00000000-0005-0000-0000-000011830000}"/>
    <cellStyle name="20% - Accent1 4 2 3 2 2 4 4 2 3" xfId="33737" xr:uid="{00000000-0005-0000-0000-000012830000}"/>
    <cellStyle name="20% - Accent1 4 2 3 2 2 4 4 3" xfId="33738" xr:uid="{00000000-0005-0000-0000-000013830000}"/>
    <cellStyle name="20% - Accent1 4 2 3 2 2 4 4 3 2" xfId="33739" xr:uid="{00000000-0005-0000-0000-000014830000}"/>
    <cellStyle name="20% - Accent1 4 2 3 2 2 4 4 4" xfId="33740" xr:uid="{00000000-0005-0000-0000-000015830000}"/>
    <cellStyle name="20% - Accent1 4 2 3 2 2 4 5" xfId="33741" xr:uid="{00000000-0005-0000-0000-000016830000}"/>
    <cellStyle name="20% - Accent1 4 2 3 2 2 4 5 2" xfId="33742" xr:uid="{00000000-0005-0000-0000-000017830000}"/>
    <cellStyle name="20% - Accent1 4 2 3 2 2 4 5 2 2" xfId="33743" xr:uid="{00000000-0005-0000-0000-000018830000}"/>
    <cellStyle name="20% - Accent1 4 2 3 2 2 4 5 2 2 2" xfId="33744" xr:uid="{00000000-0005-0000-0000-000019830000}"/>
    <cellStyle name="20% - Accent1 4 2 3 2 2 4 5 2 3" xfId="33745" xr:uid="{00000000-0005-0000-0000-00001A830000}"/>
    <cellStyle name="20% - Accent1 4 2 3 2 2 4 5 3" xfId="33746" xr:uid="{00000000-0005-0000-0000-00001B830000}"/>
    <cellStyle name="20% - Accent1 4 2 3 2 2 4 5 3 2" xfId="33747" xr:uid="{00000000-0005-0000-0000-00001C830000}"/>
    <cellStyle name="20% - Accent1 4 2 3 2 2 4 5 4" xfId="33748" xr:uid="{00000000-0005-0000-0000-00001D830000}"/>
    <cellStyle name="20% - Accent1 4 2 3 2 2 4 6" xfId="33749" xr:uid="{00000000-0005-0000-0000-00001E830000}"/>
    <cellStyle name="20% - Accent1 4 2 3 2 2 4 6 2" xfId="33750" xr:uid="{00000000-0005-0000-0000-00001F830000}"/>
    <cellStyle name="20% - Accent1 4 2 3 2 2 4 6 2 2" xfId="33751" xr:uid="{00000000-0005-0000-0000-000020830000}"/>
    <cellStyle name="20% - Accent1 4 2 3 2 2 4 6 2 2 2" xfId="33752" xr:uid="{00000000-0005-0000-0000-000021830000}"/>
    <cellStyle name="20% - Accent1 4 2 3 2 2 4 6 2 3" xfId="33753" xr:uid="{00000000-0005-0000-0000-000022830000}"/>
    <cellStyle name="20% - Accent1 4 2 3 2 2 4 6 3" xfId="33754" xr:uid="{00000000-0005-0000-0000-000023830000}"/>
    <cellStyle name="20% - Accent1 4 2 3 2 2 4 6 3 2" xfId="33755" xr:uid="{00000000-0005-0000-0000-000024830000}"/>
    <cellStyle name="20% - Accent1 4 2 3 2 2 4 6 4" xfId="33756" xr:uid="{00000000-0005-0000-0000-000025830000}"/>
    <cellStyle name="20% - Accent1 4 2 3 2 2 4 7" xfId="33757" xr:uid="{00000000-0005-0000-0000-000026830000}"/>
    <cellStyle name="20% - Accent1 4 2 3 2 2 4 7 2" xfId="33758" xr:uid="{00000000-0005-0000-0000-000027830000}"/>
    <cellStyle name="20% - Accent1 4 2 3 2 2 4 7 2 2" xfId="33759" xr:uid="{00000000-0005-0000-0000-000028830000}"/>
    <cellStyle name="20% - Accent1 4 2 3 2 2 4 7 3" xfId="33760" xr:uid="{00000000-0005-0000-0000-000029830000}"/>
    <cellStyle name="20% - Accent1 4 2 3 2 2 4 8" xfId="33761" xr:uid="{00000000-0005-0000-0000-00002A830000}"/>
    <cellStyle name="20% - Accent1 4 2 3 2 2 4 8 2" xfId="33762" xr:uid="{00000000-0005-0000-0000-00002B830000}"/>
    <cellStyle name="20% - Accent1 4 2 3 2 2 4 8 2 2" xfId="33763" xr:uid="{00000000-0005-0000-0000-00002C830000}"/>
    <cellStyle name="20% - Accent1 4 2 3 2 2 4 8 3" xfId="33764" xr:uid="{00000000-0005-0000-0000-00002D830000}"/>
    <cellStyle name="20% - Accent1 4 2 3 2 2 4 9" xfId="33765" xr:uid="{00000000-0005-0000-0000-00002E830000}"/>
    <cellStyle name="20% - Accent1 4 2 3 2 2 4 9 2" xfId="33766" xr:uid="{00000000-0005-0000-0000-00002F830000}"/>
    <cellStyle name="20% - Accent1 4 2 3 2 2 5" xfId="33767" xr:uid="{00000000-0005-0000-0000-000030830000}"/>
    <cellStyle name="20% - Accent1 4 2 3 2 2 5 2" xfId="33768" xr:uid="{00000000-0005-0000-0000-000031830000}"/>
    <cellStyle name="20% - Accent1 4 2 3 2 2 5 2 2" xfId="33769" xr:uid="{00000000-0005-0000-0000-000032830000}"/>
    <cellStyle name="20% - Accent1 4 2 3 2 2 5 2 2 2" xfId="33770" xr:uid="{00000000-0005-0000-0000-000033830000}"/>
    <cellStyle name="20% - Accent1 4 2 3 2 2 5 2 2 2 2" xfId="33771" xr:uid="{00000000-0005-0000-0000-000034830000}"/>
    <cellStyle name="20% - Accent1 4 2 3 2 2 5 2 2 3" xfId="33772" xr:uid="{00000000-0005-0000-0000-000035830000}"/>
    <cellStyle name="20% - Accent1 4 2 3 2 2 5 2 3" xfId="33773" xr:uid="{00000000-0005-0000-0000-000036830000}"/>
    <cellStyle name="20% - Accent1 4 2 3 2 2 5 2 3 2" xfId="33774" xr:uid="{00000000-0005-0000-0000-000037830000}"/>
    <cellStyle name="20% - Accent1 4 2 3 2 2 5 2 4" xfId="33775" xr:uid="{00000000-0005-0000-0000-000038830000}"/>
    <cellStyle name="20% - Accent1 4 2 3 2 2 5 3" xfId="33776" xr:uid="{00000000-0005-0000-0000-000039830000}"/>
    <cellStyle name="20% - Accent1 4 2 3 2 2 5 3 2" xfId="33777" xr:uid="{00000000-0005-0000-0000-00003A830000}"/>
    <cellStyle name="20% - Accent1 4 2 3 2 2 5 3 2 2" xfId="33778" xr:uid="{00000000-0005-0000-0000-00003B830000}"/>
    <cellStyle name="20% - Accent1 4 2 3 2 2 5 3 2 2 2" xfId="33779" xr:uid="{00000000-0005-0000-0000-00003C830000}"/>
    <cellStyle name="20% - Accent1 4 2 3 2 2 5 3 2 3" xfId="33780" xr:uid="{00000000-0005-0000-0000-00003D830000}"/>
    <cellStyle name="20% - Accent1 4 2 3 2 2 5 3 3" xfId="33781" xr:uid="{00000000-0005-0000-0000-00003E830000}"/>
    <cellStyle name="20% - Accent1 4 2 3 2 2 5 3 3 2" xfId="33782" xr:uid="{00000000-0005-0000-0000-00003F830000}"/>
    <cellStyle name="20% - Accent1 4 2 3 2 2 5 3 4" xfId="33783" xr:uid="{00000000-0005-0000-0000-000040830000}"/>
    <cellStyle name="20% - Accent1 4 2 3 2 2 5 4" xfId="33784" xr:uid="{00000000-0005-0000-0000-000041830000}"/>
    <cellStyle name="20% - Accent1 4 2 3 2 2 5 4 2" xfId="33785" xr:uid="{00000000-0005-0000-0000-000042830000}"/>
    <cellStyle name="20% - Accent1 4 2 3 2 2 5 4 2 2" xfId="33786" xr:uid="{00000000-0005-0000-0000-000043830000}"/>
    <cellStyle name="20% - Accent1 4 2 3 2 2 5 4 2 2 2" xfId="33787" xr:uid="{00000000-0005-0000-0000-000044830000}"/>
    <cellStyle name="20% - Accent1 4 2 3 2 2 5 4 2 3" xfId="33788" xr:uid="{00000000-0005-0000-0000-000045830000}"/>
    <cellStyle name="20% - Accent1 4 2 3 2 2 5 4 3" xfId="33789" xr:uid="{00000000-0005-0000-0000-000046830000}"/>
    <cellStyle name="20% - Accent1 4 2 3 2 2 5 4 3 2" xfId="33790" xr:uid="{00000000-0005-0000-0000-000047830000}"/>
    <cellStyle name="20% - Accent1 4 2 3 2 2 5 4 4" xfId="33791" xr:uid="{00000000-0005-0000-0000-000048830000}"/>
    <cellStyle name="20% - Accent1 4 2 3 2 2 5 5" xfId="33792" xr:uid="{00000000-0005-0000-0000-000049830000}"/>
    <cellStyle name="20% - Accent1 4 2 3 2 2 5 5 2" xfId="33793" xr:uid="{00000000-0005-0000-0000-00004A830000}"/>
    <cellStyle name="20% - Accent1 4 2 3 2 2 5 5 2 2" xfId="33794" xr:uid="{00000000-0005-0000-0000-00004B830000}"/>
    <cellStyle name="20% - Accent1 4 2 3 2 2 5 5 3" xfId="33795" xr:uid="{00000000-0005-0000-0000-00004C830000}"/>
    <cellStyle name="20% - Accent1 4 2 3 2 2 5 6" xfId="33796" xr:uid="{00000000-0005-0000-0000-00004D830000}"/>
    <cellStyle name="20% - Accent1 4 2 3 2 2 5 6 2" xfId="33797" xr:uid="{00000000-0005-0000-0000-00004E830000}"/>
    <cellStyle name="20% - Accent1 4 2 3 2 2 5 6 2 2" xfId="33798" xr:uid="{00000000-0005-0000-0000-00004F830000}"/>
    <cellStyle name="20% - Accent1 4 2 3 2 2 5 6 3" xfId="33799" xr:uid="{00000000-0005-0000-0000-000050830000}"/>
    <cellStyle name="20% - Accent1 4 2 3 2 2 5 7" xfId="33800" xr:uid="{00000000-0005-0000-0000-000051830000}"/>
    <cellStyle name="20% - Accent1 4 2 3 2 2 5 7 2" xfId="33801" xr:uid="{00000000-0005-0000-0000-000052830000}"/>
    <cellStyle name="20% - Accent1 4 2 3 2 2 5 8" xfId="33802" xr:uid="{00000000-0005-0000-0000-000053830000}"/>
    <cellStyle name="20% - Accent1 4 2 3 2 2 5 8 2" xfId="33803" xr:uid="{00000000-0005-0000-0000-000054830000}"/>
    <cellStyle name="20% - Accent1 4 2 3 2 2 5 9" xfId="33804" xr:uid="{00000000-0005-0000-0000-000055830000}"/>
    <cellStyle name="20% - Accent1 4 2 3 2 2 6" xfId="33805" xr:uid="{00000000-0005-0000-0000-000056830000}"/>
    <cellStyle name="20% - Accent1 4 2 3 2 2 6 2" xfId="33806" xr:uid="{00000000-0005-0000-0000-000057830000}"/>
    <cellStyle name="20% - Accent1 4 2 3 2 2 6 2 2" xfId="33807" xr:uid="{00000000-0005-0000-0000-000058830000}"/>
    <cellStyle name="20% - Accent1 4 2 3 2 2 6 2 2 2" xfId="33808" xr:uid="{00000000-0005-0000-0000-000059830000}"/>
    <cellStyle name="20% - Accent1 4 2 3 2 2 6 2 2 2 2" xfId="33809" xr:uid="{00000000-0005-0000-0000-00005A830000}"/>
    <cellStyle name="20% - Accent1 4 2 3 2 2 6 2 2 3" xfId="33810" xr:uid="{00000000-0005-0000-0000-00005B830000}"/>
    <cellStyle name="20% - Accent1 4 2 3 2 2 6 2 3" xfId="33811" xr:uid="{00000000-0005-0000-0000-00005C830000}"/>
    <cellStyle name="20% - Accent1 4 2 3 2 2 6 2 3 2" xfId="33812" xr:uid="{00000000-0005-0000-0000-00005D830000}"/>
    <cellStyle name="20% - Accent1 4 2 3 2 2 6 2 4" xfId="33813" xr:uid="{00000000-0005-0000-0000-00005E830000}"/>
    <cellStyle name="20% - Accent1 4 2 3 2 2 6 3" xfId="33814" xr:uid="{00000000-0005-0000-0000-00005F830000}"/>
    <cellStyle name="20% - Accent1 4 2 3 2 2 6 3 2" xfId="33815" xr:uid="{00000000-0005-0000-0000-000060830000}"/>
    <cellStyle name="20% - Accent1 4 2 3 2 2 6 3 2 2" xfId="33816" xr:uid="{00000000-0005-0000-0000-000061830000}"/>
    <cellStyle name="20% - Accent1 4 2 3 2 2 6 3 2 2 2" xfId="33817" xr:uid="{00000000-0005-0000-0000-000062830000}"/>
    <cellStyle name="20% - Accent1 4 2 3 2 2 6 3 2 3" xfId="33818" xr:uid="{00000000-0005-0000-0000-000063830000}"/>
    <cellStyle name="20% - Accent1 4 2 3 2 2 6 3 3" xfId="33819" xr:uid="{00000000-0005-0000-0000-000064830000}"/>
    <cellStyle name="20% - Accent1 4 2 3 2 2 6 3 3 2" xfId="33820" xr:uid="{00000000-0005-0000-0000-000065830000}"/>
    <cellStyle name="20% - Accent1 4 2 3 2 2 6 3 4" xfId="33821" xr:uid="{00000000-0005-0000-0000-000066830000}"/>
    <cellStyle name="20% - Accent1 4 2 3 2 2 6 4" xfId="33822" xr:uid="{00000000-0005-0000-0000-000067830000}"/>
    <cellStyle name="20% - Accent1 4 2 3 2 2 6 4 2" xfId="33823" xr:uid="{00000000-0005-0000-0000-000068830000}"/>
    <cellStyle name="20% - Accent1 4 2 3 2 2 6 4 2 2" xfId="33824" xr:uid="{00000000-0005-0000-0000-000069830000}"/>
    <cellStyle name="20% - Accent1 4 2 3 2 2 6 4 2 2 2" xfId="33825" xr:uid="{00000000-0005-0000-0000-00006A830000}"/>
    <cellStyle name="20% - Accent1 4 2 3 2 2 6 4 2 3" xfId="33826" xr:uid="{00000000-0005-0000-0000-00006B830000}"/>
    <cellStyle name="20% - Accent1 4 2 3 2 2 6 4 3" xfId="33827" xr:uid="{00000000-0005-0000-0000-00006C830000}"/>
    <cellStyle name="20% - Accent1 4 2 3 2 2 6 4 3 2" xfId="33828" xr:uid="{00000000-0005-0000-0000-00006D830000}"/>
    <cellStyle name="20% - Accent1 4 2 3 2 2 6 4 4" xfId="33829" xr:uid="{00000000-0005-0000-0000-00006E830000}"/>
    <cellStyle name="20% - Accent1 4 2 3 2 2 6 5" xfId="33830" xr:uid="{00000000-0005-0000-0000-00006F830000}"/>
    <cellStyle name="20% - Accent1 4 2 3 2 2 6 5 2" xfId="33831" xr:uid="{00000000-0005-0000-0000-000070830000}"/>
    <cellStyle name="20% - Accent1 4 2 3 2 2 6 5 2 2" xfId="33832" xr:uid="{00000000-0005-0000-0000-000071830000}"/>
    <cellStyle name="20% - Accent1 4 2 3 2 2 6 5 3" xfId="33833" xr:uid="{00000000-0005-0000-0000-000072830000}"/>
    <cellStyle name="20% - Accent1 4 2 3 2 2 6 6" xfId="33834" xr:uid="{00000000-0005-0000-0000-000073830000}"/>
    <cellStyle name="20% - Accent1 4 2 3 2 2 6 6 2" xfId="33835" xr:uid="{00000000-0005-0000-0000-000074830000}"/>
    <cellStyle name="20% - Accent1 4 2 3 2 2 6 6 2 2" xfId="33836" xr:uid="{00000000-0005-0000-0000-000075830000}"/>
    <cellStyle name="20% - Accent1 4 2 3 2 2 6 6 3" xfId="33837" xr:uid="{00000000-0005-0000-0000-000076830000}"/>
    <cellStyle name="20% - Accent1 4 2 3 2 2 6 7" xfId="33838" xr:uid="{00000000-0005-0000-0000-000077830000}"/>
    <cellStyle name="20% - Accent1 4 2 3 2 2 6 7 2" xfId="33839" xr:uid="{00000000-0005-0000-0000-000078830000}"/>
    <cellStyle name="20% - Accent1 4 2 3 2 2 6 8" xfId="33840" xr:uid="{00000000-0005-0000-0000-000079830000}"/>
    <cellStyle name="20% - Accent1 4 2 3 2 2 6 8 2" xfId="33841" xr:uid="{00000000-0005-0000-0000-00007A830000}"/>
    <cellStyle name="20% - Accent1 4 2 3 2 2 6 9" xfId="33842" xr:uid="{00000000-0005-0000-0000-00007B830000}"/>
    <cellStyle name="20% - Accent1 4 2 3 2 2 7" xfId="33843" xr:uid="{00000000-0005-0000-0000-00007C830000}"/>
    <cellStyle name="20% - Accent1 4 2 3 2 2 7 2" xfId="33844" xr:uid="{00000000-0005-0000-0000-00007D830000}"/>
    <cellStyle name="20% - Accent1 4 2 3 2 2 7 2 2" xfId="33845" xr:uid="{00000000-0005-0000-0000-00007E830000}"/>
    <cellStyle name="20% - Accent1 4 2 3 2 2 7 2 2 2" xfId="33846" xr:uid="{00000000-0005-0000-0000-00007F830000}"/>
    <cellStyle name="20% - Accent1 4 2 3 2 2 7 2 3" xfId="33847" xr:uid="{00000000-0005-0000-0000-000080830000}"/>
    <cellStyle name="20% - Accent1 4 2 3 2 2 7 3" xfId="33848" xr:uid="{00000000-0005-0000-0000-000081830000}"/>
    <cellStyle name="20% - Accent1 4 2 3 2 2 7 3 2" xfId="33849" xr:uid="{00000000-0005-0000-0000-000082830000}"/>
    <cellStyle name="20% - Accent1 4 2 3 2 2 7 4" xfId="33850" xr:uid="{00000000-0005-0000-0000-000083830000}"/>
    <cellStyle name="20% - Accent1 4 2 3 2 2 8" xfId="33851" xr:uid="{00000000-0005-0000-0000-000084830000}"/>
    <cellStyle name="20% - Accent1 4 2 3 2 2 8 2" xfId="33852" xr:uid="{00000000-0005-0000-0000-000085830000}"/>
    <cellStyle name="20% - Accent1 4 2 3 2 2 8 2 2" xfId="33853" xr:uid="{00000000-0005-0000-0000-000086830000}"/>
    <cellStyle name="20% - Accent1 4 2 3 2 2 8 2 2 2" xfId="33854" xr:uid="{00000000-0005-0000-0000-000087830000}"/>
    <cellStyle name="20% - Accent1 4 2 3 2 2 8 2 3" xfId="33855" xr:uid="{00000000-0005-0000-0000-000088830000}"/>
    <cellStyle name="20% - Accent1 4 2 3 2 2 8 3" xfId="33856" xr:uid="{00000000-0005-0000-0000-000089830000}"/>
    <cellStyle name="20% - Accent1 4 2 3 2 2 8 3 2" xfId="33857" xr:uid="{00000000-0005-0000-0000-00008A830000}"/>
    <cellStyle name="20% - Accent1 4 2 3 2 2 8 4" xfId="33858" xr:uid="{00000000-0005-0000-0000-00008B830000}"/>
    <cellStyle name="20% - Accent1 4 2 3 2 2 9" xfId="33859" xr:uid="{00000000-0005-0000-0000-00008C830000}"/>
    <cellStyle name="20% - Accent1 4 2 3 2 2 9 2" xfId="33860" xr:uid="{00000000-0005-0000-0000-00008D830000}"/>
    <cellStyle name="20% - Accent1 4 2 3 2 2 9 2 2" xfId="33861" xr:uid="{00000000-0005-0000-0000-00008E830000}"/>
    <cellStyle name="20% - Accent1 4 2 3 2 2 9 2 2 2" xfId="33862" xr:uid="{00000000-0005-0000-0000-00008F830000}"/>
    <cellStyle name="20% - Accent1 4 2 3 2 2 9 2 3" xfId="33863" xr:uid="{00000000-0005-0000-0000-000090830000}"/>
    <cellStyle name="20% - Accent1 4 2 3 2 2 9 3" xfId="33864" xr:uid="{00000000-0005-0000-0000-000091830000}"/>
    <cellStyle name="20% - Accent1 4 2 3 2 2 9 3 2" xfId="33865" xr:uid="{00000000-0005-0000-0000-000092830000}"/>
    <cellStyle name="20% - Accent1 4 2 3 2 2 9 4" xfId="33866" xr:uid="{00000000-0005-0000-0000-000093830000}"/>
    <cellStyle name="20% - Accent1 4 2 3 2 3" xfId="33867" xr:uid="{00000000-0005-0000-0000-000094830000}"/>
    <cellStyle name="20% - Accent1 4 2 3 2 3 10" xfId="33868" xr:uid="{00000000-0005-0000-0000-000095830000}"/>
    <cellStyle name="20% - Accent1 4 2 3 2 3 10 2" xfId="33869" xr:uid="{00000000-0005-0000-0000-000096830000}"/>
    <cellStyle name="20% - Accent1 4 2 3 2 3 11" xfId="33870" xr:uid="{00000000-0005-0000-0000-000097830000}"/>
    <cellStyle name="20% - Accent1 4 2 3 2 3 2" xfId="33871" xr:uid="{00000000-0005-0000-0000-000098830000}"/>
    <cellStyle name="20% - Accent1 4 2 3 2 3 2 2" xfId="33872" xr:uid="{00000000-0005-0000-0000-000099830000}"/>
    <cellStyle name="20% - Accent1 4 2 3 2 3 2 2 2" xfId="33873" xr:uid="{00000000-0005-0000-0000-00009A830000}"/>
    <cellStyle name="20% - Accent1 4 2 3 2 3 2 2 2 2" xfId="33874" xr:uid="{00000000-0005-0000-0000-00009B830000}"/>
    <cellStyle name="20% - Accent1 4 2 3 2 3 2 2 2 2 2" xfId="33875" xr:uid="{00000000-0005-0000-0000-00009C830000}"/>
    <cellStyle name="20% - Accent1 4 2 3 2 3 2 2 2 3" xfId="33876" xr:uid="{00000000-0005-0000-0000-00009D830000}"/>
    <cellStyle name="20% - Accent1 4 2 3 2 3 2 2 3" xfId="33877" xr:uid="{00000000-0005-0000-0000-00009E830000}"/>
    <cellStyle name="20% - Accent1 4 2 3 2 3 2 2 3 2" xfId="33878" xr:uid="{00000000-0005-0000-0000-00009F830000}"/>
    <cellStyle name="20% - Accent1 4 2 3 2 3 2 2 4" xfId="33879" xr:uid="{00000000-0005-0000-0000-0000A0830000}"/>
    <cellStyle name="20% - Accent1 4 2 3 2 3 2 3" xfId="33880" xr:uid="{00000000-0005-0000-0000-0000A1830000}"/>
    <cellStyle name="20% - Accent1 4 2 3 2 3 2 3 2" xfId="33881" xr:uid="{00000000-0005-0000-0000-0000A2830000}"/>
    <cellStyle name="20% - Accent1 4 2 3 2 3 2 3 2 2" xfId="33882" xr:uid="{00000000-0005-0000-0000-0000A3830000}"/>
    <cellStyle name="20% - Accent1 4 2 3 2 3 2 3 2 2 2" xfId="33883" xr:uid="{00000000-0005-0000-0000-0000A4830000}"/>
    <cellStyle name="20% - Accent1 4 2 3 2 3 2 3 2 3" xfId="33884" xr:uid="{00000000-0005-0000-0000-0000A5830000}"/>
    <cellStyle name="20% - Accent1 4 2 3 2 3 2 3 3" xfId="33885" xr:uid="{00000000-0005-0000-0000-0000A6830000}"/>
    <cellStyle name="20% - Accent1 4 2 3 2 3 2 3 3 2" xfId="33886" xr:uid="{00000000-0005-0000-0000-0000A7830000}"/>
    <cellStyle name="20% - Accent1 4 2 3 2 3 2 3 4" xfId="33887" xr:uid="{00000000-0005-0000-0000-0000A8830000}"/>
    <cellStyle name="20% - Accent1 4 2 3 2 3 2 4" xfId="33888" xr:uid="{00000000-0005-0000-0000-0000A9830000}"/>
    <cellStyle name="20% - Accent1 4 2 3 2 3 2 4 2" xfId="33889" xr:uid="{00000000-0005-0000-0000-0000AA830000}"/>
    <cellStyle name="20% - Accent1 4 2 3 2 3 2 4 2 2" xfId="33890" xr:uid="{00000000-0005-0000-0000-0000AB830000}"/>
    <cellStyle name="20% - Accent1 4 2 3 2 3 2 4 2 2 2" xfId="33891" xr:uid="{00000000-0005-0000-0000-0000AC830000}"/>
    <cellStyle name="20% - Accent1 4 2 3 2 3 2 4 2 3" xfId="33892" xr:uid="{00000000-0005-0000-0000-0000AD830000}"/>
    <cellStyle name="20% - Accent1 4 2 3 2 3 2 4 3" xfId="33893" xr:uid="{00000000-0005-0000-0000-0000AE830000}"/>
    <cellStyle name="20% - Accent1 4 2 3 2 3 2 4 3 2" xfId="33894" xr:uid="{00000000-0005-0000-0000-0000AF830000}"/>
    <cellStyle name="20% - Accent1 4 2 3 2 3 2 4 4" xfId="33895" xr:uid="{00000000-0005-0000-0000-0000B0830000}"/>
    <cellStyle name="20% - Accent1 4 2 3 2 3 2 5" xfId="33896" xr:uid="{00000000-0005-0000-0000-0000B1830000}"/>
    <cellStyle name="20% - Accent1 4 2 3 2 3 2 5 2" xfId="33897" xr:uid="{00000000-0005-0000-0000-0000B2830000}"/>
    <cellStyle name="20% - Accent1 4 2 3 2 3 2 5 2 2" xfId="33898" xr:uid="{00000000-0005-0000-0000-0000B3830000}"/>
    <cellStyle name="20% - Accent1 4 2 3 2 3 2 5 3" xfId="33899" xr:uid="{00000000-0005-0000-0000-0000B4830000}"/>
    <cellStyle name="20% - Accent1 4 2 3 2 3 2 6" xfId="33900" xr:uid="{00000000-0005-0000-0000-0000B5830000}"/>
    <cellStyle name="20% - Accent1 4 2 3 2 3 2 6 2" xfId="33901" xr:uid="{00000000-0005-0000-0000-0000B6830000}"/>
    <cellStyle name="20% - Accent1 4 2 3 2 3 2 6 2 2" xfId="33902" xr:uid="{00000000-0005-0000-0000-0000B7830000}"/>
    <cellStyle name="20% - Accent1 4 2 3 2 3 2 6 3" xfId="33903" xr:uid="{00000000-0005-0000-0000-0000B8830000}"/>
    <cellStyle name="20% - Accent1 4 2 3 2 3 2 7" xfId="33904" xr:uid="{00000000-0005-0000-0000-0000B9830000}"/>
    <cellStyle name="20% - Accent1 4 2 3 2 3 2 7 2" xfId="33905" xr:uid="{00000000-0005-0000-0000-0000BA830000}"/>
    <cellStyle name="20% - Accent1 4 2 3 2 3 2 8" xfId="33906" xr:uid="{00000000-0005-0000-0000-0000BB830000}"/>
    <cellStyle name="20% - Accent1 4 2 3 2 3 2 8 2" xfId="33907" xr:uid="{00000000-0005-0000-0000-0000BC830000}"/>
    <cellStyle name="20% - Accent1 4 2 3 2 3 2 9" xfId="33908" xr:uid="{00000000-0005-0000-0000-0000BD830000}"/>
    <cellStyle name="20% - Accent1 4 2 3 2 3 3" xfId="33909" xr:uid="{00000000-0005-0000-0000-0000BE830000}"/>
    <cellStyle name="20% - Accent1 4 2 3 2 3 3 2" xfId="33910" xr:uid="{00000000-0005-0000-0000-0000BF830000}"/>
    <cellStyle name="20% - Accent1 4 2 3 2 3 3 2 2" xfId="33911" xr:uid="{00000000-0005-0000-0000-0000C0830000}"/>
    <cellStyle name="20% - Accent1 4 2 3 2 3 3 2 2 2" xfId="33912" xr:uid="{00000000-0005-0000-0000-0000C1830000}"/>
    <cellStyle name="20% - Accent1 4 2 3 2 3 3 2 2 2 2" xfId="33913" xr:uid="{00000000-0005-0000-0000-0000C2830000}"/>
    <cellStyle name="20% - Accent1 4 2 3 2 3 3 2 2 3" xfId="33914" xr:uid="{00000000-0005-0000-0000-0000C3830000}"/>
    <cellStyle name="20% - Accent1 4 2 3 2 3 3 2 3" xfId="33915" xr:uid="{00000000-0005-0000-0000-0000C4830000}"/>
    <cellStyle name="20% - Accent1 4 2 3 2 3 3 2 3 2" xfId="33916" xr:uid="{00000000-0005-0000-0000-0000C5830000}"/>
    <cellStyle name="20% - Accent1 4 2 3 2 3 3 2 4" xfId="33917" xr:uid="{00000000-0005-0000-0000-0000C6830000}"/>
    <cellStyle name="20% - Accent1 4 2 3 2 3 3 3" xfId="33918" xr:uid="{00000000-0005-0000-0000-0000C7830000}"/>
    <cellStyle name="20% - Accent1 4 2 3 2 3 3 3 2" xfId="33919" xr:uid="{00000000-0005-0000-0000-0000C8830000}"/>
    <cellStyle name="20% - Accent1 4 2 3 2 3 3 3 2 2" xfId="33920" xr:uid="{00000000-0005-0000-0000-0000C9830000}"/>
    <cellStyle name="20% - Accent1 4 2 3 2 3 3 3 2 2 2" xfId="33921" xr:uid="{00000000-0005-0000-0000-0000CA830000}"/>
    <cellStyle name="20% - Accent1 4 2 3 2 3 3 3 2 3" xfId="33922" xr:uid="{00000000-0005-0000-0000-0000CB830000}"/>
    <cellStyle name="20% - Accent1 4 2 3 2 3 3 3 3" xfId="33923" xr:uid="{00000000-0005-0000-0000-0000CC830000}"/>
    <cellStyle name="20% - Accent1 4 2 3 2 3 3 3 3 2" xfId="33924" xr:uid="{00000000-0005-0000-0000-0000CD830000}"/>
    <cellStyle name="20% - Accent1 4 2 3 2 3 3 3 4" xfId="33925" xr:uid="{00000000-0005-0000-0000-0000CE830000}"/>
    <cellStyle name="20% - Accent1 4 2 3 2 3 3 4" xfId="33926" xr:uid="{00000000-0005-0000-0000-0000CF830000}"/>
    <cellStyle name="20% - Accent1 4 2 3 2 3 3 4 2" xfId="33927" xr:uid="{00000000-0005-0000-0000-0000D0830000}"/>
    <cellStyle name="20% - Accent1 4 2 3 2 3 3 4 2 2" xfId="33928" xr:uid="{00000000-0005-0000-0000-0000D1830000}"/>
    <cellStyle name="20% - Accent1 4 2 3 2 3 3 4 2 2 2" xfId="33929" xr:uid="{00000000-0005-0000-0000-0000D2830000}"/>
    <cellStyle name="20% - Accent1 4 2 3 2 3 3 4 2 3" xfId="33930" xr:uid="{00000000-0005-0000-0000-0000D3830000}"/>
    <cellStyle name="20% - Accent1 4 2 3 2 3 3 4 3" xfId="33931" xr:uid="{00000000-0005-0000-0000-0000D4830000}"/>
    <cellStyle name="20% - Accent1 4 2 3 2 3 3 4 3 2" xfId="33932" xr:uid="{00000000-0005-0000-0000-0000D5830000}"/>
    <cellStyle name="20% - Accent1 4 2 3 2 3 3 4 4" xfId="33933" xr:uid="{00000000-0005-0000-0000-0000D6830000}"/>
    <cellStyle name="20% - Accent1 4 2 3 2 3 3 5" xfId="33934" xr:uid="{00000000-0005-0000-0000-0000D7830000}"/>
    <cellStyle name="20% - Accent1 4 2 3 2 3 3 5 2" xfId="33935" xr:uid="{00000000-0005-0000-0000-0000D8830000}"/>
    <cellStyle name="20% - Accent1 4 2 3 2 3 3 5 2 2" xfId="33936" xr:uid="{00000000-0005-0000-0000-0000D9830000}"/>
    <cellStyle name="20% - Accent1 4 2 3 2 3 3 5 3" xfId="33937" xr:uid="{00000000-0005-0000-0000-0000DA830000}"/>
    <cellStyle name="20% - Accent1 4 2 3 2 3 3 6" xfId="33938" xr:uid="{00000000-0005-0000-0000-0000DB830000}"/>
    <cellStyle name="20% - Accent1 4 2 3 2 3 3 6 2" xfId="33939" xr:uid="{00000000-0005-0000-0000-0000DC830000}"/>
    <cellStyle name="20% - Accent1 4 2 3 2 3 3 6 2 2" xfId="33940" xr:uid="{00000000-0005-0000-0000-0000DD830000}"/>
    <cellStyle name="20% - Accent1 4 2 3 2 3 3 6 3" xfId="33941" xr:uid="{00000000-0005-0000-0000-0000DE830000}"/>
    <cellStyle name="20% - Accent1 4 2 3 2 3 3 7" xfId="33942" xr:uid="{00000000-0005-0000-0000-0000DF830000}"/>
    <cellStyle name="20% - Accent1 4 2 3 2 3 3 7 2" xfId="33943" xr:uid="{00000000-0005-0000-0000-0000E0830000}"/>
    <cellStyle name="20% - Accent1 4 2 3 2 3 3 8" xfId="33944" xr:uid="{00000000-0005-0000-0000-0000E1830000}"/>
    <cellStyle name="20% - Accent1 4 2 3 2 3 3 8 2" xfId="33945" xr:uid="{00000000-0005-0000-0000-0000E2830000}"/>
    <cellStyle name="20% - Accent1 4 2 3 2 3 3 9" xfId="33946" xr:uid="{00000000-0005-0000-0000-0000E3830000}"/>
    <cellStyle name="20% - Accent1 4 2 3 2 3 4" xfId="33947" xr:uid="{00000000-0005-0000-0000-0000E4830000}"/>
    <cellStyle name="20% - Accent1 4 2 3 2 3 4 2" xfId="33948" xr:uid="{00000000-0005-0000-0000-0000E5830000}"/>
    <cellStyle name="20% - Accent1 4 2 3 2 3 4 2 2" xfId="33949" xr:uid="{00000000-0005-0000-0000-0000E6830000}"/>
    <cellStyle name="20% - Accent1 4 2 3 2 3 4 2 2 2" xfId="33950" xr:uid="{00000000-0005-0000-0000-0000E7830000}"/>
    <cellStyle name="20% - Accent1 4 2 3 2 3 4 2 3" xfId="33951" xr:uid="{00000000-0005-0000-0000-0000E8830000}"/>
    <cellStyle name="20% - Accent1 4 2 3 2 3 4 3" xfId="33952" xr:uid="{00000000-0005-0000-0000-0000E9830000}"/>
    <cellStyle name="20% - Accent1 4 2 3 2 3 4 3 2" xfId="33953" xr:uid="{00000000-0005-0000-0000-0000EA830000}"/>
    <cellStyle name="20% - Accent1 4 2 3 2 3 4 4" xfId="33954" xr:uid="{00000000-0005-0000-0000-0000EB830000}"/>
    <cellStyle name="20% - Accent1 4 2 3 2 3 5" xfId="33955" xr:uid="{00000000-0005-0000-0000-0000EC830000}"/>
    <cellStyle name="20% - Accent1 4 2 3 2 3 5 2" xfId="33956" xr:uid="{00000000-0005-0000-0000-0000ED830000}"/>
    <cellStyle name="20% - Accent1 4 2 3 2 3 5 2 2" xfId="33957" xr:uid="{00000000-0005-0000-0000-0000EE830000}"/>
    <cellStyle name="20% - Accent1 4 2 3 2 3 5 2 2 2" xfId="33958" xr:uid="{00000000-0005-0000-0000-0000EF830000}"/>
    <cellStyle name="20% - Accent1 4 2 3 2 3 5 2 3" xfId="33959" xr:uid="{00000000-0005-0000-0000-0000F0830000}"/>
    <cellStyle name="20% - Accent1 4 2 3 2 3 5 3" xfId="33960" xr:uid="{00000000-0005-0000-0000-0000F1830000}"/>
    <cellStyle name="20% - Accent1 4 2 3 2 3 5 3 2" xfId="33961" xr:uid="{00000000-0005-0000-0000-0000F2830000}"/>
    <cellStyle name="20% - Accent1 4 2 3 2 3 5 4" xfId="33962" xr:uid="{00000000-0005-0000-0000-0000F3830000}"/>
    <cellStyle name="20% - Accent1 4 2 3 2 3 6" xfId="33963" xr:uid="{00000000-0005-0000-0000-0000F4830000}"/>
    <cellStyle name="20% - Accent1 4 2 3 2 3 6 2" xfId="33964" xr:uid="{00000000-0005-0000-0000-0000F5830000}"/>
    <cellStyle name="20% - Accent1 4 2 3 2 3 6 2 2" xfId="33965" xr:uid="{00000000-0005-0000-0000-0000F6830000}"/>
    <cellStyle name="20% - Accent1 4 2 3 2 3 6 2 2 2" xfId="33966" xr:uid="{00000000-0005-0000-0000-0000F7830000}"/>
    <cellStyle name="20% - Accent1 4 2 3 2 3 6 2 3" xfId="33967" xr:uid="{00000000-0005-0000-0000-0000F8830000}"/>
    <cellStyle name="20% - Accent1 4 2 3 2 3 6 3" xfId="33968" xr:uid="{00000000-0005-0000-0000-0000F9830000}"/>
    <cellStyle name="20% - Accent1 4 2 3 2 3 6 3 2" xfId="33969" xr:uid="{00000000-0005-0000-0000-0000FA830000}"/>
    <cellStyle name="20% - Accent1 4 2 3 2 3 6 4" xfId="33970" xr:uid="{00000000-0005-0000-0000-0000FB830000}"/>
    <cellStyle name="20% - Accent1 4 2 3 2 3 7" xfId="33971" xr:uid="{00000000-0005-0000-0000-0000FC830000}"/>
    <cellStyle name="20% - Accent1 4 2 3 2 3 7 2" xfId="33972" xr:uid="{00000000-0005-0000-0000-0000FD830000}"/>
    <cellStyle name="20% - Accent1 4 2 3 2 3 7 2 2" xfId="33973" xr:uid="{00000000-0005-0000-0000-0000FE830000}"/>
    <cellStyle name="20% - Accent1 4 2 3 2 3 7 3" xfId="33974" xr:uid="{00000000-0005-0000-0000-0000FF830000}"/>
    <cellStyle name="20% - Accent1 4 2 3 2 3 8" xfId="33975" xr:uid="{00000000-0005-0000-0000-000000840000}"/>
    <cellStyle name="20% - Accent1 4 2 3 2 3 8 2" xfId="33976" xr:uid="{00000000-0005-0000-0000-000001840000}"/>
    <cellStyle name="20% - Accent1 4 2 3 2 3 8 2 2" xfId="33977" xr:uid="{00000000-0005-0000-0000-000002840000}"/>
    <cellStyle name="20% - Accent1 4 2 3 2 3 8 3" xfId="33978" xr:uid="{00000000-0005-0000-0000-000003840000}"/>
    <cellStyle name="20% - Accent1 4 2 3 2 3 9" xfId="33979" xr:uid="{00000000-0005-0000-0000-000004840000}"/>
    <cellStyle name="20% - Accent1 4 2 3 2 3 9 2" xfId="33980" xr:uid="{00000000-0005-0000-0000-000005840000}"/>
    <cellStyle name="20% - Accent1 4 2 3 2 4" xfId="33981" xr:uid="{00000000-0005-0000-0000-000006840000}"/>
    <cellStyle name="20% - Accent1 4 2 3 2 4 10" xfId="33982" xr:uid="{00000000-0005-0000-0000-000007840000}"/>
    <cellStyle name="20% - Accent1 4 2 3 2 4 10 2" xfId="33983" xr:uid="{00000000-0005-0000-0000-000008840000}"/>
    <cellStyle name="20% - Accent1 4 2 3 2 4 11" xfId="33984" xr:uid="{00000000-0005-0000-0000-000009840000}"/>
    <cellStyle name="20% - Accent1 4 2 3 2 4 2" xfId="33985" xr:uid="{00000000-0005-0000-0000-00000A840000}"/>
    <cellStyle name="20% - Accent1 4 2 3 2 4 2 2" xfId="33986" xr:uid="{00000000-0005-0000-0000-00000B840000}"/>
    <cellStyle name="20% - Accent1 4 2 3 2 4 2 2 2" xfId="33987" xr:uid="{00000000-0005-0000-0000-00000C840000}"/>
    <cellStyle name="20% - Accent1 4 2 3 2 4 2 2 2 2" xfId="33988" xr:uid="{00000000-0005-0000-0000-00000D840000}"/>
    <cellStyle name="20% - Accent1 4 2 3 2 4 2 2 2 2 2" xfId="33989" xr:uid="{00000000-0005-0000-0000-00000E840000}"/>
    <cellStyle name="20% - Accent1 4 2 3 2 4 2 2 2 3" xfId="33990" xr:uid="{00000000-0005-0000-0000-00000F840000}"/>
    <cellStyle name="20% - Accent1 4 2 3 2 4 2 2 3" xfId="33991" xr:uid="{00000000-0005-0000-0000-000010840000}"/>
    <cellStyle name="20% - Accent1 4 2 3 2 4 2 2 3 2" xfId="33992" xr:uid="{00000000-0005-0000-0000-000011840000}"/>
    <cellStyle name="20% - Accent1 4 2 3 2 4 2 2 4" xfId="33993" xr:uid="{00000000-0005-0000-0000-000012840000}"/>
    <cellStyle name="20% - Accent1 4 2 3 2 4 2 3" xfId="33994" xr:uid="{00000000-0005-0000-0000-000013840000}"/>
    <cellStyle name="20% - Accent1 4 2 3 2 4 2 3 2" xfId="33995" xr:uid="{00000000-0005-0000-0000-000014840000}"/>
    <cellStyle name="20% - Accent1 4 2 3 2 4 2 3 2 2" xfId="33996" xr:uid="{00000000-0005-0000-0000-000015840000}"/>
    <cellStyle name="20% - Accent1 4 2 3 2 4 2 3 2 2 2" xfId="33997" xr:uid="{00000000-0005-0000-0000-000016840000}"/>
    <cellStyle name="20% - Accent1 4 2 3 2 4 2 3 2 3" xfId="33998" xr:uid="{00000000-0005-0000-0000-000017840000}"/>
    <cellStyle name="20% - Accent1 4 2 3 2 4 2 3 3" xfId="33999" xr:uid="{00000000-0005-0000-0000-000018840000}"/>
    <cellStyle name="20% - Accent1 4 2 3 2 4 2 3 3 2" xfId="34000" xr:uid="{00000000-0005-0000-0000-000019840000}"/>
    <cellStyle name="20% - Accent1 4 2 3 2 4 2 3 4" xfId="34001" xr:uid="{00000000-0005-0000-0000-00001A840000}"/>
    <cellStyle name="20% - Accent1 4 2 3 2 4 2 4" xfId="34002" xr:uid="{00000000-0005-0000-0000-00001B840000}"/>
    <cellStyle name="20% - Accent1 4 2 3 2 4 2 4 2" xfId="34003" xr:uid="{00000000-0005-0000-0000-00001C840000}"/>
    <cellStyle name="20% - Accent1 4 2 3 2 4 2 4 2 2" xfId="34004" xr:uid="{00000000-0005-0000-0000-00001D840000}"/>
    <cellStyle name="20% - Accent1 4 2 3 2 4 2 4 2 2 2" xfId="34005" xr:uid="{00000000-0005-0000-0000-00001E840000}"/>
    <cellStyle name="20% - Accent1 4 2 3 2 4 2 4 2 3" xfId="34006" xr:uid="{00000000-0005-0000-0000-00001F840000}"/>
    <cellStyle name="20% - Accent1 4 2 3 2 4 2 4 3" xfId="34007" xr:uid="{00000000-0005-0000-0000-000020840000}"/>
    <cellStyle name="20% - Accent1 4 2 3 2 4 2 4 3 2" xfId="34008" xr:uid="{00000000-0005-0000-0000-000021840000}"/>
    <cellStyle name="20% - Accent1 4 2 3 2 4 2 4 4" xfId="34009" xr:uid="{00000000-0005-0000-0000-000022840000}"/>
    <cellStyle name="20% - Accent1 4 2 3 2 4 2 5" xfId="34010" xr:uid="{00000000-0005-0000-0000-000023840000}"/>
    <cellStyle name="20% - Accent1 4 2 3 2 4 2 5 2" xfId="34011" xr:uid="{00000000-0005-0000-0000-000024840000}"/>
    <cellStyle name="20% - Accent1 4 2 3 2 4 2 5 2 2" xfId="34012" xr:uid="{00000000-0005-0000-0000-000025840000}"/>
    <cellStyle name="20% - Accent1 4 2 3 2 4 2 5 3" xfId="34013" xr:uid="{00000000-0005-0000-0000-000026840000}"/>
    <cellStyle name="20% - Accent1 4 2 3 2 4 2 6" xfId="34014" xr:uid="{00000000-0005-0000-0000-000027840000}"/>
    <cellStyle name="20% - Accent1 4 2 3 2 4 2 6 2" xfId="34015" xr:uid="{00000000-0005-0000-0000-000028840000}"/>
    <cellStyle name="20% - Accent1 4 2 3 2 4 2 6 2 2" xfId="34016" xr:uid="{00000000-0005-0000-0000-000029840000}"/>
    <cellStyle name="20% - Accent1 4 2 3 2 4 2 6 3" xfId="34017" xr:uid="{00000000-0005-0000-0000-00002A840000}"/>
    <cellStyle name="20% - Accent1 4 2 3 2 4 2 7" xfId="34018" xr:uid="{00000000-0005-0000-0000-00002B840000}"/>
    <cellStyle name="20% - Accent1 4 2 3 2 4 2 7 2" xfId="34019" xr:uid="{00000000-0005-0000-0000-00002C840000}"/>
    <cellStyle name="20% - Accent1 4 2 3 2 4 2 8" xfId="34020" xr:uid="{00000000-0005-0000-0000-00002D840000}"/>
    <cellStyle name="20% - Accent1 4 2 3 2 4 2 8 2" xfId="34021" xr:uid="{00000000-0005-0000-0000-00002E840000}"/>
    <cellStyle name="20% - Accent1 4 2 3 2 4 2 9" xfId="34022" xr:uid="{00000000-0005-0000-0000-00002F840000}"/>
    <cellStyle name="20% - Accent1 4 2 3 2 4 3" xfId="34023" xr:uid="{00000000-0005-0000-0000-000030840000}"/>
    <cellStyle name="20% - Accent1 4 2 3 2 4 3 2" xfId="34024" xr:uid="{00000000-0005-0000-0000-000031840000}"/>
    <cellStyle name="20% - Accent1 4 2 3 2 4 3 2 2" xfId="34025" xr:uid="{00000000-0005-0000-0000-000032840000}"/>
    <cellStyle name="20% - Accent1 4 2 3 2 4 3 2 2 2" xfId="34026" xr:uid="{00000000-0005-0000-0000-000033840000}"/>
    <cellStyle name="20% - Accent1 4 2 3 2 4 3 2 2 2 2" xfId="34027" xr:uid="{00000000-0005-0000-0000-000034840000}"/>
    <cellStyle name="20% - Accent1 4 2 3 2 4 3 2 2 3" xfId="34028" xr:uid="{00000000-0005-0000-0000-000035840000}"/>
    <cellStyle name="20% - Accent1 4 2 3 2 4 3 2 3" xfId="34029" xr:uid="{00000000-0005-0000-0000-000036840000}"/>
    <cellStyle name="20% - Accent1 4 2 3 2 4 3 2 3 2" xfId="34030" xr:uid="{00000000-0005-0000-0000-000037840000}"/>
    <cellStyle name="20% - Accent1 4 2 3 2 4 3 2 4" xfId="34031" xr:uid="{00000000-0005-0000-0000-000038840000}"/>
    <cellStyle name="20% - Accent1 4 2 3 2 4 3 3" xfId="34032" xr:uid="{00000000-0005-0000-0000-000039840000}"/>
    <cellStyle name="20% - Accent1 4 2 3 2 4 3 3 2" xfId="34033" xr:uid="{00000000-0005-0000-0000-00003A840000}"/>
    <cellStyle name="20% - Accent1 4 2 3 2 4 3 3 2 2" xfId="34034" xr:uid="{00000000-0005-0000-0000-00003B840000}"/>
    <cellStyle name="20% - Accent1 4 2 3 2 4 3 3 2 2 2" xfId="34035" xr:uid="{00000000-0005-0000-0000-00003C840000}"/>
    <cellStyle name="20% - Accent1 4 2 3 2 4 3 3 2 3" xfId="34036" xr:uid="{00000000-0005-0000-0000-00003D840000}"/>
    <cellStyle name="20% - Accent1 4 2 3 2 4 3 3 3" xfId="34037" xr:uid="{00000000-0005-0000-0000-00003E840000}"/>
    <cellStyle name="20% - Accent1 4 2 3 2 4 3 3 3 2" xfId="34038" xr:uid="{00000000-0005-0000-0000-00003F840000}"/>
    <cellStyle name="20% - Accent1 4 2 3 2 4 3 3 4" xfId="34039" xr:uid="{00000000-0005-0000-0000-000040840000}"/>
    <cellStyle name="20% - Accent1 4 2 3 2 4 3 4" xfId="34040" xr:uid="{00000000-0005-0000-0000-000041840000}"/>
    <cellStyle name="20% - Accent1 4 2 3 2 4 3 4 2" xfId="34041" xr:uid="{00000000-0005-0000-0000-000042840000}"/>
    <cellStyle name="20% - Accent1 4 2 3 2 4 3 4 2 2" xfId="34042" xr:uid="{00000000-0005-0000-0000-000043840000}"/>
    <cellStyle name="20% - Accent1 4 2 3 2 4 3 4 2 2 2" xfId="34043" xr:uid="{00000000-0005-0000-0000-000044840000}"/>
    <cellStyle name="20% - Accent1 4 2 3 2 4 3 4 2 3" xfId="34044" xr:uid="{00000000-0005-0000-0000-000045840000}"/>
    <cellStyle name="20% - Accent1 4 2 3 2 4 3 4 3" xfId="34045" xr:uid="{00000000-0005-0000-0000-000046840000}"/>
    <cellStyle name="20% - Accent1 4 2 3 2 4 3 4 3 2" xfId="34046" xr:uid="{00000000-0005-0000-0000-000047840000}"/>
    <cellStyle name="20% - Accent1 4 2 3 2 4 3 4 4" xfId="34047" xr:uid="{00000000-0005-0000-0000-000048840000}"/>
    <cellStyle name="20% - Accent1 4 2 3 2 4 3 5" xfId="34048" xr:uid="{00000000-0005-0000-0000-000049840000}"/>
    <cellStyle name="20% - Accent1 4 2 3 2 4 3 5 2" xfId="34049" xr:uid="{00000000-0005-0000-0000-00004A840000}"/>
    <cellStyle name="20% - Accent1 4 2 3 2 4 3 5 2 2" xfId="34050" xr:uid="{00000000-0005-0000-0000-00004B840000}"/>
    <cellStyle name="20% - Accent1 4 2 3 2 4 3 5 3" xfId="34051" xr:uid="{00000000-0005-0000-0000-00004C840000}"/>
    <cellStyle name="20% - Accent1 4 2 3 2 4 3 6" xfId="34052" xr:uid="{00000000-0005-0000-0000-00004D840000}"/>
    <cellStyle name="20% - Accent1 4 2 3 2 4 3 6 2" xfId="34053" xr:uid="{00000000-0005-0000-0000-00004E840000}"/>
    <cellStyle name="20% - Accent1 4 2 3 2 4 3 6 2 2" xfId="34054" xr:uid="{00000000-0005-0000-0000-00004F840000}"/>
    <cellStyle name="20% - Accent1 4 2 3 2 4 3 6 3" xfId="34055" xr:uid="{00000000-0005-0000-0000-000050840000}"/>
    <cellStyle name="20% - Accent1 4 2 3 2 4 3 7" xfId="34056" xr:uid="{00000000-0005-0000-0000-000051840000}"/>
    <cellStyle name="20% - Accent1 4 2 3 2 4 3 7 2" xfId="34057" xr:uid="{00000000-0005-0000-0000-000052840000}"/>
    <cellStyle name="20% - Accent1 4 2 3 2 4 3 8" xfId="34058" xr:uid="{00000000-0005-0000-0000-000053840000}"/>
    <cellStyle name="20% - Accent1 4 2 3 2 4 3 8 2" xfId="34059" xr:uid="{00000000-0005-0000-0000-000054840000}"/>
    <cellStyle name="20% - Accent1 4 2 3 2 4 3 9" xfId="34060" xr:uid="{00000000-0005-0000-0000-000055840000}"/>
    <cellStyle name="20% - Accent1 4 2 3 2 4 4" xfId="34061" xr:uid="{00000000-0005-0000-0000-000056840000}"/>
    <cellStyle name="20% - Accent1 4 2 3 2 4 4 2" xfId="34062" xr:uid="{00000000-0005-0000-0000-000057840000}"/>
    <cellStyle name="20% - Accent1 4 2 3 2 4 4 2 2" xfId="34063" xr:uid="{00000000-0005-0000-0000-000058840000}"/>
    <cellStyle name="20% - Accent1 4 2 3 2 4 4 2 2 2" xfId="34064" xr:uid="{00000000-0005-0000-0000-000059840000}"/>
    <cellStyle name="20% - Accent1 4 2 3 2 4 4 2 3" xfId="34065" xr:uid="{00000000-0005-0000-0000-00005A840000}"/>
    <cellStyle name="20% - Accent1 4 2 3 2 4 4 3" xfId="34066" xr:uid="{00000000-0005-0000-0000-00005B840000}"/>
    <cellStyle name="20% - Accent1 4 2 3 2 4 4 3 2" xfId="34067" xr:uid="{00000000-0005-0000-0000-00005C840000}"/>
    <cellStyle name="20% - Accent1 4 2 3 2 4 4 4" xfId="34068" xr:uid="{00000000-0005-0000-0000-00005D840000}"/>
    <cellStyle name="20% - Accent1 4 2 3 2 4 5" xfId="34069" xr:uid="{00000000-0005-0000-0000-00005E840000}"/>
    <cellStyle name="20% - Accent1 4 2 3 2 4 5 2" xfId="34070" xr:uid="{00000000-0005-0000-0000-00005F840000}"/>
    <cellStyle name="20% - Accent1 4 2 3 2 4 5 2 2" xfId="34071" xr:uid="{00000000-0005-0000-0000-000060840000}"/>
    <cellStyle name="20% - Accent1 4 2 3 2 4 5 2 2 2" xfId="34072" xr:uid="{00000000-0005-0000-0000-000061840000}"/>
    <cellStyle name="20% - Accent1 4 2 3 2 4 5 2 3" xfId="34073" xr:uid="{00000000-0005-0000-0000-000062840000}"/>
    <cellStyle name="20% - Accent1 4 2 3 2 4 5 3" xfId="34074" xr:uid="{00000000-0005-0000-0000-000063840000}"/>
    <cellStyle name="20% - Accent1 4 2 3 2 4 5 3 2" xfId="34075" xr:uid="{00000000-0005-0000-0000-000064840000}"/>
    <cellStyle name="20% - Accent1 4 2 3 2 4 5 4" xfId="34076" xr:uid="{00000000-0005-0000-0000-000065840000}"/>
    <cellStyle name="20% - Accent1 4 2 3 2 4 6" xfId="34077" xr:uid="{00000000-0005-0000-0000-000066840000}"/>
    <cellStyle name="20% - Accent1 4 2 3 2 4 6 2" xfId="34078" xr:uid="{00000000-0005-0000-0000-000067840000}"/>
    <cellStyle name="20% - Accent1 4 2 3 2 4 6 2 2" xfId="34079" xr:uid="{00000000-0005-0000-0000-000068840000}"/>
    <cellStyle name="20% - Accent1 4 2 3 2 4 6 2 2 2" xfId="34080" xr:uid="{00000000-0005-0000-0000-000069840000}"/>
    <cellStyle name="20% - Accent1 4 2 3 2 4 6 2 3" xfId="34081" xr:uid="{00000000-0005-0000-0000-00006A840000}"/>
    <cellStyle name="20% - Accent1 4 2 3 2 4 6 3" xfId="34082" xr:uid="{00000000-0005-0000-0000-00006B840000}"/>
    <cellStyle name="20% - Accent1 4 2 3 2 4 6 3 2" xfId="34083" xr:uid="{00000000-0005-0000-0000-00006C840000}"/>
    <cellStyle name="20% - Accent1 4 2 3 2 4 6 4" xfId="34084" xr:uid="{00000000-0005-0000-0000-00006D840000}"/>
    <cellStyle name="20% - Accent1 4 2 3 2 4 7" xfId="34085" xr:uid="{00000000-0005-0000-0000-00006E840000}"/>
    <cellStyle name="20% - Accent1 4 2 3 2 4 7 2" xfId="34086" xr:uid="{00000000-0005-0000-0000-00006F840000}"/>
    <cellStyle name="20% - Accent1 4 2 3 2 4 7 2 2" xfId="34087" xr:uid="{00000000-0005-0000-0000-000070840000}"/>
    <cellStyle name="20% - Accent1 4 2 3 2 4 7 3" xfId="34088" xr:uid="{00000000-0005-0000-0000-000071840000}"/>
    <cellStyle name="20% - Accent1 4 2 3 2 4 8" xfId="34089" xr:uid="{00000000-0005-0000-0000-000072840000}"/>
    <cellStyle name="20% - Accent1 4 2 3 2 4 8 2" xfId="34090" xr:uid="{00000000-0005-0000-0000-000073840000}"/>
    <cellStyle name="20% - Accent1 4 2 3 2 4 8 2 2" xfId="34091" xr:uid="{00000000-0005-0000-0000-000074840000}"/>
    <cellStyle name="20% - Accent1 4 2 3 2 4 8 3" xfId="34092" xr:uid="{00000000-0005-0000-0000-000075840000}"/>
    <cellStyle name="20% - Accent1 4 2 3 2 4 9" xfId="34093" xr:uid="{00000000-0005-0000-0000-000076840000}"/>
    <cellStyle name="20% - Accent1 4 2 3 2 4 9 2" xfId="34094" xr:uid="{00000000-0005-0000-0000-000077840000}"/>
    <cellStyle name="20% - Accent1 4 2 3 2 5" xfId="34095" xr:uid="{00000000-0005-0000-0000-000078840000}"/>
    <cellStyle name="20% - Accent1 4 2 3 2 5 10" xfId="34096" xr:uid="{00000000-0005-0000-0000-000079840000}"/>
    <cellStyle name="20% - Accent1 4 2 3 2 5 10 2" xfId="34097" xr:uid="{00000000-0005-0000-0000-00007A840000}"/>
    <cellStyle name="20% - Accent1 4 2 3 2 5 11" xfId="34098" xr:uid="{00000000-0005-0000-0000-00007B840000}"/>
    <cellStyle name="20% - Accent1 4 2 3 2 5 2" xfId="34099" xr:uid="{00000000-0005-0000-0000-00007C840000}"/>
    <cellStyle name="20% - Accent1 4 2 3 2 5 2 2" xfId="34100" xr:uid="{00000000-0005-0000-0000-00007D840000}"/>
    <cellStyle name="20% - Accent1 4 2 3 2 5 2 2 2" xfId="34101" xr:uid="{00000000-0005-0000-0000-00007E840000}"/>
    <cellStyle name="20% - Accent1 4 2 3 2 5 2 2 2 2" xfId="34102" xr:uid="{00000000-0005-0000-0000-00007F840000}"/>
    <cellStyle name="20% - Accent1 4 2 3 2 5 2 2 2 2 2" xfId="34103" xr:uid="{00000000-0005-0000-0000-000080840000}"/>
    <cellStyle name="20% - Accent1 4 2 3 2 5 2 2 2 3" xfId="34104" xr:uid="{00000000-0005-0000-0000-000081840000}"/>
    <cellStyle name="20% - Accent1 4 2 3 2 5 2 2 3" xfId="34105" xr:uid="{00000000-0005-0000-0000-000082840000}"/>
    <cellStyle name="20% - Accent1 4 2 3 2 5 2 2 3 2" xfId="34106" xr:uid="{00000000-0005-0000-0000-000083840000}"/>
    <cellStyle name="20% - Accent1 4 2 3 2 5 2 2 4" xfId="34107" xr:uid="{00000000-0005-0000-0000-000084840000}"/>
    <cellStyle name="20% - Accent1 4 2 3 2 5 2 3" xfId="34108" xr:uid="{00000000-0005-0000-0000-000085840000}"/>
    <cellStyle name="20% - Accent1 4 2 3 2 5 2 3 2" xfId="34109" xr:uid="{00000000-0005-0000-0000-000086840000}"/>
    <cellStyle name="20% - Accent1 4 2 3 2 5 2 3 2 2" xfId="34110" xr:uid="{00000000-0005-0000-0000-000087840000}"/>
    <cellStyle name="20% - Accent1 4 2 3 2 5 2 3 2 2 2" xfId="34111" xr:uid="{00000000-0005-0000-0000-000088840000}"/>
    <cellStyle name="20% - Accent1 4 2 3 2 5 2 3 2 3" xfId="34112" xr:uid="{00000000-0005-0000-0000-000089840000}"/>
    <cellStyle name="20% - Accent1 4 2 3 2 5 2 3 3" xfId="34113" xr:uid="{00000000-0005-0000-0000-00008A840000}"/>
    <cellStyle name="20% - Accent1 4 2 3 2 5 2 3 3 2" xfId="34114" xr:uid="{00000000-0005-0000-0000-00008B840000}"/>
    <cellStyle name="20% - Accent1 4 2 3 2 5 2 3 4" xfId="34115" xr:uid="{00000000-0005-0000-0000-00008C840000}"/>
    <cellStyle name="20% - Accent1 4 2 3 2 5 2 4" xfId="34116" xr:uid="{00000000-0005-0000-0000-00008D840000}"/>
    <cellStyle name="20% - Accent1 4 2 3 2 5 2 4 2" xfId="34117" xr:uid="{00000000-0005-0000-0000-00008E840000}"/>
    <cellStyle name="20% - Accent1 4 2 3 2 5 2 4 2 2" xfId="34118" xr:uid="{00000000-0005-0000-0000-00008F840000}"/>
    <cellStyle name="20% - Accent1 4 2 3 2 5 2 4 2 2 2" xfId="34119" xr:uid="{00000000-0005-0000-0000-000090840000}"/>
    <cellStyle name="20% - Accent1 4 2 3 2 5 2 4 2 3" xfId="34120" xr:uid="{00000000-0005-0000-0000-000091840000}"/>
    <cellStyle name="20% - Accent1 4 2 3 2 5 2 4 3" xfId="34121" xr:uid="{00000000-0005-0000-0000-000092840000}"/>
    <cellStyle name="20% - Accent1 4 2 3 2 5 2 4 3 2" xfId="34122" xr:uid="{00000000-0005-0000-0000-000093840000}"/>
    <cellStyle name="20% - Accent1 4 2 3 2 5 2 4 4" xfId="34123" xr:uid="{00000000-0005-0000-0000-000094840000}"/>
    <cellStyle name="20% - Accent1 4 2 3 2 5 2 5" xfId="34124" xr:uid="{00000000-0005-0000-0000-000095840000}"/>
    <cellStyle name="20% - Accent1 4 2 3 2 5 2 5 2" xfId="34125" xr:uid="{00000000-0005-0000-0000-000096840000}"/>
    <cellStyle name="20% - Accent1 4 2 3 2 5 2 5 2 2" xfId="34126" xr:uid="{00000000-0005-0000-0000-000097840000}"/>
    <cellStyle name="20% - Accent1 4 2 3 2 5 2 5 3" xfId="34127" xr:uid="{00000000-0005-0000-0000-000098840000}"/>
    <cellStyle name="20% - Accent1 4 2 3 2 5 2 6" xfId="34128" xr:uid="{00000000-0005-0000-0000-000099840000}"/>
    <cellStyle name="20% - Accent1 4 2 3 2 5 2 6 2" xfId="34129" xr:uid="{00000000-0005-0000-0000-00009A840000}"/>
    <cellStyle name="20% - Accent1 4 2 3 2 5 2 6 2 2" xfId="34130" xr:uid="{00000000-0005-0000-0000-00009B840000}"/>
    <cellStyle name="20% - Accent1 4 2 3 2 5 2 6 3" xfId="34131" xr:uid="{00000000-0005-0000-0000-00009C840000}"/>
    <cellStyle name="20% - Accent1 4 2 3 2 5 2 7" xfId="34132" xr:uid="{00000000-0005-0000-0000-00009D840000}"/>
    <cellStyle name="20% - Accent1 4 2 3 2 5 2 7 2" xfId="34133" xr:uid="{00000000-0005-0000-0000-00009E840000}"/>
    <cellStyle name="20% - Accent1 4 2 3 2 5 2 8" xfId="34134" xr:uid="{00000000-0005-0000-0000-00009F840000}"/>
    <cellStyle name="20% - Accent1 4 2 3 2 5 2 8 2" xfId="34135" xr:uid="{00000000-0005-0000-0000-0000A0840000}"/>
    <cellStyle name="20% - Accent1 4 2 3 2 5 2 9" xfId="34136" xr:uid="{00000000-0005-0000-0000-0000A1840000}"/>
    <cellStyle name="20% - Accent1 4 2 3 2 5 3" xfId="34137" xr:uid="{00000000-0005-0000-0000-0000A2840000}"/>
    <cellStyle name="20% - Accent1 4 2 3 2 5 3 2" xfId="34138" xr:uid="{00000000-0005-0000-0000-0000A3840000}"/>
    <cellStyle name="20% - Accent1 4 2 3 2 5 3 2 2" xfId="34139" xr:uid="{00000000-0005-0000-0000-0000A4840000}"/>
    <cellStyle name="20% - Accent1 4 2 3 2 5 3 2 2 2" xfId="34140" xr:uid="{00000000-0005-0000-0000-0000A5840000}"/>
    <cellStyle name="20% - Accent1 4 2 3 2 5 3 2 2 2 2" xfId="34141" xr:uid="{00000000-0005-0000-0000-0000A6840000}"/>
    <cellStyle name="20% - Accent1 4 2 3 2 5 3 2 2 3" xfId="34142" xr:uid="{00000000-0005-0000-0000-0000A7840000}"/>
    <cellStyle name="20% - Accent1 4 2 3 2 5 3 2 3" xfId="34143" xr:uid="{00000000-0005-0000-0000-0000A8840000}"/>
    <cellStyle name="20% - Accent1 4 2 3 2 5 3 2 3 2" xfId="34144" xr:uid="{00000000-0005-0000-0000-0000A9840000}"/>
    <cellStyle name="20% - Accent1 4 2 3 2 5 3 2 4" xfId="34145" xr:uid="{00000000-0005-0000-0000-0000AA840000}"/>
    <cellStyle name="20% - Accent1 4 2 3 2 5 3 3" xfId="34146" xr:uid="{00000000-0005-0000-0000-0000AB840000}"/>
    <cellStyle name="20% - Accent1 4 2 3 2 5 3 3 2" xfId="34147" xr:uid="{00000000-0005-0000-0000-0000AC840000}"/>
    <cellStyle name="20% - Accent1 4 2 3 2 5 3 3 2 2" xfId="34148" xr:uid="{00000000-0005-0000-0000-0000AD840000}"/>
    <cellStyle name="20% - Accent1 4 2 3 2 5 3 3 2 2 2" xfId="34149" xr:uid="{00000000-0005-0000-0000-0000AE840000}"/>
    <cellStyle name="20% - Accent1 4 2 3 2 5 3 3 2 3" xfId="34150" xr:uid="{00000000-0005-0000-0000-0000AF840000}"/>
    <cellStyle name="20% - Accent1 4 2 3 2 5 3 3 3" xfId="34151" xr:uid="{00000000-0005-0000-0000-0000B0840000}"/>
    <cellStyle name="20% - Accent1 4 2 3 2 5 3 3 3 2" xfId="34152" xr:uid="{00000000-0005-0000-0000-0000B1840000}"/>
    <cellStyle name="20% - Accent1 4 2 3 2 5 3 3 4" xfId="34153" xr:uid="{00000000-0005-0000-0000-0000B2840000}"/>
    <cellStyle name="20% - Accent1 4 2 3 2 5 3 4" xfId="34154" xr:uid="{00000000-0005-0000-0000-0000B3840000}"/>
    <cellStyle name="20% - Accent1 4 2 3 2 5 3 4 2" xfId="34155" xr:uid="{00000000-0005-0000-0000-0000B4840000}"/>
    <cellStyle name="20% - Accent1 4 2 3 2 5 3 4 2 2" xfId="34156" xr:uid="{00000000-0005-0000-0000-0000B5840000}"/>
    <cellStyle name="20% - Accent1 4 2 3 2 5 3 4 2 2 2" xfId="34157" xr:uid="{00000000-0005-0000-0000-0000B6840000}"/>
    <cellStyle name="20% - Accent1 4 2 3 2 5 3 4 2 3" xfId="34158" xr:uid="{00000000-0005-0000-0000-0000B7840000}"/>
    <cellStyle name="20% - Accent1 4 2 3 2 5 3 4 3" xfId="34159" xr:uid="{00000000-0005-0000-0000-0000B8840000}"/>
    <cellStyle name="20% - Accent1 4 2 3 2 5 3 4 3 2" xfId="34160" xr:uid="{00000000-0005-0000-0000-0000B9840000}"/>
    <cellStyle name="20% - Accent1 4 2 3 2 5 3 4 4" xfId="34161" xr:uid="{00000000-0005-0000-0000-0000BA840000}"/>
    <cellStyle name="20% - Accent1 4 2 3 2 5 3 5" xfId="34162" xr:uid="{00000000-0005-0000-0000-0000BB840000}"/>
    <cellStyle name="20% - Accent1 4 2 3 2 5 3 5 2" xfId="34163" xr:uid="{00000000-0005-0000-0000-0000BC840000}"/>
    <cellStyle name="20% - Accent1 4 2 3 2 5 3 5 2 2" xfId="34164" xr:uid="{00000000-0005-0000-0000-0000BD840000}"/>
    <cellStyle name="20% - Accent1 4 2 3 2 5 3 5 3" xfId="34165" xr:uid="{00000000-0005-0000-0000-0000BE840000}"/>
    <cellStyle name="20% - Accent1 4 2 3 2 5 3 6" xfId="34166" xr:uid="{00000000-0005-0000-0000-0000BF840000}"/>
    <cellStyle name="20% - Accent1 4 2 3 2 5 3 6 2" xfId="34167" xr:uid="{00000000-0005-0000-0000-0000C0840000}"/>
    <cellStyle name="20% - Accent1 4 2 3 2 5 3 6 2 2" xfId="34168" xr:uid="{00000000-0005-0000-0000-0000C1840000}"/>
    <cellStyle name="20% - Accent1 4 2 3 2 5 3 6 3" xfId="34169" xr:uid="{00000000-0005-0000-0000-0000C2840000}"/>
    <cellStyle name="20% - Accent1 4 2 3 2 5 3 7" xfId="34170" xr:uid="{00000000-0005-0000-0000-0000C3840000}"/>
    <cellStyle name="20% - Accent1 4 2 3 2 5 3 7 2" xfId="34171" xr:uid="{00000000-0005-0000-0000-0000C4840000}"/>
    <cellStyle name="20% - Accent1 4 2 3 2 5 3 8" xfId="34172" xr:uid="{00000000-0005-0000-0000-0000C5840000}"/>
    <cellStyle name="20% - Accent1 4 2 3 2 5 3 8 2" xfId="34173" xr:uid="{00000000-0005-0000-0000-0000C6840000}"/>
    <cellStyle name="20% - Accent1 4 2 3 2 5 3 9" xfId="34174" xr:uid="{00000000-0005-0000-0000-0000C7840000}"/>
    <cellStyle name="20% - Accent1 4 2 3 2 5 4" xfId="34175" xr:uid="{00000000-0005-0000-0000-0000C8840000}"/>
    <cellStyle name="20% - Accent1 4 2 3 2 5 4 2" xfId="34176" xr:uid="{00000000-0005-0000-0000-0000C9840000}"/>
    <cellStyle name="20% - Accent1 4 2 3 2 5 4 2 2" xfId="34177" xr:uid="{00000000-0005-0000-0000-0000CA840000}"/>
    <cellStyle name="20% - Accent1 4 2 3 2 5 4 2 2 2" xfId="34178" xr:uid="{00000000-0005-0000-0000-0000CB840000}"/>
    <cellStyle name="20% - Accent1 4 2 3 2 5 4 2 3" xfId="34179" xr:uid="{00000000-0005-0000-0000-0000CC840000}"/>
    <cellStyle name="20% - Accent1 4 2 3 2 5 4 3" xfId="34180" xr:uid="{00000000-0005-0000-0000-0000CD840000}"/>
    <cellStyle name="20% - Accent1 4 2 3 2 5 4 3 2" xfId="34181" xr:uid="{00000000-0005-0000-0000-0000CE840000}"/>
    <cellStyle name="20% - Accent1 4 2 3 2 5 4 4" xfId="34182" xr:uid="{00000000-0005-0000-0000-0000CF840000}"/>
    <cellStyle name="20% - Accent1 4 2 3 2 5 5" xfId="34183" xr:uid="{00000000-0005-0000-0000-0000D0840000}"/>
    <cellStyle name="20% - Accent1 4 2 3 2 5 5 2" xfId="34184" xr:uid="{00000000-0005-0000-0000-0000D1840000}"/>
    <cellStyle name="20% - Accent1 4 2 3 2 5 5 2 2" xfId="34185" xr:uid="{00000000-0005-0000-0000-0000D2840000}"/>
    <cellStyle name="20% - Accent1 4 2 3 2 5 5 2 2 2" xfId="34186" xr:uid="{00000000-0005-0000-0000-0000D3840000}"/>
    <cellStyle name="20% - Accent1 4 2 3 2 5 5 2 3" xfId="34187" xr:uid="{00000000-0005-0000-0000-0000D4840000}"/>
    <cellStyle name="20% - Accent1 4 2 3 2 5 5 3" xfId="34188" xr:uid="{00000000-0005-0000-0000-0000D5840000}"/>
    <cellStyle name="20% - Accent1 4 2 3 2 5 5 3 2" xfId="34189" xr:uid="{00000000-0005-0000-0000-0000D6840000}"/>
    <cellStyle name="20% - Accent1 4 2 3 2 5 5 4" xfId="34190" xr:uid="{00000000-0005-0000-0000-0000D7840000}"/>
    <cellStyle name="20% - Accent1 4 2 3 2 5 6" xfId="34191" xr:uid="{00000000-0005-0000-0000-0000D8840000}"/>
    <cellStyle name="20% - Accent1 4 2 3 2 5 6 2" xfId="34192" xr:uid="{00000000-0005-0000-0000-0000D9840000}"/>
    <cellStyle name="20% - Accent1 4 2 3 2 5 6 2 2" xfId="34193" xr:uid="{00000000-0005-0000-0000-0000DA840000}"/>
    <cellStyle name="20% - Accent1 4 2 3 2 5 6 2 2 2" xfId="34194" xr:uid="{00000000-0005-0000-0000-0000DB840000}"/>
    <cellStyle name="20% - Accent1 4 2 3 2 5 6 2 3" xfId="34195" xr:uid="{00000000-0005-0000-0000-0000DC840000}"/>
    <cellStyle name="20% - Accent1 4 2 3 2 5 6 3" xfId="34196" xr:uid="{00000000-0005-0000-0000-0000DD840000}"/>
    <cellStyle name="20% - Accent1 4 2 3 2 5 6 3 2" xfId="34197" xr:uid="{00000000-0005-0000-0000-0000DE840000}"/>
    <cellStyle name="20% - Accent1 4 2 3 2 5 6 4" xfId="34198" xr:uid="{00000000-0005-0000-0000-0000DF840000}"/>
    <cellStyle name="20% - Accent1 4 2 3 2 5 7" xfId="34199" xr:uid="{00000000-0005-0000-0000-0000E0840000}"/>
    <cellStyle name="20% - Accent1 4 2 3 2 5 7 2" xfId="34200" xr:uid="{00000000-0005-0000-0000-0000E1840000}"/>
    <cellStyle name="20% - Accent1 4 2 3 2 5 7 2 2" xfId="34201" xr:uid="{00000000-0005-0000-0000-0000E2840000}"/>
    <cellStyle name="20% - Accent1 4 2 3 2 5 7 3" xfId="34202" xr:uid="{00000000-0005-0000-0000-0000E3840000}"/>
    <cellStyle name="20% - Accent1 4 2 3 2 5 8" xfId="34203" xr:uid="{00000000-0005-0000-0000-0000E4840000}"/>
    <cellStyle name="20% - Accent1 4 2 3 2 5 8 2" xfId="34204" xr:uid="{00000000-0005-0000-0000-0000E5840000}"/>
    <cellStyle name="20% - Accent1 4 2 3 2 5 8 2 2" xfId="34205" xr:uid="{00000000-0005-0000-0000-0000E6840000}"/>
    <cellStyle name="20% - Accent1 4 2 3 2 5 8 3" xfId="34206" xr:uid="{00000000-0005-0000-0000-0000E7840000}"/>
    <cellStyle name="20% - Accent1 4 2 3 2 5 9" xfId="34207" xr:uid="{00000000-0005-0000-0000-0000E8840000}"/>
    <cellStyle name="20% - Accent1 4 2 3 2 5 9 2" xfId="34208" xr:uid="{00000000-0005-0000-0000-0000E9840000}"/>
    <cellStyle name="20% - Accent1 4 2 3 2 6" xfId="34209" xr:uid="{00000000-0005-0000-0000-0000EA840000}"/>
    <cellStyle name="20% - Accent1 4 2 3 2 6 2" xfId="34210" xr:uid="{00000000-0005-0000-0000-0000EB840000}"/>
    <cellStyle name="20% - Accent1 4 2 3 2 6 2 2" xfId="34211" xr:uid="{00000000-0005-0000-0000-0000EC840000}"/>
    <cellStyle name="20% - Accent1 4 2 3 2 6 2 2 2" xfId="34212" xr:uid="{00000000-0005-0000-0000-0000ED840000}"/>
    <cellStyle name="20% - Accent1 4 2 3 2 6 2 2 2 2" xfId="34213" xr:uid="{00000000-0005-0000-0000-0000EE840000}"/>
    <cellStyle name="20% - Accent1 4 2 3 2 6 2 2 3" xfId="34214" xr:uid="{00000000-0005-0000-0000-0000EF840000}"/>
    <cellStyle name="20% - Accent1 4 2 3 2 6 2 3" xfId="34215" xr:uid="{00000000-0005-0000-0000-0000F0840000}"/>
    <cellStyle name="20% - Accent1 4 2 3 2 6 2 3 2" xfId="34216" xr:uid="{00000000-0005-0000-0000-0000F1840000}"/>
    <cellStyle name="20% - Accent1 4 2 3 2 6 2 4" xfId="34217" xr:uid="{00000000-0005-0000-0000-0000F2840000}"/>
    <cellStyle name="20% - Accent1 4 2 3 2 6 3" xfId="34218" xr:uid="{00000000-0005-0000-0000-0000F3840000}"/>
    <cellStyle name="20% - Accent1 4 2 3 2 6 3 2" xfId="34219" xr:uid="{00000000-0005-0000-0000-0000F4840000}"/>
    <cellStyle name="20% - Accent1 4 2 3 2 6 3 2 2" xfId="34220" xr:uid="{00000000-0005-0000-0000-0000F5840000}"/>
    <cellStyle name="20% - Accent1 4 2 3 2 6 3 2 2 2" xfId="34221" xr:uid="{00000000-0005-0000-0000-0000F6840000}"/>
    <cellStyle name="20% - Accent1 4 2 3 2 6 3 2 3" xfId="34222" xr:uid="{00000000-0005-0000-0000-0000F7840000}"/>
    <cellStyle name="20% - Accent1 4 2 3 2 6 3 3" xfId="34223" xr:uid="{00000000-0005-0000-0000-0000F8840000}"/>
    <cellStyle name="20% - Accent1 4 2 3 2 6 3 3 2" xfId="34224" xr:uid="{00000000-0005-0000-0000-0000F9840000}"/>
    <cellStyle name="20% - Accent1 4 2 3 2 6 3 4" xfId="34225" xr:uid="{00000000-0005-0000-0000-0000FA840000}"/>
    <cellStyle name="20% - Accent1 4 2 3 2 6 4" xfId="34226" xr:uid="{00000000-0005-0000-0000-0000FB840000}"/>
    <cellStyle name="20% - Accent1 4 2 3 2 6 4 2" xfId="34227" xr:uid="{00000000-0005-0000-0000-0000FC840000}"/>
    <cellStyle name="20% - Accent1 4 2 3 2 6 4 2 2" xfId="34228" xr:uid="{00000000-0005-0000-0000-0000FD840000}"/>
    <cellStyle name="20% - Accent1 4 2 3 2 6 4 2 2 2" xfId="34229" xr:uid="{00000000-0005-0000-0000-0000FE840000}"/>
    <cellStyle name="20% - Accent1 4 2 3 2 6 4 2 3" xfId="34230" xr:uid="{00000000-0005-0000-0000-0000FF840000}"/>
    <cellStyle name="20% - Accent1 4 2 3 2 6 4 3" xfId="34231" xr:uid="{00000000-0005-0000-0000-000000850000}"/>
    <cellStyle name="20% - Accent1 4 2 3 2 6 4 3 2" xfId="34232" xr:uid="{00000000-0005-0000-0000-000001850000}"/>
    <cellStyle name="20% - Accent1 4 2 3 2 6 4 4" xfId="34233" xr:uid="{00000000-0005-0000-0000-000002850000}"/>
    <cellStyle name="20% - Accent1 4 2 3 2 6 5" xfId="34234" xr:uid="{00000000-0005-0000-0000-000003850000}"/>
    <cellStyle name="20% - Accent1 4 2 3 2 6 5 2" xfId="34235" xr:uid="{00000000-0005-0000-0000-000004850000}"/>
    <cellStyle name="20% - Accent1 4 2 3 2 6 5 2 2" xfId="34236" xr:uid="{00000000-0005-0000-0000-000005850000}"/>
    <cellStyle name="20% - Accent1 4 2 3 2 6 5 3" xfId="34237" xr:uid="{00000000-0005-0000-0000-000006850000}"/>
    <cellStyle name="20% - Accent1 4 2 3 2 6 6" xfId="34238" xr:uid="{00000000-0005-0000-0000-000007850000}"/>
    <cellStyle name="20% - Accent1 4 2 3 2 6 6 2" xfId="34239" xr:uid="{00000000-0005-0000-0000-000008850000}"/>
    <cellStyle name="20% - Accent1 4 2 3 2 6 6 2 2" xfId="34240" xr:uid="{00000000-0005-0000-0000-000009850000}"/>
    <cellStyle name="20% - Accent1 4 2 3 2 6 6 3" xfId="34241" xr:uid="{00000000-0005-0000-0000-00000A850000}"/>
    <cellStyle name="20% - Accent1 4 2 3 2 6 7" xfId="34242" xr:uid="{00000000-0005-0000-0000-00000B850000}"/>
    <cellStyle name="20% - Accent1 4 2 3 2 6 7 2" xfId="34243" xr:uid="{00000000-0005-0000-0000-00000C850000}"/>
    <cellStyle name="20% - Accent1 4 2 3 2 6 8" xfId="34244" xr:uid="{00000000-0005-0000-0000-00000D850000}"/>
    <cellStyle name="20% - Accent1 4 2 3 2 6 8 2" xfId="34245" xr:uid="{00000000-0005-0000-0000-00000E850000}"/>
    <cellStyle name="20% - Accent1 4 2 3 2 6 9" xfId="34246" xr:uid="{00000000-0005-0000-0000-00000F850000}"/>
    <cellStyle name="20% - Accent1 4 2 3 2 7" xfId="34247" xr:uid="{00000000-0005-0000-0000-000010850000}"/>
    <cellStyle name="20% - Accent1 4 2 3 2 7 2" xfId="34248" xr:uid="{00000000-0005-0000-0000-000011850000}"/>
    <cellStyle name="20% - Accent1 4 2 3 2 7 2 2" xfId="34249" xr:uid="{00000000-0005-0000-0000-000012850000}"/>
    <cellStyle name="20% - Accent1 4 2 3 2 7 2 2 2" xfId="34250" xr:uid="{00000000-0005-0000-0000-000013850000}"/>
    <cellStyle name="20% - Accent1 4 2 3 2 7 2 2 2 2" xfId="34251" xr:uid="{00000000-0005-0000-0000-000014850000}"/>
    <cellStyle name="20% - Accent1 4 2 3 2 7 2 2 3" xfId="34252" xr:uid="{00000000-0005-0000-0000-000015850000}"/>
    <cellStyle name="20% - Accent1 4 2 3 2 7 2 3" xfId="34253" xr:uid="{00000000-0005-0000-0000-000016850000}"/>
    <cellStyle name="20% - Accent1 4 2 3 2 7 2 3 2" xfId="34254" xr:uid="{00000000-0005-0000-0000-000017850000}"/>
    <cellStyle name="20% - Accent1 4 2 3 2 7 2 4" xfId="34255" xr:uid="{00000000-0005-0000-0000-000018850000}"/>
    <cellStyle name="20% - Accent1 4 2 3 2 7 3" xfId="34256" xr:uid="{00000000-0005-0000-0000-000019850000}"/>
    <cellStyle name="20% - Accent1 4 2 3 2 7 3 2" xfId="34257" xr:uid="{00000000-0005-0000-0000-00001A850000}"/>
    <cellStyle name="20% - Accent1 4 2 3 2 7 3 2 2" xfId="34258" xr:uid="{00000000-0005-0000-0000-00001B850000}"/>
    <cellStyle name="20% - Accent1 4 2 3 2 7 3 2 2 2" xfId="34259" xr:uid="{00000000-0005-0000-0000-00001C850000}"/>
    <cellStyle name="20% - Accent1 4 2 3 2 7 3 2 3" xfId="34260" xr:uid="{00000000-0005-0000-0000-00001D850000}"/>
    <cellStyle name="20% - Accent1 4 2 3 2 7 3 3" xfId="34261" xr:uid="{00000000-0005-0000-0000-00001E850000}"/>
    <cellStyle name="20% - Accent1 4 2 3 2 7 3 3 2" xfId="34262" xr:uid="{00000000-0005-0000-0000-00001F850000}"/>
    <cellStyle name="20% - Accent1 4 2 3 2 7 3 4" xfId="34263" xr:uid="{00000000-0005-0000-0000-000020850000}"/>
    <cellStyle name="20% - Accent1 4 2 3 2 7 4" xfId="34264" xr:uid="{00000000-0005-0000-0000-000021850000}"/>
    <cellStyle name="20% - Accent1 4 2 3 2 7 4 2" xfId="34265" xr:uid="{00000000-0005-0000-0000-000022850000}"/>
    <cellStyle name="20% - Accent1 4 2 3 2 7 4 2 2" xfId="34266" xr:uid="{00000000-0005-0000-0000-000023850000}"/>
    <cellStyle name="20% - Accent1 4 2 3 2 7 4 2 2 2" xfId="34267" xr:uid="{00000000-0005-0000-0000-000024850000}"/>
    <cellStyle name="20% - Accent1 4 2 3 2 7 4 2 3" xfId="34268" xr:uid="{00000000-0005-0000-0000-000025850000}"/>
    <cellStyle name="20% - Accent1 4 2 3 2 7 4 3" xfId="34269" xr:uid="{00000000-0005-0000-0000-000026850000}"/>
    <cellStyle name="20% - Accent1 4 2 3 2 7 4 3 2" xfId="34270" xr:uid="{00000000-0005-0000-0000-000027850000}"/>
    <cellStyle name="20% - Accent1 4 2 3 2 7 4 4" xfId="34271" xr:uid="{00000000-0005-0000-0000-000028850000}"/>
    <cellStyle name="20% - Accent1 4 2 3 2 7 5" xfId="34272" xr:uid="{00000000-0005-0000-0000-000029850000}"/>
    <cellStyle name="20% - Accent1 4 2 3 2 7 5 2" xfId="34273" xr:uid="{00000000-0005-0000-0000-00002A850000}"/>
    <cellStyle name="20% - Accent1 4 2 3 2 7 5 2 2" xfId="34274" xr:uid="{00000000-0005-0000-0000-00002B850000}"/>
    <cellStyle name="20% - Accent1 4 2 3 2 7 5 3" xfId="34275" xr:uid="{00000000-0005-0000-0000-00002C850000}"/>
    <cellStyle name="20% - Accent1 4 2 3 2 7 6" xfId="34276" xr:uid="{00000000-0005-0000-0000-00002D850000}"/>
    <cellStyle name="20% - Accent1 4 2 3 2 7 6 2" xfId="34277" xr:uid="{00000000-0005-0000-0000-00002E850000}"/>
    <cellStyle name="20% - Accent1 4 2 3 2 7 6 2 2" xfId="34278" xr:uid="{00000000-0005-0000-0000-00002F850000}"/>
    <cellStyle name="20% - Accent1 4 2 3 2 7 6 3" xfId="34279" xr:uid="{00000000-0005-0000-0000-000030850000}"/>
    <cellStyle name="20% - Accent1 4 2 3 2 7 7" xfId="34280" xr:uid="{00000000-0005-0000-0000-000031850000}"/>
    <cellStyle name="20% - Accent1 4 2 3 2 7 7 2" xfId="34281" xr:uid="{00000000-0005-0000-0000-000032850000}"/>
    <cellStyle name="20% - Accent1 4 2 3 2 7 8" xfId="34282" xr:uid="{00000000-0005-0000-0000-000033850000}"/>
    <cellStyle name="20% - Accent1 4 2 3 2 7 8 2" xfId="34283" xr:uid="{00000000-0005-0000-0000-000034850000}"/>
    <cellStyle name="20% - Accent1 4 2 3 2 7 9" xfId="34284" xr:uid="{00000000-0005-0000-0000-000035850000}"/>
    <cellStyle name="20% - Accent1 4 2 3 2 8" xfId="34285" xr:uid="{00000000-0005-0000-0000-000036850000}"/>
    <cellStyle name="20% - Accent1 4 2 3 2 8 2" xfId="34286" xr:uid="{00000000-0005-0000-0000-000037850000}"/>
    <cellStyle name="20% - Accent1 4 2 3 2 8 2 2" xfId="34287" xr:uid="{00000000-0005-0000-0000-000038850000}"/>
    <cellStyle name="20% - Accent1 4 2 3 2 8 2 2 2" xfId="34288" xr:uid="{00000000-0005-0000-0000-000039850000}"/>
    <cellStyle name="20% - Accent1 4 2 3 2 8 2 3" xfId="34289" xr:uid="{00000000-0005-0000-0000-00003A850000}"/>
    <cellStyle name="20% - Accent1 4 2 3 2 8 3" xfId="34290" xr:uid="{00000000-0005-0000-0000-00003B850000}"/>
    <cellStyle name="20% - Accent1 4 2 3 2 8 3 2" xfId="34291" xr:uid="{00000000-0005-0000-0000-00003C850000}"/>
    <cellStyle name="20% - Accent1 4 2 3 2 8 4" xfId="34292" xr:uid="{00000000-0005-0000-0000-00003D850000}"/>
    <cellStyle name="20% - Accent1 4 2 3 2 9" xfId="34293" xr:uid="{00000000-0005-0000-0000-00003E850000}"/>
    <cellStyle name="20% - Accent1 4 2 3 2 9 2" xfId="34294" xr:uid="{00000000-0005-0000-0000-00003F850000}"/>
    <cellStyle name="20% - Accent1 4 2 3 2 9 2 2" xfId="34295" xr:uid="{00000000-0005-0000-0000-000040850000}"/>
    <cellStyle name="20% - Accent1 4 2 3 2 9 2 2 2" xfId="34296" xr:uid="{00000000-0005-0000-0000-000041850000}"/>
    <cellStyle name="20% - Accent1 4 2 3 2 9 2 3" xfId="34297" xr:uid="{00000000-0005-0000-0000-000042850000}"/>
    <cellStyle name="20% - Accent1 4 2 3 2 9 3" xfId="34298" xr:uid="{00000000-0005-0000-0000-000043850000}"/>
    <cellStyle name="20% - Accent1 4 2 3 2 9 3 2" xfId="34299" xr:uid="{00000000-0005-0000-0000-000044850000}"/>
    <cellStyle name="20% - Accent1 4 2 3 2 9 4" xfId="34300" xr:uid="{00000000-0005-0000-0000-000045850000}"/>
    <cellStyle name="20% - Accent1 4 2 3 3" xfId="34301" xr:uid="{00000000-0005-0000-0000-000046850000}"/>
    <cellStyle name="20% - Accent1 4 2 3 3 10" xfId="34302" xr:uid="{00000000-0005-0000-0000-000047850000}"/>
    <cellStyle name="20% - Accent1 4 2 3 3 10 2" xfId="34303" xr:uid="{00000000-0005-0000-0000-000048850000}"/>
    <cellStyle name="20% - Accent1 4 2 3 3 10 2 2" xfId="34304" xr:uid="{00000000-0005-0000-0000-000049850000}"/>
    <cellStyle name="20% - Accent1 4 2 3 3 10 3" xfId="34305" xr:uid="{00000000-0005-0000-0000-00004A850000}"/>
    <cellStyle name="20% - Accent1 4 2 3 3 11" xfId="34306" xr:uid="{00000000-0005-0000-0000-00004B850000}"/>
    <cellStyle name="20% - Accent1 4 2 3 3 11 2" xfId="34307" xr:uid="{00000000-0005-0000-0000-00004C850000}"/>
    <cellStyle name="20% - Accent1 4 2 3 3 11 2 2" xfId="34308" xr:uid="{00000000-0005-0000-0000-00004D850000}"/>
    <cellStyle name="20% - Accent1 4 2 3 3 11 3" xfId="34309" xr:uid="{00000000-0005-0000-0000-00004E850000}"/>
    <cellStyle name="20% - Accent1 4 2 3 3 12" xfId="34310" xr:uid="{00000000-0005-0000-0000-00004F850000}"/>
    <cellStyle name="20% - Accent1 4 2 3 3 12 2" xfId="34311" xr:uid="{00000000-0005-0000-0000-000050850000}"/>
    <cellStyle name="20% - Accent1 4 2 3 3 13" xfId="34312" xr:uid="{00000000-0005-0000-0000-000051850000}"/>
    <cellStyle name="20% - Accent1 4 2 3 3 13 2" xfId="34313" xr:uid="{00000000-0005-0000-0000-000052850000}"/>
    <cellStyle name="20% - Accent1 4 2 3 3 14" xfId="34314" xr:uid="{00000000-0005-0000-0000-000053850000}"/>
    <cellStyle name="20% - Accent1 4 2 3 3 2" xfId="34315" xr:uid="{00000000-0005-0000-0000-000054850000}"/>
    <cellStyle name="20% - Accent1 4 2 3 3 2 10" xfId="34316" xr:uid="{00000000-0005-0000-0000-000055850000}"/>
    <cellStyle name="20% - Accent1 4 2 3 3 2 10 2" xfId="34317" xr:uid="{00000000-0005-0000-0000-000056850000}"/>
    <cellStyle name="20% - Accent1 4 2 3 3 2 11" xfId="34318" xr:uid="{00000000-0005-0000-0000-000057850000}"/>
    <cellStyle name="20% - Accent1 4 2 3 3 2 2" xfId="34319" xr:uid="{00000000-0005-0000-0000-000058850000}"/>
    <cellStyle name="20% - Accent1 4 2 3 3 2 2 2" xfId="34320" xr:uid="{00000000-0005-0000-0000-000059850000}"/>
    <cellStyle name="20% - Accent1 4 2 3 3 2 2 2 2" xfId="34321" xr:uid="{00000000-0005-0000-0000-00005A850000}"/>
    <cellStyle name="20% - Accent1 4 2 3 3 2 2 2 2 2" xfId="34322" xr:uid="{00000000-0005-0000-0000-00005B850000}"/>
    <cellStyle name="20% - Accent1 4 2 3 3 2 2 2 2 2 2" xfId="34323" xr:uid="{00000000-0005-0000-0000-00005C850000}"/>
    <cellStyle name="20% - Accent1 4 2 3 3 2 2 2 2 3" xfId="34324" xr:uid="{00000000-0005-0000-0000-00005D850000}"/>
    <cellStyle name="20% - Accent1 4 2 3 3 2 2 2 3" xfId="34325" xr:uid="{00000000-0005-0000-0000-00005E850000}"/>
    <cellStyle name="20% - Accent1 4 2 3 3 2 2 2 3 2" xfId="34326" xr:uid="{00000000-0005-0000-0000-00005F850000}"/>
    <cellStyle name="20% - Accent1 4 2 3 3 2 2 2 4" xfId="34327" xr:uid="{00000000-0005-0000-0000-000060850000}"/>
    <cellStyle name="20% - Accent1 4 2 3 3 2 2 3" xfId="34328" xr:uid="{00000000-0005-0000-0000-000061850000}"/>
    <cellStyle name="20% - Accent1 4 2 3 3 2 2 3 2" xfId="34329" xr:uid="{00000000-0005-0000-0000-000062850000}"/>
    <cellStyle name="20% - Accent1 4 2 3 3 2 2 3 2 2" xfId="34330" xr:uid="{00000000-0005-0000-0000-000063850000}"/>
    <cellStyle name="20% - Accent1 4 2 3 3 2 2 3 2 2 2" xfId="34331" xr:uid="{00000000-0005-0000-0000-000064850000}"/>
    <cellStyle name="20% - Accent1 4 2 3 3 2 2 3 2 3" xfId="34332" xr:uid="{00000000-0005-0000-0000-000065850000}"/>
    <cellStyle name="20% - Accent1 4 2 3 3 2 2 3 3" xfId="34333" xr:uid="{00000000-0005-0000-0000-000066850000}"/>
    <cellStyle name="20% - Accent1 4 2 3 3 2 2 3 3 2" xfId="34334" xr:uid="{00000000-0005-0000-0000-000067850000}"/>
    <cellStyle name="20% - Accent1 4 2 3 3 2 2 3 4" xfId="34335" xr:uid="{00000000-0005-0000-0000-000068850000}"/>
    <cellStyle name="20% - Accent1 4 2 3 3 2 2 4" xfId="34336" xr:uid="{00000000-0005-0000-0000-000069850000}"/>
    <cellStyle name="20% - Accent1 4 2 3 3 2 2 4 2" xfId="34337" xr:uid="{00000000-0005-0000-0000-00006A850000}"/>
    <cellStyle name="20% - Accent1 4 2 3 3 2 2 4 2 2" xfId="34338" xr:uid="{00000000-0005-0000-0000-00006B850000}"/>
    <cellStyle name="20% - Accent1 4 2 3 3 2 2 4 2 2 2" xfId="34339" xr:uid="{00000000-0005-0000-0000-00006C850000}"/>
    <cellStyle name="20% - Accent1 4 2 3 3 2 2 4 2 3" xfId="34340" xr:uid="{00000000-0005-0000-0000-00006D850000}"/>
    <cellStyle name="20% - Accent1 4 2 3 3 2 2 4 3" xfId="34341" xr:uid="{00000000-0005-0000-0000-00006E850000}"/>
    <cellStyle name="20% - Accent1 4 2 3 3 2 2 4 3 2" xfId="34342" xr:uid="{00000000-0005-0000-0000-00006F850000}"/>
    <cellStyle name="20% - Accent1 4 2 3 3 2 2 4 4" xfId="34343" xr:uid="{00000000-0005-0000-0000-000070850000}"/>
    <cellStyle name="20% - Accent1 4 2 3 3 2 2 5" xfId="34344" xr:uid="{00000000-0005-0000-0000-000071850000}"/>
    <cellStyle name="20% - Accent1 4 2 3 3 2 2 5 2" xfId="34345" xr:uid="{00000000-0005-0000-0000-000072850000}"/>
    <cellStyle name="20% - Accent1 4 2 3 3 2 2 5 2 2" xfId="34346" xr:uid="{00000000-0005-0000-0000-000073850000}"/>
    <cellStyle name="20% - Accent1 4 2 3 3 2 2 5 3" xfId="34347" xr:uid="{00000000-0005-0000-0000-000074850000}"/>
    <cellStyle name="20% - Accent1 4 2 3 3 2 2 6" xfId="34348" xr:uid="{00000000-0005-0000-0000-000075850000}"/>
    <cellStyle name="20% - Accent1 4 2 3 3 2 2 6 2" xfId="34349" xr:uid="{00000000-0005-0000-0000-000076850000}"/>
    <cellStyle name="20% - Accent1 4 2 3 3 2 2 6 2 2" xfId="34350" xr:uid="{00000000-0005-0000-0000-000077850000}"/>
    <cellStyle name="20% - Accent1 4 2 3 3 2 2 6 3" xfId="34351" xr:uid="{00000000-0005-0000-0000-000078850000}"/>
    <cellStyle name="20% - Accent1 4 2 3 3 2 2 7" xfId="34352" xr:uid="{00000000-0005-0000-0000-000079850000}"/>
    <cellStyle name="20% - Accent1 4 2 3 3 2 2 7 2" xfId="34353" xr:uid="{00000000-0005-0000-0000-00007A850000}"/>
    <cellStyle name="20% - Accent1 4 2 3 3 2 2 8" xfId="34354" xr:uid="{00000000-0005-0000-0000-00007B850000}"/>
    <cellStyle name="20% - Accent1 4 2 3 3 2 2 8 2" xfId="34355" xr:uid="{00000000-0005-0000-0000-00007C850000}"/>
    <cellStyle name="20% - Accent1 4 2 3 3 2 2 9" xfId="34356" xr:uid="{00000000-0005-0000-0000-00007D850000}"/>
    <cellStyle name="20% - Accent1 4 2 3 3 2 3" xfId="34357" xr:uid="{00000000-0005-0000-0000-00007E850000}"/>
    <cellStyle name="20% - Accent1 4 2 3 3 2 3 2" xfId="34358" xr:uid="{00000000-0005-0000-0000-00007F850000}"/>
    <cellStyle name="20% - Accent1 4 2 3 3 2 3 2 2" xfId="34359" xr:uid="{00000000-0005-0000-0000-000080850000}"/>
    <cellStyle name="20% - Accent1 4 2 3 3 2 3 2 2 2" xfId="34360" xr:uid="{00000000-0005-0000-0000-000081850000}"/>
    <cellStyle name="20% - Accent1 4 2 3 3 2 3 2 2 2 2" xfId="34361" xr:uid="{00000000-0005-0000-0000-000082850000}"/>
    <cellStyle name="20% - Accent1 4 2 3 3 2 3 2 2 3" xfId="34362" xr:uid="{00000000-0005-0000-0000-000083850000}"/>
    <cellStyle name="20% - Accent1 4 2 3 3 2 3 2 3" xfId="34363" xr:uid="{00000000-0005-0000-0000-000084850000}"/>
    <cellStyle name="20% - Accent1 4 2 3 3 2 3 2 3 2" xfId="34364" xr:uid="{00000000-0005-0000-0000-000085850000}"/>
    <cellStyle name="20% - Accent1 4 2 3 3 2 3 2 4" xfId="34365" xr:uid="{00000000-0005-0000-0000-000086850000}"/>
    <cellStyle name="20% - Accent1 4 2 3 3 2 3 3" xfId="34366" xr:uid="{00000000-0005-0000-0000-000087850000}"/>
    <cellStyle name="20% - Accent1 4 2 3 3 2 3 3 2" xfId="34367" xr:uid="{00000000-0005-0000-0000-000088850000}"/>
    <cellStyle name="20% - Accent1 4 2 3 3 2 3 3 2 2" xfId="34368" xr:uid="{00000000-0005-0000-0000-000089850000}"/>
    <cellStyle name="20% - Accent1 4 2 3 3 2 3 3 2 2 2" xfId="34369" xr:uid="{00000000-0005-0000-0000-00008A850000}"/>
    <cellStyle name="20% - Accent1 4 2 3 3 2 3 3 2 3" xfId="34370" xr:uid="{00000000-0005-0000-0000-00008B850000}"/>
    <cellStyle name="20% - Accent1 4 2 3 3 2 3 3 3" xfId="34371" xr:uid="{00000000-0005-0000-0000-00008C850000}"/>
    <cellStyle name="20% - Accent1 4 2 3 3 2 3 3 3 2" xfId="34372" xr:uid="{00000000-0005-0000-0000-00008D850000}"/>
    <cellStyle name="20% - Accent1 4 2 3 3 2 3 3 4" xfId="34373" xr:uid="{00000000-0005-0000-0000-00008E850000}"/>
    <cellStyle name="20% - Accent1 4 2 3 3 2 3 4" xfId="34374" xr:uid="{00000000-0005-0000-0000-00008F850000}"/>
    <cellStyle name="20% - Accent1 4 2 3 3 2 3 4 2" xfId="34375" xr:uid="{00000000-0005-0000-0000-000090850000}"/>
    <cellStyle name="20% - Accent1 4 2 3 3 2 3 4 2 2" xfId="34376" xr:uid="{00000000-0005-0000-0000-000091850000}"/>
    <cellStyle name="20% - Accent1 4 2 3 3 2 3 4 2 2 2" xfId="34377" xr:uid="{00000000-0005-0000-0000-000092850000}"/>
    <cellStyle name="20% - Accent1 4 2 3 3 2 3 4 2 3" xfId="34378" xr:uid="{00000000-0005-0000-0000-000093850000}"/>
    <cellStyle name="20% - Accent1 4 2 3 3 2 3 4 3" xfId="34379" xr:uid="{00000000-0005-0000-0000-000094850000}"/>
    <cellStyle name="20% - Accent1 4 2 3 3 2 3 4 3 2" xfId="34380" xr:uid="{00000000-0005-0000-0000-000095850000}"/>
    <cellStyle name="20% - Accent1 4 2 3 3 2 3 4 4" xfId="34381" xr:uid="{00000000-0005-0000-0000-000096850000}"/>
    <cellStyle name="20% - Accent1 4 2 3 3 2 3 5" xfId="34382" xr:uid="{00000000-0005-0000-0000-000097850000}"/>
    <cellStyle name="20% - Accent1 4 2 3 3 2 3 5 2" xfId="34383" xr:uid="{00000000-0005-0000-0000-000098850000}"/>
    <cellStyle name="20% - Accent1 4 2 3 3 2 3 5 2 2" xfId="34384" xr:uid="{00000000-0005-0000-0000-000099850000}"/>
    <cellStyle name="20% - Accent1 4 2 3 3 2 3 5 3" xfId="34385" xr:uid="{00000000-0005-0000-0000-00009A850000}"/>
    <cellStyle name="20% - Accent1 4 2 3 3 2 3 6" xfId="34386" xr:uid="{00000000-0005-0000-0000-00009B850000}"/>
    <cellStyle name="20% - Accent1 4 2 3 3 2 3 6 2" xfId="34387" xr:uid="{00000000-0005-0000-0000-00009C850000}"/>
    <cellStyle name="20% - Accent1 4 2 3 3 2 3 6 2 2" xfId="34388" xr:uid="{00000000-0005-0000-0000-00009D850000}"/>
    <cellStyle name="20% - Accent1 4 2 3 3 2 3 6 3" xfId="34389" xr:uid="{00000000-0005-0000-0000-00009E850000}"/>
    <cellStyle name="20% - Accent1 4 2 3 3 2 3 7" xfId="34390" xr:uid="{00000000-0005-0000-0000-00009F850000}"/>
    <cellStyle name="20% - Accent1 4 2 3 3 2 3 7 2" xfId="34391" xr:uid="{00000000-0005-0000-0000-0000A0850000}"/>
    <cellStyle name="20% - Accent1 4 2 3 3 2 3 8" xfId="34392" xr:uid="{00000000-0005-0000-0000-0000A1850000}"/>
    <cellStyle name="20% - Accent1 4 2 3 3 2 3 8 2" xfId="34393" xr:uid="{00000000-0005-0000-0000-0000A2850000}"/>
    <cellStyle name="20% - Accent1 4 2 3 3 2 3 9" xfId="34394" xr:uid="{00000000-0005-0000-0000-0000A3850000}"/>
    <cellStyle name="20% - Accent1 4 2 3 3 2 4" xfId="34395" xr:uid="{00000000-0005-0000-0000-0000A4850000}"/>
    <cellStyle name="20% - Accent1 4 2 3 3 2 4 2" xfId="34396" xr:uid="{00000000-0005-0000-0000-0000A5850000}"/>
    <cellStyle name="20% - Accent1 4 2 3 3 2 4 2 2" xfId="34397" xr:uid="{00000000-0005-0000-0000-0000A6850000}"/>
    <cellStyle name="20% - Accent1 4 2 3 3 2 4 2 2 2" xfId="34398" xr:uid="{00000000-0005-0000-0000-0000A7850000}"/>
    <cellStyle name="20% - Accent1 4 2 3 3 2 4 2 3" xfId="34399" xr:uid="{00000000-0005-0000-0000-0000A8850000}"/>
    <cellStyle name="20% - Accent1 4 2 3 3 2 4 3" xfId="34400" xr:uid="{00000000-0005-0000-0000-0000A9850000}"/>
    <cellStyle name="20% - Accent1 4 2 3 3 2 4 3 2" xfId="34401" xr:uid="{00000000-0005-0000-0000-0000AA850000}"/>
    <cellStyle name="20% - Accent1 4 2 3 3 2 4 4" xfId="34402" xr:uid="{00000000-0005-0000-0000-0000AB850000}"/>
    <cellStyle name="20% - Accent1 4 2 3 3 2 5" xfId="34403" xr:uid="{00000000-0005-0000-0000-0000AC850000}"/>
    <cellStyle name="20% - Accent1 4 2 3 3 2 5 2" xfId="34404" xr:uid="{00000000-0005-0000-0000-0000AD850000}"/>
    <cellStyle name="20% - Accent1 4 2 3 3 2 5 2 2" xfId="34405" xr:uid="{00000000-0005-0000-0000-0000AE850000}"/>
    <cellStyle name="20% - Accent1 4 2 3 3 2 5 2 2 2" xfId="34406" xr:uid="{00000000-0005-0000-0000-0000AF850000}"/>
    <cellStyle name="20% - Accent1 4 2 3 3 2 5 2 3" xfId="34407" xr:uid="{00000000-0005-0000-0000-0000B0850000}"/>
    <cellStyle name="20% - Accent1 4 2 3 3 2 5 3" xfId="34408" xr:uid="{00000000-0005-0000-0000-0000B1850000}"/>
    <cellStyle name="20% - Accent1 4 2 3 3 2 5 3 2" xfId="34409" xr:uid="{00000000-0005-0000-0000-0000B2850000}"/>
    <cellStyle name="20% - Accent1 4 2 3 3 2 5 4" xfId="34410" xr:uid="{00000000-0005-0000-0000-0000B3850000}"/>
    <cellStyle name="20% - Accent1 4 2 3 3 2 6" xfId="34411" xr:uid="{00000000-0005-0000-0000-0000B4850000}"/>
    <cellStyle name="20% - Accent1 4 2 3 3 2 6 2" xfId="34412" xr:uid="{00000000-0005-0000-0000-0000B5850000}"/>
    <cellStyle name="20% - Accent1 4 2 3 3 2 6 2 2" xfId="34413" xr:uid="{00000000-0005-0000-0000-0000B6850000}"/>
    <cellStyle name="20% - Accent1 4 2 3 3 2 6 2 2 2" xfId="34414" xr:uid="{00000000-0005-0000-0000-0000B7850000}"/>
    <cellStyle name="20% - Accent1 4 2 3 3 2 6 2 3" xfId="34415" xr:uid="{00000000-0005-0000-0000-0000B8850000}"/>
    <cellStyle name="20% - Accent1 4 2 3 3 2 6 3" xfId="34416" xr:uid="{00000000-0005-0000-0000-0000B9850000}"/>
    <cellStyle name="20% - Accent1 4 2 3 3 2 6 3 2" xfId="34417" xr:uid="{00000000-0005-0000-0000-0000BA850000}"/>
    <cellStyle name="20% - Accent1 4 2 3 3 2 6 4" xfId="34418" xr:uid="{00000000-0005-0000-0000-0000BB850000}"/>
    <cellStyle name="20% - Accent1 4 2 3 3 2 7" xfId="34419" xr:uid="{00000000-0005-0000-0000-0000BC850000}"/>
    <cellStyle name="20% - Accent1 4 2 3 3 2 7 2" xfId="34420" xr:uid="{00000000-0005-0000-0000-0000BD850000}"/>
    <cellStyle name="20% - Accent1 4 2 3 3 2 7 2 2" xfId="34421" xr:uid="{00000000-0005-0000-0000-0000BE850000}"/>
    <cellStyle name="20% - Accent1 4 2 3 3 2 7 3" xfId="34422" xr:uid="{00000000-0005-0000-0000-0000BF850000}"/>
    <cellStyle name="20% - Accent1 4 2 3 3 2 8" xfId="34423" xr:uid="{00000000-0005-0000-0000-0000C0850000}"/>
    <cellStyle name="20% - Accent1 4 2 3 3 2 8 2" xfId="34424" xr:uid="{00000000-0005-0000-0000-0000C1850000}"/>
    <cellStyle name="20% - Accent1 4 2 3 3 2 8 2 2" xfId="34425" xr:uid="{00000000-0005-0000-0000-0000C2850000}"/>
    <cellStyle name="20% - Accent1 4 2 3 3 2 8 3" xfId="34426" xr:uid="{00000000-0005-0000-0000-0000C3850000}"/>
    <cellStyle name="20% - Accent1 4 2 3 3 2 9" xfId="34427" xr:uid="{00000000-0005-0000-0000-0000C4850000}"/>
    <cellStyle name="20% - Accent1 4 2 3 3 2 9 2" xfId="34428" xr:uid="{00000000-0005-0000-0000-0000C5850000}"/>
    <cellStyle name="20% - Accent1 4 2 3 3 3" xfId="34429" xr:uid="{00000000-0005-0000-0000-0000C6850000}"/>
    <cellStyle name="20% - Accent1 4 2 3 3 3 10" xfId="34430" xr:uid="{00000000-0005-0000-0000-0000C7850000}"/>
    <cellStyle name="20% - Accent1 4 2 3 3 3 10 2" xfId="34431" xr:uid="{00000000-0005-0000-0000-0000C8850000}"/>
    <cellStyle name="20% - Accent1 4 2 3 3 3 11" xfId="34432" xr:uid="{00000000-0005-0000-0000-0000C9850000}"/>
    <cellStyle name="20% - Accent1 4 2 3 3 3 2" xfId="34433" xr:uid="{00000000-0005-0000-0000-0000CA850000}"/>
    <cellStyle name="20% - Accent1 4 2 3 3 3 2 2" xfId="34434" xr:uid="{00000000-0005-0000-0000-0000CB850000}"/>
    <cellStyle name="20% - Accent1 4 2 3 3 3 2 2 2" xfId="34435" xr:uid="{00000000-0005-0000-0000-0000CC850000}"/>
    <cellStyle name="20% - Accent1 4 2 3 3 3 2 2 2 2" xfId="34436" xr:uid="{00000000-0005-0000-0000-0000CD850000}"/>
    <cellStyle name="20% - Accent1 4 2 3 3 3 2 2 2 2 2" xfId="34437" xr:uid="{00000000-0005-0000-0000-0000CE850000}"/>
    <cellStyle name="20% - Accent1 4 2 3 3 3 2 2 2 3" xfId="34438" xr:uid="{00000000-0005-0000-0000-0000CF850000}"/>
    <cellStyle name="20% - Accent1 4 2 3 3 3 2 2 3" xfId="34439" xr:uid="{00000000-0005-0000-0000-0000D0850000}"/>
    <cellStyle name="20% - Accent1 4 2 3 3 3 2 2 3 2" xfId="34440" xr:uid="{00000000-0005-0000-0000-0000D1850000}"/>
    <cellStyle name="20% - Accent1 4 2 3 3 3 2 2 4" xfId="34441" xr:uid="{00000000-0005-0000-0000-0000D2850000}"/>
    <cellStyle name="20% - Accent1 4 2 3 3 3 2 3" xfId="34442" xr:uid="{00000000-0005-0000-0000-0000D3850000}"/>
    <cellStyle name="20% - Accent1 4 2 3 3 3 2 3 2" xfId="34443" xr:uid="{00000000-0005-0000-0000-0000D4850000}"/>
    <cellStyle name="20% - Accent1 4 2 3 3 3 2 3 2 2" xfId="34444" xr:uid="{00000000-0005-0000-0000-0000D5850000}"/>
    <cellStyle name="20% - Accent1 4 2 3 3 3 2 3 2 2 2" xfId="34445" xr:uid="{00000000-0005-0000-0000-0000D6850000}"/>
    <cellStyle name="20% - Accent1 4 2 3 3 3 2 3 2 3" xfId="34446" xr:uid="{00000000-0005-0000-0000-0000D7850000}"/>
    <cellStyle name="20% - Accent1 4 2 3 3 3 2 3 3" xfId="34447" xr:uid="{00000000-0005-0000-0000-0000D8850000}"/>
    <cellStyle name="20% - Accent1 4 2 3 3 3 2 3 3 2" xfId="34448" xr:uid="{00000000-0005-0000-0000-0000D9850000}"/>
    <cellStyle name="20% - Accent1 4 2 3 3 3 2 3 4" xfId="34449" xr:uid="{00000000-0005-0000-0000-0000DA850000}"/>
    <cellStyle name="20% - Accent1 4 2 3 3 3 2 4" xfId="34450" xr:uid="{00000000-0005-0000-0000-0000DB850000}"/>
    <cellStyle name="20% - Accent1 4 2 3 3 3 2 4 2" xfId="34451" xr:uid="{00000000-0005-0000-0000-0000DC850000}"/>
    <cellStyle name="20% - Accent1 4 2 3 3 3 2 4 2 2" xfId="34452" xr:uid="{00000000-0005-0000-0000-0000DD850000}"/>
    <cellStyle name="20% - Accent1 4 2 3 3 3 2 4 2 2 2" xfId="34453" xr:uid="{00000000-0005-0000-0000-0000DE850000}"/>
    <cellStyle name="20% - Accent1 4 2 3 3 3 2 4 2 3" xfId="34454" xr:uid="{00000000-0005-0000-0000-0000DF850000}"/>
    <cellStyle name="20% - Accent1 4 2 3 3 3 2 4 3" xfId="34455" xr:uid="{00000000-0005-0000-0000-0000E0850000}"/>
    <cellStyle name="20% - Accent1 4 2 3 3 3 2 4 3 2" xfId="34456" xr:uid="{00000000-0005-0000-0000-0000E1850000}"/>
    <cellStyle name="20% - Accent1 4 2 3 3 3 2 4 4" xfId="34457" xr:uid="{00000000-0005-0000-0000-0000E2850000}"/>
    <cellStyle name="20% - Accent1 4 2 3 3 3 2 5" xfId="34458" xr:uid="{00000000-0005-0000-0000-0000E3850000}"/>
    <cellStyle name="20% - Accent1 4 2 3 3 3 2 5 2" xfId="34459" xr:uid="{00000000-0005-0000-0000-0000E4850000}"/>
    <cellStyle name="20% - Accent1 4 2 3 3 3 2 5 2 2" xfId="34460" xr:uid="{00000000-0005-0000-0000-0000E5850000}"/>
    <cellStyle name="20% - Accent1 4 2 3 3 3 2 5 3" xfId="34461" xr:uid="{00000000-0005-0000-0000-0000E6850000}"/>
    <cellStyle name="20% - Accent1 4 2 3 3 3 2 6" xfId="34462" xr:uid="{00000000-0005-0000-0000-0000E7850000}"/>
    <cellStyle name="20% - Accent1 4 2 3 3 3 2 6 2" xfId="34463" xr:uid="{00000000-0005-0000-0000-0000E8850000}"/>
    <cellStyle name="20% - Accent1 4 2 3 3 3 2 6 2 2" xfId="34464" xr:uid="{00000000-0005-0000-0000-0000E9850000}"/>
    <cellStyle name="20% - Accent1 4 2 3 3 3 2 6 3" xfId="34465" xr:uid="{00000000-0005-0000-0000-0000EA850000}"/>
    <cellStyle name="20% - Accent1 4 2 3 3 3 2 7" xfId="34466" xr:uid="{00000000-0005-0000-0000-0000EB850000}"/>
    <cellStyle name="20% - Accent1 4 2 3 3 3 2 7 2" xfId="34467" xr:uid="{00000000-0005-0000-0000-0000EC850000}"/>
    <cellStyle name="20% - Accent1 4 2 3 3 3 2 8" xfId="34468" xr:uid="{00000000-0005-0000-0000-0000ED850000}"/>
    <cellStyle name="20% - Accent1 4 2 3 3 3 2 8 2" xfId="34469" xr:uid="{00000000-0005-0000-0000-0000EE850000}"/>
    <cellStyle name="20% - Accent1 4 2 3 3 3 2 9" xfId="34470" xr:uid="{00000000-0005-0000-0000-0000EF850000}"/>
    <cellStyle name="20% - Accent1 4 2 3 3 3 3" xfId="34471" xr:uid="{00000000-0005-0000-0000-0000F0850000}"/>
    <cellStyle name="20% - Accent1 4 2 3 3 3 3 2" xfId="34472" xr:uid="{00000000-0005-0000-0000-0000F1850000}"/>
    <cellStyle name="20% - Accent1 4 2 3 3 3 3 2 2" xfId="34473" xr:uid="{00000000-0005-0000-0000-0000F2850000}"/>
    <cellStyle name="20% - Accent1 4 2 3 3 3 3 2 2 2" xfId="34474" xr:uid="{00000000-0005-0000-0000-0000F3850000}"/>
    <cellStyle name="20% - Accent1 4 2 3 3 3 3 2 2 2 2" xfId="34475" xr:uid="{00000000-0005-0000-0000-0000F4850000}"/>
    <cellStyle name="20% - Accent1 4 2 3 3 3 3 2 2 3" xfId="34476" xr:uid="{00000000-0005-0000-0000-0000F5850000}"/>
    <cellStyle name="20% - Accent1 4 2 3 3 3 3 2 3" xfId="34477" xr:uid="{00000000-0005-0000-0000-0000F6850000}"/>
    <cellStyle name="20% - Accent1 4 2 3 3 3 3 2 3 2" xfId="34478" xr:uid="{00000000-0005-0000-0000-0000F7850000}"/>
    <cellStyle name="20% - Accent1 4 2 3 3 3 3 2 4" xfId="34479" xr:uid="{00000000-0005-0000-0000-0000F8850000}"/>
    <cellStyle name="20% - Accent1 4 2 3 3 3 3 3" xfId="34480" xr:uid="{00000000-0005-0000-0000-0000F9850000}"/>
    <cellStyle name="20% - Accent1 4 2 3 3 3 3 3 2" xfId="34481" xr:uid="{00000000-0005-0000-0000-0000FA850000}"/>
    <cellStyle name="20% - Accent1 4 2 3 3 3 3 3 2 2" xfId="34482" xr:uid="{00000000-0005-0000-0000-0000FB850000}"/>
    <cellStyle name="20% - Accent1 4 2 3 3 3 3 3 2 2 2" xfId="34483" xr:uid="{00000000-0005-0000-0000-0000FC850000}"/>
    <cellStyle name="20% - Accent1 4 2 3 3 3 3 3 2 3" xfId="34484" xr:uid="{00000000-0005-0000-0000-0000FD850000}"/>
    <cellStyle name="20% - Accent1 4 2 3 3 3 3 3 3" xfId="34485" xr:uid="{00000000-0005-0000-0000-0000FE850000}"/>
    <cellStyle name="20% - Accent1 4 2 3 3 3 3 3 3 2" xfId="34486" xr:uid="{00000000-0005-0000-0000-0000FF850000}"/>
    <cellStyle name="20% - Accent1 4 2 3 3 3 3 3 4" xfId="34487" xr:uid="{00000000-0005-0000-0000-000000860000}"/>
    <cellStyle name="20% - Accent1 4 2 3 3 3 3 4" xfId="34488" xr:uid="{00000000-0005-0000-0000-000001860000}"/>
    <cellStyle name="20% - Accent1 4 2 3 3 3 3 4 2" xfId="34489" xr:uid="{00000000-0005-0000-0000-000002860000}"/>
    <cellStyle name="20% - Accent1 4 2 3 3 3 3 4 2 2" xfId="34490" xr:uid="{00000000-0005-0000-0000-000003860000}"/>
    <cellStyle name="20% - Accent1 4 2 3 3 3 3 4 2 2 2" xfId="34491" xr:uid="{00000000-0005-0000-0000-000004860000}"/>
    <cellStyle name="20% - Accent1 4 2 3 3 3 3 4 2 3" xfId="34492" xr:uid="{00000000-0005-0000-0000-000005860000}"/>
    <cellStyle name="20% - Accent1 4 2 3 3 3 3 4 3" xfId="34493" xr:uid="{00000000-0005-0000-0000-000006860000}"/>
    <cellStyle name="20% - Accent1 4 2 3 3 3 3 4 3 2" xfId="34494" xr:uid="{00000000-0005-0000-0000-000007860000}"/>
    <cellStyle name="20% - Accent1 4 2 3 3 3 3 4 4" xfId="34495" xr:uid="{00000000-0005-0000-0000-000008860000}"/>
    <cellStyle name="20% - Accent1 4 2 3 3 3 3 5" xfId="34496" xr:uid="{00000000-0005-0000-0000-000009860000}"/>
    <cellStyle name="20% - Accent1 4 2 3 3 3 3 5 2" xfId="34497" xr:uid="{00000000-0005-0000-0000-00000A860000}"/>
    <cellStyle name="20% - Accent1 4 2 3 3 3 3 5 2 2" xfId="34498" xr:uid="{00000000-0005-0000-0000-00000B860000}"/>
    <cellStyle name="20% - Accent1 4 2 3 3 3 3 5 3" xfId="34499" xr:uid="{00000000-0005-0000-0000-00000C860000}"/>
    <cellStyle name="20% - Accent1 4 2 3 3 3 3 6" xfId="34500" xr:uid="{00000000-0005-0000-0000-00000D860000}"/>
    <cellStyle name="20% - Accent1 4 2 3 3 3 3 6 2" xfId="34501" xr:uid="{00000000-0005-0000-0000-00000E860000}"/>
    <cellStyle name="20% - Accent1 4 2 3 3 3 3 6 2 2" xfId="34502" xr:uid="{00000000-0005-0000-0000-00000F860000}"/>
    <cellStyle name="20% - Accent1 4 2 3 3 3 3 6 3" xfId="34503" xr:uid="{00000000-0005-0000-0000-000010860000}"/>
    <cellStyle name="20% - Accent1 4 2 3 3 3 3 7" xfId="34504" xr:uid="{00000000-0005-0000-0000-000011860000}"/>
    <cellStyle name="20% - Accent1 4 2 3 3 3 3 7 2" xfId="34505" xr:uid="{00000000-0005-0000-0000-000012860000}"/>
    <cellStyle name="20% - Accent1 4 2 3 3 3 3 8" xfId="34506" xr:uid="{00000000-0005-0000-0000-000013860000}"/>
    <cellStyle name="20% - Accent1 4 2 3 3 3 3 8 2" xfId="34507" xr:uid="{00000000-0005-0000-0000-000014860000}"/>
    <cellStyle name="20% - Accent1 4 2 3 3 3 3 9" xfId="34508" xr:uid="{00000000-0005-0000-0000-000015860000}"/>
    <cellStyle name="20% - Accent1 4 2 3 3 3 4" xfId="34509" xr:uid="{00000000-0005-0000-0000-000016860000}"/>
    <cellStyle name="20% - Accent1 4 2 3 3 3 4 2" xfId="34510" xr:uid="{00000000-0005-0000-0000-000017860000}"/>
    <cellStyle name="20% - Accent1 4 2 3 3 3 4 2 2" xfId="34511" xr:uid="{00000000-0005-0000-0000-000018860000}"/>
    <cellStyle name="20% - Accent1 4 2 3 3 3 4 2 2 2" xfId="34512" xr:uid="{00000000-0005-0000-0000-000019860000}"/>
    <cellStyle name="20% - Accent1 4 2 3 3 3 4 2 3" xfId="34513" xr:uid="{00000000-0005-0000-0000-00001A860000}"/>
    <cellStyle name="20% - Accent1 4 2 3 3 3 4 3" xfId="34514" xr:uid="{00000000-0005-0000-0000-00001B860000}"/>
    <cellStyle name="20% - Accent1 4 2 3 3 3 4 3 2" xfId="34515" xr:uid="{00000000-0005-0000-0000-00001C860000}"/>
    <cellStyle name="20% - Accent1 4 2 3 3 3 4 4" xfId="34516" xr:uid="{00000000-0005-0000-0000-00001D860000}"/>
    <cellStyle name="20% - Accent1 4 2 3 3 3 5" xfId="34517" xr:uid="{00000000-0005-0000-0000-00001E860000}"/>
    <cellStyle name="20% - Accent1 4 2 3 3 3 5 2" xfId="34518" xr:uid="{00000000-0005-0000-0000-00001F860000}"/>
    <cellStyle name="20% - Accent1 4 2 3 3 3 5 2 2" xfId="34519" xr:uid="{00000000-0005-0000-0000-000020860000}"/>
    <cellStyle name="20% - Accent1 4 2 3 3 3 5 2 2 2" xfId="34520" xr:uid="{00000000-0005-0000-0000-000021860000}"/>
    <cellStyle name="20% - Accent1 4 2 3 3 3 5 2 3" xfId="34521" xr:uid="{00000000-0005-0000-0000-000022860000}"/>
    <cellStyle name="20% - Accent1 4 2 3 3 3 5 3" xfId="34522" xr:uid="{00000000-0005-0000-0000-000023860000}"/>
    <cellStyle name="20% - Accent1 4 2 3 3 3 5 3 2" xfId="34523" xr:uid="{00000000-0005-0000-0000-000024860000}"/>
    <cellStyle name="20% - Accent1 4 2 3 3 3 5 4" xfId="34524" xr:uid="{00000000-0005-0000-0000-000025860000}"/>
    <cellStyle name="20% - Accent1 4 2 3 3 3 6" xfId="34525" xr:uid="{00000000-0005-0000-0000-000026860000}"/>
    <cellStyle name="20% - Accent1 4 2 3 3 3 6 2" xfId="34526" xr:uid="{00000000-0005-0000-0000-000027860000}"/>
    <cellStyle name="20% - Accent1 4 2 3 3 3 6 2 2" xfId="34527" xr:uid="{00000000-0005-0000-0000-000028860000}"/>
    <cellStyle name="20% - Accent1 4 2 3 3 3 6 2 2 2" xfId="34528" xr:uid="{00000000-0005-0000-0000-000029860000}"/>
    <cellStyle name="20% - Accent1 4 2 3 3 3 6 2 3" xfId="34529" xr:uid="{00000000-0005-0000-0000-00002A860000}"/>
    <cellStyle name="20% - Accent1 4 2 3 3 3 6 3" xfId="34530" xr:uid="{00000000-0005-0000-0000-00002B860000}"/>
    <cellStyle name="20% - Accent1 4 2 3 3 3 6 3 2" xfId="34531" xr:uid="{00000000-0005-0000-0000-00002C860000}"/>
    <cellStyle name="20% - Accent1 4 2 3 3 3 6 4" xfId="34532" xr:uid="{00000000-0005-0000-0000-00002D860000}"/>
    <cellStyle name="20% - Accent1 4 2 3 3 3 7" xfId="34533" xr:uid="{00000000-0005-0000-0000-00002E860000}"/>
    <cellStyle name="20% - Accent1 4 2 3 3 3 7 2" xfId="34534" xr:uid="{00000000-0005-0000-0000-00002F860000}"/>
    <cellStyle name="20% - Accent1 4 2 3 3 3 7 2 2" xfId="34535" xr:uid="{00000000-0005-0000-0000-000030860000}"/>
    <cellStyle name="20% - Accent1 4 2 3 3 3 7 3" xfId="34536" xr:uid="{00000000-0005-0000-0000-000031860000}"/>
    <cellStyle name="20% - Accent1 4 2 3 3 3 8" xfId="34537" xr:uid="{00000000-0005-0000-0000-000032860000}"/>
    <cellStyle name="20% - Accent1 4 2 3 3 3 8 2" xfId="34538" xr:uid="{00000000-0005-0000-0000-000033860000}"/>
    <cellStyle name="20% - Accent1 4 2 3 3 3 8 2 2" xfId="34539" xr:uid="{00000000-0005-0000-0000-000034860000}"/>
    <cellStyle name="20% - Accent1 4 2 3 3 3 8 3" xfId="34540" xr:uid="{00000000-0005-0000-0000-000035860000}"/>
    <cellStyle name="20% - Accent1 4 2 3 3 3 9" xfId="34541" xr:uid="{00000000-0005-0000-0000-000036860000}"/>
    <cellStyle name="20% - Accent1 4 2 3 3 3 9 2" xfId="34542" xr:uid="{00000000-0005-0000-0000-000037860000}"/>
    <cellStyle name="20% - Accent1 4 2 3 3 4" xfId="34543" xr:uid="{00000000-0005-0000-0000-000038860000}"/>
    <cellStyle name="20% - Accent1 4 2 3 3 4 10" xfId="34544" xr:uid="{00000000-0005-0000-0000-000039860000}"/>
    <cellStyle name="20% - Accent1 4 2 3 3 4 10 2" xfId="34545" xr:uid="{00000000-0005-0000-0000-00003A860000}"/>
    <cellStyle name="20% - Accent1 4 2 3 3 4 11" xfId="34546" xr:uid="{00000000-0005-0000-0000-00003B860000}"/>
    <cellStyle name="20% - Accent1 4 2 3 3 4 2" xfId="34547" xr:uid="{00000000-0005-0000-0000-00003C860000}"/>
    <cellStyle name="20% - Accent1 4 2 3 3 4 2 2" xfId="34548" xr:uid="{00000000-0005-0000-0000-00003D860000}"/>
    <cellStyle name="20% - Accent1 4 2 3 3 4 2 2 2" xfId="34549" xr:uid="{00000000-0005-0000-0000-00003E860000}"/>
    <cellStyle name="20% - Accent1 4 2 3 3 4 2 2 2 2" xfId="34550" xr:uid="{00000000-0005-0000-0000-00003F860000}"/>
    <cellStyle name="20% - Accent1 4 2 3 3 4 2 2 2 2 2" xfId="34551" xr:uid="{00000000-0005-0000-0000-000040860000}"/>
    <cellStyle name="20% - Accent1 4 2 3 3 4 2 2 2 3" xfId="34552" xr:uid="{00000000-0005-0000-0000-000041860000}"/>
    <cellStyle name="20% - Accent1 4 2 3 3 4 2 2 3" xfId="34553" xr:uid="{00000000-0005-0000-0000-000042860000}"/>
    <cellStyle name="20% - Accent1 4 2 3 3 4 2 2 3 2" xfId="34554" xr:uid="{00000000-0005-0000-0000-000043860000}"/>
    <cellStyle name="20% - Accent1 4 2 3 3 4 2 2 4" xfId="34555" xr:uid="{00000000-0005-0000-0000-000044860000}"/>
    <cellStyle name="20% - Accent1 4 2 3 3 4 2 3" xfId="34556" xr:uid="{00000000-0005-0000-0000-000045860000}"/>
    <cellStyle name="20% - Accent1 4 2 3 3 4 2 3 2" xfId="34557" xr:uid="{00000000-0005-0000-0000-000046860000}"/>
    <cellStyle name="20% - Accent1 4 2 3 3 4 2 3 2 2" xfId="34558" xr:uid="{00000000-0005-0000-0000-000047860000}"/>
    <cellStyle name="20% - Accent1 4 2 3 3 4 2 3 2 2 2" xfId="34559" xr:uid="{00000000-0005-0000-0000-000048860000}"/>
    <cellStyle name="20% - Accent1 4 2 3 3 4 2 3 2 3" xfId="34560" xr:uid="{00000000-0005-0000-0000-000049860000}"/>
    <cellStyle name="20% - Accent1 4 2 3 3 4 2 3 3" xfId="34561" xr:uid="{00000000-0005-0000-0000-00004A860000}"/>
    <cellStyle name="20% - Accent1 4 2 3 3 4 2 3 3 2" xfId="34562" xr:uid="{00000000-0005-0000-0000-00004B860000}"/>
    <cellStyle name="20% - Accent1 4 2 3 3 4 2 3 4" xfId="34563" xr:uid="{00000000-0005-0000-0000-00004C860000}"/>
    <cellStyle name="20% - Accent1 4 2 3 3 4 2 4" xfId="34564" xr:uid="{00000000-0005-0000-0000-00004D860000}"/>
    <cellStyle name="20% - Accent1 4 2 3 3 4 2 4 2" xfId="34565" xr:uid="{00000000-0005-0000-0000-00004E860000}"/>
    <cellStyle name="20% - Accent1 4 2 3 3 4 2 4 2 2" xfId="34566" xr:uid="{00000000-0005-0000-0000-00004F860000}"/>
    <cellStyle name="20% - Accent1 4 2 3 3 4 2 4 2 2 2" xfId="34567" xr:uid="{00000000-0005-0000-0000-000050860000}"/>
    <cellStyle name="20% - Accent1 4 2 3 3 4 2 4 2 3" xfId="34568" xr:uid="{00000000-0005-0000-0000-000051860000}"/>
    <cellStyle name="20% - Accent1 4 2 3 3 4 2 4 3" xfId="34569" xr:uid="{00000000-0005-0000-0000-000052860000}"/>
    <cellStyle name="20% - Accent1 4 2 3 3 4 2 4 3 2" xfId="34570" xr:uid="{00000000-0005-0000-0000-000053860000}"/>
    <cellStyle name="20% - Accent1 4 2 3 3 4 2 4 4" xfId="34571" xr:uid="{00000000-0005-0000-0000-000054860000}"/>
    <cellStyle name="20% - Accent1 4 2 3 3 4 2 5" xfId="34572" xr:uid="{00000000-0005-0000-0000-000055860000}"/>
    <cellStyle name="20% - Accent1 4 2 3 3 4 2 5 2" xfId="34573" xr:uid="{00000000-0005-0000-0000-000056860000}"/>
    <cellStyle name="20% - Accent1 4 2 3 3 4 2 5 2 2" xfId="34574" xr:uid="{00000000-0005-0000-0000-000057860000}"/>
    <cellStyle name="20% - Accent1 4 2 3 3 4 2 5 3" xfId="34575" xr:uid="{00000000-0005-0000-0000-000058860000}"/>
    <cellStyle name="20% - Accent1 4 2 3 3 4 2 6" xfId="34576" xr:uid="{00000000-0005-0000-0000-000059860000}"/>
    <cellStyle name="20% - Accent1 4 2 3 3 4 2 6 2" xfId="34577" xr:uid="{00000000-0005-0000-0000-00005A860000}"/>
    <cellStyle name="20% - Accent1 4 2 3 3 4 2 6 2 2" xfId="34578" xr:uid="{00000000-0005-0000-0000-00005B860000}"/>
    <cellStyle name="20% - Accent1 4 2 3 3 4 2 6 3" xfId="34579" xr:uid="{00000000-0005-0000-0000-00005C860000}"/>
    <cellStyle name="20% - Accent1 4 2 3 3 4 2 7" xfId="34580" xr:uid="{00000000-0005-0000-0000-00005D860000}"/>
    <cellStyle name="20% - Accent1 4 2 3 3 4 2 7 2" xfId="34581" xr:uid="{00000000-0005-0000-0000-00005E860000}"/>
    <cellStyle name="20% - Accent1 4 2 3 3 4 2 8" xfId="34582" xr:uid="{00000000-0005-0000-0000-00005F860000}"/>
    <cellStyle name="20% - Accent1 4 2 3 3 4 2 8 2" xfId="34583" xr:uid="{00000000-0005-0000-0000-000060860000}"/>
    <cellStyle name="20% - Accent1 4 2 3 3 4 2 9" xfId="34584" xr:uid="{00000000-0005-0000-0000-000061860000}"/>
    <cellStyle name="20% - Accent1 4 2 3 3 4 3" xfId="34585" xr:uid="{00000000-0005-0000-0000-000062860000}"/>
    <cellStyle name="20% - Accent1 4 2 3 3 4 3 2" xfId="34586" xr:uid="{00000000-0005-0000-0000-000063860000}"/>
    <cellStyle name="20% - Accent1 4 2 3 3 4 3 2 2" xfId="34587" xr:uid="{00000000-0005-0000-0000-000064860000}"/>
    <cellStyle name="20% - Accent1 4 2 3 3 4 3 2 2 2" xfId="34588" xr:uid="{00000000-0005-0000-0000-000065860000}"/>
    <cellStyle name="20% - Accent1 4 2 3 3 4 3 2 2 2 2" xfId="34589" xr:uid="{00000000-0005-0000-0000-000066860000}"/>
    <cellStyle name="20% - Accent1 4 2 3 3 4 3 2 2 3" xfId="34590" xr:uid="{00000000-0005-0000-0000-000067860000}"/>
    <cellStyle name="20% - Accent1 4 2 3 3 4 3 2 3" xfId="34591" xr:uid="{00000000-0005-0000-0000-000068860000}"/>
    <cellStyle name="20% - Accent1 4 2 3 3 4 3 2 3 2" xfId="34592" xr:uid="{00000000-0005-0000-0000-000069860000}"/>
    <cellStyle name="20% - Accent1 4 2 3 3 4 3 2 4" xfId="34593" xr:uid="{00000000-0005-0000-0000-00006A860000}"/>
    <cellStyle name="20% - Accent1 4 2 3 3 4 3 3" xfId="34594" xr:uid="{00000000-0005-0000-0000-00006B860000}"/>
    <cellStyle name="20% - Accent1 4 2 3 3 4 3 3 2" xfId="34595" xr:uid="{00000000-0005-0000-0000-00006C860000}"/>
    <cellStyle name="20% - Accent1 4 2 3 3 4 3 3 2 2" xfId="34596" xr:uid="{00000000-0005-0000-0000-00006D860000}"/>
    <cellStyle name="20% - Accent1 4 2 3 3 4 3 3 2 2 2" xfId="34597" xr:uid="{00000000-0005-0000-0000-00006E860000}"/>
    <cellStyle name="20% - Accent1 4 2 3 3 4 3 3 2 3" xfId="34598" xr:uid="{00000000-0005-0000-0000-00006F860000}"/>
    <cellStyle name="20% - Accent1 4 2 3 3 4 3 3 3" xfId="34599" xr:uid="{00000000-0005-0000-0000-000070860000}"/>
    <cellStyle name="20% - Accent1 4 2 3 3 4 3 3 3 2" xfId="34600" xr:uid="{00000000-0005-0000-0000-000071860000}"/>
    <cellStyle name="20% - Accent1 4 2 3 3 4 3 3 4" xfId="34601" xr:uid="{00000000-0005-0000-0000-000072860000}"/>
    <cellStyle name="20% - Accent1 4 2 3 3 4 3 4" xfId="34602" xr:uid="{00000000-0005-0000-0000-000073860000}"/>
    <cellStyle name="20% - Accent1 4 2 3 3 4 3 4 2" xfId="34603" xr:uid="{00000000-0005-0000-0000-000074860000}"/>
    <cellStyle name="20% - Accent1 4 2 3 3 4 3 4 2 2" xfId="34604" xr:uid="{00000000-0005-0000-0000-000075860000}"/>
    <cellStyle name="20% - Accent1 4 2 3 3 4 3 4 2 2 2" xfId="34605" xr:uid="{00000000-0005-0000-0000-000076860000}"/>
    <cellStyle name="20% - Accent1 4 2 3 3 4 3 4 2 3" xfId="34606" xr:uid="{00000000-0005-0000-0000-000077860000}"/>
    <cellStyle name="20% - Accent1 4 2 3 3 4 3 4 3" xfId="34607" xr:uid="{00000000-0005-0000-0000-000078860000}"/>
    <cellStyle name="20% - Accent1 4 2 3 3 4 3 4 3 2" xfId="34608" xr:uid="{00000000-0005-0000-0000-000079860000}"/>
    <cellStyle name="20% - Accent1 4 2 3 3 4 3 4 4" xfId="34609" xr:uid="{00000000-0005-0000-0000-00007A860000}"/>
    <cellStyle name="20% - Accent1 4 2 3 3 4 3 5" xfId="34610" xr:uid="{00000000-0005-0000-0000-00007B860000}"/>
    <cellStyle name="20% - Accent1 4 2 3 3 4 3 5 2" xfId="34611" xr:uid="{00000000-0005-0000-0000-00007C860000}"/>
    <cellStyle name="20% - Accent1 4 2 3 3 4 3 5 2 2" xfId="34612" xr:uid="{00000000-0005-0000-0000-00007D860000}"/>
    <cellStyle name="20% - Accent1 4 2 3 3 4 3 5 3" xfId="34613" xr:uid="{00000000-0005-0000-0000-00007E860000}"/>
    <cellStyle name="20% - Accent1 4 2 3 3 4 3 6" xfId="34614" xr:uid="{00000000-0005-0000-0000-00007F860000}"/>
    <cellStyle name="20% - Accent1 4 2 3 3 4 3 6 2" xfId="34615" xr:uid="{00000000-0005-0000-0000-000080860000}"/>
    <cellStyle name="20% - Accent1 4 2 3 3 4 3 6 2 2" xfId="34616" xr:uid="{00000000-0005-0000-0000-000081860000}"/>
    <cellStyle name="20% - Accent1 4 2 3 3 4 3 6 3" xfId="34617" xr:uid="{00000000-0005-0000-0000-000082860000}"/>
    <cellStyle name="20% - Accent1 4 2 3 3 4 3 7" xfId="34618" xr:uid="{00000000-0005-0000-0000-000083860000}"/>
    <cellStyle name="20% - Accent1 4 2 3 3 4 3 7 2" xfId="34619" xr:uid="{00000000-0005-0000-0000-000084860000}"/>
    <cellStyle name="20% - Accent1 4 2 3 3 4 3 8" xfId="34620" xr:uid="{00000000-0005-0000-0000-000085860000}"/>
    <cellStyle name="20% - Accent1 4 2 3 3 4 3 8 2" xfId="34621" xr:uid="{00000000-0005-0000-0000-000086860000}"/>
    <cellStyle name="20% - Accent1 4 2 3 3 4 3 9" xfId="34622" xr:uid="{00000000-0005-0000-0000-000087860000}"/>
    <cellStyle name="20% - Accent1 4 2 3 3 4 4" xfId="34623" xr:uid="{00000000-0005-0000-0000-000088860000}"/>
    <cellStyle name="20% - Accent1 4 2 3 3 4 4 2" xfId="34624" xr:uid="{00000000-0005-0000-0000-000089860000}"/>
    <cellStyle name="20% - Accent1 4 2 3 3 4 4 2 2" xfId="34625" xr:uid="{00000000-0005-0000-0000-00008A860000}"/>
    <cellStyle name="20% - Accent1 4 2 3 3 4 4 2 2 2" xfId="34626" xr:uid="{00000000-0005-0000-0000-00008B860000}"/>
    <cellStyle name="20% - Accent1 4 2 3 3 4 4 2 3" xfId="34627" xr:uid="{00000000-0005-0000-0000-00008C860000}"/>
    <cellStyle name="20% - Accent1 4 2 3 3 4 4 3" xfId="34628" xr:uid="{00000000-0005-0000-0000-00008D860000}"/>
    <cellStyle name="20% - Accent1 4 2 3 3 4 4 3 2" xfId="34629" xr:uid="{00000000-0005-0000-0000-00008E860000}"/>
    <cellStyle name="20% - Accent1 4 2 3 3 4 4 4" xfId="34630" xr:uid="{00000000-0005-0000-0000-00008F860000}"/>
    <cellStyle name="20% - Accent1 4 2 3 3 4 5" xfId="34631" xr:uid="{00000000-0005-0000-0000-000090860000}"/>
    <cellStyle name="20% - Accent1 4 2 3 3 4 5 2" xfId="34632" xr:uid="{00000000-0005-0000-0000-000091860000}"/>
    <cellStyle name="20% - Accent1 4 2 3 3 4 5 2 2" xfId="34633" xr:uid="{00000000-0005-0000-0000-000092860000}"/>
    <cellStyle name="20% - Accent1 4 2 3 3 4 5 2 2 2" xfId="34634" xr:uid="{00000000-0005-0000-0000-000093860000}"/>
    <cellStyle name="20% - Accent1 4 2 3 3 4 5 2 3" xfId="34635" xr:uid="{00000000-0005-0000-0000-000094860000}"/>
    <cellStyle name="20% - Accent1 4 2 3 3 4 5 3" xfId="34636" xr:uid="{00000000-0005-0000-0000-000095860000}"/>
    <cellStyle name="20% - Accent1 4 2 3 3 4 5 3 2" xfId="34637" xr:uid="{00000000-0005-0000-0000-000096860000}"/>
    <cellStyle name="20% - Accent1 4 2 3 3 4 5 4" xfId="34638" xr:uid="{00000000-0005-0000-0000-000097860000}"/>
    <cellStyle name="20% - Accent1 4 2 3 3 4 6" xfId="34639" xr:uid="{00000000-0005-0000-0000-000098860000}"/>
    <cellStyle name="20% - Accent1 4 2 3 3 4 6 2" xfId="34640" xr:uid="{00000000-0005-0000-0000-000099860000}"/>
    <cellStyle name="20% - Accent1 4 2 3 3 4 6 2 2" xfId="34641" xr:uid="{00000000-0005-0000-0000-00009A860000}"/>
    <cellStyle name="20% - Accent1 4 2 3 3 4 6 2 2 2" xfId="34642" xr:uid="{00000000-0005-0000-0000-00009B860000}"/>
    <cellStyle name="20% - Accent1 4 2 3 3 4 6 2 3" xfId="34643" xr:uid="{00000000-0005-0000-0000-00009C860000}"/>
    <cellStyle name="20% - Accent1 4 2 3 3 4 6 3" xfId="34644" xr:uid="{00000000-0005-0000-0000-00009D860000}"/>
    <cellStyle name="20% - Accent1 4 2 3 3 4 6 3 2" xfId="34645" xr:uid="{00000000-0005-0000-0000-00009E860000}"/>
    <cellStyle name="20% - Accent1 4 2 3 3 4 6 4" xfId="34646" xr:uid="{00000000-0005-0000-0000-00009F860000}"/>
    <cellStyle name="20% - Accent1 4 2 3 3 4 7" xfId="34647" xr:uid="{00000000-0005-0000-0000-0000A0860000}"/>
    <cellStyle name="20% - Accent1 4 2 3 3 4 7 2" xfId="34648" xr:uid="{00000000-0005-0000-0000-0000A1860000}"/>
    <cellStyle name="20% - Accent1 4 2 3 3 4 7 2 2" xfId="34649" xr:uid="{00000000-0005-0000-0000-0000A2860000}"/>
    <cellStyle name="20% - Accent1 4 2 3 3 4 7 3" xfId="34650" xr:uid="{00000000-0005-0000-0000-0000A3860000}"/>
    <cellStyle name="20% - Accent1 4 2 3 3 4 8" xfId="34651" xr:uid="{00000000-0005-0000-0000-0000A4860000}"/>
    <cellStyle name="20% - Accent1 4 2 3 3 4 8 2" xfId="34652" xr:uid="{00000000-0005-0000-0000-0000A5860000}"/>
    <cellStyle name="20% - Accent1 4 2 3 3 4 8 2 2" xfId="34653" xr:uid="{00000000-0005-0000-0000-0000A6860000}"/>
    <cellStyle name="20% - Accent1 4 2 3 3 4 8 3" xfId="34654" xr:uid="{00000000-0005-0000-0000-0000A7860000}"/>
    <cellStyle name="20% - Accent1 4 2 3 3 4 9" xfId="34655" xr:uid="{00000000-0005-0000-0000-0000A8860000}"/>
    <cellStyle name="20% - Accent1 4 2 3 3 4 9 2" xfId="34656" xr:uid="{00000000-0005-0000-0000-0000A9860000}"/>
    <cellStyle name="20% - Accent1 4 2 3 3 5" xfId="34657" xr:uid="{00000000-0005-0000-0000-0000AA860000}"/>
    <cellStyle name="20% - Accent1 4 2 3 3 5 2" xfId="34658" xr:uid="{00000000-0005-0000-0000-0000AB860000}"/>
    <cellStyle name="20% - Accent1 4 2 3 3 5 2 2" xfId="34659" xr:uid="{00000000-0005-0000-0000-0000AC860000}"/>
    <cellStyle name="20% - Accent1 4 2 3 3 5 2 2 2" xfId="34660" xr:uid="{00000000-0005-0000-0000-0000AD860000}"/>
    <cellStyle name="20% - Accent1 4 2 3 3 5 2 2 2 2" xfId="34661" xr:uid="{00000000-0005-0000-0000-0000AE860000}"/>
    <cellStyle name="20% - Accent1 4 2 3 3 5 2 2 3" xfId="34662" xr:uid="{00000000-0005-0000-0000-0000AF860000}"/>
    <cellStyle name="20% - Accent1 4 2 3 3 5 2 3" xfId="34663" xr:uid="{00000000-0005-0000-0000-0000B0860000}"/>
    <cellStyle name="20% - Accent1 4 2 3 3 5 2 3 2" xfId="34664" xr:uid="{00000000-0005-0000-0000-0000B1860000}"/>
    <cellStyle name="20% - Accent1 4 2 3 3 5 2 4" xfId="34665" xr:uid="{00000000-0005-0000-0000-0000B2860000}"/>
    <cellStyle name="20% - Accent1 4 2 3 3 5 3" xfId="34666" xr:uid="{00000000-0005-0000-0000-0000B3860000}"/>
    <cellStyle name="20% - Accent1 4 2 3 3 5 3 2" xfId="34667" xr:uid="{00000000-0005-0000-0000-0000B4860000}"/>
    <cellStyle name="20% - Accent1 4 2 3 3 5 3 2 2" xfId="34668" xr:uid="{00000000-0005-0000-0000-0000B5860000}"/>
    <cellStyle name="20% - Accent1 4 2 3 3 5 3 2 2 2" xfId="34669" xr:uid="{00000000-0005-0000-0000-0000B6860000}"/>
    <cellStyle name="20% - Accent1 4 2 3 3 5 3 2 3" xfId="34670" xr:uid="{00000000-0005-0000-0000-0000B7860000}"/>
    <cellStyle name="20% - Accent1 4 2 3 3 5 3 3" xfId="34671" xr:uid="{00000000-0005-0000-0000-0000B8860000}"/>
    <cellStyle name="20% - Accent1 4 2 3 3 5 3 3 2" xfId="34672" xr:uid="{00000000-0005-0000-0000-0000B9860000}"/>
    <cellStyle name="20% - Accent1 4 2 3 3 5 3 4" xfId="34673" xr:uid="{00000000-0005-0000-0000-0000BA860000}"/>
    <cellStyle name="20% - Accent1 4 2 3 3 5 4" xfId="34674" xr:uid="{00000000-0005-0000-0000-0000BB860000}"/>
    <cellStyle name="20% - Accent1 4 2 3 3 5 4 2" xfId="34675" xr:uid="{00000000-0005-0000-0000-0000BC860000}"/>
    <cellStyle name="20% - Accent1 4 2 3 3 5 4 2 2" xfId="34676" xr:uid="{00000000-0005-0000-0000-0000BD860000}"/>
    <cellStyle name="20% - Accent1 4 2 3 3 5 4 2 2 2" xfId="34677" xr:uid="{00000000-0005-0000-0000-0000BE860000}"/>
    <cellStyle name="20% - Accent1 4 2 3 3 5 4 2 3" xfId="34678" xr:uid="{00000000-0005-0000-0000-0000BF860000}"/>
    <cellStyle name="20% - Accent1 4 2 3 3 5 4 3" xfId="34679" xr:uid="{00000000-0005-0000-0000-0000C0860000}"/>
    <cellStyle name="20% - Accent1 4 2 3 3 5 4 3 2" xfId="34680" xr:uid="{00000000-0005-0000-0000-0000C1860000}"/>
    <cellStyle name="20% - Accent1 4 2 3 3 5 4 4" xfId="34681" xr:uid="{00000000-0005-0000-0000-0000C2860000}"/>
    <cellStyle name="20% - Accent1 4 2 3 3 5 5" xfId="34682" xr:uid="{00000000-0005-0000-0000-0000C3860000}"/>
    <cellStyle name="20% - Accent1 4 2 3 3 5 5 2" xfId="34683" xr:uid="{00000000-0005-0000-0000-0000C4860000}"/>
    <cellStyle name="20% - Accent1 4 2 3 3 5 5 2 2" xfId="34684" xr:uid="{00000000-0005-0000-0000-0000C5860000}"/>
    <cellStyle name="20% - Accent1 4 2 3 3 5 5 3" xfId="34685" xr:uid="{00000000-0005-0000-0000-0000C6860000}"/>
    <cellStyle name="20% - Accent1 4 2 3 3 5 6" xfId="34686" xr:uid="{00000000-0005-0000-0000-0000C7860000}"/>
    <cellStyle name="20% - Accent1 4 2 3 3 5 6 2" xfId="34687" xr:uid="{00000000-0005-0000-0000-0000C8860000}"/>
    <cellStyle name="20% - Accent1 4 2 3 3 5 6 2 2" xfId="34688" xr:uid="{00000000-0005-0000-0000-0000C9860000}"/>
    <cellStyle name="20% - Accent1 4 2 3 3 5 6 3" xfId="34689" xr:uid="{00000000-0005-0000-0000-0000CA860000}"/>
    <cellStyle name="20% - Accent1 4 2 3 3 5 7" xfId="34690" xr:uid="{00000000-0005-0000-0000-0000CB860000}"/>
    <cellStyle name="20% - Accent1 4 2 3 3 5 7 2" xfId="34691" xr:uid="{00000000-0005-0000-0000-0000CC860000}"/>
    <cellStyle name="20% - Accent1 4 2 3 3 5 8" xfId="34692" xr:uid="{00000000-0005-0000-0000-0000CD860000}"/>
    <cellStyle name="20% - Accent1 4 2 3 3 5 8 2" xfId="34693" xr:uid="{00000000-0005-0000-0000-0000CE860000}"/>
    <cellStyle name="20% - Accent1 4 2 3 3 5 9" xfId="34694" xr:uid="{00000000-0005-0000-0000-0000CF860000}"/>
    <cellStyle name="20% - Accent1 4 2 3 3 6" xfId="34695" xr:uid="{00000000-0005-0000-0000-0000D0860000}"/>
    <cellStyle name="20% - Accent1 4 2 3 3 6 2" xfId="34696" xr:uid="{00000000-0005-0000-0000-0000D1860000}"/>
    <cellStyle name="20% - Accent1 4 2 3 3 6 2 2" xfId="34697" xr:uid="{00000000-0005-0000-0000-0000D2860000}"/>
    <cellStyle name="20% - Accent1 4 2 3 3 6 2 2 2" xfId="34698" xr:uid="{00000000-0005-0000-0000-0000D3860000}"/>
    <cellStyle name="20% - Accent1 4 2 3 3 6 2 2 2 2" xfId="34699" xr:uid="{00000000-0005-0000-0000-0000D4860000}"/>
    <cellStyle name="20% - Accent1 4 2 3 3 6 2 2 3" xfId="34700" xr:uid="{00000000-0005-0000-0000-0000D5860000}"/>
    <cellStyle name="20% - Accent1 4 2 3 3 6 2 3" xfId="34701" xr:uid="{00000000-0005-0000-0000-0000D6860000}"/>
    <cellStyle name="20% - Accent1 4 2 3 3 6 2 3 2" xfId="34702" xr:uid="{00000000-0005-0000-0000-0000D7860000}"/>
    <cellStyle name="20% - Accent1 4 2 3 3 6 2 4" xfId="34703" xr:uid="{00000000-0005-0000-0000-0000D8860000}"/>
    <cellStyle name="20% - Accent1 4 2 3 3 6 3" xfId="34704" xr:uid="{00000000-0005-0000-0000-0000D9860000}"/>
    <cellStyle name="20% - Accent1 4 2 3 3 6 3 2" xfId="34705" xr:uid="{00000000-0005-0000-0000-0000DA860000}"/>
    <cellStyle name="20% - Accent1 4 2 3 3 6 3 2 2" xfId="34706" xr:uid="{00000000-0005-0000-0000-0000DB860000}"/>
    <cellStyle name="20% - Accent1 4 2 3 3 6 3 2 2 2" xfId="34707" xr:uid="{00000000-0005-0000-0000-0000DC860000}"/>
    <cellStyle name="20% - Accent1 4 2 3 3 6 3 2 3" xfId="34708" xr:uid="{00000000-0005-0000-0000-0000DD860000}"/>
    <cellStyle name="20% - Accent1 4 2 3 3 6 3 3" xfId="34709" xr:uid="{00000000-0005-0000-0000-0000DE860000}"/>
    <cellStyle name="20% - Accent1 4 2 3 3 6 3 3 2" xfId="34710" xr:uid="{00000000-0005-0000-0000-0000DF860000}"/>
    <cellStyle name="20% - Accent1 4 2 3 3 6 3 4" xfId="34711" xr:uid="{00000000-0005-0000-0000-0000E0860000}"/>
    <cellStyle name="20% - Accent1 4 2 3 3 6 4" xfId="34712" xr:uid="{00000000-0005-0000-0000-0000E1860000}"/>
    <cellStyle name="20% - Accent1 4 2 3 3 6 4 2" xfId="34713" xr:uid="{00000000-0005-0000-0000-0000E2860000}"/>
    <cellStyle name="20% - Accent1 4 2 3 3 6 4 2 2" xfId="34714" xr:uid="{00000000-0005-0000-0000-0000E3860000}"/>
    <cellStyle name="20% - Accent1 4 2 3 3 6 4 2 2 2" xfId="34715" xr:uid="{00000000-0005-0000-0000-0000E4860000}"/>
    <cellStyle name="20% - Accent1 4 2 3 3 6 4 2 3" xfId="34716" xr:uid="{00000000-0005-0000-0000-0000E5860000}"/>
    <cellStyle name="20% - Accent1 4 2 3 3 6 4 3" xfId="34717" xr:uid="{00000000-0005-0000-0000-0000E6860000}"/>
    <cellStyle name="20% - Accent1 4 2 3 3 6 4 3 2" xfId="34718" xr:uid="{00000000-0005-0000-0000-0000E7860000}"/>
    <cellStyle name="20% - Accent1 4 2 3 3 6 4 4" xfId="34719" xr:uid="{00000000-0005-0000-0000-0000E8860000}"/>
    <cellStyle name="20% - Accent1 4 2 3 3 6 5" xfId="34720" xr:uid="{00000000-0005-0000-0000-0000E9860000}"/>
    <cellStyle name="20% - Accent1 4 2 3 3 6 5 2" xfId="34721" xr:uid="{00000000-0005-0000-0000-0000EA860000}"/>
    <cellStyle name="20% - Accent1 4 2 3 3 6 5 2 2" xfId="34722" xr:uid="{00000000-0005-0000-0000-0000EB860000}"/>
    <cellStyle name="20% - Accent1 4 2 3 3 6 5 3" xfId="34723" xr:uid="{00000000-0005-0000-0000-0000EC860000}"/>
    <cellStyle name="20% - Accent1 4 2 3 3 6 6" xfId="34724" xr:uid="{00000000-0005-0000-0000-0000ED860000}"/>
    <cellStyle name="20% - Accent1 4 2 3 3 6 6 2" xfId="34725" xr:uid="{00000000-0005-0000-0000-0000EE860000}"/>
    <cellStyle name="20% - Accent1 4 2 3 3 6 6 2 2" xfId="34726" xr:uid="{00000000-0005-0000-0000-0000EF860000}"/>
    <cellStyle name="20% - Accent1 4 2 3 3 6 6 3" xfId="34727" xr:uid="{00000000-0005-0000-0000-0000F0860000}"/>
    <cellStyle name="20% - Accent1 4 2 3 3 6 7" xfId="34728" xr:uid="{00000000-0005-0000-0000-0000F1860000}"/>
    <cellStyle name="20% - Accent1 4 2 3 3 6 7 2" xfId="34729" xr:uid="{00000000-0005-0000-0000-0000F2860000}"/>
    <cellStyle name="20% - Accent1 4 2 3 3 6 8" xfId="34730" xr:uid="{00000000-0005-0000-0000-0000F3860000}"/>
    <cellStyle name="20% - Accent1 4 2 3 3 6 8 2" xfId="34731" xr:uid="{00000000-0005-0000-0000-0000F4860000}"/>
    <cellStyle name="20% - Accent1 4 2 3 3 6 9" xfId="34732" xr:uid="{00000000-0005-0000-0000-0000F5860000}"/>
    <cellStyle name="20% - Accent1 4 2 3 3 7" xfId="34733" xr:uid="{00000000-0005-0000-0000-0000F6860000}"/>
    <cellStyle name="20% - Accent1 4 2 3 3 7 2" xfId="34734" xr:uid="{00000000-0005-0000-0000-0000F7860000}"/>
    <cellStyle name="20% - Accent1 4 2 3 3 7 2 2" xfId="34735" xr:uid="{00000000-0005-0000-0000-0000F8860000}"/>
    <cellStyle name="20% - Accent1 4 2 3 3 7 2 2 2" xfId="34736" xr:uid="{00000000-0005-0000-0000-0000F9860000}"/>
    <cellStyle name="20% - Accent1 4 2 3 3 7 2 3" xfId="34737" xr:uid="{00000000-0005-0000-0000-0000FA860000}"/>
    <cellStyle name="20% - Accent1 4 2 3 3 7 3" xfId="34738" xr:uid="{00000000-0005-0000-0000-0000FB860000}"/>
    <cellStyle name="20% - Accent1 4 2 3 3 7 3 2" xfId="34739" xr:uid="{00000000-0005-0000-0000-0000FC860000}"/>
    <cellStyle name="20% - Accent1 4 2 3 3 7 4" xfId="34740" xr:uid="{00000000-0005-0000-0000-0000FD860000}"/>
    <cellStyle name="20% - Accent1 4 2 3 3 8" xfId="34741" xr:uid="{00000000-0005-0000-0000-0000FE860000}"/>
    <cellStyle name="20% - Accent1 4 2 3 3 8 2" xfId="34742" xr:uid="{00000000-0005-0000-0000-0000FF860000}"/>
    <cellStyle name="20% - Accent1 4 2 3 3 8 2 2" xfId="34743" xr:uid="{00000000-0005-0000-0000-000000870000}"/>
    <cellStyle name="20% - Accent1 4 2 3 3 8 2 2 2" xfId="34744" xr:uid="{00000000-0005-0000-0000-000001870000}"/>
    <cellStyle name="20% - Accent1 4 2 3 3 8 2 3" xfId="34745" xr:uid="{00000000-0005-0000-0000-000002870000}"/>
    <cellStyle name="20% - Accent1 4 2 3 3 8 3" xfId="34746" xr:uid="{00000000-0005-0000-0000-000003870000}"/>
    <cellStyle name="20% - Accent1 4 2 3 3 8 3 2" xfId="34747" xr:uid="{00000000-0005-0000-0000-000004870000}"/>
    <cellStyle name="20% - Accent1 4 2 3 3 8 4" xfId="34748" xr:uid="{00000000-0005-0000-0000-000005870000}"/>
    <cellStyle name="20% - Accent1 4 2 3 3 9" xfId="34749" xr:uid="{00000000-0005-0000-0000-000006870000}"/>
    <cellStyle name="20% - Accent1 4 2 3 3 9 2" xfId="34750" xr:uid="{00000000-0005-0000-0000-000007870000}"/>
    <cellStyle name="20% - Accent1 4 2 3 3 9 2 2" xfId="34751" xr:uid="{00000000-0005-0000-0000-000008870000}"/>
    <cellStyle name="20% - Accent1 4 2 3 3 9 2 2 2" xfId="34752" xr:uid="{00000000-0005-0000-0000-000009870000}"/>
    <cellStyle name="20% - Accent1 4 2 3 3 9 2 3" xfId="34753" xr:uid="{00000000-0005-0000-0000-00000A870000}"/>
    <cellStyle name="20% - Accent1 4 2 3 3 9 3" xfId="34754" xr:uid="{00000000-0005-0000-0000-00000B870000}"/>
    <cellStyle name="20% - Accent1 4 2 3 3 9 3 2" xfId="34755" xr:uid="{00000000-0005-0000-0000-00000C870000}"/>
    <cellStyle name="20% - Accent1 4 2 3 3 9 4" xfId="34756" xr:uid="{00000000-0005-0000-0000-00000D870000}"/>
    <cellStyle name="20% - Accent1 4 2 3 4" xfId="34757" xr:uid="{00000000-0005-0000-0000-00000E870000}"/>
    <cellStyle name="20% - Accent1 4 2 3 4 10" xfId="34758" xr:uid="{00000000-0005-0000-0000-00000F870000}"/>
    <cellStyle name="20% - Accent1 4 2 3 4 10 2" xfId="34759" xr:uid="{00000000-0005-0000-0000-000010870000}"/>
    <cellStyle name="20% - Accent1 4 2 3 4 11" xfId="34760" xr:uid="{00000000-0005-0000-0000-000011870000}"/>
    <cellStyle name="20% - Accent1 4 2 3 4 2" xfId="34761" xr:uid="{00000000-0005-0000-0000-000012870000}"/>
    <cellStyle name="20% - Accent1 4 2 3 4 2 2" xfId="34762" xr:uid="{00000000-0005-0000-0000-000013870000}"/>
    <cellStyle name="20% - Accent1 4 2 3 4 2 2 2" xfId="34763" xr:uid="{00000000-0005-0000-0000-000014870000}"/>
    <cellStyle name="20% - Accent1 4 2 3 4 2 2 2 2" xfId="34764" xr:uid="{00000000-0005-0000-0000-000015870000}"/>
    <cellStyle name="20% - Accent1 4 2 3 4 2 2 2 2 2" xfId="34765" xr:uid="{00000000-0005-0000-0000-000016870000}"/>
    <cellStyle name="20% - Accent1 4 2 3 4 2 2 2 3" xfId="34766" xr:uid="{00000000-0005-0000-0000-000017870000}"/>
    <cellStyle name="20% - Accent1 4 2 3 4 2 2 3" xfId="34767" xr:uid="{00000000-0005-0000-0000-000018870000}"/>
    <cellStyle name="20% - Accent1 4 2 3 4 2 2 3 2" xfId="34768" xr:uid="{00000000-0005-0000-0000-000019870000}"/>
    <cellStyle name="20% - Accent1 4 2 3 4 2 2 4" xfId="34769" xr:uid="{00000000-0005-0000-0000-00001A870000}"/>
    <cellStyle name="20% - Accent1 4 2 3 4 2 3" xfId="34770" xr:uid="{00000000-0005-0000-0000-00001B870000}"/>
    <cellStyle name="20% - Accent1 4 2 3 4 2 3 2" xfId="34771" xr:uid="{00000000-0005-0000-0000-00001C870000}"/>
    <cellStyle name="20% - Accent1 4 2 3 4 2 3 2 2" xfId="34772" xr:uid="{00000000-0005-0000-0000-00001D870000}"/>
    <cellStyle name="20% - Accent1 4 2 3 4 2 3 2 2 2" xfId="34773" xr:uid="{00000000-0005-0000-0000-00001E870000}"/>
    <cellStyle name="20% - Accent1 4 2 3 4 2 3 2 3" xfId="34774" xr:uid="{00000000-0005-0000-0000-00001F870000}"/>
    <cellStyle name="20% - Accent1 4 2 3 4 2 3 3" xfId="34775" xr:uid="{00000000-0005-0000-0000-000020870000}"/>
    <cellStyle name="20% - Accent1 4 2 3 4 2 3 3 2" xfId="34776" xr:uid="{00000000-0005-0000-0000-000021870000}"/>
    <cellStyle name="20% - Accent1 4 2 3 4 2 3 4" xfId="34777" xr:uid="{00000000-0005-0000-0000-000022870000}"/>
    <cellStyle name="20% - Accent1 4 2 3 4 2 4" xfId="34778" xr:uid="{00000000-0005-0000-0000-000023870000}"/>
    <cellStyle name="20% - Accent1 4 2 3 4 2 4 2" xfId="34779" xr:uid="{00000000-0005-0000-0000-000024870000}"/>
    <cellStyle name="20% - Accent1 4 2 3 4 2 4 2 2" xfId="34780" xr:uid="{00000000-0005-0000-0000-000025870000}"/>
    <cellStyle name="20% - Accent1 4 2 3 4 2 4 2 2 2" xfId="34781" xr:uid="{00000000-0005-0000-0000-000026870000}"/>
    <cellStyle name="20% - Accent1 4 2 3 4 2 4 2 3" xfId="34782" xr:uid="{00000000-0005-0000-0000-000027870000}"/>
    <cellStyle name="20% - Accent1 4 2 3 4 2 4 3" xfId="34783" xr:uid="{00000000-0005-0000-0000-000028870000}"/>
    <cellStyle name="20% - Accent1 4 2 3 4 2 4 3 2" xfId="34784" xr:uid="{00000000-0005-0000-0000-000029870000}"/>
    <cellStyle name="20% - Accent1 4 2 3 4 2 4 4" xfId="34785" xr:uid="{00000000-0005-0000-0000-00002A870000}"/>
    <cellStyle name="20% - Accent1 4 2 3 4 2 5" xfId="34786" xr:uid="{00000000-0005-0000-0000-00002B870000}"/>
    <cellStyle name="20% - Accent1 4 2 3 4 2 5 2" xfId="34787" xr:uid="{00000000-0005-0000-0000-00002C870000}"/>
    <cellStyle name="20% - Accent1 4 2 3 4 2 5 2 2" xfId="34788" xr:uid="{00000000-0005-0000-0000-00002D870000}"/>
    <cellStyle name="20% - Accent1 4 2 3 4 2 5 3" xfId="34789" xr:uid="{00000000-0005-0000-0000-00002E870000}"/>
    <cellStyle name="20% - Accent1 4 2 3 4 2 6" xfId="34790" xr:uid="{00000000-0005-0000-0000-00002F870000}"/>
    <cellStyle name="20% - Accent1 4 2 3 4 2 6 2" xfId="34791" xr:uid="{00000000-0005-0000-0000-000030870000}"/>
    <cellStyle name="20% - Accent1 4 2 3 4 2 6 2 2" xfId="34792" xr:uid="{00000000-0005-0000-0000-000031870000}"/>
    <cellStyle name="20% - Accent1 4 2 3 4 2 6 3" xfId="34793" xr:uid="{00000000-0005-0000-0000-000032870000}"/>
    <cellStyle name="20% - Accent1 4 2 3 4 2 7" xfId="34794" xr:uid="{00000000-0005-0000-0000-000033870000}"/>
    <cellStyle name="20% - Accent1 4 2 3 4 2 7 2" xfId="34795" xr:uid="{00000000-0005-0000-0000-000034870000}"/>
    <cellStyle name="20% - Accent1 4 2 3 4 2 8" xfId="34796" xr:uid="{00000000-0005-0000-0000-000035870000}"/>
    <cellStyle name="20% - Accent1 4 2 3 4 2 8 2" xfId="34797" xr:uid="{00000000-0005-0000-0000-000036870000}"/>
    <cellStyle name="20% - Accent1 4 2 3 4 2 9" xfId="34798" xr:uid="{00000000-0005-0000-0000-000037870000}"/>
    <cellStyle name="20% - Accent1 4 2 3 4 3" xfId="34799" xr:uid="{00000000-0005-0000-0000-000038870000}"/>
    <cellStyle name="20% - Accent1 4 2 3 4 3 2" xfId="34800" xr:uid="{00000000-0005-0000-0000-000039870000}"/>
    <cellStyle name="20% - Accent1 4 2 3 4 3 2 2" xfId="34801" xr:uid="{00000000-0005-0000-0000-00003A870000}"/>
    <cellStyle name="20% - Accent1 4 2 3 4 3 2 2 2" xfId="34802" xr:uid="{00000000-0005-0000-0000-00003B870000}"/>
    <cellStyle name="20% - Accent1 4 2 3 4 3 2 2 2 2" xfId="34803" xr:uid="{00000000-0005-0000-0000-00003C870000}"/>
    <cellStyle name="20% - Accent1 4 2 3 4 3 2 2 3" xfId="34804" xr:uid="{00000000-0005-0000-0000-00003D870000}"/>
    <cellStyle name="20% - Accent1 4 2 3 4 3 2 3" xfId="34805" xr:uid="{00000000-0005-0000-0000-00003E870000}"/>
    <cellStyle name="20% - Accent1 4 2 3 4 3 2 3 2" xfId="34806" xr:uid="{00000000-0005-0000-0000-00003F870000}"/>
    <cellStyle name="20% - Accent1 4 2 3 4 3 2 4" xfId="34807" xr:uid="{00000000-0005-0000-0000-000040870000}"/>
    <cellStyle name="20% - Accent1 4 2 3 4 3 3" xfId="34808" xr:uid="{00000000-0005-0000-0000-000041870000}"/>
    <cellStyle name="20% - Accent1 4 2 3 4 3 3 2" xfId="34809" xr:uid="{00000000-0005-0000-0000-000042870000}"/>
    <cellStyle name="20% - Accent1 4 2 3 4 3 3 2 2" xfId="34810" xr:uid="{00000000-0005-0000-0000-000043870000}"/>
    <cellStyle name="20% - Accent1 4 2 3 4 3 3 2 2 2" xfId="34811" xr:uid="{00000000-0005-0000-0000-000044870000}"/>
    <cellStyle name="20% - Accent1 4 2 3 4 3 3 2 3" xfId="34812" xr:uid="{00000000-0005-0000-0000-000045870000}"/>
    <cellStyle name="20% - Accent1 4 2 3 4 3 3 3" xfId="34813" xr:uid="{00000000-0005-0000-0000-000046870000}"/>
    <cellStyle name="20% - Accent1 4 2 3 4 3 3 3 2" xfId="34814" xr:uid="{00000000-0005-0000-0000-000047870000}"/>
    <cellStyle name="20% - Accent1 4 2 3 4 3 3 4" xfId="34815" xr:uid="{00000000-0005-0000-0000-000048870000}"/>
    <cellStyle name="20% - Accent1 4 2 3 4 3 4" xfId="34816" xr:uid="{00000000-0005-0000-0000-000049870000}"/>
    <cellStyle name="20% - Accent1 4 2 3 4 3 4 2" xfId="34817" xr:uid="{00000000-0005-0000-0000-00004A870000}"/>
    <cellStyle name="20% - Accent1 4 2 3 4 3 4 2 2" xfId="34818" xr:uid="{00000000-0005-0000-0000-00004B870000}"/>
    <cellStyle name="20% - Accent1 4 2 3 4 3 4 2 2 2" xfId="34819" xr:uid="{00000000-0005-0000-0000-00004C870000}"/>
    <cellStyle name="20% - Accent1 4 2 3 4 3 4 2 3" xfId="34820" xr:uid="{00000000-0005-0000-0000-00004D870000}"/>
    <cellStyle name="20% - Accent1 4 2 3 4 3 4 3" xfId="34821" xr:uid="{00000000-0005-0000-0000-00004E870000}"/>
    <cellStyle name="20% - Accent1 4 2 3 4 3 4 3 2" xfId="34822" xr:uid="{00000000-0005-0000-0000-00004F870000}"/>
    <cellStyle name="20% - Accent1 4 2 3 4 3 4 4" xfId="34823" xr:uid="{00000000-0005-0000-0000-000050870000}"/>
    <cellStyle name="20% - Accent1 4 2 3 4 3 5" xfId="34824" xr:uid="{00000000-0005-0000-0000-000051870000}"/>
    <cellStyle name="20% - Accent1 4 2 3 4 3 5 2" xfId="34825" xr:uid="{00000000-0005-0000-0000-000052870000}"/>
    <cellStyle name="20% - Accent1 4 2 3 4 3 5 2 2" xfId="34826" xr:uid="{00000000-0005-0000-0000-000053870000}"/>
    <cellStyle name="20% - Accent1 4 2 3 4 3 5 3" xfId="34827" xr:uid="{00000000-0005-0000-0000-000054870000}"/>
    <cellStyle name="20% - Accent1 4 2 3 4 3 6" xfId="34828" xr:uid="{00000000-0005-0000-0000-000055870000}"/>
    <cellStyle name="20% - Accent1 4 2 3 4 3 6 2" xfId="34829" xr:uid="{00000000-0005-0000-0000-000056870000}"/>
    <cellStyle name="20% - Accent1 4 2 3 4 3 6 2 2" xfId="34830" xr:uid="{00000000-0005-0000-0000-000057870000}"/>
    <cellStyle name="20% - Accent1 4 2 3 4 3 6 3" xfId="34831" xr:uid="{00000000-0005-0000-0000-000058870000}"/>
    <cellStyle name="20% - Accent1 4 2 3 4 3 7" xfId="34832" xr:uid="{00000000-0005-0000-0000-000059870000}"/>
    <cellStyle name="20% - Accent1 4 2 3 4 3 7 2" xfId="34833" xr:uid="{00000000-0005-0000-0000-00005A870000}"/>
    <cellStyle name="20% - Accent1 4 2 3 4 3 8" xfId="34834" xr:uid="{00000000-0005-0000-0000-00005B870000}"/>
    <cellStyle name="20% - Accent1 4 2 3 4 3 8 2" xfId="34835" xr:uid="{00000000-0005-0000-0000-00005C870000}"/>
    <cellStyle name="20% - Accent1 4 2 3 4 3 9" xfId="34836" xr:uid="{00000000-0005-0000-0000-00005D870000}"/>
    <cellStyle name="20% - Accent1 4 2 3 4 4" xfId="34837" xr:uid="{00000000-0005-0000-0000-00005E870000}"/>
    <cellStyle name="20% - Accent1 4 2 3 4 4 2" xfId="34838" xr:uid="{00000000-0005-0000-0000-00005F870000}"/>
    <cellStyle name="20% - Accent1 4 2 3 4 4 2 2" xfId="34839" xr:uid="{00000000-0005-0000-0000-000060870000}"/>
    <cellStyle name="20% - Accent1 4 2 3 4 4 2 2 2" xfId="34840" xr:uid="{00000000-0005-0000-0000-000061870000}"/>
    <cellStyle name="20% - Accent1 4 2 3 4 4 2 3" xfId="34841" xr:uid="{00000000-0005-0000-0000-000062870000}"/>
    <cellStyle name="20% - Accent1 4 2 3 4 4 3" xfId="34842" xr:uid="{00000000-0005-0000-0000-000063870000}"/>
    <cellStyle name="20% - Accent1 4 2 3 4 4 3 2" xfId="34843" xr:uid="{00000000-0005-0000-0000-000064870000}"/>
    <cellStyle name="20% - Accent1 4 2 3 4 4 4" xfId="34844" xr:uid="{00000000-0005-0000-0000-000065870000}"/>
    <cellStyle name="20% - Accent1 4 2 3 4 5" xfId="34845" xr:uid="{00000000-0005-0000-0000-000066870000}"/>
    <cellStyle name="20% - Accent1 4 2 3 4 5 2" xfId="34846" xr:uid="{00000000-0005-0000-0000-000067870000}"/>
    <cellStyle name="20% - Accent1 4 2 3 4 5 2 2" xfId="34847" xr:uid="{00000000-0005-0000-0000-000068870000}"/>
    <cellStyle name="20% - Accent1 4 2 3 4 5 2 2 2" xfId="34848" xr:uid="{00000000-0005-0000-0000-000069870000}"/>
    <cellStyle name="20% - Accent1 4 2 3 4 5 2 3" xfId="34849" xr:uid="{00000000-0005-0000-0000-00006A870000}"/>
    <cellStyle name="20% - Accent1 4 2 3 4 5 3" xfId="34850" xr:uid="{00000000-0005-0000-0000-00006B870000}"/>
    <cellStyle name="20% - Accent1 4 2 3 4 5 3 2" xfId="34851" xr:uid="{00000000-0005-0000-0000-00006C870000}"/>
    <cellStyle name="20% - Accent1 4 2 3 4 5 4" xfId="34852" xr:uid="{00000000-0005-0000-0000-00006D870000}"/>
    <cellStyle name="20% - Accent1 4 2 3 4 6" xfId="34853" xr:uid="{00000000-0005-0000-0000-00006E870000}"/>
    <cellStyle name="20% - Accent1 4 2 3 4 6 2" xfId="34854" xr:uid="{00000000-0005-0000-0000-00006F870000}"/>
    <cellStyle name="20% - Accent1 4 2 3 4 6 2 2" xfId="34855" xr:uid="{00000000-0005-0000-0000-000070870000}"/>
    <cellStyle name="20% - Accent1 4 2 3 4 6 2 2 2" xfId="34856" xr:uid="{00000000-0005-0000-0000-000071870000}"/>
    <cellStyle name="20% - Accent1 4 2 3 4 6 2 3" xfId="34857" xr:uid="{00000000-0005-0000-0000-000072870000}"/>
    <cellStyle name="20% - Accent1 4 2 3 4 6 3" xfId="34858" xr:uid="{00000000-0005-0000-0000-000073870000}"/>
    <cellStyle name="20% - Accent1 4 2 3 4 6 3 2" xfId="34859" xr:uid="{00000000-0005-0000-0000-000074870000}"/>
    <cellStyle name="20% - Accent1 4 2 3 4 6 4" xfId="34860" xr:uid="{00000000-0005-0000-0000-000075870000}"/>
    <cellStyle name="20% - Accent1 4 2 3 4 7" xfId="34861" xr:uid="{00000000-0005-0000-0000-000076870000}"/>
    <cellStyle name="20% - Accent1 4 2 3 4 7 2" xfId="34862" xr:uid="{00000000-0005-0000-0000-000077870000}"/>
    <cellStyle name="20% - Accent1 4 2 3 4 7 2 2" xfId="34863" xr:uid="{00000000-0005-0000-0000-000078870000}"/>
    <cellStyle name="20% - Accent1 4 2 3 4 7 3" xfId="34864" xr:uid="{00000000-0005-0000-0000-000079870000}"/>
    <cellStyle name="20% - Accent1 4 2 3 4 8" xfId="34865" xr:uid="{00000000-0005-0000-0000-00007A870000}"/>
    <cellStyle name="20% - Accent1 4 2 3 4 8 2" xfId="34866" xr:uid="{00000000-0005-0000-0000-00007B870000}"/>
    <cellStyle name="20% - Accent1 4 2 3 4 8 2 2" xfId="34867" xr:uid="{00000000-0005-0000-0000-00007C870000}"/>
    <cellStyle name="20% - Accent1 4 2 3 4 8 3" xfId="34868" xr:uid="{00000000-0005-0000-0000-00007D870000}"/>
    <cellStyle name="20% - Accent1 4 2 3 4 9" xfId="34869" xr:uid="{00000000-0005-0000-0000-00007E870000}"/>
    <cellStyle name="20% - Accent1 4 2 3 4 9 2" xfId="34870" xr:uid="{00000000-0005-0000-0000-00007F870000}"/>
    <cellStyle name="20% - Accent1 4 2 3 5" xfId="34871" xr:uid="{00000000-0005-0000-0000-000080870000}"/>
    <cellStyle name="20% - Accent1 4 2 3 5 10" xfId="34872" xr:uid="{00000000-0005-0000-0000-000081870000}"/>
    <cellStyle name="20% - Accent1 4 2 3 5 10 2" xfId="34873" xr:uid="{00000000-0005-0000-0000-000082870000}"/>
    <cellStyle name="20% - Accent1 4 2 3 5 11" xfId="34874" xr:uid="{00000000-0005-0000-0000-000083870000}"/>
    <cellStyle name="20% - Accent1 4 2 3 5 2" xfId="34875" xr:uid="{00000000-0005-0000-0000-000084870000}"/>
    <cellStyle name="20% - Accent1 4 2 3 5 2 2" xfId="34876" xr:uid="{00000000-0005-0000-0000-000085870000}"/>
    <cellStyle name="20% - Accent1 4 2 3 5 2 2 2" xfId="34877" xr:uid="{00000000-0005-0000-0000-000086870000}"/>
    <cellStyle name="20% - Accent1 4 2 3 5 2 2 2 2" xfId="34878" xr:uid="{00000000-0005-0000-0000-000087870000}"/>
    <cellStyle name="20% - Accent1 4 2 3 5 2 2 2 2 2" xfId="34879" xr:uid="{00000000-0005-0000-0000-000088870000}"/>
    <cellStyle name="20% - Accent1 4 2 3 5 2 2 2 3" xfId="34880" xr:uid="{00000000-0005-0000-0000-000089870000}"/>
    <cellStyle name="20% - Accent1 4 2 3 5 2 2 3" xfId="34881" xr:uid="{00000000-0005-0000-0000-00008A870000}"/>
    <cellStyle name="20% - Accent1 4 2 3 5 2 2 3 2" xfId="34882" xr:uid="{00000000-0005-0000-0000-00008B870000}"/>
    <cellStyle name="20% - Accent1 4 2 3 5 2 2 4" xfId="34883" xr:uid="{00000000-0005-0000-0000-00008C870000}"/>
    <cellStyle name="20% - Accent1 4 2 3 5 2 3" xfId="34884" xr:uid="{00000000-0005-0000-0000-00008D870000}"/>
    <cellStyle name="20% - Accent1 4 2 3 5 2 3 2" xfId="34885" xr:uid="{00000000-0005-0000-0000-00008E870000}"/>
    <cellStyle name="20% - Accent1 4 2 3 5 2 3 2 2" xfId="34886" xr:uid="{00000000-0005-0000-0000-00008F870000}"/>
    <cellStyle name="20% - Accent1 4 2 3 5 2 3 2 2 2" xfId="34887" xr:uid="{00000000-0005-0000-0000-000090870000}"/>
    <cellStyle name="20% - Accent1 4 2 3 5 2 3 2 3" xfId="34888" xr:uid="{00000000-0005-0000-0000-000091870000}"/>
    <cellStyle name="20% - Accent1 4 2 3 5 2 3 3" xfId="34889" xr:uid="{00000000-0005-0000-0000-000092870000}"/>
    <cellStyle name="20% - Accent1 4 2 3 5 2 3 3 2" xfId="34890" xr:uid="{00000000-0005-0000-0000-000093870000}"/>
    <cellStyle name="20% - Accent1 4 2 3 5 2 3 4" xfId="34891" xr:uid="{00000000-0005-0000-0000-000094870000}"/>
    <cellStyle name="20% - Accent1 4 2 3 5 2 4" xfId="34892" xr:uid="{00000000-0005-0000-0000-000095870000}"/>
    <cellStyle name="20% - Accent1 4 2 3 5 2 4 2" xfId="34893" xr:uid="{00000000-0005-0000-0000-000096870000}"/>
    <cellStyle name="20% - Accent1 4 2 3 5 2 4 2 2" xfId="34894" xr:uid="{00000000-0005-0000-0000-000097870000}"/>
    <cellStyle name="20% - Accent1 4 2 3 5 2 4 2 2 2" xfId="34895" xr:uid="{00000000-0005-0000-0000-000098870000}"/>
    <cellStyle name="20% - Accent1 4 2 3 5 2 4 2 3" xfId="34896" xr:uid="{00000000-0005-0000-0000-000099870000}"/>
    <cellStyle name="20% - Accent1 4 2 3 5 2 4 3" xfId="34897" xr:uid="{00000000-0005-0000-0000-00009A870000}"/>
    <cellStyle name="20% - Accent1 4 2 3 5 2 4 3 2" xfId="34898" xr:uid="{00000000-0005-0000-0000-00009B870000}"/>
    <cellStyle name="20% - Accent1 4 2 3 5 2 4 4" xfId="34899" xr:uid="{00000000-0005-0000-0000-00009C870000}"/>
    <cellStyle name="20% - Accent1 4 2 3 5 2 5" xfId="34900" xr:uid="{00000000-0005-0000-0000-00009D870000}"/>
    <cellStyle name="20% - Accent1 4 2 3 5 2 5 2" xfId="34901" xr:uid="{00000000-0005-0000-0000-00009E870000}"/>
    <cellStyle name="20% - Accent1 4 2 3 5 2 5 2 2" xfId="34902" xr:uid="{00000000-0005-0000-0000-00009F870000}"/>
    <cellStyle name="20% - Accent1 4 2 3 5 2 5 3" xfId="34903" xr:uid="{00000000-0005-0000-0000-0000A0870000}"/>
    <cellStyle name="20% - Accent1 4 2 3 5 2 6" xfId="34904" xr:uid="{00000000-0005-0000-0000-0000A1870000}"/>
    <cellStyle name="20% - Accent1 4 2 3 5 2 6 2" xfId="34905" xr:uid="{00000000-0005-0000-0000-0000A2870000}"/>
    <cellStyle name="20% - Accent1 4 2 3 5 2 6 2 2" xfId="34906" xr:uid="{00000000-0005-0000-0000-0000A3870000}"/>
    <cellStyle name="20% - Accent1 4 2 3 5 2 6 3" xfId="34907" xr:uid="{00000000-0005-0000-0000-0000A4870000}"/>
    <cellStyle name="20% - Accent1 4 2 3 5 2 7" xfId="34908" xr:uid="{00000000-0005-0000-0000-0000A5870000}"/>
    <cellStyle name="20% - Accent1 4 2 3 5 2 7 2" xfId="34909" xr:uid="{00000000-0005-0000-0000-0000A6870000}"/>
    <cellStyle name="20% - Accent1 4 2 3 5 2 8" xfId="34910" xr:uid="{00000000-0005-0000-0000-0000A7870000}"/>
    <cellStyle name="20% - Accent1 4 2 3 5 2 8 2" xfId="34911" xr:uid="{00000000-0005-0000-0000-0000A8870000}"/>
    <cellStyle name="20% - Accent1 4 2 3 5 2 9" xfId="34912" xr:uid="{00000000-0005-0000-0000-0000A9870000}"/>
    <cellStyle name="20% - Accent1 4 2 3 5 3" xfId="34913" xr:uid="{00000000-0005-0000-0000-0000AA870000}"/>
    <cellStyle name="20% - Accent1 4 2 3 5 3 2" xfId="34914" xr:uid="{00000000-0005-0000-0000-0000AB870000}"/>
    <cellStyle name="20% - Accent1 4 2 3 5 3 2 2" xfId="34915" xr:uid="{00000000-0005-0000-0000-0000AC870000}"/>
    <cellStyle name="20% - Accent1 4 2 3 5 3 2 2 2" xfId="34916" xr:uid="{00000000-0005-0000-0000-0000AD870000}"/>
    <cellStyle name="20% - Accent1 4 2 3 5 3 2 2 2 2" xfId="34917" xr:uid="{00000000-0005-0000-0000-0000AE870000}"/>
    <cellStyle name="20% - Accent1 4 2 3 5 3 2 2 3" xfId="34918" xr:uid="{00000000-0005-0000-0000-0000AF870000}"/>
    <cellStyle name="20% - Accent1 4 2 3 5 3 2 3" xfId="34919" xr:uid="{00000000-0005-0000-0000-0000B0870000}"/>
    <cellStyle name="20% - Accent1 4 2 3 5 3 2 3 2" xfId="34920" xr:uid="{00000000-0005-0000-0000-0000B1870000}"/>
    <cellStyle name="20% - Accent1 4 2 3 5 3 2 4" xfId="34921" xr:uid="{00000000-0005-0000-0000-0000B2870000}"/>
    <cellStyle name="20% - Accent1 4 2 3 5 3 3" xfId="34922" xr:uid="{00000000-0005-0000-0000-0000B3870000}"/>
    <cellStyle name="20% - Accent1 4 2 3 5 3 3 2" xfId="34923" xr:uid="{00000000-0005-0000-0000-0000B4870000}"/>
    <cellStyle name="20% - Accent1 4 2 3 5 3 3 2 2" xfId="34924" xr:uid="{00000000-0005-0000-0000-0000B5870000}"/>
    <cellStyle name="20% - Accent1 4 2 3 5 3 3 2 2 2" xfId="34925" xr:uid="{00000000-0005-0000-0000-0000B6870000}"/>
    <cellStyle name="20% - Accent1 4 2 3 5 3 3 2 3" xfId="34926" xr:uid="{00000000-0005-0000-0000-0000B7870000}"/>
    <cellStyle name="20% - Accent1 4 2 3 5 3 3 3" xfId="34927" xr:uid="{00000000-0005-0000-0000-0000B8870000}"/>
    <cellStyle name="20% - Accent1 4 2 3 5 3 3 3 2" xfId="34928" xr:uid="{00000000-0005-0000-0000-0000B9870000}"/>
    <cellStyle name="20% - Accent1 4 2 3 5 3 3 4" xfId="34929" xr:uid="{00000000-0005-0000-0000-0000BA870000}"/>
    <cellStyle name="20% - Accent1 4 2 3 5 3 4" xfId="34930" xr:uid="{00000000-0005-0000-0000-0000BB870000}"/>
    <cellStyle name="20% - Accent1 4 2 3 5 3 4 2" xfId="34931" xr:uid="{00000000-0005-0000-0000-0000BC870000}"/>
    <cellStyle name="20% - Accent1 4 2 3 5 3 4 2 2" xfId="34932" xr:uid="{00000000-0005-0000-0000-0000BD870000}"/>
    <cellStyle name="20% - Accent1 4 2 3 5 3 4 2 2 2" xfId="34933" xr:uid="{00000000-0005-0000-0000-0000BE870000}"/>
    <cellStyle name="20% - Accent1 4 2 3 5 3 4 2 3" xfId="34934" xr:uid="{00000000-0005-0000-0000-0000BF870000}"/>
    <cellStyle name="20% - Accent1 4 2 3 5 3 4 3" xfId="34935" xr:uid="{00000000-0005-0000-0000-0000C0870000}"/>
    <cellStyle name="20% - Accent1 4 2 3 5 3 4 3 2" xfId="34936" xr:uid="{00000000-0005-0000-0000-0000C1870000}"/>
    <cellStyle name="20% - Accent1 4 2 3 5 3 4 4" xfId="34937" xr:uid="{00000000-0005-0000-0000-0000C2870000}"/>
    <cellStyle name="20% - Accent1 4 2 3 5 3 5" xfId="34938" xr:uid="{00000000-0005-0000-0000-0000C3870000}"/>
    <cellStyle name="20% - Accent1 4 2 3 5 3 5 2" xfId="34939" xr:uid="{00000000-0005-0000-0000-0000C4870000}"/>
    <cellStyle name="20% - Accent1 4 2 3 5 3 5 2 2" xfId="34940" xr:uid="{00000000-0005-0000-0000-0000C5870000}"/>
    <cellStyle name="20% - Accent1 4 2 3 5 3 5 3" xfId="34941" xr:uid="{00000000-0005-0000-0000-0000C6870000}"/>
    <cellStyle name="20% - Accent1 4 2 3 5 3 6" xfId="34942" xr:uid="{00000000-0005-0000-0000-0000C7870000}"/>
    <cellStyle name="20% - Accent1 4 2 3 5 3 6 2" xfId="34943" xr:uid="{00000000-0005-0000-0000-0000C8870000}"/>
    <cellStyle name="20% - Accent1 4 2 3 5 3 6 2 2" xfId="34944" xr:uid="{00000000-0005-0000-0000-0000C9870000}"/>
    <cellStyle name="20% - Accent1 4 2 3 5 3 6 3" xfId="34945" xr:uid="{00000000-0005-0000-0000-0000CA870000}"/>
    <cellStyle name="20% - Accent1 4 2 3 5 3 7" xfId="34946" xr:uid="{00000000-0005-0000-0000-0000CB870000}"/>
    <cellStyle name="20% - Accent1 4 2 3 5 3 7 2" xfId="34947" xr:uid="{00000000-0005-0000-0000-0000CC870000}"/>
    <cellStyle name="20% - Accent1 4 2 3 5 3 8" xfId="34948" xr:uid="{00000000-0005-0000-0000-0000CD870000}"/>
    <cellStyle name="20% - Accent1 4 2 3 5 3 8 2" xfId="34949" xr:uid="{00000000-0005-0000-0000-0000CE870000}"/>
    <cellStyle name="20% - Accent1 4 2 3 5 3 9" xfId="34950" xr:uid="{00000000-0005-0000-0000-0000CF870000}"/>
    <cellStyle name="20% - Accent1 4 2 3 5 4" xfId="34951" xr:uid="{00000000-0005-0000-0000-0000D0870000}"/>
    <cellStyle name="20% - Accent1 4 2 3 5 4 2" xfId="34952" xr:uid="{00000000-0005-0000-0000-0000D1870000}"/>
    <cellStyle name="20% - Accent1 4 2 3 5 4 2 2" xfId="34953" xr:uid="{00000000-0005-0000-0000-0000D2870000}"/>
    <cellStyle name="20% - Accent1 4 2 3 5 4 2 2 2" xfId="34954" xr:uid="{00000000-0005-0000-0000-0000D3870000}"/>
    <cellStyle name="20% - Accent1 4 2 3 5 4 2 3" xfId="34955" xr:uid="{00000000-0005-0000-0000-0000D4870000}"/>
    <cellStyle name="20% - Accent1 4 2 3 5 4 3" xfId="34956" xr:uid="{00000000-0005-0000-0000-0000D5870000}"/>
    <cellStyle name="20% - Accent1 4 2 3 5 4 3 2" xfId="34957" xr:uid="{00000000-0005-0000-0000-0000D6870000}"/>
    <cellStyle name="20% - Accent1 4 2 3 5 4 4" xfId="34958" xr:uid="{00000000-0005-0000-0000-0000D7870000}"/>
    <cellStyle name="20% - Accent1 4 2 3 5 5" xfId="34959" xr:uid="{00000000-0005-0000-0000-0000D8870000}"/>
    <cellStyle name="20% - Accent1 4 2 3 5 5 2" xfId="34960" xr:uid="{00000000-0005-0000-0000-0000D9870000}"/>
    <cellStyle name="20% - Accent1 4 2 3 5 5 2 2" xfId="34961" xr:uid="{00000000-0005-0000-0000-0000DA870000}"/>
    <cellStyle name="20% - Accent1 4 2 3 5 5 2 2 2" xfId="34962" xr:uid="{00000000-0005-0000-0000-0000DB870000}"/>
    <cellStyle name="20% - Accent1 4 2 3 5 5 2 3" xfId="34963" xr:uid="{00000000-0005-0000-0000-0000DC870000}"/>
    <cellStyle name="20% - Accent1 4 2 3 5 5 3" xfId="34964" xr:uid="{00000000-0005-0000-0000-0000DD870000}"/>
    <cellStyle name="20% - Accent1 4 2 3 5 5 3 2" xfId="34965" xr:uid="{00000000-0005-0000-0000-0000DE870000}"/>
    <cellStyle name="20% - Accent1 4 2 3 5 5 4" xfId="34966" xr:uid="{00000000-0005-0000-0000-0000DF870000}"/>
    <cellStyle name="20% - Accent1 4 2 3 5 6" xfId="34967" xr:uid="{00000000-0005-0000-0000-0000E0870000}"/>
    <cellStyle name="20% - Accent1 4 2 3 5 6 2" xfId="34968" xr:uid="{00000000-0005-0000-0000-0000E1870000}"/>
    <cellStyle name="20% - Accent1 4 2 3 5 6 2 2" xfId="34969" xr:uid="{00000000-0005-0000-0000-0000E2870000}"/>
    <cellStyle name="20% - Accent1 4 2 3 5 6 2 2 2" xfId="34970" xr:uid="{00000000-0005-0000-0000-0000E3870000}"/>
    <cellStyle name="20% - Accent1 4 2 3 5 6 2 3" xfId="34971" xr:uid="{00000000-0005-0000-0000-0000E4870000}"/>
    <cellStyle name="20% - Accent1 4 2 3 5 6 3" xfId="34972" xr:uid="{00000000-0005-0000-0000-0000E5870000}"/>
    <cellStyle name="20% - Accent1 4 2 3 5 6 3 2" xfId="34973" xr:uid="{00000000-0005-0000-0000-0000E6870000}"/>
    <cellStyle name="20% - Accent1 4 2 3 5 6 4" xfId="34974" xr:uid="{00000000-0005-0000-0000-0000E7870000}"/>
    <cellStyle name="20% - Accent1 4 2 3 5 7" xfId="34975" xr:uid="{00000000-0005-0000-0000-0000E8870000}"/>
    <cellStyle name="20% - Accent1 4 2 3 5 7 2" xfId="34976" xr:uid="{00000000-0005-0000-0000-0000E9870000}"/>
    <cellStyle name="20% - Accent1 4 2 3 5 7 2 2" xfId="34977" xr:uid="{00000000-0005-0000-0000-0000EA870000}"/>
    <cellStyle name="20% - Accent1 4 2 3 5 7 3" xfId="34978" xr:uid="{00000000-0005-0000-0000-0000EB870000}"/>
    <cellStyle name="20% - Accent1 4 2 3 5 8" xfId="34979" xr:uid="{00000000-0005-0000-0000-0000EC870000}"/>
    <cellStyle name="20% - Accent1 4 2 3 5 8 2" xfId="34980" xr:uid="{00000000-0005-0000-0000-0000ED870000}"/>
    <cellStyle name="20% - Accent1 4 2 3 5 8 2 2" xfId="34981" xr:uid="{00000000-0005-0000-0000-0000EE870000}"/>
    <cellStyle name="20% - Accent1 4 2 3 5 8 3" xfId="34982" xr:uid="{00000000-0005-0000-0000-0000EF870000}"/>
    <cellStyle name="20% - Accent1 4 2 3 5 9" xfId="34983" xr:uid="{00000000-0005-0000-0000-0000F0870000}"/>
    <cellStyle name="20% - Accent1 4 2 3 5 9 2" xfId="34984" xr:uid="{00000000-0005-0000-0000-0000F1870000}"/>
    <cellStyle name="20% - Accent1 4 2 3 6" xfId="34985" xr:uid="{00000000-0005-0000-0000-0000F2870000}"/>
    <cellStyle name="20% - Accent1 4 2 3 6 10" xfId="34986" xr:uid="{00000000-0005-0000-0000-0000F3870000}"/>
    <cellStyle name="20% - Accent1 4 2 3 6 10 2" xfId="34987" xr:uid="{00000000-0005-0000-0000-0000F4870000}"/>
    <cellStyle name="20% - Accent1 4 2 3 6 11" xfId="34988" xr:uid="{00000000-0005-0000-0000-0000F5870000}"/>
    <cellStyle name="20% - Accent1 4 2 3 6 2" xfId="34989" xr:uid="{00000000-0005-0000-0000-0000F6870000}"/>
    <cellStyle name="20% - Accent1 4 2 3 6 2 2" xfId="34990" xr:uid="{00000000-0005-0000-0000-0000F7870000}"/>
    <cellStyle name="20% - Accent1 4 2 3 6 2 2 2" xfId="34991" xr:uid="{00000000-0005-0000-0000-0000F8870000}"/>
    <cellStyle name="20% - Accent1 4 2 3 6 2 2 2 2" xfId="34992" xr:uid="{00000000-0005-0000-0000-0000F9870000}"/>
    <cellStyle name="20% - Accent1 4 2 3 6 2 2 2 2 2" xfId="34993" xr:uid="{00000000-0005-0000-0000-0000FA870000}"/>
    <cellStyle name="20% - Accent1 4 2 3 6 2 2 2 3" xfId="34994" xr:uid="{00000000-0005-0000-0000-0000FB870000}"/>
    <cellStyle name="20% - Accent1 4 2 3 6 2 2 3" xfId="34995" xr:uid="{00000000-0005-0000-0000-0000FC870000}"/>
    <cellStyle name="20% - Accent1 4 2 3 6 2 2 3 2" xfId="34996" xr:uid="{00000000-0005-0000-0000-0000FD870000}"/>
    <cellStyle name="20% - Accent1 4 2 3 6 2 2 4" xfId="34997" xr:uid="{00000000-0005-0000-0000-0000FE870000}"/>
    <cellStyle name="20% - Accent1 4 2 3 6 2 3" xfId="34998" xr:uid="{00000000-0005-0000-0000-0000FF870000}"/>
    <cellStyle name="20% - Accent1 4 2 3 6 2 3 2" xfId="34999" xr:uid="{00000000-0005-0000-0000-000000880000}"/>
    <cellStyle name="20% - Accent1 4 2 3 6 2 3 2 2" xfId="35000" xr:uid="{00000000-0005-0000-0000-000001880000}"/>
    <cellStyle name="20% - Accent1 4 2 3 6 2 3 2 2 2" xfId="35001" xr:uid="{00000000-0005-0000-0000-000002880000}"/>
    <cellStyle name="20% - Accent1 4 2 3 6 2 3 2 3" xfId="35002" xr:uid="{00000000-0005-0000-0000-000003880000}"/>
    <cellStyle name="20% - Accent1 4 2 3 6 2 3 3" xfId="35003" xr:uid="{00000000-0005-0000-0000-000004880000}"/>
    <cellStyle name="20% - Accent1 4 2 3 6 2 3 3 2" xfId="35004" xr:uid="{00000000-0005-0000-0000-000005880000}"/>
    <cellStyle name="20% - Accent1 4 2 3 6 2 3 4" xfId="35005" xr:uid="{00000000-0005-0000-0000-000006880000}"/>
    <cellStyle name="20% - Accent1 4 2 3 6 2 4" xfId="35006" xr:uid="{00000000-0005-0000-0000-000007880000}"/>
    <cellStyle name="20% - Accent1 4 2 3 6 2 4 2" xfId="35007" xr:uid="{00000000-0005-0000-0000-000008880000}"/>
    <cellStyle name="20% - Accent1 4 2 3 6 2 4 2 2" xfId="35008" xr:uid="{00000000-0005-0000-0000-000009880000}"/>
    <cellStyle name="20% - Accent1 4 2 3 6 2 4 2 2 2" xfId="35009" xr:uid="{00000000-0005-0000-0000-00000A880000}"/>
    <cellStyle name="20% - Accent1 4 2 3 6 2 4 2 3" xfId="35010" xr:uid="{00000000-0005-0000-0000-00000B880000}"/>
    <cellStyle name="20% - Accent1 4 2 3 6 2 4 3" xfId="35011" xr:uid="{00000000-0005-0000-0000-00000C880000}"/>
    <cellStyle name="20% - Accent1 4 2 3 6 2 4 3 2" xfId="35012" xr:uid="{00000000-0005-0000-0000-00000D880000}"/>
    <cellStyle name="20% - Accent1 4 2 3 6 2 4 4" xfId="35013" xr:uid="{00000000-0005-0000-0000-00000E880000}"/>
    <cellStyle name="20% - Accent1 4 2 3 6 2 5" xfId="35014" xr:uid="{00000000-0005-0000-0000-00000F880000}"/>
    <cellStyle name="20% - Accent1 4 2 3 6 2 5 2" xfId="35015" xr:uid="{00000000-0005-0000-0000-000010880000}"/>
    <cellStyle name="20% - Accent1 4 2 3 6 2 5 2 2" xfId="35016" xr:uid="{00000000-0005-0000-0000-000011880000}"/>
    <cellStyle name="20% - Accent1 4 2 3 6 2 5 3" xfId="35017" xr:uid="{00000000-0005-0000-0000-000012880000}"/>
    <cellStyle name="20% - Accent1 4 2 3 6 2 6" xfId="35018" xr:uid="{00000000-0005-0000-0000-000013880000}"/>
    <cellStyle name="20% - Accent1 4 2 3 6 2 6 2" xfId="35019" xr:uid="{00000000-0005-0000-0000-000014880000}"/>
    <cellStyle name="20% - Accent1 4 2 3 6 2 6 2 2" xfId="35020" xr:uid="{00000000-0005-0000-0000-000015880000}"/>
    <cellStyle name="20% - Accent1 4 2 3 6 2 6 3" xfId="35021" xr:uid="{00000000-0005-0000-0000-000016880000}"/>
    <cellStyle name="20% - Accent1 4 2 3 6 2 7" xfId="35022" xr:uid="{00000000-0005-0000-0000-000017880000}"/>
    <cellStyle name="20% - Accent1 4 2 3 6 2 7 2" xfId="35023" xr:uid="{00000000-0005-0000-0000-000018880000}"/>
    <cellStyle name="20% - Accent1 4 2 3 6 2 8" xfId="35024" xr:uid="{00000000-0005-0000-0000-000019880000}"/>
    <cellStyle name="20% - Accent1 4 2 3 6 2 8 2" xfId="35025" xr:uid="{00000000-0005-0000-0000-00001A880000}"/>
    <cellStyle name="20% - Accent1 4 2 3 6 2 9" xfId="35026" xr:uid="{00000000-0005-0000-0000-00001B880000}"/>
    <cellStyle name="20% - Accent1 4 2 3 6 3" xfId="35027" xr:uid="{00000000-0005-0000-0000-00001C880000}"/>
    <cellStyle name="20% - Accent1 4 2 3 6 3 2" xfId="35028" xr:uid="{00000000-0005-0000-0000-00001D880000}"/>
    <cellStyle name="20% - Accent1 4 2 3 6 3 2 2" xfId="35029" xr:uid="{00000000-0005-0000-0000-00001E880000}"/>
    <cellStyle name="20% - Accent1 4 2 3 6 3 2 2 2" xfId="35030" xr:uid="{00000000-0005-0000-0000-00001F880000}"/>
    <cellStyle name="20% - Accent1 4 2 3 6 3 2 2 2 2" xfId="35031" xr:uid="{00000000-0005-0000-0000-000020880000}"/>
    <cellStyle name="20% - Accent1 4 2 3 6 3 2 2 3" xfId="35032" xr:uid="{00000000-0005-0000-0000-000021880000}"/>
    <cellStyle name="20% - Accent1 4 2 3 6 3 2 3" xfId="35033" xr:uid="{00000000-0005-0000-0000-000022880000}"/>
    <cellStyle name="20% - Accent1 4 2 3 6 3 2 3 2" xfId="35034" xr:uid="{00000000-0005-0000-0000-000023880000}"/>
    <cellStyle name="20% - Accent1 4 2 3 6 3 2 4" xfId="35035" xr:uid="{00000000-0005-0000-0000-000024880000}"/>
    <cellStyle name="20% - Accent1 4 2 3 6 3 3" xfId="35036" xr:uid="{00000000-0005-0000-0000-000025880000}"/>
    <cellStyle name="20% - Accent1 4 2 3 6 3 3 2" xfId="35037" xr:uid="{00000000-0005-0000-0000-000026880000}"/>
    <cellStyle name="20% - Accent1 4 2 3 6 3 3 2 2" xfId="35038" xr:uid="{00000000-0005-0000-0000-000027880000}"/>
    <cellStyle name="20% - Accent1 4 2 3 6 3 3 2 2 2" xfId="35039" xr:uid="{00000000-0005-0000-0000-000028880000}"/>
    <cellStyle name="20% - Accent1 4 2 3 6 3 3 2 3" xfId="35040" xr:uid="{00000000-0005-0000-0000-000029880000}"/>
    <cellStyle name="20% - Accent1 4 2 3 6 3 3 3" xfId="35041" xr:uid="{00000000-0005-0000-0000-00002A880000}"/>
    <cellStyle name="20% - Accent1 4 2 3 6 3 3 3 2" xfId="35042" xr:uid="{00000000-0005-0000-0000-00002B880000}"/>
    <cellStyle name="20% - Accent1 4 2 3 6 3 3 4" xfId="35043" xr:uid="{00000000-0005-0000-0000-00002C880000}"/>
    <cellStyle name="20% - Accent1 4 2 3 6 3 4" xfId="35044" xr:uid="{00000000-0005-0000-0000-00002D880000}"/>
    <cellStyle name="20% - Accent1 4 2 3 6 3 4 2" xfId="35045" xr:uid="{00000000-0005-0000-0000-00002E880000}"/>
    <cellStyle name="20% - Accent1 4 2 3 6 3 4 2 2" xfId="35046" xr:uid="{00000000-0005-0000-0000-00002F880000}"/>
    <cellStyle name="20% - Accent1 4 2 3 6 3 4 2 2 2" xfId="35047" xr:uid="{00000000-0005-0000-0000-000030880000}"/>
    <cellStyle name="20% - Accent1 4 2 3 6 3 4 2 3" xfId="35048" xr:uid="{00000000-0005-0000-0000-000031880000}"/>
    <cellStyle name="20% - Accent1 4 2 3 6 3 4 3" xfId="35049" xr:uid="{00000000-0005-0000-0000-000032880000}"/>
    <cellStyle name="20% - Accent1 4 2 3 6 3 4 3 2" xfId="35050" xr:uid="{00000000-0005-0000-0000-000033880000}"/>
    <cellStyle name="20% - Accent1 4 2 3 6 3 4 4" xfId="35051" xr:uid="{00000000-0005-0000-0000-000034880000}"/>
    <cellStyle name="20% - Accent1 4 2 3 6 3 5" xfId="35052" xr:uid="{00000000-0005-0000-0000-000035880000}"/>
    <cellStyle name="20% - Accent1 4 2 3 6 3 5 2" xfId="35053" xr:uid="{00000000-0005-0000-0000-000036880000}"/>
    <cellStyle name="20% - Accent1 4 2 3 6 3 5 2 2" xfId="35054" xr:uid="{00000000-0005-0000-0000-000037880000}"/>
    <cellStyle name="20% - Accent1 4 2 3 6 3 5 3" xfId="35055" xr:uid="{00000000-0005-0000-0000-000038880000}"/>
    <cellStyle name="20% - Accent1 4 2 3 6 3 6" xfId="35056" xr:uid="{00000000-0005-0000-0000-000039880000}"/>
    <cellStyle name="20% - Accent1 4 2 3 6 3 6 2" xfId="35057" xr:uid="{00000000-0005-0000-0000-00003A880000}"/>
    <cellStyle name="20% - Accent1 4 2 3 6 3 6 2 2" xfId="35058" xr:uid="{00000000-0005-0000-0000-00003B880000}"/>
    <cellStyle name="20% - Accent1 4 2 3 6 3 6 3" xfId="35059" xr:uid="{00000000-0005-0000-0000-00003C880000}"/>
    <cellStyle name="20% - Accent1 4 2 3 6 3 7" xfId="35060" xr:uid="{00000000-0005-0000-0000-00003D880000}"/>
    <cellStyle name="20% - Accent1 4 2 3 6 3 7 2" xfId="35061" xr:uid="{00000000-0005-0000-0000-00003E880000}"/>
    <cellStyle name="20% - Accent1 4 2 3 6 3 8" xfId="35062" xr:uid="{00000000-0005-0000-0000-00003F880000}"/>
    <cellStyle name="20% - Accent1 4 2 3 6 3 8 2" xfId="35063" xr:uid="{00000000-0005-0000-0000-000040880000}"/>
    <cellStyle name="20% - Accent1 4 2 3 6 3 9" xfId="35064" xr:uid="{00000000-0005-0000-0000-000041880000}"/>
    <cellStyle name="20% - Accent1 4 2 3 6 4" xfId="35065" xr:uid="{00000000-0005-0000-0000-000042880000}"/>
    <cellStyle name="20% - Accent1 4 2 3 6 4 2" xfId="35066" xr:uid="{00000000-0005-0000-0000-000043880000}"/>
    <cellStyle name="20% - Accent1 4 2 3 6 4 2 2" xfId="35067" xr:uid="{00000000-0005-0000-0000-000044880000}"/>
    <cellStyle name="20% - Accent1 4 2 3 6 4 2 2 2" xfId="35068" xr:uid="{00000000-0005-0000-0000-000045880000}"/>
    <cellStyle name="20% - Accent1 4 2 3 6 4 2 3" xfId="35069" xr:uid="{00000000-0005-0000-0000-000046880000}"/>
    <cellStyle name="20% - Accent1 4 2 3 6 4 3" xfId="35070" xr:uid="{00000000-0005-0000-0000-000047880000}"/>
    <cellStyle name="20% - Accent1 4 2 3 6 4 3 2" xfId="35071" xr:uid="{00000000-0005-0000-0000-000048880000}"/>
    <cellStyle name="20% - Accent1 4 2 3 6 4 4" xfId="35072" xr:uid="{00000000-0005-0000-0000-000049880000}"/>
    <cellStyle name="20% - Accent1 4 2 3 6 5" xfId="35073" xr:uid="{00000000-0005-0000-0000-00004A880000}"/>
    <cellStyle name="20% - Accent1 4 2 3 6 5 2" xfId="35074" xr:uid="{00000000-0005-0000-0000-00004B880000}"/>
    <cellStyle name="20% - Accent1 4 2 3 6 5 2 2" xfId="35075" xr:uid="{00000000-0005-0000-0000-00004C880000}"/>
    <cellStyle name="20% - Accent1 4 2 3 6 5 2 2 2" xfId="35076" xr:uid="{00000000-0005-0000-0000-00004D880000}"/>
    <cellStyle name="20% - Accent1 4 2 3 6 5 2 3" xfId="35077" xr:uid="{00000000-0005-0000-0000-00004E880000}"/>
    <cellStyle name="20% - Accent1 4 2 3 6 5 3" xfId="35078" xr:uid="{00000000-0005-0000-0000-00004F880000}"/>
    <cellStyle name="20% - Accent1 4 2 3 6 5 3 2" xfId="35079" xr:uid="{00000000-0005-0000-0000-000050880000}"/>
    <cellStyle name="20% - Accent1 4 2 3 6 5 4" xfId="35080" xr:uid="{00000000-0005-0000-0000-000051880000}"/>
    <cellStyle name="20% - Accent1 4 2 3 6 6" xfId="35081" xr:uid="{00000000-0005-0000-0000-000052880000}"/>
    <cellStyle name="20% - Accent1 4 2 3 6 6 2" xfId="35082" xr:uid="{00000000-0005-0000-0000-000053880000}"/>
    <cellStyle name="20% - Accent1 4 2 3 6 6 2 2" xfId="35083" xr:uid="{00000000-0005-0000-0000-000054880000}"/>
    <cellStyle name="20% - Accent1 4 2 3 6 6 2 2 2" xfId="35084" xr:uid="{00000000-0005-0000-0000-000055880000}"/>
    <cellStyle name="20% - Accent1 4 2 3 6 6 2 3" xfId="35085" xr:uid="{00000000-0005-0000-0000-000056880000}"/>
    <cellStyle name="20% - Accent1 4 2 3 6 6 3" xfId="35086" xr:uid="{00000000-0005-0000-0000-000057880000}"/>
    <cellStyle name="20% - Accent1 4 2 3 6 6 3 2" xfId="35087" xr:uid="{00000000-0005-0000-0000-000058880000}"/>
    <cellStyle name="20% - Accent1 4 2 3 6 6 4" xfId="35088" xr:uid="{00000000-0005-0000-0000-000059880000}"/>
    <cellStyle name="20% - Accent1 4 2 3 6 7" xfId="35089" xr:uid="{00000000-0005-0000-0000-00005A880000}"/>
    <cellStyle name="20% - Accent1 4 2 3 6 7 2" xfId="35090" xr:uid="{00000000-0005-0000-0000-00005B880000}"/>
    <cellStyle name="20% - Accent1 4 2 3 6 7 2 2" xfId="35091" xr:uid="{00000000-0005-0000-0000-00005C880000}"/>
    <cellStyle name="20% - Accent1 4 2 3 6 7 3" xfId="35092" xr:uid="{00000000-0005-0000-0000-00005D880000}"/>
    <cellStyle name="20% - Accent1 4 2 3 6 8" xfId="35093" xr:uid="{00000000-0005-0000-0000-00005E880000}"/>
    <cellStyle name="20% - Accent1 4 2 3 6 8 2" xfId="35094" xr:uid="{00000000-0005-0000-0000-00005F880000}"/>
    <cellStyle name="20% - Accent1 4 2 3 6 8 2 2" xfId="35095" xr:uid="{00000000-0005-0000-0000-000060880000}"/>
    <cellStyle name="20% - Accent1 4 2 3 6 8 3" xfId="35096" xr:uid="{00000000-0005-0000-0000-000061880000}"/>
    <cellStyle name="20% - Accent1 4 2 3 6 9" xfId="35097" xr:uid="{00000000-0005-0000-0000-000062880000}"/>
    <cellStyle name="20% - Accent1 4 2 3 6 9 2" xfId="35098" xr:uid="{00000000-0005-0000-0000-000063880000}"/>
    <cellStyle name="20% - Accent1 4 2 3 7" xfId="35099" xr:uid="{00000000-0005-0000-0000-000064880000}"/>
    <cellStyle name="20% - Accent1 4 2 3 7 2" xfId="35100" xr:uid="{00000000-0005-0000-0000-000065880000}"/>
    <cellStyle name="20% - Accent1 4 2 3 7 2 2" xfId="35101" xr:uid="{00000000-0005-0000-0000-000066880000}"/>
    <cellStyle name="20% - Accent1 4 2 3 7 2 2 2" xfId="35102" xr:uid="{00000000-0005-0000-0000-000067880000}"/>
    <cellStyle name="20% - Accent1 4 2 3 7 2 2 2 2" xfId="35103" xr:uid="{00000000-0005-0000-0000-000068880000}"/>
    <cellStyle name="20% - Accent1 4 2 3 7 2 2 3" xfId="35104" xr:uid="{00000000-0005-0000-0000-000069880000}"/>
    <cellStyle name="20% - Accent1 4 2 3 7 2 3" xfId="35105" xr:uid="{00000000-0005-0000-0000-00006A880000}"/>
    <cellStyle name="20% - Accent1 4 2 3 7 2 3 2" xfId="35106" xr:uid="{00000000-0005-0000-0000-00006B880000}"/>
    <cellStyle name="20% - Accent1 4 2 3 7 2 4" xfId="35107" xr:uid="{00000000-0005-0000-0000-00006C880000}"/>
    <cellStyle name="20% - Accent1 4 2 3 7 3" xfId="35108" xr:uid="{00000000-0005-0000-0000-00006D880000}"/>
    <cellStyle name="20% - Accent1 4 2 3 7 3 2" xfId="35109" xr:uid="{00000000-0005-0000-0000-00006E880000}"/>
    <cellStyle name="20% - Accent1 4 2 3 7 3 2 2" xfId="35110" xr:uid="{00000000-0005-0000-0000-00006F880000}"/>
    <cellStyle name="20% - Accent1 4 2 3 7 3 2 2 2" xfId="35111" xr:uid="{00000000-0005-0000-0000-000070880000}"/>
    <cellStyle name="20% - Accent1 4 2 3 7 3 2 3" xfId="35112" xr:uid="{00000000-0005-0000-0000-000071880000}"/>
    <cellStyle name="20% - Accent1 4 2 3 7 3 3" xfId="35113" xr:uid="{00000000-0005-0000-0000-000072880000}"/>
    <cellStyle name="20% - Accent1 4 2 3 7 3 3 2" xfId="35114" xr:uid="{00000000-0005-0000-0000-000073880000}"/>
    <cellStyle name="20% - Accent1 4 2 3 7 3 4" xfId="35115" xr:uid="{00000000-0005-0000-0000-000074880000}"/>
    <cellStyle name="20% - Accent1 4 2 3 7 4" xfId="35116" xr:uid="{00000000-0005-0000-0000-000075880000}"/>
    <cellStyle name="20% - Accent1 4 2 3 7 4 2" xfId="35117" xr:uid="{00000000-0005-0000-0000-000076880000}"/>
    <cellStyle name="20% - Accent1 4 2 3 7 4 2 2" xfId="35118" xr:uid="{00000000-0005-0000-0000-000077880000}"/>
    <cellStyle name="20% - Accent1 4 2 3 7 4 2 2 2" xfId="35119" xr:uid="{00000000-0005-0000-0000-000078880000}"/>
    <cellStyle name="20% - Accent1 4 2 3 7 4 2 3" xfId="35120" xr:uid="{00000000-0005-0000-0000-000079880000}"/>
    <cellStyle name="20% - Accent1 4 2 3 7 4 3" xfId="35121" xr:uid="{00000000-0005-0000-0000-00007A880000}"/>
    <cellStyle name="20% - Accent1 4 2 3 7 4 3 2" xfId="35122" xr:uid="{00000000-0005-0000-0000-00007B880000}"/>
    <cellStyle name="20% - Accent1 4 2 3 7 4 4" xfId="35123" xr:uid="{00000000-0005-0000-0000-00007C880000}"/>
    <cellStyle name="20% - Accent1 4 2 3 7 5" xfId="35124" xr:uid="{00000000-0005-0000-0000-00007D880000}"/>
    <cellStyle name="20% - Accent1 4 2 3 7 5 2" xfId="35125" xr:uid="{00000000-0005-0000-0000-00007E880000}"/>
    <cellStyle name="20% - Accent1 4 2 3 7 5 2 2" xfId="35126" xr:uid="{00000000-0005-0000-0000-00007F880000}"/>
    <cellStyle name="20% - Accent1 4 2 3 7 5 3" xfId="35127" xr:uid="{00000000-0005-0000-0000-000080880000}"/>
    <cellStyle name="20% - Accent1 4 2 3 7 6" xfId="35128" xr:uid="{00000000-0005-0000-0000-000081880000}"/>
    <cellStyle name="20% - Accent1 4 2 3 7 6 2" xfId="35129" xr:uid="{00000000-0005-0000-0000-000082880000}"/>
    <cellStyle name="20% - Accent1 4 2 3 7 6 2 2" xfId="35130" xr:uid="{00000000-0005-0000-0000-000083880000}"/>
    <cellStyle name="20% - Accent1 4 2 3 7 6 3" xfId="35131" xr:uid="{00000000-0005-0000-0000-000084880000}"/>
    <cellStyle name="20% - Accent1 4 2 3 7 7" xfId="35132" xr:uid="{00000000-0005-0000-0000-000085880000}"/>
    <cellStyle name="20% - Accent1 4 2 3 7 7 2" xfId="35133" xr:uid="{00000000-0005-0000-0000-000086880000}"/>
    <cellStyle name="20% - Accent1 4 2 3 7 8" xfId="35134" xr:uid="{00000000-0005-0000-0000-000087880000}"/>
    <cellStyle name="20% - Accent1 4 2 3 7 8 2" xfId="35135" xr:uid="{00000000-0005-0000-0000-000088880000}"/>
    <cellStyle name="20% - Accent1 4 2 3 7 9" xfId="35136" xr:uid="{00000000-0005-0000-0000-000089880000}"/>
    <cellStyle name="20% - Accent1 4 2 3 8" xfId="35137" xr:uid="{00000000-0005-0000-0000-00008A880000}"/>
    <cellStyle name="20% - Accent1 4 2 3 8 2" xfId="35138" xr:uid="{00000000-0005-0000-0000-00008B880000}"/>
    <cellStyle name="20% - Accent1 4 2 3 8 2 2" xfId="35139" xr:uid="{00000000-0005-0000-0000-00008C880000}"/>
    <cellStyle name="20% - Accent1 4 2 3 8 2 2 2" xfId="35140" xr:uid="{00000000-0005-0000-0000-00008D880000}"/>
    <cellStyle name="20% - Accent1 4 2 3 8 2 2 2 2" xfId="35141" xr:uid="{00000000-0005-0000-0000-00008E880000}"/>
    <cellStyle name="20% - Accent1 4 2 3 8 2 2 3" xfId="35142" xr:uid="{00000000-0005-0000-0000-00008F880000}"/>
    <cellStyle name="20% - Accent1 4 2 3 8 2 3" xfId="35143" xr:uid="{00000000-0005-0000-0000-000090880000}"/>
    <cellStyle name="20% - Accent1 4 2 3 8 2 3 2" xfId="35144" xr:uid="{00000000-0005-0000-0000-000091880000}"/>
    <cellStyle name="20% - Accent1 4 2 3 8 2 4" xfId="35145" xr:uid="{00000000-0005-0000-0000-000092880000}"/>
    <cellStyle name="20% - Accent1 4 2 3 8 3" xfId="35146" xr:uid="{00000000-0005-0000-0000-000093880000}"/>
    <cellStyle name="20% - Accent1 4 2 3 8 3 2" xfId="35147" xr:uid="{00000000-0005-0000-0000-000094880000}"/>
    <cellStyle name="20% - Accent1 4 2 3 8 3 2 2" xfId="35148" xr:uid="{00000000-0005-0000-0000-000095880000}"/>
    <cellStyle name="20% - Accent1 4 2 3 8 3 2 2 2" xfId="35149" xr:uid="{00000000-0005-0000-0000-000096880000}"/>
    <cellStyle name="20% - Accent1 4 2 3 8 3 2 3" xfId="35150" xr:uid="{00000000-0005-0000-0000-000097880000}"/>
    <cellStyle name="20% - Accent1 4 2 3 8 3 3" xfId="35151" xr:uid="{00000000-0005-0000-0000-000098880000}"/>
    <cellStyle name="20% - Accent1 4 2 3 8 3 3 2" xfId="35152" xr:uid="{00000000-0005-0000-0000-000099880000}"/>
    <cellStyle name="20% - Accent1 4 2 3 8 3 4" xfId="35153" xr:uid="{00000000-0005-0000-0000-00009A880000}"/>
    <cellStyle name="20% - Accent1 4 2 3 8 4" xfId="35154" xr:uid="{00000000-0005-0000-0000-00009B880000}"/>
    <cellStyle name="20% - Accent1 4 2 3 8 4 2" xfId="35155" xr:uid="{00000000-0005-0000-0000-00009C880000}"/>
    <cellStyle name="20% - Accent1 4 2 3 8 4 2 2" xfId="35156" xr:uid="{00000000-0005-0000-0000-00009D880000}"/>
    <cellStyle name="20% - Accent1 4 2 3 8 4 2 2 2" xfId="35157" xr:uid="{00000000-0005-0000-0000-00009E880000}"/>
    <cellStyle name="20% - Accent1 4 2 3 8 4 2 3" xfId="35158" xr:uid="{00000000-0005-0000-0000-00009F880000}"/>
    <cellStyle name="20% - Accent1 4 2 3 8 4 3" xfId="35159" xr:uid="{00000000-0005-0000-0000-0000A0880000}"/>
    <cellStyle name="20% - Accent1 4 2 3 8 4 3 2" xfId="35160" xr:uid="{00000000-0005-0000-0000-0000A1880000}"/>
    <cellStyle name="20% - Accent1 4 2 3 8 4 4" xfId="35161" xr:uid="{00000000-0005-0000-0000-0000A2880000}"/>
    <cellStyle name="20% - Accent1 4 2 3 8 5" xfId="35162" xr:uid="{00000000-0005-0000-0000-0000A3880000}"/>
    <cellStyle name="20% - Accent1 4 2 3 8 5 2" xfId="35163" xr:uid="{00000000-0005-0000-0000-0000A4880000}"/>
    <cellStyle name="20% - Accent1 4 2 3 8 5 2 2" xfId="35164" xr:uid="{00000000-0005-0000-0000-0000A5880000}"/>
    <cellStyle name="20% - Accent1 4 2 3 8 5 3" xfId="35165" xr:uid="{00000000-0005-0000-0000-0000A6880000}"/>
    <cellStyle name="20% - Accent1 4 2 3 8 6" xfId="35166" xr:uid="{00000000-0005-0000-0000-0000A7880000}"/>
    <cellStyle name="20% - Accent1 4 2 3 8 6 2" xfId="35167" xr:uid="{00000000-0005-0000-0000-0000A8880000}"/>
    <cellStyle name="20% - Accent1 4 2 3 8 6 2 2" xfId="35168" xr:uid="{00000000-0005-0000-0000-0000A9880000}"/>
    <cellStyle name="20% - Accent1 4 2 3 8 6 3" xfId="35169" xr:uid="{00000000-0005-0000-0000-0000AA880000}"/>
    <cellStyle name="20% - Accent1 4 2 3 8 7" xfId="35170" xr:uid="{00000000-0005-0000-0000-0000AB880000}"/>
    <cellStyle name="20% - Accent1 4 2 3 8 7 2" xfId="35171" xr:uid="{00000000-0005-0000-0000-0000AC880000}"/>
    <cellStyle name="20% - Accent1 4 2 3 8 8" xfId="35172" xr:uid="{00000000-0005-0000-0000-0000AD880000}"/>
    <cellStyle name="20% - Accent1 4 2 3 8 8 2" xfId="35173" xr:uid="{00000000-0005-0000-0000-0000AE880000}"/>
    <cellStyle name="20% - Accent1 4 2 3 8 9" xfId="35174" xr:uid="{00000000-0005-0000-0000-0000AF880000}"/>
    <cellStyle name="20% - Accent1 4 2 3 9" xfId="35175" xr:uid="{00000000-0005-0000-0000-0000B0880000}"/>
    <cellStyle name="20% - Accent1 4 2 3 9 2" xfId="35176" xr:uid="{00000000-0005-0000-0000-0000B1880000}"/>
    <cellStyle name="20% - Accent1 4 2 3 9 2 2" xfId="35177" xr:uid="{00000000-0005-0000-0000-0000B2880000}"/>
    <cellStyle name="20% - Accent1 4 2 3 9 2 2 2" xfId="35178" xr:uid="{00000000-0005-0000-0000-0000B3880000}"/>
    <cellStyle name="20% - Accent1 4 2 3 9 2 3" xfId="35179" xr:uid="{00000000-0005-0000-0000-0000B4880000}"/>
    <cellStyle name="20% - Accent1 4 2 3 9 3" xfId="35180" xr:uid="{00000000-0005-0000-0000-0000B5880000}"/>
    <cellStyle name="20% - Accent1 4 2 3 9 3 2" xfId="35181" xr:uid="{00000000-0005-0000-0000-0000B6880000}"/>
    <cellStyle name="20% - Accent1 4 2 3 9 4" xfId="35182" xr:uid="{00000000-0005-0000-0000-0000B7880000}"/>
    <cellStyle name="20% - Accent1 4 2 4" xfId="35183" xr:uid="{00000000-0005-0000-0000-0000B8880000}"/>
    <cellStyle name="20% - Accent1 4 2 4 10" xfId="35184" xr:uid="{00000000-0005-0000-0000-0000B9880000}"/>
    <cellStyle name="20% - Accent1 4 2 4 10 2" xfId="35185" xr:uid="{00000000-0005-0000-0000-0000BA880000}"/>
    <cellStyle name="20% - Accent1 4 2 4 10 2 2" xfId="35186" xr:uid="{00000000-0005-0000-0000-0000BB880000}"/>
    <cellStyle name="20% - Accent1 4 2 4 10 2 2 2" xfId="35187" xr:uid="{00000000-0005-0000-0000-0000BC880000}"/>
    <cellStyle name="20% - Accent1 4 2 4 10 2 3" xfId="35188" xr:uid="{00000000-0005-0000-0000-0000BD880000}"/>
    <cellStyle name="20% - Accent1 4 2 4 10 3" xfId="35189" xr:uid="{00000000-0005-0000-0000-0000BE880000}"/>
    <cellStyle name="20% - Accent1 4 2 4 10 3 2" xfId="35190" xr:uid="{00000000-0005-0000-0000-0000BF880000}"/>
    <cellStyle name="20% - Accent1 4 2 4 10 4" xfId="35191" xr:uid="{00000000-0005-0000-0000-0000C0880000}"/>
    <cellStyle name="20% - Accent1 4 2 4 11" xfId="35192" xr:uid="{00000000-0005-0000-0000-0000C1880000}"/>
    <cellStyle name="20% - Accent1 4 2 4 11 2" xfId="35193" xr:uid="{00000000-0005-0000-0000-0000C2880000}"/>
    <cellStyle name="20% - Accent1 4 2 4 11 2 2" xfId="35194" xr:uid="{00000000-0005-0000-0000-0000C3880000}"/>
    <cellStyle name="20% - Accent1 4 2 4 11 2 2 2" xfId="35195" xr:uid="{00000000-0005-0000-0000-0000C4880000}"/>
    <cellStyle name="20% - Accent1 4 2 4 11 2 3" xfId="35196" xr:uid="{00000000-0005-0000-0000-0000C5880000}"/>
    <cellStyle name="20% - Accent1 4 2 4 11 3" xfId="35197" xr:uid="{00000000-0005-0000-0000-0000C6880000}"/>
    <cellStyle name="20% - Accent1 4 2 4 11 3 2" xfId="35198" xr:uid="{00000000-0005-0000-0000-0000C7880000}"/>
    <cellStyle name="20% - Accent1 4 2 4 11 4" xfId="35199" xr:uid="{00000000-0005-0000-0000-0000C8880000}"/>
    <cellStyle name="20% - Accent1 4 2 4 12" xfId="35200" xr:uid="{00000000-0005-0000-0000-0000C9880000}"/>
    <cellStyle name="20% - Accent1 4 2 4 12 2" xfId="35201" xr:uid="{00000000-0005-0000-0000-0000CA880000}"/>
    <cellStyle name="20% - Accent1 4 2 4 12 2 2" xfId="35202" xr:uid="{00000000-0005-0000-0000-0000CB880000}"/>
    <cellStyle name="20% - Accent1 4 2 4 12 3" xfId="35203" xr:uid="{00000000-0005-0000-0000-0000CC880000}"/>
    <cellStyle name="20% - Accent1 4 2 4 13" xfId="35204" xr:uid="{00000000-0005-0000-0000-0000CD880000}"/>
    <cellStyle name="20% - Accent1 4 2 4 13 2" xfId="35205" xr:uid="{00000000-0005-0000-0000-0000CE880000}"/>
    <cellStyle name="20% - Accent1 4 2 4 13 2 2" xfId="35206" xr:uid="{00000000-0005-0000-0000-0000CF880000}"/>
    <cellStyle name="20% - Accent1 4 2 4 13 3" xfId="35207" xr:uid="{00000000-0005-0000-0000-0000D0880000}"/>
    <cellStyle name="20% - Accent1 4 2 4 14" xfId="35208" xr:uid="{00000000-0005-0000-0000-0000D1880000}"/>
    <cellStyle name="20% - Accent1 4 2 4 14 2" xfId="35209" xr:uid="{00000000-0005-0000-0000-0000D2880000}"/>
    <cellStyle name="20% - Accent1 4 2 4 15" xfId="35210" xr:uid="{00000000-0005-0000-0000-0000D3880000}"/>
    <cellStyle name="20% - Accent1 4 2 4 15 2" xfId="35211" xr:uid="{00000000-0005-0000-0000-0000D4880000}"/>
    <cellStyle name="20% - Accent1 4 2 4 16" xfId="35212" xr:uid="{00000000-0005-0000-0000-0000D5880000}"/>
    <cellStyle name="20% - Accent1 4 2 4 2" xfId="35213" xr:uid="{00000000-0005-0000-0000-0000D6880000}"/>
    <cellStyle name="20% - Accent1 4 2 4 2 10" xfId="35214" xr:uid="{00000000-0005-0000-0000-0000D7880000}"/>
    <cellStyle name="20% - Accent1 4 2 4 2 10 2" xfId="35215" xr:uid="{00000000-0005-0000-0000-0000D8880000}"/>
    <cellStyle name="20% - Accent1 4 2 4 2 10 2 2" xfId="35216" xr:uid="{00000000-0005-0000-0000-0000D9880000}"/>
    <cellStyle name="20% - Accent1 4 2 4 2 10 2 2 2" xfId="35217" xr:uid="{00000000-0005-0000-0000-0000DA880000}"/>
    <cellStyle name="20% - Accent1 4 2 4 2 10 2 3" xfId="35218" xr:uid="{00000000-0005-0000-0000-0000DB880000}"/>
    <cellStyle name="20% - Accent1 4 2 4 2 10 3" xfId="35219" xr:uid="{00000000-0005-0000-0000-0000DC880000}"/>
    <cellStyle name="20% - Accent1 4 2 4 2 10 3 2" xfId="35220" xr:uid="{00000000-0005-0000-0000-0000DD880000}"/>
    <cellStyle name="20% - Accent1 4 2 4 2 10 4" xfId="35221" xr:uid="{00000000-0005-0000-0000-0000DE880000}"/>
    <cellStyle name="20% - Accent1 4 2 4 2 11" xfId="35222" xr:uid="{00000000-0005-0000-0000-0000DF880000}"/>
    <cellStyle name="20% - Accent1 4 2 4 2 11 2" xfId="35223" xr:uid="{00000000-0005-0000-0000-0000E0880000}"/>
    <cellStyle name="20% - Accent1 4 2 4 2 11 2 2" xfId="35224" xr:uid="{00000000-0005-0000-0000-0000E1880000}"/>
    <cellStyle name="20% - Accent1 4 2 4 2 11 3" xfId="35225" xr:uid="{00000000-0005-0000-0000-0000E2880000}"/>
    <cellStyle name="20% - Accent1 4 2 4 2 12" xfId="35226" xr:uid="{00000000-0005-0000-0000-0000E3880000}"/>
    <cellStyle name="20% - Accent1 4 2 4 2 12 2" xfId="35227" xr:uid="{00000000-0005-0000-0000-0000E4880000}"/>
    <cellStyle name="20% - Accent1 4 2 4 2 12 2 2" xfId="35228" xr:uid="{00000000-0005-0000-0000-0000E5880000}"/>
    <cellStyle name="20% - Accent1 4 2 4 2 12 3" xfId="35229" xr:uid="{00000000-0005-0000-0000-0000E6880000}"/>
    <cellStyle name="20% - Accent1 4 2 4 2 13" xfId="35230" xr:uid="{00000000-0005-0000-0000-0000E7880000}"/>
    <cellStyle name="20% - Accent1 4 2 4 2 13 2" xfId="35231" xr:uid="{00000000-0005-0000-0000-0000E8880000}"/>
    <cellStyle name="20% - Accent1 4 2 4 2 14" xfId="35232" xr:uid="{00000000-0005-0000-0000-0000E9880000}"/>
    <cellStyle name="20% - Accent1 4 2 4 2 14 2" xfId="35233" xr:uid="{00000000-0005-0000-0000-0000EA880000}"/>
    <cellStyle name="20% - Accent1 4 2 4 2 15" xfId="35234" xr:uid="{00000000-0005-0000-0000-0000EB880000}"/>
    <cellStyle name="20% - Accent1 4 2 4 2 2" xfId="35235" xr:uid="{00000000-0005-0000-0000-0000EC880000}"/>
    <cellStyle name="20% - Accent1 4 2 4 2 2 10" xfId="35236" xr:uid="{00000000-0005-0000-0000-0000ED880000}"/>
    <cellStyle name="20% - Accent1 4 2 4 2 2 10 2" xfId="35237" xr:uid="{00000000-0005-0000-0000-0000EE880000}"/>
    <cellStyle name="20% - Accent1 4 2 4 2 2 10 2 2" xfId="35238" xr:uid="{00000000-0005-0000-0000-0000EF880000}"/>
    <cellStyle name="20% - Accent1 4 2 4 2 2 10 3" xfId="35239" xr:uid="{00000000-0005-0000-0000-0000F0880000}"/>
    <cellStyle name="20% - Accent1 4 2 4 2 2 11" xfId="35240" xr:uid="{00000000-0005-0000-0000-0000F1880000}"/>
    <cellStyle name="20% - Accent1 4 2 4 2 2 11 2" xfId="35241" xr:uid="{00000000-0005-0000-0000-0000F2880000}"/>
    <cellStyle name="20% - Accent1 4 2 4 2 2 11 2 2" xfId="35242" xr:uid="{00000000-0005-0000-0000-0000F3880000}"/>
    <cellStyle name="20% - Accent1 4 2 4 2 2 11 3" xfId="35243" xr:uid="{00000000-0005-0000-0000-0000F4880000}"/>
    <cellStyle name="20% - Accent1 4 2 4 2 2 12" xfId="35244" xr:uid="{00000000-0005-0000-0000-0000F5880000}"/>
    <cellStyle name="20% - Accent1 4 2 4 2 2 12 2" xfId="35245" xr:uid="{00000000-0005-0000-0000-0000F6880000}"/>
    <cellStyle name="20% - Accent1 4 2 4 2 2 13" xfId="35246" xr:uid="{00000000-0005-0000-0000-0000F7880000}"/>
    <cellStyle name="20% - Accent1 4 2 4 2 2 13 2" xfId="35247" xr:uid="{00000000-0005-0000-0000-0000F8880000}"/>
    <cellStyle name="20% - Accent1 4 2 4 2 2 14" xfId="35248" xr:uid="{00000000-0005-0000-0000-0000F9880000}"/>
    <cellStyle name="20% - Accent1 4 2 4 2 2 2" xfId="35249" xr:uid="{00000000-0005-0000-0000-0000FA880000}"/>
    <cellStyle name="20% - Accent1 4 2 4 2 2 2 10" xfId="35250" xr:uid="{00000000-0005-0000-0000-0000FB880000}"/>
    <cellStyle name="20% - Accent1 4 2 4 2 2 2 10 2" xfId="35251" xr:uid="{00000000-0005-0000-0000-0000FC880000}"/>
    <cellStyle name="20% - Accent1 4 2 4 2 2 2 11" xfId="35252" xr:uid="{00000000-0005-0000-0000-0000FD880000}"/>
    <cellStyle name="20% - Accent1 4 2 4 2 2 2 2" xfId="35253" xr:uid="{00000000-0005-0000-0000-0000FE880000}"/>
    <cellStyle name="20% - Accent1 4 2 4 2 2 2 2 2" xfId="35254" xr:uid="{00000000-0005-0000-0000-0000FF880000}"/>
    <cellStyle name="20% - Accent1 4 2 4 2 2 2 2 2 2" xfId="35255" xr:uid="{00000000-0005-0000-0000-000000890000}"/>
    <cellStyle name="20% - Accent1 4 2 4 2 2 2 2 2 2 2" xfId="35256" xr:uid="{00000000-0005-0000-0000-000001890000}"/>
    <cellStyle name="20% - Accent1 4 2 4 2 2 2 2 2 2 2 2" xfId="35257" xr:uid="{00000000-0005-0000-0000-000002890000}"/>
    <cellStyle name="20% - Accent1 4 2 4 2 2 2 2 2 2 3" xfId="35258" xr:uid="{00000000-0005-0000-0000-000003890000}"/>
    <cellStyle name="20% - Accent1 4 2 4 2 2 2 2 2 3" xfId="35259" xr:uid="{00000000-0005-0000-0000-000004890000}"/>
    <cellStyle name="20% - Accent1 4 2 4 2 2 2 2 2 3 2" xfId="35260" xr:uid="{00000000-0005-0000-0000-000005890000}"/>
    <cellStyle name="20% - Accent1 4 2 4 2 2 2 2 2 4" xfId="35261" xr:uid="{00000000-0005-0000-0000-000006890000}"/>
    <cellStyle name="20% - Accent1 4 2 4 2 2 2 2 3" xfId="35262" xr:uid="{00000000-0005-0000-0000-000007890000}"/>
    <cellStyle name="20% - Accent1 4 2 4 2 2 2 2 3 2" xfId="35263" xr:uid="{00000000-0005-0000-0000-000008890000}"/>
    <cellStyle name="20% - Accent1 4 2 4 2 2 2 2 3 2 2" xfId="35264" xr:uid="{00000000-0005-0000-0000-000009890000}"/>
    <cellStyle name="20% - Accent1 4 2 4 2 2 2 2 3 2 2 2" xfId="35265" xr:uid="{00000000-0005-0000-0000-00000A890000}"/>
    <cellStyle name="20% - Accent1 4 2 4 2 2 2 2 3 2 3" xfId="35266" xr:uid="{00000000-0005-0000-0000-00000B890000}"/>
    <cellStyle name="20% - Accent1 4 2 4 2 2 2 2 3 3" xfId="35267" xr:uid="{00000000-0005-0000-0000-00000C890000}"/>
    <cellStyle name="20% - Accent1 4 2 4 2 2 2 2 3 3 2" xfId="35268" xr:uid="{00000000-0005-0000-0000-00000D890000}"/>
    <cellStyle name="20% - Accent1 4 2 4 2 2 2 2 3 4" xfId="35269" xr:uid="{00000000-0005-0000-0000-00000E890000}"/>
    <cellStyle name="20% - Accent1 4 2 4 2 2 2 2 4" xfId="35270" xr:uid="{00000000-0005-0000-0000-00000F890000}"/>
    <cellStyle name="20% - Accent1 4 2 4 2 2 2 2 4 2" xfId="35271" xr:uid="{00000000-0005-0000-0000-000010890000}"/>
    <cellStyle name="20% - Accent1 4 2 4 2 2 2 2 4 2 2" xfId="35272" xr:uid="{00000000-0005-0000-0000-000011890000}"/>
    <cellStyle name="20% - Accent1 4 2 4 2 2 2 2 4 2 2 2" xfId="35273" xr:uid="{00000000-0005-0000-0000-000012890000}"/>
    <cellStyle name="20% - Accent1 4 2 4 2 2 2 2 4 2 3" xfId="35274" xr:uid="{00000000-0005-0000-0000-000013890000}"/>
    <cellStyle name="20% - Accent1 4 2 4 2 2 2 2 4 3" xfId="35275" xr:uid="{00000000-0005-0000-0000-000014890000}"/>
    <cellStyle name="20% - Accent1 4 2 4 2 2 2 2 4 3 2" xfId="35276" xr:uid="{00000000-0005-0000-0000-000015890000}"/>
    <cellStyle name="20% - Accent1 4 2 4 2 2 2 2 4 4" xfId="35277" xr:uid="{00000000-0005-0000-0000-000016890000}"/>
    <cellStyle name="20% - Accent1 4 2 4 2 2 2 2 5" xfId="35278" xr:uid="{00000000-0005-0000-0000-000017890000}"/>
    <cellStyle name="20% - Accent1 4 2 4 2 2 2 2 5 2" xfId="35279" xr:uid="{00000000-0005-0000-0000-000018890000}"/>
    <cellStyle name="20% - Accent1 4 2 4 2 2 2 2 5 2 2" xfId="35280" xr:uid="{00000000-0005-0000-0000-000019890000}"/>
    <cellStyle name="20% - Accent1 4 2 4 2 2 2 2 5 3" xfId="35281" xr:uid="{00000000-0005-0000-0000-00001A890000}"/>
    <cellStyle name="20% - Accent1 4 2 4 2 2 2 2 6" xfId="35282" xr:uid="{00000000-0005-0000-0000-00001B890000}"/>
    <cellStyle name="20% - Accent1 4 2 4 2 2 2 2 6 2" xfId="35283" xr:uid="{00000000-0005-0000-0000-00001C890000}"/>
    <cellStyle name="20% - Accent1 4 2 4 2 2 2 2 6 2 2" xfId="35284" xr:uid="{00000000-0005-0000-0000-00001D890000}"/>
    <cellStyle name="20% - Accent1 4 2 4 2 2 2 2 6 3" xfId="35285" xr:uid="{00000000-0005-0000-0000-00001E890000}"/>
    <cellStyle name="20% - Accent1 4 2 4 2 2 2 2 7" xfId="35286" xr:uid="{00000000-0005-0000-0000-00001F890000}"/>
    <cellStyle name="20% - Accent1 4 2 4 2 2 2 2 7 2" xfId="35287" xr:uid="{00000000-0005-0000-0000-000020890000}"/>
    <cellStyle name="20% - Accent1 4 2 4 2 2 2 2 8" xfId="35288" xr:uid="{00000000-0005-0000-0000-000021890000}"/>
    <cellStyle name="20% - Accent1 4 2 4 2 2 2 2 8 2" xfId="35289" xr:uid="{00000000-0005-0000-0000-000022890000}"/>
    <cellStyle name="20% - Accent1 4 2 4 2 2 2 2 9" xfId="35290" xr:uid="{00000000-0005-0000-0000-000023890000}"/>
    <cellStyle name="20% - Accent1 4 2 4 2 2 2 3" xfId="35291" xr:uid="{00000000-0005-0000-0000-000024890000}"/>
    <cellStyle name="20% - Accent1 4 2 4 2 2 2 3 2" xfId="35292" xr:uid="{00000000-0005-0000-0000-000025890000}"/>
    <cellStyle name="20% - Accent1 4 2 4 2 2 2 3 2 2" xfId="35293" xr:uid="{00000000-0005-0000-0000-000026890000}"/>
    <cellStyle name="20% - Accent1 4 2 4 2 2 2 3 2 2 2" xfId="35294" xr:uid="{00000000-0005-0000-0000-000027890000}"/>
    <cellStyle name="20% - Accent1 4 2 4 2 2 2 3 2 2 2 2" xfId="35295" xr:uid="{00000000-0005-0000-0000-000028890000}"/>
    <cellStyle name="20% - Accent1 4 2 4 2 2 2 3 2 2 3" xfId="35296" xr:uid="{00000000-0005-0000-0000-000029890000}"/>
    <cellStyle name="20% - Accent1 4 2 4 2 2 2 3 2 3" xfId="35297" xr:uid="{00000000-0005-0000-0000-00002A890000}"/>
    <cellStyle name="20% - Accent1 4 2 4 2 2 2 3 2 3 2" xfId="35298" xr:uid="{00000000-0005-0000-0000-00002B890000}"/>
    <cellStyle name="20% - Accent1 4 2 4 2 2 2 3 2 4" xfId="35299" xr:uid="{00000000-0005-0000-0000-00002C890000}"/>
    <cellStyle name="20% - Accent1 4 2 4 2 2 2 3 3" xfId="35300" xr:uid="{00000000-0005-0000-0000-00002D890000}"/>
    <cellStyle name="20% - Accent1 4 2 4 2 2 2 3 3 2" xfId="35301" xr:uid="{00000000-0005-0000-0000-00002E890000}"/>
    <cellStyle name="20% - Accent1 4 2 4 2 2 2 3 3 2 2" xfId="35302" xr:uid="{00000000-0005-0000-0000-00002F890000}"/>
    <cellStyle name="20% - Accent1 4 2 4 2 2 2 3 3 2 2 2" xfId="35303" xr:uid="{00000000-0005-0000-0000-000030890000}"/>
    <cellStyle name="20% - Accent1 4 2 4 2 2 2 3 3 2 3" xfId="35304" xr:uid="{00000000-0005-0000-0000-000031890000}"/>
    <cellStyle name="20% - Accent1 4 2 4 2 2 2 3 3 3" xfId="35305" xr:uid="{00000000-0005-0000-0000-000032890000}"/>
    <cellStyle name="20% - Accent1 4 2 4 2 2 2 3 3 3 2" xfId="35306" xr:uid="{00000000-0005-0000-0000-000033890000}"/>
    <cellStyle name="20% - Accent1 4 2 4 2 2 2 3 3 4" xfId="35307" xr:uid="{00000000-0005-0000-0000-000034890000}"/>
    <cellStyle name="20% - Accent1 4 2 4 2 2 2 3 4" xfId="35308" xr:uid="{00000000-0005-0000-0000-000035890000}"/>
    <cellStyle name="20% - Accent1 4 2 4 2 2 2 3 4 2" xfId="35309" xr:uid="{00000000-0005-0000-0000-000036890000}"/>
    <cellStyle name="20% - Accent1 4 2 4 2 2 2 3 4 2 2" xfId="35310" xr:uid="{00000000-0005-0000-0000-000037890000}"/>
    <cellStyle name="20% - Accent1 4 2 4 2 2 2 3 4 2 2 2" xfId="35311" xr:uid="{00000000-0005-0000-0000-000038890000}"/>
    <cellStyle name="20% - Accent1 4 2 4 2 2 2 3 4 2 3" xfId="35312" xr:uid="{00000000-0005-0000-0000-000039890000}"/>
    <cellStyle name="20% - Accent1 4 2 4 2 2 2 3 4 3" xfId="35313" xr:uid="{00000000-0005-0000-0000-00003A890000}"/>
    <cellStyle name="20% - Accent1 4 2 4 2 2 2 3 4 3 2" xfId="35314" xr:uid="{00000000-0005-0000-0000-00003B890000}"/>
    <cellStyle name="20% - Accent1 4 2 4 2 2 2 3 4 4" xfId="35315" xr:uid="{00000000-0005-0000-0000-00003C890000}"/>
    <cellStyle name="20% - Accent1 4 2 4 2 2 2 3 5" xfId="35316" xr:uid="{00000000-0005-0000-0000-00003D890000}"/>
    <cellStyle name="20% - Accent1 4 2 4 2 2 2 3 5 2" xfId="35317" xr:uid="{00000000-0005-0000-0000-00003E890000}"/>
    <cellStyle name="20% - Accent1 4 2 4 2 2 2 3 5 2 2" xfId="35318" xr:uid="{00000000-0005-0000-0000-00003F890000}"/>
    <cellStyle name="20% - Accent1 4 2 4 2 2 2 3 5 3" xfId="35319" xr:uid="{00000000-0005-0000-0000-000040890000}"/>
    <cellStyle name="20% - Accent1 4 2 4 2 2 2 3 6" xfId="35320" xr:uid="{00000000-0005-0000-0000-000041890000}"/>
    <cellStyle name="20% - Accent1 4 2 4 2 2 2 3 6 2" xfId="35321" xr:uid="{00000000-0005-0000-0000-000042890000}"/>
    <cellStyle name="20% - Accent1 4 2 4 2 2 2 3 6 2 2" xfId="35322" xr:uid="{00000000-0005-0000-0000-000043890000}"/>
    <cellStyle name="20% - Accent1 4 2 4 2 2 2 3 6 3" xfId="35323" xr:uid="{00000000-0005-0000-0000-000044890000}"/>
    <cellStyle name="20% - Accent1 4 2 4 2 2 2 3 7" xfId="35324" xr:uid="{00000000-0005-0000-0000-000045890000}"/>
    <cellStyle name="20% - Accent1 4 2 4 2 2 2 3 7 2" xfId="35325" xr:uid="{00000000-0005-0000-0000-000046890000}"/>
    <cellStyle name="20% - Accent1 4 2 4 2 2 2 3 8" xfId="35326" xr:uid="{00000000-0005-0000-0000-000047890000}"/>
    <cellStyle name="20% - Accent1 4 2 4 2 2 2 3 8 2" xfId="35327" xr:uid="{00000000-0005-0000-0000-000048890000}"/>
    <cellStyle name="20% - Accent1 4 2 4 2 2 2 3 9" xfId="35328" xr:uid="{00000000-0005-0000-0000-000049890000}"/>
    <cellStyle name="20% - Accent1 4 2 4 2 2 2 4" xfId="35329" xr:uid="{00000000-0005-0000-0000-00004A890000}"/>
    <cellStyle name="20% - Accent1 4 2 4 2 2 2 4 2" xfId="35330" xr:uid="{00000000-0005-0000-0000-00004B890000}"/>
    <cellStyle name="20% - Accent1 4 2 4 2 2 2 4 2 2" xfId="35331" xr:uid="{00000000-0005-0000-0000-00004C890000}"/>
    <cellStyle name="20% - Accent1 4 2 4 2 2 2 4 2 2 2" xfId="35332" xr:uid="{00000000-0005-0000-0000-00004D890000}"/>
    <cellStyle name="20% - Accent1 4 2 4 2 2 2 4 2 3" xfId="35333" xr:uid="{00000000-0005-0000-0000-00004E890000}"/>
    <cellStyle name="20% - Accent1 4 2 4 2 2 2 4 3" xfId="35334" xr:uid="{00000000-0005-0000-0000-00004F890000}"/>
    <cellStyle name="20% - Accent1 4 2 4 2 2 2 4 3 2" xfId="35335" xr:uid="{00000000-0005-0000-0000-000050890000}"/>
    <cellStyle name="20% - Accent1 4 2 4 2 2 2 4 4" xfId="35336" xr:uid="{00000000-0005-0000-0000-000051890000}"/>
    <cellStyle name="20% - Accent1 4 2 4 2 2 2 5" xfId="35337" xr:uid="{00000000-0005-0000-0000-000052890000}"/>
    <cellStyle name="20% - Accent1 4 2 4 2 2 2 5 2" xfId="35338" xr:uid="{00000000-0005-0000-0000-000053890000}"/>
    <cellStyle name="20% - Accent1 4 2 4 2 2 2 5 2 2" xfId="35339" xr:uid="{00000000-0005-0000-0000-000054890000}"/>
    <cellStyle name="20% - Accent1 4 2 4 2 2 2 5 2 2 2" xfId="35340" xr:uid="{00000000-0005-0000-0000-000055890000}"/>
    <cellStyle name="20% - Accent1 4 2 4 2 2 2 5 2 3" xfId="35341" xr:uid="{00000000-0005-0000-0000-000056890000}"/>
    <cellStyle name="20% - Accent1 4 2 4 2 2 2 5 3" xfId="35342" xr:uid="{00000000-0005-0000-0000-000057890000}"/>
    <cellStyle name="20% - Accent1 4 2 4 2 2 2 5 3 2" xfId="35343" xr:uid="{00000000-0005-0000-0000-000058890000}"/>
    <cellStyle name="20% - Accent1 4 2 4 2 2 2 5 4" xfId="35344" xr:uid="{00000000-0005-0000-0000-000059890000}"/>
    <cellStyle name="20% - Accent1 4 2 4 2 2 2 6" xfId="35345" xr:uid="{00000000-0005-0000-0000-00005A890000}"/>
    <cellStyle name="20% - Accent1 4 2 4 2 2 2 6 2" xfId="35346" xr:uid="{00000000-0005-0000-0000-00005B890000}"/>
    <cellStyle name="20% - Accent1 4 2 4 2 2 2 6 2 2" xfId="35347" xr:uid="{00000000-0005-0000-0000-00005C890000}"/>
    <cellStyle name="20% - Accent1 4 2 4 2 2 2 6 2 2 2" xfId="35348" xr:uid="{00000000-0005-0000-0000-00005D890000}"/>
    <cellStyle name="20% - Accent1 4 2 4 2 2 2 6 2 3" xfId="35349" xr:uid="{00000000-0005-0000-0000-00005E890000}"/>
    <cellStyle name="20% - Accent1 4 2 4 2 2 2 6 3" xfId="35350" xr:uid="{00000000-0005-0000-0000-00005F890000}"/>
    <cellStyle name="20% - Accent1 4 2 4 2 2 2 6 3 2" xfId="35351" xr:uid="{00000000-0005-0000-0000-000060890000}"/>
    <cellStyle name="20% - Accent1 4 2 4 2 2 2 6 4" xfId="35352" xr:uid="{00000000-0005-0000-0000-000061890000}"/>
    <cellStyle name="20% - Accent1 4 2 4 2 2 2 7" xfId="35353" xr:uid="{00000000-0005-0000-0000-000062890000}"/>
    <cellStyle name="20% - Accent1 4 2 4 2 2 2 7 2" xfId="35354" xr:uid="{00000000-0005-0000-0000-000063890000}"/>
    <cellStyle name="20% - Accent1 4 2 4 2 2 2 7 2 2" xfId="35355" xr:uid="{00000000-0005-0000-0000-000064890000}"/>
    <cellStyle name="20% - Accent1 4 2 4 2 2 2 7 3" xfId="35356" xr:uid="{00000000-0005-0000-0000-000065890000}"/>
    <cellStyle name="20% - Accent1 4 2 4 2 2 2 8" xfId="35357" xr:uid="{00000000-0005-0000-0000-000066890000}"/>
    <cellStyle name="20% - Accent1 4 2 4 2 2 2 8 2" xfId="35358" xr:uid="{00000000-0005-0000-0000-000067890000}"/>
    <cellStyle name="20% - Accent1 4 2 4 2 2 2 8 2 2" xfId="35359" xr:uid="{00000000-0005-0000-0000-000068890000}"/>
    <cellStyle name="20% - Accent1 4 2 4 2 2 2 8 3" xfId="35360" xr:uid="{00000000-0005-0000-0000-000069890000}"/>
    <cellStyle name="20% - Accent1 4 2 4 2 2 2 9" xfId="35361" xr:uid="{00000000-0005-0000-0000-00006A890000}"/>
    <cellStyle name="20% - Accent1 4 2 4 2 2 2 9 2" xfId="35362" xr:uid="{00000000-0005-0000-0000-00006B890000}"/>
    <cellStyle name="20% - Accent1 4 2 4 2 2 3" xfId="35363" xr:uid="{00000000-0005-0000-0000-00006C890000}"/>
    <cellStyle name="20% - Accent1 4 2 4 2 2 3 10" xfId="35364" xr:uid="{00000000-0005-0000-0000-00006D890000}"/>
    <cellStyle name="20% - Accent1 4 2 4 2 2 3 10 2" xfId="35365" xr:uid="{00000000-0005-0000-0000-00006E890000}"/>
    <cellStyle name="20% - Accent1 4 2 4 2 2 3 11" xfId="35366" xr:uid="{00000000-0005-0000-0000-00006F890000}"/>
    <cellStyle name="20% - Accent1 4 2 4 2 2 3 2" xfId="35367" xr:uid="{00000000-0005-0000-0000-000070890000}"/>
    <cellStyle name="20% - Accent1 4 2 4 2 2 3 2 2" xfId="35368" xr:uid="{00000000-0005-0000-0000-000071890000}"/>
    <cellStyle name="20% - Accent1 4 2 4 2 2 3 2 2 2" xfId="35369" xr:uid="{00000000-0005-0000-0000-000072890000}"/>
    <cellStyle name="20% - Accent1 4 2 4 2 2 3 2 2 2 2" xfId="35370" xr:uid="{00000000-0005-0000-0000-000073890000}"/>
    <cellStyle name="20% - Accent1 4 2 4 2 2 3 2 2 2 2 2" xfId="35371" xr:uid="{00000000-0005-0000-0000-000074890000}"/>
    <cellStyle name="20% - Accent1 4 2 4 2 2 3 2 2 2 3" xfId="35372" xr:uid="{00000000-0005-0000-0000-000075890000}"/>
    <cellStyle name="20% - Accent1 4 2 4 2 2 3 2 2 3" xfId="35373" xr:uid="{00000000-0005-0000-0000-000076890000}"/>
    <cellStyle name="20% - Accent1 4 2 4 2 2 3 2 2 3 2" xfId="35374" xr:uid="{00000000-0005-0000-0000-000077890000}"/>
    <cellStyle name="20% - Accent1 4 2 4 2 2 3 2 2 4" xfId="35375" xr:uid="{00000000-0005-0000-0000-000078890000}"/>
    <cellStyle name="20% - Accent1 4 2 4 2 2 3 2 3" xfId="35376" xr:uid="{00000000-0005-0000-0000-000079890000}"/>
    <cellStyle name="20% - Accent1 4 2 4 2 2 3 2 3 2" xfId="35377" xr:uid="{00000000-0005-0000-0000-00007A890000}"/>
    <cellStyle name="20% - Accent1 4 2 4 2 2 3 2 3 2 2" xfId="35378" xr:uid="{00000000-0005-0000-0000-00007B890000}"/>
    <cellStyle name="20% - Accent1 4 2 4 2 2 3 2 3 2 2 2" xfId="35379" xr:uid="{00000000-0005-0000-0000-00007C890000}"/>
    <cellStyle name="20% - Accent1 4 2 4 2 2 3 2 3 2 3" xfId="35380" xr:uid="{00000000-0005-0000-0000-00007D890000}"/>
    <cellStyle name="20% - Accent1 4 2 4 2 2 3 2 3 3" xfId="35381" xr:uid="{00000000-0005-0000-0000-00007E890000}"/>
    <cellStyle name="20% - Accent1 4 2 4 2 2 3 2 3 3 2" xfId="35382" xr:uid="{00000000-0005-0000-0000-00007F890000}"/>
    <cellStyle name="20% - Accent1 4 2 4 2 2 3 2 3 4" xfId="35383" xr:uid="{00000000-0005-0000-0000-000080890000}"/>
    <cellStyle name="20% - Accent1 4 2 4 2 2 3 2 4" xfId="35384" xr:uid="{00000000-0005-0000-0000-000081890000}"/>
    <cellStyle name="20% - Accent1 4 2 4 2 2 3 2 4 2" xfId="35385" xr:uid="{00000000-0005-0000-0000-000082890000}"/>
    <cellStyle name="20% - Accent1 4 2 4 2 2 3 2 4 2 2" xfId="35386" xr:uid="{00000000-0005-0000-0000-000083890000}"/>
    <cellStyle name="20% - Accent1 4 2 4 2 2 3 2 4 2 2 2" xfId="35387" xr:uid="{00000000-0005-0000-0000-000084890000}"/>
    <cellStyle name="20% - Accent1 4 2 4 2 2 3 2 4 2 3" xfId="35388" xr:uid="{00000000-0005-0000-0000-000085890000}"/>
    <cellStyle name="20% - Accent1 4 2 4 2 2 3 2 4 3" xfId="35389" xr:uid="{00000000-0005-0000-0000-000086890000}"/>
    <cellStyle name="20% - Accent1 4 2 4 2 2 3 2 4 3 2" xfId="35390" xr:uid="{00000000-0005-0000-0000-000087890000}"/>
    <cellStyle name="20% - Accent1 4 2 4 2 2 3 2 4 4" xfId="35391" xr:uid="{00000000-0005-0000-0000-000088890000}"/>
    <cellStyle name="20% - Accent1 4 2 4 2 2 3 2 5" xfId="35392" xr:uid="{00000000-0005-0000-0000-000089890000}"/>
    <cellStyle name="20% - Accent1 4 2 4 2 2 3 2 5 2" xfId="35393" xr:uid="{00000000-0005-0000-0000-00008A890000}"/>
    <cellStyle name="20% - Accent1 4 2 4 2 2 3 2 5 2 2" xfId="35394" xr:uid="{00000000-0005-0000-0000-00008B890000}"/>
    <cellStyle name="20% - Accent1 4 2 4 2 2 3 2 5 3" xfId="35395" xr:uid="{00000000-0005-0000-0000-00008C890000}"/>
    <cellStyle name="20% - Accent1 4 2 4 2 2 3 2 6" xfId="35396" xr:uid="{00000000-0005-0000-0000-00008D890000}"/>
    <cellStyle name="20% - Accent1 4 2 4 2 2 3 2 6 2" xfId="35397" xr:uid="{00000000-0005-0000-0000-00008E890000}"/>
    <cellStyle name="20% - Accent1 4 2 4 2 2 3 2 6 2 2" xfId="35398" xr:uid="{00000000-0005-0000-0000-00008F890000}"/>
    <cellStyle name="20% - Accent1 4 2 4 2 2 3 2 6 3" xfId="35399" xr:uid="{00000000-0005-0000-0000-000090890000}"/>
    <cellStyle name="20% - Accent1 4 2 4 2 2 3 2 7" xfId="35400" xr:uid="{00000000-0005-0000-0000-000091890000}"/>
    <cellStyle name="20% - Accent1 4 2 4 2 2 3 2 7 2" xfId="35401" xr:uid="{00000000-0005-0000-0000-000092890000}"/>
    <cellStyle name="20% - Accent1 4 2 4 2 2 3 2 8" xfId="35402" xr:uid="{00000000-0005-0000-0000-000093890000}"/>
    <cellStyle name="20% - Accent1 4 2 4 2 2 3 2 8 2" xfId="35403" xr:uid="{00000000-0005-0000-0000-000094890000}"/>
    <cellStyle name="20% - Accent1 4 2 4 2 2 3 2 9" xfId="35404" xr:uid="{00000000-0005-0000-0000-000095890000}"/>
    <cellStyle name="20% - Accent1 4 2 4 2 2 3 3" xfId="35405" xr:uid="{00000000-0005-0000-0000-000096890000}"/>
    <cellStyle name="20% - Accent1 4 2 4 2 2 3 3 2" xfId="35406" xr:uid="{00000000-0005-0000-0000-000097890000}"/>
    <cellStyle name="20% - Accent1 4 2 4 2 2 3 3 2 2" xfId="35407" xr:uid="{00000000-0005-0000-0000-000098890000}"/>
    <cellStyle name="20% - Accent1 4 2 4 2 2 3 3 2 2 2" xfId="35408" xr:uid="{00000000-0005-0000-0000-000099890000}"/>
    <cellStyle name="20% - Accent1 4 2 4 2 2 3 3 2 2 2 2" xfId="35409" xr:uid="{00000000-0005-0000-0000-00009A890000}"/>
    <cellStyle name="20% - Accent1 4 2 4 2 2 3 3 2 2 3" xfId="35410" xr:uid="{00000000-0005-0000-0000-00009B890000}"/>
    <cellStyle name="20% - Accent1 4 2 4 2 2 3 3 2 3" xfId="35411" xr:uid="{00000000-0005-0000-0000-00009C890000}"/>
    <cellStyle name="20% - Accent1 4 2 4 2 2 3 3 2 3 2" xfId="35412" xr:uid="{00000000-0005-0000-0000-00009D890000}"/>
    <cellStyle name="20% - Accent1 4 2 4 2 2 3 3 2 4" xfId="35413" xr:uid="{00000000-0005-0000-0000-00009E890000}"/>
    <cellStyle name="20% - Accent1 4 2 4 2 2 3 3 3" xfId="35414" xr:uid="{00000000-0005-0000-0000-00009F890000}"/>
    <cellStyle name="20% - Accent1 4 2 4 2 2 3 3 3 2" xfId="35415" xr:uid="{00000000-0005-0000-0000-0000A0890000}"/>
    <cellStyle name="20% - Accent1 4 2 4 2 2 3 3 3 2 2" xfId="35416" xr:uid="{00000000-0005-0000-0000-0000A1890000}"/>
    <cellStyle name="20% - Accent1 4 2 4 2 2 3 3 3 2 2 2" xfId="35417" xr:uid="{00000000-0005-0000-0000-0000A2890000}"/>
    <cellStyle name="20% - Accent1 4 2 4 2 2 3 3 3 2 3" xfId="35418" xr:uid="{00000000-0005-0000-0000-0000A3890000}"/>
    <cellStyle name="20% - Accent1 4 2 4 2 2 3 3 3 3" xfId="35419" xr:uid="{00000000-0005-0000-0000-0000A4890000}"/>
    <cellStyle name="20% - Accent1 4 2 4 2 2 3 3 3 3 2" xfId="35420" xr:uid="{00000000-0005-0000-0000-0000A5890000}"/>
    <cellStyle name="20% - Accent1 4 2 4 2 2 3 3 3 4" xfId="35421" xr:uid="{00000000-0005-0000-0000-0000A6890000}"/>
    <cellStyle name="20% - Accent1 4 2 4 2 2 3 3 4" xfId="35422" xr:uid="{00000000-0005-0000-0000-0000A7890000}"/>
    <cellStyle name="20% - Accent1 4 2 4 2 2 3 3 4 2" xfId="35423" xr:uid="{00000000-0005-0000-0000-0000A8890000}"/>
    <cellStyle name="20% - Accent1 4 2 4 2 2 3 3 4 2 2" xfId="35424" xr:uid="{00000000-0005-0000-0000-0000A9890000}"/>
    <cellStyle name="20% - Accent1 4 2 4 2 2 3 3 4 2 2 2" xfId="35425" xr:uid="{00000000-0005-0000-0000-0000AA890000}"/>
    <cellStyle name="20% - Accent1 4 2 4 2 2 3 3 4 2 3" xfId="35426" xr:uid="{00000000-0005-0000-0000-0000AB890000}"/>
    <cellStyle name="20% - Accent1 4 2 4 2 2 3 3 4 3" xfId="35427" xr:uid="{00000000-0005-0000-0000-0000AC890000}"/>
    <cellStyle name="20% - Accent1 4 2 4 2 2 3 3 4 3 2" xfId="35428" xr:uid="{00000000-0005-0000-0000-0000AD890000}"/>
    <cellStyle name="20% - Accent1 4 2 4 2 2 3 3 4 4" xfId="35429" xr:uid="{00000000-0005-0000-0000-0000AE890000}"/>
    <cellStyle name="20% - Accent1 4 2 4 2 2 3 3 5" xfId="35430" xr:uid="{00000000-0005-0000-0000-0000AF890000}"/>
    <cellStyle name="20% - Accent1 4 2 4 2 2 3 3 5 2" xfId="35431" xr:uid="{00000000-0005-0000-0000-0000B0890000}"/>
    <cellStyle name="20% - Accent1 4 2 4 2 2 3 3 5 2 2" xfId="35432" xr:uid="{00000000-0005-0000-0000-0000B1890000}"/>
    <cellStyle name="20% - Accent1 4 2 4 2 2 3 3 5 3" xfId="35433" xr:uid="{00000000-0005-0000-0000-0000B2890000}"/>
    <cellStyle name="20% - Accent1 4 2 4 2 2 3 3 6" xfId="35434" xr:uid="{00000000-0005-0000-0000-0000B3890000}"/>
    <cellStyle name="20% - Accent1 4 2 4 2 2 3 3 6 2" xfId="35435" xr:uid="{00000000-0005-0000-0000-0000B4890000}"/>
    <cellStyle name="20% - Accent1 4 2 4 2 2 3 3 6 2 2" xfId="35436" xr:uid="{00000000-0005-0000-0000-0000B5890000}"/>
    <cellStyle name="20% - Accent1 4 2 4 2 2 3 3 6 3" xfId="35437" xr:uid="{00000000-0005-0000-0000-0000B6890000}"/>
    <cellStyle name="20% - Accent1 4 2 4 2 2 3 3 7" xfId="35438" xr:uid="{00000000-0005-0000-0000-0000B7890000}"/>
    <cellStyle name="20% - Accent1 4 2 4 2 2 3 3 7 2" xfId="35439" xr:uid="{00000000-0005-0000-0000-0000B8890000}"/>
    <cellStyle name="20% - Accent1 4 2 4 2 2 3 3 8" xfId="35440" xr:uid="{00000000-0005-0000-0000-0000B9890000}"/>
    <cellStyle name="20% - Accent1 4 2 4 2 2 3 3 8 2" xfId="35441" xr:uid="{00000000-0005-0000-0000-0000BA890000}"/>
    <cellStyle name="20% - Accent1 4 2 4 2 2 3 3 9" xfId="35442" xr:uid="{00000000-0005-0000-0000-0000BB890000}"/>
    <cellStyle name="20% - Accent1 4 2 4 2 2 3 4" xfId="35443" xr:uid="{00000000-0005-0000-0000-0000BC890000}"/>
    <cellStyle name="20% - Accent1 4 2 4 2 2 3 4 2" xfId="35444" xr:uid="{00000000-0005-0000-0000-0000BD890000}"/>
    <cellStyle name="20% - Accent1 4 2 4 2 2 3 4 2 2" xfId="35445" xr:uid="{00000000-0005-0000-0000-0000BE890000}"/>
    <cellStyle name="20% - Accent1 4 2 4 2 2 3 4 2 2 2" xfId="35446" xr:uid="{00000000-0005-0000-0000-0000BF890000}"/>
    <cellStyle name="20% - Accent1 4 2 4 2 2 3 4 2 3" xfId="35447" xr:uid="{00000000-0005-0000-0000-0000C0890000}"/>
    <cellStyle name="20% - Accent1 4 2 4 2 2 3 4 3" xfId="35448" xr:uid="{00000000-0005-0000-0000-0000C1890000}"/>
    <cellStyle name="20% - Accent1 4 2 4 2 2 3 4 3 2" xfId="35449" xr:uid="{00000000-0005-0000-0000-0000C2890000}"/>
    <cellStyle name="20% - Accent1 4 2 4 2 2 3 4 4" xfId="35450" xr:uid="{00000000-0005-0000-0000-0000C3890000}"/>
    <cellStyle name="20% - Accent1 4 2 4 2 2 3 5" xfId="35451" xr:uid="{00000000-0005-0000-0000-0000C4890000}"/>
    <cellStyle name="20% - Accent1 4 2 4 2 2 3 5 2" xfId="35452" xr:uid="{00000000-0005-0000-0000-0000C5890000}"/>
    <cellStyle name="20% - Accent1 4 2 4 2 2 3 5 2 2" xfId="35453" xr:uid="{00000000-0005-0000-0000-0000C6890000}"/>
    <cellStyle name="20% - Accent1 4 2 4 2 2 3 5 2 2 2" xfId="35454" xr:uid="{00000000-0005-0000-0000-0000C7890000}"/>
    <cellStyle name="20% - Accent1 4 2 4 2 2 3 5 2 3" xfId="35455" xr:uid="{00000000-0005-0000-0000-0000C8890000}"/>
    <cellStyle name="20% - Accent1 4 2 4 2 2 3 5 3" xfId="35456" xr:uid="{00000000-0005-0000-0000-0000C9890000}"/>
    <cellStyle name="20% - Accent1 4 2 4 2 2 3 5 3 2" xfId="35457" xr:uid="{00000000-0005-0000-0000-0000CA890000}"/>
    <cellStyle name="20% - Accent1 4 2 4 2 2 3 5 4" xfId="35458" xr:uid="{00000000-0005-0000-0000-0000CB890000}"/>
    <cellStyle name="20% - Accent1 4 2 4 2 2 3 6" xfId="35459" xr:uid="{00000000-0005-0000-0000-0000CC890000}"/>
    <cellStyle name="20% - Accent1 4 2 4 2 2 3 6 2" xfId="35460" xr:uid="{00000000-0005-0000-0000-0000CD890000}"/>
    <cellStyle name="20% - Accent1 4 2 4 2 2 3 6 2 2" xfId="35461" xr:uid="{00000000-0005-0000-0000-0000CE890000}"/>
    <cellStyle name="20% - Accent1 4 2 4 2 2 3 6 2 2 2" xfId="35462" xr:uid="{00000000-0005-0000-0000-0000CF890000}"/>
    <cellStyle name="20% - Accent1 4 2 4 2 2 3 6 2 3" xfId="35463" xr:uid="{00000000-0005-0000-0000-0000D0890000}"/>
    <cellStyle name="20% - Accent1 4 2 4 2 2 3 6 3" xfId="35464" xr:uid="{00000000-0005-0000-0000-0000D1890000}"/>
    <cellStyle name="20% - Accent1 4 2 4 2 2 3 6 3 2" xfId="35465" xr:uid="{00000000-0005-0000-0000-0000D2890000}"/>
    <cellStyle name="20% - Accent1 4 2 4 2 2 3 6 4" xfId="35466" xr:uid="{00000000-0005-0000-0000-0000D3890000}"/>
    <cellStyle name="20% - Accent1 4 2 4 2 2 3 7" xfId="35467" xr:uid="{00000000-0005-0000-0000-0000D4890000}"/>
    <cellStyle name="20% - Accent1 4 2 4 2 2 3 7 2" xfId="35468" xr:uid="{00000000-0005-0000-0000-0000D5890000}"/>
    <cellStyle name="20% - Accent1 4 2 4 2 2 3 7 2 2" xfId="35469" xr:uid="{00000000-0005-0000-0000-0000D6890000}"/>
    <cellStyle name="20% - Accent1 4 2 4 2 2 3 7 3" xfId="35470" xr:uid="{00000000-0005-0000-0000-0000D7890000}"/>
    <cellStyle name="20% - Accent1 4 2 4 2 2 3 8" xfId="35471" xr:uid="{00000000-0005-0000-0000-0000D8890000}"/>
    <cellStyle name="20% - Accent1 4 2 4 2 2 3 8 2" xfId="35472" xr:uid="{00000000-0005-0000-0000-0000D9890000}"/>
    <cellStyle name="20% - Accent1 4 2 4 2 2 3 8 2 2" xfId="35473" xr:uid="{00000000-0005-0000-0000-0000DA890000}"/>
    <cellStyle name="20% - Accent1 4 2 4 2 2 3 8 3" xfId="35474" xr:uid="{00000000-0005-0000-0000-0000DB890000}"/>
    <cellStyle name="20% - Accent1 4 2 4 2 2 3 9" xfId="35475" xr:uid="{00000000-0005-0000-0000-0000DC890000}"/>
    <cellStyle name="20% - Accent1 4 2 4 2 2 3 9 2" xfId="35476" xr:uid="{00000000-0005-0000-0000-0000DD890000}"/>
    <cellStyle name="20% - Accent1 4 2 4 2 2 4" xfId="35477" xr:uid="{00000000-0005-0000-0000-0000DE890000}"/>
    <cellStyle name="20% - Accent1 4 2 4 2 2 4 10" xfId="35478" xr:uid="{00000000-0005-0000-0000-0000DF890000}"/>
    <cellStyle name="20% - Accent1 4 2 4 2 2 4 10 2" xfId="35479" xr:uid="{00000000-0005-0000-0000-0000E0890000}"/>
    <cellStyle name="20% - Accent1 4 2 4 2 2 4 11" xfId="35480" xr:uid="{00000000-0005-0000-0000-0000E1890000}"/>
    <cellStyle name="20% - Accent1 4 2 4 2 2 4 2" xfId="35481" xr:uid="{00000000-0005-0000-0000-0000E2890000}"/>
    <cellStyle name="20% - Accent1 4 2 4 2 2 4 2 2" xfId="35482" xr:uid="{00000000-0005-0000-0000-0000E3890000}"/>
    <cellStyle name="20% - Accent1 4 2 4 2 2 4 2 2 2" xfId="35483" xr:uid="{00000000-0005-0000-0000-0000E4890000}"/>
    <cellStyle name="20% - Accent1 4 2 4 2 2 4 2 2 2 2" xfId="35484" xr:uid="{00000000-0005-0000-0000-0000E5890000}"/>
    <cellStyle name="20% - Accent1 4 2 4 2 2 4 2 2 2 2 2" xfId="35485" xr:uid="{00000000-0005-0000-0000-0000E6890000}"/>
    <cellStyle name="20% - Accent1 4 2 4 2 2 4 2 2 2 3" xfId="35486" xr:uid="{00000000-0005-0000-0000-0000E7890000}"/>
    <cellStyle name="20% - Accent1 4 2 4 2 2 4 2 2 3" xfId="35487" xr:uid="{00000000-0005-0000-0000-0000E8890000}"/>
    <cellStyle name="20% - Accent1 4 2 4 2 2 4 2 2 3 2" xfId="35488" xr:uid="{00000000-0005-0000-0000-0000E9890000}"/>
    <cellStyle name="20% - Accent1 4 2 4 2 2 4 2 2 4" xfId="35489" xr:uid="{00000000-0005-0000-0000-0000EA890000}"/>
    <cellStyle name="20% - Accent1 4 2 4 2 2 4 2 3" xfId="35490" xr:uid="{00000000-0005-0000-0000-0000EB890000}"/>
    <cellStyle name="20% - Accent1 4 2 4 2 2 4 2 3 2" xfId="35491" xr:uid="{00000000-0005-0000-0000-0000EC890000}"/>
    <cellStyle name="20% - Accent1 4 2 4 2 2 4 2 3 2 2" xfId="35492" xr:uid="{00000000-0005-0000-0000-0000ED890000}"/>
    <cellStyle name="20% - Accent1 4 2 4 2 2 4 2 3 2 2 2" xfId="35493" xr:uid="{00000000-0005-0000-0000-0000EE890000}"/>
    <cellStyle name="20% - Accent1 4 2 4 2 2 4 2 3 2 3" xfId="35494" xr:uid="{00000000-0005-0000-0000-0000EF890000}"/>
    <cellStyle name="20% - Accent1 4 2 4 2 2 4 2 3 3" xfId="35495" xr:uid="{00000000-0005-0000-0000-0000F0890000}"/>
    <cellStyle name="20% - Accent1 4 2 4 2 2 4 2 3 3 2" xfId="35496" xr:uid="{00000000-0005-0000-0000-0000F1890000}"/>
    <cellStyle name="20% - Accent1 4 2 4 2 2 4 2 3 4" xfId="35497" xr:uid="{00000000-0005-0000-0000-0000F2890000}"/>
    <cellStyle name="20% - Accent1 4 2 4 2 2 4 2 4" xfId="35498" xr:uid="{00000000-0005-0000-0000-0000F3890000}"/>
    <cellStyle name="20% - Accent1 4 2 4 2 2 4 2 4 2" xfId="35499" xr:uid="{00000000-0005-0000-0000-0000F4890000}"/>
    <cellStyle name="20% - Accent1 4 2 4 2 2 4 2 4 2 2" xfId="35500" xr:uid="{00000000-0005-0000-0000-0000F5890000}"/>
    <cellStyle name="20% - Accent1 4 2 4 2 2 4 2 4 2 2 2" xfId="35501" xr:uid="{00000000-0005-0000-0000-0000F6890000}"/>
    <cellStyle name="20% - Accent1 4 2 4 2 2 4 2 4 2 3" xfId="35502" xr:uid="{00000000-0005-0000-0000-0000F7890000}"/>
    <cellStyle name="20% - Accent1 4 2 4 2 2 4 2 4 3" xfId="35503" xr:uid="{00000000-0005-0000-0000-0000F8890000}"/>
    <cellStyle name="20% - Accent1 4 2 4 2 2 4 2 4 3 2" xfId="35504" xr:uid="{00000000-0005-0000-0000-0000F9890000}"/>
    <cellStyle name="20% - Accent1 4 2 4 2 2 4 2 4 4" xfId="35505" xr:uid="{00000000-0005-0000-0000-0000FA890000}"/>
    <cellStyle name="20% - Accent1 4 2 4 2 2 4 2 5" xfId="35506" xr:uid="{00000000-0005-0000-0000-0000FB890000}"/>
    <cellStyle name="20% - Accent1 4 2 4 2 2 4 2 5 2" xfId="35507" xr:uid="{00000000-0005-0000-0000-0000FC890000}"/>
    <cellStyle name="20% - Accent1 4 2 4 2 2 4 2 5 2 2" xfId="35508" xr:uid="{00000000-0005-0000-0000-0000FD890000}"/>
    <cellStyle name="20% - Accent1 4 2 4 2 2 4 2 5 3" xfId="35509" xr:uid="{00000000-0005-0000-0000-0000FE890000}"/>
    <cellStyle name="20% - Accent1 4 2 4 2 2 4 2 6" xfId="35510" xr:uid="{00000000-0005-0000-0000-0000FF890000}"/>
    <cellStyle name="20% - Accent1 4 2 4 2 2 4 2 6 2" xfId="35511" xr:uid="{00000000-0005-0000-0000-0000008A0000}"/>
    <cellStyle name="20% - Accent1 4 2 4 2 2 4 2 6 2 2" xfId="35512" xr:uid="{00000000-0005-0000-0000-0000018A0000}"/>
    <cellStyle name="20% - Accent1 4 2 4 2 2 4 2 6 3" xfId="35513" xr:uid="{00000000-0005-0000-0000-0000028A0000}"/>
    <cellStyle name="20% - Accent1 4 2 4 2 2 4 2 7" xfId="35514" xr:uid="{00000000-0005-0000-0000-0000038A0000}"/>
    <cellStyle name="20% - Accent1 4 2 4 2 2 4 2 7 2" xfId="35515" xr:uid="{00000000-0005-0000-0000-0000048A0000}"/>
    <cellStyle name="20% - Accent1 4 2 4 2 2 4 2 8" xfId="35516" xr:uid="{00000000-0005-0000-0000-0000058A0000}"/>
    <cellStyle name="20% - Accent1 4 2 4 2 2 4 2 8 2" xfId="35517" xr:uid="{00000000-0005-0000-0000-0000068A0000}"/>
    <cellStyle name="20% - Accent1 4 2 4 2 2 4 2 9" xfId="35518" xr:uid="{00000000-0005-0000-0000-0000078A0000}"/>
    <cellStyle name="20% - Accent1 4 2 4 2 2 4 3" xfId="35519" xr:uid="{00000000-0005-0000-0000-0000088A0000}"/>
    <cellStyle name="20% - Accent1 4 2 4 2 2 4 3 2" xfId="35520" xr:uid="{00000000-0005-0000-0000-0000098A0000}"/>
    <cellStyle name="20% - Accent1 4 2 4 2 2 4 3 2 2" xfId="35521" xr:uid="{00000000-0005-0000-0000-00000A8A0000}"/>
    <cellStyle name="20% - Accent1 4 2 4 2 2 4 3 2 2 2" xfId="35522" xr:uid="{00000000-0005-0000-0000-00000B8A0000}"/>
    <cellStyle name="20% - Accent1 4 2 4 2 2 4 3 2 2 2 2" xfId="35523" xr:uid="{00000000-0005-0000-0000-00000C8A0000}"/>
    <cellStyle name="20% - Accent1 4 2 4 2 2 4 3 2 2 3" xfId="35524" xr:uid="{00000000-0005-0000-0000-00000D8A0000}"/>
    <cellStyle name="20% - Accent1 4 2 4 2 2 4 3 2 3" xfId="35525" xr:uid="{00000000-0005-0000-0000-00000E8A0000}"/>
    <cellStyle name="20% - Accent1 4 2 4 2 2 4 3 2 3 2" xfId="35526" xr:uid="{00000000-0005-0000-0000-00000F8A0000}"/>
    <cellStyle name="20% - Accent1 4 2 4 2 2 4 3 2 4" xfId="35527" xr:uid="{00000000-0005-0000-0000-0000108A0000}"/>
    <cellStyle name="20% - Accent1 4 2 4 2 2 4 3 3" xfId="35528" xr:uid="{00000000-0005-0000-0000-0000118A0000}"/>
    <cellStyle name="20% - Accent1 4 2 4 2 2 4 3 3 2" xfId="35529" xr:uid="{00000000-0005-0000-0000-0000128A0000}"/>
    <cellStyle name="20% - Accent1 4 2 4 2 2 4 3 3 2 2" xfId="35530" xr:uid="{00000000-0005-0000-0000-0000138A0000}"/>
    <cellStyle name="20% - Accent1 4 2 4 2 2 4 3 3 2 2 2" xfId="35531" xr:uid="{00000000-0005-0000-0000-0000148A0000}"/>
    <cellStyle name="20% - Accent1 4 2 4 2 2 4 3 3 2 3" xfId="35532" xr:uid="{00000000-0005-0000-0000-0000158A0000}"/>
    <cellStyle name="20% - Accent1 4 2 4 2 2 4 3 3 3" xfId="35533" xr:uid="{00000000-0005-0000-0000-0000168A0000}"/>
    <cellStyle name="20% - Accent1 4 2 4 2 2 4 3 3 3 2" xfId="35534" xr:uid="{00000000-0005-0000-0000-0000178A0000}"/>
    <cellStyle name="20% - Accent1 4 2 4 2 2 4 3 3 4" xfId="35535" xr:uid="{00000000-0005-0000-0000-0000188A0000}"/>
    <cellStyle name="20% - Accent1 4 2 4 2 2 4 3 4" xfId="35536" xr:uid="{00000000-0005-0000-0000-0000198A0000}"/>
    <cellStyle name="20% - Accent1 4 2 4 2 2 4 3 4 2" xfId="35537" xr:uid="{00000000-0005-0000-0000-00001A8A0000}"/>
    <cellStyle name="20% - Accent1 4 2 4 2 2 4 3 4 2 2" xfId="35538" xr:uid="{00000000-0005-0000-0000-00001B8A0000}"/>
    <cellStyle name="20% - Accent1 4 2 4 2 2 4 3 4 2 2 2" xfId="35539" xr:uid="{00000000-0005-0000-0000-00001C8A0000}"/>
    <cellStyle name="20% - Accent1 4 2 4 2 2 4 3 4 2 3" xfId="35540" xr:uid="{00000000-0005-0000-0000-00001D8A0000}"/>
    <cellStyle name="20% - Accent1 4 2 4 2 2 4 3 4 3" xfId="35541" xr:uid="{00000000-0005-0000-0000-00001E8A0000}"/>
    <cellStyle name="20% - Accent1 4 2 4 2 2 4 3 4 3 2" xfId="35542" xr:uid="{00000000-0005-0000-0000-00001F8A0000}"/>
    <cellStyle name="20% - Accent1 4 2 4 2 2 4 3 4 4" xfId="35543" xr:uid="{00000000-0005-0000-0000-0000208A0000}"/>
    <cellStyle name="20% - Accent1 4 2 4 2 2 4 3 5" xfId="35544" xr:uid="{00000000-0005-0000-0000-0000218A0000}"/>
    <cellStyle name="20% - Accent1 4 2 4 2 2 4 3 5 2" xfId="35545" xr:uid="{00000000-0005-0000-0000-0000228A0000}"/>
    <cellStyle name="20% - Accent1 4 2 4 2 2 4 3 5 2 2" xfId="35546" xr:uid="{00000000-0005-0000-0000-0000238A0000}"/>
    <cellStyle name="20% - Accent1 4 2 4 2 2 4 3 5 3" xfId="35547" xr:uid="{00000000-0005-0000-0000-0000248A0000}"/>
    <cellStyle name="20% - Accent1 4 2 4 2 2 4 3 6" xfId="35548" xr:uid="{00000000-0005-0000-0000-0000258A0000}"/>
    <cellStyle name="20% - Accent1 4 2 4 2 2 4 3 6 2" xfId="35549" xr:uid="{00000000-0005-0000-0000-0000268A0000}"/>
    <cellStyle name="20% - Accent1 4 2 4 2 2 4 3 6 2 2" xfId="35550" xr:uid="{00000000-0005-0000-0000-0000278A0000}"/>
    <cellStyle name="20% - Accent1 4 2 4 2 2 4 3 6 3" xfId="35551" xr:uid="{00000000-0005-0000-0000-0000288A0000}"/>
    <cellStyle name="20% - Accent1 4 2 4 2 2 4 3 7" xfId="35552" xr:uid="{00000000-0005-0000-0000-0000298A0000}"/>
    <cellStyle name="20% - Accent1 4 2 4 2 2 4 3 7 2" xfId="35553" xr:uid="{00000000-0005-0000-0000-00002A8A0000}"/>
    <cellStyle name="20% - Accent1 4 2 4 2 2 4 3 8" xfId="35554" xr:uid="{00000000-0005-0000-0000-00002B8A0000}"/>
    <cellStyle name="20% - Accent1 4 2 4 2 2 4 3 8 2" xfId="35555" xr:uid="{00000000-0005-0000-0000-00002C8A0000}"/>
    <cellStyle name="20% - Accent1 4 2 4 2 2 4 3 9" xfId="35556" xr:uid="{00000000-0005-0000-0000-00002D8A0000}"/>
    <cellStyle name="20% - Accent1 4 2 4 2 2 4 4" xfId="35557" xr:uid="{00000000-0005-0000-0000-00002E8A0000}"/>
    <cellStyle name="20% - Accent1 4 2 4 2 2 4 4 2" xfId="35558" xr:uid="{00000000-0005-0000-0000-00002F8A0000}"/>
    <cellStyle name="20% - Accent1 4 2 4 2 2 4 4 2 2" xfId="35559" xr:uid="{00000000-0005-0000-0000-0000308A0000}"/>
    <cellStyle name="20% - Accent1 4 2 4 2 2 4 4 2 2 2" xfId="35560" xr:uid="{00000000-0005-0000-0000-0000318A0000}"/>
    <cellStyle name="20% - Accent1 4 2 4 2 2 4 4 2 3" xfId="35561" xr:uid="{00000000-0005-0000-0000-0000328A0000}"/>
    <cellStyle name="20% - Accent1 4 2 4 2 2 4 4 3" xfId="35562" xr:uid="{00000000-0005-0000-0000-0000338A0000}"/>
    <cellStyle name="20% - Accent1 4 2 4 2 2 4 4 3 2" xfId="35563" xr:uid="{00000000-0005-0000-0000-0000348A0000}"/>
    <cellStyle name="20% - Accent1 4 2 4 2 2 4 4 4" xfId="35564" xr:uid="{00000000-0005-0000-0000-0000358A0000}"/>
    <cellStyle name="20% - Accent1 4 2 4 2 2 4 5" xfId="35565" xr:uid="{00000000-0005-0000-0000-0000368A0000}"/>
    <cellStyle name="20% - Accent1 4 2 4 2 2 4 5 2" xfId="35566" xr:uid="{00000000-0005-0000-0000-0000378A0000}"/>
    <cellStyle name="20% - Accent1 4 2 4 2 2 4 5 2 2" xfId="35567" xr:uid="{00000000-0005-0000-0000-0000388A0000}"/>
    <cellStyle name="20% - Accent1 4 2 4 2 2 4 5 2 2 2" xfId="35568" xr:uid="{00000000-0005-0000-0000-0000398A0000}"/>
    <cellStyle name="20% - Accent1 4 2 4 2 2 4 5 2 3" xfId="35569" xr:uid="{00000000-0005-0000-0000-00003A8A0000}"/>
    <cellStyle name="20% - Accent1 4 2 4 2 2 4 5 3" xfId="35570" xr:uid="{00000000-0005-0000-0000-00003B8A0000}"/>
    <cellStyle name="20% - Accent1 4 2 4 2 2 4 5 3 2" xfId="35571" xr:uid="{00000000-0005-0000-0000-00003C8A0000}"/>
    <cellStyle name="20% - Accent1 4 2 4 2 2 4 5 4" xfId="35572" xr:uid="{00000000-0005-0000-0000-00003D8A0000}"/>
    <cellStyle name="20% - Accent1 4 2 4 2 2 4 6" xfId="35573" xr:uid="{00000000-0005-0000-0000-00003E8A0000}"/>
    <cellStyle name="20% - Accent1 4 2 4 2 2 4 6 2" xfId="35574" xr:uid="{00000000-0005-0000-0000-00003F8A0000}"/>
    <cellStyle name="20% - Accent1 4 2 4 2 2 4 6 2 2" xfId="35575" xr:uid="{00000000-0005-0000-0000-0000408A0000}"/>
    <cellStyle name="20% - Accent1 4 2 4 2 2 4 6 2 2 2" xfId="35576" xr:uid="{00000000-0005-0000-0000-0000418A0000}"/>
    <cellStyle name="20% - Accent1 4 2 4 2 2 4 6 2 3" xfId="35577" xr:uid="{00000000-0005-0000-0000-0000428A0000}"/>
    <cellStyle name="20% - Accent1 4 2 4 2 2 4 6 3" xfId="35578" xr:uid="{00000000-0005-0000-0000-0000438A0000}"/>
    <cellStyle name="20% - Accent1 4 2 4 2 2 4 6 3 2" xfId="35579" xr:uid="{00000000-0005-0000-0000-0000448A0000}"/>
    <cellStyle name="20% - Accent1 4 2 4 2 2 4 6 4" xfId="35580" xr:uid="{00000000-0005-0000-0000-0000458A0000}"/>
    <cellStyle name="20% - Accent1 4 2 4 2 2 4 7" xfId="35581" xr:uid="{00000000-0005-0000-0000-0000468A0000}"/>
    <cellStyle name="20% - Accent1 4 2 4 2 2 4 7 2" xfId="35582" xr:uid="{00000000-0005-0000-0000-0000478A0000}"/>
    <cellStyle name="20% - Accent1 4 2 4 2 2 4 7 2 2" xfId="35583" xr:uid="{00000000-0005-0000-0000-0000488A0000}"/>
    <cellStyle name="20% - Accent1 4 2 4 2 2 4 7 3" xfId="35584" xr:uid="{00000000-0005-0000-0000-0000498A0000}"/>
    <cellStyle name="20% - Accent1 4 2 4 2 2 4 8" xfId="35585" xr:uid="{00000000-0005-0000-0000-00004A8A0000}"/>
    <cellStyle name="20% - Accent1 4 2 4 2 2 4 8 2" xfId="35586" xr:uid="{00000000-0005-0000-0000-00004B8A0000}"/>
    <cellStyle name="20% - Accent1 4 2 4 2 2 4 8 2 2" xfId="35587" xr:uid="{00000000-0005-0000-0000-00004C8A0000}"/>
    <cellStyle name="20% - Accent1 4 2 4 2 2 4 8 3" xfId="35588" xr:uid="{00000000-0005-0000-0000-00004D8A0000}"/>
    <cellStyle name="20% - Accent1 4 2 4 2 2 4 9" xfId="35589" xr:uid="{00000000-0005-0000-0000-00004E8A0000}"/>
    <cellStyle name="20% - Accent1 4 2 4 2 2 4 9 2" xfId="35590" xr:uid="{00000000-0005-0000-0000-00004F8A0000}"/>
    <cellStyle name="20% - Accent1 4 2 4 2 2 5" xfId="35591" xr:uid="{00000000-0005-0000-0000-0000508A0000}"/>
    <cellStyle name="20% - Accent1 4 2 4 2 2 5 2" xfId="35592" xr:uid="{00000000-0005-0000-0000-0000518A0000}"/>
    <cellStyle name="20% - Accent1 4 2 4 2 2 5 2 2" xfId="35593" xr:uid="{00000000-0005-0000-0000-0000528A0000}"/>
    <cellStyle name="20% - Accent1 4 2 4 2 2 5 2 2 2" xfId="35594" xr:uid="{00000000-0005-0000-0000-0000538A0000}"/>
    <cellStyle name="20% - Accent1 4 2 4 2 2 5 2 2 2 2" xfId="35595" xr:uid="{00000000-0005-0000-0000-0000548A0000}"/>
    <cellStyle name="20% - Accent1 4 2 4 2 2 5 2 2 3" xfId="35596" xr:uid="{00000000-0005-0000-0000-0000558A0000}"/>
    <cellStyle name="20% - Accent1 4 2 4 2 2 5 2 3" xfId="35597" xr:uid="{00000000-0005-0000-0000-0000568A0000}"/>
    <cellStyle name="20% - Accent1 4 2 4 2 2 5 2 3 2" xfId="35598" xr:uid="{00000000-0005-0000-0000-0000578A0000}"/>
    <cellStyle name="20% - Accent1 4 2 4 2 2 5 2 4" xfId="35599" xr:uid="{00000000-0005-0000-0000-0000588A0000}"/>
    <cellStyle name="20% - Accent1 4 2 4 2 2 5 3" xfId="35600" xr:uid="{00000000-0005-0000-0000-0000598A0000}"/>
    <cellStyle name="20% - Accent1 4 2 4 2 2 5 3 2" xfId="35601" xr:uid="{00000000-0005-0000-0000-00005A8A0000}"/>
    <cellStyle name="20% - Accent1 4 2 4 2 2 5 3 2 2" xfId="35602" xr:uid="{00000000-0005-0000-0000-00005B8A0000}"/>
    <cellStyle name="20% - Accent1 4 2 4 2 2 5 3 2 2 2" xfId="35603" xr:uid="{00000000-0005-0000-0000-00005C8A0000}"/>
    <cellStyle name="20% - Accent1 4 2 4 2 2 5 3 2 3" xfId="35604" xr:uid="{00000000-0005-0000-0000-00005D8A0000}"/>
    <cellStyle name="20% - Accent1 4 2 4 2 2 5 3 3" xfId="35605" xr:uid="{00000000-0005-0000-0000-00005E8A0000}"/>
    <cellStyle name="20% - Accent1 4 2 4 2 2 5 3 3 2" xfId="35606" xr:uid="{00000000-0005-0000-0000-00005F8A0000}"/>
    <cellStyle name="20% - Accent1 4 2 4 2 2 5 3 4" xfId="35607" xr:uid="{00000000-0005-0000-0000-0000608A0000}"/>
    <cellStyle name="20% - Accent1 4 2 4 2 2 5 4" xfId="35608" xr:uid="{00000000-0005-0000-0000-0000618A0000}"/>
    <cellStyle name="20% - Accent1 4 2 4 2 2 5 4 2" xfId="35609" xr:uid="{00000000-0005-0000-0000-0000628A0000}"/>
    <cellStyle name="20% - Accent1 4 2 4 2 2 5 4 2 2" xfId="35610" xr:uid="{00000000-0005-0000-0000-0000638A0000}"/>
    <cellStyle name="20% - Accent1 4 2 4 2 2 5 4 2 2 2" xfId="35611" xr:uid="{00000000-0005-0000-0000-0000648A0000}"/>
    <cellStyle name="20% - Accent1 4 2 4 2 2 5 4 2 3" xfId="35612" xr:uid="{00000000-0005-0000-0000-0000658A0000}"/>
    <cellStyle name="20% - Accent1 4 2 4 2 2 5 4 3" xfId="35613" xr:uid="{00000000-0005-0000-0000-0000668A0000}"/>
    <cellStyle name="20% - Accent1 4 2 4 2 2 5 4 3 2" xfId="35614" xr:uid="{00000000-0005-0000-0000-0000678A0000}"/>
    <cellStyle name="20% - Accent1 4 2 4 2 2 5 4 4" xfId="35615" xr:uid="{00000000-0005-0000-0000-0000688A0000}"/>
    <cellStyle name="20% - Accent1 4 2 4 2 2 5 5" xfId="35616" xr:uid="{00000000-0005-0000-0000-0000698A0000}"/>
    <cellStyle name="20% - Accent1 4 2 4 2 2 5 5 2" xfId="35617" xr:uid="{00000000-0005-0000-0000-00006A8A0000}"/>
    <cellStyle name="20% - Accent1 4 2 4 2 2 5 5 2 2" xfId="35618" xr:uid="{00000000-0005-0000-0000-00006B8A0000}"/>
    <cellStyle name="20% - Accent1 4 2 4 2 2 5 5 3" xfId="35619" xr:uid="{00000000-0005-0000-0000-00006C8A0000}"/>
    <cellStyle name="20% - Accent1 4 2 4 2 2 5 6" xfId="35620" xr:uid="{00000000-0005-0000-0000-00006D8A0000}"/>
    <cellStyle name="20% - Accent1 4 2 4 2 2 5 6 2" xfId="35621" xr:uid="{00000000-0005-0000-0000-00006E8A0000}"/>
    <cellStyle name="20% - Accent1 4 2 4 2 2 5 6 2 2" xfId="35622" xr:uid="{00000000-0005-0000-0000-00006F8A0000}"/>
    <cellStyle name="20% - Accent1 4 2 4 2 2 5 6 3" xfId="35623" xr:uid="{00000000-0005-0000-0000-0000708A0000}"/>
    <cellStyle name="20% - Accent1 4 2 4 2 2 5 7" xfId="35624" xr:uid="{00000000-0005-0000-0000-0000718A0000}"/>
    <cellStyle name="20% - Accent1 4 2 4 2 2 5 7 2" xfId="35625" xr:uid="{00000000-0005-0000-0000-0000728A0000}"/>
    <cellStyle name="20% - Accent1 4 2 4 2 2 5 8" xfId="35626" xr:uid="{00000000-0005-0000-0000-0000738A0000}"/>
    <cellStyle name="20% - Accent1 4 2 4 2 2 5 8 2" xfId="35627" xr:uid="{00000000-0005-0000-0000-0000748A0000}"/>
    <cellStyle name="20% - Accent1 4 2 4 2 2 5 9" xfId="35628" xr:uid="{00000000-0005-0000-0000-0000758A0000}"/>
    <cellStyle name="20% - Accent1 4 2 4 2 2 6" xfId="35629" xr:uid="{00000000-0005-0000-0000-0000768A0000}"/>
    <cellStyle name="20% - Accent1 4 2 4 2 2 6 2" xfId="35630" xr:uid="{00000000-0005-0000-0000-0000778A0000}"/>
    <cellStyle name="20% - Accent1 4 2 4 2 2 6 2 2" xfId="35631" xr:uid="{00000000-0005-0000-0000-0000788A0000}"/>
    <cellStyle name="20% - Accent1 4 2 4 2 2 6 2 2 2" xfId="35632" xr:uid="{00000000-0005-0000-0000-0000798A0000}"/>
    <cellStyle name="20% - Accent1 4 2 4 2 2 6 2 2 2 2" xfId="35633" xr:uid="{00000000-0005-0000-0000-00007A8A0000}"/>
    <cellStyle name="20% - Accent1 4 2 4 2 2 6 2 2 3" xfId="35634" xr:uid="{00000000-0005-0000-0000-00007B8A0000}"/>
    <cellStyle name="20% - Accent1 4 2 4 2 2 6 2 3" xfId="35635" xr:uid="{00000000-0005-0000-0000-00007C8A0000}"/>
    <cellStyle name="20% - Accent1 4 2 4 2 2 6 2 3 2" xfId="35636" xr:uid="{00000000-0005-0000-0000-00007D8A0000}"/>
    <cellStyle name="20% - Accent1 4 2 4 2 2 6 2 4" xfId="35637" xr:uid="{00000000-0005-0000-0000-00007E8A0000}"/>
    <cellStyle name="20% - Accent1 4 2 4 2 2 6 3" xfId="35638" xr:uid="{00000000-0005-0000-0000-00007F8A0000}"/>
    <cellStyle name="20% - Accent1 4 2 4 2 2 6 3 2" xfId="35639" xr:uid="{00000000-0005-0000-0000-0000808A0000}"/>
    <cellStyle name="20% - Accent1 4 2 4 2 2 6 3 2 2" xfId="35640" xr:uid="{00000000-0005-0000-0000-0000818A0000}"/>
    <cellStyle name="20% - Accent1 4 2 4 2 2 6 3 2 2 2" xfId="35641" xr:uid="{00000000-0005-0000-0000-0000828A0000}"/>
    <cellStyle name="20% - Accent1 4 2 4 2 2 6 3 2 3" xfId="35642" xr:uid="{00000000-0005-0000-0000-0000838A0000}"/>
    <cellStyle name="20% - Accent1 4 2 4 2 2 6 3 3" xfId="35643" xr:uid="{00000000-0005-0000-0000-0000848A0000}"/>
    <cellStyle name="20% - Accent1 4 2 4 2 2 6 3 3 2" xfId="35644" xr:uid="{00000000-0005-0000-0000-0000858A0000}"/>
    <cellStyle name="20% - Accent1 4 2 4 2 2 6 3 4" xfId="35645" xr:uid="{00000000-0005-0000-0000-0000868A0000}"/>
    <cellStyle name="20% - Accent1 4 2 4 2 2 6 4" xfId="35646" xr:uid="{00000000-0005-0000-0000-0000878A0000}"/>
    <cellStyle name="20% - Accent1 4 2 4 2 2 6 4 2" xfId="35647" xr:uid="{00000000-0005-0000-0000-0000888A0000}"/>
    <cellStyle name="20% - Accent1 4 2 4 2 2 6 4 2 2" xfId="35648" xr:uid="{00000000-0005-0000-0000-0000898A0000}"/>
    <cellStyle name="20% - Accent1 4 2 4 2 2 6 4 2 2 2" xfId="35649" xr:uid="{00000000-0005-0000-0000-00008A8A0000}"/>
    <cellStyle name="20% - Accent1 4 2 4 2 2 6 4 2 3" xfId="35650" xr:uid="{00000000-0005-0000-0000-00008B8A0000}"/>
    <cellStyle name="20% - Accent1 4 2 4 2 2 6 4 3" xfId="35651" xr:uid="{00000000-0005-0000-0000-00008C8A0000}"/>
    <cellStyle name="20% - Accent1 4 2 4 2 2 6 4 3 2" xfId="35652" xr:uid="{00000000-0005-0000-0000-00008D8A0000}"/>
    <cellStyle name="20% - Accent1 4 2 4 2 2 6 4 4" xfId="35653" xr:uid="{00000000-0005-0000-0000-00008E8A0000}"/>
    <cellStyle name="20% - Accent1 4 2 4 2 2 6 5" xfId="35654" xr:uid="{00000000-0005-0000-0000-00008F8A0000}"/>
    <cellStyle name="20% - Accent1 4 2 4 2 2 6 5 2" xfId="35655" xr:uid="{00000000-0005-0000-0000-0000908A0000}"/>
    <cellStyle name="20% - Accent1 4 2 4 2 2 6 5 2 2" xfId="35656" xr:uid="{00000000-0005-0000-0000-0000918A0000}"/>
    <cellStyle name="20% - Accent1 4 2 4 2 2 6 5 3" xfId="35657" xr:uid="{00000000-0005-0000-0000-0000928A0000}"/>
    <cellStyle name="20% - Accent1 4 2 4 2 2 6 6" xfId="35658" xr:uid="{00000000-0005-0000-0000-0000938A0000}"/>
    <cellStyle name="20% - Accent1 4 2 4 2 2 6 6 2" xfId="35659" xr:uid="{00000000-0005-0000-0000-0000948A0000}"/>
    <cellStyle name="20% - Accent1 4 2 4 2 2 6 6 2 2" xfId="35660" xr:uid="{00000000-0005-0000-0000-0000958A0000}"/>
    <cellStyle name="20% - Accent1 4 2 4 2 2 6 6 3" xfId="35661" xr:uid="{00000000-0005-0000-0000-0000968A0000}"/>
    <cellStyle name="20% - Accent1 4 2 4 2 2 6 7" xfId="35662" xr:uid="{00000000-0005-0000-0000-0000978A0000}"/>
    <cellStyle name="20% - Accent1 4 2 4 2 2 6 7 2" xfId="35663" xr:uid="{00000000-0005-0000-0000-0000988A0000}"/>
    <cellStyle name="20% - Accent1 4 2 4 2 2 6 8" xfId="35664" xr:uid="{00000000-0005-0000-0000-0000998A0000}"/>
    <cellStyle name="20% - Accent1 4 2 4 2 2 6 8 2" xfId="35665" xr:uid="{00000000-0005-0000-0000-00009A8A0000}"/>
    <cellStyle name="20% - Accent1 4 2 4 2 2 6 9" xfId="35666" xr:uid="{00000000-0005-0000-0000-00009B8A0000}"/>
    <cellStyle name="20% - Accent1 4 2 4 2 2 7" xfId="35667" xr:uid="{00000000-0005-0000-0000-00009C8A0000}"/>
    <cellStyle name="20% - Accent1 4 2 4 2 2 7 2" xfId="35668" xr:uid="{00000000-0005-0000-0000-00009D8A0000}"/>
    <cellStyle name="20% - Accent1 4 2 4 2 2 7 2 2" xfId="35669" xr:uid="{00000000-0005-0000-0000-00009E8A0000}"/>
    <cellStyle name="20% - Accent1 4 2 4 2 2 7 2 2 2" xfId="35670" xr:uid="{00000000-0005-0000-0000-00009F8A0000}"/>
    <cellStyle name="20% - Accent1 4 2 4 2 2 7 2 3" xfId="35671" xr:uid="{00000000-0005-0000-0000-0000A08A0000}"/>
    <cellStyle name="20% - Accent1 4 2 4 2 2 7 3" xfId="35672" xr:uid="{00000000-0005-0000-0000-0000A18A0000}"/>
    <cellStyle name="20% - Accent1 4 2 4 2 2 7 3 2" xfId="35673" xr:uid="{00000000-0005-0000-0000-0000A28A0000}"/>
    <cellStyle name="20% - Accent1 4 2 4 2 2 7 4" xfId="35674" xr:uid="{00000000-0005-0000-0000-0000A38A0000}"/>
    <cellStyle name="20% - Accent1 4 2 4 2 2 8" xfId="35675" xr:uid="{00000000-0005-0000-0000-0000A48A0000}"/>
    <cellStyle name="20% - Accent1 4 2 4 2 2 8 2" xfId="35676" xr:uid="{00000000-0005-0000-0000-0000A58A0000}"/>
    <cellStyle name="20% - Accent1 4 2 4 2 2 8 2 2" xfId="35677" xr:uid="{00000000-0005-0000-0000-0000A68A0000}"/>
    <cellStyle name="20% - Accent1 4 2 4 2 2 8 2 2 2" xfId="35678" xr:uid="{00000000-0005-0000-0000-0000A78A0000}"/>
    <cellStyle name="20% - Accent1 4 2 4 2 2 8 2 3" xfId="35679" xr:uid="{00000000-0005-0000-0000-0000A88A0000}"/>
    <cellStyle name="20% - Accent1 4 2 4 2 2 8 3" xfId="35680" xr:uid="{00000000-0005-0000-0000-0000A98A0000}"/>
    <cellStyle name="20% - Accent1 4 2 4 2 2 8 3 2" xfId="35681" xr:uid="{00000000-0005-0000-0000-0000AA8A0000}"/>
    <cellStyle name="20% - Accent1 4 2 4 2 2 8 4" xfId="35682" xr:uid="{00000000-0005-0000-0000-0000AB8A0000}"/>
    <cellStyle name="20% - Accent1 4 2 4 2 2 9" xfId="35683" xr:uid="{00000000-0005-0000-0000-0000AC8A0000}"/>
    <cellStyle name="20% - Accent1 4 2 4 2 2 9 2" xfId="35684" xr:uid="{00000000-0005-0000-0000-0000AD8A0000}"/>
    <cellStyle name="20% - Accent1 4 2 4 2 2 9 2 2" xfId="35685" xr:uid="{00000000-0005-0000-0000-0000AE8A0000}"/>
    <cellStyle name="20% - Accent1 4 2 4 2 2 9 2 2 2" xfId="35686" xr:uid="{00000000-0005-0000-0000-0000AF8A0000}"/>
    <cellStyle name="20% - Accent1 4 2 4 2 2 9 2 3" xfId="35687" xr:uid="{00000000-0005-0000-0000-0000B08A0000}"/>
    <cellStyle name="20% - Accent1 4 2 4 2 2 9 3" xfId="35688" xr:uid="{00000000-0005-0000-0000-0000B18A0000}"/>
    <cellStyle name="20% - Accent1 4 2 4 2 2 9 3 2" xfId="35689" xr:uid="{00000000-0005-0000-0000-0000B28A0000}"/>
    <cellStyle name="20% - Accent1 4 2 4 2 2 9 4" xfId="35690" xr:uid="{00000000-0005-0000-0000-0000B38A0000}"/>
    <cellStyle name="20% - Accent1 4 2 4 2 3" xfId="35691" xr:uid="{00000000-0005-0000-0000-0000B48A0000}"/>
    <cellStyle name="20% - Accent1 4 2 4 2 3 10" xfId="35692" xr:uid="{00000000-0005-0000-0000-0000B58A0000}"/>
    <cellStyle name="20% - Accent1 4 2 4 2 3 10 2" xfId="35693" xr:uid="{00000000-0005-0000-0000-0000B68A0000}"/>
    <cellStyle name="20% - Accent1 4 2 4 2 3 11" xfId="35694" xr:uid="{00000000-0005-0000-0000-0000B78A0000}"/>
    <cellStyle name="20% - Accent1 4 2 4 2 3 2" xfId="35695" xr:uid="{00000000-0005-0000-0000-0000B88A0000}"/>
    <cellStyle name="20% - Accent1 4 2 4 2 3 2 2" xfId="35696" xr:uid="{00000000-0005-0000-0000-0000B98A0000}"/>
    <cellStyle name="20% - Accent1 4 2 4 2 3 2 2 2" xfId="35697" xr:uid="{00000000-0005-0000-0000-0000BA8A0000}"/>
    <cellStyle name="20% - Accent1 4 2 4 2 3 2 2 2 2" xfId="35698" xr:uid="{00000000-0005-0000-0000-0000BB8A0000}"/>
    <cellStyle name="20% - Accent1 4 2 4 2 3 2 2 2 2 2" xfId="35699" xr:uid="{00000000-0005-0000-0000-0000BC8A0000}"/>
    <cellStyle name="20% - Accent1 4 2 4 2 3 2 2 2 3" xfId="35700" xr:uid="{00000000-0005-0000-0000-0000BD8A0000}"/>
    <cellStyle name="20% - Accent1 4 2 4 2 3 2 2 3" xfId="35701" xr:uid="{00000000-0005-0000-0000-0000BE8A0000}"/>
    <cellStyle name="20% - Accent1 4 2 4 2 3 2 2 3 2" xfId="35702" xr:uid="{00000000-0005-0000-0000-0000BF8A0000}"/>
    <cellStyle name="20% - Accent1 4 2 4 2 3 2 2 4" xfId="35703" xr:uid="{00000000-0005-0000-0000-0000C08A0000}"/>
    <cellStyle name="20% - Accent1 4 2 4 2 3 2 3" xfId="35704" xr:uid="{00000000-0005-0000-0000-0000C18A0000}"/>
    <cellStyle name="20% - Accent1 4 2 4 2 3 2 3 2" xfId="35705" xr:uid="{00000000-0005-0000-0000-0000C28A0000}"/>
    <cellStyle name="20% - Accent1 4 2 4 2 3 2 3 2 2" xfId="35706" xr:uid="{00000000-0005-0000-0000-0000C38A0000}"/>
    <cellStyle name="20% - Accent1 4 2 4 2 3 2 3 2 2 2" xfId="35707" xr:uid="{00000000-0005-0000-0000-0000C48A0000}"/>
    <cellStyle name="20% - Accent1 4 2 4 2 3 2 3 2 3" xfId="35708" xr:uid="{00000000-0005-0000-0000-0000C58A0000}"/>
    <cellStyle name="20% - Accent1 4 2 4 2 3 2 3 3" xfId="35709" xr:uid="{00000000-0005-0000-0000-0000C68A0000}"/>
    <cellStyle name="20% - Accent1 4 2 4 2 3 2 3 3 2" xfId="35710" xr:uid="{00000000-0005-0000-0000-0000C78A0000}"/>
    <cellStyle name="20% - Accent1 4 2 4 2 3 2 3 4" xfId="35711" xr:uid="{00000000-0005-0000-0000-0000C88A0000}"/>
    <cellStyle name="20% - Accent1 4 2 4 2 3 2 4" xfId="35712" xr:uid="{00000000-0005-0000-0000-0000C98A0000}"/>
    <cellStyle name="20% - Accent1 4 2 4 2 3 2 4 2" xfId="35713" xr:uid="{00000000-0005-0000-0000-0000CA8A0000}"/>
    <cellStyle name="20% - Accent1 4 2 4 2 3 2 4 2 2" xfId="35714" xr:uid="{00000000-0005-0000-0000-0000CB8A0000}"/>
    <cellStyle name="20% - Accent1 4 2 4 2 3 2 4 2 2 2" xfId="35715" xr:uid="{00000000-0005-0000-0000-0000CC8A0000}"/>
    <cellStyle name="20% - Accent1 4 2 4 2 3 2 4 2 3" xfId="35716" xr:uid="{00000000-0005-0000-0000-0000CD8A0000}"/>
    <cellStyle name="20% - Accent1 4 2 4 2 3 2 4 3" xfId="35717" xr:uid="{00000000-0005-0000-0000-0000CE8A0000}"/>
    <cellStyle name="20% - Accent1 4 2 4 2 3 2 4 3 2" xfId="35718" xr:uid="{00000000-0005-0000-0000-0000CF8A0000}"/>
    <cellStyle name="20% - Accent1 4 2 4 2 3 2 4 4" xfId="35719" xr:uid="{00000000-0005-0000-0000-0000D08A0000}"/>
    <cellStyle name="20% - Accent1 4 2 4 2 3 2 5" xfId="35720" xr:uid="{00000000-0005-0000-0000-0000D18A0000}"/>
    <cellStyle name="20% - Accent1 4 2 4 2 3 2 5 2" xfId="35721" xr:uid="{00000000-0005-0000-0000-0000D28A0000}"/>
    <cellStyle name="20% - Accent1 4 2 4 2 3 2 5 2 2" xfId="35722" xr:uid="{00000000-0005-0000-0000-0000D38A0000}"/>
    <cellStyle name="20% - Accent1 4 2 4 2 3 2 5 3" xfId="35723" xr:uid="{00000000-0005-0000-0000-0000D48A0000}"/>
    <cellStyle name="20% - Accent1 4 2 4 2 3 2 6" xfId="35724" xr:uid="{00000000-0005-0000-0000-0000D58A0000}"/>
    <cellStyle name="20% - Accent1 4 2 4 2 3 2 6 2" xfId="35725" xr:uid="{00000000-0005-0000-0000-0000D68A0000}"/>
    <cellStyle name="20% - Accent1 4 2 4 2 3 2 6 2 2" xfId="35726" xr:uid="{00000000-0005-0000-0000-0000D78A0000}"/>
    <cellStyle name="20% - Accent1 4 2 4 2 3 2 6 3" xfId="35727" xr:uid="{00000000-0005-0000-0000-0000D88A0000}"/>
    <cellStyle name="20% - Accent1 4 2 4 2 3 2 7" xfId="35728" xr:uid="{00000000-0005-0000-0000-0000D98A0000}"/>
    <cellStyle name="20% - Accent1 4 2 4 2 3 2 7 2" xfId="35729" xr:uid="{00000000-0005-0000-0000-0000DA8A0000}"/>
    <cellStyle name="20% - Accent1 4 2 4 2 3 2 8" xfId="35730" xr:uid="{00000000-0005-0000-0000-0000DB8A0000}"/>
    <cellStyle name="20% - Accent1 4 2 4 2 3 2 8 2" xfId="35731" xr:uid="{00000000-0005-0000-0000-0000DC8A0000}"/>
    <cellStyle name="20% - Accent1 4 2 4 2 3 2 9" xfId="35732" xr:uid="{00000000-0005-0000-0000-0000DD8A0000}"/>
    <cellStyle name="20% - Accent1 4 2 4 2 3 3" xfId="35733" xr:uid="{00000000-0005-0000-0000-0000DE8A0000}"/>
    <cellStyle name="20% - Accent1 4 2 4 2 3 3 2" xfId="35734" xr:uid="{00000000-0005-0000-0000-0000DF8A0000}"/>
    <cellStyle name="20% - Accent1 4 2 4 2 3 3 2 2" xfId="35735" xr:uid="{00000000-0005-0000-0000-0000E08A0000}"/>
    <cellStyle name="20% - Accent1 4 2 4 2 3 3 2 2 2" xfId="35736" xr:uid="{00000000-0005-0000-0000-0000E18A0000}"/>
    <cellStyle name="20% - Accent1 4 2 4 2 3 3 2 2 2 2" xfId="35737" xr:uid="{00000000-0005-0000-0000-0000E28A0000}"/>
    <cellStyle name="20% - Accent1 4 2 4 2 3 3 2 2 3" xfId="35738" xr:uid="{00000000-0005-0000-0000-0000E38A0000}"/>
    <cellStyle name="20% - Accent1 4 2 4 2 3 3 2 3" xfId="35739" xr:uid="{00000000-0005-0000-0000-0000E48A0000}"/>
    <cellStyle name="20% - Accent1 4 2 4 2 3 3 2 3 2" xfId="35740" xr:uid="{00000000-0005-0000-0000-0000E58A0000}"/>
    <cellStyle name="20% - Accent1 4 2 4 2 3 3 2 4" xfId="35741" xr:uid="{00000000-0005-0000-0000-0000E68A0000}"/>
    <cellStyle name="20% - Accent1 4 2 4 2 3 3 3" xfId="35742" xr:uid="{00000000-0005-0000-0000-0000E78A0000}"/>
    <cellStyle name="20% - Accent1 4 2 4 2 3 3 3 2" xfId="35743" xr:uid="{00000000-0005-0000-0000-0000E88A0000}"/>
    <cellStyle name="20% - Accent1 4 2 4 2 3 3 3 2 2" xfId="35744" xr:uid="{00000000-0005-0000-0000-0000E98A0000}"/>
    <cellStyle name="20% - Accent1 4 2 4 2 3 3 3 2 2 2" xfId="35745" xr:uid="{00000000-0005-0000-0000-0000EA8A0000}"/>
    <cellStyle name="20% - Accent1 4 2 4 2 3 3 3 2 3" xfId="35746" xr:uid="{00000000-0005-0000-0000-0000EB8A0000}"/>
    <cellStyle name="20% - Accent1 4 2 4 2 3 3 3 3" xfId="35747" xr:uid="{00000000-0005-0000-0000-0000EC8A0000}"/>
    <cellStyle name="20% - Accent1 4 2 4 2 3 3 3 3 2" xfId="35748" xr:uid="{00000000-0005-0000-0000-0000ED8A0000}"/>
    <cellStyle name="20% - Accent1 4 2 4 2 3 3 3 4" xfId="35749" xr:uid="{00000000-0005-0000-0000-0000EE8A0000}"/>
    <cellStyle name="20% - Accent1 4 2 4 2 3 3 4" xfId="35750" xr:uid="{00000000-0005-0000-0000-0000EF8A0000}"/>
    <cellStyle name="20% - Accent1 4 2 4 2 3 3 4 2" xfId="35751" xr:uid="{00000000-0005-0000-0000-0000F08A0000}"/>
    <cellStyle name="20% - Accent1 4 2 4 2 3 3 4 2 2" xfId="35752" xr:uid="{00000000-0005-0000-0000-0000F18A0000}"/>
    <cellStyle name="20% - Accent1 4 2 4 2 3 3 4 2 2 2" xfId="35753" xr:uid="{00000000-0005-0000-0000-0000F28A0000}"/>
    <cellStyle name="20% - Accent1 4 2 4 2 3 3 4 2 3" xfId="35754" xr:uid="{00000000-0005-0000-0000-0000F38A0000}"/>
    <cellStyle name="20% - Accent1 4 2 4 2 3 3 4 3" xfId="35755" xr:uid="{00000000-0005-0000-0000-0000F48A0000}"/>
    <cellStyle name="20% - Accent1 4 2 4 2 3 3 4 3 2" xfId="35756" xr:uid="{00000000-0005-0000-0000-0000F58A0000}"/>
    <cellStyle name="20% - Accent1 4 2 4 2 3 3 4 4" xfId="35757" xr:uid="{00000000-0005-0000-0000-0000F68A0000}"/>
    <cellStyle name="20% - Accent1 4 2 4 2 3 3 5" xfId="35758" xr:uid="{00000000-0005-0000-0000-0000F78A0000}"/>
    <cellStyle name="20% - Accent1 4 2 4 2 3 3 5 2" xfId="35759" xr:uid="{00000000-0005-0000-0000-0000F88A0000}"/>
    <cellStyle name="20% - Accent1 4 2 4 2 3 3 5 2 2" xfId="35760" xr:uid="{00000000-0005-0000-0000-0000F98A0000}"/>
    <cellStyle name="20% - Accent1 4 2 4 2 3 3 5 3" xfId="35761" xr:uid="{00000000-0005-0000-0000-0000FA8A0000}"/>
    <cellStyle name="20% - Accent1 4 2 4 2 3 3 6" xfId="35762" xr:uid="{00000000-0005-0000-0000-0000FB8A0000}"/>
    <cellStyle name="20% - Accent1 4 2 4 2 3 3 6 2" xfId="35763" xr:uid="{00000000-0005-0000-0000-0000FC8A0000}"/>
    <cellStyle name="20% - Accent1 4 2 4 2 3 3 6 2 2" xfId="35764" xr:uid="{00000000-0005-0000-0000-0000FD8A0000}"/>
    <cellStyle name="20% - Accent1 4 2 4 2 3 3 6 3" xfId="35765" xr:uid="{00000000-0005-0000-0000-0000FE8A0000}"/>
    <cellStyle name="20% - Accent1 4 2 4 2 3 3 7" xfId="35766" xr:uid="{00000000-0005-0000-0000-0000FF8A0000}"/>
    <cellStyle name="20% - Accent1 4 2 4 2 3 3 7 2" xfId="35767" xr:uid="{00000000-0005-0000-0000-0000008B0000}"/>
    <cellStyle name="20% - Accent1 4 2 4 2 3 3 8" xfId="35768" xr:uid="{00000000-0005-0000-0000-0000018B0000}"/>
    <cellStyle name="20% - Accent1 4 2 4 2 3 3 8 2" xfId="35769" xr:uid="{00000000-0005-0000-0000-0000028B0000}"/>
    <cellStyle name="20% - Accent1 4 2 4 2 3 3 9" xfId="35770" xr:uid="{00000000-0005-0000-0000-0000038B0000}"/>
    <cellStyle name="20% - Accent1 4 2 4 2 3 4" xfId="35771" xr:uid="{00000000-0005-0000-0000-0000048B0000}"/>
    <cellStyle name="20% - Accent1 4 2 4 2 3 4 2" xfId="35772" xr:uid="{00000000-0005-0000-0000-0000058B0000}"/>
    <cellStyle name="20% - Accent1 4 2 4 2 3 4 2 2" xfId="35773" xr:uid="{00000000-0005-0000-0000-0000068B0000}"/>
    <cellStyle name="20% - Accent1 4 2 4 2 3 4 2 2 2" xfId="35774" xr:uid="{00000000-0005-0000-0000-0000078B0000}"/>
    <cellStyle name="20% - Accent1 4 2 4 2 3 4 2 3" xfId="35775" xr:uid="{00000000-0005-0000-0000-0000088B0000}"/>
    <cellStyle name="20% - Accent1 4 2 4 2 3 4 3" xfId="35776" xr:uid="{00000000-0005-0000-0000-0000098B0000}"/>
    <cellStyle name="20% - Accent1 4 2 4 2 3 4 3 2" xfId="35777" xr:uid="{00000000-0005-0000-0000-00000A8B0000}"/>
    <cellStyle name="20% - Accent1 4 2 4 2 3 4 4" xfId="35778" xr:uid="{00000000-0005-0000-0000-00000B8B0000}"/>
    <cellStyle name="20% - Accent1 4 2 4 2 3 5" xfId="35779" xr:uid="{00000000-0005-0000-0000-00000C8B0000}"/>
    <cellStyle name="20% - Accent1 4 2 4 2 3 5 2" xfId="35780" xr:uid="{00000000-0005-0000-0000-00000D8B0000}"/>
    <cellStyle name="20% - Accent1 4 2 4 2 3 5 2 2" xfId="35781" xr:uid="{00000000-0005-0000-0000-00000E8B0000}"/>
    <cellStyle name="20% - Accent1 4 2 4 2 3 5 2 2 2" xfId="35782" xr:uid="{00000000-0005-0000-0000-00000F8B0000}"/>
    <cellStyle name="20% - Accent1 4 2 4 2 3 5 2 3" xfId="35783" xr:uid="{00000000-0005-0000-0000-0000108B0000}"/>
    <cellStyle name="20% - Accent1 4 2 4 2 3 5 3" xfId="35784" xr:uid="{00000000-0005-0000-0000-0000118B0000}"/>
    <cellStyle name="20% - Accent1 4 2 4 2 3 5 3 2" xfId="35785" xr:uid="{00000000-0005-0000-0000-0000128B0000}"/>
    <cellStyle name="20% - Accent1 4 2 4 2 3 5 4" xfId="35786" xr:uid="{00000000-0005-0000-0000-0000138B0000}"/>
    <cellStyle name="20% - Accent1 4 2 4 2 3 6" xfId="35787" xr:uid="{00000000-0005-0000-0000-0000148B0000}"/>
    <cellStyle name="20% - Accent1 4 2 4 2 3 6 2" xfId="35788" xr:uid="{00000000-0005-0000-0000-0000158B0000}"/>
    <cellStyle name="20% - Accent1 4 2 4 2 3 6 2 2" xfId="35789" xr:uid="{00000000-0005-0000-0000-0000168B0000}"/>
    <cellStyle name="20% - Accent1 4 2 4 2 3 6 2 2 2" xfId="35790" xr:uid="{00000000-0005-0000-0000-0000178B0000}"/>
    <cellStyle name="20% - Accent1 4 2 4 2 3 6 2 3" xfId="35791" xr:uid="{00000000-0005-0000-0000-0000188B0000}"/>
    <cellStyle name="20% - Accent1 4 2 4 2 3 6 3" xfId="35792" xr:uid="{00000000-0005-0000-0000-0000198B0000}"/>
    <cellStyle name="20% - Accent1 4 2 4 2 3 6 3 2" xfId="35793" xr:uid="{00000000-0005-0000-0000-00001A8B0000}"/>
    <cellStyle name="20% - Accent1 4 2 4 2 3 6 4" xfId="35794" xr:uid="{00000000-0005-0000-0000-00001B8B0000}"/>
    <cellStyle name="20% - Accent1 4 2 4 2 3 7" xfId="35795" xr:uid="{00000000-0005-0000-0000-00001C8B0000}"/>
    <cellStyle name="20% - Accent1 4 2 4 2 3 7 2" xfId="35796" xr:uid="{00000000-0005-0000-0000-00001D8B0000}"/>
    <cellStyle name="20% - Accent1 4 2 4 2 3 7 2 2" xfId="35797" xr:uid="{00000000-0005-0000-0000-00001E8B0000}"/>
    <cellStyle name="20% - Accent1 4 2 4 2 3 7 3" xfId="35798" xr:uid="{00000000-0005-0000-0000-00001F8B0000}"/>
    <cellStyle name="20% - Accent1 4 2 4 2 3 8" xfId="35799" xr:uid="{00000000-0005-0000-0000-0000208B0000}"/>
    <cellStyle name="20% - Accent1 4 2 4 2 3 8 2" xfId="35800" xr:uid="{00000000-0005-0000-0000-0000218B0000}"/>
    <cellStyle name="20% - Accent1 4 2 4 2 3 8 2 2" xfId="35801" xr:uid="{00000000-0005-0000-0000-0000228B0000}"/>
    <cellStyle name="20% - Accent1 4 2 4 2 3 8 3" xfId="35802" xr:uid="{00000000-0005-0000-0000-0000238B0000}"/>
    <cellStyle name="20% - Accent1 4 2 4 2 3 9" xfId="35803" xr:uid="{00000000-0005-0000-0000-0000248B0000}"/>
    <cellStyle name="20% - Accent1 4 2 4 2 3 9 2" xfId="35804" xr:uid="{00000000-0005-0000-0000-0000258B0000}"/>
    <cellStyle name="20% - Accent1 4 2 4 2 4" xfId="35805" xr:uid="{00000000-0005-0000-0000-0000268B0000}"/>
    <cellStyle name="20% - Accent1 4 2 4 2 4 10" xfId="35806" xr:uid="{00000000-0005-0000-0000-0000278B0000}"/>
    <cellStyle name="20% - Accent1 4 2 4 2 4 10 2" xfId="35807" xr:uid="{00000000-0005-0000-0000-0000288B0000}"/>
    <cellStyle name="20% - Accent1 4 2 4 2 4 11" xfId="35808" xr:uid="{00000000-0005-0000-0000-0000298B0000}"/>
    <cellStyle name="20% - Accent1 4 2 4 2 4 2" xfId="35809" xr:uid="{00000000-0005-0000-0000-00002A8B0000}"/>
    <cellStyle name="20% - Accent1 4 2 4 2 4 2 2" xfId="35810" xr:uid="{00000000-0005-0000-0000-00002B8B0000}"/>
    <cellStyle name="20% - Accent1 4 2 4 2 4 2 2 2" xfId="35811" xr:uid="{00000000-0005-0000-0000-00002C8B0000}"/>
    <cellStyle name="20% - Accent1 4 2 4 2 4 2 2 2 2" xfId="35812" xr:uid="{00000000-0005-0000-0000-00002D8B0000}"/>
    <cellStyle name="20% - Accent1 4 2 4 2 4 2 2 2 2 2" xfId="35813" xr:uid="{00000000-0005-0000-0000-00002E8B0000}"/>
    <cellStyle name="20% - Accent1 4 2 4 2 4 2 2 2 3" xfId="35814" xr:uid="{00000000-0005-0000-0000-00002F8B0000}"/>
    <cellStyle name="20% - Accent1 4 2 4 2 4 2 2 3" xfId="35815" xr:uid="{00000000-0005-0000-0000-0000308B0000}"/>
    <cellStyle name="20% - Accent1 4 2 4 2 4 2 2 3 2" xfId="35816" xr:uid="{00000000-0005-0000-0000-0000318B0000}"/>
    <cellStyle name="20% - Accent1 4 2 4 2 4 2 2 4" xfId="35817" xr:uid="{00000000-0005-0000-0000-0000328B0000}"/>
    <cellStyle name="20% - Accent1 4 2 4 2 4 2 3" xfId="35818" xr:uid="{00000000-0005-0000-0000-0000338B0000}"/>
    <cellStyle name="20% - Accent1 4 2 4 2 4 2 3 2" xfId="35819" xr:uid="{00000000-0005-0000-0000-0000348B0000}"/>
    <cellStyle name="20% - Accent1 4 2 4 2 4 2 3 2 2" xfId="35820" xr:uid="{00000000-0005-0000-0000-0000358B0000}"/>
    <cellStyle name="20% - Accent1 4 2 4 2 4 2 3 2 2 2" xfId="35821" xr:uid="{00000000-0005-0000-0000-0000368B0000}"/>
    <cellStyle name="20% - Accent1 4 2 4 2 4 2 3 2 3" xfId="35822" xr:uid="{00000000-0005-0000-0000-0000378B0000}"/>
    <cellStyle name="20% - Accent1 4 2 4 2 4 2 3 3" xfId="35823" xr:uid="{00000000-0005-0000-0000-0000388B0000}"/>
    <cellStyle name="20% - Accent1 4 2 4 2 4 2 3 3 2" xfId="35824" xr:uid="{00000000-0005-0000-0000-0000398B0000}"/>
    <cellStyle name="20% - Accent1 4 2 4 2 4 2 3 4" xfId="35825" xr:uid="{00000000-0005-0000-0000-00003A8B0000}"/>
    <cellStyle name="20% - Accent1 4 2 4 2 4 2 4" xfId="35826" xr:uid="{00000000-0005-0000-0000-00003B8B0000}"/>
    <cellStyle name="20% - Accent1 4 2 4 2 4 2 4 2" xfId="35827" xr:uid="{00000000-0005-0000-0000-00003C8B0000}"/>
    <cellStyle name="20% - Accent1 4 2 4 2 4 2 4 2 2" xfId="35828" xr:uid="{00000000-0005-0000-0000-00003D8B0000}"/>
    <cellStyle name="20% - Accent1 4 2 4 2 4 2 4 2 2 2" xfId="35829" xr:uid="{00000000-0005-0000-0000-00003E8B0000}"/>
    <cellStyle name="20% - Accent1 4 2 4 2 4 2 4 2 3" xfId="35830" xr:uid="{00000000-0005-0000-0000-00003F8B0000}"/>
    <cellStyle name="20% - Accent1 4 2 4 2 4 2 4 3" xfId="35831" xr:uid="{00000000-0005-0000-0000-0000408B0000}"/>
    <cellStyle name="20% - Accent1 4 2 4 2 4 2 4 3 2" xfId="35832" xr:uid="{00000000-0005-0000-0000-0000418B0000}"/>
    <cellStyle name="20% - Accent1 4 2 4 2 4 2 4 4" xfId="35833" xr:uid="{00000000-0005-0000-0000-0000428B0000}"/>
    <cellStyle name="20% - Accent1 4 2 4 2 4 2 5" xfId="35834" xr:uid="{00000000-0005-0000-0000-0000438B0000}"/>
    <cellStyle name="20% - Accent1 4 2 4 2 4 2 5 2" xfId="35835" xr:uid="{00000000-0005-0000-0000-0000448B0000}"/>
    <cellStyle name="20% - Accent1 4 2 4 2 4 2 5 2 2" xfId="35836" xr:uid="{00000000-0005-0000-0000-0000458B0000}"/>
    <cellStyle name="20% - Accent1 4 2 4 2 4 2 5 3" xfId="35837" xr:uid="{00000000-0005-0000-0000-0000468B0000}"/>
    <cellStyle name="20% - Accent1 4 2 4 2 4 2 6" xfId="35838" xr:uid="{00000000-0005-0000-0000-0000478B0000}"/>
    <cellStyle name="20% - Accent1 4 2 4 2 4 2 6 2" xfId="35839" xr:uid="{00000000-0005-0000-0000-0000488B0000}"/>
    <cellStyle name="20% - Accent1 4 2 4 2 4 2 6 2 2" xfId="35840" xr:uid="{00000000-0005-0000-0000-0000498B0000}"/>
    <cellStyle name="20% - Accent1 4 2 4 2 4 2 6 3" xfId="35841" xr:uid="{00000000-0005-0000-0000-00004A8B0000}"/>
    <cellStyle name="20% - Accent1 4 2 4 2 4 2 7" xfId="35842" xr:uid="{00000000-0005-0000-0000-00004B8B0000}"/>
    <cellStyle name="20% - Accent1 4 2 4 2 4 2 7 2" xfId="35843" xr:uid="{00000000-0005-0000-0000-00004C8B0000}"/>
    <cellStyle name="20% - Accent1 4 2 4 2 4 2 8" xfId="35844" xr:uid="{00000000-0005-0000-0000-00004D8B0000}"/>
    <cellStyle name="20% - Accent1 4 2 4 2 4 2 8 2" xfId="35845" xr:uid="{00000000-0005-0000-0000-00004E8B0000}"/>
    <cellStyle name="20% - Accent1 4 2 4 2 4 2 9" xfId="35846" xr:uid="{00000000-0005-0000-0000-00004F8B0000}"/>
    <cellStyle name="20% - Accent1 4 2 4 2 4 3" xfId="35847" xr:uid="{00000000-0005-0000-0000-0000508B0000}"/>
    <cellStyle name="20% - Accent1 4 2 4 2 4 3 2" xfId="35848" xr:uid="{00000000-0005-0000-0000-0000518B0000}"/>
    <cellStyle name="20% - Accent1 4 2 4 2 4 3 2 2" xfId="35849" xr:uid="{00000000-0005-0000-0000-0000528B0000}"/>
    <cellStyle name="20% - Accent1 4 2 4 2 4 3 2 2 2" xfId="35850" xr:uid="{00000000-0005-0000-0000-0000538B0000}"/>
    <cellStyle name="20% - Accent1 4 2 4 2 4 3 2 2 2 2" xfId="35851" xr:uid="{00000000-0005-0000-0000-0000548B0000}"/>
    <cellStyle name="20% - Accent1 4 2 4 2 4 3 2 2 3" xfId="35852" xr:uid="{00000000-0005-0000-0000-0000558B0000}"/>
    <cellStyle name="20% - Accent1 4 2 4 2 4 3 2 3" xfId="35853" xr:uid="{00000000-0005-0000-0000-0000568B0000}"/>
    <cellStyle name="20% - Accent1 4 2 4 2 4 3 2 3 2" xfId="35854" xr:uid="{00000000-0005-0000-0000-0000578B0000}"/>
    <cellStyle name="20% - Accent1 4 2 4 2 4 3 2 4" xfId="35855" xr:uid="{00000000-0005-0000-0000-0000588B0000}"/>
    <cellStyle name="20% - Accent1 4 2 4 2 4 3 3" xfId="35856" xr:uid="{00000000-0005-0000-0000-0000598B0000}"/>
    <cellStyle name="20% - Accent1 4 2 4 2 4 3 3 2" xfId="35857" xr:uid="{00000000-0005-0000-0000-00005A8B0000}"/>
    <cellStyle name="20% - Accent1 4 2 4 2 4 3 3 2 2" xfId="35858" xr:uid="{00000000-0005-0000-0000-00005B8B0000}"/>
    <cellStyle name="20% - Accent1 4 2 4 2 4 3 3 2 2 2" xfId="35859" xr:uid="{00000000-0005-0000-0000-00005C8B0000}"/>
    <cellStyle name="20% - Accent1 4 2 4 2 4 3 3 2 3" xfId="35860" xr:uid="{00000000-0005-0000-0000-00005D8B0000}"/>
    <cellStyle name="20% - Accent1 4 2 4 2 4 3 3 3" xfId="35861" xr:uid="{00000000-0005-0000-0000-00005E8B0000}"/>
    <cellStyle name="20% - Accent1 4 2 4 2 4 3 3 3 2" xfId="35862" xr:uid="{00000000-0005-0000-0000-00005F8B0000}"/>
    <cellStyle name="20% - Accent1 4 2 4 2 4 3 3 4" xfId="35863" xr:uid="{00000000-0005-0000-0000-0000608B0000}"/>
    <cellStyle name="20% - Accent1 4 2 4 2 4 3 4" xfId="35864" xr:uid="{00000000-0005-0000-0000-0000618B0000}"/>
    <cellStyle name="20% - Accent1 4 2 4 2 4 3 4 2" xfId="35865" xr:uid="{00000000-0005-0000-0000-0000628B0000}"/>
    <cellStyle name="20% - Accent1 4 2 4 2 4 3 4 2 2" xfId="35866" xr:uid="{00000000-0005-0000-0000-0000638B0000}"/>
    <cellStyle name="20% - Accent1 4 2 4 2 4 3 4 2 2 2" xfId="35867" xr:uid="{00000000-0005-0000-0000-0000648B0000}"/>
    <cellStyle name="20% - Accent1 4 2 4 2 4 3 4 2 3" xfId="35868" xr:uid="{00000000-0005-0000-0000-0000658B0000}"/>
    <cellStyle name="20% - Accent1 4 2 4 2 4 3 4 3" xfId="35869" xr:uid="{00000000-0005-0000-0000-0000668B0000}"/>
    <cellStyle name="20% - Accent1 4 2 4 2 4 3 4 3 2" xfId="35870" xr:uid="{00000000-0005-0000-0000-0000678B0000}"/>
    <cellStyle name="20% - Accent1 4 2 4 2 4 3 4 4" xfId="35871" xr:uid="{00000000-0005-0000-0000-0000688B0000}"/>
    <cellStyle name="20% - Accent1 4 2 4 2 4 3 5" xfId="35872" xr:uid="{00000000-0005-0000-0000-0000698B0000}"/>
    <cellStyle name="20% - Accent1 4 2 4 2 4 3 5 2" xfId="35873" xr:uid="{00000000-0005-0000-0000-00006A8B0000}"/>
    <cellStyle name="20% - Accent1 4 2 4 2 4 3 5 2 2" xfId="35874" xr:uid="{00000000-0005-0000-0000-00006B8B0000}"/>
    <cellStyle name="20% - Accent1 4 2 4 2 4 3 5 3" xfId="35875" xr:uid="{00000000-0005-0000-0000-00006C8B0000}"/>
    <cellStyle name="20% - Accent1 4 2 4 2 4 3 6" xfId="35876" xr:uid="{00000000-0005-0000-0000-00006D8B0000}"/>
    <cellStyle name="20% - Accent1 4 2 4 2 4 3 6 2" xfId="35877" xr:uid="{00000000-0005-0000-0000-00006E8B0000}"/>
    <cellStyle name="20% - Accent1 4 2 4 2 4 3 6 2 2" xfId="35878" xr:uid="{00000000-0005-0000-0000-00006F8B0000}"/>
    <cellStyle name="20% - Accent1 4 2 4 2 4 3 6 3" xfId="35879" xr:uid="{00000000-0005-0000-0000-0000708B0000}"/>
    <cellStyle name="20% - Accent1 4 2 4 2 4 3 7" xfId="35880" xr:uid="{00000000-0005-0000-0000-0000718B0000}"/>
    <cellStyle name="20% - Accent1 4 2 4 2 4 3 7 2" xfId="35881" xr:uid="{00000000-0005-0000-0000-0000728B0000}"/>
    <cellStyle name="20% - Accent1 4 2 4 2 4 3 8" xfId="35882" xr:uid="{00000000-0005-0000-0000-0000738B0000}"/>
    <cellStyle name="20% - Accent1 4 2 4 2 4 3 8 2" xfId="35883" xr:uid="{00000000-0005-0000-0000-0000748B0000}"/>
    <cellStyle name="20% - Accent1 4 2 4 2 4 3 9" xfId="35884" xr:uid="{00000000-0005-0000-0000-0000758B0000}"/>
    <cellStyle name="20% - Accent1 4 2 4 2 4 4" xfId="35885" xr:uid="{00000000-0005-0000-0000-0000768B0000}"/>
    <cellStyle name="20% - Accent1 4 2 4 2 4 4 2" xfId="35886" xr:uid="{00000000-0005-0000-0000-0000778B0000}"/>
    <cellStyle name="20% - Accent1 4 2 4 2 4 4 2 2" xfId="35887" xr:uid="{00000000-0005-0000-0000-0000788B0000}"/>
    <cellStyle name="20% - Accent1 4 2 4 2 4 4 2 2 2" xfId="35888" xr:uid="{00000000-0005-0000-0000-0000798B0000}"/>
    <cellStyle name="20% - Accent1 4 2 4 2 4 4 2 3" xfId="35889" xr:uid="{00000000-0005-0000-0000-00007A8B0000}"/>
    <cellStyle name="20% - Accent1 4 2 4 2 4 4 3" xfId="35890" xr:uid="{00000000-0005-0000-0000-00007B8B0000}"/>
    <cellStyle name="20% - Accent1 4 2 4 2 4 4 3 2" xfId="35891" xr:uid="{00000000-0005-0000-0000-00007C8B0000}"/>
    <cellStyle name="20% - Accent1 4 2 4 2 4 4 4" xfId="35892" xr:uid="{00000000-0005-0000-0000-00007D8B0000}"/>
    <cellStyle name="20% - Accent1 4 2 4 2 4 5" xfId="35893" xr:uid="{00000000-0005-0000-0000-00007E8B0000}"/>
    <cellStyle name="20% - Accent1 4 2 4 2 4 5 2" xfId="35894" xr:uid="{00000000-0005-0000-0000-00007F8B0000}"/>
    <cellStyle name="20% - Accent1 4 2 4 2 4 5 2 2" xfId="35895" xr:uid="{00000000-0005-0000-0000-0000808B0000}"/>
    <cellStyle name="20% - Accent1 4 2 4 2 4 5 2 2 2" xfId="35896" xr:uid="{00000000-0005-0000-0000-0000818B0000}"/>
    <cellStyle name="20% - Accent1 4 2 4 2 4 5 2 3" xfId="35897" xr:uid="{00000000-0005-0000-0000-0000828B0000}"/>
    <cellStyle name="20% - Accent1 4 2 4 2 4 5 3" xfId="35898" xr:uid="{00000000-0005-0000-0000-0000838B0000}"/>
    <cellStyle name="20% - Accent1 4 2 4 2 4 5 3 2" xfId="35899" xr:uid="{00000000-0005-0000-0000-0000848B0000}"/>
    <cellStyle name="20% - Accent1 4 2 4 2 4 5 4" xfId="35900" xr:uid="{00000000-0005-0000-0000-0000858B0000}"/>
    <cellStyle name="20% - Accent1 4 2 4 2 4 6" xfId="35901" xr:uid="{00000000-0005-0000-0000-0000868B0000}"/>
    <cellStyle name="20% - Accent1 4 2 4 2 4 6 2" xfId="35902" xr:uid="{00000000-0005-0000-0000-0000878B0000}"/>
    <cellStyle name="20% - Accent1 4 2 4 2 4 6 2 2" xfId="35903" xr:uid="{00000000-0005-0000-0000-0000888B0000}"/>
    <cellStyle name="20% - Accent1 4 2 4 2 4 6 2 2 2" xfId="35904" xr:uid="{00000000-0005-0000-0000-0000898B0000}"/>
    <cellStyle name="20% - Accent1 4 2 4 2 4 6 2 3" xfId="35905" xr:uid="{00000000-0005-0000-0000-00008A8B0000}"/>
    <cellStyle name="20% - Accent1 4 2 4 2 4 6 3" xfId="35906" xr:uid="{00000000-0005-0000-0000-00008B8B0000}"/>
    <cellStyle name="20% - Accent1 4 2 4 2 4 6 3 2" xfId="35907" xr:uid="{00000000-0005-0000-0000-00008C8B0000}"/>
    <cellStyle name="20% - Accent1 4 2 4 2 4 6 4" xfId="35908" xr:uid="{00000000-0005-0000-0000-00008D8B0000}"/>
    <cellStyle name="20% - Accent1 4 2 4 2 4 7" xfId="35909" xr:uid="{00000000-0005-0000-0000-00008E8B0000}"/>
    <cellStyle name="20% - Accent1 4 2 4 2 4 7 2" xfId="35910" xr:uid="{00000000-0005-0000-0000-00008F8B0000}"/>
    <cellStyle name="20% - Accent1 4 2 4 2 4 7 2 2" xfId="35911" xr:uid="{00000000-0005-0000-0000-0000908B0000}"/>
    <cellStyle name="20% - Accent1 4 2 4 2 4 7 3" xfId="35912" xr:uid="{00000000-0005-0000-0000-0000918B0000}"/>
    <cellStyle name="20% - Accent1 4 2 4 2 4 8" xfId="35913" xr:uid="{00000000-0005-0000-0000-0000928B0000}"/>
    <cellStyle name="20% - Accent1 4 2 4 2 4 8 2" xfId="35914" xr:uid="{00000000-0005-0000-0000-0000938B0000}"/>
    <cellStyle name="20% - Accent1 4 2 4 2 4 8 2 2" xfId="35915" xr:uid="{00000000-0005-0000-0000-0000948B0000}"/>
    <cellStyle name="20% - Accent1 4 2 4 2 4 8 3" xfId="35916" xr:uid="{00000000-0005-0000-0000-0000958B0000}"/>
    <cellStyle name="20% - Accent1 4 2 4 2 4 9" xfId="35917" xr:uid="{00000000-0005-0000-0000-0000968B0000}"/>
    <cellStyle name="20% - Accent1 4 2 4 2 4 9 2" xfId="35918" xr:uid="{00000000-0005-0000-0000-0000978B0000}"/>
    <cellStyle name="20% - Accent1 4 2 4 2 5" xfId="35919" xr:uid="{00000000-0005-0000-0000-0000988B0000}"/>
    <cellStyle name="20% - Accent1 4 2 4 2 5 10" xfId="35920" xr:uid="{00000000-0005-0000-0000-0000998B0000}"/>
    <cellStyle name="20% - Accent1 4 2 4 2 5 10 2" xfId="35921" xr:uid="{00000000-0005-0000-0000-00009A8B0000}"/>
    <cellStyle name="20% - Accent1 4 2 4 2 5 11" xfId="35922" xr:uid="{00000000-0005-0000-0000-00009B8B0000}"/>
    <cellStyle name="20% - Accent1 4 2 4 2 5 2" xfId="35923" xr:uid="{00000000-0005-0000-0000-00009C8B0000}"/>
    <cellStyle name="20% - Accent1 4 2 4 2 5 2 2" xfId="35924" xr:uid="{00000000-0005-0000-0000-00009D8B0000}"/>
    <cellStyle name="20% - Accent1 4 2 4 2 5 2 2 2" xfId="35925" xr:uid="{00000000-0005-0000-0000-00009E8B0000}"/>
    <cellStyle name="20% - Accent1 4 2 4 2 5 2 2 2 2" xfId="35926" xr:uid="{00000000-0005-0000-0000-00009F8B0000}"/>
    <cellStyle name="20% - Accent1 4 2 4 2 5 2 2 2 2 2" xfId="35927" xr:uid="{00000000-0005-0000-0000-0000A08B0000}"/>
    <cellStyle name="20% - Accent1 4 2 4 2 5 2 2 2 3" xfId="35928" xr:uid="{00000000-0005-0000-0000-0000A18B0000}"/>
    <cellStyle name="20% - Accent1 4 2 4 2 5 2 2 3" xfId="35929" xr:uid="{00000000-0005-0000-0000-0000A28B0000}"/>
    <cellStyle name="20% - Accent1 4 2 4 2 5 2 2 3 2" xfId="35930" xr:uid="{00000000-0005-0000-0000-0000A38B0000}"/>
    <cellStyle name="20% - Accent1 4 2 4 2 5 2 2 4" xfId="35931" xr:uid="{00000000-0005-0000-0000-0000A48B0000}"/>
    <cellStyle name="20% - Accent1 4 2 4 2 5 2 3" xfId="35932" xr:uid="{00000000-0005-0000-0000-0000A58B0000}"/>
    <cellStyle name="20% - Accent1 4 2 4 2 5 2 3 2" xfId="35933" xr:uid="{00000000-0005-0000-0000-0000A68B0000}"/>
    <cellStyle name="20% - Accent1 4 2 4 2 5 2 3 2 2" xfId="35934" xr:uid="{00000000-0005-0000-0000-0000A78B0000}"/>
    <cellStyle name="20% - Accent1 4 2 4 2 5 2 3 2 2 2" xfId="35935" xr:uid="{00000000-0005-0000-0000-0000A88B0000}"/>
    <cellStyle name="20% - Accent1 4 2 4 2 5 2 3 2 3" xfId="35936" xr:uid="{00000000-0005-0000-0000-0000A98B0000}"/>
    <cellStyle name="20% - Accent1 4 2 4 2 5 2 3 3" xfId="35937" xr:uid="{00000000-0005-0000-0000-0000AA8B0000}"/>
    <cellStyle name="20% - Accent1 4 2 4 2 5 2 3 3 2" xfId="35938" xr:uid="{00000000-0005-0000-0000-0000AB8B0000}"/>
    <cellStyle name="20% - Accent1 4 2 4 2 5 2 3 4" xfId="35939" xr:uid="{00000000-0005-0000-0000-0000AC8B0000}"/>
    <cellStyle name="20% - Accent1 4 2 4 2 5 2 4" xfId="35940" xr:uid="{00000000-0005-0000-0000-0000AD8B0000}"/>
    <cellStyle name="20% - Accent1 4 2 4 2 5 2 4 2" xfId="35941" xr:uid="{00000000-0005-0000-0000-0000AE8B0000}"/>
    <cellStyle name="20% - Accent1 4 2 4 2 5 2 4 2 2" xfId="35942" xr:uid="{00000000-0005-0000-0000-0000AF8B0000}"/>
    <cellStyle name="20% - Accent1 4 2 4 2 5 2 4 2 2 2" xfId="35943" xr:uid="{00000000-0005-0000-0000-0000B08B0000}"/>
    <cellStyle name="20% - Accent1 4 2 4 2 5 2 4 2 3" xfId="35944" xr:uid="{00000000-0005-0000-0000-0000B18B0000}"/>
    <cellStyle name="20% - Accent1 4 2 4 2 5 2 4 3" xfId="35945" xr:uid="{00000000-0005-0000-0000-0000B28B0000}"/>
    <cellStyle name="20% - Accent1 4 2 4 2 5 2 4 3 2" xfId="35946" xr:uid="{00000000-0005-0000-0000-0000B38B0000}"/>
    <cellStyle name="20% - Accent1 4 2 4 2 5 2 4 4" xfId="35947" xr:uid="{00000000-0005-0000-0000-0000B48B0000}"/>
    <cellStyle name="20% - Accent1 4 2 4 2 5 2 5" xfId="35948" xr:uid="{00000000-0005-0000-0000-0000B58B0000}"/>
    <cellStyle name="20% - Accent1 4 2 4 2 5 2 5 2" xfId="35949" xr:uid="{00000000-0005-0000-0000-0000B68B0000}"/>
    <cellStyle name="20% - Accent1 4 2 4 2 5 2 5 2 2" xfId="35950" xr:uid="{00000000-0005-0000-0000-0000B78B0000}"/>
    <cellStyle name="20% - Accent1 4 2 4 2 5 2 5 3" xfId="35951" xr:uid="{00000000-0005-0000-0000-0000B88B0000}"/>
    <cellStyle name="20% - Accent1 4 2 4 2 5 2 6" xfId="35952" xr:uid="{00000000-0005-0000-0000-0000B98B0000}"/>
    <cellStyle name="20% - Accent1 4 2 4 2 5 2 6 2" xfId="35953" xr:uid="{00000000-0005-0000-0000-0000BA8B0000}"/>
    <cellStyle name="20% - Accent1 4 2 4 2 5 2 6 2 2" xfId="35954" xr:uid="{00000000-0005-0000-0000-0000BB8B0000}"/>
    <cellStyle name="20% - Accent1 4 2 4 2 5 2 6 3" xfId="35955" xr:uid="{00000000-0005-0000-0000-0000BC8B0000}"/>
    <cellStyle name="20% - Accent1 4 2 4 2 5 2 7" xfId="35956" xr:uid="{00000000-0005-0000-0000-0000BD8B0000}"/>
    <cellStyle name="20% - Accent1 4 2 4 2 5 2 7 2" xfId="35957" xr:uid="{00000000-0005-0000-0000-0000BE8B0000}"/>
    <cellStyle name="20% - Accent1 4 2 4 2 5 2 8" xfId="35958" xr:uid="{00000000-0005-0000-0000-0000BF8B0000}"/>
    <cellStyle name="20% - Accent1 4 2 4 2 5 2 8 2" xfId="35959" xr:uid="{00000000-0005-0000-0000-0000C08B0000}"/>
    <cellStyle name="20% - Accent1 4 2 4 2 5 2 9" xfId="35960" xr:uid="{00000000-0005-0000-0000-0000C18B0000}"/>
    <cellStyle name="20% - Accent1 4 2 4 2 5 3" xfId="35961" xr:uid="{00000000-0005-0000-0000-0000C28B0000}"/>
    <cellStyle name="20% - Accent1 4 2 4 2 5 3 2" xfId="35962" xr:uid="{00000000-0005-0000-0000-0000C38B0000}"/>
    <cellStyle name="20% - Accent1 4 2 4 2 5 3 2 2" xfId="35963" xr:uid="{00000000-0005-0000-0000-0000C48B0000}"/>
    <cellStyle name="20% - Accent1 4 2 4 2 5 3 2 2 2" xfId="35964" xr:uid="{00000000-0005-0000-0000-0000C58B0000}"/>
    <cellStyle name="20% - Accent1 4 2 4 2 5 3 2 2 2 2" xfId="35965" xr:uid="{00000000-0005-0000-0000-0000C68B0000}"/>
    <cellStyle name="20% - Accent1 4 2 4 2 5 3 2 2 3" xfId="35966" xr:uid="{00000000-0005-0000-0000-0000C78B0000}"/>
    <cellStyle name="20% - Accent1 4 2 4 2 5 3 2 3" xfId="35967" xr:uid="{00000000-0005-0000-0000-0000C88B0000}"/>
    <cellStyle name="20% - Accent1 4 2 4 2 5 3 2 3 2" xfId="35968" xr:uid="{00000000-0005-0000-0000-0000C98B0000}"/>
    <cellStyle name="20% - Accent1 4 2 4 2 5 3 2 4" xfId="35969" xr:uid="{00000000-0005-0000-0000-0000CA8B0000}"/>
    <cellStyle name="20% - Accent1 4 2 4 2 5 3 3" xfId="35970" xr:uid="{00000000-0005-0000-0000-0000CB8B0000}"/>
    <cellStyle name="20% - Accent1 4 2 4 2 5 3 3 2" xfId="35971" xr:uid="{00000000-0005-0000-0000-0000CC8B0000}"/>
    <cellStyle name="20% - Accent1 4 2 4 2 5 3 3 2 2" xfId="35972" xr:uid="{00000000-0005-0000-0000-0000CD8B0000}"/>
    <cellStyle name="20% - Accent1 4 2 4 2 5 3 3 2 2 2" xfId="35973" xr:uid="{00000000-0005-0000-0000-0000CE8B0000}"/>
    <cellStyle name="20% - Accent1 4 2 4 2 5 3 3 2 3" xfId="35974" xr:uid="{00000000-0005-0000-0000-0000CF8B0000}"/>
    <cellStyle name="20% - Accent1 4 2 4 2 5 3 3 3" xfId="35975" xr:uid="{00000000-0005-0000-0000-0000D08B0000}"/>
    <cellStyle name="20% - Accent1 4 2 4 2 5 3 3 3 2" xfId="35976" xr:uid="{00000000-0005-0000-0000-0000D18B0000}"/>
    <cellStyle name="20% - Accent1 4 2 4 2 5 3 3 4" xfId="35977" xr:uid="{00000000-0005-0000-0000-0000D28B0000}"/>
    <cellStyle name="20% - Accent1 4 2 4 2 5 3 4" xfId="35978" xr:uid="{00000000-0005-0000-0000-0000D38B0000}"/>
    <cellStyle name="20% - Accent1 4 2 4 2 5 3 4 2" xfId="35979" xr:uid="{00000000-0005-0000-0000-0000D48B0000}"/>
    <cellStyle name="20% - Accent1 4 2 4 2 5 3 4 2 2" xfId="35980" xr:uid="{00000000-0005-0000-0000-0000D58B0000}"/>
    <cellStyle name="20% - Accent1 4 2 4 2 5 3 4 2 2 2" xfId="35981" xr:uid="{00000000-0005-0000-0000-0000D68B0000}"/>
    <cellStyle name="20% - Accent1 4 2 4 2 5 3 4 2 3" xfId="35982" xr:uid="{00000000-0005-0000-0000-0000D78B0000}"/>
    <cellStyle name="20% - Accent1 4 2 4 2 5 3 4 3" xfId="35983" xr:uid="{00000000-0005-0000-0000-0000D88B0000}"/>
    <cellStyle name="20% - Accent1 4 2 4 2 5 3 4 3 2" xfId="35984" xr:uid="{00000000-0005-0000-0000-0000D98B0000}"/>
    <cellStyle name="20% - Accent1 4 2 4 2 5 3 4 4" xfId="35985" xr:uid="{00000000-0005-0000-0000-0000DA8B0000}"/>
    <cellStyle name="20% - Accent1 4 2 4 2 5 3 5" xfId="35986" xr:uid="{00000000-0005-0000-0000-0000DB8B0000}"/>
    <cellStyle name="20% - Accent1 4 2 4 2 5 3 5 2" xfId="35987" xr:uid="{00000000-0005-0000-0000-0000DC8B0000}"/>
    <cellStyle name="20% - Accent1 4 2 4 2 5 3 5 2 2" xfId="35988" xr:uid="{00000000-0005-0000-0000-0000DD8B0000}"/>
    <cellStyle name="20% - Accent1 4 2 4 2 5 3 5 3" xfId="35989" xr:uid="{00000000-0005-0000-0000-0000DE8B0000}"/>
    <cellStyle name="20% - Accent1 4 2 4 2 5 3 6" xfId="35990" xr:uid="{00000000-0005-0000-0000-0000DF8B0000}"/>
    <cellStyle name="20% - Accent1 4 2 4 2 5 3 6 2" xfId="35991" xr:uid="{00000000-0005-0000-0000-0000E08B0000}"/>
    <cellStyle name="20% - Accent1 4 2 4 2 5 3 6 2 2" xfId="35992" xr:uid="{00000000-0005-0000-0000-0000E18B0000}"/>
    <cellStyle name="20% - Accent1 4 2 4 2 5 3 6 3" xfId="35993" xr:uid="{00000000-0005-0000-0000-0000E28B0000}"/>
    <cellStyle name="20% - Accent1 4 2 4 2 5 3 7" xfId="35994" xr:uid="{00000000-0005-0000-0000-0000E38B0000}"/>
    <cellStyle name="20% - Accent1 4 2 4 2 5 3 7 2" xfId="35995" xr:uid="{00000000-0005-0000-0000-0000E48B0000}"/>
    <cellStyle name="20% - Accent1 4 2 4 2 5 3 8" xfId="35996" xr:uid="{00000000-0005-0000-0000-0000E58B0000}"/>
    <cellStyle name="20% - Accent1 4 2 4 2 5 3 8 2" xfId="35997" xr:uid="{00000000-0005-0000-0000-0000E68B0000}"/>
    <cellStyle name="20% - Accent1 4 2 4 2 5 3 9" xfId="35998" xr:uid="{00000000-0005-0000-0000-0000E78B0000}"/>
    <cellStyle name="20% - Accent1 4 2 4 2 5 4" xfId="35999" xr:uid="{00000000-0005-0000-0000-0000E88B0000}"/>
    <cellStyle name="20% - Accent1 4 2 4 2 5 4 2" xfId="36000" xr:uid="{00000000-0005-0000-0000-0000E98B0000}"/>
    <cellStyle name="20% - Accent1 4 2 4 2 5 4 2 2" xfId="36001" xr:uid="{00000000-0005-0000-0000-0000EA8B0000}"/>
    <cellStyle name="20% - Accent1 4 2 4 2 5 4 2 2 2" xfId="36002" xr:uid="{00000000-0005-0000-0000-0000EB8B0000}"/>
    <cellStyle name="20% - Accent1 4 2 4 2 5 4 2 3" xfId="36003" xr:uid="{00000000-0005-0000-0000-0000EC8B0000}"/>
    <cellStyle name="20% - Accent1 4 2 4 2 5 4 3" xfId="36004" xr:uid="{00000000-0005-0000-0000-0000ED8B0000}"/>
    <cellStyle name="20% - Accent1 4 2 4 2 5 4 3 2" xfId="36005" xr:uid="{00000000-0005-0000-0000-0000EE8B0000}"/>
    <cellStyle name="20% - Accent1 4 2 4 2 5 4 4" xfId="36006" xr:uid="{00000000-0005-0000-0000-0000EF8B0000}"/>
    <cellStyle name="20% - Accent1 4 2 4 2 5 5" xfId="36007" xr:uid="{00000000-0005-0000-0000-0000F08B0000}"/>
    <cellStyle name="20% - Accent1 4 2 4 2 5 5 2" xfId="36008" xr:uid="{00000000-0005-0000-0000-0000F18B0000}"/>
    <cellStyle name="20% - Accent1 4 2 4 2 5 5 2 2" xfId="36009" xr:uid="{00000000-0005-0000-0000-0000F28B0000}"/>
    <cellStyle name="20% - Accent1 4 2 4 2 5 5 2 2 2" xfId="36010" xr:uid="{00000000-0005-0000-0000-0000F38B0000}"/>
    <cellStyle name="20% - Accent1 4 2 4 2 5 5 2 3" xfId="36011" xr:uid="{00000000-0005-0000-0000-0000F48B0000}"/>
    <cellStyle name="20% - Accent1 4 2 4 2 5 5 3" xfId="36012" xr:uid="{00000000-0005-0000-0000-0000F58B0000}"/>
    <cellStyle name="20% - Accent1 4 2 4 2 5 5 3 2" xfId="36013" xr:uid="{00000000-0005-0000-0000-0000F68B0000}"/>
    <cellStyle name="20% - Accent1 4 2 4 2 5 5 4" xfId="36014" xr:uid="{00000000-0005-0000-0000-0000F78B0000}"/>
    <cellStyle name="20% - Accent1 4 2 4 2 5 6" xfId="36015" xr:uid="{00000000-0005-0000-0000-0000F88B0000}"/>
    <cellStyle name="20% - Accent1 4 2 4 2 5 6 2" xfId="36016" xr:uid="{00000000-0005-0000-0000-0000F98B0000}"/>
    <cellStyle name="20% - Accent1 4 2 4 2 5 6 2 2" xfId="36017" xr:uid="{00000000-0005-0000-0000-0000FA8B0000}"/>
    <cellStyle name="20% - Accent1 4 2 4 2 5 6 2 2 2" xfId="36018" xr:uid="{00000000-0005-0000-0000-0000FB8B0000}"/>
    <cellStyle name="20% - Accent1 4 2 4 2 5 6 2 3" xfId="36019" xr:uid="{00000000-0005-0000-0000-0000FC8B0000}"/>
    <cellStyle name="20% - Accent1 4 2 4 2 5 6 3" xfId="36020" xr:uid="{00000000-0005-0000-0000-0000FD8B0000}"/>
    <cellStyle name="20% - Accent1 4 2 4 2 5 6 3 2" xfId="36021" xr:uid="{00000000-0005-0000-0000-0000FE8B0000}"/>
    <cellStyle name="20% - Accent1 4 2 4 2 5 6 4" xfId="36022" xr:uid="{00000000-0005-0000-0000-0000FF8B0000}"/>
    <cellStyle name="20% - Accent1 4 2 4 2 5 7" xfId="36023" xr:uid="{00000000-0005-0000-0000-0000008C0000}"/>
    <cellStyle name="20% - Accent1 4 2 4 2 5 7 2" xfId="36024" xr:uid="{00000000-0005-0000-0000-0000018C0000}"/>
    <cellStyle name="20% - Accent1 4 2 4 2 5 7 2 2" xfId="36025" xr:uid="{00000000-0005-0000-0000-0000028C0000}"/>
    <cellStyle name="20% - Accent1 4 2 4 2 5 7 3" xfId="36026" xr:uid="{00000000-0005-0000-0000-0000038C0000}"/>
    <cellStyle name="20% - Accent1 4 2 4 2 5 8" xfId="36027" xr:uid="{00000000-0005-0000-0000-0000048C0000}"/>
    <cellStyle name="20% - Accent1 4 2 4 2 5 8 2" xfId="36028" xr:uid="{00000000-0005-0000-0000-0000058C0000}"/>
    <cellStyle name="20% - Accent1 4 2 4 2 5 8 2 2" xfId="36029" xr:uid="{00000000-0005-0000-0000-0000068C0000}"/>
    <cellStyle name="20% - Accent1 4 2 4 2 5 8 3" xfId="36030" xr:uid="{00000000-0005-0000-0000-0000078C0000}"/>
    <cellStyle name="20% - Accent1 4 2 4 2 5 9" xfId="36031" xr:uid="{00000000-0005-0000-0000-0000088C0000}"/>
    <cellStyle name="20% - Accent1 4 2 4 2 5 9 2" xfId="36032" xr:uid="{00000000-0005-0000-0000-0000098C0000}"/>
    <cellStyle name="20% - Accent1 4 2 4 2 6" xfId="36033" xr:uid="{00000000-0005-0000-0000-00000A8C0000}"/>
    <cellStyle name="20% - Accent1 4 2 4 2 6 2" xfId="36034" xr:uid="{00000000-0005-0000-0000-00000B8C0000}"/>
    <cellStyle name="20% - Accent1 4 2 4 2 6 2 2" xfId="36035" xr:uid="{00000000-0005-0000-0000-00000C8C0000}"/>
    <cellStyle name="20% - Accent1 4 2 4 2 6 2 2 2" xfId="36036" xr:uid="{00000000-0005-0000-0000-00000D8C0000}"/>
    <cellStyle name="20% - Accent1 4 2 4 2 6 2 2 2 2" xfId="36037" xr:uid="{00000000-0005-0000-0000-00000E8C0000}"/>
    <cellStyle name="20% - Accent1 4 2 4 2 6 2 2 3" xfId="36038" xr:uid="{00000000-0005-0000-0000-00000F8C0000}"/>
    <cellStyle name="20% - Accent1 4 2 4 2 6 2 3" xfId="36039" xr:uid="{00000000-0005-0000-0000-0000108C0000}"/>
    <cellStyle name="20% - Accent1 4 2 4 2 6 2 3 2" xfId="36040" xr:uid="{00000000-0005-0000-0000-0000118C0000}"/>
    <cellStyle name="20% - Accent1 4 2 4 2 6 2 4" xfId="36041" xr:uid="{00000000-0005-0000-0000-0000128C0000}"/>
    <cellStyle name="20% - Accent1 4 2 4 2 6 3" xfId="36042" xr:uid="{00000000-0005-0000-0000-0000138C0000}"/>
    <cellStyle name="20% - Accent1 4 2 4 2 6 3 2" xfId="36043" xr:uid="{00000000-0005-0000-0000-0000148C0000}"/>
    <cellStyle name="20% - Accent1 4 2 4 2 6 3 2 2" xfId="36044" xr:uid="{00000000-0005-0000-0000-0000158C0000}"/>
    <cellStyle name="20% - Accent1 4 2 4 2 6 3 2 2 2" xfId="36045" xr:uid="{00000000-0005-0000-0000-0000168C0000}"/>
    <cellStyle name="20% - Accent1 4 2 4 2 6 3 2 3" xfId="36046" xr:uid="{00000000-0005-0000-0000-0000178C0000}"/>
    <cellStyle name="20% - Accent1 4 2 4 2 6 3 3" xfId="36047" xr:uid="{00000000-0005-0000-0000-0000188C0000}"/>
    <cellStyle name="20% - Accent1 4 2 4 2 6 3 3 2" xfId="36048" xr:uid="{00000000-0005-0000-0000-0000198C0000}"/>
    <cellStyle name="20% - Accent1 4 2 4 2 6 3 4" xfId="36049" xr:uid="{00000000-0005-0000-0000-00001A8C0000}"/>
    <cellStyle name="20% - Accent1 4 2 4 2 6 4" xfId="36050" xr:uid="{00000000-0005-0000-0000-00001B8C0000}"/>
    <cellStyle name="20% - Accent1 4 2 4 2 6 4 2" xfId="36051" xr:uid="{00000000-0005-0000-0000-00001C8C0000}"/>
    <cellStyle name="20% - Accent1 4 2 4 2 6 4 2 2" xfId="36052" xr:uid="{00000000-0005-0000-0000-00001D8C0000}"/>
    <cellStyle name="20% - Accent1 4 2 4 2 6 4 2 2 2" xfId="36053" xr:uid="{00000000-0005-0000-0000-00001E8C0000}"/>
    <cellStyle name="20% - Accent1 4 2 4 2 6 4 2 3" xfId="36054" xr:uid="{00000000-0005-0000-0000-00001F8C0000}"/>
    <cellStyle name="20% - Accent1 4 2 4 2 6 4 3" xfId="36055" xr:uid="{00000000-0005-0000-0000-0000208C0000}"/>
    <cellStyle name="20% - Accent1 4 2 4 2 6 4 3 2" xfId="36056" xr:uid="{00000000-0005-0000-0000-0000218C0000}"/>
    <cellStyle name="20% - Accent1 4 2 4 2 6 4 4" xfId="36057" xr:uid="{00000000-0005-0000-0000-0000228C0000}"/>
    <cellStyle name="20% - Accent1 4 2 4 2 6 5" xfId="36058" xr:uid="{00000000-0005-0000-0000-0000238C0000}"/>
    <cellStyle name="20% - Accent1 4 2 4 2 6 5 2" xfId="36059" xr:uid="{00000000-0005-0000-0000-0000248C0000}"/>
    <cellStyle name="20% - Accent1 4 2 4 2 6 5 2 2" xfId="36060" xr:uid="{00000000-0005-0000-0000-0000258C0000}"/>
    <cellStyle name="20% - Accent1 4 2 4 2 6 5 3" xfId="36061" xr:uid="{00000000-0005-0000-0000-0000268C0000}"/>
    <cellStyle name="20% - Accent1 4 2 4 2 6 6" xfId="36062" xr:uid="{00000000-0005-0000-0000-0000278C0000}"/>
    <cellStyle name="20% - Accent1 4 2 4 2 6 6 2" xfId="36063" xr:uid="{00000000-0005-0000-0000-0000288C0000}"/>
    <cellStyle name="20% - Accent1 4 2 4 2 6 6 2 2" xfId="36064" xr:uid="{00000000-0005-0000-0000-0000298C0000}"/>
    <cellStyle name="20% - Accent1 4 2 4 2 6 6 3" xfId="36065" xr:uid="{00000000-0005-0000-0000-00002A8C0000}"/>
    <cellStyle name="20% - Accent1 4 2 4 2 6 7" xfId="36066" xr:uid="{00000000-0005-0000-0000-00002B8C0000}"/>
    <cellStyle name="20% - Accent1 4 2 4 2 6 7 2" xfId="36067" xr:uid="{00000000-0005-0000-0000-00002C8C0000}"/>
    <cellStyle name="20% - Accent1 4 2 4 2 6 8" xfId="36068" xr:uid="{00000000-0005-0000-0000-00002D8C0000}"/>
    <cellStyle name="20% - Accent1 4 2 4 2 6 8 2" xfId="36069" xr:uid="{00000000-0005-0000-0000-00002E8C0000}"/>
    <cellStyle name="20% - Accent1 4 2 4 2 6 9" xfId="36070" xr:uid="{00000000-0005-0000-0000-00002F8C0000}"/>
    <cellStyle name="20% - Accent1 4 2 4 2 7" xfId="36071" xr:uid="{00000000-0005-0000-0000-0000308C0000}"/>
    <cellStyle name="20% - Accent1 4 2 4 2 7 2" xfId="36072" xr:uid="{00000000-0005-0000-0000-0000318C0000}"/>
    <cellStyle name="20% - Accent1 4 2 4 2 7 2 2" xfId="36073" xr:uid="{00000000-0005-0000-0000-0000328C0000}"/>
    <cellStyle name="20% - Accent1 4 2 4 2 7 2 2 2" xfId="36074" xr:uid="{00000000-0005-0000-0000-0000338C0000}"/>
    <cellStyle name="20% - Accent1 4 2 4 2 7 2 2 2 2" xfId="36075" xr:uid="{00000000-0005-0000-0000-0000348C0000}"/>
    <cellStyle name="20% - Accent1 4 2 4 2 7 2 2 3" xfId="36076" xr:uid="{00000000-0005-0000-0000-0000358C0000}"/>
    <cellStyle name="20% - Accent1 4 2 4 2 7 2 3" xfId="36077" xr:uid="{00000000-0005-0000-0000-0000368C0000}"/>
    <cellStyle name="20% - Accent1 4 2 4 2 7 2 3 2" xfId="36078" xr:uid="{00000000-0005-0000-0000-0000378C0000}"/>
    <cellStyle name="20% - Accent1 4 2 4 2 7 2 4" xfId="36079" xr:uid="{00000000-0005-0000-0000-0000388C0000}"/>
    <cellStyle name="20% - Accent1 4 2 4 2 7 3" xfId="36080" xr:uid="{00000000-0005-0000-0000-0000398C0000}"/>
    <cellStyle name="20% - Accent1 4 2 4 2 7 3 2" xfId="36081" xr:uid="{00000000-0005-0000-0000-00003A8C0000}"/>
    <cellStyle name="20% - Accent1 4 2 4 2 7 3 2 2" xfId="36082" xr:uid="{00000000-0005-0000-0000-00003B8C0000}"/>
    <cellStyle name="20% - Accent1 4 2 4 2 7 3 2 2 2" xfId="36083" xr:uid="{00000000-0005-0000-0000-00003C8C0000}"/>
    <cellStyle name="20% - Accent1 4 2 4 2 7 3 2 3" xfId="36084" xr:uid="{00000000-0005-0000-0000-00003D8C0000}"/>
    <cellStyle name="20% - Accent1 4 2 4 2 7 3 3" xfId="36085" xr:uid="{00000000-0005-0000-0000-00003E8C0000}"/>
    <cellStyle name="20% - Accent1 4 2 4 2 7 3 3 2" xfId="36086" xr:uid="{00000000-0005-0000-0000-00003F8C0000}"/>
    <cellStyle name="20% - Accent1 4 2 4 2 7 3 4" xfId="36087" xr:uid="{00000000-0005-0000-0000-0000408C0000}"/>
    <cellStyle name="20% - Accent1 4 2 4 2 7 4" xfId="36088" xr:uid="{00000000-0005-0000-0000-0000418C0000}"/>
    <cellStyle name="20% - Accent1 4 2 4 2 7 4 2" xfId="36089" xr:uid="{00000000-0005-0000-0000-0000428C0000}"/>
    <cellStyle name="20% - Accent1 4 2 4 2 7 4 2 2" xfId="36090" xr:uid="{00000000-0005-0000-0000-0000438C0000}"/>
    <cellStyle name="20% - Accent1 4 2 4 2 7 4 2 2 2" xfId="36091" xr:uid="{00000000-0005-0000-0000-0000448C0000}"/>
    <cellStyle name="20% - Accent1 4 2 4 2 7 4 2 3" xfId="36092" xr:uid="{00000000-0005-0000-0000-0000458C0000}"/>
    <cellStyle name="20% - Accent1 4 2 4 2 7 4 3" xfId="36093" xr:uid="{00000000-0005-0000-0000-0000468C0000}"/>
    <cellStyle name="20% - Accent1 4 2 4 2 7 4 3 2" xfId="36094" xr:uid="{00000000-0005-0000-0000-0000478C0000}"/>
    <cellStyle name="20% - Accent1 4 2 4 2 7 4 4" xfId="36095" xr:uid="{00000000-0005-0000-0000-0000488C0000}"/>
    <cellStyle name="20% - Accent1 4 2 4 2 7 5" xfId="36096" xr:uid="{00000000-0005-0000-0000-0000498C0000}"/>
    <cellStyle name="20% - Accent1 4 2 4 2 7 5 2" xfId="36097" xr:uid="{00000000-0005-0000-0000-00004A8C0000}"/>
    <cellStyle name="20% - Accent1 4 2 4 2 7 5 2 2" xfId="36098" xr:uid="{00000000-0005-0000-0000-00004B8C0000}"/>
    <cellStyle name="20% - Accent1 4 2 4 2 7 5 3" xfId="36099" xr:uid="{00000000-0005-0000-0000-00004C8C0000}"/>
    <cellStyle name="20% - Accent1 4 2 4 2 7 6" xfId="36100" xr:uid="{00000000-0005-0000-0000-00004D8C0000}"/>
    <cellStyle name="20% - Accent1 4 2 4 2 7 6 2" xfId="36101" xr:uid="{00000000-0005-0000-0000-00004E8C0000}"/>
    <cellStyle name="20% - Accent1 4 2 4 2 7 6 2 2" xfId="36102" xr:uid="{00000000-0005-0000-0000-00004F8C0000}"/>
    <cellStyle name="20% - Accent1 4 2 4 2 7 6 3" xfId="36103" xr:uid="{00000000-0005-0000-0000-0000508C0000}"/>
    <cellStyle name="20% - Accent1 4 2 4 2 7 7" xfId="36104" xr:uid="{00000000-0005-0000-0000-0000518C0000}"/>
    <cellStyle name="20% - Accent1 4 2 4 2 7 7 2" xfId="36105" xr:uid="{00000000-0005-0000-0000-0000528C0000}"/>
    <cellStyle name="20% - Accent1 4 2 4 2 7 8" xfId="36106" xr:uid="{00000000-0005-0000-0000-0000538C0000}"/>
    <cellStyle name="20% - Accent1 4 2 4 2 7 8 2" xfId="36107" xr:uid="{00000000-0005-0000-0000-0000548C0000}"/>
    <cellStyle name="20% - Accent1 4 2 4 2 7 9" xfId="36108" xr:uid="{00000000-0005-0000-0000-0000558C0000}"/>
    <cellStyle name="20% - Accent1 4 2 4 2 8" xfId="36109" xr:uid="{00000000-0005-0000-0000-0000568C0000}"/>
    <cellStyle name="20% - Accent1 4 2 4 2 8 2" xfId="36110" xr:uid="{00000000-0005-0000-0000-0000578C0000}"/>
    <cellStyle name="20% - Accent1 4 2 4 2 8 2 2" xfId="36111" xr:uid="{00000000-0005-0000-0000-0000588C0000}"/>
    <cellStyle name="20% - Accent1 4 2 4 2 8 2 2 2" xfId="36112" xr:uid="{00000000-0005-0000-0000-0000598C0000}"/>
    <cellStyle name="20% - Accent1 4 2 4 2 8 2 3" xfId="36113" xr:uid="{00000000-0005-0000-0000-00005A8C0000}"/>
    <cellStyle name="20% - Accent1 4 2 4 2 8 3" xfId="36114" xr:uid="{00000000-0005-0000-0000-00005B8C0000}"/>
    <cellStyle name="20% - Accent1 4 2 4 2 8 3 2" xfId="36115" xr:uid="{00000000-0005-0000-0000-00005C8C0000}"/>
    <cellStyle name="20% - Accent1 4 2 4 2 8 4" xfId="36116" xr:uid="{00000000-0005-0000-0000-00005D8C0000}"/>
    <cellStyle name="20% - Accent1 4 2 4 2 9" xfId="36117" xr:uid="{00000000-0005-0000-0000-00005E8C0000}"/>
    <cellStyle name="20% - Accent1 4 2 4 2 9 2" xfId="36118" xr:uid="{00000000-0005-0000-0000-00005F8C0000}"/>
    <cellStyle name="20% - Accent1 4 2 4 2 9 2 2" xfId="36119" xr:uid="{00000000-0005-0000-0000-0000608C0000}"/>
    <cellStyle name="20% - Accent1 4 2 4 2 9 2 2 2" xfId="36120" xr:uid="{00000000-0005-0000-0000-0000618C0000}"/>
    <cellStyle name="20% - Accent1 4 2 4 2 9 2 3" xfId="36121" xr:uid="{00000000-0005-0000-0000-0000628C0000}"/>
    <cellStyle name="20% - Accent1 4 2 4 2 9 3" xfId="36122" xr:uid="{00000000-0005-0000-0000-0000638C0000}"/>
    <cellStyle name="20% - Accent1 4 2 4 2 9 3 2" xfId="36123" xr:uid="{00000000-0005-0000-0000-0000648C0000}"/>
    <cellStyle name="20% - Accent1 4 2 4 2 9 4" xfId="36124" xr:uid="{00000000-0005-0000-0000-0000658C0000}"/>
    <cellStyle name="20% - Accent1 4 2 4 3" xfId="36125" xr:uid="{00000000-0005-0000-0000-0000668C0000}"/>
    <cellStyle name="20% - Accent1 4 2 4 3 10" xfId="36126" xr:uid="{00000000-0005-0000-0000-0000678C0000}"/>
    <cellStyle name="20% - Accent1 4 2 4 3 10 2" xfId="36127" xr:uid="{00000000-0005-0000-0000-0000688C0000}"/>
    <cellStyle name="20% - Accent1 4 2 4 3 10 2 2" xfId="36128" xr:uid="{00000000-0005-0000-0000-0000698C0000}"/>
    <cellStyle name="20% - Accent1 4 2 4 3 10 3" xfId="36129" xr:uid="{00000000-0005-0000-0000-00006A8C0000}"/>
    <cellStyle name="20% - Accent1 4 2 4 3 11" xfId="36130" xr:uid="{00000000-0005-0000-0000-00006B8C0000}"/>
    <cellStyle name="20% - Accent1 4 2 4 3 11 2" xfId="36131" xr:uid="{00000000-0005-0000-0000-00006C8C0000}"/>
    <cellStyle name="20% - Accent1 4 2 4 3 11 2 2" xfId="36132" xr:uid="{00000000-0005-0000-0000-00006D8C0000}"/>
    <cellStyle name="20% - Accent1 4 2 4 3 11 3" xfId="36133" xr:uid="{00000000-0005-0000-0000-00006E8C0000}"/>
    <cellStyle name="20% - Accent1 4 2 4 3 12" xfId="36134" xr:uid="{00000000-0005-0000-0000-00006F8C0000}"/>
    <cellStyle name="20% - Accent1 4 2 4 3 12 2" xfId="36135" xr:uid="{00000000-0005-0000-0000-0000708C0000}"/>
    <cellStyle name="20% - Accent1 4 2 4 3 13" xfId="36136" xr:uid="{00000000-0005-0000-0000-0000718C0000}"/>
    <cellStyle name="20% - Accent1 4 2 4 3 13 2" xfId="36137" xr:uid="{00000000-0005-0000-0000-0000728C0000}"/>
    <cellStyle name="20% - Accent1 4 2 4 3 14" xfId="36138" xr:uid="{00000000-0005-0000-0000-0000738C0000}"/>
    <cellStyle name="20% - Accent1 4 2 4 3 2" xfId="36139" xr:uid="{00000000-0005-0000-0000-0000748C0000}"/>
    <cellStyle name="20% - Accent1 4 2 4 3 2 10" xfId="36140" xr:uid="{00000000-0005-0000-0000-0000758C0000}"/>
    <cellStyle name="20% - Accent1 4 2 4 3 2 10 2" xfId="36141" xr:uid="{00000000-0005-0000-0000-0000768C0000}"/>
    <cellStyle name="20% - Accent1 4 2 4 3 2 11" xfId="36142" xr:uid="{00000000-0005-0000-0000-0000778C0000}"/>
    <cellStyle name="20% - Accent1 4 2 4 3 2 2" xfId="36143" xr:uid="{00000000-0005-0000-0000-0000788C0000}"/>
    <cellStyle name="20% - Accent1 4 2 4 3 2 2 2" xfId="36144" xr:uid="{00000000-0005-0000-0000-0000798C0000}"/>
    <cellStyle name="20% - Accent1 4 2 4 3 2 2 2 2" xfId="36145" xr:uid="{00000000-0005-0000-0000-00007A8C0000}"/>
    <cellStyle name="20% - Accent1 4 2 4 3 2 2 2 2 2" xfId="36146" xr:uid="{00000000-0005-0000-0000-00007B8C0000}"/>
    <cellStyle name="20% - Accent1 4 2 4 3 2 2 2 2 2 2" xfId="36147" xr:uid="{00000000-0005-0000-0000-00007C8C0000}"/>
    <cellStyle name="20% - Accent1 4 2 4 3 2 2 2 2 3" xfId="36148" xr:uid="{00000000-0005-0000-0000-00007D8C0000}"/>
    <cellStyle name="20% - Accent1 4 2 4 3 2 2 2 3" xfId="36149" xr:uid="{00000000-0005-0000-0000-00007E8C0000}"/>
    <cellStyle name="20% - Accent1 4 2 4 3 2 2 2 3 2" xfId="36150" xr:uid="{00000000-0005-0000-0000-00007F8C0000}"/>
    <cellStyle name="20% - Accent1 4 2 4 3 2 2 2 4" xfId="36151" xr:uid="{00000000-0005-0000-0000-0000808C0000}"/>
    <cellStyle name="20% - Accent1 4 2 4 3 2 2 3" xfId="36152" xr:uid="{00000000-0005-0000-0000-0000818C0000}"/>
    <cellStyle name="20% - Accent1 4 2 4 3 2 2 3 2" xfId="36153" xr:uid="{00000000-0005-0000-0000-0000828C0000}"/>
    <cellStyle name="20% - Accent1 4 2 4 3 2 2 3 2 2" xfId="36154" xr:uid="{00000000-0005-0000-0000-0000838C0000}"/>
    <cellStyle name="20% - Accent1 4 2 4 3 2 2 3 2 2 2" xfId="36155" xr:uid="{00000000-0005-0000-0000-0000848C0000}"/>
    <cellStyle name="20% - Accent1 4 2 4 3 2 2 3 2 3" xfId="36156" xr:uid="{00000000-0005-0000-0000-0000858C0000}"/>
    <cellStyle name="20% - Accent1 4 2 4 3 2 2 3 3" xfId="36157" xr:uid="{00000000-0005-0000-0000-0000868C0000}"/>
    <cellStyle name="20% - Accent1 4 2 4 3 2 2 3 3 2" xfId="36158" xr:uid="{00000000-0005-0000-0000-0000878C0000}"/>
    <cellStyle name="20% - Accent1 4 2 4 3 2 2 3 4" xfId="36159" xr:uid="{00000000-0005-0000-0000-0000888C0000}"/>
    <cellStyle name="20% - Accent1 4 2 4 3 2 2 4" xfId="36160" xr:uid="{00000000-0005-0000-0000-0000898C0000}"/>
    <cellStyle name="20% - Accent1 4 2 4 3 2 2 4 2" xfId="36161" xr:uid="{00000000-0005-0000-0000-00008A8C0000}"/>
    <cellStyle name="20% - Accent1 4 2 4 3 2 2 4 2 2" xfId="36162" xr:uid="{00000000-0005-0000-0000-00008B8C0000}"/>
    <cellStyle name="20% - Accent1 4 2 4 3 2 2 4 2 2 2" xfId="36163" xr:uid="{00000000-0005-0000-0000-00008C8C0000}"/>
    <cellStyle name="20% - Accent1 4 2 4 3 2 2 4 2 3" xfId="36164" xr:uid="{00000000-0005-0000-0000-00008D8C0000}"/>
    <cellStyle name="20% - Accent1 4 2 4 3 2 2 4 3" xfId="36165" xr:uid="{00000000-0005-0000-0000-00008E8C0000}"/>
    <cellStyle name="20% - Accent1 4 2 4 3 2 2 4 3 2" xfId="36166" xr:uid="{00000000-0005-0000-0000-00008F8C0000}"/>
    <cellStyle name="20% - Accent1 4 2 4 3 2 2 4 4" xfId="36167" xr:uid="{00000000-0005-0000-0000-0000908C0000}"/>
    <cellStyle name="20% - Accent1 4 2 4 3 2 2 5" xfId="36168" xr:uid="{00000000-0005-0000-0000-0000918C0000}"/>
    <cellStyle name="20% - Accent1 4 2 4 3 2 2 5 2" xfId="36169" xr:uid="{00000000-0005-0000-0000-0000928C0000}"/>
    <cellStyle name="20% - Accent1 4 2 4 3 2 2 5 2 2" xfId="36170" xr:uid="{00000000-0005-0000-0000-0000938C0000}"/>
    <cellStyle name="20% - Accent1 4 2 4 3 2 2 5 3" xfId="36171" xr:uid="{00000000-0005-0000-0000-0000948C0000}"/>
    <cellStyle name="20% - Accent1 4 2 4 3 2 2 6" xfId="36172" xr:uid="{00000000-0005-0000-0000-0000958C0000}"/>
    <cellStyle name="20% - Accent1 4 2 4 3 2 2 6 2" xfId="36173" xr:uid="{00000000-0005-0000-0000-0000968C0000}"/>
    <cellStyle name="20% - Accent1 4 2 4 3 2 2 6 2 2" xfId="36174" xr:uid="{00000000-0005-0000-0000-0000978C0000}"/>
    <cellStyle name="20% - Accent1 4 2 4 3 2 2 6 3" xfId="36175" xr:uid="{00000000-0005-0000-0000-0000988C0000}"/>
    <cellStyle name="20% - Accent1 4 2 4 3 2 2 7" xfId="36176" xr:uid="{00000000-0005-0000-0000-0000998C0000}"/>
    <cellStyle name="20% - Accent1 4 2 4 3 2 2 7 2" xfId="36177" xr:uid="{00000000-0005-0000-0000-00009A8C0000}"/>
    <cellStyle name="20% - Accent1 4 2 4 3 2 2 8" xfId="36178" xr:uid="{00000000-0005-0000-0000-00009B8C0000}"/>
    <cellStyle name="20% - Accent1 4 2 4 3 2 2 8 2" xfId="36179" xr:uid="{00000000-0005-0000-0000-00009C8C0000}"/>
    <cellStyle name="20% - Accent1 4 2 4 3 2 2 9" xfId="36180" xr:uid="{00000000-0005-0000-0000-00009D8C0000}"/>
    <cellStyle name="20% - Accent1 4 2 4 3 2 3" xfId="36181" xr:uid="{00000000-0005-0000-0000-00009E8C0000}"/>
    <cellStyle name="20% - Accent1 4 2 4 3 2 3 2" xfId="36182" xr:uid="{00000000-0005-0000-0000-00009F8C0000}"/>
    <cellStyle name="20% - Accent1 4 2 4 3 2 3 2 2" xfId="36183" xr:uid="{00000000-0005-0000-0000-0000A08C0000}"/>
    <cellStyle name="20% - Accent1 4 2 4 3 2 3 2 2 2" xfId="36184" xr:uid="{00000000-0005-0000-0000-0000A18C0000}"/>
    <cellStyle name="20% - Accent1 4 2 4 3 2 3 2 2 2 2" xfId="36185" xr:uid="{00000000-0005-0000-0000-0000A28C0000}"/>
    <cellStyle name="20% - Accent1 4 2 4 3 2 3 2 2 3" xfId="36186" xr:uid="{00000000-0005-0000-0000-0000A38C0000}"/>
    <cellStyle name="20% - Accent1 4 2 4 3 2 3 2 3" xfId="36187" xr:uid="{00000000-0005-0000-0000-0000A48C0000}"/>
    <cellStyle name="20% - Accent1 4 2 4 3 2 3 2 3 2" xfId="36188" xr:uid="{00000000-0005-0000-0000-0000A58C0000}"/>
    <cellStyle name="20% - Accent1 4 2 4 3 2 3 2 4" xfId="36189" xr:uid="{00000000-0005-0000-0000-0000A68C0000}"/>
    <cellStyle name="20% - Accent1 4 2 4 3 2 3 3" xfId="36190" xr:uid="{00000000-0005-0000-0000-0000A78C0000}"/>
    <cellStyle name="20% - Accent1 4 2 4 3 2 3 3 2" xfId="36191" xr:uid="{00000000-0005-0000-0000-0000A88C0000}"/>
    <cellStyle name="20% - Accent1 4 2 4 3 2 3 3 2 2" xfId="36192" xr:uid="{00000000-0005-0000-0000-0000A98C0000}"/>
    <cellStyle name="20% - Accent1 4 2 4 3 2 3 3 2 2 2" xfId="36193" xr:uid="{00000000-0005-0000-0000-0000AA8C0000}"/>
    <cellStyle name="20% - Accent1 4 2 4 3 2 3 3 2 3" xfId="36194" xr:uid="{00000000-0005-0000-0000-0000AB8C0000}"/>
    <cellStyle name="20% - Accent1 4 2 4 3 2 3 3 3" xfId="36195" xr:uid="{00000000-0005-0000-0000-0000AC8C0000}"/>
    <cellStyle name="20% - Accent1 4 2 4 3 2 3 3 3 2" xfId="36196" xr:uid="{00000000-0005-0000-0000-0000AD8C0000}"/>
    <cellStyle name="20% - Accent1 4 2 4 3 2 3 3 4" xfId="36197" xr:uid="{00000000-0005-0000-0000-0000AE8C0000}"/>
    <cellStyle name="20% - Accent1 4 2 4 3 2 3 4" xfId="36198" xr:uid="{00000000-0005-0000-0000-0000AF8C0000}"/>
    <cellStyle name="20% - Accent1 4 2 4 3 2 3 4 2" xfId="36199" xr:uid="{00000000-0005-0000-0000-0000B08C0000}"/>
    <cellStyle name="20% - Accent1 4 2 4 3 2 3 4 2 2" xfId="36200" xr:uid="{00000000-0005-0000-0000-0000B18C0000}"/>
    <cellStyle name="20% - Accent1 4 2 4 3 2 3 4 2 2 2" xfId="36201" xr:uid="{00000000-0005-0000-0000-0000B28C0000}"/>
    <cellStyle name="20% - Accent1 4 2 4 3 2 3 4 2 3" xfId="36202" xr:uid="{00000000-0005-0000-0000-0000B38C0000}"/>
    <cellStyle name="20% - Accent1 4 2 4 3 2 3 4 3" xfId="36203" xr:uid="{00000000-0005-0000-0000-0000B48C0000}"/>
    <cellStyle name="20% - Accent1 4 2 4 3 2 3 4 3 2" xfId="36204" xr:uid="{00000000-0005-0000-0000-0000B58C0000}"/>
    <cellStyle name="20% - Accent1 4 2 4 3 2 3 4 4" xfId="36205" xr:uid="{00000000-0005-0000-0000-0000B68C0000}"/>
    <cellStyle name="20% - Accent1 4 2 4 3 2 3 5" xfId="36206" xr:uid="{00000000-0005-0000-0000-0000B78C0000}"/>
    <cellStyle name="20% - Accent1 4 2 4 3 2 3 5 2" xfId="36207" xr:uid="{00000000-0005-0000-0000-0000B88C0000}"/>
    <cellStyle name="20% - Accent1 4 2 4 3 2 3 5 2 2" xfId="36208" xr:uid="{00000000-0005-0000-0000-0000B98C0000}"/>
    <cellStyle name="20% - Accent1 4 2 4 3 2 3 5 3" xfId="36209" xr:uid="{00000000-0005-0000-0000-0000BA8C0000}"/>
    <cellStyle name="20% - Accent1 4 2 4 3 2 3 6" xfId="36210" xr:uid="{00000000-0005-0000-0000-0000BB8C0000}"/>
    <cellStyle name="20% - Accent1 4 2 4 3 2 3 6 2" xfId="36211" xr:uid="{00000000-0005-0000-0000-0000BC8C0000}"/>
    <cellStyle name="20% - Accent1 4 2 4 3 2 3 6 2 2" xfId="36212" xr:uid="{00000000-0005-0000-0000-0000BD8C0000}"/>
    <cellStyle name="20% - Accent1 4 2 4 3 2 3 6 3" xfId="36213" xr:uid="{00000000-0005-0000-0000-0000BE8C0000}"/>
    <cellStyle name="20% - Accent1 4 2 4 3 2 3 7" xfId="36214" xr:uid="{00000000-0005-0000-0000-0000BF8C0000}"/>
    <cellStyle name="20% - Accent1 4 2 4 3 2 3 7 2" xfId="36215" xr:uid="{00000000-0005-0000-0000-0000C08C0000}"/>
    <cellStyle name="20% - Accent1 4 2 4 3 2 3 8" xfId="36216" xr:uid="{00000000-0005-0000-0000-0000C18C0000}"/>
    <cellStyle name="20% - Accent1 4 2 4 3 2 3 8 2" xfId="36217" xr:uid="{00000000-0005-0000-0000-0000C28C0000}"/>
    <cellStyle name="20% - Accent1 4 2 4 3 2 3 9" xfId="36218" xr:uid="{00000000-0005-0000-0000-0000C38C0000}"/>
    <cellStyle name="20% - Accent1 4 2 4 3 2 4" xfId="36219" xr:uid="{00000000-0005-0000-0000-0000C48C0000}"/>
    <cellStyle name="20% - Accent1 4 2 4 3 2 4 2" xfId="36220" xr:uid="{00000000-0005-0000-0000-0000C58C0000}"/>
    <cellStyle name="20% - Accent1 4 2 4 3 2 4 2 2" xfId="36221" xr:uid="{00000000-0005-0000-0000-0000C68C0000}"/>
    <cellStyle name="20% - Accent1 4 2 4 3 2 4 2 2 2" xfId="36222" xr:uid="{00000000-0005-0000-0000-0000C78C0000}"/>
    <cellStyle name="20% - Accent1 4 2 4 3 2 4 2 3" xfId="36223" xr:uid="{00000000-0005-0000-0000-0000C88C0000}"/>
    <cellStyle name="20% - Accent1 4 2 4 3 2 4 3" xfId="36224" xr:uid="{00000000-0005-0000-0000-0000C98C0000}"/>
    <cellStyle name="20% - Accent1 4 2 4 3 2 4 3 2" xfId="36225" xr:uid="{00000000-0005-0000-0000-0000CA8C0000}"/>
    <cellStyle name="20% - Accent1 4 2 4 3 2 4 4" xfId="36226" xr:uid="{00000000-0005-0000-0000-0000CB8C0000}"/>
    <cellStyle name="20% - Accent1 4 2 4 3 2 5" xfId="36227" xr:uid="{00000000-0005-0000-0000-0000CC8C0000}"/>
    <cellStyle name="20% - Accent1 4 2 4 3 2 5 2" xfId="36228" xr:uid="{00000000-0005-0000-0000-0000CD8C0000}"/>
    <cellStyle name="20% - Accent1 4 2 4 3 2 5 2 2" xfId="36229" xr:uid="{00000000-0005-0000-0000-0000CE8C0000}"/>
    <cellStyle name="20% - Accent1 4 2 4 3 2 5 2 2 2" xfId="36230" xr:uid="{00000000-0005-0000-0000-0000CF8C0000}"/>
    <cellStyle name="20% - Accent1 4 2 4 3 2 5 2 3" xfId="36231" xr:uid="{00000000-0005-0000-0000-0000D08C0000}"/>
    <cellStyle name="20% - Accent1 4 2 4 3 2 5 3" xfId="36232" xr:uid="{00000000-0005-0000-0000-0000D18C0000}"/>
    <cellStyle name="20% - Accent1 4 2 4 3 2 5 3 2" xfId="36233" xr:uid="{00000000-0005-0000-0000-0000D28C0000}"/>
    <cellStyle name="20% - Accent1 4 2 4 3 2 5 4" xfId="36234" xr:uid="{00000000-0005-0000-0000-0000D38C0000}"/>
    <cellStyle name="20% - Accent1 4 2 4 3 2 6" xfId="36235" xr:uid="{00000000-0005-0000-0000-0000D48C0000}"/>
    <cellStyle name="20% - Accent1 4 2 4 3 2 6 2" xfId="36236" xr:uid="{00000000-0005-0000-0000-0000D58C0000}"/>
    <cellStyle name="20% - Accent1 4 2 4 3 2 6 2 2" xfId="36237" xr:uid="{00000000-0005-0000-0000-0000D68C0000}"/>
    <cellStyle name="20% - Accent1 4 2 4 3 2 6 2 2 2" xfId="36238" xr:uid="{00000000-0005-0000-0000-0000D78C0000}"/>
    <cellStyle name="20% - Accent1 4 2 4 3 2 6 2 3" xfId="36239" xr:uid="{00000000-0005-0000-0000-0000D88C0000}"/>
    <cellStyle name="20% - Accent1 4 2 4 3 2 6 3" xfId="36240" xr:uid="{00000000-0005-0000-0000-0000D98C0000}"/>
    <cellStyle name="20% - Accent1 4 2 4 3 2 6 3 2" xfId="36241" xr:uid="{00000000-0005-0000-0000-0000DA8C0000}"/>
    <cellStyle name="20% - Accent1 4 2 4 3 2 6 4" xfId="36242" xr:uid="{00000000-0005-0000-0000-0000DB8C0000}"/>
    <cellStyle name="20% - Accent1 4 2 4 3 2 7" xfId="36243" xr:uid="{00000000-0005-0000-0000-0000DC8C0000}"/>
    <cellStyle name="20% - Accent1 4 2 4 3 2 7 2" xfId="36244" xr:uid="{00000000-0005-0000-0000-0000DD8C0000}"/>
    <cellStyle name="20% - Accent1 4 2 4 3 2 7 2 2" xfId="36245" xr:uid="{00000000-0005-0000-0000-0000DE8C0000}"/>
    <cellStyle name="20% - Accent1 4 2 4 3 2 7 3" xfId="36246" xr:uid="{00000000-0005-0000-0000-0000DF8C0000}"/>
    <cellStyle name="20% - Accent1 4 2 4 3 2 8" xfId="36247" xr:uid="{00000000-0005-0000-0000-0000E08C0000}"/>
    <cellStyle name="20% - Accent1 4 2 4 3 2 8 2" xfId="36248" xr:uid="{00000000-0005-0000-0000-0000E18C0000}"/>
    <cellStyle name="20% - Accent1 4 2 4 3 2 8 2 2" xfId="36249" xr:uid="{00000000-0005-0000-0000-0000E28C0000}"/>
    <cellStyle name="20% - Accent1 4 2 4 3 2 8 3" xfId="36250" xr:uid="{00000000-0005-0000-0000-0000E38C0000}"/>
    <cellStyle name="20% - Accent1 4 2 4 3 2 9" xfId="36251" xr:uid="{00000000-0005-0000-0000-0000E48C0000}"/>
    <cellStyle name="20% - Accent1 4 2 4 3 2 9 2" xfId="36252" xr:uid="{00000000-0005-0000-0000-0000E58C0000}"/>
    <cellStyle name="20% - Accent1 4 2 4 3 3" xfId="36253" xr:uid="{00000000-0005-0000-0000-0000E68C0000}"/>
    <cellStyle name="20% - Accent1 4 2 4 3 3 10" xfId="36254" xr:uid="{00000000-0005-0000-0000-0000E78C0000}"/>
    <cellStyle name="20% - Accent1 4 2 4 3 3 10 2" xfId="36255" xr:uid="{00000000-0005-0000-0000-0000E88C0000}"/>
    <cellStyle name="20% - Accent1 4 2 4 3 3 11" xfId="36256" xr:uid="{00000000-0005-0000-0000-0000E98C0000}"/>
    <cellStyle name="20% - Accent1 4 2 4 3 3 2" xfId="36257" xr:uid="{00000000-0005-0000-0000-0000EA8C0000}"/>
    <cellStyle name="20% - Accent1 4 2 4 3 3 2 2" xfId="36258" xr:uid="{00000000-0005-0000-0000-0000EB8C0000}"/>
    <cellStyle name="20% - Accent1 4 2 4 3 3 2 2 2" xfId="36259" xr:uid="{00000000-0005-0000-0000-0000EC8C0000}"/>
    <cellStyle name="20% - Accent1 4 2 4 3 3 2 2 2 2" xfId="36260" xr:uid="{00000000-0005-0000-0000-0000ED8C0000}"/>
    <cellStyle name="20% - Accent1 4 2 4 3 3 2 2 2 2 2" xfId="36261" xr:uid="{00000000-0005-0000-0000-0000EE8C0000}"/>
    <cellStyle name="20% - Accent1 4 2 4 3 3 2 2 2 3" xfId="36262" xr:uid="{00000000-0005-0000-0000-0000EF8C0000}"/>
    <cellStyle name="20% - Accent1 4 2 4 3 3 2 2 3" xfId="36263" xr:uid="{00000000-0005-0000-0000-0000F08C0000}"/>
    <cellStyle name="20% - Accent1 4 2 4 3 3 2 2 3 2" xfId="36264" xr:uid="{00000000-0005-0000-0000-0000F18C0000}"/>
    <cellStyle name="20% - Accent1 4 2 4 3 3 2 2 4" xfId="36265" xr:uid="{00000000-0005-0000-0000-0000F28C0000}"/>
    <cellStyle name="20% - Accent1 4 2 4 3 3 2 3" xfId="36266" xr:uid="{00000000-0005-0000-0000-0000F38C0000}"/>
    <cellStyle name="20% - Accent1 4 2 4 3 3 2 3 2" xfId="36267" xr:uid="{00000000-0005-0000-0000-0000F48C0000}"/>
    <cellStyle name="20% - Accent1 4 2 4 3 3 2 3 2 2" xfId="36268" xr:uid="{00000000-0005-0000-0000-0000F58C0000}"/>
    <cellStyle name="20% - Accent1 4 2 4 3 3 2 3 2 2 2" xfId="36269" xr:uid="{00000000-0005-0000-0000-0000F68C0000}"/>
    <cellStyle name="20% - Accent1 4 2 4 3 3 2 3 2 3" xfId="36270" xr:uid="{00000000-0005-0000-0000-0000F78C0000}"/>
    <cellStyle name="20% - Accent1 4 2 4 3 3 2 3 3" xfId="36271" xr:uid="{00000000-0005-0000-0000-0000F88C0000}"/>
    <cellStyle name="20% - Accent1 4 2 4 3 3 2 3 3 2" xfId="36272" xr:uid="{00000000-0005-0000-0000-0000F98C0000}"/>
    <cellStyle name="20% - Accent1 4 2 4 3 3 2 3 4" xfId="36273" xr:uid="{00000000-0005-0000-0000-0000FA8C0000}"/>
    <cellStyle name="20% - Accent1 4 2 4 3 3 2 4" xfId="36274" xr:uid="{00000000-0005-0000-0000-0000FB8C0000}"/>
    <cellStyle name="20% - Accent1 4 2 4 3 3 2 4 2" xfId="36275" xr:uid="{00000000-0005-0000-0000-0000FC8C0000}"/>
    <cellStyle name="20% - Accent1 4 2 4 3 3 2 4 2 2" xfId="36276" xr:uid="{00000000-0005-0000-0000-0000FD8C0000}"/>
    <cellStyle name="20% - Accent1 4 2 4 3 3 2 4 2 2 2" xfId="36277" xr:uid="{00000000-0005-0000-0000-0000FE8C0000}"/>
    <cellStyle name="20% - Accent1 4 2 4 3 3 2 4 2 3" xfId="36278" xr:uid="{00000000-0005-0000-0000-0000FF8C0000}"/>
    <cellStyle name="20% - Accent1 4 2 4 3 3 2 4 3" xfId="36279" xr:uid="{00000000-0005-0000-0000-0000008D0000}"/>
    <cellStyle name="20% - Accent1 4 2 4 3 3 2 4 3 2" xfId="36280" xr:uid="{00000000-0005-0000-0000-0000018D0000}"/>
    <cellStyle name="20% - Accent1 4 2 4 3 3 2 4 4" xfId="36281" xr:uid="{00000000-0005-0000-0000-0000028D0000}"/>
    <cellStyle name="20% - Accent1 4 2 4 3 3 2 5" xfId="36282" xr:uid="{00000000-0005-0000-0000-0000038D0000}"/>
    <cellStyle name="20% - Accent1 4 2 4 3 3 2 5 2" xfId="36283" xr:uid="{00000000-0005-0000-0000-0000048D0000}"/>
    <cellStyle name="20% - Accent1 4 2 4 3 3 2 5 2 2" xfId="36284" xr:uid="{00000000-0005-0000-0000-0000058D0000}"/>
    <cellStyle name="20% - Accent1 4 2 4 3 3 2 5 3" xfId="36285" xr:uid="{00000000-0005-0000-0000-0000068D0000}"/>
    <cellStyle name="20% - Accent1 4 2 4 3 3 2 6" xfId="36286" xr:uid="{00000000-0005-0000-0000-0000078D0000}"/>
    <cellStyle name="20% - Accent1 4 2 4 3 3 2 6 2" xfId="36287" xr:uid="{00000000-0005-0000-0000-0000088D0000}"/>
    <cellStyle name="20% - Accent1 4 2 4 3 3 2 6 2 2" xfId="36288" xr:uid="{00000000-0005-0000-0000-0000098D0000}"/>
    <cellStyle name="20% - Accent1 4 2 4 3 3 2 6 3" xfId="36289" xr:uid="{00000000-0005-0000-0000-00000A8D0000}"/>
    <cellStyle name="20% - Accent1 4 2 4 3 3 2 7" xfId="36290" xr:uid="{00000000-0005-0000-0000-00000B8D0000}"/>
    <cellStyle name="20% - Accent1 4 2 4 3 3 2 7 2" xfId="36291" xr:uid="{00000000-0005-0000-0000-00000C8D0000}"/>
    <cellStyle name="20% - Accent1 4 2 4 3 3 2 8" xfId="36292" xr:uid="{00000000-0005-0000-0000-00000D8D0000}"/>
    <cellStyle name="20% - Accent1 4 2 4 3 3 2 8 2" xfId="36293" xr:uid="{00000000-0005-0000-0000-00000E8D0000}"/>
    <cellStyle name="20% - Accent1 4 2 4 3 3 2 9" xfId="36294" xr:uid="{00000000-0005-0000-0000-00000F8D0000}"/>
    <cellStyle name="20% - Accent1 4 2 4 3 3 3" xfId="36295" xr:uid="{00000000-0005-0000-0000-0000108D0000}"/>
    <cellStyle name="20% - Accent1 4 2 4 3 3 3 2" xfId="36296" xr:uid="{00000000-0005-0000-0000-0000118D0000}"/>
    <cellStyle name="20% - Accent1 4 2 4 3 3 3 2 2" xfId="36297" xr:uid="{00000000-0005-0000-0000-0000128D0000}"/>
    <cellStyle name="20% - Accent1 4 2 4 3 3 3 2 2 2" xfId="36298" xr:uid="{00000000-0005-0000-0000-0000138D0000}"/>
    <cellStyle name="20% - Accent1 4 2 4 3 3 3 2 2 2 2" xfId="36299" xr:uid="{00000000-0005-0000-0000-0000148D0000}"/>
    <cellStyle name="20% - Accent1 4 2 4 3 3 3 2 2 3" xfId="36300" xr:uid="{00000000-0005-0000-0000-0000158D0000}"/>
    <cellStyle name="20% - Accent1 4 2 4 3 3 3 2 3" xfId="36301" xr:uid="{00000000-0005-0000-0000-0000168D0000}"/>
    <cellStyle name="20% - Accent1 4 2 4 3 3 3 2 3 2" xfId="36302" xr:uid="{00000000-0005-0000-0000-0000178D0000}"/>
    <cellStyle name="20% - Accent1 4 2 4 3 3 3 2 4" xfId="36303" xr:uid="{00000000-0005-0000-0000-0000188D0000}"/>
    <cellStyle name="20% - Accent1 4 2 4 3 3 3 3" xfId="36304" xr:uid="{00000000-0005-0000-0000-0000198D0000}"/>
    <cellStyle name="20% - Accent1 4 2 4 3 3 3 3 2" xfId="36305" xr:uid="{00000000-0005-0000-0000-00001A8D0000}"/>
    <cellStyle name="20% - Accent1 4 2 4 3 3 3 3 2 2" xfId="36306" xr:uid="{00000000-0005-0000-0000-00001B8D0000}"/>
    <cellStyle name="20% - Accent1 4 2 4 3 3 3 3 2 2 2" xfId="36307" xr:uid="{00000000-0005-0000-0000-00001C8D0000}"/>
    <cellStyle name="20% - Accent1 4 2 4 3 3 3 3 2 3" xfId="36308" xr:uid="{00000000-0005-0000-0000-00001D8D0000}"/>
    <cellStyle name="20% - Accent1 4 2 4 3 3 3 3 3" xfId="36309" xr:uid="{00000000-0005-0000-0000-00001E8D0000}"/>
    <cellStyle name="20% - Accent1 4 2 4 3 3 3 3 3 2" xfId="36310" xr:uid="{00000000-0005-0000-0000-00001F8D0000}"/>
    <cellStyle name="20% - Accent1 4 2 4 3 3 3 3 4" xfId="36311" xr:uid="{00000000-0005-0000-0000-0000208D0000}"/>
    <cellStyle name="20% - Accent1 4 2 4 3 3 3 4" xfId="36312" xr:uid="{00000000-0005-0000-0000-0000218D0000}"/>
    <cellStyle name="20% - Accent1 4 2 4 3 3 3 4 2" xfId="36313" xr:uid="{00000000-0005-0000-0000-0000228D0000}"/>
    <cellStyle name="20% - Accent1 4 2 4 3 3 3 4 2 2" xfId="36314" xr:uid="{00000000-0005-0000-0000-0000238D0000}"/>
    <cellStyle name="20% - Accent1 4 2 4 3 3 3 4 2 2 2" xfId="36315" xr:uid="{00000000-0005-0000-0000-0000248D0000}"/>
    <cellStyle name="20% - Accent1 4 2 4 3 3 3 4 2 3" xfId="36316" xr:uid="{00000000-0005-0000-0000-0000258D0000}"/>
    <cellStyle name="20% - Accent1 4 2 4 3 3 3 4 3" xfId="36317" xr:uid="{00000000-0005-0000-0000-0000268D0000}"/>
    <cellStyle name="20% - Accent1 4 2 4 3 3 3 4 3 2" xfId="36318" xr:uid="{00000000-0005-0000-0000-0000278D0000}"/>
    <cellStyle name="20% - Accent1 4 2 4 3 3 3 4 4" xfId="36319" xr:uid="{00000000-0005-0000-0000-0000288D0000}"/>
    <cellStyle name="20% - Accent1 4 2 4 3 3 3 5" xfId="36320" xr:uid="{00000000-0005-0000-0000-0000298D0000}"/>
    <cellStyle name="20% - Accent1 4 2 4 3 3 3 5 2" xfId="36321" xr:uid="{00000000-0005-0000-0000-00002A8D0000}"/>
    <cellStyle name="20% - Accent1 4 2 4 3 3 3 5 2 2" xfId="36322" xr:uid="{00000000-0005-0000-0000-00002B8D0000}"/>
    <cellStyle name="20% - Accent1 4 2 4 3 3 3 5 3" xfId="36323" xr:uid="{00000000-0005-0000-0000-00002C8D0000}"/>
    <cellStyle name="20% - Accent1 4 2 4 3 3 3 6" xfId="36324" xr:uid="{00000000-0005-0000-0000-00002D8D0000}"/>
    <cellStyle name="20% - Accent1 4 2 4 3 3 3 6 2" xfId="36325" xr:uid="{00000000-0005-0000-0000-00002E8D0000}"/>
    <cellStyle name="20% - Accent1 4 2 4 3 3 3 6 2 2" xfId="36326" xr:uid="{00000000-0005-0000-0000-00002F8D0000}"/>
    <cellStyle name="20% - Accent1 4 2 4 3 3 3 6 3" xfId="36327" xr:uid="{00000000-0005-0000-0000-0000308D0000}"/>
    <cellStyle name="20% - Accent1 4 2 4 3 3 3 7" xfId="36328" xr:uid="{00000000-0005-0000-0000-0000318D0000}"/>
    <cellStyle name="20% - Accent1 4 2 4 3 3 3 7 2" xfId="36329" xr:uid="{00000000-0005-0000-0000-0000328D0000}"/>
    <cellStyle name="20% - Accent1 4 2 4 3 3 3 8" xfId="36330" xr:uid="{00000000-0005-0000-0000-0000338D0000}"/>
    <cellStyle name="20% - Accent1 4 2 4 3 3 3 8 2" xfId="36331" xr:uid="{00000000-0005-0000-0000-0000348D0000}"/>
    <cellStyle name="20% - Accent1 4 2 4 3 3 3 9" xfId="36332" xr:uid="{00000000-0005-0000-0000-0000358D0000}"/>
    <cellStyle name="20% - Accent1 4 2 4 3 3 4" xfId="36333" xr:uid="{00000000-0005-0000-0000-0000368D0000}"/>
    <cellStyle name="20% - Accent1 4 2 4 3 3 4 2" xfId="36334" xr:uid="{00000000-0005-0000-0000-0000378D0000}"/>
    <cellStyle name="20% - Accent1 4 2 4 3 3 4 2 2" xfId="36335" xr:uid="{00000000-0005-0000-0000-0000388D0000}"/>
    <cellStyle name="20% - Accent1 4 2 4 3 3 4 2 2 2" xfId="36336" xr:uid="{00000000-0005-0000-0000-0000398D0000}"/>
    <cellStyle name="20% - Accent1 4 2 4 3 3 4 2 3" xfId="36337" xr:uid="{00000000-0005-0000-0000-00003A8D0000}"/>
    <cellStyle name="20% - Accent1 4 2 4 3 3 4 3" xfId="36338" xr:uid="{00000000-0005-0000-0000-00003B8D0000}"/>
    <cellStyle name="20% - Accent1 4 2 4 3 3 4 3 2" xfId="36339" xr:uid="{00000000-0005-0000-0000-00003C8D0000}"/>
    <cellStyle name="20% - Accent1 4 2 4 3 3 4 4" xfId="36340" xr:uid="{00000000-0005-0000-0000-00003D8D0000}"/>
    <cellStyle name="20% - Accent1 4 2 4 3 3 5" xfId="36341" xr:uid="{00000000-0005-0000-0000-00003E8D0000}"/>
    <cellStyle name="20% - Accent1 4 2 4 3 3 5 2" xfId="36342" xr:uid="{00000000-0005-0000-0000-00003F8D0000}"/>
    <cellStyle name="20% - Accent1 4 2 4 3 3 5 2 2" xfId="36343" xr:uid="{00000000-0005-0000-0000-0000408D0000}"/>
    <cellStyle name="20% - Accent1 4 2 4 3 3 5 2 2 2" xfId="36344" xr:uid="{00000000-0005-0000-0000-0000418D0000}"/>
    <cellStyle name="20% - Accent1 4 2 4 3 3 5 2 3" xfId="36345" xr:uid="{00000000-0005-0000-0000-0000428D0000}"/>
    <cellStyle name="20% - Accent1 4 2 4 3 3 5 3" xfId="36346" xr:uid="{00000000-0005-0000-0000-0000438D0000}"/>
    <cellStyle name="20% - Accent1 4 2 4 3 3 5 3 2" xfId="36347" xr:uid="{00000000-0005-0000-0000-0000448D0000}"/>
    <cellStyle name="20% - Accent1 4 2 4 3 3 5 4" xfId="36348" xr:uid="{00000000-0005-0000-0000-0000458D0000}"/>
    <cellStyle name="20% - Accent1 4 2 4 3 3 6" xfId="36349" xr:uid="{00000000-0005-0000-0000-0000468D0000}"/>
    <cellStyle name="20% - Accent1 4 2 4 3 3 6 2" xfId="36350" xr:uid="{00000000-0005-0000-0000-0000478D0000}"/>
    <cellStyle name="20% - Accent1 4 2 4 3 3 6 2 2" xfId="36351" xr:uid="{00000000-0005-0000-0000-0000488D0000}"/>
    <cellStyle name="20% - Accent1 4 2 4 3 3 6 2 2 2" xfId="36352" xr:uid="{00000000-0005-0000-0000-0000498D0000}"/>
    <cellStyle name="20% - Accent1 4 2 4 3 3 6 2 3" xfId="36353" xr:uid="{00000000-0005-0000-0000-00004A8D0000}"/>
    <cellStyle name="20% - Accent1 4 2 4 3 3 6 3" xfId="36354" xr:uid="{00000000-0005-0000-0000-00004B8D0000}"/>
    <cellStyle name="20% - Accent1 4 2 4 3 3 6 3 2" xfId="36355" xr:uid="{00000000-0005-0000-0000-00004C8D0000}"/>
    <cellStyle name="20% - Accent1 4 2 4 3 3 6 4" xfId="36356" xr:uid="{00000000-0005-0000-0000-00004D8D0000}"/>
    <cellStyle name="20% - Accent1 4 2 4 3 3 7" xfId="36357" xr:uid="{00000000-0005-0000-0000-00004E8D0000}"/>
    <cellStyle name="20% - Accent1 4 2 4 3 3 7 2" xfId="36358" xr:uid="{00000000-0005-0000-0000-00004F8D0000}"/>
    <cellStyle name="20% - Accent1 4 2 4 3 3 7 2 2" xfId="36359" xr:uid="{00000000-0005-0000-0000-0000508D0000}"/>
    <cellStyle name="20% - Accent1 4 2 4 3 3 7 3" xfId="36360" xr:uid="{00000000-0005-0000-0000-0000518D0000}"/>
    <cellStyle name="20% - Accent1 4 2 4 3 3 8" xfId="36361" xr:uid="{00000000-0005-0000-0000-0000528D0000}"/>
    <cellStyle name="20% - Accent1 4 2 4 3 3 8 2" xfId="36362" xr:uid="{00000000-0005-0000-0000-0000538D0000}"/>
    <cellStyle name="20% - Accent1 4 2 4 3 3 8 2 2" xfId="36363" xr:uid="{00000000-0005-0000-0000-0000548D0000}"/>
    <cellStyle name="20% - Accent1 4 2 4 3 3 8 3" xfId="36364" xr:uid="{00000000-0005-0000-0000-0000558D0000}"/>
    <cellStyle name="20% - Accent1 4 2 4 3 3 9" xfId="36365" xr:uid="{00000000-0005-0000-0000-0000568D0000}"/>
    <cellStyle name="20% - Accent1 4 2 4 3 3 9 2" xfId="36366" xr:uid="{00000000-0005-0000-0000-0000578D0000}"/>
    <cellStyle name="20% - Accent1 4 2 4 3 4" xfId="36367" xr:uid="{00000000-0005-0000-0000-0000588D0000}"/>
    <cellStyle name="20% - Accent1 4 2 4 3 4 10" xfId="36368" xr:uid="{00000000-0005-0000-0000-0000598D0000}"/>
    <cellStyle name="20% - Accent1 4 2 4 3 4 10 2" xfId="36369" xr:uid="{00000000-0005-0000-0000-00005A8D0000}"/>
    <cellStyle name="20% - Accent1 4 2 4 3 4 11" xfId="36370" xr:uid="{00000000-0005-0000-0000-00005B8D0000}"/>
    <cellStyle name="20% - Accent1 4 2 4 3 4 2" xfId="36371" xr:uid="{00000000-0005-0000-0000-00005C8D0000}"/>
    <cellStyle name="20% - Accent1 4 2 4 3 4 2 2" xfId="36372" xr:uid="{00000000-0005-0000-0000-00005D8D0000}"/>
    <cellStyle name="20% - Accent1 4 2 4 3 4 2 2 2" xfId="36373" xr:uid="{00000000-0005-0000-0000-00005E8D0000}"/>
    <cellStyle name="20% - Accent1 4 2 4 3 4 2 2 2 2" xfId="36374" xr:uid="{00000000-0005-0000-0000-00005F8D0000}"/>
    <cellStyle name="20% - Accent1 4 2 4 3 4 2 2 2 2 2" xfId="36375" xr:uid="{00000000-0005-0000-0000-0000608D0000}"/>
    <cellStyle name="20% - Accent1 4 2 4 3 4 2 2 2 3" xfId="36376" xr:uid="{00000000-0005-0000-0000-0000618D0000}"/>
    <cellStyle name="20% - Accent1 4 2 4 3 4 2 2 3" xfId="36377" xr:uid="{00000000-0005-0000-0000-0000628D0000}"/>
    <cellStyle name="20% - Accent1 4 2 4 3 4 2 2 3 2" xfId="36378" xr:uid="{00000000-0005-0000-0000-0000638D0000}"/>
    <cellStyle name="20% - Accent1 4 2 4 3 4 2 2 4" xfId="36379" xr:uid="{00000000-0005-0000-0000-0000648D0000}"/>
    <cellStyle name="20% - Accent1 4 2 4 3 4 2 3" xfId="36380" xr:uid="{00000000-0005-0000-0000-0000658D0000}"/>
    <cellStyle name="20% - Accent1 4 2 4 3 4 2 3 2" xfId="36381" xr:uid="{00000000-0005-0000-0000-0000668D0000}"/>
    <cellStyle name="20% - Accent1 4 2 4 3 4 2 3 2 2" xfId="36382" xr:uid="{00000000-0005-0000-0000-0000678D0000}"/>
    <cellStyle name="20% - Accent1 4 2 4 3 4 2 3 2 2 2" xfId="36383" xr:uid="{00000000-0005-0000-0000-0000688D0000}"/>
    <cellStyle name="20% - Accent1 4 2 4 3 4 2 3 2 3" xfId="36384" xr:uid="{00000000-0005-0000-0000-0000698D0000}"/>
    <cellStyle name="20% - Accent1 4 2 4 3 4 2 3 3" xfId="36385" xr:uid="{00000000-0005-0000-0000-00006A8D0000}"/>
    <cellStyle name="20% - Accent1 4 2 4 3 4 2 3 3 2" xfId="36386" xr:uid="{00000000-0005-0000-0000-00006B8D0000}"/>
    <cellStyle name="20% - Accent1 4 2 4 3 4 2 3 4" xfId="36387" xr:uid="{00000000-0005-0000-0000-00006C8D0000}"/>
    <cellStyle name="20% - Accent1 4 2 4 3 4 2 4" xfId="36388" xr:uid="{00000000-0005-0000-0000-00006D8D0000}"/>
    <cellStyle name="20% - Accent1 4 2 4 3 4 2 4 2" xfId="36389" xr:uid="{00000000-0005-0000-0000-00006E8D0000}"/>
    <cellStyle name="20% - Accent1 4 2 4 3 4 2 4 2 2" xfId="36390" xr:uid="{00000000-0005-0000-0000-00006F8D0000}"/>
    <cellStyle name="20% - Accent1 4 2 4 3 4 2 4 2 2 2" xfId="36391" xr:uid="{00000000-0005-0000-0000-0000708D0000}"/>
    <cellStyle name="20% - Accent1 4 2 4 3 4 2 4 2 3" xfId="36392" xr:uid="{00000000-0005-0000-0000-0000718D0000}"/>
    <cellStyle name="20% - Accent1 4 2 4 3 4 2 4 3" xfId="36393" xr:uid="{00000000-0005-0000-0000-0000728D0000}"/>
    <cellStyle name="20% - Accent1 4 2 4 3 4 2 4 3 2" xfId="36394" xr:uid="{00000000-0005-0000-0000-0000738D0000}"/>
    <cellStyle name="20% - Accent1 4 2 4 3 4 2 4 4" xfId="36395" xr:uid="{00000000-0005-0000-0000-0000748D0000}"/>
    <cellStyle name="20% - Accent1 4 2 4 3 4 2 5" xfId="36396" xr:uid="{00000000-0005-0000-0000-0000758D0000}"/>
    <cellStyle name="20% - Accent1 4 2 4 3 4 2 5 2" xfId="36397" xr:uid="{00000000-0005-0000-0000-0000768D0000}"/>
    <cellStyle name="20% - Accent1 4 2 4 3 4 2 5 2 2" xfId="36398" xr:uid="{00000000-0005-0000-0000-0000778D0000}"/>
    <cellStyle name="20% - Accent1 4 2 4 3 4 2 5 3" xfId="36399" xr:uid="{00000000-0005-0000-0000-0000788D0000}"/>
    <cellStyle name="20% - Accent1 4 2 4 3 4 2 6" xfId="36400" xr:uid="{00000000-0005-0000-0000-0000798D0000}"/>
    <cellStyle name="20% - Accent1 4 2 4 3 4 2 6 2" xfId="36401" xr:uid="{00000000-0005-0000-0000-00007A8D0000}"/>
    <cellStyle name="20% - Accent1 4 2 4 3 4 2 6 2 2" xfId="36402" xr:uid="{00000000-0005-0000-0000-00007B8D0000}"/>
    <cellStyle name="20% - Accent1 4 2 4 3 4 2 6 3" xfId="36403" xr:uid="{00000000-0005-0000-0000-00007C8D0000}"/>
    <cellStyle name="20% - Accent1 4 2 4 3 4 2 7" xfId="36404" xr:uid="{00000000-0005-0000-0000-00007D8D0000}"/>
    <cellStyle name="20% - Accent1 4 2 4 3 4 2 7 2" xfId="36405" xr:uid="{00000000-0005-0000-0000-00007E8D0000}"/>
    <cellStyle name="20% - Accent1 4 2 4 3 4 2 8" xfId="36406" xr:uid="{00000000-0005-0000-0000-00007F8D0000}"/>
    <cellStyle name="20% - Accent1 4 2 4 3 4 2 8 2" xfId="36407" xr:uid="{00000000-0005-0000-0000-0000808D0000}"/>
    <cellStyle name="20% - Accent1 4 2 4 3 4 2 9" xfId="36408" xr:uid="{00000000-0005-0000-0000-0000818D0000}"/>
    <cellStyle name="20% - Accent1 4 2 4 3 4 3" xfId="36409" xr:uid="{00000000-0005-0000-0000-0000828D0000}"/>
    <cellStyle name="20% - Accent1 4 2 4 3 4 3 2" xfId="36410" xr:uid="{00000000-0005-0000-0000-0000838D0000}"/>
    <cellStyle name="20% - Accent1 4 2 4 3 4 3 2 2" xfId="36411" xr:uid="{00000000-0005-0000-0000-0000848D0000}"/>
    <cellStyle name="20% - Accent1 4 2 4 3 4 3 2 2 2" xfId="36412" xr:uid="{00000000-0005-0000-0000-0000858D0000}"/>
    <cellStyle name="20% - Accent1 4 2 4 3 4 3 2 2 2 2" xfId="36413" xr:uid="{00000000-0005-0000-0000-0000868D0000}"/>
    <cellStyle name="20% - Accent1 4 2 4 3 4 3 2 2 3" xfId="36414" xr:uid="{00000000-0005-0000-0000-0000878D0000}"/>
    <cellStyle name="20% - Accent1 4 2 4 3 4 3 2 3" xfId="36415" xr:uid="{00000000-0005-0000-0000-0000888D0000}"/>
    <cellStyle name="20% - Accent1 4 2 4 3 4 3 2 3 2" xfId="36416" xr:uid="{00000000-0005-0000-0000-0000898D0000}"/>
    <cellStyle name="20% - Accent1 4 2 4 3 4 3 2 4" xfId="36417" xr:uid="{00000000-0005-0000-0000-00008A8D0000}"/>
    <cellStyle name="20% - Accent1 4 2 4 3 4 3 3" xfId="36418" xr:uid="{00000000-0005-0000-0000-00008B8D0000}"/>
    <cellStyle name="20% - Accent1 4 2 4 3 4 3 3 2" xfId="36419" xr:uid="{00000000-0005-0000-0000-00008C8D0000}"/>
    <cellStyle name="20% - Accent1 4 2 4 3 4 3 3 2 2" xfId="36420" xr:uid="{00000000-0005-0000-0000-00008D8D0000}"/>
    <cellStyle name="20% - Accent1 4 2 4 3 4 3 3 2 2 2" xfId="36421" xr:uid="{00000000-0005-0000-0000-00008E8D0000}"/>
    <cellStyle name="20% - Accent1 4 2 4 3 4 3 3 2 3" xfId="36422" xr:uid="{00000000-0005-0000-0000-00008F8D0000}"/>
    <cellStyle name="20% - Accent1 4 2 4 3 4 3 3 3" xfId="36423" xr:uid="{00000000-0005-0000-0000-0000908D0000}"/>
    <cellStyle name="20% - Accent1 4 2 4 3 4 3 3 3 2" xfId="36424" xr:uid="{00000000-0005-0000-0000-0000918D0000}"/>
    <cellStyle name="20% - Accent1 4 2 4 3 4 3 3 4" xfId="36425" xr:uid="{00000000-0005-0000-0000-0000928D0000}"/>
    <cellStyle name="20% - Accent1 4 2 4 3 4 3 4" xfId="36426" xr:uid="{00000000-0005-0000-0000-0000938D0000}"/>
    <cellStyle name="20% - Accent1 4 2 4 3 4 3 4 2" xfId="36427" xr:uid="{00000000-0005-0000-0000-0000948D0000}"/>
    <cellStyle name="20% - Accent1 4 2 4 3 4 3 4 2 2" xfId="36428" xr:uid="{00000000-0005-0000-0000-0000958D0000}"/>
    <cellStyle name="20% - Accent1 4 2 4 3 4 3 4 2 2 2" xfId="36429" xr:uid="{00000000-0005-0000-0000-0000968D0000}"/>
    <cellStyle name="20% - Accent1 4 2 4 3 4 3 4 2 3" xfId="36430" xr:uid="{00000000-0005-0000-0000-0000978D0000}"/>
    <cellStyle name="20% - Accent1 4 2 4 3 4 3 4 3" xfId="36431" xr:uid="{00000000-0005-0000-0000-0000988D0000}"/>
    <cellStyle name="20% - Accent1 4 2 4 3 4 3 4 3 2" xfId="36432" xr:uid="{00000000-0005-0000-0000-0000998D0000}"/>
    <cellStyle name="20% - Accent1 4 2 4 3 4 3 4 4" xfId="36433" xr:uid="{00000000-0005-0000-0000-00009A8D0000}"/>
    <cellStyle name="20% - Accent1 4 2 4 3 4 3 5" xfId="36434" xr:uid="{00000000-0005-0000-0000-00009B8D0000}"/>
    <cellStyle name="20% - Accent1 4 2 4 3 4 3 5 2" xfId="36435" xr:uid="{00000000-0005-0000-0000-00009C8D0000}"/>
    <cellStyle name="20% - Accent1 4 2 4 3 4 3 5 2 2" xfId="36436" xr:uid="{00000000-0005-0000-0000-00009D8D0000}"/>
    <cellStyle name="20% - Accent1 4 2 4 3 4 3 5 3" xfId="36437" xr:uid="{00000000-0005-0000-0000-00009E8D0000}"/>
    <cellStyle name="20% - Accent1 4 2 4 3 4 3 6" xfId="36438" xr:uid="{00000000-0005-0000-0000-00009F8D0000}"/>
    <cellStyle name="20% - Accent1 4 2 4 3 4 3 6 2" xfId="36439" xr:uid="{00000000-0005-0000-0000-0000A08D0000}"/>
    <cellStyle name="20% - Accent1 4 2 4 3 4 3 6 2 2" xfId="36440" xr:uid="{00000000-0005-0000-0000-0000A18D0000}"/>
    <cellStyle name="20% - Accent1 4 2 4 3 4 3 6 3" xfId="36441" xr:uid="{00000000-0005-0000-0000-0000A28D0000}"/>
    <cellStyle name="20% - Accent1 4 2 4 3 4 3 7" xfId="36442" xr:uid="{00000000-0005-0000-0000-0000A38D0000}"/>
    <cellStyle name="20% - Accent1 4 2 4 3 4 3 7 2" xfId="36443" xr:uid="{00000000-0005-0000-0000-0000A48D0000}"/>
    <cellStyle name="20% - Accent1 4 2 4 3 4 3 8" xfId="36444" xr:uid="{00000000-0005-0000-0000-0000A58D0000}"/>
    <cellStyle name="20% - Accent1 4 2 4 3 4 3 8 2" xfId="36445" xr:uid="{00000000-0005-0000-0000-0000A68D0000}"/>
    <cellStyle name="20% - Accent1 4 2 4 3 4 3 9" xfId="36446" xr:uid="{00000000-0005-0000-0000-0000A78D0000}"/>
    <cellStyle name="20% - Accent1 4 2 4 3 4 4" xfId="36447" xr:uid="{00000000-0005-0000-0000-0000A88D0000}"/>
    <cellStyle name="20% - Accent1 4 2 4 3 4 4 2" xfId="36448" xr:uid="{00000000-0005-0000-0000-0000A98D0000}"/>
    <cellStyle name="20% - Accent1 4 2 4 3 4 4 2 2" xfId="36449" xr:uid="{00000000-0005-0000-0000-0000AA8D0000}"/>
    <cellStyle name="20% - Accent1 4 2 4 3 4 4 2 2 2" xfId="36450" xr:uid="{00000000-0005-0000-0000-0000AB8D0000}"/>
    <cellStyle name="20% - Accent1 4 2 4 3 4 4 2 3" xfId="36451" xr:uid="{00000000-0005-0000-0000-0000AC8D0000}"/>
    <cellStyle name="20% - Accent1 4 2 4 3 4 4 3" xfId="36452" xr:uid="{00000000-0005-0000-0000-0000AD8D0000}"/>
    <cellStyle name="20% - Accent1 4 2 4 3 4 4 3 2" xfId="36453" xr:uid="{00000000-0005-0000-0000-0000AE8D0000}"/>
    <cellStyle name="20% - Accent1 4 2 4 3 4 4 4" xfId="36454" xr:uid="{00000000-0005-0000-0000-0000AF8D0000}"/>
    <cellStyle name="20% - Accent1 4 2 4 3 4 5" xfId="36455" xr:uid="{00000000-0005-0000-0000-0000B08D0000}"/>
    <cellStyle name="20% - Accent1 4 2 4 3 4 5 2" xfId="36456" xr:uid="{00000000-0005-0000-0000-0000B18D0000}"/>
    <cellStyle name="20% - Accent1 4 2 4 3 4 5 2 2" xfId="36457" xr:uid="{00000000-0005-0000-0000-0000B28D0000}"/>
    <cellStyle name="20% - Accent1 4 2 4 3 4 5 2 2 2" xfId="36458" xr:uid="{00000000-0005-0000-0000-0000B38D0000}"/>
    <cellStyle name="20% - Accent1 4 2 4 3 4 5 2 3" xfId="36459" xr:uid="{00000000-0005-0000-0000-0000B48D0000}"/>
    <cellStyle name="20% - Accent1 4 2 4 3 4 5 3" xfId="36460" xr:uid="{00000000-0005-0000-0000-0000B58D0000}"/>
    <cellStyle name="20% - Accent1 4 2 4 3 4 5 3 2" xfId="36461" xr:uid="{00000000-0005-0000-0000-0000B68D0000}"/>
    <cellStyle name="20% - Accent1 4 2 4 3 4 5 4" xfId="36462" xr:uid="{00000000-0005-0000-0000-0000B78D0000}"/>
    <cellStyle name="20% - Accent1 4 2 4 3 4 6" xfId="36463" xr:uid="{00000000-0005-0000-0000-0000B88D0000}"/>
    <cellStyle name="20% - Accent1 4 2 4 3 4 6 2" xfId="36464" xr:uid="{00000000-0005-0000-0000-0000B98D0000}"/>
    <cellStyle name="20% - Accent1 4 2 4 3 4 6 2 2" xfId="36465" xr:uid="{00000000-0005-0000-0000-0000BA8D0000}"/>
    <cellStyle name="20% - Accent1 4 2 4 3 4 6 2 2 2" xfId="36466" xr:uid="{00000000-0005-0000-0000-0000BB8D0000}"/>
    <cellStyle name="20% - Accent1 4 2 4 3 4 6 2 3" xfId="36467" xr:uid="{00000000-0005-0000-0000-0000BC8D0000}"/>
    <cellStyle name="20% - Accent1 4 2 4 3 4 6 3" xfId="36468" xr:uid="{00000000-0005-0000-0000-0000BD8D0000}"/>
    <cellStyle name="20% - Accent1 4 2 4 3 4 6 3 2" xfId="36469" xr:uid="{00000000-0005-0000-0000-0000BE8D0000}"/>
    <cellStyle name="20% - Accent1 4 2 4 3 4 6 4" xfId="36470" xr:uid="{00000000-0005-0000-0000-0000BF8D0000}"/>
    <cellStyle name="20% - Accent1 4 2 4 3 4 7" xfId="36471" xr:uid="{00000000-0005-0000-0000-0000C08D0000}"/>
    <cellStyle name="20% - Accent1 4 2 4 3 4 7 2" xfId="36472" xr:uid="{00000000-0005-0000-0000-0000C18D0000}"/>
    <cellStyle name="20% - Accent1 4 2 4 3 4 7 2 2" xfId="36473" xr:uid="{00000000-0005-0000-0000-0000C28D0000}"/>
    <cellStyle name="20% - Accent1 4 2 4 3 4 7 3" xfId="36474" xr:uid="{00000000-0005-0000-0000-0000C38D0000}"/>
    <cellStyle name="20% - Accent1 4 2 4 3 4 8" xfId="36475" xr:uid="{00000000-0005-0000-0000-0000C48D0000}"/>
    <cellStyle name="20% - Accent1 4 2 4 3 4 8 2" xfId="36476" xr:uid="{00000000-0005-0000-0000-0000C58D0000}"/>
    <cellStyle name="20% - Accent1 4 2 4 3 4 8 2 2" xfId="36477" xr:uid="{00000000-0005-0000-0000-0000C68D0000}"/>
    <cellStyle name="20% - Accent1 4 2 4 3 4 8 3" xfId="36478" xr:uid="{00000000-0005-0000-0000-0000C78D0000}"/>
    <cellStyle name="20% - Accent1 4 2 4 3 4 9" xfId="36479" xr:uid="{00000000-0005-0000-0000-0000C88D0000}"/>
    <cellStyle name="20% - Accent1 4 2 4 3 4 9 2" xfId="36480" xr:uid="{00000000-0005-0000-0000-0000C98D0000}"/>
    <cellStyle name="20% - Accent1 4 2 4 3 5" xfId="36481" xr:uid="{00000000-0005-0000-0000-0000CA8D0000}"/>
    <cellStyle name="20% - Accent1 4 2 4 3 5 2" xfId="36482" xr:uid="{00000000-0005-0000-0000-0000CB8D0000}"/>
    <cellStyle name="20% - Accent1 4 2 4 3 5 2 2" xfId="36483" xr:uid="{00000000-0005-0000-0000-0000CC8D0000}"/>
    <cellStyle name="20% - Accent1 4 2 4 3 5 2 2 2" xfId="36484" xr:uid="{00000000-0005-0000-0000-0000CD8D0000}"/>
    <cellStyle name="20% - Accent1 4 2 4 3 5 2 2 2 2" xfId="36485" xr:uid="{00000000-0005-0000-0000-0000CE8D0000}"/>
    <cellStyle name="20% - Accent1 4 2 4 3 5 2 2 3" xfId="36486" xr:uid="{00000000-0005-0000-0000-0000CF8D0000}"/>
    <cellStyle name="20% - Accent1 4 2 4 3 5 2 3" xfId="36487" xr:uid="{00000000-0005-0000-0000-0000D08D0000}"/>
    <cellStyle name="20% - Accent1 4 2 4 3 5 2 3 2" xfId="36488" xr:uid="{00000000-0005-0000-0000-0000D18D0000}"/>
    <cellStyle name="20% - Accent1 4 2 4 3 5 2 4" xfId="36489" xr:uid="{00000000-0005-0000-0000-0000D28D0000}"/>
    <cellStyle name="20% - Accent1 4 2 4 3 5 3" xfId="36490" xr:uid="{00000000-0005-0000-0000-0000D38D0000}"/>
    <cellStyle name="20% - Accent1 4 2 4 3 5 3 2" xfId="36491" xr:uid="{00000000-0005-0000-0000-0000D48D0000}"/>
    <cellStyle name="20% - Accent1 4 2 4 3 5 3 2 2" xfId="36492" xr:uid="{00000000-0005-0000-0000-0000D58D0000}"/>
    <cellStyle name="20% - Accent1 4 2 4 3 5 3 2 2 2" xfId="36493" xr:uid="{00000000-0005-0000-0000-0000D68D0000}"/>
    <cellStyle name="20% - Accent1 4 2 4 3 5 3 2 3" xfId="36494" xr:uid="{00000000-0005-0000-0000-0000D78D0000}"/>
    <cellStyle name="20% - Accent1 4 2 4 3 5 3 3" xfId="36495" xr:uid="{00000000-0005-0000-0000-0000D88D0000}"/>
    <cellStyle name="20% - Accent1 4 2 4 3 5 3 3 2" xfId="36496" xr:uid="{00000000-0005-0000-0000-0000D98D0000}"/>
    <cellStyle name="20% - Accent1 4 2 4 3 5 3 4" xfId="36497" xr:uid="{00000000-0005-0000-0000-0000DA8D0000}"/>
    <cellStyle name="20% - Accent1 4 2 4 3 5 4" xfId="36498" xr:uid="{00000000-0005-0000-0000-0000DB8D0000}"/>
    <cellStyle name="20% - Accent1 4 2 4 3 5 4 2" xfId="36499" xr:uid="{00000000-0005-0000-0000-0000DC8D0000}"/>
    <cellStyle name="20% - Accent1 4 2 4 3 5 4 2 2" xfId="36500" xr:uid="{00000000-0005-0000-0000-0000DD8D0000}"/>
    <cellStyle name="20% - Accent1 4 2 4 3 5 4 2 2 2" xfId="36501" xr:uid="{00000000-0005-0000-0000-0000DE8D0000}"/>
    <cellStyle name="20% - Accent1 4 2 4 3 5 4 2 3" xfId="36502" xr:uid="{00000000-0005-0000-0000-0000DF8D0000}"/>
    <cellStyle name="20% - Accent1 4 2 4 3 5 4 3" xfId="36503" xr:uid="{00000000-0005-0000-0000-0000E08D0000}"/>
    <cellStyle name="20% - Accent1 4 2 4 3 5 4 3 2" xfId="36504" xr:uid="{00000000-0005-0000-0000-0000E18D0000}"/>
    <cellStyle name="20% - Accent1 4 2 4 3 5 4 4" xfId="36505" xr:uid="{00000000-0005-0000-0000-0000E28D0000}"/>
    <cellStyle name="20% - Accent1 4 2 4 3 5 5" xfId="36506" xr:uid="{00000000-0005-0000-0000-0000E38D0000}"/>
    <cellStyle name="20% - Accent1 4 2 4 3 5 5 2" xfId="36507" xr:uid="{00000000-0005-0000-0000-0000E48D0000}"/>
    <cellStyle name="20% - Accent1 4 2 4 3 5 5 2 2" xfId="36508" xr:uid="{00000000-0005-0000-0000-0000E58D0000}"/>
    <cellStyle name="20% - Accent1 4 2 4 3 5 5 3" xfId="36509" xr:uid="{00000000-0005-0000-0000-0000E68D0000}"/>
    <cellStyle name="20% - Accent1 4 2 4 3 5 6" xfId="36510" xr:uid="{00000000-0005-0000-0000-0000E78D0000}"/>
    <cellStyle name="20% - Accent1 4 2 4 3 5 6 2" xfId="36511" xr:uid="{00000000-0005-0000-0000-0000E88D0000}"/>
    <cellStyle name="20% - Accent1 4 2 4 3 5 6 2 2" xfId="36512" xr:uid="{00000000-0005-0000-0000-0000E98D0000}"/>
    <cellStyle name="20% - Accent1 4 2 4 3 5 6 3" xfId="36513" xr:uid="{00000000-0005-0000-0000-0000EA8D0000}"/>
    <cellStyle name="20% - Accent1 4 2 4 3 5 7" xfId="36514" xr:uid="{00000000-0005-0000-0000-0000EB8D0000}"/>
    <cellStyle name="20% - Accent1 4 2 4 3 5 7 2" xfId="36515" xr:uid="{00000000-0005-0000-0000-0000EC8D0000}"/>
    <cellStyle name="20% - Accent1 4 2 4 3 5 8" xfId="36516" xr:uid="{00000000-0005-0000-0000-0000ED8D0000}"/>
    <cellStyle name="20% - Accent1 4 2 4 3 5 8 2" xfId="36517" xr:uid="{00000000-0005-0000-0000-0000EE8D0000}"/>
    <cellStyle name="20% - Accent1 4 2 4 3 5 9" xfId="36518" xr:uid="{00000000-0005-0000-0000-0000EF8D0000}"/>
    <cellStyle name="20% - Accent1 4 2 4 3 6" xfId="36519" xr:uid="{00000000-0005-0000-0000-0000F08D0000}"/>
    <cellStyle name="20% - Accent1 4 2 4 3 6 2" xfId="36520" xr:uid="{00000000-0005-0000-0000-0000F18D0000}"/>
    <cellStyle name="20% - Accent1 4 2 4 3 6 2 2" xfId="36521" xr:uid="{00000000-0005-0000-0000-0000F28D0000}"/>
    <cellStyle name="20% - Accent1 4 2 4 3 6 2 2 2" xfId="36522" xr:uid="{00000000-0005-0000-0000-0000F38D0000}"/>
    <cellStyle name="20% - Accent1 4 2 4 3 6 2 2 2 2" xfId="36523" xr:uid="{00000000-0005-0000-0000-0000F48D0000}"/>
    <cellStyle name="20% - Accent1 4 2 4 3 6 2 2 3" xfId="36524" xr:uid="{00000000-0005-0000-0000-0000F58D0000}"/>
    <cellStyle name="20% - Accent1 4 2 4 3 6 2 3" xfId="36525" xr:uid="{00000000-0005-0000-0000-0000F68D0000}"/>
    <cellStyle name="20% - Accent1 4 2 4 3 6 2 3 2" xfId="36526" xr:uid="{00000000-0005-0000-0000-0000F78D0000}"/>
    <cellStyle name="20% - Accent1 4 2 4 3 6 2 4" xfId="36527" xr:uid="{00000000-0005-0000-0000-0000F88D0000}"/>
    <cellStyle name="20% - Accent1 4 2 4 3 6 3" xfId="36528" xr:uid="{00000000-0005-0000-0000-0000F98D0000}"/>
    <cellStyle name="20% - Accent1 4 2 4 3 6 3 2" xfId="36529" xr:uid="{00000000-0005-0000-0000-0000FA8D0000}"/>
    <cellStyle name="20% - Accent1 4 2 4 3 6 3 2 2" xfId="36530" xr:uid="{00000000-0005-0000-0000-0000FB8D0000}"/>
    <cellStyle name="20% - Accent1 4 2 4 3 6 3 2 2 2" xfId="36531" xr:uid="{00000000-0005-0000-0000-0000FC8D0000}"/>
    <cellStyle name="20% - Accent1 4 2 4 3 6 3 2 3" xfId="36532" xr:uid="{00000000-0005-0000-0000-0000FD8D0000}"/>
    <cellStyle name="20% - Accent1 4 2 4 3 6 3 3" xfId="36533" xr:uid="{00000000-0005-0000-0000-0000FE8D0000}"/>
    <cellStyle name="20% - Accent1 4 2 4 3 6 3 3 2" xfId="36534" xr:uid="{00000000-0005-0000-0000-0000FF8D0000}"/>
    <cellStyle name="20% - Accent1 4 2 4 3 6 3 4" xfId="36535" xr:uid="{00000000-0005-0000-0000-0000008E0000}"/>
    <cellStyle name="20% - Accent1 4 2 4 3 6 4" xfId="36536" xr:uid="{00000000-0005-0000-0000-0000018E0000}"/>
    <cellStyle name="20% - Accent1 4 2 4 3 6 4 2" xfId="36537" xr:uid="{00000000-0005-0000-0000-0000028E0000}"/>
    <cellStyle name="20% - Accent1 4 2 4 3 6 4 2 2" xfId="36538" xr:uid="{00000000-0005-0000-0000-0000038E0000}"/>
    <cellStyle name="20% - Accent1 4 2 4 3 6 4 2 2 2" xfId="36539" xr:uid="{00000000-0005-0000-0000-0000048E0000}"/>
    <cellStyle name="20% - Accent1 4 2 4 3 6 4 2 3" xfId="36540" xr:uid="{00000000-0005-0000-0000-0000058E0000}"/>
    <cellStyle name="20% - Accent1 4 2 4 3 6 4 3" xfId="36541" xr:uid="{00000000-0005-0000-0000-0000068E0000}"/>
    <cellStyle name="20% - Accent1 4 2 4 3 6 4 3 2" xfId="36542" xr:uid="{00000000-0005-0000-0000-0000078E0000}"/>
    <cellStyle name="20% - Accent1 4 2 4 3 6 4 4" xfId="36543" xr:uid="{00000000-0005-0000-0000-0000088E0000}"/>
    <cellStyle name="20% - Accent1 4 2 4 3 6 5" xfId="36544" xr:uid="{00000000-0005-0000-0000-0000098E0000}"/>
    <cellStyle name="20% - Accent1 4 2 4 3 6 5 2" xfId="36545" xr:uid="{00000000-0005-0000-0000-00000A8E0000}"/>
    <cellStyle name="20% - Accent1 4 2 4 3 6 5 2 2" xfId="36546" xr:uid="{00000000-0005-0000-0000-00000B8E0000}"/>
    <cellStyle name="20% - Accent1 4 2 4 3 6 5 3" xfId="36547" xr:uid="{00000000-0005-0000-0000-00000C8E0000}"/>
    <cellStyle name="20% - Accent1 4 2 4 3 6 6" xfId="36548" xr:uid="{00000000-0005-0000-0000-00000D8E0000}"/>
    <cellStyle name="20% - Accent1 4 2 4 3 6 6 2" xfId="36549" xr:uid="{00000000-0005-0000-0000-00000E8E0000}"/>
    <cellStyle name="20% - Accent1 4 2 4 3 6 6 2 2" xfId="36550" xr:uid="{00000000-0005-0000-0000-00000F8E0000}"/>
    <cellStyle name="20% - Accent1 4 2 4 3 6 6 3" xfId="36551" xr:uid="{00000000-0005-0000-0000-0000108E0000}"/>
    <cellStyle name="20% - Accent1 4 2 4 3 6 7" xfId="36552" xr:uid="{00000000-0005-0000-0000-0000118E0000}"/>
    <cellStyle name="20% - Accent1 4 2 4 3 6 7 2" xfId="36553" xr:uid="{00000000-0005-0000-0000-0000128E0000}"/>
    <cellStyle name="20% - Accent1 4 2 4 3 6 8" xfId="36554" xr:uid="{00000000-0005-0000-0000-0000138E0000}"/>
    <cellStyle name="20% - Accent1 4 2 4 3 6 8 2" xfId="36555" xr:uid="{00000000-0005-0000-0000-0000148E0000}"/>
    <cellStyle name="20% - Accent1 4 2 4 3 6 9" xfId="36556" xr:uid="{00000000-0005-0000-0000-0000158E0000}"/>
    <cellStyle name="20% - Accent1 4 2 4 3 7" xfId="36557" xr:uid="{00000000-0005-0000-0000-0000168E0000}"/>
    <cellStyle name="20% - Accent1 4 2 4 3 7 2" xfId="36558" xr:uid="{00000000-0005-0000-0000-0000178E0000}"/>
    <cellStyle name="20% - Accent1 4 2 4 3 7 2 2" xfId="36559" xr:uid="{00000000-0005-0000-0000-0000188E0000}"/>
    <cellStyle name="20% - Accent1 4 2 4 3 7 2 2 2" xfId="36560" xr:uid="{00000000-0005-0000-0000-0000198E0000}"/>
    <cellStyle name="20% - Accent1 4 2 4 3 7 2 3" xfId="36561" xr:uid="{00000000-0005-0000-0000-00001A8E0000}"/>
    <cellStyle name="20% - Accent1 4 2 4 3 7 3" xfId="36562" xr:uid="{00000000-0005-0000-0000-00001B8E0000}"/>
    <cellStyle name="20% - Accent1 4 2 4 3 7 3 2" xfId="36563" xr:uid="{00000000-0005-0000-0000-00001C8E0000}"/>
    <cellStyle name="20% - Accent1 4 2 4 3 7 4" xfId="36564" xr:uid="{00000000-0005-0000-0000-00001D8E0000}"/>
    <cellStyle name="20% - Accent1 4 2 4 3 8" xfId="36565" xr:uid="{00000000-0005-0000-0000-00001E8E0000}"/>
    <cellStyle name="20% - Accent1 4 2 4 3 8 2" xfId="36566" xr:uid="{00000000-0005-0000-0000-00001F8E0000}"/>
    <cellStyle name="20% - Accent1 4 2 4 3 8 2 2" xfId="36567" xr:uid="{00000000-0005-0000-0000-0000208E0000}"/>
    <cellStyle name="20% - Accent1 4 2 4 3 8 2 2 2" xfId="36568" xr:uid="{00000000-0005-0000-0000-0000218E0000}"/>
    <cellStyle name="20% - Accent1 4 2 4 3 8 2 3" xfId="36569" xr:uid="{00000000-0005-0000-0000-0000228E0000}"/>
    <cellStyle name="20% - Accent1 4 2 4 3 8 3" xfId="36570" xr:uid="{00000000-0005-0000-0000-0000238E0000}"/>
    <cellStyle name="20% - Accent1 4 2 4 3 8 3 2" xfId="36571" xr:uid="{00000000-0005-0000-0000-0000248E0000}"/>
    <cellStyle name="20% - Accent1 4 2 4 3 8 4" xfId="36572" xr:uid="{00000000-0005-0000-0000-0000258E0000}"/>
    <cellStyle name="20% - Accent1 4 2 4 3 9" xfId="36573" xr:uid="{00000000-0005-0000-0000-0000268E0000}"/>
    <cellStyle name="20% - Accent1 4 2 4 3 9 2" xfId="36574" xr:uid="{00000000-0005-0000-0000-0000278E0000}"/>
    <cellStyle name="20% - Accent1 4 2 4 3 9 2 2" xfId="36575" xr:uid="{00000000-0005-0000-0000-0000288E0000}"/>
    <cellStyle name="20% - Accent1 4 2 4 3 9 2 2 2" xfId="36576" xr:uid="{00000000-0005-0000-0000-0000298E0000}"/>
    <cellStyle name="20% - Accent1 4 2 4 3 9 2 3" xfId="36577" xr:uid="{00000000-0005-0000-0000-00002A8E0000}"/>
    <cellStyle name="20% - Accent1 4 2 4 3 9 3" xfId="36578" xr:uid="{00000000-0005-0000-0000-00002B8E0000}"/>
    <cellStyle name="20% - Accent1 4 2 4 3 9 3 2" xfId="36579" xr:uid="{00000000-0005-0000-0000-00002C8E0000}"/>
    <cellStyle name="20% - Accent1 4 2 4 3 9 4" xfId="36580" xr:uid="{00000000-0005-0000-0000-00002D8E0000}"/>
    <cellStyle name="20% - Accent1 4 2 4 4" xfId="36581" xr:uid="{00000000-0005-0000-0000-00002E8E0000}"/>
    <cellStyle name="20% - Accent1 4 2 4 4 10" xfId="36582" xr:uid="{00000000-0005-0000-0000-00002F8E0000}"/>
    <cellStyle name="20% - Accent1 4 2 4 4 10 2" xfId="36583" xr:uid="{00000000-0005-0000-0000-0000308E0000}"/>
    <cellStyle name="20% - Accent1 4 2 4 4 11" xfId="36584" xr:uid="{00000000-0005-0000-0000-0000318E0000}"/>
    <cellStyle name="20% - Accent1 4 2 4 4 2" xfId="36585" xr:uid="{00000000-0005-0000-0000-0000328E0000}"/>
    <cellStyle name="20% - Accent1 4 2 4 4 2 2" xfId="36586" xr:uid="{00000000-0005-0000-0000-0000338E0000}"/>
    <cellStyle name="20% - Accent1 4 2 4 4 2 2 2" xfId="36587" xr:uid="{00000000-0005-0000-0000-0000348E0000}"/>
    <cellStyle name="20% - Accent1 4 2 4 4 2 2 2 2" xfId="36588" xr:uid="{00000000-0005-0000-0000-0000358E0000}"/>
    <cellStyle name="20% - Accent1 4 2 4 4 2 2 2 2 2" xfId="36589" xr:uid="{00000000-0005-0000-0000-0000368E0000}"/>
    <cellStyle name="20% - Accent1 4 2 4 4 2 2 2 3" xfId="36590" xr:uid="{00000000-0005-0000-0000-0000378E0000}"/>
    <cellStyle name="20% - Accent1 4 2 4 4 2 2 3" xfId="36591" xr:uid="{00000000-0005-0000-0000-0000388E0000}"/>
    <cellStyle name="20% - Accent1 4 2 4 4 2 2 3 2" xfId="36592" xr:uid="{00000000-0005-0000-0000-0000398E0000}"/>
    <cellStyle name="20% - Accent1 4 2 4 4 2 2 4" xfId="36593" xr:uid="{00000000-0005-0000-0000-00003A8E0000}"/>
    <cellStyle name="20% - Accent1 4 2 4 4 2 3" xfId="36594" xr:uid="{00000000-0005-0000-0000-00003B8E0000}"/>
    <cellStyle name="20% - Accent1 4 2 4 4 2 3 2" xfId="36595" xr:uid="{00000000-0005-0000-0000-00003C8E0000}"/>
    <cellStyle name="20% - Accent1 4 2 4 4 2 3 2 2" xfId="36596" xr:uid="{00000000-0005-0000-0000-00003D8E0000}"/>
    <cellStyle name="20% - Accent1 4 2 4 4 2 3 2 2 2" xfId="36597" xr:uid="{00000000-0005-0000-0000-00003E8E0000}"/>
    <cellStyle name="20% - Accent1 4 2 4 4 2 3 2 3" xfId="36598" xr:uid="{00000000-0005-0000-0000-00003F8E0000}"/>
    <cellStyle name="20% - Accent1 4 2 4 4 2 3 3" xfId="36599" xr:uid="{00000000-0005-0000-0000-0000408E0000}"/>
    <cellStyle name="20% - Accent1 4 2 4 4 2 3 3 2" xfId="36600" xr:uid="{00000000-0005-0000-0000-0000418E0000}"/>
    <cellStyle name="20% - Accent1 4 2 4 4 2 3 4" xfId="36601" xr:uid="{00000000-0005-0000-0000-0000428E0000}"/>
    <cellStyle name="20% - Accent1 4 2 4 4 2 4" xfId="36602" xr:uid="{00000000-0005-0000-0000-0000438E0000}"/>
    <cellStyle name="20% - Accent1 4 2 4 4 2 4 2" xfId="36603" xr:uid="{00000000-0005-0000-0000-0000448E0000}"/>
    <cellStyle name="20% - Accent1 4 2 4 4 2 4 2 2" xfId="36604" xr:uid="{00000000-0005-0000-0000-0000458E0000}"/>
    <cellStyle name="20% - Accent1 4 2 4 4 2 4 2 2 2" xfId="36605" xr:uid="{00000000-0005-0000-0000-0000468E0000}"/>
    <cellStyle name="20% - Accent1 4 2 4 4 2 4 2 3" xfId="36606" xr:uid="{00000000-0005-0000-0000-0000478E0000}"/>
    <cellStyle name="20% - Accent1 4 2 4 4 2 4 3" xfId="36607" xr:uid="{00000000-0005-0000-0000-0000488E0000}"/>
    <cellStyle name="20% - Accent1 4 2 4 4 2 4 3 2" xfId="36608" xr:uid="{00000000-0005-0000-0000-0000498E0000}"/>
    <cellStyle name="20% - Accent1 4 2 4 4 2 4 4" xfId="36609" xr:uid="{00000000-0005-0000-0000-00004A8E0000}"/>
    <cellStyle name="20% - Accent1 4 2 4 4 2 5" xfId="36610" xr:uid="{00000000-0005-0000-0000-00004B8E0000}"/>
    <cellStyle name="20% - Accent1 4 2 4 4 2 5 2" xfId="36611" xr:uid="{00000000-0005-0000-0000-00004C8E0000}"/>
    <cellStyle name="20% - Accent1 4 2 4 4 2 5 2 2" xfId="36612" xr:uid="{00000000-0005-0000-0000-00004D8E0000}"/>
    <cellStyle name="20% - Accent1 4 2 4 4 2 5 3" xfId="36613" xr:uid="{00000000-0005-0000-0000-00004E8E0000}"/>
    <cellStyle name="20% - Accent1 4 2 4 4 2 6" xfId="36614" xr:uid="{00000000-0005-0000-0000-00004F8E0000}"/>
    <cellStyle name="20% - Accent1 4 2 4 4 2 6 2" xfId="36615" xr:uid="{00000000-0005-0000-0000-0000508E0000}"/>
    <cellStyle name="20% - Accent1 4 2 4 4 2 6 2 2" xfId="36616" xr:uid="{00000000-0005-0000-0000-0000518E0000}"/>
    <cellStyle name="20% - Accent1 4 2 4 4 2 6 3" xfId="36617" xr:uid="{00000000-0005-0000-0000-0000528E0000}"/>
    <cellStyle name="20% - Accent1 4 2 4 4 2 7" xfId="36618" xr:uid="{00000000-0005-0000-0000-0000538E0000}"/>
    <cellStyle name="20% - Accent1 4 2 4 4 2 7 2" xfId="36619" xr:uid="{00000000-0005-0000-0000-0000548E0000}"/>
    <cellStyle name="20% - Accent1 4 2 4 4 2 8" xfId="36620" xr:uid="{00000000-0005-0000-0000-0000558E0000}"/>
    <cellStyle name="20% - Accent1 4 2 4 4 2 8 2" xfId="36621" xr:uid="{00000000-0005-0000-0000-0000568E0000}"/>
    <cellStyle name="20% - Accent1 4 2 4 4 2 9" xfId="36622" xr:uid="{00000000-0005-0000-0000-0000578E0000}"/>
    <cellStyle name="20% - Accent1 4 2 4 4 3" xfId="36623" xr:uid="{00000000-0005-0000-0000-0000588E0000}"/>
    <cellStyle name="20% - Accent1 4 2 4 4 3 2" xfId="36624" xr:uid="{00000000-0005-0000-0000-0000598E0000}"/>
    <cellStyle name="20% - Accent1 4 2 4 4 3 2 2" xfId="36625" xr:uid="{00000000-0005-0000-0000-00005A8E0000}"/>
    <cellStyle name="20% - Accent1 4 2 4 4 3 2 2 2" xfId="36626" xr:uid="{00000000-0005-0000-0000-00005B8E0000}"/>
    <cellStyle name="20% - Accent1 4 2 4 4 3 2 2 2 2" xfId="36627" xr:uid="{00000000-0005-0000-0000-00005C8E0000}"/>
    <cellStyle name="20% - Accent1 4 2 4 4 3 2 2 3" xfId="36628" xr:uid="{00000000-0005-0000-0000-00005D8E0000}"/>
    <cellStyle name="20% - Accent1 4 2 4 4 3 2 3" xfId="36629" xr:uid="{00000000-0005-0000-0000-00005E8E0000}"/>
    <cellStyle name="20% - Accent1 4 2 4 4 3 2 3 2" xfId="36630" xr:uid="{00000000-0005-0000-0000-00005F8E0000}"/>
    <cellStyle name="20% - Accent1 4 2 4 4 3 2 4" xfId="36631" xr:uid="{00000000-0005-0000-0000-0000608E0000}"/>
    <cellStyle name="20% - Accent1 4 2 4 4 3 3" xfId="36632" xr:uid="{00000000-0005-0000-0000-0000618E0000}"/>
    <cellStyle name="20% - Accent1 4 2 4 4 3 3 2" xfId="36633" xr:uid="{00000000-0005-0000-0000-0000628E0000}"/>
    <cellStyle name="20% - Accent1 4 2 4 4 3 3 2 2" xfId="36634" xr:uid="{00000000-0005-0000-0000-0000638E0000}"/>
    <cellStyle name="20% - Accent1 4 2 4 4 3 3 2 2 2" xfId="36635" xr:uid="{00000000-0005-0000-0000-0000648E0000}"/>
    <cellStyle name="20% - Accent1 4 2 4 4 3 3 2 3" xfId="36636" xr:uid="{00000000-0005-0000-0000-0000658E0000}"/>
    <cellStyle name="20% - Accent1 4 2 4 4 3 3 3" xfId="36637" xr:uid="{00000000-0005-0000-0000-0000668E0000}"/>
    <cellStyle name="20% - Accent1 4 2 4 4 3 3 3 2" xfId="36638" xr:uid="{00000000-0005-0000-0000-0000678E0000}"/>
    <cellStyle name="20% - Accent1 4 2 4 4 3 3 4" xfId="36639" xr:uid="{00000000-0005-0000-0000-0000688E0000}"/>
    <cellStyle name="20% - Accent1 4 2 4 4 3 4" xfId="36640" xr:uid="{00000000-0005-0000-0000-0000698E0000}"/>
    <cellStyle name="20% - Accent1 4 2 4 4 3 4 2" xfId="36641" xr:uid="{00000000-0005-0000-0000-00006A8E0000}"/>
    <cellStyle name="20% - Accent1 4 2 4 4 3 4 2 2" xfId="36642" xr:uid="{00000000-0005-0000-0000-00006B8E0000}"/>
    <cellStyle name="20% - Accent1 4 2 4 4 3 4 2 2 2" xfId="36643" xr:uid="{00000000-0005-0000-0000-00006C8E0000}"/>
    <cellStyle name="20% - Accent1 4 2 4 4 3 4 2 3" xfId="36644" xr:uid="{00000000-0005-0000-0000-00006D8E0000}"/>
    <cellStyle name="20% - Accent1 4 2 4 4 3 4 3" xfId="36645" xr:uid="{00000000-0005-0000-0000-00006E8E0000}"/>
    <cellStyle name="20% - Accent1 4 2 4 4 3 4 3 2" xfId="36646" xr:uid="{00000000-0005-0000-0000-00006F8E0000}"/>
    <cellStyle name="20% - Accent1 4 2 4 4 3 4 4" xfId="36647" xr:uid="{00000000-0005-0000-0000-0000708E0000}"/>
    <cellStyle name="20% - Accent1 4 2 4 4 3 5" xfId="36648" xr:uid="{00000000-0005-0000-0000-0000718E0000}"/>
    <cellStyle name="20% - Accent1 4 2 4 4 3 5 2" xfId="36649" xr:uid="{00000000-0005-0000-0000-0000728E0000}"/>
    <cellStyle name="20% - Accent1 4 2 4 4 3 5 2 2" xfId="36650" xr:uid="{00000000-0005-0000-0000-0000738E0000}"/>
    <cellStyle name="20% - Accent1 4 2 4 4 3 5 3" xfId="36651" xr:uid="{00000000-0005-0000-0000-0000748E0000}"/>
    <cellStyle name="20% - Accent1 4 2 4 4 3 6" xfId="36652" xr:uid="{00000000-0005-0000-0000-0000758E0000}"/>
    <cellStyle name="20% - Accent1 4 2 4 4 3 6 2" xfId="36653" xr:uid="{00000000-0005-0000-0000-0000768E0000}"/>
    <cellStyle name="20% - Accent1 4 2 4 4 3 6 2 2" xfId="36654" xr:uid="{00000000-0005-0000-0000-0000778E0000}"/>
    <cellStyle name="20% - Accent1 4 2 4 4 3 6 3" xfId="36655" xr:uid="{00000000-0005-0000-0000-0000788E0000}"/>
    <cellStyle name="20% - Accent1 4 2 4 4 3 7" xfId="36656" xr:uid="{00000000-0005-0000-0000-0000798E0000}"/>
    <cellStyle name="20% - Accent1 4 2 4 4 3 7 2" xfId="36657" xr:uid="{00000000-0005-0000-0000-00007A8E0000}"/>
    <cellStyle name="20% - Accent1 4 2 4 4 3 8" xfId="36658" xr:uid="{00000000-0005-0000-0000-00007B8E0000}"/>
    <cellStyle name="20% - Accent1 4 2 4 4 3 8 2" xfId="36659" xr:uid="{00000000-0005-0000-0000-00007C8E0000}"/>
    <cellStyle name="20% - Accent1 4 2 4 4 3 9" xfId="36660" xr:uid="{00000000-0005-0000-0000-00007D8E0000}"/>
    <cellStyle name="20% - Accent1 4 2 4 4 4" xfId="36661" xr:uid="{00000000-0005-0000-0000-00007E8E0000}"/>
    <cellStyle name="20% - Accent1 4 2 4 4 4 2" xfId="36662" xr:uid="{00000000-0005-0000-0000-00007F8E0000}"/>
    <cellStyle name="20% - Accent1 4 2 4 4 4 2 2" xfId="36663" xr:uid="{00000000-0005-0000-0000-0000808E0000}"/>
    <cellStyle name="20% - Accent1 4 2 4 4 4 2 2 2" xfId="36664" xr:uid="{00000000-0005-0000-0000-0000818E0000}"/>
    <cellStyle name="20% - Accent1 4 2 4 4 4 2 3" xfId="36665" xr:uid="{00000000-0005-0000-0000-0000828E0000}"/>
    <cellStyle name="20% - Accent1 4 2 4 4 4 3" xfId="36666" xr:uid="{00000000-0005-0000-0000-0000838E0000}"/>
    <cellStyle name="20% - Accent1 4 2 4 4 4 3 2" xfId="36667" xr:uid="{00000000-0005-0000-0000-0000848E0000}"/>
    <cellStyle name="20% - Accent1 4 2 4 4 4 4" xfId="36668" xr:uid="{00000000-0005-0000-0000-0000858E0000}"/>
    <cellStyle name="20% - Accent1 4 2 4 4 5" xfId="36669" xr:uid="{00000000-0005-0000-0000-0000868E0000}"/>
    <cellStyle name="20% - Accent1 4 2 4 4 5 2" xfId="36670" xr:uid="{00000000-0005-0000-0000-0000878E0000}"/>
    <cellStyle name="20% - Accent1 4 2 4 4 5 2 2" xfId="36671" xr:uid="{00000000-0005-0000-0000-0000888E0000}"/>
    <cellStyle name="20% - Accent1 4 2 4 4 5 2 2 2" xfId="36672" xr:uid="{00000000-0005-0000-0000-0000898E0000}"/>
    <cellStyle name="20% - Accent1 4 2 4 4 5 2 3" xfId="36673" xr:uid="{00000000-0005-0000-0000-00008A8E0000}"/>
    <cellStyle name="20% - Accent1 4 2 4 4 5 3" xfId="36674" xr:uid="{00000000-0005-0000-0000-00008B8E0000}"/>
    <cellStyle name="20% - Accent1 4 2 4 4 5 3 2" xfId="36675" xr:uid="{00000000-0005-0000-0000-00008C8E0000}"/>
    <cellStyle name="20% - Accent1 4 2 4 4 5 4" xfId="36676" xr:uid="{00000000-0005-0000-0000-00008D8E0000}"/>
    <cellStyle name="20% - Accent1 4 2 4 4 6" xfId="36677" xr:uid="{00000000-0005-0000-0000-00008E8E0000}"/>
    <cellStyle name="20% - Accent1 4 2 4 4 6 2" xfId="36678" xr:uid="{00000000-0005-0000-0000-00008F8E0000}"/>
    <cellStyle name="20% - Accent1 4 2 4 4 6 2 2" xfId="36679" xr:uid="{00000000-0005-0000-0000-0000908E0000}"/>
    <cellStyle name="20% - Accent1 4 2 4 4 6 2 2 2" xfId="36680" xr:uid="{00000000-0005-0000-0000-0000918E0000}"/>
    <cellStyle name="20% - Accent1 4 2 4 4 6 2 3" xfId="36681" xr:uid="{00000000-0005-0000-0000-0000928E0000}"/>
    <cellStyle name="20% - Accent1 4 2 4 4 6 3" xfId="36682" xr:uid="{00000000-0005-0000-0000-0000938E0000}"/>
    <cellStyle name="20% - Accent1 4 2 4 4 6 3 2" xfId="36683" xr:uid="{00000000-0005-0000-0000-0000948E0000}"/>
    <cellStyle name="20% - Accent1 4 2 4 4 6 4" xfId="36684" xr:uid="{00000000-0005-0000-0000-0000958E0000}"/>
    <cellStyle name="20% - Accent1 4 2 4 4 7" xfId="36685" xr:uid="{00000000-0005-0000-0000-0000968E0000}"/>
    <cellStyle name="20% - Accent1 4 2 4 4 7 2" xfId="36686" xr:uid="{00000000-0005-0000-0000-0000978E0000}"/>
    <cellStyle name="20% - Accent1 4 2 4 4 7 2 2" xfId="36687" xr:uid="{00000000-0005-0000-0000-0000988E0000}"/>
    <cellStyle name="20% - Accent1 4 2 4 4 7 3" xfId="36688" xr:uid="{00000000-0005-0000-0000-0000998E0000}"/>
    <cellStyle name="20% - Accent1 4 2 4 4 8" xfId="36689" xr:uid="{00000000-0005-0000-0000-00009A8E0000}"/>
    <cellStyle name="20% - Accent1 4 2 4 4 8 2" xfId="36690" xr:uid="{00000000-0005-0000-0000-00009B8E0000}"/>
    <cellStyle name="20% - Accent1 4 2 4 4 8 2 2" xfId="36691" xr:uid="{00000000-0005-0000-0000-00009C8E0000}"/>
    <cellStyle name="20% - Accent1 4 2 4 4 8 3" xfId="36692" xr:uid="{00000000-0005-0000-0000-00009D8E0000}"/>
    <cellStyle name="20% - Accent1 4 2 4 4 9" xfId="36693" xr:uid="{00000000-0005-0000-0000-00009E8E0000}"/>
    <cellStyle name="20% - Accent1 4 2 4 4 9 2" xfId="36694" xr:uid="{00000000-0005-0000-0000-00009F8E0000}"/>
    <cellStyle name="20% - Accent1 4 2 4 5" xfId="36695" xr:uid="{00000000-0005-0000-0000-0000A08E0000}"/>
    <cellStyle name="20% - Accent1 4 2 4 5 10" xfId="36696" xr:uid="{00000000-0005-0000-0000-0000A18E0000}"/>
    <cellStyle name="20% - Accent1 4 2 4 5 10 2" xfId="36697" xr:uid="{00000000-0005-0000-0000-0000A28E0000}"/>
    <cellStyle name="20% - Accent1 4 2 4 5 11" xfId="36698" xr:uid="{00000000-0005-0000-0000-0000A38E0000}"/>
    <cellStyle name="20% - Accent1 4 2 4 5 2" xfId="36699" xr:uid="{00000000-0005-0000-0000-0000A48E0000}"/>
    <cellStyle name="20% - Accent1 4 2 4 5 2 2" xfId="36700" xr:uid="{00000000-0005-0000-0000-0000A58E0000}"/>
    <cellStyle name="20% - Accent1 4 2 4 5 2 2 2" xfId="36701" xr:uid="{00000000-0005-0000-0000-0000A68E0000}"/>
    <cellStyle name="20% - Accent1 4 2 4 5 2 2 2 2" xfId="36702" xr:uid="{00000000-0005-0000-0000-0000A78E0000}"/>
    <cellStyle name="20% - Accent1 4 2 4 5 2 2 2 2 2" xfId="36703" xr:uid="{00000000-0005-0000-0000-0000A88E0000}"/>
    <cellStyle name="20% - Accent1 4 2 4 5 2 2 2 3" xfId="36704" xr:uid="{00000000-0005-0000-0000-0000A98E0000}"/>
    <cellStyle name="20% - Accent1 4 2 4 5 2 2 3" xfId="36705" xr:uid="{00000000-0005-0000-0000-0000AA8E0000}"/>
    <cellStyle name="20% - Accent1 4 2 4 5 2 2 3 2" xfId="36706" xr:uid="{00000000-0005-0000-0000-0000AB8E0000}"/>
    <cellStyle name="20% - Accent1 4 2 4 5 2 2 4" xfId="36707" xr:uid="{00000000-0005-0000-0000-0000AC8E0000}"/>
    <cellStyle name="20% - Accent1 4 2 4 5 2 3" xfId="36708" xr:uid="{00000000-0005-0000-0000-0000AD8E0000}"/>
    <cellStyle name="20% - Accent1 4 2 4 5 2 3 2" xfId="36709" xr:uid="{00000000-0005-0000-0000-0000AE8E0000}"/>
    <cellStyle name="20% - Accent1 4 2 4 5 2 3 2 2" xfId="36710" xr:uid="{00000000-0005-0000-0000-0000AF8E0000}"/>
    <cellStyle name="20% - Accent1 4 2 4 5 2 3 2 2 2" xfId="36711" xr:uid="{00000000-0005-0000-0000-0000B08E0000}"/>
    <cellStyle name="20% - Accent1 4 2 4 5 2 3 2 3" xfId="36712" xr:uid="{00000000-0005-0000-0000-0000B18E0000}"/>
    <cellStyle name="20% - Accent1 4 2 4 5 2 3 3" xfId="36713" xr:uid="{00000000-0005-0000-0000-0000B28E0000}"/>
    <cellStyle name="20% - Accent1 4 2 4 5 2 3 3 2" xfId="36714" xr:uid="{00000000-0005-0000-0000-0000B38E0000}"/>
    <cellStyle name="20% - Accent1 4 2 4 5 2 3 4" xfId="36715" xr:uid="{00000000-0005-0000-0000-0000B48E0000}"/>
    <cellStyle name="20% - Accent1 4 2 4 5 2 4" xfId="36716" xr:uid="{00000000-0005-0000-0000-0000B58E0000}"/>
    <cellStyle name="20% - Accent1 4 2 4 5 2 4 2" xfId="36717" xr:uid="{00000000-0005-0000-0000-0000B68E0000}"/>
    <cellStyle name="20% - Accent1 4 2 4 5 2 4 2 2" xfId="36718" xr:uid="{00000000-0005-0000-0000-0000B78E0000}"/>
    <cellStyle name="20% - Accent1 4 2 4 5 2 4 2 2 2" xfId="36719" xr:uid="{00000000-0005-0000-0000-0000B88E0000}"/>
    <cellStyle name="20% - Accent1 4 2 4 5 2 4 2 3" xfId="36720" xr:uid="{00000000-0005-0000-0000-0000B98E0000}"/>
    <cellStyle name="20% - Accent1 4 2 4 5 2 4 3" xfId="36721" xr:uid="{00000000-0005-0000-0000-0000BA8E0000}"/>
    <cellStyle name="20% - Accent1 4 2 4 5 2 4 3 2" xfId="36722" xr:uid="{00000000-0005-0000-0000-0000BB8E0000}"/>
    <cellStyle name="20% - Accent1 4 2 4 5 2 4 4" xfId="36723" xr:uid="{00000000-0005-0000-0000-0000BC8E0000}"/>
    <cellStyle name="20% - Accent1 4 2 4 5 2 5" xfId="36724" xr:uid="{00000000-0005-0000-0000-0000BD8E0000}"/>
    <cellStyle name="20% - Accent1 4 2 4 5 2 5 2" xfId="36725" xr:uid="{00000000-0005-0000-0000-0000BE8E0000}"/>
    <cellStyle name="20% - Accent1 4 2 4 5 2 5 2 2" xfId="36726" xr:uid="{00000000-0005-0000-0000-0000BF8E0000}"/>
    <cellStyle name="20% - Accent1 4 2 4 5 2 5 3" xfId="36727" xr:uid="{00000000-0005-0000-0000-0000C08E0000}"/>
    <cellStyle name="20% - Accent1 4 2 4 5 2 6" xfId="36728" xr:uid="{00000000-0005-0000-0000-0000C18E0000}"/>
    <cellStyle name="20% - Accent1 4 2 4 5 2 6 2" xfId="36729" xr:uid="{00000000-0005-0000-0000-0000C28E0000}"/>
    <cellStyle name="20% - Accent1 4 2 4 5 2 6 2 2" xfId="36730" xr:uid="{00000000-0005-0000-0000-0000C38E0000}"/>
    <cellStyle name="20% - Accent1 4 2 4 5 2 6 3" xfId="36731" xr:uid="{00000000-0005-0000-0000-0000C48E0000}"/>
    <cellStyle name="20% - Accent1 4 2 4 5 2 7" xfId="36732" xr:uid="{00000000-0005-0000-0000-0000C58E0000}"/>
    <cellStyle name="20% - Accent1 4 2 4 5 2 7 2" xfId="36733" xr:uid="{00000000-0005-0000-0000-0000C68E0000}"/>
    <cellStyle name="20% - Accent1 4 2 4 5 2 8" xfId="36734" xr:uid="{00000000-0005-0000-0000-0000C78E0000}"/>
    <cellStyle name="20% - Accent1 4 2 4 5 2 8 2" xfId="36735" xr:uid="{00000000-0005-0000-0000-0000C88E0000}"/>
    <cellStyle name="20% - Accent1 4 2 4 5 2 9" xfId="36736" xr:uid="{00000000-0005-0000-0000-0000C98E0000}"/>
    <cellStyle name="20% - Accent1 4 2 4 5 3" xfId="36737" xr:uid="{00000000-0005-0000-0000-0000CA8E0000}"/>
    <cellStyle name="20% - Accent1 4 2 4 5 3 2" xfId="36738" xr:uid="{00000000-0005-0000-0000-0000CB8E0000}"/>
    <cellStyle name="20% - Accent1 4 2 4 5 3 2 2" xfId="36739" xr:uid="{00000000-0005-0000-0000-0000CC8E0000}"/>
    <cellStyle name="20% - Accent1 4 2 4 5 3 2 2 2" xfId="36740" xr:uid="{00000000-0005-0000-0000-0000CD8E0000}"/>
    <cellStyle name="20% - Accent1 4 2 4 5 3 2 2 2 2" xfId="36741" xr:uid="{00000000-0005-0000-0000-0000CE8E0000}"/>
    <cellStyle name="20% - Accent1 4 2 4 5 3 2 2 3" xfId="36742" xr:uid="{00000000-0005-0000-0000-0000CF8E0000}"/>
    <cellStyle name="20% - Accent1 4 2 4 5 3 2 3" xfId="36743" xr:uid="{00000000-0005-0000-0000-0000D08E0000}"/>
    <cellStyle name="20% - Accent1 4 2 4 5 3 2 3 2" xfId="36744" xr:uid="{00000000-0005-0000-0000-0000D18E0000}"/>
    <cellStyle name="20% - Accent1 4 2 4 5 3 2 4" xfId="36745" xr:uid="{00000000-0005-0000-0000-0000D28E0000}"/>
    <cellStyle name="20% - Accent1 4 2 4 5 3 3" xfId="36746" xr:uid="{00000000-0005-0000-0000-0000D38E0000}"/>
    <cellStyle name="20% - Accent1 4 2 4 5 3 3 2" xfId="36747" xr:uid="{00000000-0005-0000-0000-0000D48E0000}"/>
    <cellStyle name="20% - Accent1 4 2 4 5 3 3 2 2" xfId="36748" xr:uid="{00000000-0005-0000-0000-0000D58E0000}"/>
    <cellStyle name="20% - Accent1 4 2 4 5 3 3 2 2 2" xfId="36749" xr:uid="{00000000-0005-0000-0000-0000D68E0000}"/>
    <cellStyle name="20% - Accent1 4 2 4 5 3 3 2 3" xfId="36750" xr:uid="{00000000-0005-0000-0000-0000D78E0000}"/>
    <cellStyle name="20% - Accent1 4 2 4 5 3 3 3" xfId="36751" xr:uid="{00000000-0005-0000-0000-0000D88E0000}"/>
    <cellStyle name="20% - Accent1 4 2 4 5 3 3 3 2" xfId="36752" xr:uid="{00000000-0005-0000-0000-0000D98E0000}"/>
    <cellStyle name="20% - Accent1 4 2 4 5 3 3 4" xfId="36753" xr:uid="{00000000-0005-0000-0000-0000DA8E0000}"/>
    <cellStyle name="20% - Accent1 4 2 4 5 3 4" xfId="36754" xr:uid="{00000000-0005-0000-0000-0000DB8E0000}"/>
    <cellStyle name="20% - Accent1 4 2 4 5 3 4 2" xfId="36755" xr:uid="{00000000-0005-0000-0000-0000DC8E0000}"/>
    <cellStyle name="20% - Accent1 4 2 4 5 3 4 2 2" xfId="36756" xr:uid="{00000000-0005-0000-0000-0000DD8E0000}"/>
    <cellStyle name="20% - Accent1 4 2 4 5 3 4 2 2 2" xfId="36757" xr:uid="{00000000-0005-0000-0000-0000DE8E0000}"/>
    <cellStyle name="20% - Accent1 4 2 4 5 3 4 2 3" xfId="36758" xr:uid="{00000000-0005-0000-0000-0000DF8E0000}"/>
    <cellStyle name="20% - Accent1 4 2 4 5 3 4 3" xfId="36759" xr:uid="{00000000-0005-0000-0000-0000E08E0000}"/>
    <cellStyle name="20% - Accent1 4 2 4 5 3 4 3 2" xfId="36760" xr:uid="{00000000-0005-0000-0000-0000E18E0000}"/>
    <cellStyle name="20% - Accent1 4 2 4 5 3 4 4" xfId="36761" xr:uid="{00000000-0005-0000-0000-0000E28E0000}"/>
    <cellStyle name="20% - Accent1 4 2 4 5 3 5" xfId="36762" xr:uid="{00000000-0005-0000-0000-0000E38E0000}"/>
    <cellStyle name="20% - Accent1 4 2 4 5 3 5 2" xfId="36763" xr:uid="{00000000-0005-0000-0000-0000E48E0000}"/>
    <cellStyle name="20% - Accent1 4 2 4 5 3 5 2 2" xfId="36764" xr:uid="{00000000-0005-0000-0000-0000E58E0000}"/>
    <cellStyle name="20% - Accent1 4 2 4 5 3 5 3" xfId="36765" xr:uid="{00000000-0005-0000-0000-0000E68E0000}"/>
    <cellStyle name="20% - Accent1 4 2 4 5 3 6" xfId="36766" xr:uid="{00000000-0005-0000-0000-0000E78E0000}"/>
    <cellStyle name="20% - Accent1 4 2 4 5 3 6 2" xfId="36767" xr:uid="{00000000-0005-0000-0000-0000E88E0000}"/>
    <cellStyle name="20% - Accent1 4 2 4 5 3 6 2 2" xfId="36768" xr:uid="{00000000-0005-0000-0000-0000E98E0000}"/>
    <cellStyle name="20% - Accent1 4 2 4 5 3 6 3" xfId="36769" xr:uid="{00000000-0005-0000-0000-0000EA8E0000}"/>
    <cellStyle name="20% - Accent1 4 2 4 5 3 7" xfId="36770" xr:uid="{00000000-0005-0000-0000-0000EB8E0000}"/>
    <cellStyle name="20% - Accent1 4 2 4 5 3 7 2" xfId="36771" xr:uid="{00000000-0005-0000-0000-0000EC8E0000}"/>
    <cellStyle name="20% - Accent1 4 2 4 5 3 8" xfId="36772" xr:uid="{00000000-0005-0000-0000-0000ED8E0000}"/>
    <cellStyle name="20% - Accent1 4 2 4 5 3 8 2" xfId="36773" xr:uid="{00000000-0005-0000-0000-0000EE8E0000}"/>
    <cellStyle name="20% - Accent1 4 2 4 5 3 9" xfId="36774" xr:uid="{00000000-0005-0000-0000-0000EF8E0000}"/>
    <cellStyle name="20% - Accent1 4 2 4 5 4" xfId="36775" xr:uid="{00000000-0005-0000-0000-0000F08E0000}"/>
    <cellStyle name="20% - Accent1 4 2 4 5 4 2" xfId="36776" xr:uid="{00000000-0005-0000-0000-0000F18E0000}"/>
    <cellStyle name="20% - Accent1 4 2 4 5 4 2 2" xfId="36777" xr:uid="{00000000-0005-0000-0000-0000F28E0000}"/>
    <cellStyle name="20% - Accent1 4 2 4 5 4 2 2 2" xfId="36778" xr:uid="{00000000-0005-0000-0000-0000F38E0000}"/>
    <cellStyle name="20% - Accent1 4 2 4 5 4 2 3" xfId="36779" xr:uid="{00000000-0005-0000-0000-0000F48E0000}"/>
    <cellStyle name="20% - Accent1 4 2 4 5 4 3" xfId="36780" xr:uid="{00000000-0005-0000-0000-0000F58E0000}"/>
    <cellStyle name="20% - Accent1 4 2 4 5 4 3 2" xfId="36781" xr:uid="{00000000-0005-0000-0000-0000F68E0000}"/>
    <cellStyle name="20% - Accent1 4 2 4 5 4 4" xfId="36782" xr:uid="{00000000-0005-0000-0000-0000F78E0000}"/>
    <cellStyle name="20% - Accent1 4 2 4 5 5" xfId="36783" xr:uid="{00000000-0005-0000-0000-0000F88E0000}"/>
    <cellStyle name="20% - Accent1 4 2 4 5 5 2" xfId="36784" xr:uid="{00000000-0005-0000-0000-0000F98E0000}"/>
    <cellStyle name="20% - Accent1 4 2 4 5 5 2 2" xfId="36785" xr:uid="{00000000-0005-0000-0000-0000FA8E0000}"/>
    <cellStyle name="20% - Accent1 4 2 4 5 5 2 2 2" xfId="36786" xr:uid="{00000000-0005-0000-0000-0000FB8E0000}"/>
    <cellStyle name="20% - Accent1 4 2 4 5 5 2 3" xfId="36787" xr:uid="{00000000-0005-0000-0000-0000FC8E0000}"/>
    <cellStyle name="20% - Accent1 4 2 4 5 5 3" xfId="36788" xr:uid="{00000000-0005-0000-0000-0000FD8E0000}"/>
    <cellStyle name="20% - Accent1 4 2 4 5 5 3 2" xfId="36789" xr:uid="{00000000-0005-0000-0000-0000FE8E0000}"/>
    <cellStyle name="20% - Accent1 4 2 4 5 5 4" xfId="36790" xr:uid="{00000000-0005-0000-0000-0000FF8E0000}"/>
    <cellStyle name="20% - Accent1 4 2 4 5 6" xfId="36791" xr:uid="{00000000-0005-0000-0000-0000008F0000}"/>
    <cellStyle name="20% - Accent1 4 2 4 5 6 2" xfId="36792" xr:uid="{00000000-0005-0000-0000-0000018F0000}"/>
    <cellStyle name="20% - Accent1 4 2 4 5 6 2 2" xfId="36793" xr:uid="{00000000-0005-0000-0000-0000028F0000}"/>
    <cellStyle name="20% - Accent1 4 2 4 5 6 2 2 2" xfId="36794" xr:uid="{00000000-0005-0000-0000-0000038F0000}"/>
    <cellStyle name="20% - Accent1 4 2 4 5 6 2 3" xfId="36795" xr:uid="{00000000-0005-0000-0000-0000048F0000}"/>
    <cellStyle name="20% - Accent1 4 2 4 5 6 3" xfId="36796" xr:uid="{00000000-0005-0000-0000-0000058F0000}"/>
    <cellStyle name="20% - Accent1 4 2 4 5 6 3 2" xfId="36797" xr:uid="{00000000-0005-0000-0000-0000068F0000}"/>
    <cellStyle name="20% - Accent1 4 2 4 5 6 4" xfId="36798" xr:uid="{00000000-0005-0000-0000-0000078F0000}"/>
    <cellStyle name="20% - Accent1 4 2 4 5 7" xfId="36799" xr:uid="{00000000-0005-0000-0000-0000088F0000}"/>
    <cellStyle name="20% - Accent1 4 2 4 5 7 2" xfId="36800" xr:uid="{00000000-0005-0000-0000-0000098F0000}"/>
    <cellStyle name="20% - Accent1 4 2 4 5 7 2 2" xfId="36801" xr:uid="{00000000-0005-0000-0000-00000A8F0000}"/>
    <cellStyle name="20% - Accent1 4 2 4 5 7 3" xfId="36802" xr:uid="{00000000-0005-0000-0000-00000B8F0000}"/>
    <cellStyle name="20% - Accent1 4 2 4 5 8" xfId="36803" xr:uid="{00000000-0005-0000-0000-00000C8F0000}"/>
    <cellStyle name="20% - Accent1 4 2 4 5 8 2" xfId="36804" xr:uid="{00000000-0005-0000-0000-00000D8F0000}"/>
    <cellStyle name="20% - Accent1 4 2 4 5 8 2 2" xfId="36805" xr:uid="{00000000-0005-0000-0000-00000E8F0000}"/>
    <cellStyle name="20% - Accent1 4 2 4 5 8 3" xfId="36806" xr:uid="{00000000-0005-0000-0000-00000F8F0000}"/>
    <cellStyle name="20% - Accent1 4 2 4 5 9" xfId="36807" xr:uid="{00000000-0005-0000-0000-0000108F0000}"/>
    <cellStyle name="20% - Accent1 4 2 4 5 9 2" xfId="36808" xr:uid="{00000000-0005-0000-0000-0000118F0000}"/>
    <cellStyle name="20% - Accent1 4 2 4 6" xfId="36809" xr:uid="{00000000-0005-0000-0000-0000128F0000}"/>
    <cellStyle name="20% - Accent1 4 2 4 6 10" xfId="36810" xr:uid="{00000000-0005-0000-0000-0000138F0000}"/>
    <cellStyle name="20% - Accent1 4 2 4 6 10 2" xfId="36811" xr:uid="{00000000-0005-0000-0000-0000148F0000}"/>
    <cellStyle name="20% - Accent1 4 2 4 6 11" xfId="36812" xr:uid="{00000000-0005-0000-0000-0000158F0000}"/>
    <cellStyle name="20% - Accent1 4 2 4 6 2" xfId="36813" xr:uid="{00000000-0005-0000-0000-0000168F0000}"/>
    <cellStyle name="20% - Accent1 4 2 4 6 2 2" xfId="36814" xr:uid="{00000000-0005-0000-0000-0000178F0000}"/>
    <cellStyle name="20% - Accent1 4 2 4 6 2 2 2" xfId="36815" xr:uid="{00000000-0005-0000-0000-0000188F0000}"/>
    <cellStyle name="20% - Accent1 4 2 4 6 2 2 2 2" xfId="36816" xr:uid="{00000000-0005-0000-0000-0000198F0000}"/>
    <cellStyle name="20% - Accent1 4 2 4 6 2 2 2 2 2" xfId="36817" xr:uid="{00000000-0005-0000-0000-00001A8F0000}"/>
    <cellStyle name="20% - Accent1 4 2 4 6 2 2 2 3" xfId="36818" xr:uid="{00000000-0005-0000-0000-00001B8F0000}"/>
    <cellStyle name="20% - Accent1 4 2 4 6 2 2 3" xfId="36819" xr:uid="{00000000-0005-0000-0000-00001C8F0000}"/>
    <cellStyle name="20% - Accent1 4 2 4 6 2 2 3 2" xfId="36820" xr:uid="{00000000-0005-0000-0000-00001D8F0000}"/>
    <cellStyle name="20% - Accent1 4 2 4 6 2 2 4" xfId="36821" xr:uid="{00000000-0005-0000-0000-00001E8F0000}"/>
    <cellStyle name="20% - Accent1 4 2 4 6 2 3" xfId="36822" xr:uid="{00000000-0005-0000-0000-00001F8F0000}"/>
    <cellStyle name="20% - Accent1 4 2 4 6 2 3 2" xfId="36823" xr:uid="{00000000-0005-0000-0000-0000208F0000}"/>
    <cellStyle name="20% - Accent1 4 2 4 6 2 3 2 2" xfId="36824" xr:uid="{00000000-0005-0000-0000-0000218F0000}"/>
    <cellStyle name="20% - Accent1 4 2 4 6 2 3 2 2 2" xfId="36825" xr:uid="{00000000-0005-0000-0000-0000228F0000}"/>
    <cellStyle name="20% - Accent1 4 2 4 6 2 3 2 3" xfId="36826" xr:uid="{00000000-0005-0000-0000-0000238F0000}"/>
    <cellStyle name="20% - Accent1 4 2 4 6 2 3 3" xfId="36827" xr:uid="{00000000-0005-0000-0000-0000248F0000}"/>
    <cellStyle name="20% - Accent1 4 2 4 6 2 3 3 2" xfId="36828" xr:uid="{00000000-0005-0000-0000-0000258F0000}"/>
    <cellStyle name="20% - Accent1 4 2 4 6 2 3 4" xfId="36829" xr:uid="{00000000-0005-0000-0000-0000268F0000}"/>
    <cellStyle name="20% - Accent1 4 2 4 6 2 4" xfId="36830" xr:uid="{00000000-0005-0000-0000-0000278F0000}"/>
    <cellStyle name="20% - Accent1 4 2 4 6 2 4 2" xfId="36831" xr:uid="{00000000-0005-0000-0000-0000288F0000}"/>
    <cellStyle name="20% - Accent1 4 2 4 6 2 4 2 2" xfId="36832" xr:uid="{00000000-0005-0000-0000-0000298F0000}"/>
    <cellStyle name="20% - Accent1 4 2 4 6 2 4 2 2 2" xfId="36833" xr:uid="{00000000-0005-0000-0000-00002A8F0000}"/>
    <cellStyle name="20% - Accent1 4 2 4 6 2 4 2 3" xfId="36834" xr:uid="{00000000-0005-0000-0000-00002B8F0000}"/>
    <cellStyle name="20% - Accent1 4 2 4 6 2 4 3" xfId="36835" xr:uid="{00000000-0005-0000-0000-00002C8F0000}"/>
    <cellStyle name="20% - Accent1 4 2 4 6 2 4 3 2" xfId="36836" xr:uid="{00000000-0005-0000-0000-00002D8F0000}"/>
    <cellStyle name="20% - Accent1 4 2 4 6 2 4 4" xfId="36837" xr:uid="{00000000-0005-0000-0000-00002E8F0000}"/>
    <cellStyle name="20% - Accent1 4 2 4 6 2 5" xfId="36838" xr:uid="{00000000-0005-0000-0000-00002F8F0000}"/>
    <cellStyle name="20% - Accent1 4 2 4 6 2 5 2" xfId="36839" xr:uid="{00000000-0005-0000-0000-0000308F0000}"/>
    <cellStyle name="20% - Accent1 4 2 4 6 2 5 2 2" xfId="36840" xr:uid="{00000000-0005-0000-0000-0000318F0000}"/>
    <cellStyle name="20% - Accent1 4 2 4 6 2 5 3" xfId="36841" xr:uid="{00000000-0005-0000-0000-0000328F0000}"/>
    <cellStyle name="20% - Accent1 4 2 4 6 2 6" xfId="36842" xr:uid="{00000000-0005-0000-0000-0000338F0000}"/>
    <cellStyle name="20% - Accent1 4 2 4 6 2 6 2" xfId="36843" xr:uid="{00000000-0005-0000-0000-0000348F0000}"/>
    <cellStyle name="20% - Accent1 4 2 4 6 2 6 2 2" xfId="36844" xr:uid="{00000000-0005-0000-0000-0000358F0000}"/>
    <cellStyle name="20% - Accent1 4 2 4 6 2 6 3" xfId="36845" xr:uid="{00000000-0005-0000-0000-0000368F0000}"/>
    <cellStyle name="20% - Accent1 4 2 4 6 2 7" xfId="36846" xr:uid="{00000000-0005-0000-0000-0000378F0000}"/>
    <cellStyle name="20% - Accent1 4 2 4 6 2 7 2" xfId="36847" xr:uid="{00000000-0005-0000-0000-0000388F0000}"/>
    <cellStyle name="20% - Accent1 4 2 4 6 2 8" xfId="36848" xr:uid="{00000000-0005-0000-0000-0000398F0000}"/>
    <cellStyle name="20% - Accent1 4 2 4 6 2 8 2" xfId="36849" xr:uid="{00000000-0005-0000-0000-00003A8F0000}"/>
    <cellStyle name="20% - Accent1 4 2 4 6 2 9" xfId="36850" xr:uid="{00000000-0005-0000-0000-00003B8F0000}"/>
    <cellStyle name="20% - Accent1 4 2 4 6 3" xfId="36851" xr:uid="{00000000-0005-0000-0000-00003C8F0000}"/>
    <cellStyle name="20% - Accent1 4 2 4 6 3 2" xfId="36852" xr:uid="{00000000-0005-0000-0000-00003D8F0000}"/>
    <cellStyle name="20% - Accent1 4 2 4 6 3 2 2" xfId="36853" xr:uid="{00000000-0005-0000-0000-00003E8F0000}"/>
    <cellStyle name="20% - Accent1 4 2 4 6 3 2 2 2" xfId="36854" xr:uid="{00000000-0005-0000-0000-00003F8F0000}"/>
    <cellStyle name="20% - Accent1 4 2 4 6 3 2 2 2 2" xfId="36855" xr:uid="{00000000-0005-0000-0000-0000408F0000}"/>
    <cellStyle name="20% - Accent1 4 2 4 6 3 2 2 3" xfId="36856" xr:uid="{00000000-0005-0000-0000-0000418F0000}"/>
    <cellStyle name="20% - Accent1 4 2 4 6 3 2 3" xfId="36857" xr:uid="{00000000-0005-0000-0000-0000428F0000}"/>
    <cellStyle name="20% - Accent1 4 2 4 6 3 2 3 2" xfId="36858" xr:uid="{00000000-0005-0000-0000-0000438F0000}"/>
    <cellStyle name="20% - Accent1 4 2 4 6 3 2 4" xfId="36859" xr:uid="{00000000-0005-0000-0000-0000448F0000}"/>
    <cellStyle name="20% - Accent1 4 2 4 6 3 3" xfId="36860" xr:uid="{00000000-0005-0000-0000-0000458F0000}"/>
    <cellStyle name="20% - Accent1 4 2 4 6 3 3 2" xfId="36861" xr:uid="{00000000-0005-0000-0000-0000468F0000}"/>
    <cellStyle name="20% - Accent1 4 2 4 6 3 3 2 2" xfId="36862" xr:uid="{00000000-0005-0000-0000-0000478F0000}"/>
    <cellStyle name="20% - Accent1 4 2 4 6 3 3 2 2 2" xfId="36863" xr:uid="{00000000-0005-0000-0000-0000488F0000}"/>
    <cellStyle name="20% - Accent1 4 2 4 6 3 3 2 3" xfId="36864" xr:uid="{00000000-0005-0000-0000-0000498F0000}"/>
    <cellStyle name="20% - Accent1 4 2 4 6 3 3 3" xfId="36865" xr:uid="{00000000-0005-0000-0000-00004A8F0000}"/>
    <cellStyle name="20% - Accent1 4 2 4 6 3 3 3 2" xfId="36866" xr:uid="{00000000-0005-0000-0000-00004B8F0000}"/>
    <cellStyle name="20% - Accent1 4 2 4 6 3 3 4" xfId="36867" xr:uid="{00000000-0005-0000-0000-00004C8F0000}"/>
    <cellStyle name="20% - Accent1 4 2 4 6 3 4" xfId="36868" xr:uid="{00000000-0005-0000-0000-00004D8F0000}"/>
    <cellStyle name="20% - Accent1 4 2 4 6 3 4 2" xfId="36869" xr:uid="{00000000-0005-0000-0000-00004E8F0000}"/>
    <cellStyle name="20% - Accent1 4 2 4 6 3 4 2 2" xfId="36870" xr:uid="{00000000-0005-0000-0000-00004F8F0000}"/>
    <cellStyle name="20% - Accent1 4 2 4 6 3 4 2 2 2" xfId="36871" xr:uid="{00000000-0005-0000-0000-0000508F0000}"/>
    <cellStyle name="20% - Accent1 4 2 4 6 3 4 2 3" xfId="36872" xr:uid="{00000000-0005-0000-0000-0000518F0000}"/>
    <cellStyle name="20% - Accent1 4 2 4 6 3 4 3" xfId="36873" xr:uid="{00000000-0005-0000-0000-0000528F0000}"/>
    <cellStyle name="20% - Accent1 4 2 4 6 3 4 3 2" xfId="36874" xr:uid="{00000000-0005-0000-0000-0000538F0000}"/>
    <cellStyle name="20% - Accent1 4 2 4 6 3 4 4" xfId="36875" xr:uid="{00000000-0005-0000-0000-0000548F0000}"/>
    <cellStyle name="20% - Accent1 4 2 4 6 3 5" xfId="36876" xr:uid="{00000000-0005-0000-0000-0000558F0000}"/>
    <cellStyle name="20% - Accent1 4 2 4 6 3 5 2" xfId="36877" xr:uid="{00000000-0005-0000-0000-0000568F0000}"/>
    <cellStyle name="20% - Accent1 4 2 4 6 3 5 2 2" xfId="36878" xr:uid="{00000000-0005-0000-0000-0000578F0000}"/>
    <cellStyle name="20% - Accent1 4 2 4 6 3 5 3" xfId="36879" xr:uid="{00000000-0005-0000-0000-0000588F0000}"/>
    <cellStyle name="20% - Accent1 4 2 4 6 3 6" xfId="36880" xr:uid="{00000000-0005-0000-0000-0000598F0000}"/>
    <cellStyle name="20% - Accent1 4 2 4 6 3 6 2" xfId="36881" xr:uid="{00000000-0005-0000-0000-00005A8F0000}"/>
    <cellStyle name="20% - Accent1 4 2 4 6 3 6 2 2" xfId="36882" xr:uid="{00000000-0005-0000-0000-00005B8F0000}"/>
    <cellStyle name="20% - Accent1 4 2 4 6 3 6 3" xfId="36883" xr:uid="{00000000-0005-0000-0000-00005C8F0000}"/>
    <cellStyle name="20% - Accent1 4 2 4 6 3 7" xfId="36884" xr:uid="{00000000-0005-0000-0000-00005D8F0000}"/>
    <cellStyle name="20% - Accent1 4 2 4 6 3 7 2" xfId="36885" xr:uid="{00000000-0005-0000-0000-00005E8F0000}"/>
    <cellStyle name="20% - Accent1 4 2 4 6 3 8" xfId="36886" xr:uid="{00000000-0005-0000-0000-00005F8F0000}"/>
    <cellStyle name="20% - Accent1 4 2 4 6 3 8 2" xfId="36887" xr:uid="{00000000-0005-0000-0000-0000608F0000}"/>
    <cellStyle name="20% - Accent1 4 2 4 6 3 9" xfId="36888" xr:uid="{00000000-0005-0000-0000-0000618F0000}"/>
    <cellStyle name="20% - Accent1 4 2 4 6 4" xfId="36889" xr:uid="{00000000-0005-0000-0000-0000628F0000}"/>
    <cellStyle name="20% - Accent1 4 2 4 6 4 2" xfId="36890" xr:uid="{00000000-0005-0000-0000-0000638F0000}"/>
    <cellStyle name="20% - Accent1 4 2 4 6 4 2 2" xfId="36891" xr:uid="{00000000-0005-0000-0000-0000648F0000}"/>
    <cellStyle name="20% - Accent1 4 2 4 6 4 2 2 2" xfId="36892" xr:uid="{00000000-0005-0000-0000-0000658F0000}"/>
    <cellStyle name="20% - Accent1 4 2 4 6 4 2 3" xfId="36893" xr:uid="{00000000-0005-0000-0000-0000668F0000}"/>
    <cellStyle name="20% - Accent1 4 2 4 6 4 3" xfId="36894" xr:uid="{00000000-0005-0000-0000-0000678F0000}"/>
    <cellStyle name="20% - Accent1 4 2 4 6 4 3 2" xfId="36895" xr:uid="{00000000-0005-0000-0000-0000688F0000}"/>
    <cellStyle name="20% - Accent1 4 2 4 6 4 4" xfId="36896" xr:uid="{00000000-0005-0000-0000-0000698F0000}"/>
    <cellStyle name="20% - Accent1 4 2 4 6 5" xfId="36897" xr:uid="{00000000-0005-0000-0000-00006A8F0000}"/>
    <cellStyle name="20% - Accent1 4 2 4 6 5 2" xfId="36898" xr:uid="{00000000-0005-0000-0000-00006B8F0000}"/>
    <cellStyle name="20% - Accent1 4 2 4 6 5 2 2" xfId="36899" xr:uid="{00000000-0005-0000-0000-00006C8F0000}"/>
    <cellStyle name="20% - Accent1 4 2 4 6 5 2 2 2" xfId="36900" xr:uid="{00000000-0005-0000-0000-00006D8F0000}"/>
    <cellStyle name="20% - Accent1 4 2 4 6 5 2 3" xfId="36901" xr:uid="{00000000-0005-0000-0000-00006E8F0000}"/>
    <cellStyle name="20% - Accent1 4 2 4 6 5 3" xfId="36902" xr:uid="{00000000-0005-0000-0000-00006F8F0000}"/>
    <cellStyle name="20% - Accent1 4 2 4 6 5 3 2" xfId="36903" xr:uid="{00000000-0005-0000-0000-0000708F0000}"/>
    <cellStyle name="20% - Accent1 4 2 4 6 5 4" xfId="36904" xr:uid="{00000000-0005-0000-0000-0000718F0000}"/>
    <cellStyle name="20% - Accent1 4 2 4 6 6" xfId="36905" xr:uid="{00000000-0005-0000-0000-0000728F0000}"/>
    <cellStyle name="20% - Accent1 4 2 4 6 6 2" xfId="36906" xr:uid="{00000000-0005-0000-0000-0000738F0000}"/>
    <cellStyle name="20% - Accent1 4 2 4 6 6 2 2" xfId="36907" xr:uid="{00000000-0005-0000-0000-0000748F0000}"/>
    <cellStyle name="20% - Accent1 4 2 4 6 6 2 2 2" xfId="36908" xr:uid="{00000000-0005-0000-0000-0000758F0000}"/>
    <cellStyle name="20% - Accent1 4 2 4 6 6 2 3" xfId="36909" xr:uid="{00000000-0005-0000-0000-0000768F0000}"/>
    <cellStyle name="20% - Accent1 4 2 4 6 6 3" xfId="36910" xr:uid="{00000000-0005-0000-0000-0000778F0000}"/>
    <cellStyle name="20% - Accent1 4 2 4 6 6 3 2" xfId="36911" xr:uid="{00000000-0005-0000-0000-0000788F0000}"/>
    <cellStyle name="20% - Accent1 4 2 4 6 6 4" xfId="36912" xr:uid="{00000000-0005-0000-0000-0000798F0000}"/>
    <cellStyle name="20% - Accent1 4 2 4 6 7" xfId="36913" xr:uid="{00000000-0005-0000-0000-00007A8F0000}"/>
    <cellStyle name="20% - Accent1 4 2 4 6 7 2" xfId="36914" xr:uid="{00000000-0005-0000-0000-00007B8F0000}"/>
    <cellStyle name="20% - Accent1 4 2 4 6 7 2 2" xfId="36915" xr:uid="{00000000-0005-0000-0000-00007C8F0000}"/>
    <cellStyle name="20% - Accent1 4 2 4 6 7 3" xfId="36916" xr:uid="{00000000-0005-0000-0000-00007D8F0000}"/>
    <cellStyle name="20% - Accent1 4 2 4 6 8" xfId="36917" xr:uid="{00000000-0005-0000-0000-00007E8F0000}"/>
    <cellStyle name="20% - Accent1 4 2 4 6 8 2" xfId="36918" xr:uid="{00000000-0005-0000-0000-00007F8F0000}"/>
    <cellStyle name="20% - Accent1 4 2 4 6 8 2 2" xfId="36919" xr:uid="{00000000-0005-0000-0000-0000808F0000}"/>
    <cellStyle name="20% - Accent1 4 2 4 6 8 3" xfId="36920" xr:uid="{00000000-0005-0000-0000-0000818F0000}"/>
    <cellStyle name="20% - Accent1 4 2 4 6 9" xfId="36921" xr:uid="{00000000-0005-0000-0000-0000828F0000}"/>
    <cellStyle name="20% - Accent1 4 2 4 6 9 2" xfId="36922" xr:uid="{00000000-0005-0000-0000-0000838F0000}"/>
    <cellStyle name="20% - Accent1 4 2 4 7" xfId="36923" xr:uid="{00000000-0005-0000-0000-0000848F0000}"/>
    <cellStyle name="20% - Accent1 4 2 4 7 2" xfId="36924" xr:uid="{00000000-0005-0000-0000-0000858F0000}"/>
    <cellStyle name="20% - Accent1 4 2 4 7 2 2" xfId="36925" xr:uid="{00000000-0005-0000-0000-0000868F0000}"/>
    <cellStyle name="20% - Accent1 4 2 4 7 2 2 2" xfId="36926" xr:uid="{00000000-0005-0000-0000-0000878F0000}"/>
    <cellStyle name="20% - Accent1 4 2 4 7 2 2 2 2" xfId="36927" xr:uid="{00000000-0005-0000-0000-0000888F0000}"/>
    <cellStyle name="20% - Accent1 4 2 4 7 2 2 3" xfId="36928" xr:uid="{00000000-0005-0000-0000-0000898F0000}"/>
    <cellStyle name="20% - Accent1 4 2 4 7 2 3" xfId="36929" xr:uid="{00000000-0005-0000-0000-00008A8F0000}"/>
    <cellStyle name="20% - Accent1 4 2 4 7 2 3 2" xfId="36930" xr:uid="{00000000-0005-0000-0000-00008B8F0000}"/>
    <cellStyle name="20% - Accent1 4 2 4 7 2 4" xfId="36931" xr:uid="{00000000-0005-0000-0000-00008C8F0000}"/>
    <cellStyle name="20% - Accent1 4 2 4 7 3" xfId="36932" xr:uid="{00000000-0005-0000-0000-00008D8F0000}"/>
    <cellStyle name="20% - Accent1 4 2 4 7 3 2" xfId="36933" xr:uid="{00000000-0005-0000-0000-00008E8F0000}"/>
    <cellStyle name="20% - Accent1 4 2 4 7 3 2 2" xfId="36934" xr:uid="{00000000-0005-0000-0000-00008F8F0000}"/>
    <cellStyle name="20% - Accent1 4 2 4 7 3 2 2 2" xfId="36935" xr:uid="{00000000-0005-0000-0000-0000908F0000}"/>
    <cellStyle name="20% - Accent1 4 2 4 7 3 2 3" xfId="36936" xr:uid="{00000000-0005-0000-0000-0000918F0000}"/>
    <cellStyle name="20% - Accent1 4 2 4 7 3 3" xfId="36937" xr:uid="{00000000-0005-0000-0000-0000928F0000}"/>
    <cellStyle name="20% - Accent1 4 2 4 7 3 3 2" xfId="36938" xr:uid="{00000000-0005-0000-0000-0000938F0000}"/>
    <cellStyle name="20% - Accent1 4 2 4 7 3 4" xfId="36939" xr:uid="{00000000-0005-0000-0000-0000948F0000}"/>
    <cellStyle name="20% - Accent1 4 2 4 7 4" xfId="36940" xr:uid="{00000000-0005-0000-0000-0000958F0000}"/>
    <cellStyle name="20% - Accent1 4 2 4 7 4 2" xfId="36941" xr:uid="{00000000-0005-0000-0000-0000968F0000}"/>
    <cellStyle name="20% - Accent1 4 2 4 7 4 2 2" xfId="36942" xr:uid="{00000000-0005-0000-0000-0000978F0000}"/>
    <cellStyle name="20% - Accent1 4 2 4 7 4 2 2 2" xfId="36943" xr:uid="{00000000-0005-0000-0000-0000988F0000}"/>
    <cellStyle name="20% - Accent1 4 2 4 7 4 2 3" xfId="36944" xr:uid="{00000000-0005-0000-0000-0000998F0000}"/>
    <cellStyle name="20% - Accent1 4 2 4 7 4 3" xfId="36945" xr:uid="{00000000-0005-0000-0000-00009A8F0000}"/>
    <cellStyle name="20% - Accent1 4 2 4 7 4 3 2" xfId="36946" xr:uid="{00000000-0005-0000-0000-00009B8F0000}"/>
    <cellStyle name="20% - Accent1 4 2 4 7 4 4" xfId="36947" xr:uid="{00000000-0005-0000-0000-00009C8F0000}"/>
    <cellStyle name="20% - Accent1 4 2 4 7 5" xfId="36948" xr:uid="{00000000-0005-0000-0000-00009D8F0000}"/>
    <cellStyle name="20% - Accent1 4 2 4 7 5 2" xfId="36949" xr:uid="{00000000-0005-0000-0000-00009E8F0000}"/>
    <cellStyle name="20% - Accent1 4 2 4 7 5 2 2" xfId="36950" xr:uid="{00000000-0005-0000-0000-00009F8F0000}"/>
    <cellStyle name="20% - Accent1 4 2 4 7 5 3" xfId="36951" xr:uid="{00000000-0005-0000-0000-0000A08F0000}"/>
    <cellStyle name="20% - Accent1 4 2 4 7 6" xfId="36952" xr:uid="{00000000-0005-0000-0000-0000A18F0000}"/>
    <cellStyle name="20% - Accent1 4 2 4 7 6 2" xfId="36953" xr:uid="{00000000-0005-0000-0000-0000A28F0000}"/>
    <cellStyle name="20% - Accent1 4 2 4 7 6 2 2" xfId="36954" xr:uid="{00000000-0005-0000-0000-0000A38F0000}"/>
    <cellStyle name="20% - Accent1 4 2 4 7 6 3" xfId="36955" xr:uid="{00000000-0005-0000-0000-0000A48F0000}"/>
    <cellStyle name="20% - Accent1 4 2 4 7 7" xfId="36956" xr:uid="{00000000-0005-0000-0000-0000A58F0000}"/>
    <cellStyle name="20% - Accent1 4 2 4 7 7 2" xfId="36957" xr:uid="{00000000-0005-0000-0000-0000A68F0000}"/>
    <cellStyle name="20% - Accent1 4 2 4 7 8" xfId="36958" xr:uid="{00000000-0005-0000-0000-0000A78F0000}"/>
    <cellStyle name="20% - Accent1 4 2 4 7 8 2" xfId="36959" xr:uid="{00000000-0005-0000-0000-0000A88F0000}"/>
    <cellStyle name="20% - Accent1 4 2 4 7 9" xfId="36960" xr:uid="{00000000-0005-0000-0000-0000A98F0000}"/>
    <cellStyle name="20% - Accent1 4 2 4 8" xfId="36961" xr:uid="{00000000-0005-0000-0000-0000AA8F0000}"/>
    <cellStyle name="20% - Accent1 4 2 4 8 2" xfId="36962" xr:uid="{00000000-0005-0000-0000-0000AB8F0000}"/>
    <cellStyle name="20% - Accent1 4 2 4 8 2 2" xfId="36963" xr:uid="{00000000-0005-0000-0000-0000AC8F0000}"/>
    <cellStyle name="20% - Accent1 4 2 4 8 2 2 2" xfId="36964" xr:uid="{00000000-0005-0000-0000-0000AD8F0000}"/>
    <cellStyle name="20% - Accent1 4 2 4 8 2 2 2 2" xfId="36965" xr:uid="{00000000-0005-0000-0000-0000AE8F0000}"/>
    <cellStyle name="20% - Accent1 4 2 4 8 2 2 3" xfId="36966" xr:uid="{00000000-0005-0000-0000-0000AF8F0000}"/>
    <cellStyle name="20% - Accent1 4 2 4 8 2 3" xfId="36967" xr:uid="{00000000-0005-0000-0000-0000B08F0000}"/>
    <cellStyle name="20% - Accent1 4 2 4 8 2 3 2" xfId="36968" xr:uid="{00000000-0005-0000-0000-0000B18F0000}"/>
    <cellStyle name="20% - Accent1 4 2 4 8 2 4" xfId="36969" xr:uid="{00000000-0005-0000-0000-0000B28F0000}"/>
    <cellStyle name="20% - Accent1 4 2 4 8 3" xfId="36970" xr:uid="{00000000-0005-0000-0000-0000B38F0000}"/>
    <cellStyle name="20% - Accent1 4 2 4 8 3 2" xfId="36971" xr:uid="{00000000-0005-0000-0000-0000B48F0000}"/>
    <cellStyle name="20% - Accent1 4 2 4 8 3 2 2" xfId="36972" xr:uid="{00000000-0005-0000-0000-0000B58F0000}"/>
    <cellStyle name="20% - Accent1 4 2 4 8 3 2 2 2" xfId="36973" xr:uid="{00000000-0005-0000-0000-0000B68F0000}"/>
    <cellStyle name="20% - Accent1 4 2 4 8 3 2 3" xfId="36974" xr:uid="{00000000-0005-0000-0000-0000B78F0000}"/>
    <cellStyle name="20% - Accent1 4 2 4 8 3 3" xfId="36975" xr:uid="{00000000-0005-0000-0000-0000B88F0000}"/>
    <cellStyle name="20% - Accent1 4 2 4 8 3 3 2" xfId="36976" xr:uid="{00000000-0005-0000-0000-0000B98F0000}"/>
    <cellStyle name="20% - Accent1 4 2 4 8 3 4" xfId="36977" xr:uid="{00000000-0005-0000-0000-0000BA8F0000}"/>
    <cellStyle name="20% - Accent1 4 2 4 8 4" xfId="36978" xr:uid="{00000000-0005-0000-0000-0000BB8F0000}"/>
    <cellStyle name="20% - Accent1 4 2 4 8 4 2" xfId="36979" xr:uid="{00000000-0005-0000-0000-0000BC8F0000}"/>
    <cellStyle name="20% - Accent1 4 2 4 8 4 2 2" xfId="36980" xr:uid="{00000000-0005-0000-0000-0000BD8F0000}"/>
    <cellStyle name="20% - Accent1 4 2 4 8 4 2 2 2" xfId="36981" xr:uid="{00000000-0005-0000-0000-0000BE8F0000}"/>
    <cellStyle name="20% - Accent1 4 2 4 8 4 2 3" xfId="36982" xr:uid="{00000000-0005-0000-0000-0000BF8F0000}"/>
    <cellStyle name="20% - Accent1 4 2 4 8 4 3" xfId="36983" xr:uid="{00000000-0005-0000-0000-0000C08F0000}"/>
    <cellStyle name="20% - Accent1 4 2 4 8 4 3 2" xfId="36984" xr:uid="{00000000-0005-0000-0000-0000C18F0000}"/>
    <cellStyle name="20% - Accent1 4 2 4 8 4 4" xfId="36985" xr:uid="{00000000-0005-0000-0000-0000C28F0000}"/>
    <cellStyle name="20% - Accent1 4 2 4 8 5" xfId="36986" xr:uid="{00000000-0005-0000-0000-0000C38F0000}"/>
    <cellStyle name="20% - Accent1 4 2 4 8 5 2" xfId="36987" xr:uid="{00000000-0005-0000-0000-0000C48F0000}"/>
    <cellStyle name="20% - Accent1 4 2 4 8 5 2 2" xfId="36988" xr:uid="{00000000-0005-0000-0000-0000C58F0000}"/>
    <cellStyle name="20% - Accent1 4 2 4 8 5 3" xfId="36989" xr:uid="{00000000-0005-0000-0000-0000C68F0000}"/>
    <cellStyle name="20% - Accent1 4 2 4 8 6" xfId="36990" xr:uid="{00000000-0005-0000-0000-0000C78F0000}"/>
    <cellStyle name="20% - Accent1 4 2 4 8 6 2" xfId="36991" xr:uid="{00000000-0005-0000-0000-0000C88F0000}"/>
    <cellStyle name="20% - Accent1 4 2 4 8 6 2 2" xfId="36992" xr:uid="{00000000-0005-0000-0000-0000C98F0000}"/>
    <cellStyle name="20% - Accent1 4 2 4 8 6 3" xfId="36993" xr:uid="{00000000-0005-0000-0000-0000CA8F0000}"/>
    <cellStyle name="20% - Accent1 4 2 4 8 7" xfId="36994" xr:uid="{00000000-0005-0000-0000-0000CB8F0000}"/>
    <cellStyle name="20% - Accent1 4 2 4 8 7 2" xfId="36995" xr:uid="{00000000-0005-0000-0000-0000CC8F0000}"/>
    <cellStyle name="20% - Accent1 4 2 4 8 8" xfId="36996" xr:uid="{00000000-0005-0000-0000-0000CD8F0000}"/>
    <cellStyle name="20% - Accent1 4 2 4 8 8 2" xfId="36997" xr:uid="{00000000-0005-0000-0000-0000CE8F0000}"/>
    <cellStyle name="20% - Accent1 4 2 4 8 9" xfId="36998" xr:uid="{00000000-0005-0000-0000-0000CF8F0000}"/>
    <cellStyle name="20% - Accent1 4 2 4 9" xfId="36999" xr:uid="{00000000-0005-0000-0000-0000D08F0000}"/>
    <cellStyle name="20% - Accent1 4 2 4 9 2" xfId="37000" xr:uid="{00000000-0005-0000-0000-0000D18F0000}"/>
    <cellStyle name="20% - Accent1 4 2 4 9 2 2" xfId="37001" xr:uid="{00000000-0005-0000-0000-0000D28F0000}"/>
    <cellStyle name="20% - Accent1 4 2 4 9 2 2 2" xfId="37002" xr:uid="{00000000-0005-0000-0000-0000D38F0000}"/>
    <cellStyle name="20% - Accent1 4 2 4 9 2 3" xfId="37003" xr:uid="{00000000-0005-0000-0000-0000D48F0000}"/>
    <cellStyle name="20% - Accent1 4 2 4 9 3" xfId="37004" xr:uid="{00000000-0005-0000-0000-0000D58F0000}"/>
    <cellStyle name="20% - Accent1 4 2 4 9 3 2" xfId="37005" xr:uid="{00000000-0005-0000-0000-0000D68F0000}"/>
    <cellStyle name="20% - Accent1 4 2 4 9 4" xfId="37006" xr:uid="{00000000-0005-0000-0000-0000D78F0000}"/>
    <cellStyle name="20% - Accent1 4 2 5" xfId="37007" xr:uid="{00000000-0005-0000-0000-0000D88F0000}"/>
    <cellStyle name="20% - Accent1 4 2 5 10" xfId="37008" xr:uid="{00000000-0005-0000-0000-0000D98F0000}"/>
    <cellStyle name="20% - Accent1 4 2 5 10 2" xfId="37009" xr:uid="{00000000-0005-0000-0000-0000DA8F0000}"/>
    <cellStyle name="20% - Accent1 4 2 5 10 2 2" xfId="37010" xr:uid="{00000000-0005-0000-0000-0000DB8F0000}"/>
    <cellStyle name="20% - Accent1 4 2 5 10 2 2 2" xfId="37011" xr:uid="{00000000-0005-0000-0000-0000DC8F0000}"/>
    <cellStyle name="20% - Accent1 4 2 5 10 2 3" xfId="37012" xr:uid="{00000000-0005-0000-0000-0000DD8F0000}"/>
    <cellStyle name="20% - Accent1 4 2 5 10 3" xfId="37013" xr:uid="{00000000-0005-0000-0000-0000DE8F0000}"/>
    <cellStyle name="20% - Accent1 4 2 5 10 3 2" xfId="37014" xr:uid="{00000000-0005-0000-0000-0000DF8F0000}"/>
    <cellStyle name="20% - Accent1 4 2 5 10 4" xfId="37015" xr:uid="{00000000-0005-0000-0000-0000E08F0000}"/>
    <cellStyle name="20% - Accent1 4 2 5 11" xfId="37016" xr:uid="{00000000-0005-0000-0000-0000E18F0000}"/>
    <cellStyle name="20% - Accent1 4 2 5 11 2" xfId="37017" xr:uid="{00000000-0005-0000-0000-0000E28F0000}"/>
    <cellStyle name="20% - Accent1 4 2 5 11 2 2" xfId="37018" xr:uid="{00000000-0005-0000-0000-0000E38F0000}"/>
    <cellStyle name="20% - Accent1 4 2 5 11 3" xfId="37019" xr:uid="{00000000-0005-0000-0000-0000E48F0000}"/>
    <cellStyle name="20% - Accent1 4 2 5 12" xfId="37020" xr:uid="{00000000-0005-0000-0000-0000E58F0000}"/>
    <cellStyle name="20% - Accent1 4 2 5 12 2" xfId="37021" xr:uid="{00000000-0005-0000-0000-0000E68F0000}"/>
    <cellStyle name="20% - Accent1 4 2 5 12 2 2" xfId="37022" xr:uid="{00000000-0005-0000-0000-0000E78F0000}"/>
    <cellStyle name="20% - Accent1 4 2 5 12 3" xfId="37023" xr:uid="{00000000-0005-0000-0000-0000E88F0000}"/>
    <cellStyle name="20% - Accent1 4 2 5 13" xfId="37024" xr:uid="{00000000-0005-0000-0000-0000E98F0000}"/>
    <cellStyle name="20% - Accent1 4 2 5 13 2" xfId="37025" xr:uid="{00000000-0005-0000-0000-0000EA8F0000}"/>
    <cellStyle name="20% - Accent1 4 2 5 14" xfId="37026" xr:uid="{00000000-0005-0000-0000-0000EB8F0000}"/>
    <cellStyle name="20% - Accent1 4 2 5 14 2" xfId="37027" xr:uid="{00000000-0005-0000-0000-0000EC8F0000}"/>
    <cellStyle name="20% - Accent1 4 2 5 15" xfId="37028" xr:uid="{00000000-0005-0000-0000-0000ED8F0000}"/>
    <cellStyle name="20% - Accent1 4 2 5 2" xfId="37029" xr:uid="{00000000-0005-0000-0000-0000EE8F0000}"/>
    <cellStyle name="20% - Accent1 4 2 5 2 10" xfId="37030" xr:uid="{00000000-0005-0000-0000-0000EF8F0000}"/>
    <cellStyle name="20% - Accent1 4 2 5 2 10 2" xfId="37031" xr:uid="{00000000-0005-0000-0000-0000F08F0000}"/>
    <cellStyle name="20% - Accent1 4 2 5 2 10 2 2" xfId="37032" xr:uid="{00000000-0005-0000-0000-0000F18F0000}"/>
    <cellStyle name="20% - Accent1 4 2 5 2 10 3" xfId="37033" xr:uid="{00000000-0005-0000-0000-0000F28F0000}"/>
    <cellStyle name="20% - Accent1 4 2 5 2 11" xfId="37034" xr:uid="{00000000-0005-0000-0000-0000F38F0000}"/>
    <cellStyle name="20% - Accent1 4 2 5 2 11 2" xfId="37035" xr:uid="{00000000-0005-0000-0000-0000F48F0000}"/>
    <cellStyle name="20% - Accent1 4 2 5 2 11 2 2" xfId="37036" xr:uid="{00000000-0005-0000-0000-0000F58F0000}"/>
    <cellStyle name="20% - Accent1 4 2 5 2 11 3" xfId="37037" xr:uid="{00000000-0005-0000-0000-0000F68F0000}"/>
    <cellStyle name="20% - Accent1 4 2 5 2 12" xfId="37038" xr:uid="{00000000-0005-0000-0000-0000F78F0000}"/>
    <cellStyle name="20% - Accent1 4 2 5 2 12 2" xfId="37039" xr:uid="{00000000-0005-0000-0000-0000F88F0000}"/>
    <cellStyle name="20% - Accent1 4 2 5 2 13" xfId="37040" xr:uid="{00000000-0005-0000-0000-0000F98F0000}"/>
    <cellStyle name="20% - Accent1 4 2 5 2 13 2" xfId="37041" xr:uid="{00000000-0005-0000-0000-0000FA8F0000}"/>
    <cellStyle name="20% - Accent1 4 2 5 2 14" xfId="37042" xr:uid="{00000000-0005-0000-0000-0000FB8F0000}"/>
    <cellStyle name="20% - Accent1 4 2 5 2 2" xfId="37043" xr:uid="{00000000-0005-0000-0000-0000FC8F0000}"/>
    <cellStyle name="20% - Accent1 4 2 5 2 2 10" xfId="37044" xr:uid="{00000000-0005-0000-0000-0000FD8F0000}"/>
    <cellStyle name="20% - Accent1 4 2 5 2 2 10 2" xfId="37045" xr:uid="{00000000-0005-0000-0000-0000FE8F0000}"/>
    <cellStyle name="20% - Accent1 4 2 5 2 2 11" xfId="37046" xr:uid="{00000000-0005-0000-0000-0000FF8F0000}"/>
    <cellStyle name="20% - Accent1 4 2 5 2 2 2" xfId="37047" xr:uid="{00000000-0005-0000-0000-000000900000}"/>
    <cellStyle name="20% - Accent1 4 2 5 2 2 2 2" xfId="37048" xr:uid="{00000000-0005-0000-0000-000001900000}"/>
    <cellStyle name="20% - Accent1 4 2 5 2 2 2 2 2" xfId="37049" xr:uid="{00000000-0005-0000-0000-000002900000}"/>
    <cellStyle name="20% - Accent1 4 2 5 2 2 2 2 2 2" xfId="37050" xr:uid="{00000000-0005-0000-0000-000003900000}"/>
    <cellStyle name="20% - Accent1 4 2 5 2 2 2 2 2 2 2" xfId="37051" xr:uid="{00000000-0005-0000-0000-000004900000}"/>
    <cellStyle name="20% - Accent1 4 2 5 2 2 2 2 2 3" xfId="37052" xr:uid="{00000000-0005-0000-0000-000005900000}"/>
    <cellStyle name="20% - Accent1 4 2 5 2 2 2 2 3" xfId="37053" xr:uid="{00000000-0005-0000-0000-000006900000}"/>
    <cellStyle name="20% - Accent1 4 2 5 2 2 2 2 3 2" xfId="37054" xr:uid="{00000000-0005-0000-0000-000007900000}"/>
    <cellStyle name="20% - Accent1 4 2 5 2 2 2 2 4" xfId="37055" xr:uid="{00000000-0005-0000-0000-000008900000}"/>
    <cellStyle name="20% - Accent1 4 2 5 2 2 2 3" xfId="37056" xr:uid="{00000000-0005-0000-0000-000009900000}"/>
    <cellStyle name="20% - Accent1 4 2 5 2 2 2 3 2" xfId="37057" xr:uid="{00000000-0005-0000-0000-00000A900000}"/>
    <cellStyle name="20% - Accent1 4 2 5 2 2 2 3 2 2" xfId="37058" xr:uid="{00000000-0005-0000-0000-00000B900000}"/>
    <cellStyle name="20% - Accent1 4 2 5 2 2 2 3 2 2 2" xfId="37059" xr:uid="{00000000-0005-0000-0000-00000C900000}"/>
    <cellStyle name="20% - Accent1 4 2 5 2 2 2 3 2 3" xfId="37060" xr:uid="{00000000-0005-0000-0000-00000D900000}"/>
    <cellStyle name="20% - Accent1 4 2 5 2 2 2 3 3" xfId="37061" xr:uid="{00000000-0005-0000-0000-00000E900000}"/>
    <cellStyle name="20% - Accent1 4 2 5 2 2 2 3 3 2" xfId="37062" xr:uid="{00000000-0005-0000-0000-00000F900000}"/>
    <cellStyle name="20% - Accent1 4 2 5 2 2 2 3 4" xfId="37063" xr:uid="{00000000-0005-0000-0000-000010900000}"/>
    <cellStyle name="20% - Accent1 4 2 5 2 2 2 4" xfId="37064" xr:uid="{00000000-0005-0000-0000-000011900000}"/>
    <cellStyle name="20% - Accent1 4 2 5 2 2 2 4 2" xfId="37065" xr:uid="{00000000-0005-0000-0000-000012900000}"/>
    <cellStyle name="20% - Accent1 4 2 5 2 2 2 4 2 2" xfId="37066" xr:uid="{00000000-0005-0000-0000-000013900000}"/>
    <cellStyle name="20% - Accent1 4 2 5 2 2 2 4 2 2 2" xfId="37067" xr:uid="{00000000-0005-0000-0000-000014900000}"/>
    <cellStyle name="20% - Accent1 4 2 5 2 2 2 4 2 3" xfId="37068" xr:uid="{00000000-0005-0000-0000-000015900000}"/>
    <cellStyle name="20% - Accent1 4 2 5 2 2 2 4 3" xfId="37069" xr:uid="{00000000-0005-0000-0000-000016900000}"/>
    <cellStyle name="20% - Accent1 4 2 5 2 2 2 4 3 2" xfId="37070" xr:uid="{00000000-0005-0000-0000-000017900000}"/>
    <cellStyle name="20% - Accent1 4 2 5 2 2 2 4 4" xfId="37071" xr:uid="{00000000-0005-0000-0000-000018900000}"/>
    <cellStyle name="20% - Accent1 4 2 5 2 2 2 5" xfId="37072" xr:uid="{00000000-0005-0000-0000-000019900000}"/>
    <cellStyle name="20% - Accent1 4 2 5 2 2 2 5 2" xfId="37073" xr:uid="{00000000-0005-0000-0000-00001A900000}"/>
    <cellStyle name="20% - Accent1 4 2 5 2 2 2 5 2 2" xfId="37074" xr:uid="{00000000-0005-0000-0000-00001B900000}"/>
    <cellStyle name="20% - Accent1 4 2 5 2 2 2 5 3" xfId="37075" xr:uid="{00000000-0005-0000-0000-00001C900000}"/>
    <cellStyle name="20% - Accent1 4 2 5 2 2 2 6" xfId="37076" xr:uid="{00000000-0005-0000-0000-00001D900000}"/>
    <cellStyle name="20% - Accent1 4 2 5 2 2 2 6 2" xfId="37077" xr:uid="{00000000-0005-0000-0000-00001E900000}"/>
    <cellStyle name="20% - Accent1 4 2 5 2 2 2 6 2 2" xfId="37078" xr:uid="{00000000-0005-0000-0000-00001F900000}"/>
    <cellStyle name="20% - Accent1 4 2 5 2 2 2 6 3" xfId="37079" xr:uid="{00000000-0005-0000-0000-000020900000}"/>
    <cellStyle name="20% - Accent1 4 2 5 2 2 2 7" xfId="37080" xr:uid="{00000000-0005-0000-0000-000021900000}"/>
    <cellStyle name="20% - Accent1 4 2 5 2 2 2 7 2" xfId="37081" xr:uid="{00000000-0005-0000-0000-000022900000}"/>
    <cellStyle name="20% - Accent1 4 2 5 2 2 2 8" xfId="37082" xr:uid="{00000000-0005-0000-0000-000023900000}"/>
    <cellStyle name="20% - Accent1 4 2 5 2 2 2 8 2" xfId="37083" xr:uid="{00000000-0005-0000-0000-000024900000}"/>
    <cellStyle name="20% - Accent1 4 2 5 2 2 2 9" xfId="37084" xr:uid="{00000000-0005-0000-0000-000025900000}"/>
    <cellStyle name="20% - Accent1 4 2 5 2 2 3" xfId="37085" xr:uid="{00000000-0005-0000-0000-000026900000}"/>
    <cellStyle name="20% - Accent1 4 2 5 2 2 3 2" xfId="37086" xr:uid="{00000000-0005-0000-0000-000027900000}"/>
    <cellStyle name="20% - Accent1 4 2 5 2 2 3 2 2" xfId="37087" xr:uid="{00000000-0005-0000-0000-000028900000}"/>
    <cellStyle name="20% - Accent1 4 2 5 2 2 3 2 2 2" xfId="37088" xr:uid="{00000000-0005-0000-0000-000029900000}"/>
    <cellStyle name="20% - Accent1 4 2 5 2 2 3 2 2 2 2" xfId="37089" xr:uid="{00000000-0005-0000-0000-00002A900000}"/>
    <cellStyle name="20% - Accent1 4 2 5 2 2 3 2 2 3" xfId="37090" xr:uid="{00000000-0005-0000-0000-00002B900000}"/>
    <cellStyle name="20% - Accent1 4 2 5 2 2 3 2 3" xfId="37091" xr:uid="{00000000-0005-0000-0000-00002C900000}"/>
    <cellStyle name="20% - Accent1 4 2 5 2 2 3 2 3 2" xfId="37092" xr:uid="{00000000-0005-0000-0000-00002D900000}"/>
    <cellStyle name="20% - Accent1 4 2 5 2 2 3 2 4" xfId="37093" xr:uid="{00000000-0005-0000-0000-00002E900000}"/>
    <cellStyle name="20% - Accent1 4 2 5 2 2 3 3" xfId="37094" xr:uid="{00000000-0005-0000-0000-00002F900000}"/>
    <cellStyle name="20% - Accent1 4 2 5 2 2 3 3 2" xfId="37095" xr:uid="{00000000-0005-0000-0000-000030900000}"/>
    <cellStyle name="20% - Accent1 4 2 5 2 2 3 3 2 2" xfId="37096" xr:uid="{00000000-0005-0000-0000-000031900000}"/>
    <cellStyle name="20% - Accent1 4 2 5 2 2 3 3 2 2 2" xfId="37097" xr:uid="{00000000-0005-0000-0000-000032900000}"/>
    <cellStyle name="20% - Accent1 4 2 5 2 2 3 3 2 3" xfId="37098" xr:uid="{00000000-0005-0000-0000-000033900000}"/>
    <cellStyle name="20% - Accent1 4 2 5 2 2 3 3 3" xfId="37099" xr:uid="{00000000-0005-0000-0000-000034900000}"/>
    <cellStyle name="20% - Accent1 4 2 5 2 2 3 3 3 2" xfId="37100" xr:uid="{00000000-0005-0000-0000-000035900000}"/>
    <cellStyle name="20% - Accent1 4 2 5 2 2 3 3 4" xfId="37101" xr:uid="{00000000-0005-0000-0000-000036900000}"/>
    <cellStyle name="20% - Accent1 4 2 5 2 2 3 4" xfId="37102" xr:uid="{00000000-0005-0000-0000-000037900000}"/>
    <cellStyle name="20% - Accent1 4 2 5 2 2 3 4 2" xfId="37103" xr:uid="{00000000-0005-0000-0000-000038900000}"/>
    <cellStyle name="20% - Accent1 4 2 5 2 2 3 4 2 2" xfId="37104" xr:uid="{00000000-0005-0000-0000-000039900000}"/>
    <cellStyle name="20% - Accent1 4 2 5 2 2 3 4 2 2 2" xfId="37105" xr:uid="{00000000-0005-0000-0000-00003A900000}"/>
    <cellStyle name="20% - Accent1 4 2 5 2 2 3 4 2 3" xfId="37106" xr:uid="{00000000-0005-0000-0000-00003B900000}"/>
    <cellStyle name="20% - Accent1 4 2 5 2 2 3 4 3" xfId="37107" xr:uid="{00000000-0005-0000-0000-00003C900000}"/>
    <cellStyle name="20% - Accent1 4 2 5 2 2 3 4 3 2" xfId="37108" xr:uid="{00000000-0005-0000-0000-00003D900000}"/>
    <cellStyle name="20% - Accent1 4 2 5 2 2 3 4 4" xfId="37109" xr:uid="{00000000-0005-0000-0000-00003E900000}"/>
    <cellStyle name="20% - Accent1 4 2 5 2 2 3 5" xfId="37110" xr:uid="{00000000-0005-0000-0000-00003F900000}"/>
    <cellStyle name="20% - Accent1 4 2 5 2 2 3 5 2" xfId="37111" xr:uid="{00000000-0005-0000-0000-000040900000}"/>
    <cellStyle name="20% - Accent1 4 2 5 2 2 3 5 2 2" xfId="37112" xr:uid="{00000000-0005-0000-0000-000041900000}"/>
    <cellStyle name="20% - Accent1 4 2 5 2 2 3 5 3" xfId="37113" xr:uid="{00000000-0005-0000-0000-000042900000}"/>
    <cellStyle name="20% - Accent1 4 2 5 2 2 3 6" xfId="37114" xr:uid="{00000000-0005-0000-0000-000043900000}"/>
    <cellStyle name="20% - Accent1 4 2 5 2 2 3 6 2" xfId="37115" xr:uid="{00000000-0005-0000-0000-000044900000}"/>
    <cellStyle name="20% - Accent1 4 2 5 2 2 3 6 2 2" xfId="37116" xr:uid="{00000000-0005-0000-0000-000045900000}"/>
    <cellStyle name="20% - Accent1 4 2 5 2 2 3 6 3" xfId="37117" xr:uid="{00000000-0005-0000-0000-000046900000}"/>
    <cellStyle name="20% - Accent1 4 2 5 2 2 3 7" xfId="37118" xr:uid="{00000000-0005-0000-0000-000047900000}"/>
    <cellStyle name="20% - Accent1 4 2 5 2 2 3 7 2" xfId="37119" xr:uid="{00000000-0005-0000-0000-000048900000}"/>
    <cellStyle name="20% - Accent1 4 2 5 2 2 3 8" xfId="37120" xr:uid="{00000000-0005-0000-0000-000049900000}"/>
    <cellStyle name="20% - Accent1 4 2 5 2 2 3 8 2" xfId="37121" xr:uid="{00000000-0005-0000-0000-00004A900000}"/>
    <cellStyle name="20% - Accent1 4 2 5 2 2 3 9" xfId="37122" xr:uid="{00000000-0005-0000-0000-00004B900000}"/>
    <cellStyle name="20% - Accent1 4 2 5 2 2 4" xfId="37123" xr:uid="{00000000-0005-0000-0000-00004C900000}"/>
    <cellStyle name="20% - Accent1 4 2 5 2 2 4 2" xfId="37124" xr:uid="{00000000-0005-0000-0000-00004D900000}"/>
    <cellStyle name="20% - Accent1 4 2 5 2 2 4 2 2" xfId="37125" xr:uid="{00000000-0005-0000-0000-00004E900000}"/>
    <cellStyle name="20% - Accent1 4 2 5 2 2 4 2 2 2" xfId="37126" xr:uid="{00000000-0005-0000-0000-00004F900000}"/>
    <cellStyle name="20% - Accent1 4 2 5 2 2 4 2 3" xfId="37127" xr:uid="{00000000-0005-0000-0000-000050900000}"/>
    <cellStyle name="20% - Accent1 4 2 5 2 2 4 3" xfId="37128" xr:uid="{00000000-0005-0000-0000-000051900000}"/>
    <cellStyle name="20% - Accent1 4 2 5 2 2 4 3 2" xfId="37129" xr:uid="{00000000-0005-0000-0000-000052900000}"/>
    <cellStyle name="20% - Accent1 4 2 5 2 2 4 4" xfId="37130" xr:uid="{00000000-0005-0000-0000-000053900000}"/>
    <cellStyle name="20% - Accent1 4 2 5 2 2 5" xfId="37131" xr:uid="{00000000-0005-0000-0000-000054900000}"/>
    <cellStyle name="20% - Accent1 4 2 5 2 2 5 2" xfId="37132" xr:uid="{00000000-0005-0000-0000-000055900000}"/>
    <cellStyle name="20% - Accent1 4 2 5 2 2 5 2 2" xfId="37133" xr:uid="{00000000-0005-0000-0000-000056900000}"/>
    <cellStyle name="20% - Accent1 4 2 5 2 2 5 2 2 2" xfId="37134" xr:uid="{00000000-0005-0000-0000-000057900000}"/>
    <cellStyle name="20% - Accent1 4 2 5 2 2 5 2 3" xfId="37135" xr:uid="{00000000-0005-0000-0000-000058900000}"/>
    <cellStyle name="20% - Accent1 4 2 5 2 2 5 3" xfId="37136" xr:uid="{00000000-0005-0000-0000-000059900000}"/>
    <cellStyle name="20% - Accent1 4 2 5 2 2 5 3 2" xfId="37137" xr:uid="{00000000-0005-0000-0000-00005A900000}"/>
    <cellStyle name="20% - Accent1 4 2 5 2 2 5 4" xfId="37138" xr:uid="{00000000-0005-0000-0000-00005B900000}"/>
    <cellStyle name="20% - Accent1 4 2 5 2 2 6" xfId="37139" xr:uid="{00000000-0005-0000-0000-00005C900000}"/>
    <cellStyle name="20% - Accent1 4 2 5 2 2 6 2" xfId="37140" xr:uid="{00000000-0005-0000-0000-00005D900000}"/>
    <cellStyle name="20% - Accent1 4 2 5 2 2 6 2 2" xfId="37141" xr:uid="{00000000-0005-0000-0000-00005E900000}"/>
    <cellStyle name="20% - Accent1 4 2 5 2 2 6 2 2 2" xfId="37142" xr:uid="{00000000-0005-0000-0000-00005F900000}"/>
    <cellStyle name="20% - Accent1 4 2 5 2 2 6 2 3" xfId="37143" xr:uid="{00000000-0005-0000-0000-000060900000}"/>
    <cellStyle name="20% - Accent1 4 2 5 2 2 6 3" xfId="37144" xr:uid="{00000000-0005-0000-0000-000061900000}"/>
    <cellStyle name="20% - Accent1 4 2 5 2 2 6 3 2" xfId="37145" xr:uid="{00000000-0005-0000-0000-000062900000}"/>
    <cellStyle name="20% - Accent1 4 2 5 2 2 6 4" xfId="37146" xr:uid="{00000000-0005-0000-0000-000063900000}"/>
    <cellStyle name="20% - Accent1 4 2 5 2 2 7" xfId="37147" xr:uid="{00000000-0005-0000-0000-000064900000}"/>
    <cellStyle name="20% - Accent1 4 2 5 2 2 7 2" xfId="37148" xr:uid="{00000000-0005-0000-0000-000065900000}"/>
    <cellStyle name="20% - Accent1 4 2 5 2 2 7 2 2" xfId="37149" xr:uid="{00000000-0005-0000-0000-000066900000}"/>
    <cellStyle name="20% - Accent1 4 2 5 2 2 7 3" xfId="37150" xr:uid="{00000000-0005-0000-0000-000067900000}"/>
    <cellStyle name="20% - Accent1 4 2 5 2 2 8" xfId="37151" xr:uid="{00000000-0005-0000-0000-000068900000}"/>
    <cellStyle name="20% - Accent1 4 2 5 2 2 8 2" xfId="37152" xr:uid="{00000000-0005-0000-0000-000069900000}"/>
    <cellStyle name="20% - Accent1 4 2 5 2 2 8 2 2" xfId="37153" xr:uid="{00000000-0005-0000-0000-00006A900000}"/>
    <cellStyle name="20% - Accent1 4 2 5 2 2 8 3" xfId="37154" xr:uid="{00000000-0005-0000-0000-00006B900000}"/>
    <cellStyle name="20% - Accent1 4 2 5 2 2 9" xfId="37155" xr:uid="{00000000-0005-0000-0000-00006C900000}"/>
    <cellStyle name="20% - Accent1 4 2 5 2 2 9 2" xfId="37156" xr:uid="{00000000-0005-0000-0000-00006D900000}"/>
    <cellStyle name="20% - Accent1 4 2 5 2 3" xfId="37157" xr:uid="{00000000-0005-0000-0000-00006E900000}"/>
    <cellStyle name="20% - Accent1 4 2 5 2 3 10" xfId="37158" xr:uid="{00000000-0005-0000-0000-00006F900000}"/>
    <cellStyle name="20% - Accent1 4 2 5 2 3 10 2" xfId="37159" xr:uid="{00000000-0005-0000-0000-000070900000}"/>
    <cellStyle name="20% - Accent1 4 2 5 2 3 11" xfId="37160" xr:uid="{00000000-0005-0000-0000-000071900000}"/>
    <cellStyle name="20% - Accent1 4 2 5 2 3 2" xfId="37161" xr:uid="{00000000-0005-0000-0000-000072900000}"/>
    <cellStyle name="20% - Accent1 4 2 5 2 3 2 2" xfId="37162" xr:uid="{00000000-0005-0000-0000-000073900000}"/>
    <cellStyle name="20% - Accent1 4 2 5 2 3 2 2 2" xfId="37163" xr:uid="{00000000-0005-0000-0000-000074900000}"/>
    <cellStyle name="20% - Accent1 4 2 5 2 3 2 2 2 2" xfId="37164" xr:uid="{00000000-0005-0000-0000-000075900000}"/>
    <cellStyle name="20% - Accent1 4 2 5 2 3 2 2 2 2 2" xfId="37165" xr:uid="{00000000-0005-0000-0000-000076900000}"/>
    <cellStyle name="20% - Accent1 4 2 5 2 3 2 2 2 3" xfId="37166" xr:uid="{00000000-0005-0000-0000-000077900000}"/>
    <cellStyle name="20% - Accent1 4 2 5 2 3 2 2 3" xfId="37167" xr:uid="{00000000-0005-0000-0000-000078900000}"/>
    <cellStyle name="20% - Accent1 4 2 5 2 3 2 2 3 2" xfId="37168" xr:uid="{00000000-0005-0000-0000-000079900000}"/>
    <cellStyle name="20% - Accent1 4 2 5 2 3 2 2 4" xfId="37169" xr:uid="{00000000-0005-0000-0000-00007A900000}"/>
    <cellStyle name="20% - Accent1 4 2 5 2 3 2 3" xfId="37170" xr:uid="{00000000-0005-0000-0000-00007B900000}"/>
    <cellStyle name="20% - Accent1 4 2 5 2 3 2 3 2" xfId="37171" xr:uid="{00000000-0005-0000-0000-00007C900000}"/>
    <cellStyle name="20% - Accent1 4 2 5 2 3 2 3 2 2" xfId="37172" xr:uid="{00000000-0005-0000-0000-00007D900000}"/>
    <cellStyle name="20% - Accent1 4 2 5 2 3 2 3 2 2 2" xfId="37173" xr:uid="{00000000-0005-0000-0000-00007E900000}"/>
    <cellStyle name="20% - Accent1 4 2 5 2 3 2 3 2 3" xfId="37174" xr:uid="{00000000-0005-0000-0000-00007F900000}"/>
    <cellStyle name="20% - Accent1 4 2 5 2 3 2 3 3" xfId="37175" xr:uid="{00000000-0005-0000-0000-000080900000}"/>
    <cellStyle name="20% - Accent1 4 2 5 2 3 2 3 3 2" xfId="37176" xr:uid="{00000000-0005-0000-0000-000081900000}"/>
    <cellStyle name="20% - Accent1 4 2 5 2 3 2 3 4" xfId="37177" xr:uid="{00000000-0005-0000-0000-000082900000}"/>
    <cellStyle name="20% - Accent1 4 2 5 2 3 2 4" xfId="37178" xr:uid="{00000000-0005-0000-0000-000083900000}"/>
    <cellStyle name="20% - Accent1 4 2 5 2 3 2 4 2" xfId="37179" xr:uid="{00000000-0005-0000-0000-000084900000}"/>
    <cellStyle name="20% - Accent1 4 2 5 2 3 2 4 2 2" xfId="37180" xr:uid="{00000000-0005-0000-0000-000085900000}"/>
    <cellStyle name="20% - Accent1 4 2 5 2 3 2 4 2 2 2" xfId="37181" xr:uid="{00000000-0005-0000-0000-000086900000}"/>
    <cellStyle name="20% - Accent1 4 2 5 2 3 2 4 2 3" xfId="37182" xr:uid="{00000000-0005-0000-0000-000087900000}"/>
    <cellStyle name="20% - Accent1 4 2 5 2 3 2 4 3" xfId="37183" xr:uid="{00000000-0005-0000-0000-000088900000}"/>
    <cellStyle name="20% - Accent1 4 2 5 2 3 2 4 3 2" xfId="37184" xr:uid="{00000000-0005-0000-0000-000089900000}"/>
    <cellStyle name="20% - Accent1 4 2 5 2 3 2 4 4" xfId="37185" xr:uid="{00000000-0005-0000-0000-00008A900000}"/>
    <cellStyle name="20% - Accent1 4 2 5 2 3 2 5" xfId="37186" xr:uid="{00000000-0005-0000-0000-00008B900000}"/>
    <cellStyle name="20% - Accent1 4 2 5 2 3 2 5 2" xfId="37187" xr:uid="{00000000-0005-0000-0000-00008C900000}"/>
    <cellStyle name="20% - Accent1 4 2 5 2 3 2 5 2 2" xfId="37188" xr:uid="{00000000-0005-0000-0000-00008D900000}"/>
    <cellStyle name="20% - Accent1 4 2 5 2 3 2 5 3" xfId="37189" xr:uid="{00000000-0005-0000-0000-00008E900000}"/>
    <cellStyle name="20% - Accent1 4 2 5 2 3 2 6" xfId="37190" xr:uid="{00000000-0005-0000-0000-00008F900000}"/>
    <cellStyle name="20% - Accent1 4 2 5 2 3 2 6 2" xfId="37191" xr:uid="{00000000-0005-0000-0000-000090900000}"/>
    <cellStyle name="20% - Accent1 4 2 5 2 3 2 6 2 2" xfId="37192" xr:uid="{00000000-0005-0000-0000-000091900000}"/>
    <cellStyle name="20% - Accent1 4 2 5 2 3 2 6 3" xfId="37193" xr:uid="{00000000-0005-0000-0000-000092900000}"/>
    <cellStyle name="20% - Accent1 4 2 5 2 3 2 7" xfId="37194" xr:uid="{00000000-0005-0000-0000-000093900000}"/>
    <cellStyle name="20% - Accent1 4 2 5 2 3 2 7 2" xfId="37195" xr:uid="{00000000-0005-0000-0000-000094900000}"/>
    <cellStyle name="20% - Accent1 4 2 5 2 3 2 8" xfId="37196" xr:uid="{00000000-0005-0000-0000-000095900000}"/>
    <cellStyle name="20% - Accent1 4 2 5 2 3 2 8 2" xfId="37197" xr:uid="{00000000-0005-0000-0000-000096900000}"/>
    <cellStyle name="20% - Accent1 4 2 5 2 3 2 9" xfId="37198" xr:uid="{00000000-0005-0000-0000-000097900000}"/>
    <cellStyle name="20% - Accent1 4 2 5 2 3 3" xfId="37199" xr:uid="{00000000-0005-0000-0000-000098900000}"/>
    <cellStyle name="20% - Accent1 4 2 5 2 3 3 2" xfId="37200" xr:uid="{00000000-0005-0000-0000-000099900000}"/>
    <cellStyle name="20% - Accent1 4 2 5 2 3 3 2 2" xfId="37201" xr:uid="{00000000-0005-0000-0000-00009A900000}"/>
    <cellStyle name="20% - Accent1 4 2 5 2 3 3 2 2 2" xfId="37202" xr:uid="{00000000-0005-0000-0000-00009B900000}"/>
    <cellStyle name="20% - Accent1 4 2 5 2 3 3 2 2 2 2" xfId="37203" xr:uid="{00000000-0005-0000-0000-00009C900000}"/>
    <cellStyle name="20% - Accent1 4 2 5 2 3 3 2 2 3" xfId="37204" xr:uid="{00000000-0005-0000-0000-00009D900000}"/>
    <cellStyle name="20% - Accent1 4 2 5 2 3 3 2 3" xfId="37205" xr:uid="{00000000-0005-0000-0000-00009E900000}"/>
    <cellStyle name="20% - Accent1 4 2 5 2 3 3 2 3 2" xfId="37206" xr:uid="{00000000-0005-0000-0000-00009F900000}"/>
    <cellStyle name="20% - Accent1 4 2 5 2 3 3 2 4" xfId="37207" xr:uid="{00000000-0005-0000-0000-0000A0900000}"/>
    <cellStyle name="20% - Accent1 4 2 5 2 3 3 3" xfId="37208" xr:uid="{00000000-0005-0000-0000-0000A1900000}"/>
    <cellStyle name="20% - Accent1 4 2 5 2 3 3 3 2" xfId="37209" xr:uid="{00000000-0005-0000-0000-0000A2900000}"/>
    <cellStyle name="20% - Accent1 4 2 5 2 3 3 3 2 2" xfId="37210" xr:uid="{00000000-0005-0000-0000-0000A3900000}"/>
    <cellStyle name="20% - Accent1 4 2 5 2 3 3 3 2 2 2" xfId="37211" xr:uid="{00000000-0005-0000-0000-0000A4900000}"/>
    <cellStyle name="20% - Accent1 4 2 5 2 3 3 3 2 3" xfId="37212" xr:uid="{00000000-0005-0000-0000-0000A5900000}"/>
    <cellStyle name="20% - Accent1 4 2 5 2 3 3 3 3" xfId="37213" xr:uid="{00000000-0005-0000-0000-0000A6900000}"/>
    <cellStyle name="20% - Accent1 4 2 5 2 3 3 3 3 2" xfId="37214" xr:uid="{00000000-0005-0000-0000-0000A7900000}"/>
    <cellStyle name="20% - Accent1 4 2 5 2 3 3 3 4" xfId="37215" xr:uid="{00000000-0005-0000-0000-0000A8900000}"/>
    <cellStyle name="20% - Accent1 4 2 5 2 3 3 4" xfId="37216" xr:uid="{00000000-0005-0000-0000-0000A9900000}"/>
    <cellStyle name="20% - Accent1 4 2 5 2 3 3 4 2" xfId="37217" xr:uid="{00000000-0005-0000-0000-0000AA900000}"/>
    <cellStyle name="20% - Accent1 4 2 5 2 3 3 4 2 2" xfId="37218" xr:uid="{00000000-0005-0000-0000-0000AB900000}"/>
    <cellStyle name="20% - Accent1 4 2 5 2 3 3 4 2 2 2" xfId="37219" xr:uid="{00000000-0005-0000-0000-0000AC900000}"/>
    <cellStyle name="20% - Accent1 4 2 5 2 3 3 4 2 3" xfId="37220" xr:uid="{00000000-0005-0000-0000-0000AD900000}"/>
    <cellStyle name="20% - Accent1 4 2 5 2 3 3 4 3" xfId="37221" xr:uid="{00000000-0005-0000-0000-0000AE900000}"/>
    <cellStyle name="20% - Accent1 4 2 5 2 3 3 4 3 2" xfId="37222" xr:uid="{00000000-0005-0000-0000-0000AF900000}"/>
    <cellStyle name="20% - Accent1 4 2 5 2 3 3 4 4" xfId="37223" xr:uid="{00000000-0005-0000-0000-0000B0900000}"/>
    <cellStyle name="20% - Accent1 4 2 5 2 3 3 5" xfId="37224" xr:uid="{00000000-0005-0000-0000-0000B1900000}"/>
    <cellStyle name="20% - Accent1 4 2 5 2 3 3 5 2" xfId="37225" xr:uid="{00000000-0005-0000-0000-0000B2900000}"/>
    <cellStyle name="20% - Accent1 4 2 5 2 3 3 5 2 2" xfId="37226" xr:uid="{00000000-0005-0000-0000-0000B3900000}"/>
    <cellStyle name="20% - Accent1 4 2 5 2 3 3 5 3" xfId="37227" xr:uid="{00000000-0005-0000-0000-0000B4900000}"/>
    <cellStyle name="20% - Accent1 4 2 5 2 3 3 6" xfId="37228" xr:uid="{00000000-0005-0000-0000-0000B5900000}"/>
    <cellStyle name="20% - Accent1 4 2 5 2 3 3 6 2" xfId="37229" xr:uid="{00000000-0005-0000-0000-0000B6900000}"/>
    <cellStyle name="20% - Accent1 4 2 5 2 3 3 6 2 2" xfId="37230" xr:uid="{00000000-0005-0000-0000-0000B7900000}"/>
    <cellStyle name="20% - Accent1 4 2 5 2 3 3 6 3" xfId="37231" xr:uid="{00000000-0005-0000-0000-0000B8900000}"/>
    <cellStyle name="20% - Accent1 4 2 5 2 3 3 7" xfId="37232" xr:uid="{00000000-0005-0000-0000-0000B9900000}"/>
    <cellStyle name="20% - Accent1 4 2 5 2 3 3 7 2" xfId="37233" xr:uid="{00000000-0005-0000-0000-0000BA900000}"/>
    <cellStyle name="20% - Accent1 4 2 5 2 3 3 8" xfId="37234" xr:uid="{00000000-0005-0000-0000-0000BB900000}"/>
    <cellStyle name="20% - Accent1 4 2 5 2 3 3 8 2" xfId="37235" xr:uid="{00000000-0005-0000-0000-0000BC900000}"/>
    <cellStyle name="20% - Accent1 4 2 5 2 3 3 9" xfId="37236" xr:uid="{00000000-0005-0000-0000-0000BD900000}"/>
    <cellStyle name="20% - Accent1 4 2 5 2 3 4" xfId="37237" xr:uid="{00000000-0005-0000-0000-0000BE900000}"/>
    <cellStyle name="20% - Accent1 4 2 5 2 3 4 2" xfId="37238" xr:uid="{00000000-0005-0000-0000-0000BF900000}"/>
    <cellStyle name="20% - Accent1 4 2 5 2 3 4 2 2" xfId="37239" xr:uid="{00000000-0005-0000-0000-0000C0900000}"/>
    <cellStyle name="20% - Accent1 4 2 5 2 3 4 2 2 2" xfId="37240" xr:uid="{00000000-0005-0000-0000-0000C1900000}"/>
    <cellStyle name="20% - Accent1 4 2 5 2 3 4 2 3" xfId="37241" xr:uid="{00000000-0005-0000-0000-0000C2900000}"/>
    <cellStyle name="20% - Accent1 4 2 5 2 3 4 3" xfId="37242" xr:uid="{00000000-0005-0000-0000-0000C3900000}"/>
    <cellStyle name="20% - Accent1 4 2 5 2 3 4 3 2" xfId="37243" xr:uid="{00000000-0005-0000-0000-0000C4900000}"/>
    <cellStyle name="20% - Accent1 4 2 5 2 3 4 4" xfId="37244" xr:uid="{00000000-0005-0000-0000-0000C5900000}"/>
    <cellStyle name="20% - Accent1 4 2 5 2 3 5" xfId="37245" xr:uid="{00000000-0005-0000-0000-0000C6900000}"/>
    <cellStyle name="20% - Accent1 4 2 5 2 3 5 2" xfId="37246" xr:uid="{00000000-0005-0000-0000-0000C7900000}"/>
    <cellStyle name="20% - Accent1 4 2 5 2 3 5 2 2" xfId="37247" xr:uid="{00000000-0005-0000-0000-0000C8900000}"/>
    <cellStyle name="20% - Accent1 4 2 5 2 3 5 2 2 2" xfId="37248" xr:uid="{00000000-0005-0000-0000-0000C9900000}"/>
    <cellStyle name="20% - Accent1 4 2 5 2 3 5 2 3" xfId="37249" xr:uid="{00000000-0005-0000-0000-0000CA900000}"/>
    <cellStyle name="20% - Accent1 4 2 5 2 3 5 3" xfId="37250" xr:uid="{00000000-0005-0000-0000-0000CB900000}"/>
    <cellStyle name="20% - Accent1 4 2 5 2 3 5 3 2" xfId="37251" xr:uid="{00000000-0005-0000-0000-0000CC900000}"/>
    <cellStyle name="20% - Accent1 4 2 5 2 3 5 4" xfId="37252" xr:uid="{00000000-0005-0000-0000-0000CD900000}"/>
    <cellStyle name="20% - Accent1 4 2 5 2 3 6" xfId="37253" xr:uid="{00000000-0005-0000-0000-0000CE900000}"/>
    <cellStyle name="20% - Accent1 4 2 5 2 3 6 2" xfId="37254" xr:uid="{00000000-0005-0000-0000-0000CF900000}"/>
    <cellStyle name="20% - Accent1 4 2 5 2 3 6 2 2" xfId="37255" xr:uid="{00000000-0005-0000-0000-0000D0900000}"/>
    <cellStyle name="20% - Accent1 4 2 5 2 3 6 2 2 2" xfId="37256" xr:uid="{00000000-0005-0000-0000-0000D1900000}"/>
    <cellStyle name="20% - Accent1 4 2 5 2 3 6 2 3" xfId="37257" xr:uid="{00000000-0005-0000-0000-0000D2900000}"/>
    <cellStyle name="20% - Accent1 4 2 5 2 3 6 3" xfId="37258" xr:uid="{00000000-0005-0000-0000-0000D3900000}"/>
    <cellStyle name="20% - Accent1 4 2 5 2 3 6 3 2" xfId="37259" xr:uid="{00000000-0005-0000-0000-0000D4900000}"/>
    <cellStyle name="20% - Accent1 4 2 5 2 3 6 4" xfId="37260" xr:uid="{00000000-0005-0000-0000-0000D5900000}"/>
    <cellStyle name="20% - Accent1 4 2 5 2 3 7" xfId="37261" xr:uid="{00000000-0005-0000-0000-0000D6900000}"/>
    <cellStyle name="20% - Accent1 4 2 5 2 3 7 2" xfId="37262" xr:uid="{00000000-0005-0000-0000-0000D7900000}"/>
    <cellStyle name="20% - Accent1 4 2 5 2 3 7 2 2" xfId="37263" xr:uid="{00000000-0005-0000-0000-0000D8900000}"/>
    <cellStyle name="20% - Accent1 4 2 5 2 3 7 3" xfId="37264" xr:uid="{00000000-0005-0000-0000-0000D9900000}"/>
    <cellStyle name="20% - Accent1 4 2 5 2 3 8" xfId="37265" xr:uid="{00000000-0005-0000-0000-0000DA900000}"/>
    <cellStyle name="20% - Accent1 4 2 5 2 3 8 2" xfId="37266" xr:uid="{00000000-0005-0000-0000-0000DB900000}"/>
    <cellStyle name="20% - Accent1 4 2 5 2 3 8 2 2" xfId="37267" xr:uid="{00000000-0005-0000-0000-0000DC900000}"/>
    <cellStyle name="20% - Accent1 4 2 5 2 3 8 3" xfId="37268" xr:uid="{00000000-0005-0000-0000-0000DD900000}"/>
    <cellStyle name="20% - Accent1 4 2 5 2 3 9" xfId="37269" xr:uid="{00000000-0005-0000-0000-0000DE900000}"/>
    <cellStyle name="20% - Accent1 4 2 5 2 3 9 2" xfId="37270" xr:uid="{00000000-0005-0000-0000-0000DF900000}"/>
    <cellStyle name="20% - Accent1 4 2 5 2 4" xfId="37271" xr:uid="{00000000-0005-0000-0000-0000E0900000}"/>
    <cellStyle name="20% - Accent1 4 2 5 2 4 10" xfId="37272" xr:uid="{00000000-0005-0000-0000-0000E1900000}"/>
    <cellStyle name="20% - Accent1 4 2 5 2 4 10 2" xfId="37273" xr:uid="{00000000-0005-0000-0000-0000E2900000}"/>
    <cellStyle name="20% - Accent1 4 2 5 2 4 11" xfId="37274" xr:uid="{00000000-0005-0000-0000-0000E3900000}"/>
    <cellStyle name="20% - Accent1 4 2 5 2 4 2" xfId="37275" xr:uid="{00000000-0005-0000-0000-0000E4900000}"/>
    <cellStyle name="20% - Accent1 4 2 5 2 4 2 2" xfId="37276" xr:uid="{00000000-0005-0000-0000-0000E5900000}"/>
    <cellStyle name="20% - Accent1 4 2 5 2 4 2 2 2" xfId="37277" xr:uid="{00000000-0005-0000-0000-0000E6900000}"/>
    <cellStyle name="20% - Accent1 4 2 5 2 4 2 2 2 2" xfId="37278" xr:uid="{00000000-0005-0000-0000-0000E7900000}"/>
    <cellStyle name="20% - Accent1 4 2 5 2 4 2 2 2 2 2" xfId="37279" xr:uid="{00000000-0005-0000-0000-0000E8900000}"/>
    <cellStyle name="20% - Accent1 4 2 5 2 4 2 2 2 3" xfId="37280" xr:uid="{00000000-0005-0000-0000-0000E9900000}"/>
    <cellStyle name="20% - Accent1 4 2 5 2 4 2 2 3" xfId="37281" xr:uid="{00000000-0005-0000-0000-0000EA900000}"/>
    <cellStyle name="20% - Accent1 4 2 5 2 4 2 2 3 2" xfId="37282" xr:uid="{00000000-0005-0000-0000-0000EB900000}"/>
    <cellStyle name="20% - Accent1 4 2 5 2 4 2 2 4" xfId="37283" xr:uid="{00000000-0005-0000-0000-0000EC900000}"/>
    <cellStyle name="20% - Accent1 4 2 5 2 4 2 3" xfId="37284" xr:uid="{00000000-0005-0000-0000-0000ED900000}"/>
    <cellStyle name="20% - Accent1 4 2 5 2 4 2 3 2" xfId="37285" xr:uid="{00000000-0005-0000-0000-0000EE900000}"/>
    <cellStyle name="20% - Accent1 4 2 5 2 4 2 3 2 2" xfId="37286" xr:uid="{00000000-0005-0000-0000-0000EF900000}"/>
    <cellStyle name="20% - Accent1 4 2 5 2 4 2 3 2 2 2" xfId="37287" xr:uid="{00000000-0005-0000-0000-0000F0900000}"/>
    <cellStyle name="20% - Accent1 4 2 5 2 4 2 3 2 3" xfId="37288" xr:uid="{00000000-0005-0000-0000-0000F1900000}"/>
    <cellStyle name="20% - Accent1 4 2 5 2 4 2 3 3" xfId="37289" xr:uid="{00000000-0005-0000-0000-0000F2900000}"/>
    <cellStyle name="20% - Accent1 4 2 5 2 4 2 3 3 2" xfId="37290" xr:uid="{00000000-0005-0000-0000-0000F3900000}"/>
    <cellStyle name="20% - Accent1 4 2 5 2 4 2 3 4" xfId="37291" xr:uid="{00000000-0005-0000-0000-0000F4900000}"/>
    <cellStyle name="20% - Accent1 4 2 5 2 4 2 4" xfId="37292" xr:uid="{00000000-0005-0000-0000-0000F5900000}"/>
    <cellStyle name="20% - Accent1 4 2 5 2 4 2 4 2" xfId="37293" xr:uid="{00000000-0005-0000-0000-0000F6900000}"/>
    <cellStyle name="20% - Accent1 4 2 5 2 4 2 4 2 2" xfId="37294" xr:uid="{00000000-0005-0000-0000-0000F7900000}"/>
    <cellStyle name="20% - Accent1 4 2 5 2 4 2 4 2 2 2" xfId="37295" xr:uid="{00000000-0005-0000-0000-0000F8900000}"/>
    <cellStyle name="20% - Accent1 4 2 5 2 4 2 4 2 3" xfId="37296" xr:uid="{00000000-0005-0000-0000-0000F9900000}"/>
    <cellStyle name="20% - Accent1 4 2 5 2 4 2 4 3" xfId="37297" xr:uid="{00000000-0005-0000-0000-0000FA900000}"/>
    <cellStyle name="20% - Accent1 4 2 5 2 4 2 4 3 2" xfId="37298" xr:uid="{00000000-0005-0000-0000-0000FB900000}"/>
    <cellStyle name="20% - Accent1 4 2 5 2 4 2 4 4" xfId="37299" xr:uid="{00000000-0005-0000-0000-0000FC900000}"/>
    <cellStyle name="20% - Accent1 4 2 5 2 4 2 5" xfId="37300" xr:uid="{00000000-0005-0000-0000-0000FD900000}"/>
    <cellStyle name="20% - Accent1 4 2 5 2 4 2 5 2" xfId="37301" xr:uid="{00000000-0005-0000-0000-0000FE900000}"/>
    <cellStyle name="20% - Accent1 4 2 5 2 4 2 5 2 2" xfId="37302" xr:uid="{00000000-0005-0000-0000-0000FF900000}"/>
    <cellStyle name="20% - Accent1 4 2 5 2 4 2 5 3" xfId="37303" xr:uid="{00000000-0005-0000-0000-000000910000}"/>
    <cellStyle name="20% - Accent1 4 2 5 2 4 2 6" xfId="37304" xr:uid="{00000000-0005-0000-0000-000001910000}"/>
    <cellStyle name="20% - Accent1 4 2 5 2 4 2 6 2" xfId="37305" xr:uid="{00000000-0005-0000-0000-000002910000}"/>
    <cellStyle name="20% - Accent1 4 2 5 2 4 2 6 2 2" xfId="37306" xr:uid="{00000000-0005-0000-0000-000003910000}"/>
    <cellStyle name="20% - Accent1 4 2 5 2 4 2 6 3" xfId="37307" xr:uid="{00000000-0005-0000-0000-000004910000}"/>
    <cellStyle name="20% - Accent1 4 2 5 2 4 2 7" xfId="37308" xr:uid="{00000000-0005-0000-0000-000005910000}"/>
    <cellStyle name="20% - Accent1 4 2 5 2 4 2 7 2" xfId="37309" xr:uid="{00000000-0005-0000-0000-000006910000}"/>
    <cellStyle name="20% - Accent1 4 2 5 2 4 2 8" xfId="37310" xr:uid="{00000000-0005-0000-0000-000007910000}"/>
    <cellStyle name="20% - Accent1 4 2 5 2 4 2 8 2" xfId="37311" xr:uid="{00000000-0005-0000-0000-000008910000}"/>
    <cellStyle name="20% - Accent1 4 2 5 2 4 2 9" xfId="37312" xr:uid="{00000000-0005-0000-0000-000009910000}"/>
    <cellStyle name="20% - Accent1 4 2 5 2 4 3" xfId="37313" xr:uid="{00000000-0005-0000-0000-00000A910000}"/>
    <cellStyle name="20% - Accent1 4 2 5 2 4 3 2" xfId="37314" xr:uid="{00000000-0005-0000-0000-00000B910000}"/>
    <cellStyle name="20% - Accent1 4 2 5 2 4 3 2 2" xfId="37315" xr:uid="{00000000-0005-0000-0000-00000C910000}"/>
    <cellStyle name="20% - Accent1 4 2 5 2 4 3 2 2 2" xfId="37316" xr:uid="{00000000-0005-0000-0000-00000D910000}"/>
    <cellStyle name="20% - Accent1 4 2 5 2 4 3 2 2 2 2" xfId="37317" xr:uid="{00000000-0005-0000-0000-00000E910000}"/>
    <cellStyle name="20% - Accent1 4 2 5 2 4 3 2 2 3" xfId="37318" xr:uid="{00000000-0005-0000-0000-00000F910000}"/>
    <cellStyle name="20% - Accent1 4 2 5 2 4 3 2 3" xfId="37319" xr:uid="{00000000-0005-0000-0000-000010910000}"/>
    <cellStyle name="20% - Accent1 4 2 5 2 4 3 2 3 2" xfId="37320" xr:uid="{00000000-0005-0000-0000-000011910000}"/>
    <cellStyle name="20% - Accent1 4 2 5 2 4 3 2 4" xfId="37321" xr:uid="{00000000-0005-0000-0000-000012910000}"/>
    <cellStyle name="20% - Accent1 4 2 5 2 4 3 3" xfId="37322" xr:uid="{00000000-0005-0000-0000-000013910000}"/>
    <cellStyle name="20% - Accent1 4 2 5 2 4 3 3 2" xfId="37323" xr:uid="{00000000-0005-0000-0000-000014910000}"/>
    <cellStyle name="20% - Accent1 4 2 5 2 4 3 3 2 2" xfId="37324" xr:uid="{00000000-0005-0000-0000-000015910000}"/>
    <cellStyle name="20% - Accent1 4 2 5 2 4 3 3 2 2 2" xfId="37325" xr:uid="{00000000-0005-0000-0000-000016910000}"/>
    <cellStyle name="20% - Accent1 4 2 5 2 4 3 3 2 3" xfId="37326" xr:uid="{00000000-0005-0000-0000-000017910000}"/>
    <cellStyle name="20% - Accent1 4 2 5 2 4 3 3 3" xfId="37327" xr:uid="{00000000-0005-0000-0000-000018910000}"/>
    <cellStyle name="20% - Accent1 4 2 5 2 4 3 3 3 2" xfId="37328" xr:uid="{00000000-0005-0000-0000-000019910000}"/>
    <cellStyle name="20% - Accent1 4 2 5 2 4 3 3 4" xfId="37329" xr:uid="{00000000-0005-0000-0000-00001A910000}"/>
    <cellStyle name="20% - Accent1 4 2 5 2 4 3 4" xfId="37330" xr:uid="{00000000-0005-0000-0000-00001B910000}"/>
    <cellStyle name="20% - Accent1 4 2 5 2 4 3 4 2" xfId="37331" xr:uid="{00000000-0005-0000-0000-00001C910000}"/>
    <cellStyle name="20% - Accent1 4 2 5 2 4 3 4 2 2" xfId="37332" xr:uid="{00000000-0005-0000-0000-00001D910000}"/>
    <cellStyle name="20% - Accent1 4 2 5 2 4 3 4 2 2 2" xfId="37333" xr:uid="{00000000-0005-0000-0000-00001E910000}"/>
    <cellStyle name="20% - Accent1 4 2 5 2 4 3 4 2 3" xfId="37334" xr:uid="{00000000-0005-0000-0000-00001F910000}"/>
    <cellStyle name="20% - Accent1 4 2 5 2 4 3 4 3" xfId="37335" xr:uid="{00000000-0005-0000-0000-000020910000}"/>
    <cellStyle name="20% - Accent1 4 2 5 2 4 3 4 3 2" xfId="37336" xr:uid="{00000000-0005-0000-0000-000021910000}"/>
    <cellStyle name="20% - Accent1 4 2 5 2 4 3 4 4" xfId="37337" xr:uid="{00000000-0005-0000-0000-000022910000}"/>
    <cellStyle name="20% - Accent1 4 2 5 2 4 3 5" xfId="37338" xr:uid="{00000000-0005-0000-0000-000023910000}"/>
    <cellStyle name="20% - Accent1 4 2 5 2 4 3 5 2" xfId="37339" xr:uid="{00000000-0005-0000-0000-000024910000}"/>
    <cellStyle name="20% - Accent1 4 2 5 2 4 3 5 2 2" xfId="37340" xr:uid="{00000000-0005-0000-0000-000025910000}"/>
    <cellStyle name="20% - Accent1 4 2 5 2 4 3 5 3" xfId="37341" xr:uid="{00000000-0005-0000-0000-000026910000}"/>
    <cellStyle name="20% - Accent1 4 2 5 2 4 3 6" xfId="37342" xr:uid="{00000000-0005-0000-0000-000027910000}"/>
    <cellStyle name="20% - Accent1 4 2 5 2 4 3 6 2" xfId="37343" xr:uid="{00000000-0005-0000-0000-000028910000}"/>
    <cellStyle name="20% - Accent1 4 2 5 2 4 3 6 2 2" xfId="37344" xr:uid="{00000000-0005-0000-0000-000029910000}"/>
    <cellStyle name="20% - Accent1 4 2 5 2 4 3 6 3" xfId="37345" xr:uid="{00000000-0005-0000-0000-00002A910000}"/>
    <cellStyle name="20% - Accent1 4 2 5 2 4 3 7" xfId="37346" xr:uid="{00000000-0005-0000-0000-00002B910000}"/>
    <cellStyle name="20% - Accent1 4 2 5 2 4 3 7 2" xfId="37347" xr:uid="{00000000-0005-0000-0000-00002C910000}"/>
    <cellStyle name="20% - Accent1 4 2 5 2 4 3 8" xfId="37348" xr:uid="{00000000-0005-0000-0000-00002D910000}"/>
    <cellStyle name="20% - Accent1 4 2 5 2 4 3 8 2" xfId="37349" xr:uid="{00000000-0005-0000-0000-00002E910000}"/>
    <cellStyle name="20% - Accent1 4 2 5 2 4 3 9" xfId="37350" xr:uid="{00000000-0005-0000-0000-00002F910000}"/>
    <cellStyle name="20% - Accent1 4 2 5 2 4 4" xfId="37351" xr:uid="{00000000-0005-0000-0000-000030910000}"/>
    <cellStyle name="20% - Accent1 4 2 5 2 4 4 2" xfId="37352" xr:uid="{00000000-0005-0000-0000-000031910000}"/>
    <cellStyle name="20% - Accent1 4 2 5 2 4 4 2 2" xfId="37353" xr:uid="{00000000-0005-0000-0000-000032910000}"/>
    <cellStyle name="20% - Accent1 4 2 5 2 4 4 2 2 2" xfId="37354" xr:uid="{00000000-0005-0000-0000-000033910000}"/>
    <cellStyle name="20% - Accent1 4 2 5 2 4 4 2 3" xfId="37355" xr:uid="{00000000-0005-0000-0000-000034910000}"/>
    <cellStyle name="20% - Accent1 4 2 5 2 4 4 3" xfId="37356" xr:uid="{00000000-0005-0000-0000-000035910000}"/>
    <cellStyle name="20% - Accent1 4 2 5 2 4 4 3 2" xfId="37357" xr:uid="{00000000-0005-0000-0000-000036910000}"/>
    <cellStyle name="20% - Accent1 4 2 5 2 4 4 4" xfId="37358" xr:uid="{00000000-0005-0000-0000-000037910000}"/>
    <cellStyle name="20% - Accent1 4 2 5 2 4 5" xfId="37359" xr:uid="{00000000-0005-0000-0000-000038910000}"/>
    <cellStyle name="20% - Accent1 4 2 5 2 4 5 2" xfId="37360" xr:uid="{00000000-0005-0000-0000-000039910000}"/>
    <cellStyle name="20% - Accent1 4 2 5 2 4 5 2 2" xfId="37361" xr:uid="{00000000-0005-0000-0000-00003A910000}"/>
    <cellStyle name="20% - Accent1 4 2 5 2 4 5 2 2 2" xfId="37362" xr:uid="{00000000-0005-0000-0000-00003B910000}"/>
    <cellStyle name="20% - Accent1 4 2 5 2 4 5 2 3" xfId="37363" xr:uid="{00000000-0005-0000-0000-00003C910000}"/>
    <cellStyle name="20% - Accent1 4 2 5 2 4 5 3" xfId="37364" xr:uid="{00000000-0005-0000-0000-00003D910000}"/>
    <cellStyle name="20% - Accent1 4 2 5 2 4 5 3 2" xfId="37365" xr:uid="{00000000-0005-0000-0000-00003E910000}"/>
    <cellStyle name="20% - Accent1 4 2 5 2 4 5 4" xfId="37366" xr:uid="{00000000-0005-0000-0000-00003F910000}"/>
    <cellStyle name="20% - Accent1 4 2 5 2 4 6" xfId="37367" xr:uid="{00000000-0005-0000-0000-000040910000}"/>
    <cellStyle name="20% - Accent1 4 2 5 2 4 6 2" xfId="37368" xr:uid="{00000000-0005-0000-0000-000041910000}"/>
    <cellStyle name="20% - Accent1 4 2 5 2 4 6 2 2" xfId="37369" xr:uid="{00000000-0005-0000-0000-000042910000}"/>
    <cellStyle name="20% - Accent1 4 2 5 2 4 6 2 2 2" xfId="37370" xr:uid="{00000000-0005-0000-0000-000043910000}"/>
    <cellStyle name="20% - Accent1 4 2 5 2 4 6 2 3" xfId="37371" xr:uid="{00000000-0005-0000-0000-000044910000}"/>
    <cellStyle name="20% - Accent1 4 2 5 2 4 6 3" xfId="37372" xr:uid="{00000000-0005-0000-0000-000045910000}"/>
    <cellStyle name="20% - Accent1 4 2 5 2 4 6 3 2" xfId="37373" xr:uid="{00000000-0005-0000-0000-000046910000}"/>
    <cellStyle name="20% - Accent1 4 2 5 2 4 6 4" xfId="37374" xr:uid="{00000000-0005-0000-0000-000047910000}"/>
    <cellStyle name="20% - Accent1 4 2 5 2 4 7" xfId="37375" xr:uid="{00000000-0005-0000-0000-000048910000}"/>
    <cellStyle name="20% - Accent1 4 2 5 2 4 7 2" xfId="37376" xr:uid="{00000000-0005-0000-0000-000049910000}"/>
    <cellStyle name="20% - Accent1 4 2 5 2 4 7 2 2" xfId="37377" xr:uid="{00000000-0005-0000-0000-00004A910000}"/>
    <cellStyle name="20% - Accent1 4 2 5 2 4 7 3" xfId="37378" xr:uid="{00000000-0005-0000-0000-00004B910000}"/>
    <cellStyle name="20% - Accent1 4 2 5 2 4 8" xfId="37379" xr:uid="{00000000-0005-0000-0000-00004C910000}"/>
    <cellStyle name="20% - Accent1 4 2 5 2 4 8 2" xfId="37380" xr:uid="{00000000-0005-0000-0000-00004D910000}"/>
    <cellStyle name="20% - Accent1 4 2 5 2 4 8 2 2" xfId="37381" xr:uid="{00000000-0005-0000-0000-00004E910000}"/>
    <cellStyle name="20% - Accent1 4 2 5 2 4 8 3" xfId="37382" xr:uid="{00000000-0005-0000-0000-00004F910000}"/>
    <cellStyle name="20% - Accent1 4 2 5 2 4 9" xfId="37383" xr:uid="{00000000-0005-0000-0000-000050910000}"/>
    <cellStyle name="20% - Accent1 4 2 5 2 4 9 2" xfId="37384" xr:uid="{00000000-0005-0000-0000-000051910000}"/>
    <cellStyle name="20% - Accent1 4 2 5 2 5" xfId="37385" xr:uid="{00000000-0005-0000-0000-000052910000}"/>
    <cellStyle name="20% - Accent1 4 2 5 2 5 2" xfId="37386" xr:uid="{00000000-0005-0000-0000-000053910000}"/>
    <cellStyle name="20% - Accent1 4 2 5 2 5 2 2" xfId="37387" xr:uid="{00000000-0005-0000-0000-000054910000}"/>
    <cellStyle name="20% - Accent1 4 2 5 2 5 2 2 2" xfId="37388" xr:uid="{00000000-0005-0000-0000-000055910000}"/>
    <cellStyle name="20% - Accent1 4 2 5 2 5 2 2 2 2" xfId="37389" xr:uid="{00000000-0005-0000-0000-000056910000}"/>
    <cellStyle name="20% - Accent1 4 2 5 2 5 2 2 3" xfId="37390" xr:uid="{00000000-0005-0000-0000-000057910000}"/>
    <cellStyle name="20% - Accent1 4 2 5 2 5 2 3" xfId="37391" xr:uid="{00000000-0005-0000-0000-000058910000}"/>
    <cellStyle name="20% - Accent1 4 2 5 2 5 2 3 2" xfId="37392" xr:uid="{00000000-0005-0000-0000-000059910000}"/>
    <cellStyle name="20% - Accent1 4 2 5 2 5 2 4" xfId="37393" xr:uid="{00000000-0005-0000-0000-00005A910000}"/>
    <cellStyle name="20% - Accent1 4 2 5 2 5 3" xfId="37394" xr:uid="{00000000-0005-0000-0000-00005B910000}"/>
    <cellStyle name="20% - Accent1 4 2 5 2 5 3 2" xfId="37395" xr:uid="{00000000-0005-0000-0000-00005C910000}"/>
    <cellStyle name="20% - Accent1 4 2 5 2 5 3 2 2" xfId="37396" xr:uid="{00000000-0005-0000-0000-00005D910000}"/>
    <cellStyle name="20% - Accent1 4 2 5 2 5 3 2 2 2" xfId="37397" xr:uid="{00000000-0005-0000-0000-00005E910000}"/>
    <cellStyle name="20% - Accent1 4 2 5 2 5 3 2 3" xfId="37398" xr:uid="{00000000-0005-0000-0000-00005F910000}"/>
    <cellStyle name="20% - Accent1 4 2 5 2 5 3 3" xfId="37399" xr:uid="{00000000-0005-0000-0000-000060910000}"/>
    <cellStyle name="20% - Accent1 4 2 5 2 5 3 3 2" xfId="37400" xr:uid="{00000000-0005-0000-0000-000061910000}"/>
    <cellStyle name="20% - Accent1 4 2 5 2 5 3 4" xfId="37401" xr:uid="{00000000-0005-0000-0000-000062910000}"/>
    <cellStyle name="20% - Accent1 4 2 5 2 5 4" xfId="37402" xr:uid="{00000000-0005-0000-0000-000063910000}"/>
    <cellStyle name="20% - Accent1 4 2 5 2 5 4 2" xfId="37403" xr:uid="{00000000-0005-0000-0000-000064910000}"/>
    <cellStyle name="20% - Accent1 4 2 5 2 5 4 2 2" xfId="37404" xr:uid="{00000000-0005-0000-0000-000065910000}"/>
    <cellStyle name="20% - Accent1 4 2 5 2 5 4 2 2 2" xfId="37405" xr:uid="{00000000-0005-0000-0000-000066910000}"/>
    <cellStyle name="20% - Accent1 4 2 5 2 5 4 2 3" xfId="37406" xr:uid="{00000000-0005-0000-0000-000067910000}"/>
    <cellStyle name="20% - Accent1 4 2 5 2 5 4 3" xfId="37407" xr:uid="{00000000-0005-0000-0000-000068910000}"/>
    <cellStyle name="20% - Accent1 4 2 5 2 5 4 3 2" xfId="37408" xr:uid="{00000000-0005-0000-0000-000069910000}"/>
    <cellStyle name="20% - Accent1 4 2 5 2 5 4 4" xfId="37409" xr:uid="{00000000-0005-0000-0000-00006A910000}"/>
    <cellStyle name="20% - Accent1 4 2 5 2 5 5" xfId="37410" xr:uid="{00000000-0005-0000-0000-00006B910000}"/>
    <cellStyle name="20% - Accent1 4 2 5 2 5 5 2" xfId="37411" xr:uid="{00000000-0005-0000-0000-00006C910000}"/>
    <cellStyle name="20% - Accent1 4 2 5 2 5 5 2 2" xfId="37412" xr:uid="{00000000-0005-0000-0000-00006D910000}"/>
    <cellStyle name="20% - Accent1 4 2 5 2 5 5 3" xfId="37413" xr:uid="{00000000-0005-0000-0000-00006E910000}"/>
    <cellStyle name="20% - Accent1 4 2 5 2 5 6" xfId="37414" xr:uid="{00000000-0005-0000-0000-00006F910000}"/>
    <cellStyle name="20% - Accent1 4 2 5 2 5 6 2" xfId="37415" xr:uid="{00000000-0005-0000-0000-000070910000}"/>
    <cellStyle name="20% - Accent1 4 2 5 2 5 6 2 2" xfId="37416" xr:uid="{00000000-0005-0000-0000-000071910000}"/>
    <cellStyle name="20% - Accent1 4 2 5 2 5 6 3" xfId="37417" xr:uid="{00000000-0005-0000-0000-000072910000}"/>
    <cellStyle name="20% - Accent1 4 2 5 2 5 7" xfId="37418" xr:uid="{00000000-0005-0000-0000-000073910000}"/>
    <cellStyle name="20% - Accent1 4 2 5 2 5 7 2" xfId="37419" xr:uid="{00000000-0005-0000-0000-000074910000}"/>
    <cellStyle name="20% - Accent1 4 2 5 2 5 8" xfId="37420" xr:uid="{00000000-0005-0000-0000-000075910000}"/>
    <cellStyle name="20% - Accent1 4 2 5 2 5 8 2" xfId="37421" xr:uid="{00000000-0005-0000-0000-000076910000}"/>
    <cellStyle name="20% - Accent1 4 2 5 2 5 9" xfId="37422" xr:uid="{00000000-0005-0000-0000-000077910000}"/>
    <cellStyle name="20% - Accent1 4 2 5 2 6" xfId="37423" xr:uid="{00000000-0005-0000-0000-000078910000}"/>
    <cellStyle name="20% - Accent1 4 2 5 2 6 2" xfId="37424" xr:uid="{00000000-0005-0000-0000-000079910000}"/>
    <cellStyle name="20% - Accent1 4 2 5 2 6 2 2" xfId="37425" xr:uid="{00000000-0005-0000-0000-00007A910000}"/>
    <cellStyle name="20% - Accent1 4 2 5 2 6 2 2 2" xfId="37426" xr:uid="{00000000-0005-0000-0000-00007B910000}"/>
    <cellStyle name="20% - Accent1 4 2 5 2 6 2 2 2 2" xfId="37427" xr:uid="{00000000-0005-0000-0000-00007C910000}"/>
    <cellStyle name="20% - Accent1 4 2 5 2 6 2 2 3" xfId="37428" xr:uid="{00000000-0005-0000-0000-00007D910000}"/>
    <cellStyle name="20% - Accent1 4 2 5 2 6 2 3" xfId="37429" xr:uid="{00000000-0005-0000-0000-00007E910000}"/>
    <cellStyle name="20% - Accent1 4 2 5 2 6 2 3 2" xfId="37430" xr:uid="{00000000-0005-0000-0000-00007F910000}"/>
    <cellStyle name="20% - Accent1 4 2 5 2 6 2 4" xfId="37431" xr:uid="{00000000-0005-0000-0000-000080910000}"/>
    <cellStyle name="20% - Accent1 4 2 5 2 6 3" xfId="37432" xr:uid="{00000000-0005-0000-0000-000081910000}"/>
    <cellStyle name="20% - Accent1 4 2 5 2 6 3 2" xfId="37433" xr:uid="{00000000-0005-0000-0000-000082910000}"/>
    <cellStyle name="20% - Accent1 4 2 5 2 6 3 2 2" xfId="37434" xr:uid="{00000000-0005-0000-0000-000083910000}"/>
    <cellStyle name="20% - Accent1 4 2 5 2 6 3 2 2 2" xfId="37435" xr:uid="{00000000-0005-0000-0000-000084910000}"/>
    <cellStyle name="20% - Accent1 4 2 5 2 6 3 2 3" xfId="37436" xr:uid="{00000000-0005-0000-0000-000085910000}"/>
    <cellStyle name="20% - Accent1 4 2 5 2 6 3 3" xfId="37437" xr:uid="{00000000-0005-0000-0000-000086910000}"/>
    <cellStyle name="20% - Accent1 4 2 5 2 6 3 3 2" xfId="37438" xr:uid="{00000000-0005-0000-0000-000087910000}"/>
    <cellStyle name="20% - Accent1 4 2 5 2 6 3 4" xfId="37439" xr:uid="{00000000-0005-0000-0000-000088910000}"/>
    <cellStyle name="20% - Accent1 4 2 5 2 6 4" xfId="37440" xr:uid="{00000000-0005-0000-0000-000089910000}"/>
    <cellStyle name="20% - Accent1 4 2 5 2 6 4 2" xfId="37441" xr:uid="{00000000-0005-0000-0000-00008A910000}"/>
    <cellStyle name="20% - Accent1 4 2 5 2 6 4 2 2" xfId="37442" xr:uid="{00000000-0005-0000-0000-00008B910000}"/>
    <cellStyle name="20% - Accent1 4 2 5 2 6 4 2 2 2" xfId="37443" xr:uid="{00000000-0005-0000-0000-00008C910000}"/>
    <cellStyle name="20% - Accent1 4 2 5 2 6 4 2 3" xfId="37444" xr:uid="{00000000-0005-0000-0000-00008D910000}"/>
    <cellStyle name="20% - Accent1 4 2 5 2 6 4 3" xfId="37445" xr:uid="{00000000-0005-0000-0000-00008E910000}"/>
    <cellStyle name="20% - Accent1 4 2 5 2 6 4 3 2" xfId="37446" xr:uid="{00000000-0005-0000-0000-00008F910000}"/>
    <cellStyle name="20% - Accent1 4 2 5 2 6 4 4" xfId="37447" xr:uid="{00000000-0005-0000-0000-000090910000}"/>
    <cellStyle name="20% - Accent1 4 2 5 2 6 5" xfId="37448" xr:uid="{00000000-0005-0000-0000-000091910000}"/>
    <cellStyle name="20% - Accent1 4 2 5 2 6 5 2" xfId="37449" xr:uid="{00000000-0005-0000-0000-000092910000}"/>
    <cellStyle name="20% - Accent1 4 2 5 2 6 5 2 2" xfId="37450" xr:uid="{00000000-0005-0000-0000-000093910000}"/>
    <cellStyle name="20% - Accent1 4 2 5 2 6 5 3" xfId="37451" xr:uid="{00000000-0005-0000-0000-000094910000}"/>
    <cellStyle name="20% - Accent1 4 2 5 2 6 6" xfId="37452" xr:uid="{00000000-0005-0000-0000-000095910000}"/>
    <cellStyle name="20% - Accent1 4 2 5 2 6 6 2" xfId="37453" xr:uid="{00000000-0005-0000-0000-000096910000}"/>
    <cellStyle name="20% - Accent1 4 2 5 2 6 6 2 2" xfId="37454" xr:uid="{00000000-0005-0000-0000-000097910000}"/>
    <cellStyle name="20% - Accent1 4 2 5 2 6 6 3" xfId="37455" xr:uid="{00000000-0005-0000-0000-000098910000}"/>
    <cellStyle name="20% - Accent1 4 2 5 2 6 7" xfId="37456" xr:uid="{00000000-0005-0000-0000-000099910000}"/>
    <cellStyle name="20% - Accent1 4 2 5 2 6 7 2" xfId="37457" xr:uid="{00000000-0005-0000-0000-00009A910000}"/>
    <cellStyle name="20% - Accent1 4 2 5 2 6 8" xfId="37458" xr:uid="{00000000-0005-0000-0000-00009B910000}"/>
    <cellStyle name="20% - Accent1 4 2 5 2 6 8 2" xfId="37459" xr:uid="{00000000-0005-0000-0000-00009C910000}"/>
    <cellStyle name="20% - Accent1 4 2 5 2 6 9" xfId="37460" xr:uid="{00000000-0005-0000-0000-00009D910000}"/>
    <cellStyle name="20% - Accent1 4 2 5 2 7" xfId="37461" xr:uid="{00000000-0005-0000-0000-00009E910000}"/>
    <cellStyle name="20% - Accent1 4 2 5 2 7 2" xfId="37462" xr:uid="{00000000-0005-0000-0000-00009F910000}"/>
    <cellStyle name="20% - Accent1 4 2 5 2 7 2 2" xfId="37463" xr:uid="{00000000-0005-0000-0000-0000A0910000}"/>
    <cellStyle name="20% - Accent1 4 2 5 2 7 2 2 2" xfId="37464" xr:uid="{00000000-0005-0000-0000-0000A1910000}"/>
    <cellStyle name="20% - Accent1 4 2 5 2 7 2 3" xfId="37465" xr:uid="{00000000-0005-0000-0000-0000A2910000}"/>
    <cellStyle name="20% - Accent1 4 2 5 2 7 3" xfId="37466" xr:uid="{00000000-0005-0000-0000-0000A3910000}"/>
    <cellStyle name="20% - Accent1 4 2 5 2 7 3 2" xfId="37467" xr:uid="{00000000-0005-0000-0000-0000A4910000}"/>
    <cellStyle name="20% - Accent1 4 2 5 2 7 4" xfId="37468" xr:uid="{00000000-0005-0000-0000-0000A5910000}"/>
    <cellStyle name="20% - Accent1 4 2 5 2 8" xfId="37469" xr:uid="{00000000-0005-0000-0000-0000A6910000}"/>
    <cellStyle name="20% - Accent1 4 2 5 2 8 2" xfId="37470" xr:uid="{00000000-0005-0000-0000-0000A7910000}"/>
    <cellStyle name="20% - Accent1 4 2 5 2 8 2 2" xfId="37471" xr:uid="{00000000-0005-0000-0000-0000A8910000}"/>
    <cellStyle name="20% - Accent1 4 2 5 2 8 2 2 2" xfId="37472" xr:uid="{00000000-0005-0000-0000-0000A9910000}"/>
    <cellStyle name="20% - Accent1 4 2 5 2 8 2 3" xfId="37473" xr:uid="{00000000-0005-0000-0000-0000AA910000}"/>
    <cellStyle name="20% - Accent1 4 2 5 2 8 3" xfId="37474" xr:uid="{00000000-0005-0000-0000-0000AB910000}"/>
    <cellStyle name="20% - Accent1 4 2 5 2 8 3 2" xfId="37475" xr:uid="{00000000-0005-0000-0000-0000AC910000}"/>
    <cellStyle name="20% - Accent1 4 2 5 2 8 4" xfId="37476" xr:uid="{00000000-0005-0000-0000-0000AD910000}"/>
    <cellStyle name="20% - Accent1 4 2 5 2 9" xfId="37477" xr:uid="{00000000-0005-0000-0000-0000AE910000}"/>
    <cellStyle name="20% - Accent1 4 2 5 2 9 2" xfId="37478" xr:uid="{00000000-0005-0000-0000-0000AF910000}"/>
    <cellStyle name="20% - Accent1 4 2 5 2 9 2 2" xfId="37479" xr:uid="{00000000-0005-0000-0000-0000B0910000}"/>
    <cellStyle name="20% - Accent1 4 2 5 2 9 2 2 2" xfId="37480" xr:uid="{00000000-0005-0000-0000-0000B1910000}"/>
    <cellStyle name="20% - Accent1 4 2 5 2 9 2 3" xfId="37481" xr:uid="{00000000-0005-0000-0000-0000B2910000}"/>
    <cellStyle name="20% - Accent1 4 2 5 2 9 3" xfId="37482" xr:uid="{00000000-0005-0000-0000-0000B3910000}"/>
    <cellStyle name="20% - Accent1 4 2 5 2 9 3 2" xfId="37483" xr:uid="{00000000-0005-0000-0000-0000B4910000}"/>
    <cellStyle name="20% - Accent1 4 2 5 2 9 4" xfId="37484" xr:uid="{00000000-0005-0000-0000-0000B5910000}"/>
    <cellStyle name="20% - Accent1 4 2 5 3" xfId="37485" xr:uid="{00000000-0005-0000-0000-0000B6910000}"/>
    <cellStyle name="20% - Accent1 4 2 5 3 10" xfId="37486" xr:uid="{00000000-0005-0000-0000-0000B7910000}"/>
    <cellStyle name="20% - Accent1 4 2 5 3 10 2" xfId="37487" xr:uid="{00000000-0005-0000-0000-0000B8910000}"/>
    <cellStyle name="20% - Accent1 4 2 5 3 11" xfId="37488" xr:uid="{00000000-0005-0000-0000-0000B9910000}"/>
    <cellStyle name="20% - Accent1 4 2 5 3 2" xfId="37489" xr:uid="{00000000-0005-0000-0000-0000BA910000}"/>
    <cellStyle name="20% - Accent1 4 2 5 3 2 2" xfId="37490" xr:uid="{00000000-0005-0000-0000-0000BB910000}"/>
    <cellStyle name="20% - Accent1 4 2 5 3 2 2 2" xfId="37491" xr:uid="{00000000-0005-0000-0000-0000BC910000}"/>
    <cellStyle name="20% - Accent1 4 2 5 3 2 2 2 2" xfId="37492" xr:uid="{00000000-0005-0000-0000-0000BD910000}"/>
    <cellStyle name="20% - Accent1 4 2 5 3 2 2 2 2 2" xfId="37493" xr:uid="{00000000-0005-0000-0000-0000BE910000}"/>
    <cellStyle name="20% - Accent1 4 2 5 3 2 2 2 3" xfId="37494" xr:uid="{00000000-0005-0000-0000-0000BF910000}"/>
    <cellStyle name="20% - Accent1 4 2 5 3 2 2 3" xfId="37495" xr:uid="{00000000-0005-0000-0000-0000C0910000}"/>
    <cellStyle name="20% - Accent1 4 2 5 3 2 2 3 2" xfId="37496" xr:uid="{00000000-0005-0000-0000-0000C1910000}"/>
    <cellStyle name="20% - Accent1 4 2 5 3 2 2 4" xfId="37497" xr:uid="{00000000-0005-0000-0000-0000C2910000}"/>
    <cellStyle name="20% - Accent1 4 2 5 3 2 3" xfId="37498" xr:uid="{00000000-0005-0000-0000-0000C3910000}"/>
    <cellStyle name="20% - Accent1 4 2 5 3 2 3 2" xfId="37499" xr:uid="{00000000-0005-0000-0000-0000C4910000}"/>
    <cellStyle name="20% - Accent1 4 2 5 3 2 3 2 2" xfId="37500" xr:uid="{00000000-0005-0000-0000-0000C5910000}"/>
    <cellStyle name="20% - Accent1 4 2 5 3 2 3 2 2 2" xfId="37501" xr:uid="{00000000-0005-0000-0000-0000C6910000}"/>
    <cellStyle name="20% - Accent1 4 2 5 3 2 3 2 3" xfId="37502" xr:uid="{00000000-0005-0000-0000-0000C7910000}"/>
    <cellStyle name="20% - Accent1 4 2 5 3 2 3 3" xfId="37503" xr:uid="{00000000-0005-0000-0000-0000C8910000}"/>
    <cellStyle name="20% - Accent1 4 2 5 3 2 3 3 2" xfId="37504" xr:uid="{00000000-0005-0000-0000-0000C9910000}"/>
    <cellStyle name="20% - Accent1 4 2 5 3 2 3 4" xfId="37505" xr:uid="{00000000-0005-0000-0000-0000CA910000}"/>
    <cellStyle name="20% - Accent1 4 2 5 3 2 4" xfId="37506" xr:uid="{00000000-0005-0000-0000-0000CB910000}"/>
    <cellStyle name="20% - Accent1 4 2 5 3 2 4 2" xfId="37507" xr:uid="{00000000-0005-0000-0000-0000CC910000}"/>
    <cellStyle name="20% - Accent1 4 2 5 3 2 4 2 2" xfId="37508" xr:uid="{00000000-0005-0000-0000-0000CD910000}"/>
    <cellStyle name="20% - Accent1 4 2 5 3 2 4 2 2 2" xfId="37509" xr:uid="{00000000-0005-0000-0000-0000CE910000}"/>
    <cellStyle name="20% - Accent1 4 2 5 3 2 4 2 3" xfId="37510" xr:uid="{00000000-0005-0000-0000-0000CF910000}"/>
    <cellStyle name="20% - Accent1 4 2 5 3 2 4 3" xfId="37511" xr:uid="{00000000-0005-0000-0000-0000D0910000}"/>
    <cellStyle name="20% - Accent1 4 2 5 3 2 4 3 2" xfId="37512" xr:uid="{00000000-0005-0000-0000-0000D1910000}"/>
    <cellStyle name="20% - Accent1 4 2 5 3 2 4 4" xfId="37513" xr:uid="{00000000-0005-0000-0000-0000D2910000}"/>
    <cellStyle name="20% - Accent1 4 2 5 3 2 5" xfId="37514" xr:uid="{00000000-0005-0000-0000-0000D3910000}"/>
    <cellStyle name="20% - Accent1 4 2 5 3 2 5 2" xfId="37515" xr:uid="{00000000-0005-0000-0000-0000D4910000}"/>
    <cellStyle name="20% - Accent1 4 2 5 3 2 5 2 2" xfId="37516" xr:uid="{00000000-0005-0000-0000-0000D5910000}"/>
    <cellStyle name="20% - Accent1 4 2 5 3 2 5 3" xfId="37517" xr:uid="{00000000-0005-0000-0000-0000D6910000}"/>
    <cellStyle name="20% - Accent1 4 2 5 3 2 6" xfId="37518" xr:uid="{00000000-0005-0000-0000-0000D7910000}"/>
    <cellStyle name="20% - Accent1 4 2 5 3 2 6 2" xfId="37519" xr:uid="{00000000-0005-0000-0000-0000D8910000}"/>
    <cellStyle name="20% - Accent1 4 2 5 3 2 6 2 2" xfId="37520" xr:uid="{00000000-0005-0000-0000-0000D9910000}"/>
    <cellStyle name="20% - Accent1 4 2 5 3 2 6 3" xfId="37521" xr:uid="{00000000-0005-0000-0000-0000DA910000}"/>
    <cellStyle name="20% - Accent1 4 2 5 3 2 7" xfId="37522" xr:uid="{00000000-0005-0000-0000-0000DB910000}"/>
    <cellStyle name="20% - Accent1 4 2 5 3 2 7 2" xfId="37523" xr:uid="{00000000-0005-0000-0000-0000DC910000}"/>
    <cellStyle name="20% - Accent1 4 2 5 3 2 8" xfId="37524" xr:uid="{00000000-0005-0000-0000-0000DD910000}"/>
    <cellStyle name="20% - Accent1 4 2 5 3 2 8 2" xfId="37525" xr:uid="{00000000-0005-0000-0000-0000DE910000}"/>
    <cellStyle name="20% - Accent1 4 2 5 3 2 9" xfId="37526" xr:uid="{00000000-0005-0000-0000-0000DF910000}"/>
    <cellStyle name="20% - Accent1 4 2 5 3 3" xfId="37527" xr:uid="{00000000-0005-0000-0000-0000E0910000}"/>
    <cellStyle name="20% - Accent1 4 2 5 3 3 2" xfId="37528" xr:uid="{00000000-0005-0000-0000-0000E1910000}"/>
    <cellStyle name="20% - Accent1 4 2 5 3 3 2 2" xfId="37529" xr:uid="{00000000-0005-0000-0000-0000E2910000}"/>
    <cellStyle name="20% - Accent1 4 2 5 3 3 2 2 2" xfId="37530" xr:uid="{00000000-0005-0000-0000-0000E3910000}"/>
    <cellStyle name="20% - Accent1 4 2 5 3 3 2 2 2 2" xfId="37531" xr:uid="{00000000-0005-0000-0000-0000E4910000}"/>
    <cellStyle name="20% - Accent1 4 2 5 3 3 2 2 3" xfId="37532" xr:uid="{00000000-0005-0000-0000-0000E5910000}"/>
    <cellStyle name="20% - Accent1 4 2 5 3 3 2 3" xfId="37533" xr:uid="{00000000-0005-0000-0000-0000E6910000}"/>
    <cellStyle name="20% - Accent1 4 2 5 3 3 2 3 2" xfId="37534" xr:uid="{00000000-0005-0000-0000-0000E7910000}"/>
    <cellStyle name="20% - Accent1 4 2 5 3 3 2 4" xfId="37535" xr:uid="{00000000-0005-0000-0000-0000E8910000}"/>
    <cellStyle name="20% - Accent1 4 2 5 3 3 3" xfId="37536" xr:uid="{00000000-0005-0000-0000-0000E9910000}"/>
    <cellStyle name="20% - Accent1 4 2 5 3 3 3 2" xfId="37537" xr:uid="{00000000-0005-0000-0000-0000EA910000}"/>
    <cellStyle name="20% - Accent1 4 2 5 3 3 3 2 2" xfId="37538" xr:uid="{00000000-0005-0000-0000-0000EB910000}"/>
    <cellStyle name="20% - Accent1 4 2 5 3 3 3 2 2 2" xfId="37539" xr:uid="{00000000-0005-0000-0000-0000EC910000}"/>
    <cellStyle name="20% - Accent1 4 2 5 3 3 3 2 3" xfId="37540" xr:uid="{00000000-0005-0000-0000-0000ED910000}"/>
    <cellStyle name="20% - Accent1 4 2 5 3 3 3 3" xfId="37541" xr:uid="{00000000-0005-0000-0000-0000EE910000}"/>
    <cellStyle name="20% - Accent1 4 2 5 3 3 3 3 2" xfId="37542" xr:uid="{00000000-0005-0000-0000-0000EF910000}"/>
    <cellStyle name="20% - Accent1 4 2 5 3 3 3 4" xfId="37543" xr:uid="{00000000-0005-0000-0000-0000F0910000}"/>
    <cellStyle name="20% - Accent1 4 2 5 3 3 4" xfId="37544" xr:uid="{00000000-0005-0000-0000-0000F1910000}"/>
    <cellStyle name="20% - Accent1 4 2 5 3 3 4 2" xfId="37545" xr:uid="{00000000-0005-0000-0000-0000F2910000}"/>
    <cellStyle name="20% - Accent1 4 2 5 3 3 4 2 2" xfId="37546" xr:uid="{00000000-0005-0000-0000-0000F3910000}"/>
    <cellStyle name="20% - Accent1 4 2 5 3 3 4 2 2 2" xfId="37547" xr:uid="{00000000-0005-0000-0000-0000F4910000}"/>
    <cellStyle name="20% - Accent1 4 2 5 3 3 4 2 3" xfId="37548" xr:uid="{00000000-0005-0000-0000-0000F5910000}"/>
    <cellStyle name="20% - Accent1 4 2 5 3 3 4 3" xfId="37549" xr:uid="{00000000-0005-0000-0000-0000F6910000}"/>
    <cellStyle name="20% - Accent1 4 2 5 3 3 4 3 2" xfId="37550" xr:uid="{00000000-0005-0000-0000-0000F7910000}"/>
    <cellStyle name="20% - Accent1 4 2 5 3 3 4 4" xfId="37551" xr:uid="{00000000-0005-0000-0000-0000F8910000}"/>
    <cellStyle name="20% - Accent1 4 2 5 3 3 5" xfId="37552" xr:uid="{00000000-0005-0000-0000-0000F9910000}"/>
    <cellStyle name="20% - Accent1 4 2 5 3 3 5 2" xfId="37553" xr:uid="{00000000-0005-0000-0000-0000FA910000}"/>
    <cellStyle name="20% - Accent1 4 2 5 3 3 5 2 2" xfId="37554" xr:uid="{00000000-0005-0000-0000-0000FB910000}"/>
    <cellStyle name="20% - Accent1 4 2 5 3 3 5 3" xfId="37555" xr:uid="{00000000-0005-0000-0000-0000FC910000}"/>
    <cellStyle name="20% - Accent1 4 2 5 3 3 6" xfId="37556" xr:uid="{00000000-0005-0000-0000-0000FD910000}"/>
    <cellStyle name="20% - Accent1 4 2 5 3 3 6 2" xfId="37557" xr:uid="{00000000-0005-0000-0000-0000FE910000}"/>
    <cellStyle name="20% - Accent1 4 2 5 3 3 6 2 2" xfId="37558" xr:uid="{00000000-0005-0000-0000-0000FF910000}"/>
    <cellStyle name="20% - Accent1 4 2 5 3 3 6 3" xfId="37559" xr:uid="{00000000-0005-0000-0000-000000920000}"/>
    <cellStyle name="20% - Accent1 4 2 5 3 3 7" xfId="37560" xr:uid="{00000000-0005-0000-0000-000001920000}"/>
    <cellStyle name="20% - Accent1 4 2 5 3 3 7 2" xfId="37561" xr:uid="{00000000-0005-0000-0000-000002920000}"/>
    <cellStyle name="20% - Accent1 4 2 5 3 3 8" xfId="37562" xr:uid="{00000000-0005-0000-0000-000003920000}"/>
    <cellStyle name="20% - Accent1 4 2 5 3 3 8 2" xfId="37563" xr:uid="{00000000-0005-0000-0000-000004920000}"/>
    <cellStyle name="20% - Accent1 4 2 5 3 3 9" xfId="37564" xr:uid="{00000000-0005-0000-0000-000005920000}"/>
    <cellStyle name="20% - Accent1 4 2 5 3 4" xfId="37565" xr:uid="{00000000-0005-0000-0000-000006920000}"/>
    <cellStyle name="20% - Accent1 4 2 5 3 4 2" xfId="37566" xr:uid="{00000000-0005-0000-0000-000007920000}"/>
    <cellStyle name="20% - Accent1 4 2 5 3 4 2 2" xfId="37567" xr:uid="{00000000-0005-0000-0000-000008920000}"/>
    <cellStyle name="20% - Accent1 4 2 5 3 4 2 2 2" xfId="37568" xr:uid="{00000000-0005-0000-0000-000009920000}"/>
    <cellStyle name="20% - Accent1 4 2 5 3 4 2 3" xfId="37569" xr:uid="{00000000-0005-0000-0000-00000A920000}"/>
    <cellStyle name="20% - Accent1 4 2 5 3 4 3" xfId="37570" xr:uid="{00000000-0005-0000-0000-00000B920000}"/>
    <cellStyle name="20% - Accent1 4 2 5 3 4 3 2" xfId="37571" xr:uid="{00000000-0005-0000-0000-00000C920000}"/>
    <cellStyle name="20% - Accent1 4 2 5 3 4 4" xfId="37572" xr:uid="{00000000-0005-0000-0000-00000D920000}"/>
    <cellStyle name="20% - Accent1 4 2 5 3 5" xfId="37573" xr:uid="{00000000-0005-0000-0000-00000E920000}"/>
    <cellStyle name="20% - Accent1 4 2 5 3 5 2" xfId="37574" xr:uid="{00000000-0005-0000-0000-00000F920000}"/>
    <cellStyle name="20% - Accent1 4 2 5 3 5 2 2" xfId="37575" xr:uid="{00000000-0005-0000-0000-000010920000}"/>
    <cellStyle name="20% - Accent1 4 2 5 3 5 2 2 2" xfId="37576" xr:uid="{00000000-0005-0000-0000-000011920000}"/>
    <cellStyle name="20% - Accent1 4 2 5 3 5 2 3" xfId="37577" xr:uid="{00000000-0005-0000-0000-000012920000}"/>
    <cellStyle name="20% - Accent1 4 2 5 3 5 3" xfId="37578" xr:uid="{00000000-0005-0000-0000-000013920000}"/>
    <cellStyle name="20% - Accent1 4 2 5 3 5 3 2" xfId="37579" xr:uid="{00000000-0005-0000-0000-000014920000}"/>
    <cellStyle name="20% - Accent1 4 2 5 3 5 4" xfId="37580" xr:uid="{00000000-0005-0000-0000-000015920000}"/>
    <cellStyle name="20% - Accent1 4 2 5 3 6" xfId="37581" xr:uid="{00000000-0005-0000-0000-000016920000}"/>
    <cellStyle name="20% - Accent1 4 2 5 3 6 2" xfId="37582" xr:uid="{00000000-0005-0000-0000-000017920000}"/>
    <cellStyle name="20% - Accent1 4 2 5 3 6 2 2" xfId="37583" xr:uid="{00000000-0005-0000-0000-000018920000}"/>
    <cellStyle name="20% - Accent1 4 2 5 3 6 2 2 2" xfId="37584" xr:uid="{00000000-0005-0000-0000-000019920000}"/>
    <cellStyle name="20% - Accent1 4 2 5 3 6 2 3" xfId="37585" xr:uid="{00000000-0005-0000-0000-00001A920000}"/>
    <cellStyle name="20% - Accent1 4 2 5 3 6 3" xfId="37586" xr:uid="{00000000-0005-0000-0000-00001B920000}"/>
    <cellStyle name="20% - Accent1 4 2 5 3 6 3 2" xfId="37587" xr:uid="{00000000-0005-0000-0000-00001C920000}"/>
    <cellStyle name="20% - Accent1 4 2 5 3 6 4" xfId="37588" xr:uid="{00000000-0005-0000-0000-00001D920000}"/>
    <cellStyle name="20% - Accent1 4 2 5 3 7" xfId="37589" xr:uid="{00000000-0005-0000-0000-00001E920000}"/>
    <cellStyle name="20% - Accent1 4 2 5 3 7 2" xfId="37590" xr:uid="{00000000-0005-0000-0000-00001F920000}"/>
    <cellStyle name="20% - Accent1 4 2 5 3 7 2 2" xfId="37591" xr:uid="{00000000-0005-0000-0000-000020920000}"/>
    <cellStyle name="20% - Accent1 4 2 5 3 7 3" xfId="37592" xr:uid="{00000000-0005-0000-0000-000021920000}"/>
    <cellStyle name="20% - Accent1 4 2 5 3 8" xfId="37593" xr:uid="{00000000-0005-0000-0000-000022920000}"/>
    <cellStyle name="20% - Accent1 4 2 5 3 8 2" xfId="37594" xr:uid="{00000000-0005-0000-0000-000023920000}"/>
    <cellStyle name="20% - Accent1 4 2 5 3 8 2 2" xfId="37595" xr:uid="{00000000-0005-0000-0000-000024920000}"/>
    <cellStyle name="20% - Accent1 4 2 5 3 8 3" xfId="37596" xr:uid="{00000000-0005-0000-0000-000025920000}"/>
    <cellStyle name="20% - Accent1 4 2 5 3 9" xfId="37597" xr:uid="{00000000-0005-0000-0000-000026920000}"/>
    <cellStyle name="20% - Accent1 4 2 5 3 9 2" xfId="37598" xr:uid="{00000000-0005-0000-0000-000027920000}"/>
    <cellStyle name="20% - Accent1 4 2 5 4" xfId="37599" xr:uid="{00000000-0005-0000-0000-000028920000}"/>
    <cellStyle name="20% - Accent1 4 2 5 4 10" xfId="37600" xr:uid="{00000000-0005-0000-0000-000029920000}"/>
    <cellStyle name="20% - Accent1 4 2 5 4 10 2" xfId="37601" xr:uid="{00000000-0005-0000-0000-00002A920000}"/>
    <cellStyle name="20% - Accent1 4 2 5 4 11" xfId="37602" xr:uid="{00000000-0005-0000-0000-00002B920000}"/>
    <cellStyle name="20% - Accent1 4 2 5 4 2" xfId="37603" xr:uid="{00000000-0005-0000-0000-00002C920000}"/>
    <cellStyle name="20% - Accent1 4 2 5 4 2 2" xfId="37604" xr:uid="{00000000-0005-0000-0000-00002D920000}"/>
    <cellStyle name="20% - Accent1 4 2 5 4 2 2 2" xfId="37605" xr:uid="{00000000-0005-0000-0000-00002E920000}"/>
    <cellStyle name="20% - Accent1 4 2 5 4 2 2 2 2" xfId="37606" xr:uid="{00000000-0005-0000-0000-00002F920000}"/>
    <cellStyle name="20% - Accent1 4 2 5 4 2 2 2 2 2" xfId="37607" xr:uid="{00000000-0005-0000-0000-000030920000}"/>
    <cellStyle name="20% - Accent1 4 2 5 4 2 2 2 3" xfId="37608" xr:uid="{00000000-0005-0000-0000-000031920000}"/>
    <cellStyle name="20% - Accent1 4 2 5 4 2 2 3" xfId="37609" xr:uid="{00000000-0005-0000-0000-000032920000}"/>
    <cellStyle name="20% - Accent1 4 2 5 4 2 2 3 2" xfId="37610" xr:uid="{00000000-0005-0000-0000-000033920000}"/>
    <cellStyle name="20% - Accent1 4 2 5 4 2 2 4" xfId="37611" xr:uid="{00000000-0005-0000-0000-000034920000}"/>
    <cellStyle name="20% - Accent1 4 2 5 4 2 3" xfId="37612" xr:uid="{00000000-0005-0000-0000-000035920000}"/>
    <cellStyle name="20% - Accent1 4 2 5 4 2 3 2" xfId="37613" xr:uid="{00000000-0005-0000-0000-000036920000}"/>
    <cellStyle name="20% - Accent1 4 2 5 4 2 3 2 2" xfId="37614" xr:uid="{00000000-0005-0000-0000-000037920000}"/>
    <cellStyle name="20% - Accent1 4 2 5 4 2 3 2 2 2" xfId="37615" xr:uid="{00000000-0005-0000-0000-000038920000}"/>
    <cellStyle name="20% - Accent1 4 2 5 4 2 3 2 3" xfId="37616" xr:uid="{00000000-0005-0000-0000-000039920000}"/>
    <cellStyle name="20% - Accent1 4 2 5 4 2 3 3" xfId="37617" xr:uid="{00000000-0005-0000-0000-00003A920000}"/>
    <cellStyle name="20% - Accent1 4 2 5 4 2 3 3 2" xfId="37618" xr:uid="{00000000-0005-0000-0000-00003B920000}"/>
    <cellStyle name="20% - Accent1 4 2 5 4 2 3 4" xfId="37619" xr:uid="{00000000-0005-0000-0000-00003C920000}"/>
    <cellStyle name="20% - Accent1 4 2 5 4 2 4" xfId="37620" xr:uid="{00000000-0005-0000-0000-00003D920000}"/>
    <cellStyle name="20% - Accent1 4 2 5 4 2 4 2" xfId="37621" xr:uid="{00000000-0005-0000-0000-00003E920000}"/>
    <cellStyle name="20% - Accent1 4 2 5 4 2 4 2 2" xfId="37622" xr:uid="{00000000-0005-0000-0000-00003F920000}"/>
    <cellStyle name="20% - Accent1 4 2 5 4 2 4 2 2 2" xfId="37623" xr:uid="{00000000-0005-0000-0000-000040920000}"/>
    <cellStyle name="20% - Accent1 4 2 5 4 2 4 2 3" xfId="37624" xr:uid="{00000000-0005-0000-0000-000041920000}"/>
    <cellStyle name="20% - Accent1 4 2 5 4 2 4 3" xfId="37625" xr:uid="{00000000-0005-0000-0000-000042920000}"/>
    <cellStyle name="20% - Accent1 4 2 5 4 2 4 3 2" xfId="37626" xr:uid="{00000000-0005-0000-0000-000043920000}"/>
    <cellStyle name="20% - Accent1 4 2 5 4 2 4 4" xfId="37627" xr:uid="{00000000-0005-0000-0000-000044920000}"/>
    <cellStyle name="20% - Accent1 4 2 5 4 2 5" xfId="37628" xr:uid="{00000000-0005-0000-0000-000045920000}"/>
    <cellStyle name="20% - Accent1 4 2 5 4 2 5 2" xfId="37629" xr:uid="{00000000-0005-0000-0000-000046920000}"/>
    <cellStyle name="20% - Accent1 4 2 5 4 2 5 2 2" xfId="37630" xr:uid="{00000000-0005-0000-0000-000047920000}"/>
    <cellStyle name="20% - Accent1 4 2 5 4 2 5 3" xfId="37631" xr:uid="{00000000-0005-0000-0000-000048920000}"/>
    <cellStyle name="20% - Accent1 4 2 5 4 2 6" xfId="37632" xr:uid="{00000000-0005-0000-0000-000049920000}"/>
    <cellStyle name="20% - Accent1 4 2 5 4 2 6 2" xfId="37633" xr:uid="{00000000-0005-0000-0000-00004A920000}"/>
    <cellStyle name="20% - Accent1 4 2 5 4 2 6 2 2" xfId="37634" xr:uid="{00000000-0005-0000-0000-00004B920000}"/>
    <cellStyle name="20% - Accent1 4 2 5 4 2 6 3" xfId="37635" xr:uid="{00000000-0005-0000-0000-00004C920000}"/>
    <cellStyle name="20% - Accent1 4 2 5 4 2 7" xfId="37636" xr:uid="{00000000-0005-0000-0000-00004D920000}"/>
    <cellStyle name="20% - Accent1 4 2 5 4 2 7 2" xfId="37637" xr:uid="{00000000-0005-0000-0000-00004E920000}"/>
    <cellStyle name="20% - Accent1 4 2 5 4 2 8" xfId="37638" xr:uid="{00000000-0005-0000-0000-00004F920000}"/>
    <cellStyle name="20% - Accent1 4 2 5 4 2 8 2" xfId="37639" xr:uid="{00000000-0005-0000-0000-000050920000}"/>
    <cellStyle name="20% - Accent1 4 2 5 4 2 9" xfId="37640" xr:uid="{00000000-0005-0000-0000-000051920000}"/>
    <cellStyle name="20% - Accent1 4 2 5 4 3" xfId="37641" xr:uid="{00000000-0005-0000-0000-000052920000}"/>
    <cellStyle name="20% - Accent1 4 2 5 4 3 2" xfId="37642" xr:uid="{00000000-0005-0000-0000-000053920000}"/>
    <cellStyle name="20% - Accent1 4 2 5 4 3 2 2" xfId="37643" xr:uid="{00000000-0005-0000-0000-000054920000}"/>
    <cellStyle name="20% - Accent1 4 2 5 4 3 2 2 2" xfId="37644" xr:uid="{00000000-0005-0000-0000-000055920000}"/>
    <cellStyle name="20% - Accent1 4 2 5 4 3 2 2 2 2" xfId="37645" xr:uid="{00000000-0005-0000-0000-000056920000}"/>
    <cellStyle name="20% - Accent1 4 2 5 4 3 2 2 3" xfId="37646" xr:uid="{00000000-0005-0000-0000-000057920000}"/>
    <cellStyle name="20% - Accent1 4 2 5 4 3 2 3" xfId="37647" xr:uid="{00000000-0005-0000-0000-000058920000}"/>
    <cellStyle name="20% - Accent1 4 2 5 4 3 2 3 2" xfId="37648" xr:uid="{00000000-0005-0000-0000-000059920000}"/>
    <cellStyle name="20% - Accent1 4 2 5 4 3 2 4" xfId="37649" xr:uid="{00000000-0005-0000-0000-00005A920000}"/>
    <cellStyle name="20% - Accent1 4 2 5 4 3 3" xfId="37650" xr:uid="{00000000-0005-0000-0000-00005B920000}"/>
    <cellStyle name="20% - Accent1 4 2 5 4 3 3 2" xfId="37651" xr:uid="{00000000-0005-0000-0000-00005C920000}"/>
    <cellStyle name="20% - Accent1 4 2 5 4 3 3 2 2" xfId="37652" xr:uid="{00000000-0005-0000-0000-00005D920000}"/>
    <cellStyle name="20% - Accent1 4 2 5 4 3 3 2 2 2" xfId="37653" xr:uid="{00000000-0005-0000-0000-00005E920000}"/>
    <cellStyle name="20% - Accent1 4 2 5 4 3 3 2 3" xfId="37654" xr:uid="{00000000-0005-0000-0000-00005F920000}"/>
    <cellStyle name="20% - Accent1 4 2 5 4 3 3 3" xfId="37655" xr:uid="{00000000-0005-0000-0000-000060920000}"/>
    <cellStyle name="20% - Accent1 4 2 5 4 3 3 3 2" xfId="37656" xr:uid="{00000000-0005-0000-0000-000061920000}"/>
    <cellStyle name="20% - Accent1 4 2 5 4 3 3 4" xfId="37657" xr:uid="{00000000-0005-0000-0000-000062920000}"/>
    <cellStyle name="20% - Accent1 4 2 5 4 3 4" xfId="37658" xr:uid="{00000000-0005-0000-0000-000063920000}"/>
    <cellStyle name="20% - Accent1 4 2 5 4 3 4 2" xfId="37659" xr:uid="{00000000-0005-0000-0000-000064920000}"/>
    <cellStyle name="20% - Accent1 4 2 5 4 3 4 2 2" xfId="37660" xr:uid="{00000000-0005-0000-0000-000065920000}"/>
    <cellStyle name="20% - Accent1 4 2 5 4 3 4 2 2 2" xfId="37661" xr:uid="{00000000-0005-0000-0000-000066920000}"/>
    <cellStyle name="20% - Accent1 4 2 5 4 3 4 2 3" xfId="37662" xr:uid="{00000000-0005-0000-0000-000067920000}"/>
    <cellStyle name="20% - Accent1 4 2 5 4 3 4 3" xfId="37663" xr:uid="{00000000-0005-0000-0000-000068920000}"/>
    <cellStyle name="20% - Accent1 4 2 5 4 3 4 3 2" xfId="37664" xr:uid="{00000000-0005-0000-0000-000069920000}"/>
    <cellStyle name="20% - Accent1 4 2 5 4 3 4 4" xfId="37665" xr:uid="{00000000-0005-0000-0000-00006A920000}"/>
    <cellStyle name="20% - Accent1 4 2 5 4 3 5" xfId="37666" xr:uid="{00000000-0005-0000-0000-00006B920000}"/>
    <cellStyle name="20% - Accent1 4 2 5 4 3 5 2" xfId="37667" xr:uid="{00000000-0005-0000-0000-00006C920000}"/>
    <cellStyle name="20% - Accent1 4 2 5 4 3 5 2 2" xfId="37668" xr:uid="{00000000-0005-0000-0000-00006D920000}"/>
    <cellStyle name="20% - Accent1 4 2 5 4 3 5 3" xfId="37669" xr:uid="{00000000-0005-0000-0000-00006E920000}"/>
    <cellStyle name="20% - Accent1 4 2 5 4 3 6" xfId="37670" xr:uid="{00000000-0005-0000-0000-00006F920000}"/>
    <cellStyle name="20% - Accent1 4 2 5 4 3 6 2" xfId="37671" xr:uid="{00000000-0005-0000-0000-000070920000}"/>
    <cellStyle name="20% - Accent1 4 2 5 4 3 6 2 2" xfId="37672" xr:uid="{00000000-0005-0000-0000-000071920000}"/>
    <cellStyle name="20% - Accent1 4 2 5 4 3 6 3" xfId="37673" xr:uid="{00000000-0005-0000-0000-000072920000}"/>
    <cellStyle name="20% - Accent1 4 2 5 4 3 7" xfId="37674" xr:uid="{00000000-0005-0000-0000-000073920000}"/>
    <cellStyle name="20% - Accent1 4 2 5 4 3 7 2" xfId="37675" xr:uid="{00000000-0005-0000-0000-000074920000}"/>
    <cellStyle name="20% - Accent1 4 2 5 4 3 8" xfId="37676" xr:uid="{00000000-0005-0000-0000-000075920000}"/>
    <cellStyle name="20% - Accent1 4 2 5 4 3 8 2" xfId="37677" xr:uid="{00000000-0005-0000-0000-000076920000}"/>
    <cellStyle name="20% - Accent1 4 2 5 4 3 9" xfId="37678" xr:uid="{00000000-0005-0000-0000-000077920000}"/>
    <cellStyle name="20% - Accent1 4 2 5 4 4" xfId="37679" xr:uid="{00000000-0005-0000-0000-000078920000}"/>
    <cellStyle name="20% - Accent1 4 2 5 4 4 2" xfId="37680" xr:uid="{00000000-0005-0000-0000-000079920000}"/>
    <cellStyle name="20% - Accent1 4 2 5 4 4 2 2" xfId="37681" xr:uid="{00000000-0005-0000-0000-00007A920000}"/>
    <cellStyle name="20% - Accent1 4 2 5 4 4 2 2 2" xfId="37682" xr:uid="{00000000-0005-0000-0000-00007B920000}"/>
    <cellStyle name="20% - Accent1 4 2 5 4 4 2 3" xfId="37683" xr:uid="{00000000-0005-0000-0000-00007C920000}"/>
    <cellStyle name="20% - Accent1 4 2 5 4 4 3" xfId="37684" xr:uid="{00000000-0005-0000-0000-00007D920000}"/>
    <cellStyle name="20% - Accent1 4 2 5 4 4 3 2" xfId="37685" xr:uid="{00000000-0005-0000-0000-00007E920000}"/>
    <cellStyle name="20% - Accent1 4 2 5 4 4 4" xfId="37686" xr:uid="{00000000-0005-0000-0000-00007F920000}"/>
    <cellStyle name="20% - Accent1 4 2 5 4 5" xfId="37687" xr:uid="{00000000-0005-0000-0000-000080920000}"/>
    <cellStyle name="20% - Accent1 4 2 5 4 5 2" xfId="37688" xr:uid="{00000000-0005-0000-0000-000081920000}"/>
    <cellStyle name="20% - Accent1 4 2 5 4 5 2 2" xfId="37689" xr:uid="{00000000-0005-0000-0000-000082920000}"/>
    <cellStyle name="20% - Accent1 4 2 5 4 5 2 2 2" xfId="37690" xr:uid="{00000000-0005-0000-0000-000083920000}"/>
    <cellStyle name="20% - Accent1 4 2 5 4 5 2 3" xfId="37691" xr:uid="{00000000-0005-0000-0000-000084920000}"/>
    <cellStyle name="20% - Accent1 4 2 5 4 5 3" xfId="37692" xr:uid="{00000000-0005-0000-0000-000085920000}"/>
    <cellStyle name="20% - Accent1 4 2 5 4 5 3 2" xfId="37693" xr:uid="{00000000-0005-0000-0000-000086920000}"/>
    <cellStyle name="20% - Accent1 4 2 5 4 5 4" xfId="37694" xr:uid="{00000000-0005-0000-0000-000087920000}"/>
    <cellStyle name="20% - Accent1 4 2 5 4 6" xfId="37695" xr:uid="{00000000-0005-0000-0000-000088920000}"/>
    <cellStyle name="20% - Accent1 4 2 5 4 6 2" xfId="37696" xr:uid="{00000000-0005-0000-0000-000089920000}"/>
    <cellStyle name="20% - Accent1 4 2 5 4 6 2 2" xfId="37697" xr:uid="{00000000-0005-0000-0000-00008A920000}"/>
    <cellStyle name="20% - Accent1 4 2 5 4 6 2 2 2" xfId="37698" xr:uid="{00000000-0005-0000-0000-00008B920000}"/>
    <cellStyle name="20% - Accent1 4 2 5 4 6 2 3" xfId="37699" xr:uid="{00000000-0005-0000-0000-00008C920000}"/>
    <cellStyle name="20% - Accent1 4 2 5 4 6 3" xfId="37700" xr:uid="{00000000-0005-0000-0000-00008D920000}"/>
    <cellStyle name="20% - Accent1 4 2 5 4 6 3 2" xfId="37701" xr:uid="{00000000-0005-0000-0000-00008E920000}"/>
    <cellStyle name="20% - Accent1 4 2 5 4 6 4" xfId="37702" xr:uid="{00000000-0005-0000-0000-00008F920000}"/>
    <cellStyle name="20% - Accent1 4 2 5 4 7" xfId="37703" xr:uid="{00000000-0005-0000-0000-000090920000}"/>
    <cellStyle name="20% - Accent1 4 2 5 4 7 2" xfId="37704" xr:uid="{00000000-0005-0000-0000-000091920000}"/>
    <cellStyle name="20% - Accent1 4 2 5 4 7 2 2" xfId="37705" xr:uid="{00000000-0005-0000-0000-000092920000}"/>
    <cellStyle name="20% - Accent1 4 2 5 4 7 3" xfId="37706" xr:uid="{00000000-0005-0000-0000-000093920000}"/>
    <cellStyle name="20% - Accent1 4 2 5 4 8" xfId="37707" xr:uid="{00000000-0005-0000-0000-000094920000}"/>
    <cellStyle name="20% - Accent1 4 2 5 4 8 2" xfId="37708" xr:uid="{00000000-0005-0000-0000-000095920000}"/>
    <cellStyle name="20% - Accent1 4 2 5 4 8 2 2" xfId="37709" xr:uid="{00000000-0005-0000-0000-000096920000}"/>
    <cellStyle name="20% - Accent1 4 2 5 4 8 3" xfId="37710" xr:uid="{00000000-0005-0000-0000-000097920000}"/>
    <cellStyle name="20% - Accent1 4 2 5 4 9" xfId="37711" xr:uid="{00000000-0005-0000-0000-000098920000}"/>
    <cellStyle name="20% - Accent1 4 2 5 4 9 2" xfId="37712" xr:uid="{00000000-0005-0000-0000-000099920000}"/>
    <cellStyle name="20% - Accent1 4 2 5 5" xfId="37713" xr:uid="{00000000-0005-0000-0000-00009A920000}"/>
    <cellStyle name="20% - Accent1 4 2 5 5 10" xfId="37714" xr:uid="{00000000-0005-0000-0000-00009B920000}"/>
    <cellStyle name="20% - Accent1 4 2 5 5 10 2" xfId="37715" xr:uid="{00000000-0005-0000-0000-00009C920000}"/>
    <cellStyle name="20% - Accent1 4 2 5 5 11" xfId="37716" xr:uid="{00000000-0005-0000-0000-00009D920000}"/>
    <cellStyle name="20% - Accent1 4 2 5 5 2" xfId="37717" xr:uid="{00000000-0005-0000-0000-00009E920000}"/>
    <cellStyle name="20% - Accent1 4 2 5 5 2 2" xfId="37718" xr:uid="{00000000-0005-0000-0000-00009F920000}"/>
    <cellStyle name="20% - Accent1 4 2 5 5 2 2 2" xfId="37719" xr:uid="{00000000-0005-0000-0000-0000A0920000}"/>
    <cellStyle name="20% - Accent1 4 2 5 5 2 2 2 2" xfId="37720" xr:uid="{00000000-0005-0000-0000-0000A1920000}"/>
    <cellStyle name="20% - Accent1 4 2 5 5 2 2 2 2 2" xfId="37721" xr:uid="{00000000-0005-0000-0000-0000A2920000}"/>
    <cellStyle name="20% - Accent1 4 2 5 5 2 2 2 3" xfId="37722" xr:uid="{00000000-0005-0000-0000-0000A3920000}"/>
    <cellStyle name="20% - Accent1 4 2 5 5 2 2 3" xfId="37723" xr:uid="{00000000-0005-0000-0000-0000A4920000}"/>
    <cellStyle name="20% - Accent1 4 2 5 5 2 2 3 2" xfId="37724" xr:uid="{00000000-0005-0000-0000-0000A5920000}"/>
    <cellStyle name="20% - Accent1 4 2 5 5 2 2 4" xfId="37725" xr:uid="{00000000-0005-0000-0000-0000A6920000}"/>
    <cellStyle name="20% - Accent1 4 2 5 5 2 3" xfId="37726" xr:uid="{00000000-0005-0000-0000-0000A7920000}"/>
    <cellStyle name="20% - Accent1 4 2 5 5 2 3 2" xfId="37727" xr:uid="{00000000-0005-0000-0000-0000A8920000}"/>
    <cellStyle name="20% - Accent1 4 2 5 5 2 3 2 2" xfId="37728" xr:uid="{00000000-0005-0000-0000-0000A9920000}"/>
    <cellStyle name="20% - Accent1 4 2 5 5 2 3 2 2 2" xfId="37729" xr:uid="{00000000-0005-0000-0000-0000AA920000}"/>
    <cellStyle name="20% - Accent1 4 2 5 5 2 3 2 3" xfId="37730" xr:uid="{00000000-0005-0000-0000-0000AB920000}"/>
    <cellStyle name="20% - Accent1 4 2 5 5 2 3 3" xfId="37731" xr:uid="{00000000-0005-0000-0000-0000AC920000}"/>
    <cellStyle name="20% - Accent1 4 2 5 5 2 3 3 2" xfId="37732" xr:uid="{00000000-0005-0000-0000-0000AD920000}"/>
    <cellStyle name="20% - Accent1 4 2 5 5 2 3 4" xfId="37733" xr:uid="{00000000-0005-0000-0000-0000AE920000}"/>
    <cellStyle name="20% - Accent1 4 2 5 5 2 4" xfId="37734" xr:uid="{00000000-0005-0000-0000-0000AF920000}"/>
    <cellStyle name="20% - Accent1 4 2 5 5 2 4 2" xfId="37735" xr:uid="{00000000-0005-0000-0000-0000B0920000}"/>
    <cellStyle name="20% - Accent1 4 2 5 5 2 4 2 2" xfId="37736" xr:uid="{00000000-0005-0000-0000-0000B1920000}"/>
    <cellStyle name="20% - Accent1 4 2 5 5 2 4 2 2 2" xfId="37737" xr:uid="{00000000-0005-0000-0000-0000B2920000}"/>
    <cellStyle name="20% - Accent1 4 2 5 5 2 4 2 3" xfId="37738" xr:uid="{00000000-0005-0000-0000-0000B3920000}"/>
    <cellStyle name="20% - Accent1 4 2 5 5 2 4 3" xfId="37739" xr:uid="{00000000-0005-0000-0000-0000B4920000}"/>
    <cellStyle name="20% - Accent1 4 2 5 5 2 4 3 2" xfId="37740" xr:uid="{00000000-0005-0000-0000-0000B5920000}"/>
    <cellStyle name="20% - Accent1 4 2 5 5 2 4 4" xfId="37741" xr:uid="{00000000-0005-0000-0000-0000B6920000}"/>
    <cellStyle name="20% - Accent1 4 2 5 5 2 5" xfId="37742" xr:uid="{00000000-0005-0000-0000-0000B7920000}"/>
    <cellStyle name="20% - Accent1 4 2 5 5 2 5 2" xfId="37743" xr:uid="{00000000-0005-0000-0000-0000B8920000}"/>
    <cellStyle name="20% - Accent1 4 2 5 5 2 5 2 2" xfId="37744" xr:uid="{00000000-0005-0000-0000-0000B9920000}"/>
    <cellStyle name="20% - Accent1 4 2 5 5 2 5 3" xfId="37745" xr:uid="{00000000-0005-0000-0000-0000BA920000}"/>
    <cellStyle name="20% - Accent1 4 2 5 5 2 6" xfId="37746" xr:uid="{00000000-0005-0000-0000-0000BB920000}"/>
    <cellStyle name="20% - Accent1 4 2 5 5 2 6 2" xfId="37747" xr:uid="{00000000-0005-0000-0000-0000BC920000}"/>
    <cellStyle name="20% - Accent1 4 2 5 5 2 6 2 2" xfId="37748" xr:uid="{00000000-0005-0000-0000-0000BD920000}"/>
    <cellStyle name="20% - Accent1 4 2 5 5 2 6 3" xfId="37749" xr:uid="{00000000-0005-0000-0000-0000BE920000}"/>
    <cellStyle name="20% - Accent1 4 2 5 5 2 7" xfId="37750" xr:uid="{00000000-0005-0000-0000-0000BF920000}"/>
    <cellStyle name="20% - Accent1 4 2 5 5 2 7 2" xfId="37751" xr:uid="{00000000-0005-0000-0000-0000C0920000}"/>
    <cellStyle name="20% - Accent1 4 2 5 5 2 8" xfId="37752" xr:uid="{00000000-0005-0000-0000-0000C1920000}"/>
    <cellStyle name="20% - Accent1 4 2 5 5 2 8 2" xfId="37753" xr:uid="{00000000-0005-0000-0000-0000C2920000}"/>
    <cellStyle name="20% - Accent1 4 2 5 5 2 9" xfId="37754" xr:uid="{00000000-0005-0000-0000-0000C3920000}"/>
    <cellStyle name="20% - Accent1 4 2 5 5 3" xfId="37755" xr:uid="{00000000-0005-0000-0000-0000C4920000}"/>
    <cellStyle name="20% - Accent1 4 2 5 5 3 2" xfId="37756" xr:uid="{00000000-0005-0000-0000-0000C5920000}"/>
    <cellStyle name="20% - Accent1 4 2 5 5 3 2 2" xfId="37757" xr:uid="{00000000-0005-0000-0000-0000C6920000}"/>
    <cellStyle name="20% - Accent1 4 2 5 5 3 2 2 2" xfId="37758" xr:uid="{00000000-0005-0000-0000-0000C7920000}"/>
    <cellStyle name="20% - Accent1 4 2 5 5 3 2 2 2 2" xfId="37759" xr:uid="{00000000-0005-0000-0000-0000C8920000}"/>
    <cellStyle name="20% - Accent1 4 2 5 5 3 2 2 3" xfId="37760" xr:uid="{00000000-0005-0000-0000-0000C9920000}"/>
    <cellStyle name="20% - Accent1 4 2 5 5 3 2 3" xfId="37761" xr:uid="{00000000-0005-0000-0000-0000CA920000}"/>
    <cellStyle name="20% - Accent1 4 2 5 5 3 2 3 2" xfId="37762" xr:uid="{00000000-0005-0000-0000-0000CB920000}"/>
    <cellStyle name="20% - Accent1 4 2 5 5 3 2 4" xfId="37763" xr:uid="{00000000-0005-0000-0000-0000CC920000}"/>
    <cellStyle name="20% - Accent1 4 2 5 5 3 3" xfId="37764" xr:uid="{00000000-0005-0000-0000-0000CD920000}"/>
    <cellStyle name="20% - Accent1 4 2 5 5 3 3 2" xfId="37765" xr:uid="{00000000-0005-0000-0000-0000CE920000}"/>
    <cellStyle name="20% - Accent1 4 2 5 5 3 3 2 2" xfId="37766" xr:uid="{00000000-0005-0000-0000-0000CF920000}"/>
    <cellStyle name="20% - Accent1 4 2 5 5 3 3 2 2 2" xfId="37767" xr:uid="{00000000-0005-0000-0000-0000D0920000}"/>
    <cellStyle name="20% - Accent1 4 2 5 5 3 3 2 3" xfId="37768" xr:uid="{00000000-0005-0000-0000-0000D1920000}"/>
    <cellStyle name="20% - Accent1 4 2 5 5 3 3 3" xfId="37769" xr:uid="{00000000-0005-0000-0000-0000D2920000}"/>
    <cellStyle name="20% - Accent1 4 2 5 5 3 3 3 2" xfId="37770" xr:uid="{00000000-0005-0000-0000-0000D3920000}"/>
    <cellStyle name="20% - Accent1 4 2 5 5 3 3 4" xfId="37771" xr:uid="{00000000-0005-0000-0000-0000D4920000}"/>
    <cellStyle name="20% - Accent1 4 2 5 5 3 4" xfId="37772" xr:uid="{00000000-0005-0000-0000-0000D5920000}"/>
    <cellStyle name="20% - Accent1 4 2 5 5 3 4 2" xfId="37773" xr:uid="{00000000-0005-0000-0000-0000D6920000}"/>
    <cellStyle name="20% - Accent1 4 2 5 5 3 4 2 2" xfId="37774" xr:uid="{00000000-0005-0000-0000-0000D7920000}"/>
    <cellStyle name="20% - Accent1 4 2 5 5 3 4 2 2 2" xfId="37775" xr:uid="{00000000-0005-0000-0000-0000D8920000}"/>
    <cellStyle name="20% - Accent1 4 2 5 5 3 4 2 3" xfId="37776" xr:uid="{00000000-0005-0000-0000-0000D9920000}"/>
    <cellStyle name="20% - Accent1 4 2 5 5 3 4 3" xfId="37777" xr:uid="{00000000-0005-0000-0000-0000DA920000}"/>
    <cellStyle name="20% - Accent1 4 2 5 5 3 4 3 2" xfId="37778" xr:uid="{00000000-0005-0000-0000-0000DB920000}"/>
    <cellStyle name="20% - Accent1 4 2 5 5 3 4 4" xfId="37779" xr:uid="{00000000-0005-0000-0000-0000DC920000}"/>
    <cellStyle name="20% - Accent1 4 2 5 5 3 5" xfId="37780" xr:uid="{00000000-0005-0000-0000-0000DD920000}"/>
    <cellStyle name="20% - Accent1 4 2 5 5 3 5 2" xfId="37781" xr:uid="{00000000-0005-0000-0000-0000DE920000}"/>
    <cellStyle name="20% - Accent1 4 2 5 5 3 5 2 2" xfId="37782" xr:uid="{00000000-0005-0000-0000-0000DF920000}"/>
    <cellStyle name="20% - Accent1 4 2 5 5 3 5 3" xfId="37783" xr:uid="{00000000-0005-0000-0000-0000E0920000}"/>
    <cellStyle name="20% - Accent1 4 2 5 5 3 6" xfId="37784" xr:uid="{00000000-0005-0000-0000-0000E1920000}"/>
    <cellStyle name="20% - Accent1 4 2 5 5 3 6 2" xfId="37785" xr:uid="{00000000-0005-0000-0000-0000E2920000}"/>
    <cellStyle name="20% - Accent1 4 2 5 5 3 6 2 2" xfId="37786" xr:uid="{00000000-0005-0000-0000-0000E3920000}"/>
    <cellStyle name="20% - Accent1 4 2 5 5 3 6 3" xfId="37787" xr:uid="{00000000-0005-0000-0000-0000E4920000}"/>
    <cellStyle name="20% - Accent1 4 2 5 5 3 7" xfId="37788" xr:uid="{00000000-0005-0000-0000-0000E5920000}"/>
    <cellStyle name="20% - Accent1 4 2 5 5 3 7 2" xfId="37789" xr:uid="{00000000-0005-0000-0000-0000E6920000}"/>
    <cellStyle name="20% - Accent1 4 2 5 5 3 8" xfId="37790" xr:uid="{00000000-0005-0000-0000-0000E7920000}"/>
    <cellStyle name="20% - Accent1 4 2 5 5 3 8 2" xfId="37791" xr:uid="{00000000-0005-0000-0000-0000E8920000}"/>
    <cellStyle name="20% - Accent1 4 2 5 5 3 9" xfId="37792" xr:uid="{00000000-0005-0000-0000-0000E9920000}"/>
    <cellStyle name="20% - Accent1 4 2 5 5 4" xfId="37793" xr:uid="{00000000-0005-0000-0000-0000EA920000}"/>
    <cellStyle name="20% - Accent1 4 2 5 5 4 2" xfId="37794" xr:uid="{00000000-0005-0000-0000-0000EB920000}"/>
    <cellStyle name="20% - Accent1 4 2 5 5 4 2 2" xfId="37795" xr:uid="{00000000-0005-0000-0000-0000EC920000}"/>
    <cellStyle name="20% - Accent1 4 2 5 5 4 2 2 2" xfId="37796" xr:uid="{00000000-0005-0000-0000-0000ED920000}"/>
    <cellStyle name="20% - Accent1 4 2 5 5 4 2 3" xfId="37797" xr:uid="{00000000-0005-0000-0000-0000EE920000}"/>
    <cellStyle name="20% - Accent1 4 2 5 5 4 3" xfId="37798" xr:uid="{00000000-0005-0000-0000-0000EF920000}"/>
    <cellStyle name="20% - Accent1 4 2 5 5 4 3 2" xfId="37799" xr:uid="{00000000-0005-0000-0000-0000F0920000}"/>
    <cellStyle name="20% - Accent1 4 2 5 5 4 4" xfId="37800" xr:uid="{00000000-0005-0000-0000-0000F1920000}"/>
    <cellStyle name="20% - Accent1 4 2 5 5 5" xfId="37801" xr:uid="{00000000-0005-0000-0000-0000F2920000}"/>
    <cellStyle name="20% - Accent1 4 2 5 5 5 2" xfId="37802" xr:uid="{00000000-0005-0000-0000-0000F3920000}"/>
    <cellStyle name="20% - Accent1 4 2 5 5 5 2 2" xfId="37803" xr:uid="{00000000-0005-0000-0000-0000F4920000}"/>
    <cellStyle name="20% - Accent1 4 2 5 5 5 2 2 2" xfId="37804" xr:uid="{00000000-0005-0000-0000-0000F5920000}"/>
    <cellStyle name="20% - Accent1 4 2 5 5 5 2 3" xfId="37805" xr:uid="{00000000-0005-0000-0000-0000F6920000}"/>
    <cellStyle name="20% - Accent1 4 2 5 5 5 3" xfId="37806" xr:uid="{00000000-0005-0000-0000-0000F7920000}"/>
    <cellStyle name="20% - Accent1 4 2 5 5 5 3 2" xfId="37807" xr:uid="{00000000-0005-0000-0000-0000F8920000}"/>
    <cellStyle name="20% - Accent1 4 2 5 5 5 4" xfId="37808" xr:uid="{00000000-0005-0000-0000-0000F9920000}"/>
    <cellStyle name="20% - Accent1 4 2 5 5 6" xfId="37809" xr:uid="{00000000-0005-0000-0000-0000FA920000}"/>
    <cellStyle name="20% - Accent1 4 2 5 5 6 2" xfId="37810" xr:uid="{00000000-0005-0000-0000-0000FB920000}"/>
    <cellStyle name="20% - Accent1 4 2 5 5 6 2 2" xfId="37811" xr:uid="{00000000-0005-0000-0000-0000FC920000}"/>
    <cellStyle name="20% - Accent1 4 2 5 5 6 2 2 2" xfId="37812" xr:uid="{00000000-0005-0000-0000-0000FD920000}"/>
    <cellStyle name="20% - Accent1 4 2 5 5 6 2 3" xfId="37813" xr:uid="{00000000-0005-0000-0000-0000FE920000}"/>
    <cellStyle name="20% - Accent1 4 2 5 5 6 3" xfId="37814" xr:uid="{00000000-0005-0000-0000-0000FF920000}"/>
    <cellStyle name="20% - Accent1 4 2 5 5 6 3 2" xfId="37815" xr:uid="{00000000-0005-0000-0000-000000930000}"/>
    <cellStyle name="20% - Accent1 4 2 5 5 6 4" xfId="37816" xr:uid="{00000000-0005-0000-0000-000001930000}"/>
    <cellStyle name="20% - Accent1 4 2 5 5 7" xfId="37817" xr:uid="{00000000-0005-0000-0000-000002930000}"/>
    <cellStyle name="20% - Accent1 4 2 5 5 7 2" xfId="37818" xr:uid="{00000000-0005-0000-0000-000003930000}"/>
    <cellStyle name="20% - Accent1 4 2 5 5 7 2 2" xfId="37819" xr:uid="{00000000-0005-0000-0000-000004930000}"/>
    <cellStyle name="20% - Accent1 4 2 5 5 7 3" xfId="37820" xr:uid="{00000000-0005-0000-0000-000005930000}"/>
    <cellStyle name="20% - Accent1 4 2 5 5 8" xfId="37821" xr:uid="{00000000-0005-0000-0000-000006930000}"/>
    <cellStyle name="20% - Accent1 4 2 5 5 8 2" xfId="37822" xr:uid="{00000000-0005-0000-0000-000007930000}"/>
    <cellStyle name="20% - Accent1 4 2 5 5 8 2 2" xfId="37823" xr:uid="{00000000-0005-0000-0000-000008930000}"/>
    <cellStyle name="20% - Accent1 4 2 5 5 8 3" xfId="37824" xr:uid="{00000000-0005-0000-0000-000009930000}"/>
    <cellStyle name="20% - Accent1 4 2 5 5 9" xfId="37825" xr:uid="{00000000-0005-0000-0000-00000A930000}"/>
    <cellStyle name="20% - Accent1 4 2 5 5 9 2" xfId="37826" xr:uid="{00000000-0005-0000-0000-00000B930000}"/>
    <cellStyle name="20% - Accent1 4 2 5 6" xfId="37827" xr:uid="{00000000-0005-0000-0000-00000C930000}"/>
    <cellStyle name="20% - Accent1 4 2 5 6 2" xfId="37828" xr:uid="{00000000-0005-0000-0000-00000D930000}"/>
    <cellStyle name="20% - Accent1 4 2 5 6 2 2" xfId="37829" xr:uid="{00000000-0005-0000-0000-00000E930000}"/>
    <cellStyle name="20% - Accent1 4 2 5 6 2 2 2" xfId="37830" xr:uid="{00000000-0005-0000-0000-00000F930000}"/>
    <cellStyle name="20% - Accent1 4 2 5 6 2 2 2 2" xfId="37831" xr:uid="{00000000-0005-0000-0000-000010930000}"/>
    <cellStyle name="20% - Accent1 4 2 5 6 2 2 3" xfId="37832" xr:uid="{00000000-0005-0000-0000-000011930000}"/>
    <cellStyle name="20% - Accent1 4 2 5 6 2 3" xfId="37833" xr:uid="{00000000-0005-0000-0000-000012930000}"/>
    <cellStyle name="20% - Accent1 4 2 5 6 2 3 2" xfId="37834" xr:uid="{00000000-0005-0000-0000-000013930000}"/>
    <cellStyle name="20% - Accent1 4 2 5 6 2 4" xfId="37835" xr:uid="{00000000-0005-0000-0000-000014930000}"/>
    <cellStyle name="20% - Accent1 4 2 5 6 3" xfId="37836" xr:uid="{00000000-0005-0000-0000-000015930000}"/>
    <cellStyle name="20% - Accent1 4 2 5 6 3 2" xfId="37837" xr:uid="{00000000-0005-0000-0000-000016930000}"/>
    <cellStyle name="20% - Accent1 4 2 5 6 3 2 2" xfId="37838" xr:uid="{00000000-0005-0000-0000-000017930000}"/>
    <cellStyle name="20% - Accent1 4 2 5 6 3 2 2 2" xfId="37839" xr:uid="{00000000-0005-0000-0000-000018930000}"/>
    <cellStyle name="20% - Accent1 4 2 5 6 3 2 3" xfId="37840" xr:uid="{00000000-0005-0000-0000-000019930000}"/>
    <cellStyle name="20% - Accent1 4 2 5 6 3 3" xfId="37841" xr:uid="{00000000-0005-0000-0000-00001A930000}"/>
    <cellStyle name="20% - Accent1 4 2 5 6 3 3 2" xfId="37842" xr:uid="{00000000-0005-0000-0000-00001B930000}"/>
    <cellStyle name="20% - Accent1 4 2 5 6 3 4" xfId="37843" xr:uid="{00000000-0005-0000-0000-00001C930000}"/>
    <cellStyle name="20% - Accent1 4 2 5 6 4" xfId="37844" xr:uid="{00000000-0005-0000-0000-00001D930000}"/>
    <cellStyle name="20% - Accent1 4 2 5 6 4 2" xfId="37845" xr:uid="{00000000-0005-0000-0000-00001E930000}"/>
    <cellStyle name="20% - Accent1 4 2 5 6 4 2 2" xfId="37846" xr:uid="{00000000-0005-0000-0000-00001F930000}"/>
    <cellStyle name="20% - Accent1 4 2 5 6 4 2 2 2" xfId="37847" xr:uid="{00000000-0005-0000-0000-000020930000}"/>
    <cellStyle name="20% - Accent1 4 2 5 6 4 2 3" xfId="37848" xr:uid="{00000000-0005-0000-0000-000021930000}"/>
    <cellStyle name="20% - Accent1 4 2 5 6 4 3" xfId="37849" xr:uid="{00000000-0005-0000-0000-000022930000}"/>
    <cellStyle name="20% - Accent1 4 2 5 6 4 3 2" xfId="37850" xr:uid="{00000000-0005-0000-0000-000023930000}"/>
    <cellStyle name="20% - Accent1 4 2 5 6 4 4" xfId="37851" xr:uid="{00000000-0005-0000-0000-000024930000}"/>
    <cellStyle name="20% - Accent1 4 2 5 6 5" xfId="37852" xr:uid="{00000000-0005-0000-0000-000025930000}"/>
    <cellStyle name="20% - Accent1 4 2 5 6 5 2" xfId="37853" xr:uid="{00000000-0005-0000-0000-000026930000}"/>
    <cellStyle name="20% - Accent1 4 2 5 6 5 2 2" xfId="37854" xr:uid="{00000000-0005-0000-0000-000027930000}"/>
    <cellStyle name="20% - Accent1 4 2 5 6 5 3" xfId="37855" xr:uid="{00000000-0005-0000-0000-000028930000}"/>
    <cellStyle name="20% - Accent1 4 2 5 6 6" xfId="37856" xr:uid="{00000000-0005-0000-0000-000029930000}"/>
    <cellStyle name="20% - Accent1 4 2 5 6 6 2" xfId="37857" xr:uid="{00000000-0005-0000-0000-00002A930000}"/>
    <cellStyle name="20% - Accent1 4 2 5 6 6 2 2" xfId="37858" xr:uid="{00000000-0005-0000-0000-00002B930000}"/>
    <cellStyle name="20% - Accent1 4 2 5 6 6 3" xfId="37859" xr:uid="{00000000-0005-0000-0000-00002C930000}"/>
    <cellStyle name="20% - Accent1 4 2 5 6 7" xfId="37860" xr:uid="{00000000-0005-0000-0000-00002D930000}"/>
    <cellStyle name="20% - Accent1 4 2 5 6 7 2" xfId="37861" xr:uid="{00000000-0005-0000-0000-00002E930000}"/>
    <cellStyle name="20% - Accent1 4 2 5 6 8" xfId="37862" xr:uid="{00000000-0005-0000-0000-00002F930000}"/>
    <cellStyle name="20% - Accent1 4 2 5 6 8 2" xfId="37863" xr:uid="{00000000-0005-0000-0000-000030930000}"/>
    <cellStyle name="20% - Accent1 4 2 5 6 9" xfId="37864" xr:uid="{00000000-0005-0000-0000-000031930000}"/>
    <cellStyle name="20% - Accent1 4 2 5 7" xfId="37865" xr:uid="{00000000-0005-0000-0000-000032930000}"/>
    <cellStyle name="20% - Accent1 4 2 5 7 2" xfId="37866" xr:uid="{00000000-0005-0000-0000-000033930000}"/>
    <cellStyle name="20% - Accent1 4 2 5 7 2 2" xfId="37867" xr:uid="{00000000-0005-0000-0000-000034930000}"/>
    <cellStyle name="20% - Accent1 4 2 5 7 2 2 2" xfId="37868" xr:uid="{00000000-0005-0000-0000-000035930000}"/>
    <cellStyle name="20% - Accent1 4 2 5 7 2 2 2 2" xfId="37869" xr:uid="{00000000-0005-0000-0000-000036930000}"/>
    <cellStyle name="20% - Accent1 4 2 5 7 2 2 3" xfId="37870" xr:uid="{00000000-0005-0000-0000-000037930000}"/>
    <cellStyle name="20% - Accent1 4 2 5 7 2 3" xfId="37871" xr:uid="{00000000-0005-0000-0000-000038930000}"/>
    <cellStyle name="20% - Accent1 4 2 5 7 2 3 2" xfId="37872" xr:uid="{00000000-0005-0000-0000-000039930000}"/>
    <cellStyle name="20% - Accent1 4 2 5 7 2 4" xfId="37873" xr:uid="{00000000-0005-0000-0000-00003A930000}"/>
    <cellStyle name="20% - Accent1 4 2 5 7 3" xfId="37874" xr:uid="{00000000-0005-0000-0000-00003B930000}"/>
    <cellStyle name="20% - Accent1 4 2 5 7 3 2" xfId="37875" xr:uid="{00000000-0005-0000-0000-00003C930000}"/>
    <cellStyle name="20% - Accent1 4 2 5 7 3 2 2" xfId="37876" xr:uid="{00000000-0005-0000-0000-00003D930000}"/>
    <cellStyle name="20% - Accent1 4 2 5 7 3 2 2 2" xfId="37877" xr:uid="{00000000-0005-0000-0000-00003E930000}"/>
    <cellStyle name="20% - Accent1 4 2 5 7 3 2 3" xfId="37878" xr:uid="{00000000-0005-0000-0000-00003F930000}"/>
    <cellStyle name="20% - Accent1 4 2 5 7 3 3" xfId="37879" xr:uid="{00000000-0005-0000-0000-000040930000}"/>
    <cellStyle name="20% - Accent1 4 2 5 7 3 3 2" xfId="37880" xr:uid="{00000000-0005-0000-0000-000041930000}"/>
    <cellStyle name="20% - Accent1 4 2 5 7 3 4" xfId="37881" xr:uid="{00000000-0005-0000-0000-000042930000}"/>
    <cellStyle name="20% - Accent1 4 2 5 7 4" xfId="37882" xr:uid="{00000000-0005-0000-0000-000043930000}"/>
    <cellStyle name="20% - Accent1 4 2 5 7 4 2" xfId="37883" xr:uid="{00000000-0005-0000-0000-000044930000}"/>
    <cellStyle name="20% - Accent1 4 2 5 7 4 2 2" xfId="37884" xr:uid="{00000000-0005-0000-0000-000045930000}"/>
    <cellStyle name="20% - Accent1 4 2 5 7 4 2 2 2" xfId="37885" xr:uid="{00000000-0005-0000-0000-000046930000}"/>
    <cellStyle name="20% - Accent1 4 2 5 7 4 2 3" xfId="37886" xr:uid="{00000000-0005-0000-0000-000047930000}"/>
    <cellStyle name="20% - Accent1 4 2 5 7 4 3" xfId="37887" xr:uid="{00000000-0005-0000-0000-000048930000}"/>
    <cellStyle name="20% - Accent1 4 2 5 7 4 3 2" xfId="37888" xr:uid="{00000000-0005-0000-0000-000049930000}"/>
    <cellStyle name="20% - Accent1 4 2 5 7 4 4" xfId="37889" xr:uid="{00000000-0005-0000-0000-00004A930000}"/>
    <cellStyle name="20% - Accent1 4 2 5 7 5" xfId="37890" xr:uid="{00000000-0005-0000-0000-00004B930000}"/>
    <cellStyle name="20% - Accent1 4 2 5 7 5 2" xfId="37891" xr:uid="{00000000-0005-0000-0000-00004C930000}"/>
    <cellStyle name="20% - Accent1 4 2 5 7 5 2 2" xfId="37892" xr:uid="{00000000-0005-0000-0000-00004D930000}"/>
    <cellStyle name="20% - Accent1 4 2 5 7 5 3" xfId="37893" xr:uid="{00000000-0005-0000-0000-00004E930000}"/>
    <cellStyle name="20% - Accent1 4 2 5 7 6" xfId="37894" xr:uid="{00000000-0005-0000-0000-00004F930000}"/>
    <cellStyle name="20% - Accent1 4 2 5 7 6 2" xfId="37895" xr:uid="{00000000-0005-0000-0000-000050930000}"/>
    <cellStyle name="20% - Accent1 4 2 5 7 6 2 2" xfId="37896" xr:uid="{00000000-0005-0000-0000-000051930000}"/>
    <cellStyle name="20% - Accent1 4 2 5 7 6 3" xfId="37897" xr:uid="{00000000-0005-0000-0000-000052930000}"/>
    <cellStyle name="20% - Accent1 4 2 5 7 7" xfId="37898" xr:uid="{00000000-0005-0000-0000-000053930000}"/>
    <cellStyle name="20% - Accent1 4 2 5 7 7 2" xfId="37899" xr:uid="{00000000-0005-0000-0000-000054930000}"/>
    <cellStyle name="20% - Accent1 4 2 5 7 8" xfId="37900" xr:uid="{00000000-0005-0000-0000-000055930000}"/>
    <cellStyle name="20% - Accent1 4 2 5 7 8 2" xfId="37901" xr:uid="{00000000-0005-0000-0000-000056930000}"/>
    <cellStyle name="20% - Accent1 4 2 5 7 9" xfId="37902" xr:uid="{00000000-0005-0000-0000-000057930000}"/>
    <cellStyle name="20% - Accent1 4 2 5 8" xfId="37903" xr:uid="{00000000-0005-0000-0000-000058930000}"/>
    <cellStyle name="20% - Accent1 4 2 5 8 2" xfId="37904" xr:uid="{00000000-0005-0000-0000-000059930000}"/>
    <cellStyle name="20% - Accent1 4 2 5 8 2 2" xfId="37905" xr:uid="{00000000-0005-0000-0000-00005A930000}"/>
    <cellStyle name="20% - Accent1 4 2 5 8 2 2 2" xfId="37906" xr:uid="{00000000-0005-0000-0000-00005B930000}"/>
    <cellStyle name="20% - Accent1 4 2 5 8 2 3" xfId="37907" xr:uid="{00000000-0005-0000-0000-00005C930000}"/>
    <cellStyle name="20% - Accent1 4 2 5 8 3" xfId="37908" xr:uid="{00000000-0005-0000-0000-00005D930000}"/>
    <cellStyle name="20% - Accent1 4 2 5 8 3 2" xfId="37909" xr:uid="{00000000-0005-0000-0000-00005E930000}"/>
    <cellStyle name="20% - Accent1 4 2 5 8 4" xfId="37910" xr:uid="{00000000-0005-0000-0000-00005F930000}"/>
    <cellStyle name="20% - Accent1 4 2 5 9" xfId="37911" xr:uid="{00000000-0005-0000-0000-000060930000}"/>
    <cellStyle name="20% - Accent1 4 2 5 9 2" xfId="37912" xr:uid="{00000000-0005-0000-0000-000061930000}"/>
    <cellStyle name="20% - Accent1 4 2 5 9 2 2" xfId="37913" xr:uid="{00000000-0005-0000-0000-000062930000}"/>
    <cellStyle name="20% - Accent1 4 2 5 9 2 2 2" xfId="37914" xr:uid="{00000000-0005-0000-0000-000063930000}"/>
    <cellStyle name="20% - Accent1 4 2 5 9 2 3" xfId="37915" xr:uid="{00000000-0005-0000-0000-000064930000}"/>
    <cellStyle name="20% - Accent1 4 2 5 9 3" xfId="37916" xr:uid="{00000000-0005-0000-0000-000065930000}"/>
    <cellStyle name="20% - Accent1 4 2 5 9 3 2" xfId="37917" xr:uid="{00000000-0005-0000-0000-000066930000}"/>
    <cellStyle name="20% - Accent1 4 2 5 9 4" xfId="37918" xr:uid="{00000000-0005-0000-0000-000067930000}"/>
    <cellStyle name="20% - Accent1 4 2 6" xfId="37919" xr:uid="{00000000-0005-0000-0000-000068930000}"/>
    <cellStyle name="20% - Accent1 4 2 6 10" xfId="37920" xr:uid="{00000000-0005-0000-0000-000069930000}"/>
    <cellStyle name="20% - Accent1 4 2 6 10 2" xfId="37921" xr:uid="{00000000-0005-0000-0000-00006A930000}"/>
    <cellStyle name="20% - Accent1 4 2 6 10 2 2" xfId="37922" xr:uid="{00000000-0005-0000-0000-00006B930000}"/>
    <cellStyle name="20% - Accent1 4 2 6 10 3" xfId="37923" xr:uid="{00000000-0005-0000-0000-00006C930000}"/>
    <cellStyle name="20% - Accent1 4 2 6 11" xfId="37924" xr:uid="{00000000-0005-0000-0000-00006D930000}"/>
    <cellStyle name="20% - Accent1 4 2 6 11 2" xfId="37925" xr:uid="{00000000-0005-0000-0000-00006E930000}"/>
    <cellStyle name="20% - Accent1 4 2 6 11 2 2" xfId="37926" xr:uid="{00000000-0005-0000-0000-00006F930000}"/>
    <cellStyle name="20% - Accent1 4 2 6 11 3" xfId="37927" xr:uid="{00000000-0005-0000-0000-000070930000}"/>
    <cellStyle name="20% - Accent1 4 2 6 12" xfId="37928" xr:uid="{00000000-0005-0000-0000-000071930000}"/>
    <cellStyle name="20% - Accent1 4 2 6 12 2" xfId="37929" xr:uid="{00000000-0005-0000-0000-000072930000}"/>
    <cellStyle name="20% - Accent1 4 2 6 13" xfId="37930" xr:uid="{00000000-0005-0000-0000-000073930000}"/>
    <cellStyle name="20% - Accent1 4 2 6 13 2" xfId="37931" xr:uid="{00000000-0005-0000-0000-000074930000}"/>
    <cellStyle name="20% - Accent1 4 2 6 14" xfId="37932" xr:uid="{00000000-0005-0000-0000-000075930000}"/>
    <cellStyle name="20% - Accent1 4 2 6 2" xfId="37933" xr:uid="{00000000-0005-0000-0000-000076930000}"/>
    <cellStyle name="20% - Accent1 4 2 6 2 10" xfId="37934" xr:uid="{00000000-0005-0000-0000-000077930000}"/>
    <cellStyle name="20% - Accent1 4 2 6 2 10 2" xfId="37935" xr:uid="{00000000-0005-0000-0000-000078930000}"/>
    <cellStyle name="20% - Accent1 4 2 6 2 11" xfId="37936" xr:uid="{00000000-0005-0000-0000-000079930000}"/>
    <cellStyle name="20% - Accent1 4 2 6 2 2" xfId="37937" xr:uid="{00000000-0005-0000-0000-00007A930000}"/>
    <cellStyle name="20% - Accent1 4 2 6 2 2 2" xfId="37938" xr:uid="{00000000-0005-0000-0000-00007B930000}"/>
    <cellStyle name="20% - Accent1 4 2 6 2 2 2 2" xfId="37939" xr:uid="{00000000-0005-0000-0000-00007C930000}"/>
    <cellStyle name="20% - Accent1 4 2 6 2 2 2 2 2" xfId="37940" xr:uid="{00000000-0005-0000-0000-00007D930000}"/>
    <cellStyle name="20% - Accent1 4 2 6 2 2 2 2 2 2" xfId="37941" xr:uid="{00000000-0005-0000-0000-00007E930000}"/>
    <cellStyle name="20% - Accent1 4 2 6 2 2 2 2 3" xfId="37942" xr:uid="{00000000-0005-0000-0000-00007F930000}"/>
    <cellStyle name="20% - Accent1 4 2 6 2 2 2 3" xfId="37943" xr:uid="{00000000-0005-0000-0000-000080930000}"/>
    <cellStyle name="20% - Accent1 4 2 6 2 2 2 3 2" xfId="37944" xr:uid="{00000000-0005-0000-0000-000081930000}"/>
    <cellStyle name="20% - Accent1 4 2 6 2 2 2 4" xfId="37945" xr:uid="{00000000-0005-0000-0000-000082930000}"/>
    <cellStyle name="20% - Accent1 4 2 6 2 2 3" xfId="37946" xr:uid="{00000000-0005-0000-0000-000083930000}"/>
    <cellStyle name="20% - Accent1 4 2 6 2 2 3 2" xfId="37947" xr:uid="{00000000-0005-0000-0000-000084930000}"/>
    <cellStyle name="20% - Accent1 4 2 6 2 2 3 2 2" xfId="37948" xr:uid="{00000000-0005-0000-0000-000085930000}"/>
    <cellStyle name="20% - Accent1 4 2 6 2 2 3 2 2 2" xfId="37949" xr:uid="{00000000-0005-0000-0000-000086930000}"/>
    <cellStyle name="20% - Accent1 4 2 6 2 2 3 2 3" xfId="37950" xr:uid="{00000000-0005-0000-0000-000087930000}"/>
    <cellStyle name="20% - Accent1 4 2 6 2 2 3 3" xfId="37951" xr:uid="{00000000-0005-0000-0000-000088930000}"/>
    <cellStyle name="20% - Accent1 4 2 6 2 2 3 3 2" xfId="37952" xr:uid="{00000000-0005-0000-0000-000089930000}"/>
    <cellStyle name="20% - Accent1 4 2 6 2 2 3 4" xfId="37953" xr:uid="{00000000-0005-0000-0000-00008A930000}"/>
    <cellStyle name="20% - Accent1 4 2 6 2 2 4" xfId="37954" xr:uid="{00000000-0005-0000-0000-00008B930000}"/>
    <cellStyle name="20% - Accent1 4 2 6 2 2 4 2" xfId="37955" xr:uid="{00000000-0005-0000-0000-00008C930000}"/>
    <cellStyle name="20% - Accent1 4 2 6 2 2 4 2 2" xfId="37956" xr:uid="{00000000-0005-0000-0000-00008D930000}"/>
    <cellStyle name="20% - Accent1 4 2 6 2 2 4 2 2 2" xfId="37957" xr:uid="{00000000-0005-0000-0000-00008E930000}"/>
    <cellStyle name="20% - Accent1 4 2 6 2 2 4 2 3" xfId="37958" xr:uid="{00000000-0005-0000-0000-00008F930000}"/>
    <cellStyle name="20% - Accent1 4 2 6 2 2 4 3" xfId="37959" xr:uid="{00000000-0005-0000-0000-000090930000}"/>
    <cellStyle name="20% - Accent1 4 2 6 2 2 4 3 2" xfId="37960" xr:uid="{00000000-0005-0000-0000-000091930000}"/>
    <cellStyle name="20% - Accent1 4 2 6 2 2 4 4" xfId="37961" xr:uid="{00000000-0005-0000-0000-000092930000}"/>
    <cellStyle name="20% - Accent1 4 2 6 2 2 5" xfId="37962" xr:uid="{00000000-0005-0000-0000-000093930000}"/>
    <cellStyle name="20% - Accent1 4 2 6 2 2 5 2" xfId="37963" xr:uid="{00000000-0005-0000-0000-000094930000}"/>
    <cellStyle name="20% - Accent1 4 2 6 2 2 5 2 2" xfId="37964" xr:uid="{00000000-0005-0000-0000-000095930000}"/>
    <cellStyle name="20% - Accent1 4 2 6 2 2 5 3" xfId="37965" xr:uid="{00000000-0005-0000-0000-000096930000}"/>
    <cellStyle name="20% - Accent1 4 2 6 2 2 6" xfId="37966" xr:uid="{00000000-0005-0000-0000-000097930000}"/>
    <cellStyle name="20% - Accent1 4 2 6 2 2 6 2" xfId="37967" xr:uid="{00000000-0005-0000-0000-000098930000}"/>
    <cellStyle name="20% - Accent1 4 2 6 2 2 6 2 2" xfId="37968" xr:uid="{00000000-0005-0000-0000-000099930000}"/>
    <cellStyle name="20% - Accent1 4 2 6 2 2 6 3" xfId="37969" xr:uid="{00000000-0005-0000-0000-00009A930000}"/>
    <cellStyle name="20% - Accent1 4 2 6 2 2 7" xfId="37970" xr:uid="{00000000-0005-0000-0000-00009B930000}"/>
    <cellStyle name="20% - Accent1 4 2 6 2 2 7 2" xfId="37971" xr:uid="{00000000-0005-0000-0000-00009C930000}"/>
    <cellStyle name="20% - Accent1 4 2 6 2 2 8" xfId="37972" xr:uid="{00000000-0005-0000-0000-00009D930000}"/>
    <cellStyle name="20% - Accent1 4 2 6 2 2 8 2" xfId="37973" xr:uid="{00000000-0005-0000-0000-00009E930000}"/>
    <cellStyle name="20% - Accent1 4 2 6 2 2 9" xfId="37974" xr:uid="{00000000-0005-0000-0000-00009F930000}"/>
    <cellStyle name="20% - Accent1 4 2 6 2 3" xfId="37975" xr:uid="{00000000-0005-0000-0000-0000A0930000}"/>
    <cellStyle name="20% - Accent1 4 2 6 2 3 2" xfId="37976" xr:uid="{00000000-0005-0000-0000-0000A1930000}"/>
    <cellStyle name="20% - Accent1 4 2 6 2 3 2 2" xfId="37977" xr:uid="{00000000-0005-0000-0000-0000A2930000}"/>
    <cellStyle name="20% - Accent1 4 2 6 2 3 2 2 2" xfId="37978" xr:uid="{00000000-0005-0000-0000-0000A3930000}"/>
    <cellStyle name="20% - Accent1 4 2 6 2 3 2 2 2 2" xfId="37979" xr:uid="{00000000-0005-0000-0000-0000A4930000}"/>
    <cellStyle name="20% - Accent1 4 2 6 2 3 2 2 3" xfId="37980" xr:uid="{00000000-0005-0000-0000-0000A5930000}"/>
    <cellStyle name="20% - Accent1 4 2 6 2 3 2 3" xfId="37981" xr:uid="{00000000-0005-0000-0000-0000A6930000}"/>
    <cellStyle name="20% - Accent1 4 2 6 2 3 2 3 2" xfId="37982" xr:uid="{00000000-0005-0000-0000-0000A7930000}"/>
    <cellStyle name="20% - Accent1 4 2 6 2 3 2 4" xfId="37983" xr:uid="{00000000-0005-0000-0000-0000A8930000}"/>
    <cellStyle name="20% - Accent1 4 2 6 2 3 3" xfId="37984" xr:uid="{00000000-0005-0000-0000-0000A9930000}"/>
    <cellStyle name="20% - Accent1 4 2 6 2 3 3 2" xfId="37985" xr:uid="{00000000-0005-0000-0000-0000AA930000}"/>
    <cellStyle name="20% - Accent1 4 2 6 2 3 3 2 2" xfId="37986" xr:uid="{00000000-0005-0000-0000-0000AB930000}"/>
    <cellStyle name="20% - Accent1 4 2 6 2 3 3 2 2 2" xfId="37987" xr:uid="{00000000-0005-0000-0000-0000AC930000}"/>
    <cellStyle name="20% - Accent1 4 2 6 2 3 3 2 3" xfId="37988" xr:uid="{00000000-0005-0000-0000-0000AD930000}"/>
    <cellStyle name="20% - Accent1 4 2 6 2 3 3 3" xfId="37989" xr:uid="{00000000-0005-0000-0000-0000AE930000}"/>
    <cellStyle name="20% - Accent1 4 2 6 2 3 3 3 2" xfId="37990" xr:uid="{00000000-0005-0000-0000-0000AF930000}"/>
    <cellStyle name="20% - Accent1 4 2 6 2 3 3 4" xfId="37991" xr:uid="{00000000-0005-0000-0000-0000B0930000}"/>
    <cellStyle name="20% - Accent1 4 2 6 2 3 4" xfId="37992" xr:uid="{00000000-0005-0000-0000-0000B1930000}"/>
    <cellStyle name="20% - Accent1 4 2 6 2 3 4 2" xfId="37993" xr:uid="{00000000-0005-0000-0000-0000B2930000}"/>
    <cellStyle name="20% - Accent1 4 2 6 2 3 4 2 2" xfId="37994" xr:uid="{00000000-0005-0000-0000-0000B3930000}"/>
    <cellStyle name="20% - Accent1 4 2 6 2 3 4 2 2 2" xfId="37995" xr:uid="{00000000-0005-0000-0000-0000B4930000}"/>
    <cellStyle name="20% - Accent1 4 2 6 2 3 4 2 3" xfId="37996" xr:uid="{00000000-0005-0000-0000-0000B5930000}"/>
    <cellStyle name="20% - Accent1 4 2 6 2 3 4 3" xfId="37997" xr:uid="{00000000-0005-0000-0000-0000B6930000}"/>
    <cellStyle name="20% - Accent1 4 2 6 2 3 4 3 2" xfId="37998" xr:uid="{00000000-0005-0000-0000-0000B7930000}"/>
    <cellStyle name="20% - Accent1 4 2 6 2 3 4 4" xfId="37999" xr:uid="{00000000-0005-0000-0000-0000B8930000}"/>
    <cellStyle name="20% - Accent1 4 2 6 2 3 5" xfId="38000" xr:uid="{00000000-0005-0000-0000-0000B9930000}"/>
    <cellStyle name="20% - Accent1 4 2 6 2 3 5 2" xfId="38001" xr:uid="{00000000-0005-0000-0000-0000BA930000}"/>
    <cellStyle name="20% - Accent1 4 2 6 2 3 5 2 2" xfId="38002" xr:uid="{00000000-0005-0000-0000-0000BB930000}"/>
    <cellStyle name="20% - Accent1 4 2 6 2 3 5 3" xfId="38003" xr:uid="{00000000-0005-0000-0000-0000BC930000}"/>
    <cellStyle name="20% - Accent1 4 2 6 2 3 6" xfId="38004" xr:uid="{00000000-0005-0000-0000-0000BD930000}"/>
    <cellStyle name="20% - Accent1 4 2 6 2 3 6 2" xfId="38005" xr:uid="{00000000-0005-0000-0000-0000BE930000}"/>
    <cellStyle name="20% - Accent1 4 2 6 2 3 6 2 2" xfId="38006" xr:uid="{00000000-0005-0000-0000-0000BF930000}"/>
    <cellStyle name="20% - Accent1 4 2 6 2 3 6 3" xfId="38007" xr:uid="{00000000-0005-0000-0000-0000C0930000}"/>
    <cellStyle name="20% - Accent1 4 2 6 2 3 7" xfId="38008" xr:uid="{00000000-0005-0000-0000-0000C1930000}"/>
    <cellStyle name="20% - Accent1 4 2 6 2 3 7 2" xfId="38009" xr:uid="{00000000-0005-0000-0000-0000C2930000}"/>
    <cellStyle name="20% - Accent1 4 2 6 2 3 8" xfId="38010" xr:uid="{00000000-0005-0000-0000-0000C3930000}"/>
    <cellStyle name="20% - Accent1 4 2 6 2 3 8 2" xfId="38011" xr:uid="{00000000-0005-0000-0000-0000C4930000}"/>
    <cellStyle name="20% - Accent1 4 2 6 2 3 9" xfId="38012" xr:uid="{00000000-0005-0000-0000-0000C5930000}"/>
    <cellStyle name="20% - Accent1 4 2 6 2 4" xfId="38013" xr:uid="{00000000-0005-0000-0000-0000C6930000}"/>
    <cellStyle name="20% - Accent1 4 2 6 2 4 2" xfId="38014" xr:uid="{00000000-0005-0000-0000-0000C7930000}"/>
    <cellStyle name="20% - Accent1 4 2 6 2 4 2 2" xfId="38015" xr:uid="{00000000-0005-0000-0000-0000C8930000}"/>
    <cellStyle name="20% - Accent1 4 2 6 2 4 2 2 2" xfId="38016" xr:uid="{00000000-0005-0000-0000-0000C9930000}"/>
    <cellStyle name="20% - Accent1 4 2 6 2 4 2 3" xfId="38017" xr:uid="{00000000-0005-0000-0000-0000CA930000}"/>
    <cellStyle name="20% - Accent1 4 2 6 2 4 3" xfId="38018" xr:uid="{00000000-0005-0000-0000-0000CB930000}"/>
    <cellStyle name="20% - Accent1 4 2 6 2 4 3 2" xfId="38019" xr:uid="{00000000-0005-0000-0000-0000CC930000}"/>
    <cellStyle name="20% - Accent1 4 2 6 2 4 4" xfId="38020" xr:uid="{00000000-0005-0000-0000-0000CD930000}"/>
    <cellStyle name="20% - Accent1 4 2 6 2 5" xfId="38021" xr:uid="{00000000-0005-0000-0000-0000CE930000}"/>
    <cellStyle name="20% - Accent1 4 2 6 2 5 2" xfId="38022" xr:uid="{00000000-0005-0000-0000-0000CF930000}"/>
    <cellStyle name="20% - Accent1 4 2 6 2 5 2 2" xfId="38023" xr:uid="{00000000-0005-0000-0000-0000D0930000}"/>
    <cellStyle name="20% - Accent1 4 2 6 2 5 2 2 2" xfId="38024" xr:uid="{00000000-0005-0000-0000-0000D1930000}"/>
    <cellStyle name="20% - Accent1 4 2 6 2 5 2 3" xfId="38025" xr:uid="{00000000-0005-0000-0000-0000D2930000}"/>
    <cellStyle name="20% - Accent1 4 2 6 2 5 3" xfId="38026" xr:uid="{00000000-0005-0000-0000-0000D3930000}"/>
    <cellStyle name="20% - Accent1 4 2 6 2 5 3 2" xfId="38027" xr:uid="{00000000-0005-0000-0000-0000D4930000}"/>
    <cellStyle name="20% - Accent1 4 2 6 2 5 4" xfId="38028" xr:uid="{00000000-0005-0000-0000-0000D5930000}"/>
    <cellStyle name="20% - Accent1 4 2 6 2 6" xfId="38029" xr:uid="{00000000-0005-0000-0000-0000D6930000}"/>
    <cellStyle name="20% - Accent1 4 2 6 2 6 2" xfId="38030" xr:uid="{00000000-0005-0000-0000-0000D7930000}"/>
    <cellStyle name="20% - Accent1 4 2 6 2 6 2 2" xfId="38031" xr:uid="{00000000-0005-0000-0000-0000D8930000}"/>
    <cellStyle name="20% - Accent1 4 2 6 2 6 2 2 2" xfId="38032" xr:uid="{00000000-0005-0000-0000-0000D9930000}"/>
    <cellStyle name="20% - Accent1 4 2 6 2 6 2 3" xfId="38033" xr:uid="{00000000-0005-0000-0000-0000DA930000}"/>
    <cellStyle name="20% - Accent1 4 2 6 2 6 3" xfId="38034" xr:uid="{00000000-0005-0000-0000-0000DB930000}"/>
    <cellStyle name="20% - Accent1 4 2 6 2 6 3 2" xfId="38035" xr:uid="{00000000-0005-0000-0000-0000DC930000}"/>
    <cellStyle name="20% - Accent1 4 2 6 2 6 4" xfId="38036" xr:uid="{00000000-0005-0000-0000-0000DD930000}"/>
    <cellStyle name="20% - Accent1 4 2 6 2 7" xfId="38037" xr:uid="{00000000-0005-0000-0000-0000DE930000}"/>
    <cellStyle name="20% - Accent1 4 2 6 2 7 2" xfId="38038" xr:uid="{00000000-0005-0000-0000-0000DF930000}"/>
    <cellStyle name="20% - Accent1 4 2 6 2 7 2 2" xfId="38039" xr:uid="{00000000-0005-0000-0000-0000E0930000}"/>
    <cellStyle name="20% - Accent1 4 2 6 2 7 3" xfId="38040" xr:uid="{00000000-0005-0000-0000-0000E1930000}"/>
    <cellStyle name="20% - Accent1 4 2 6 2 8" xfId="38041" xr:uid="{00000000-0005-0000-0000-0000E2930000}"/>
    <cellStyle name="20% - Accent1 4 2 6 2 8 2" xfId="38042" xr:uid="{00000000-0005-0000-0000-0000E3930000}"/>
    <cellStyle name="20% - Accent1 4 2 6 2 8 2 2" xfId="38043" xr:uid="{00000000-0005-0000-0000-0000E4930000}"/>
    <cellStyle name="20% - Accent1 4 2 6 2 8 3" xfId="38044" xr:uid="{00000000-0005-0000-0000-0000E5930000}"/>
    <cellStyle name="20% - Accent1 4 2 6 2 9" xfId="38045" xr:uid="{00000000-0005-0000-0000-0000E6930000}"/>
    <cellStyle name="20% - Accent1 4 2 6 2 9 2" xfId="38046" xr:uid="{00000000-0005-0000-0000-0000E7930000}"/>
    <cellStyle name="20% - Accent1 4 2 6 3" xfId="38047" xr:uid="{00000000-0005-0000-0000-0000E8930000}"/>
    <cellStyle name="20% - Accent1 4 2 6 3 10" xfId="38048" xr:uid="{00000000-0005-0000-0000-0000E9930000}"/>
    <cellStyle name="20% - Accent1 4 2 6 3 10 2" xfId="38049" xr:uid="{00000000-0005-0000-0000-0000EA930000}"/>
    <cellStyle name="20% - Accent1 4 2 6 3 11" xfId="38050" xr:uid="{00000000-0005-0000-0000-0000EB930000}"/>
    <cellStyle name="20% - Accent1 4 2 6 3 2" xfId="38051" xr:uid="{00000000-0005-0000-0000-0000EC930000}"/>
    <cellStyle name="20% - Accent1 4 2 6 3 2 2" xfId="38052" xr:uid="{00000000-0005-0000-0000-0000ED930000}"/>
    <cellStyle name="20% - Accent1 4 2 6 3 2 2 2" xfId="38053" xr:uid="{00000000-0005-0000-0000-0000EE930000}"/>
    <cellStyle name="20% - Accent1 4 2 6 3 2 2 2 2" xfId="38054" xr:uid="{00000000-0005-0000-0000-0000EF930000}"/>
    <cellStyle name="20% - Accent1 4 2 6 3 2 2 2 2 2" xfId="38055" xr:uid="{00000000-0005-0000-0000-0000F0930000}"/>
    <cellStyle name="20% - Accent1 4 2 6 3 2 2 2 3" xfId="38056" xr:uid="{00000000-0005-0000-0000-0000F1930000}"/>
    <cellStyle name="20% - Accent1 4 2 6 3 2 2 3" xfId="38057" xr:uid="{00000000-0005-0000-0000-0000F2930000}"/>
    <cellStyle name="20% - Accent1 4 2 6 3 2 2 3 2" xfId="38058" xr:uid="{00000000-0005-0000-0000-0000F3930000}"/>
    <cellStyle name="20% - Accent1 4 2 6 3 2 2 4" xfId="38059" xr:uid="{00000000-0005-0000-0000-0000F4930000}"/>
    <cellStyle name="20% - Accent1 4 2 6 3 2 3" xfId="38060" xr:uid="{00000000-0005-0000-0000-0000F5930000}"/>
    <cellStyle name="20% - Accent1 4 2 6 3 2 3 2" xfId="38061" xr:uid="{00000000-0005-0000-0000-0000F6930000}"/>
    <cellStyle name="20% - Accent1 4 2 6 3 2 3 2 2" xfId="38062" xr:uid="{00000000-0005-0000-0000-0000F7930000}"/>
    <cellStyle name="20% - Accent1 4 2 6 3 2 3 2 2 2" xfId="38063" xr:uid="{00000000-0005-0000-0000-0000F8930000}"/>
    <cellStyle name="20% - Accent1 4 2 6 3 2 3 2 3" xfId="38064" xr:uid="{00000000-0005-0000-0000-0000F9930000}"/>
    <cellStyle name="20% - Accent1 4 2 6 3 2 3 3" xfId="38065" xr:uid="{00000000-0005-0000-0000-0000FA930000}"/>
    <cellStyle name="20% - Accent1 4 2 6 3 2 3 3 2" xfId="38066" xr:uid="{00000000-0005-0000-0000-0000FB930000}"/>
    <cellStyle name="20% - Accent1 4 2 6 3 2 3 4" xfId="38067" xr:uid="{00000000-0005-0000-0000-0000FC930000}"/>
    <cellStyle name="20% - Accent1 4 2 6 3 2 4" xfId="38068" xr:uid="{00000000-0005-0000-0000-0000FD930000}"/>
    <cellStyle name="20% - Accent1 4 2 6 3 2 4 2" xfId="38069" xr:uid="{00000000-0005-0000-0000-0000FE930000}"/>
    <cellStyle name="20% - Accent1 4 2 6 3 2 4 2 2" xfId="38070" xr:uid="{00000000-0005-0000-0000-0000FF930000}"/>
    <cellStyle name="20% - Accent1 4 2 6 3 2 4 2 2 2" xfId="38071" xr:uid="{00000000-0005-0000-0000-000000940000}"/>
    <cellStyle name="20% - Accent1 4 2 6 3 2 4 2 3" xfId="38072" xr:uid="{00000000-0005-0000-0000-000001940000}"/>
    <cellStyle name="20% - Accent1 4 2 6 3 2 4 3" xfId="38073" xr:uid="{00000000-0005-0000-0000-000002940000}"/>
    <cellStyle name="20% - Accent1 4 2 6 3 2 4 3 2" xfId="38074" xr:uid="{00000000-0005-0000-0000-000003940000}"/>
    <cellStyle name="20% - Accent1 4 2 6 3 2 4 4" xfId="38075" xr:uid="{00000000-0005-0000-0000-000004940000}"/>
    <cellStyle name="20% - Accent1 4 2 6 3 2 5" xfId="38076" xr:uid="{00000000-0005-0000-0000-000005940000}"/>
    <cellStyle name="20% - Accent1 4 2 6 3 2 5 2" xfId="38077" xr:uid="{00000000-0005-0000-0000-000006940000}"/>
    <cellStyle name="20% - Accent1 4 2 6 3 2 5 2 2" xfId="38078" xr:uid="{00000000-0005-0000-0000-000007940000}"/>
    <cellStyle name="20% - Accent1 4 2 6 3 2 5 3" xfId="38079" xr:uid="{00000000-0005-0000-0000-000008940000}"/>
    <cellStyle name="20% - Accent1 4 2 6 3 2 6" xfId="38080" xr:uid="{00000000-0005-0000-0000-000009940000}"/>
    <cellStyle name="20% - Accent1 4 2 6 3 2 6 2" xfId="38081" xr:uid="{00000000-0005-0000-0000-00000A940000}"/>
    <cellStyle name="20% - Accent1 4 2 6 3 2 6 2 2" xfId="38082" xr:uid="{00000000-0005-0000-0000-00000B940000}"/>
    <cellStyle name="20% - Accent1 4 2 6 3 2 6 3" xfId="38083" xr:uid="{00000000-0005-0000-0000-00000C940000}"/>
    <cellStyle name="20% - Accent1 4 2 6 3 2 7" xfId="38084" xr:uid="{00000000-0005-0000-0000-00000D940000}"/>
    <cellStyle name="20% - Accent1 4 2 6 3 2 7 2" xfId="38085" xr:uid="{00000000-0005-0000-0000-00000E940000}"/>
    <cellStyle name="20% - Accent1 4 2 6 3 2 8" xfId="38086" xr:uid="{00000000-0005-0000-0000-00000F940000}"/>
    <cellStyle name="20% - Accent1 4 2 6 3 2 8 2" xfId="38087" xr:uid="{00000000-0005-0000-0000-000010940000}"/>
    <cellStyle name="20% - Accent1 4 2 6 3 2 9" xfId="38088" xr:uid="{00000000-0005-0000-0000-000011940000}"/>
    <cellStyle name="20% - Accent1 4 2 6 3 3" xfId="38089" xr:uid="{00000000-0005-0000-0000-000012940000}"/>
    <cellStyle name="20% - Accent1 4 2 6 3 3 2" xfId="38090" xr:uid="{00000000-0005-0000-0000-000013940000}"/>
    <cellStyle name="20% - Accent1 4 2 6 3 3 2 2" xfId="38091" xr:uid="{00000000-0005-0000-0000-000014940000}"/>
    <cellStyle name="20% - Accent1 4 2 6 3 3 2 2 2" xfId="38092" xr:uid="{00000000-0005-0000-0000-000015940000}"/>
    <cellStyle name="20% - Accent1 4 2 6 3 3 2 2 2 2" xfId="38093" xr:uid="{00000000-0005-0000-0000-000016940000}"/>
    <cellStyle name="20% - Accent1 4 2 6 3 3 2 2 3" xfId="38094" xr:uid="{00000000-0005-0000-0000-000017940000}"/>
    <cellStyle name="20% - Accent1 4 2 6 3 3 2 3" xfId="38095" xr:uid="{00000000-0005-0000-0000-000018940000}"/>
    <cellStyle name="20% - Accent1 4 2 6 3 3 2 3 2" xfId="38096" xr:uid="{00000000-0005-0000-0000-000019940000}"/>
    <cellStyle name="20% - Accent1 4 2 6 3 3 2 4" xfId="38097" xr:uid="{00000000-0005-0000-0000-00001A940000}"/>
    <cellStyle name="20% - Accent1 4 2 6 3 3 3" xfId="38098" xr:uid="{00000000-0005-0000-0000-00001B940000}"/>
    <cellStyle name="20% - Accent1 4 2 6 3 3 3 2" xfId="38099" xr:uid="{00000000-0005-0000-0000-00001C940000}"/>
    <cellStyle name="20% - Accent1 4 2 6 3 3 3 2 2" xfId="38100" xr:uid="{00000000-0005-0000-0000-00001D940000}"/>
    <cellStyle name="20% - Accent1 4 2 6 3 3 3 2 2 2" xfId="38101" xr:uid="{00000000-0005-0000-0000-00001E940000}"/>
    <cellStyle name="20% - Accent1 4 2 6 3 3 3 2 3" xfId="38102" xr:uid="{00000000-0005-0000-0000-00001F940000}"/>
    <cellStyle name="20% - Accent1 4 2 6 3 3 3 3" xfId="38103" xr:uid="{00000000-0005-0000-0000-000020940000}"/>
    <cellStyle name="20% - Accent1 4 2 6 3 3 3 3 2" xfId="38104" xr:uid="{00000000-0005-0000-0000-000021940000}"/>
    <cellStyle name="20% - Accent1 4 2 6 3 3 3 4" xfId="38105" xr:uid="{00000000-0005-0000-0000-000022940000}"/>
    <cellStyle name="20% - Accent1 4 2 6 3 3 4" xfId="38106" xr:uid="{00000000-0005-0000-0000-000023940000}"/>
    <cellStyle name="20% - Accent1 4 2 6 3 3 4 2" xfId="38107" xr:uid="{00000000-0005-0000-0000-000024940000}"/>
    <cellStyle name="20% - Accent1 4 2 6 3 3 4 2 2" xfId="38108" xr:uid="{00000000-0005-0000-0000-000025940000}"/>
    <cellStyle name="20% - Accent1 4 2 6 3 3 4 2 2 2" xfId="38109" xr:uid="{00000000-0005-0000-0000-000026940000}"/>
    <cellStyle name="20% - Accent1 4 2 6 3 3 4 2 3" xfId="38110" xr:uid="{00000000-0005-0000-0000-000027940000}"/>
    <cellStyle name="20% - Accent1 4 2 6 3 3 4 3" xfId="38111" xr:uid="{00000000-0005-0000-0000-000028940000}"/>
    <cellStyle name="20% - Accent1 4 2 6 3 3 4 3 2" xfId="38112" xr:uid="{00000000-0005-0000-0000-000029940000}"/>
    <cellStyle name="20% - Accent1 4 2 6 3 3 4 4" xfId="38113" xr:uid="{00000000-0005-0000-0000-00002A940000}"/>
    <cellStyle name="20% - Accent1 4 2 6 3 3 5" xfId="38114" xr:uid="{00000000-0005-0000-0000-00002B940000}"/>
    <cellStyle name="20% - Accent1 4 2 6 3 3 5 2" xfId="38115" xr:uid="{00000000-0005-0000-0000-00002C940000}"/>
    <cellStyle name="20% - Accent1 4 2 6 3 3 5 2 2" xfId="38116" xr:uid="{00000000-0005-0000-0000-00002D940000}"/>
    <cellStyle name="20% - Accent1 4 2 6 3 3 5 3" xfId="38117" xr:uid="{00000000-0005-0000-0000-00002E940000}"/>
    <cellStyle name="20% - Accent1 4 2 6 3 3 6" xfId="38118" xr:uid="{00000000-0005-0000-0000-00002F940000}"/>
    <cellStyle name="20% - Accent1 4 2 6 3 3 6 2" xfId="38119" xr:uid="{00000000-0005-0000-0000-000030940000}"/>
    <cellStyle name="20% - Accent1 4 2 6 3 3 6 2 2" xfId="38120" xr:uid="{00000000-0005-0000-0000-000031940000}"/>
    <cellStyle name="20% - Accent1 4 2 6 3 3 6 3" xfId="38121" xr:uid="{00000000-0005-0000-0000-000032940000}"/>
    <cellStyle name="20% - Accent1 4 2 6 3 3 7" xfId="38122" xr:uid="{00000000-0005-0000-0000-000033940000}"/>
    <cellStyle name="20% - Accent1 4 2 6 3 3 7 2" xfId="38123" xr:uid="{00000000-0005-0000-0000-000034940000}"/>
    <cellStyle name="20% - Accent1 4 2 6 3 3 8" xfId="38124" xr:uid="{00000000-0005-0000-0000-000035940000}"/>
    <cellStyle name="20% - Accent1 4 2 6 3 3 8 2" xfId="38125" xr:uid="{00000000-0005-0000-0000-000036940000}"/>
    <cellStyle name="20% - Accent1 4 2 6 3 3 9" xfId="38126" xr:uid="{00000000-0005-0000-0000-000037940000}"/>
    <cellStyle name="20% - Accent1 4 2 6 3 4" xfId="38127" xr:uid="{00000000-0005-0000-0000-000038940000}"/>
    <cellStyle name="20% - Accent1 4 2 6 3 4 2" xfId="38128" xr:uid="{00000000-0005-0000-0000-000039940000}"/>
    <cellStyle name="20% - Accent1 4 2 6 3 4 2 2" xfId="38129" xr:uid="{00000000-0005-0000-0000-00003A940000}"/>
    <cellStyle name="20% - Accent1 4 2 6 3 4 2 2 2" xfId="38130" xr:uid="{00000000-0005-0000-0000-00003B940000}"/>
    <cellStyle name="20% - Accent1 4 2 6 3 4 2 3" xfId="38131" xr:uid="{00000000-0005-0000-0000-00003C940000}"/>
    <cellStyle name="20% - Accent1 4 2 6 3 4 3" xfId="38132" xr:uid="{00000000-0005-0000-0000-00003D940000}"/>
    <cellStyle name="20% - Accent1 4 2 6 3 4 3 2" xfId="38133" xr:uid="{00000000-0005-0000-0000-00003E940000}"/>
    <cellStyle name="20% - Accent1 4 2 6 3 4 4" xfId="38134" xr:uid="{00000000-0005-0000-0000-00003F940000}"/>
    <cellStyle name="20% - Accent1 4 2 6 3 5" xfId="38135" xr:uid="{00000000-0005-0000-0000-000040940000}"/>
    <cellStyle name="20% - Accent1 4 2 6 3 5 2" xfId="38136" xr:uid="{00000000-0005-0000-0000-000041940000}"/>
    <cellStyle name="20% - Accent1 4 2 6 3 5 2 2" xfId="38137" xr:uid="{00000000-0005-0000-0000-000042940000}"/>
    <cellStyle name="20% - Accent1 4 2 6 3 5 2 2 2" xfId="38138" xr:uid="{00000000-0005-0000-0000-000043940000}"/>
    <cellStyle name="20% - Accent1 4 2 6 3 5 2 3" xfId="38139" xr:uid="{00000000-0005-0000-0000-000044940000}"/>
    <cellStyle name="20% - Accent1 4 2 6 3 5 3" xfId="38140" xr:uid="{00000000-0005-0000-0000-000045940000}"/>
    <cellStyle name="20% - Accent1 4 2 6 3 5 3 2" xfId="38141" xr:uid="{00000000-0005-0000-0000-000046940000}"/>
    <cellStyle name="20% - Accent1 4 2 6 3 5 4" xfId="38142" xr:uid="{00000000-0005-0000-0000-000047940000}"/>
    <cellStyle name="20% - Accent1 4 2 6 3 6" xfId="38143" xr:uid="{00000000-0005-0000-0000-000048940000}"/>
    <cellStyle name="20% - Accent1 4 2 6 3 6 2" xfId="38144" xr:uid="{00000000-0005-0000-0000-000049940000}"/>
    <cellStyle name="20% - Accent1 4 2 6 3 6 2 2" xfId="38145" xr:uid="{00000000-0005-0000-0000-00004A940000}"/>
    <cellStyle name="20% - Accent1 4 2 6 3 6 2 2 2" xfId="38146" xr:uid="{00000000-0005-0000-0000-00004B940000}"/>
    <cellStyle name="20% - Accent1 4 2 6 3 6 2 3" xfId="38147" xr:uid="{00000000-0005-0000-0000-00004C940000}"/>
    <cellStyle name="20% - Accent1 4 2 6 3 6 3" xfId="38148" xr:uid="{00000000-0005-0000-0000-00004D940000}"/>
    <cellStyle name="20% - Accent1 4 2 6 3 6 3 2" xfId="38149" xr:uid="{00000000-0005-0000-0000-00004E940000}"/>
    <cellStyle name="20% - Accent1 4 2 6 3 6 4" xfId="38150" xr:uid="{00000000-0005-0000-0000-00004F940000}"/>
    <cellStyle name="20% - Accent1 4 2 6 3 7" xfId="38151" xr:uid="{00000000-0005-0000-0000-000050940000}"/>
    <cellStyle name="20% - Accent1 4 2 6 3 7 2" xfId="38152" xr:uid="{00000000-0005-0000-0000-000051940000}"/>
    <cellStyle name="20% - Accent1 4 2 6 3 7 2 2" xfId="38153" xr:uid="{00000000-0005-0000-0000-000052940000}"/>
    <cellStyle name="20% - Accent1 4 2 6 3 7 3" xfId="38154" xr:uid="{00000000-0005-0000-0000-000053940000}"/>
    <cellStyle name="20% - Accent1 4 2 6 3 8" xfId="38155" xr:uid="{00000000-0005-0000-0000-000054940000}"/>
    <cellStyle name="20% - Accent1 4 2 6 3 8 2" xfId="38156" xr:uid="{00000000-0005-0000-0000-000055940000}"/>
    <cellStyle name="20% - Accent1 4 2 6 3 8 2 2" xfId="38157" xr:uid="{00000000-0005-0000-0000-000056940000}"/>
    <cellStyle name="20% - Accent1 4 2 6 3 8 3" xfId="38158" xr:uid="{00000000-0005-0000-0000-000057940000}"/>
    <cellStyle name="20% - Accent1 4 2 6 3 9" xfId="38159" xr:uid="{00000000-0005-0000-0000-000058940000}"/>
    <cellStyle name="20% - Accent1 4 2 6 3 9 2" xfId="38160" xr:uid="{00000000-0005-0000-0000-000059940000}"/>
    <cellStyle name="20% - Accent1 4 2 6 4" xfId="38161" xr:uid="{00000000-0005-0000-0000-00005A940000}"/>
    <cellStyle name="20% - Accent1 4 2 6 4 10" xfId="38162" xr:uid="{00000000-0005-0000-0000-00005B940000}"/>
    <cellStyle name="20% - Accent1 4 2 6 4 10 2" xfId="38163" xr:uid="{00000000-0005-0000-0000-00005C940000}"/>
    <cellStyle name="20% - Accent1 4 2 6 4 11" xfId="38164" xr:uid="{00000000-0005-0000-0000-00005D940000}"/>
    <cellStyle name="20% - Accent1 4 2 6 4 2" xfId="38165" xr:uid="{00000000-0005-0000-0000-00005E940000}"/>
    <cellStyle name="20% - Accent1 4 2 6 4 2 2" xfId="38166" xr:uid="{00000000-0005-0000-0000-00005F940000}"/>
    <cellStyle name="20% - Accent1 4 2 6 4 2 2 2" xfId="38167" xr:uid="{00000000-0005-0000-0000-000060940000}"/>
    <cellStyle name="20% - Accent1 4 2 6 4 2 2 2 2" xfId="38168" xr:uid="{00000000-0005-0000-0000-000061940000}"/>
    <cellStyle name="20% - Accent1 4 2 6 4 2 2 2 2 2" xfId="38169" xr:uid="{00000000-0005-0000-0000-000062940000}"/>
    <cellStyle name="20% - Accent1 4 2 6 4 2 2 2 3" xfId="38170" xr:uid="{00000000-0005-0000-0000-000063940000}"/>
    <cellStyle name="20% - Accent1 4 2 6 4 2 2 3" xfId="38171" xr:uid="{00000000-0005-0000-0000-000064940000}"/>
    <cellStyle name="20% - Accent1 4 2 6 4 2 2 3 2" xfId="38172" xr:uid="{00000000-0005-0000-0000-000065940000}"/>
    <cellStyle name="20% - Accent1 4 2 6 4 2 2 4" xfId="38173" xr:uid="{00000000-0005-0000-0000-000066940000}"/>
    <cellStyle name="20% - Accent1 4 2 6 4 2 3" xfId="38174" xr:uid="{00000000-0005-0000-0000-000067940000}"/>
    <cellStyle name="20% - Accent1 4 2 6 4 2 3 2" xfId="38175" xr:uid="{00000000-0005-0000-0000-000068940000}"/>
    <cellStyle name="20% - Accent1 4 2 6 4 2 3 2 2" xfId="38176" xr:uid="{00000000-0005-0000-0000-000069940000}"/>
    <cellStyle name="20% - Accent1 4 2 6 4 2 3 2 2 2" xfId="38177" xr:uid="{00000000-0005-0000-0000-00006A940000}"/>
    <cellStyle name="20% - Accent1 4 2 6 4 2 3 2 3" xfId="38178" xr:uid="{00000000-0005-0000-0000-00006B940000}"/>
    <cellStyle name="20% - Accent1 4 2 6 4 2 3 3" xfId="38179" xr:uid="{00000000-0005-0000-0000-00006C940000}"/>
    <cellStyle name="20% - Accent1 4 2 6 4 2 3 3 2" xfId="38180" xr:uid="{00000000-0005-0000-0000-00006D940000}"/>
    <cellStyle name="20% - Accent1 4 2 6 4 2 3 4" xfId="38181" xr:uid="{00000000-0005-0000-0000-00006E940000}"/>
    <cellStyle name="20% - Accent1 4 2 6 4 2 4" xfId="38182" xr:uid="{00000000-0005-0000-0000-00006F940000}"/>
    <cellStyle name="20% - Accent1 4 2 6 4 2 4 2" xfId="38183" xr:uid="{00000000-0005-0000-0000-000070940000}"/>
    <cellStyle name="20% - Accent1 4 2 6 4 2 4 2 2" xfId="38184" xr:uid="{00000000-0005-0000-0000-000071940000}"/>
    <cellStyle name="20% - Accent1 4 2 6 4 2 4 2 2 2" xfId="38185" xr:uid="{00000000-0005-0000-0000-000072940000}"/>
    <cellStyle name="20% - Accent1 4 2 6 4 2 4 2 3" xfId="38186" xr:uid="{00000000-0005-0000-0000-000073940000}"/>
    <cellStyle name="20% - Accent1 4 2 6 4 2 4 3" xfId="38187" xr:uid="{00000000-0005-0000-0000-000074940000}"/>
    <cellStyle name="20% - Accent1 4 2 6 4 2 4 3 2" xfId="38188" xr:uid="{00000000-0005-0000-0000-000075940000}"/>
    <cellStyle name="20% - Accent1 4 2 6 4 2 4 4" xfId="38189" xr:uid="{00000000-0005-0000-0000-000076940000}"/>
    <cellStyle name="20% - Accent1 4 2 6 4 2 5" xfId="38190" xr:uid="{00000000-0005-0000-0000-000077940000}"/>
    <cellStyle name="20% - Accent1 4 2 6 4 2 5 2" xfId="38191" xr:uid="{00000000-0005-0000-0000-000078940000}"/>
    <cellStyle name="20% - Accent1 4 2 6 4 2 5 2 2" xfId="38192" xr:uid="{00000000-0005-0000-0000-000079940000}"/>
    <cellStyle name="20% - Accent1 4 2 6 4 2 5 3" xfId="38193" xr:uid="{00000000-0005-0000-0000-00007A940000}"/>
    <cellStyle name="20% - Accent1 4 2 6 4 2 6" xfId="38194" xr:uid="{00000000-0005-0000-0000-00007B940000}"/>
    <cellStyle name="20% - Accent1 4 2 6 4 2 6 2" xfId="38195" xr:uid="{00000000-0005-0000-0000-00007C940000}"/>
    <cellStyle name="20% - Accent1 4 2 6 4 2 6 2 2" xfId="38196" xr:uid="{00000000-0005-0000-0000-00007D940000}"/>
    <cellStyle name="20% - Accent1 4 2 6 4 2 6 3" xfId="38197" xr:uid="{00000000-0005-0000-0000-00007E940000}"/>
    <cellStyle name="20% - Accent1 4 2 6 4 2 7" xfId="38198" xr:uid="{00000000-0005-0000-0000-00007F940000}"/>
    <cellStyle name="20% - Accent1 4 2 6 4 2 7 2" xfId="38199" xr:uid="{00000000-0005-0000-0000-000080940000}"/>
    <cellStyle name="20% - Accent1 4 2 6 4 2 8" xfId="38200" xr:uid="{00000000-0005-0000-0000-000081940000}"/>
    <cellStyle name="20% - Accent1 4 2 6 4 2 8 2" xfId="38201" xr:uid="{00000000-0005-0000-0000-000082940000}"/>
    <cellStyle name="20% - Accent1 4 2 6 4 2 9" xfId="38202" xr:uid="{00000000-0005-0000-0000-000083940000}"/>
    <cellStyle name="20% - Accent1 4 2 6 4 3" xfId="38203" xr:uid="{00000000-0005-0000-0000-000084940000}"/>
    <cellStyle name="20% - Accent1 4 2 6 4 3 2" xfId="38204" xr:uid="{00000000-0005-0000-0000-000085940000}"/>
    <cellStyle name="20% - Accent1 4 2 6 4 3 2 2" xfId="38205" xr:uid="{00000000-0005-0000-0000-000086940000}"/>
    <cellStyle name="20% - Accent1 4 2 6 4 3 2 2 2" xfId="38206" xr:uid="{00000000-0005-0000-0000-000087940000}"/>
    <cellStyle name="20% - Accent1 4 2 6 4 3 2 2 2 2" xfId="38207" xr:uid="{00000000-0005-0000-0000-000088940000}"/>
    <cellStyle name="20% - Accent1 4 2 6 4 3 2 2 3" xfId="38208" xr:uid="{00000000-0005-0000-0000-000089940000}"/>
    <cellStyle name="20% - Accent1 4 2 6 4 3 2 3" xfId="38209" xr:uid="{00000000-0005-0000-0000-00008A940000}"/>
    <cellStyle name="20% - Accent1 4 2 6 4 3 2 3 2" xfId="38210" xr:uid="{00000000-0005-0000-0000-00008B940000}"/>
    <cellStyle name="20% - Accent1 4 2 6 4 3 2 4" xfId="38211" xr:uid="{00000000-0005-0000-0000-00008C940000}"/>
    <cellStyle name="20% - Accent1 4 2 6 4 3 3" xfId="38212" xr:uid="{00000000-0005-0000-0000-00008D940000}"/>
    <cellStyle name="20% - Accent1 4 2 6 4 3 3 2" xfId="38213" xr:uid="{00000000-0005-0000-0000-00008E940000}"/>
    <cellStyle name="20% - Accent1 4 2 6 4 3 3 2 2" xfId="38214" xr:uid="{00000000-0005-0000-0000-00008F940000}"/>
    <cellStyle name="20% - Accent1 4 2 6 4 3 3 2 2 2" xfId="38215" xr:uid="{00000000-0005-0000-0000-000090940000}"/>
    <cellStyle name="20% - Accent1 4 2 6 4 3 3 2 3" xfId="38216" xr:uid="{00000000-0005-0000-0000-000091940000}"/>
    <cellStyle name="20% - Accent1 4 2 6 4 3 3 3" xfId="38217" xr:uid="{00000000-0005-0000-0000-000092940000}"/>
    <cellStyle name="20% - Accent1 4 2 6 4 3 3 3 2" xfId="38218" xr:uid="{00000000-0005-0000-0000-000093940000}"/>
    <cellStyle name="20% - Accent1 4 2 6 4 3 3 4" xfId="38219" xr:uid="{00000000-0005-0000-0000-000094940000}"/>
    <cellStyle name="20% - Accent1 4 2 6 4 3 4" xfId="38220" xr:uid="{00000000-0005-0000-0000-000095940000}"/>
    <cellStyle name="20% - Accent1 4 2 6 4 3 4 2" xfId="38221" xr:uid="{00000000-0005-0000-0000-000096940000}"/>
    <cellStyle name="20% - Accent1 4 2 6 4 3 4 2 2" xfId="38222" xr:uid="{00000000-0005-0000-0000-000097940000}"/>
    <cellStyle name="20% - Accent1 4 2 6 4 3 4 2 2 2" xfId="38223" xr:uid="{00000000-0005-0000-0000-000098940000}"/>
    <cellStyle name="20% - Accent1 4 2 6 4 3 4 2 3" xfId="38224" xr:uid="{00000000-0005-0000-0000-000099940000}"/>
    <cellStyle name="20% - Accent1 4 2 6 4 3 4 3" xfId="38225" xr:uid="{00000000-0005-0000-0000-00009A940000}"/>
    <cellStyle name="20% - Accent1 4 2 6 4 3 4 3 2" xfId="38226" xr:uid="{00000000-0005-0000-0000-00009B940000}"/>
    <cellStyle name="20% - Accent1 4 2 6 4 3 4 4" xfId="38227" xr:uid="{00000000-0005-0000-0000-00009C940000}"/>
    <cellStyle name="20% - Accent1 4 2 6 4 3 5" xfId="38228" xr:uid="{00000000-0005-0000-0000-00009D940000}"/>
    <cellStyle name="20% - Accent1 4 2 6 4 3 5 2" xfId="38229" xr:uid="{00000000-0005-0000-0000-00009E940000}"/>
    <cellStyle name="20% - Accent1 4 2 6 4 3 5 2 2" xfId="38230" xr:uid="{00000000-0005-0000-0000-00009F940000}"/>
    <cellStyle name="20% - Accent1 4 2 6 4 3 5 3" xfId="38231" xr:uid="{00000000-0005-0000-0000-0000A0940000}"/>
    <cellStyle name="20% - Accent1 4 2 6 4 3 6" xfId="38232" xr:uid="{00000000-0005-0000-0000-0000A1940000}"/>
    <cellStyle name="20% - Accent1 4 2 6 4 3 6 2" xfId="38233" xr:uid="{00000000-0005-0000-0000-0000A2940000}"/>
    <cellStyle name="20% - Accent1 4 2 6 4 3 6 2 2" xfId="38234" xr:uid="{00000000-0005-0000-0000-0000A3940000}"/>
    <cellStyle name="20% - Accent1 4 2 6 4 3 6 3" xfId="38235" xr:uid="{00000000-0005-0000-0000-0000A4940000}"/>
    <cellStyle name="20% - Accent1 4 2 6 4 3 7" xfId="38236" xr:uid="{00000000-0005-0000-0000-0000A5940000}"/>
    <cellStyle name="20% - Accent1 4 2 6 4 3 7 2" xfId="38237" xr:uid="{00000000-0005-0000-0000-0000A6940000}"/>
    <cellStyle name="20% - Accent1 4 2 6 4 3 8" xfId="38238" xr:uid="{00000000-0005-0000-0000-0000A7940000}"/>
    <cellStyle name="20% - Accent1 4 2 6 4 3 8 2" xfId="38239" xr:uid="{00000000-0005-0000-0000-0000A8940000}"/>
    <cellStyle name="20% - Accent1 4 2 6 4 3 9" xfId="38240" xr:uid="{00000000-0005-0000-0000-0000A9940000}"/>
    <cellStyle name="20% - Accent1 4 2 6 4 4" xfId="38241" xr:uid="{00000000-0005-0000-0000-0000AA940000}"/>
    <cellStyle name="20% - Accent1 4 2 6 4 4 2" xfId="38242" xr:uid="{00000000-0005-0000-0000-0000AB940000}"/>
    <cellStyle name="20% - Accent1 4 2 6 4 4 2 2" xfId="38243" xr:uid="{00000000-0005-0000-0000-0000AC940000}"/>
    <cellStyle name="20% - Accent1 4 2 6 4 4 2 2 2" xfId="38244" xr:uid="{00000000-0005-0000-0000-0000AD940000}"/>
    <cellStyle name="20% - Accent1 4 2 6 4 4 2 3" xfId="38245" xr:uid="{00000000-0005-0000-0000-0000AE940000}"/>
    <cellStyle name="20% - Accent1 4 2 6 4 4 3" xfId="38246" xr:uid="{00000000-0005-0000-0000-0000AF940000}"/>
    <cellStyle name="20% - Accent1 4 2 6 4 4 3 2" xfId="38247" xr:uid="{00000000-0005-0000-0000-0000B0940000}"/>
    <cellStyle name="20% - Accent1 4 2 6 4 4 4" xfId="38248" xr:uid="{00000000-0005-0000-0000-0000B1940000}"/>
    <cellStyle name="20% - Accent1 4 2 6 4 5" xfId="38249" xr:uid="{00000000-0005-0000-0000-0000B2940000}"/>
    <cellStyle name="20% - Accent1 4 2 6 4 5 2" xfId="38250" xr:uid="{00000000-0005-0000-0000-0000B3940000}"/>
    <cellStyle name="20% - Accent1 4 2 6 4 5 2 2" xfId="38251" xr:uid="{00000000-0005-0000-0000-0000B4940000}"/>
    <cellStyle name="20% - Accent1 4 2 6 4 5 2 2 2" xfId="38252" xr:uid="{00000000-0005-0000-0000-0000B5940000}"/>
    <cellStyle name="20% - Accent1 4 2 6 4 5 2 3" xfId="38253" xr:uid="{00000000-0005-0000-0000-0000B6940000}"/>
    <cellStyle name="20% - Accent1 4 2 6 4 5 3" xfId="38254" xr:uid="{00000000-0005-0000-0000-0000B7940000}"/>
    <cellStyle name="20% - Accent1 4 2 6 4 5 3 2" xfId="38255" xr:uid="{00000000-0005-0000-0000-0000B8940000}"/>
    <cellStyle name="20% - Accent1 4 2 6 4 5 4" xfId="38256" xr:uid="{00000000-0005-0000-0000-0000B9940000}"/>
    <cellStyle name="20% - Accent1 4 2 6 4 6" xfId="38257" xr:uid="{00000000-0005-0000-0000-0000BA940000}"/>
    <cellStyle name="20% - Accent1 4 2 6 4 6 2" xfId="38258" xr:uid="{00000000-0005-0000-0000-0000BB940000}"/>
    <cellStyle name="20% - Accent1 4 2 6 4 6 2 2" xfId="38259" xr:uid="{00000000-0005-0000-0000-0000BC940000}"/>
    <cellStyle name="20% - Accent1 4 2 6 4 6 2 2 2" xfId="38260" xr:uid="{00000000-0005-0000-0000-0000BD940000}"/>
    <cellStyle name="20% - Accent1 4 2 6 4 6 2 3" xfId="38261" xr:uid="{00000000-0005-0000-0000-0000BE940000}"/>
    <cellStyle name="20% - Accent1 4 2 6 4 6 3" xfId="38262" xr:uid="{00000000-0005-0000-0000-0000BF940000}"/>
    <cellStyle name="20% - Accent1 4 2 6 4 6 3 2" xfId="38263" xr:uid="{00000000-0005-0000-0000-0000C0940000}"/>
    <cellStyle name="20% - Accent1 4 2 6 4 6 4" xfId="38264" xr:uid="{00000000-0005-0000-0000-0000C1940000}"/>
    <cellStyle name="20% - Accent1 4 2 6 4 7" xfId="38265" xr:uid="{00000000-0005-0000-0000-0000C2940000}"/>
    <cellStyle name="20% - Accent1 4 2 6 4 7 2" xfId="38266" xr:uid="{00000000-0005-0000-0000-0000C3940000}"/>
    <cellStyle name="20% - Accent1 4 2 6 4 7 2 2" xfId="38267" xr:uid="{00000000-0005-0000-0000-0000C4940000}"/>
    <cellStyle name="20% - Accent1 4 2 6 4 7 3" xfId="38268" xr:uid="{00000000-0005-0000-0000-0000C5940000}"/>
    <cellStyle name="20% - Accent1 4 2 6 4 8" xfId="38269" xr:uid="{00000000-0005-0000-0000-0000C6940000}"/>
    <cellStyle name="20% - Accent1 4 2 6 4 8 2" xfId="38270" xr:uid="{00000000-0005-0000-0000-0000C7940000}"/>
    <cellStyle name="20% - Accent1 4 2 6 4 8 2 2" xfId="38271" xr:uid="{00000000-0005-0000-0000-0000C8940000}"/>
    <cellStyle name="20% - Accent1 4 2 6 4 8 3" xfId="38272" xr:uid="{00000000-0005-0000-0000-0000C9940000}"/>
    <cellStyle name="20% - Accent1 4 2 6 4 9" xfId="38273" xr:uid="{00000000-0005-0000-0000-0000CA940000}"/>
    <cellStyle name="20% - Accent1 4 2 6 4 9 2" xfId="38274" xr:uid="{00000000-0005-0000-0000-0000CB940000}"/>
    <cellStyle name="20% - Accent1 4 2 6 5" xfId="38275" xr:uid="{00000000-0005-0000-0000-0000CC940000}"/>
    <cellStyle name="20% - Accent1 4 2 6 5 2" xfId="38276" xr:uid="{00000000-0005-0000-0000-0000CD940000}"/>
    <cellStyle name="20% - Accent1 4 2 6 5 2 2" xfId="38277" xr:uid="{00000000-0005-0000-0000-0000CE940000}"/>
    <cellStyle name="20% - Accent1 4 2 6 5 2 2 2" xfId="38278" xr:uid="{00000000-0005-0000-0000-0000CF940000}"/>
    <cellStyle name="20% - Accent1 4 2 6 5 2 2 2 2" xfId="38279" xr:uid="{00000000-0005-0000-0000-0000D0940000}"/>
    <cellStyle name="20% - Accent1 4 2 6 5 2 2 3" xfId="38280" xr:uid="{00000000-0005-0000-0000-0000D1940000}"/>
    <cellStyle name="20% - Accent1 4 2 6 5 2 3" xfId="38281" xr:uid="{00000000-0005-0000-0000-0000D2940000}"/>
    <cellStyle name="20% - Accent1 4 2 6 5 2 3 2" xfId="38282" xr:uid="{00000000-0005-0000-0000-0000D3940000}"/>
    <cellStyle name="20% - Accent1 4 2 6 5 2 4" xfId="38283" xr:uid="{00000000-0005-0000-0000-0000D4940000}"/>
    <cellStyle name="20% - Accent1 4 2 6 5 3" xfId="38284" xr:uid="{00000000-0005-0000-0000-0000D5940000}"/>
    <cellStyle name="20% - Accent1 4 2 6 5 3 2" xfId="38285" xr:uid="{00000000-0005-0000-0000-0000D6940000}"/>
    <cellStyle name="20% - Accent1 4 2 6 5 3 2 2" xfId="38286" xr:uid="{00000000-0005-0000-0000-0000D7940000}"/>
    <cellStyle name="20% - Accent1 4 2 6 5 3 2 2 2" xfId="38287" xr:uid="{00000000-0005-0000-0000-0000D8940000}"/>
    <cellStyle name="20% - Accent1 4 2 6 5 3 2 3" xfId="38288" xr:uid="{00000000-0005-0000-0000-0000D9940000}"/>
    <cellStyle name="20% - Accent1 4 2 6 5 3 3" xfId="38289" xr:uid="{00000000-0005-0000-0000-0000DA940000}"/>
    <cellStyle name="20% - Accent1 4 2 6 5 3 3 2" xfId="38290" xr:uid="{00000000-0005-0000-0000-0000DB940000}"/>
    <cellStyle name="20% - Accent1 4 2 6 5 3 4" xfId="38291" xr:uid="{00000000-0005-0000-0000-0000DC940000}"/>
    <cellStyle name="20% - Accent1 4 2 6 5 4" xfId="38292" xr:uid="{00000000-0005-0000-0000-0000DD940000}"/>
    <cellStyle name="20% - Accent1 4 2 6 5 4 2" xfId="38293" xr:uid="{00000000-0005-0000-0000-0000DE940000}"/>
    <cellStyle name="20% - Accent1 4 2 6 5 4 2 2" xfId="38294" xr:uid="{00000000-0005-0000-0000-0000DF940000}"/>
    <cellStyle name="20% - Accent1 4 2 6 5 4 2 2 2" xfId="38295" xr:uid="{00000000-0005-0000-0000-0000E0940000}"/>
    <cellStyle name="20% - Accent1 4 2 6 5 4 2 3" xfId="38296" xr:uid="{00000000-0005-0000-0000-0000E1940000}"/>
    <cellStyle name="20% - Accent1 4 2 6 5 4 3" xfId="38297" xr:uid="{00000000-0005-0000-0000-0000E2940000}"/>
    <cellStyle name="20% - Accent1 4 2 6 5 4 3 2" xfId="38298" xr:uid="{00000000-0005-0000-0000-0000E3940000}"/>
    <cellStyle name="20% - Accent1 4 2 6 5 4 4" xfId="38299" xr:uid="{00000000-0005-0000-0000-0000E4940000}"/>
    <cellStyle name="20% - Accent1 4 2 6 5 5" xfId="38300" xr:uid="{00000000-0005-0000-0000-0000E5940000}"/>
    <cellStyle name="20% - Accent1 4 2 6 5 5 2" xfId="38301" xr:uid="{00000000-0005-0000-0000-0000E6940000}"/>
    <cellStyle name="20% - Accent1 4 2 6 5 5 2 2" xfId="38302" xr:uid="{00000000-0005-0000-0000-0000E7940000}"/>
    <cellStyle name="20% - Accent1 4 2 6 5 5 3" xfId="38303" xr:uid="{00000000-0005-0000-0000-0000E8940000}"/>
    <cellStyle name="20% - Accent1 4 2 6 5 6" xfId="38304" xr:uid="{00000000-0005-0000-0000-0000E9940000}"/>
    <cellStyle name="20% - Accent1 4 2 6 5 6 2" xfId="38305" xr:uid="{00000000-0005-0000-0000-0000EA940000}"/>
    <cellStyle name="20% - Accent1 4 2 6 5 6 2 2" xfId="38306" xr:uid="{00000000-0005-0000-0000-0000EB940000}"/>
    <cellStyle name="20% - Accent1 4 2 6 5 6 3" xfId="38307" xr:uid="{00000000-0005-0000-0000-0000EC940000}"/>
    <cellStyle name="20% - Accent1 4 2 6 5 7" xfId="38308" xr:uid="{00000000-0005-0000-0000-0000ED940000}"/>
    <cellStyle name="20% - Accent1 4 2 6 5 7 2" xfId="38309" xr:uid="{00000000-0005-0000-0000-0000EE940000}"/>
    <cellStyle name="20% - Accent1 4 2 6 5 8" xfId="38310" xr:uid="{00000000-0005-0000-0000-0000EF940000}"/>
    <cellStyle name="20% - Accent1 4 2 6 5 8 2" xfId="38311" xr:uid="{00000000-0005-0000-0000-0000F0940000}"/>
    <cellStyle name="20% - Accent1 4 2 6 5 9" xfId="38312" xr:uid="{00000000-0005-0000-0000-0000F1940000}"/>
    <cellStyle name="20% - Accent1 4 2 6 6" xfId="38313" xr:uid="{00000000-0005-0000-0000-0000F2940000}"/>
    <cellStyle name="20% - Accent1 4 2 6 6 2" xfId="38314" xr:uid="{00000000-0005-0000-0000-0000F3940000}"/>
    <cellStyle name="20% - Accent1 4 2 6 6 2 2" xfId="38315" xr:uid="{00000000-0005-0000-0000-0000F4940000}"/>
    <cellStyle name="20% - Accent1 4 2 6 6 2 2 2" xfId="38316" xr:uid="{00000000-0005-0000-0000-0000F5940000}"/>
    <cellStyle name="20% - Accent1 4 2 6 6 2 2 2 2" xfId="38317" xr:uid="{00000000-0005-0000-0000-0000F6940000}"/>
    <cellStyle name="20% - Accent1 4 2 6 6 2 2 3" xfId="38318" xr:uid="{00000000-0005-0000-0000-0000F7940000}"/>
    <cellStyle name="20% - Accent1 4 2 6 6 2 3" xfId="38319" xr:uid="{00000000-0005-0000-0000-0000F8940000}"/>
    <cellStyle name="20% - Accent1 4 2 6 6 2 3 2" xfId="38320" xr:uid="{00000000-0005-0000-0000-0000F9940000}"/>
    <cellStyle name="20% - Accent1 4 2 6 6 2 4" xfId="38321" xr:uid="{00000000-0005-0000-0000-0000FA940000}"/>
    <cellStyle name="20% - Accent1 4 2 6 6 3" xfId="38322" xr:uid="{00000000-0005-0000-0000-0000FB940000}"/>
    <cellStyle name="20% - Accent1 4 2 6 6 3 2" xfId="38323" xr:uid="{00000000-0005-0000-0000-0000FC940000}"/>
    <cellStyle name="20% - Accent1 4 2 6 6 3 2 2" xfId="38324" xr:uid="{00000000-0005-0000-0000-0000FD940000}"/>
    <cellStyle name="20% - Accent1 4 2 6 6 3 2 2 2" xfId="38325" xr:uid="{00000000-0005-0000-0000-0000FE940000}"/>
    <cellStyle name="20% - Accent1 4 2 6 6 3 2 3" xfId="38326" xr:uid="{00000000-0005-0000-0000-0000FF940000}"/>
    <cellStyle name="20% - Accent1 4 2 6 6 3 3" xfId="38327" xr:uid="{00000000-0005-0000-0000-000000950000}"/>
    <cellStyle name="20% - Accent1 4 2 6 6 3 3 2" xfId="38328" xr:uid="{00000000-0005-0000-0000-000001950000}"/>
    <cellStyle name="20% - Accent1 4 2 6 6 3 4" xfId="38329" xr:uid="{00000000-0005-0000-0000-000002950000}"/>
    <cellStyle name="20% - Accent1 4 2 6 6 4" xfId="38330" xr:uid="{00000000-0005-0000-0000-000003950000}"/>
    <cellStyle name="20% - Accent1 4 2 6 6 4 2" xfId="38331" xr:uid="{00000000-0005-0000-0000-000004950000}"/>
    <cellStyle name="20% - Accent1 4 2 6 6 4 2 2" xfId="38332" xr:uid="{00000000-0005-0000-0000-000005950000}"/>
    <cellStyle name="20% - Accent1 4 2 6 6 4 2 2 2" xfId="38333" xr:uid="{00000000-0005-0000-0000-000006950000}"/>
    <cellStyle name="20% - Accent1 4 2 6 6 4 2 3" xfId="38334" xr:uid="{00000000-0005-0000-0000-000007950000}"/>
    <cellStyle name="20% - Accent1 4 2 6 6 4 3" xfId="38335" xr:uid="{00000000-0005-0000-0000-000008950000}"/>
    <cellStyle name="20% - Accent1 4 2 6 6 4 3 2" xfId="38336" xr:uid="{00000000-0005-0000-0000-000009950000}"/>
    <cellStyle name="20% - Accent1 4 2 6 6 4 4" xfId="38337" xr:uid="{00000000-0005-0000-0000-00000A950000}"/>
    <cellStyle name="20% - Accent1 4 2 6 6 5" xfId="38338" xr:uid="{00000000-0005-0000-0000-00000B950000}"/>
    <cellStyle name="20% - Accent1 4 2 6 6 5 2" xfId="38339" xr:uid="{00000000-0005-0000-0000-00000C950000}"/>
    <cellStyle name="20% - Accent1 4 2 6 6 5 2 2" xfId="38340" xr:uid="{00000000-0005-0000-0000-00000D950000}"/>
    <cellStyle name="20% - Accent1 4 2 6 6 5 3" xfId="38341" xr:uid="{00000000-0005-0000-0000-00000E950000}"/>
    <cellStyle name="20% - Accent1 4 2 6 6 6" xfId="38342" xr:uid="{00000000-0005-0000-0000-00000F950000}"/>
    <cellStyle name="20% - Accent1 4 2 6 6 6 2" xfId="38343" xr:uid="{00000000-0005-0000-0000-000010950000}"/>
    <cellStyle name="20% - Accent1 4 2 6 6 6 2 2" xfId="38344" xr:uid="{00000000-0005-0000-0000-000011950000}"/>
    <cellStyle name="20% - Accent1 4 2 6 6 6 3" xfId="38345" xr:uid="{00000000-0005-0000-0000-000012950000}"/>
    <cellStyle name="20% - Accent1 4 2 6 6 7" xfId="38346" xr:uid="{00000000-0005-0000-0000-000013950000}"/>
    <cellStyle name="20% - Accent1 4 2 6 6 7 2" xfId="38347" xr:uid="{00000000-0005-0000-0000-000014950000}"/>
    <cellStyle name="20% - Accent1 4 2 6 6 8" xfId="38348" xr:uid="{00000000-0005-0000-0000-000015950000}"/>
    <cellStyle name="20% - Accent1 4 2 6 6 8 2" xfId="38349" xr:uid="{00000000-0005-0000-0000-000016950000}"/>
    <cellStyle name="20% - Accent1 4 2 6 6 9" xfId="38350" xr:uid="{00000000-0005-0000-0000-000017950000}"/>
    <cellStyle name="20% - Accent1 4 2 6 7" xfId="38351" xr:uid="{00000000-0005-0000-0000-000018950000}"/>
    <cellStyle name="20% - Accent1 4 2 6 7 2" xfId="38352" xr:uid="{00000000-0005-0000-0000-000019950000}"/>
    <cellStyle name="20% - Accent1 4 2 6 7 2 2" xfId="38353" xr:uid="{00000000-0005-0000-0000-00001A950000}"/>
    <cellStyle name="20% - Accent1 4 2 6 7 2 2 2" xfId="38354" xr:uid="{00000000-0005-0000-0000-00001B950000}"/>
    <cellStyle name="20% - Accent1 4 2 6 7 2 3" xfId="38355" xr:uid="{00000000-0005-0000-0000-00001C950000}"/>
    <cellStyle name="20% - Accent1 4 2 6 7 3" xfId="38356" xr:uid="{00000000-0005-0000-0000-00001D950000}"/>
    <cellStyle name="20% - Accent1 4 2 6 7 3 2" xfId="38357" xr:uid="{00000000-0005-0000-0000-00001E950000}"/>
    <cellStyle name="20% - Accent1 4 2 6 7 4" xfId="38358" xr:uid="{00000000-0005-0000-0000-00001F950000}"/>
    <cellStyle name="20% - Accent1 4 2 6 8" xfId="38359" xr:uid="{00000000-0005-0000-0000-000020950000}"/>
    <cellStyle name="20% - Accent1 4 2 6 8 2" xfId="38360" xr:uid="{00000000-0005-0000-0000-000021950000}"/>
    <cellStyle name="20% - Accent1 4 2 6 8 2 2" xfId="38361" xr:uid="{00000000-0005-0000-0000-000022950000}"/>
    <cellStyle name="20% - Accent1 4 2 6 8 2 2 2" xfId="38362" xr:uid="{00000000-0005-0000-0000-000023950000}"/>
    <cellStyle name="20% - Accent1 4 2 6 8 2 3" xfId="38363" xr:uid="{00000000-0005-0000-0000-000024950000}"/>
    <cellStyle name="20% - Accent1 4 2 6 8 3" xfId="38364" xr:uid="{00000000-0005-0000-0000-000025950000}"/>
    <cellStyle name="20% - Accent1 4 2 6 8 3 2" xfId="38365" xr:uid="{00000000-0005-0000-0000-000026950000}"/>
    <cellStyle name="20% - Accent1 4 2 6 8 4" xfId="38366" xr:uid="{00000000-0005-0000-0000-000027950000}"/>
    <cellStyle name="20% - Accent1 4 2 6 9" xfId="38367" xr:uid="{00000000-0005-0000-0000-000028950000}"/>
    <cellStyle name="20% - Accent1 4 2 6 9 2" xfId="38368" xr:uid="{00000000-0005-0000-0000-000029950000}"/>
    <cellStyle name="20% - Accent1 4 2 6 9 2 2" xfId="38369" xr:uid="{00000000-0005-0000-0000-00002A950000}"/>
    <cellStyle name="20% - Accent1 4 2 6 9 2 2 2" xfId="38370" xr:uid="{00000000-0005-0000-0000-00002B950000}"/>
    <cellStyle name="20% - Accent1 4 2 6 9 2 3" xfId="38371" xr:uid="{00000000-0005-0000-0000-00002C950000}"/>
    <cellStyle name="20% - Accent1 4 2 6 9 3" xfId="38372" xr:uid="{00000000-0005-0000-0000-00002D950000}"/>
    <cellStyle name="20% - Accent1 4 2 6 9 3 2" xfId="38373" xr:uid="{00000000-0005-0000-0000-00002E950000}"/>
    <cellStyle name="20% - Accent1 4 2 6 9 4" xfId="38374" xr:uid="{00000000-0005-0000-0000-00002F950000}"/>
    <cellStyle name="20% - Accent1 4 2 7" xfId="38375" xr:uid="{00000000-0005-0000-0000-000030950000}"/>
    <cellStyle name="20% - Accent1 4 2 7 10" xfId="38376" xr:uid="{00000000-0005-0000-0000-000031950000}"/>
    <cellStyle name="20% - Accent1 4 2 7 10 2" xfId="38377" xr:uid="{00000000-0005-0000-0000-000032950000}"/>
    <cellStyle name="20% - Accent1 4 2 7 11" xfId="38378" xr:uid="{00000000-0005-0000-0000-000033950000}"/>
    <cellStyle name="20% - Accent1 4 2 7 11 2" xfId="38379" xr:uid="{00000000-0005-0000-0000-000034950000}"/>
    <cellStyle name="20% - Accent1 4 2 7 12" xfId="38380" xr:uid="{00000000-0005-0000-0000-000035950000}"/>
    <cellStyle name="20% - Accent1 4 2 7 2" xfId="38381" xr:uid="{00000000-0005-0000-0000-000036950000}"/>
    <cellStyle name="20% - Accent1 4 2 7 2 10" xfId="38382" xr:uid="{00000000-0005-0000-0000-000037950000}"/>
    <cellStyle name="20% - Accent1 4 2 7 2 10 2" xfId="38383" xr:uid="{00000000-0005-0000-0000-000038950000}"/>
    <cellStyle name="20% - Accent1 4 2 7 2 11" xfId="38384" xr:uid="{00000000-0005-0000-0000-000039950000}"/>
    <cellStyle name="20% - Accent1 4 2 7 2 2" xfId="38385" xr:uid="{00000000-0005-0000-0000-00003A950000}"/>
    <cellStyle name="20% - Accent1 4 2 7 2 2 2" xfId="38386" xr:uid="{00000000-0005-0000-0000-00003B950000}"/>
    <cellStyle name="20% - Accent1 4 2 7 2 2 2 2" xfId="38387" xr:uid="{00000000-0005-0000-0000-00003C950000}"/>
    <cellStyle name="20% - Accent1 4 2 7 2 2 2 2 2" xfId="38388" xr:uid="{00000000-0005-0000-0000-00003D950000}"/>
    <cellStyle name="20% - Accent1 4 2 7 2 2 2 2 2 2" xfId="38389" xr:uid="{00000000-0005-0000-0000-00003E950000}"/>
    <cellStyle name="20% - Accent1 4 2 7 2 2 2 2 3" xfId="38390" xr:uid="{00000000-0005-0000-0000-00003F950000}"/>
    <cellStyle name="20% - Accent1 4 2 7 2 2 2 3" xfId="38391" xr:uid="{00000000-0005-0000-0000-000040950000}"/>
    <cellStyle name="20% - Accent1 4 2 7 2 2 2 3 2" xfId="38392" xr:uid="{00000000-0005-0000-0000-000041950000}"/>
    <cellStyle name="20% - Accent1 4 2 7 2 2 2 4" xfId="38393" xr:uid="{00000000-0005-0000-0000-000042950000}"/>
    <cellStyle name="20% - Accent1 4 2 7 2 2 3" xfId="38394" xr:uid="{00000000-0005-0000-0000-000043950000}"/>
    <cellStyle name="20% - Accent1 4 2 7 2 2 3 2" xfId="38395" xr:uid="{00000000-0005-0000-0000-000044950000}"/>
    <cellStyle name="20% - Accent1 4 2 7 2 2 3 2 2" xfId="38396" xr:uid="{00000000-0005-0000-0000-000045950000}"/>
    <cellStyle name="20% - Accent1 4 2 7 2 2 3 2 2 2" xfId="38397" xr:uid="{00000000-0005-0000-0000-000046950000}"/>
    <cellStyle name="20% - Accent1 4 2 7 2 2 3 2 3" xfId="38398" xr:uid="{00000000-0005-0000-0000-000047950000}"/>
    <cellStyle name="20% - Accent1 4 2 7 2 2 3 3" xfId="38399" xr:uid="{00000000-0005-0000-0000-000048950000}"/>
    <cellStyle name="20% - Accent1 4 2 7 2 2 3 3 2" xfId="38400" xr:uid="{00000000-0005-0000-0000-000049950000}"/>
    <cellStyle name="20% - Accent1 4 2 7 2 2 3 4" xfId="38401" xr:uid="{00000000-0005-0000-0000-00004A950000}"/>
    <cellStyle name="20% - Accent1 4 2 7 2 2 4" xfId="38402" xr:uid="{00000000-0005-0000-0000-00004B950000}"/>
    <cellStyle name="20% - Accent1 4 2 7 2 2 4 2" xfId="38403" xr:uid="{00000000-0005-0000-0000-00004C950000}"/>
    <cellStyle name="20% - Accent1 4 2 7 2 2 4 2 2" xfId="38404" xr:uid="{00000000-0005-0000-0000-00004D950000}"/>
    <cellStyle name="20% - Accent1 4 2 7 2 2 4 2 2 2" xfId="38405" xr:uid="{00000000-0005-0000-0000-00004E950000}"/>
    <cellStyle name="20% - Accent1 4 2 7 2 2 4 2 3" xfId="38406" xr:uid="{00000000-0005-0000-0000-00004F950000}"/>
    <cellStyle name="20% - Accent1 4 2 7 2 2 4 3" xfId="38407" xr:uid="{00000000-0005-0000-0000-000050950000}"/>
    <cellStyle name="20% - Accent1 4 2 7 2 2 4 3 2" xfId="38408" xr:uid="{00000000-0005-0000-0000-000051950000}"/>
    <cellStyle name="20% - Accent1 4 2 7 2 2 4 4" xfId="38409" xr:uid="{00000000-0005-0000-0000-000052950000}"/>
    <cellStyle name="20% - Accent1 4 2 7 2 2 5" xfId="38410" xr:uid="{00000000-0005-0000-0000-000053950000}"/>
    <cellStyle name="20% - Accent1 4 2 7 2 2 5 2" xfId="38411" xr:uid="{00000000-0005-0000-0000-000054950000}"/>
    <cellStyle name="20% - Accent1 4 2 7 2 2 5 2 2" xfId="38412" xr:uid="{00000000-0005-0000-0000-000055950000}"/>
    <cellStyle name="20% - Accent1 4 2 7 2 2 5 3" xfId="38413" xr:uid="{00000000-0005-0000-0000-000056950000}"/>
    <cellStyle name="20% - Accent1 4 2 7 2 2 6" xfId="38414" xr:uid="{00000000-0005-0000-0000-000057950000}"/>
    <cellStyle name="20% - Accent1 4 2 7 2 2 6 2" xfId="38415" xr:uid="{00000000-0005-0000-0000-000058950000}"/>
    <cellStyle name="20% - Accent1 4 2 7 2 2 6 2 2" xfId="38416" xr:uid="{00000000-0005-0000-0000-000059950000}"/>
    <cellStyle name="20% - Accent1 4 2 7 2 2 6 3" xfId="38417" xr:uid="{00000000-0005-0000-0000-00005A950000}"/>
    <cellStyle name="20% - Accent1 4 2 7 2 2 7" xfId="38418" xr:uid="{00000000-0005-0000-0000-00005B950000}"/>
    <cellStyle name="20% - Accent1 4 2 7 2 2 7 2" xfId="38419" xr:uid="{00000000-0005-0000-0000-00005C950000}"/>
    <cellStyle name="20% - Accent1 4 2 7 2 2 8" xfId="38420" xr:uid="{00000000-0005-0000-0000-00005D950000}"/>
    <cellStyle name="20% - Accent1 4 2 7 2 2 8 2" xfId="38421" xr:uid="{00000000-0005-0000-0000-00005E950000}"/>
    <cellStyle name="20% - Accent1 4 2 7 2 2 9" xfId="38422" xr:uid="{00000000-0005-0000-0000-00005F950000}"/>
    <cellStyle name="20% - Accent1 4 2 7 2 3" xfId="38423" xr:uid="{00000000-0005-0000-0000-000060950000}"/>
    <cellStyle name="20% - Accent1 4 2 7 2 3 2" xfId="38424" xr:uid="{00000000-0005-0000-0000-000061950000}"/>
    <cellStyle name="20% - Accent1 4 2 7 2 3 2 2" xfId="38425" xr:uid="{00000000-0005-0000-0000-000062950000}"/>
    <cellStyle name="20% - Accent1 4 2 7 2 3 2 2 2" xfId="38426" xr:uid="{00000000-0005-0000-0000-000063950000}"/>
    <cellStyle name="20% - Accent1 4 2 7 2 3 2 2 2 2" xfId="38427" xr:uid="{00000000-0005-0000-0000-000064950000}"/>
    <cellStyle name="20% - Accent1 4 2 7 2 3 2 2 3" xfId="38428" xr:uid="{00000000-0005-0000-0000-000065950000}"/>
    <cellStyle name="20% - Accent1 4 2 7 2 3 2 3" xfId="38429" xr:uid="{00000000-0005-0000-0000-000066950000}"/>
    <cellStyle name="20% - Accent1 4 2 7 2 3 2 3 2" xfId="38430" xr:uid="{00000000-0005-0000-0000-000067950000}"/>
    <cellStyle name="20% - Accent1 4 2 7 2 3 2 4" xfId="38431" xr:uid="{00000000-0005-0000-0000-000068950000}"/>
    <cellStyle name="20% - Accent1 4 2 7 2 3 3" xfId="38432" xr:uid="{00000000-0005-0000-0000-000069950000}"/>
    <cellStyle name="20% - Accent1 4 2 7 2 3 3 2" xfId="38433" xr:uid="{00000000-0005-0000-0000-00006A950000}"/>
    <cellStyle name="20% - Accent1 4 2 7 2 3 3 2 2" xfId="38434" xr:uid="{00000000-0005-0000-0000-00006B950000}"/>
    <cellStyle name="20% - Accent1 4 2 7 2 3 3 2 2 2" xfId="38435" xr:uid="{00000000-0005-0000-0000-00006C950000}"/>
    <cellStyle name="20% - Accent1 4 2 7 2 3 3 2 3" xfId="38436" xr:uid="{00000000-0005-0000-0000-00006D950000}"/>
    <cellStyle name="20% - Accent1 4 2 7 2 3 3 3" xfId="38437" xr:uid="{00000000-0005-0000-0000-00006E950000}"/>
    <cellStyle name="20% - Accent1 4 2 7 2 3 3 3 2" xfId="38438" xr:uid="{00000000-0005-0000-0000-00006F950000}"/>
    <cellStyle name="20% - Accent1 4 2 7 2 3 3 4" xfId="38439" xr:uid="{00000000-0005-0000-0000-000070950000}"/>
    <cellStyle name="20% - Accent1 4 2 7 2 3 4" xfId="38440" xr:uid="{00000000-0005-0000-0000-000071950000}"/>
    <cellStyle name="20% - Accent1 4 2 7 2 3 4 2" xfId="38441" xr:uid="{00000000-0005-0000-0000-000072950000}"/>
    <cellStyle name="20% - Accent1 4 2 7 2 3 4 2 2" xfId="38442" xr:uid="{00000000-0005-0000-0000-000073950000}"/>
    <cellStyle name="20% - Accent1 4 2 7 2 3 4 2 2 2" xfId="38443" xr:uid="{00000000-0005-0000-0000-000074950000}"/>
    <cellStyle name="20% - Accent1 4 2 7 2 3 4 2 3" xfId="38444" xr:uid="{00000000-0005-0000-0000-000075950000}"/>
    <cellStyle name="20% - Accent1 4 2 7 2 3 4 3" xfId="38445" xr:uid="{00000000-0005-0000-0000-000076950000}"/>
    <cellStyle name="20% - Accent1 4 2 7 2 3 4 3 2" xfId="38446" xr:uid="{00000000-0005-0000-0000-000077950000}"/>
    <cellStyle name="20% - Accent1 4 2 7 2 3 4 4" xfId="38447" xr:uid="{00000000-0005-0000-0000-000078950000}"/>
    <cellStyle name="20% - Accent1 4 2 7 2 3 5" xfId="38448" xr:uid="{00000000-0005-0000-0000-000079950000}"/>
    <cellStyle name="20% - Accent1 4 2 7 2 3 5 2" xfId="38449" xr:uid="{00000000-0005-0000-0000-00007A950000}"/>
    <cellStyle name="20% - Accent1 4 2 7 2 3 5 2 2" xfId="38450" xr:uid="{00000000-0005-0000-0000-00007B950000}"/>
    <cellStyle name="20% - Accent1 4 2 7 2 3 5 3" xfId="38451" xr:uid="{00000000-0005-0000-0000-00007C950000}"/>
    <cellStyle name="20% - Accent1 4 2 7 2 3 6" xfId="38452" xr:uid="{00000000-0005-0000-0000-00007D950000}"/>
    <cellStyle name="20% - Accent1 4 2 7 2 3 6 2" xfId="38453" xr:uid="{00000000-0005-0000-0000-00007E950000}"/>
    <cellStyle name="20% - Accent1 4 2 7 2 3 6 2 2" xfId="38454" xr:uid="{00000000-0005-0000-0000-00007F950000}"/>
    <cellStyle name="20% - Accent1 4 2 7 2 3 6 3" xfId="38455" xr:uid="{00000000-0005-0000-0000-000080950000}"/>
    <cellStyle name="20% - Accent1 4 2 7 2 3 7" xfId="38456" xr:uid="{00000000-0005-0000-0000-000081950000}"/>
    <cellStyle name="20% - Accent1 4 2 7 2 3 7 2" xfId="38457" xr:uid="{00000000-0005-0000-0000-000082950000}"/>
    <cellStyle name="20% - Accent1 4 2 7 2 3 8" xfId="38458" xr:uid="{00000000-0005-0000-0000-000083950000}"/>
    <cellStyle name="20% - Accent1 4 2 7 2 3 8 2" xfId="38459" xr:uid="{00000000-0005-0000-0000-000084950000}"/>
    <cellStyle name="20% - Accent1 4 2 7 2 3 9" xfId="38460" xr:uid="{00000000-0005-0000-0000-000085950000}"/>
    <cellStyle name="20% - Accent1 4 2 7 2 4" xfId="38461" xr:uid="{00000000-0005-0000-0000-000086950000}"/>
    <cellStyle name="20% - Accent1 4 2 7 2 4 2" xfId="38462" xr:uid="{00000000-0005-0000-0000-000087950000}"/>
    <cellStyle name="20% - Accent1 4 2 7 2 4 2 2" xfId="38463" xr:uid="{00000000-0005-0000-0000-000088950000}"/>
    <cellStyle name="20% - Accent1 4 2 7 2 4 2 2 2" xfId="38464" xr:uid="{00000000-0005-0000-0000-000089950000}"/>
    <cellStyle name="20% - Accent1 4 2 7 2 4 2 3" xfId="38465" xr:uid="{00000000-0005-0000-0000-00008A950000}"/>
    <cellStyle name="20% - Accent1 4 2 7 2 4 3" xfId="38466" xr:uid="{00000000-0005-0000-0000-00008B950000}"/>
    <cellStyle name="20% - Accent1 4 2 7 2 4 3 2" xfId="38467" xr:uid="{00000000-0005-0000-0000-00008C950000}"/>
    <cellStyle name="20% - Accent1 4 2 7 2 4 4" xfId="38468" xr:uid="{00000000-0005-0000-0000-00008D950000}"/>
    <cellStyle name="20% - Accent1 4 2 7 2 5" xfId="38469" xr:uid="{00000000-0005-0000-0000-00008E950000}"/>
    <cellStyle name="20% - Accent1 4 2 7 2 5 2" xfId="38470" xr:uid="{00000000-0005-0000-0000-00008F950000}"/>
    <cellStyle name="20% - Accent1 4 2 7 2 5 2 2" xfId="38471" xr:uid="{00000000-0005-0000-0000-000090950000}"/>
    <cellStyle name="20% - Accent1 4 2 7 2 5 2 2 2" xfId="38472" xr:uid="{00000000-0005-0000-0000-000091950000}"/>
    <cellStyle name="20% - Accent1 4 2 7 2 5 2 3" xfId="38473" xr:uid="{00000000-0005-0000-0000-000092950000}"/>
    <cellStyle name="20% - Accent1 4 2 7 2 5 3" xfId="38474" xr:uid="{00000000-0005-0000-0000-000093950000}"/>
    <cellStyle name="20% - Accent1 4 2 7 2 5 3 2" xfId="38475" xr:uid="{00000000-0005-0000-0000-000094950000}"/>
    <cellStyle name="20% - Accent1 4 2 7 2 5 4" xfId="38476" xr:uid="{00000000-0005-0000-0000-000095950000}"/>
    <cellStyle name="20% - Accent1 4 2 7 2 6" xfId="38477" xr:uid="{00000000-0005-0000-0000-000096950000}"/>
    <cellStyle name="20% - Accent1 4 2 7 2 6 2" xfId="38478" xr:uid="{00000000-0005-0000-0000-000097950000}"/>
    <cellStyle name="20% - Accent1 4 2 7 2 6 2 2" xfId="38479" xr:uid="{00000000-0005-0000-0000-000098950000}"/>
    <cellStyle name="20% - Accent1 4 2 7 2 6 2 2 2" xfId="38480" xr:uid="{00000000-0005-0000-0000-000099950000}"/>
    <cellStyle name="20% - Accent1 4 2 7 2 6 2 3" xfId="38481" xr:uid="{00000000-0005-0000-0000-00009A950000}"/>
    <cellStyle name="20% - Accent1 4 2 7 2 6 3" xfId="38482" xr:uid="{00000000-0005-0000-0000-00009B950000}"/>
    <cellStyle name="20% - Accent1 4 2 7 2 6 3 2" xfId="38483" xr:uid="{00000000-0005-0000-0000-00009C950000}"/>
    <cellStyle name="20% - Accent1 4 2 7 2 6 4" xfId="38484" xr:uid="{00000000-0005-0000-0000-00009D950000}"/>
    <cellStyle name="20% - Accent1 4 2 7 2 7" xfId="38485" xr:uid="{00000000-0005-0000-0000-00009E950000}"/>
    <cellStyle name="20% - Accent1 4 2 7 2 7 2" xfId="38486" xr:uid="{00000000-0005-0000-0000-00009F950000}"/>
    <cellStyle name="20% - Accent1 4 2 7 2 7 2 2" xfId="38487" xr:uid="{00000000-0005-0000-0000-0000A0950000}"/>
    <cellStyle name="20% - Accent1 4 2 7 2 7 3" xfId="38488" xr:uid="{00000000-0005-0000-0000-0000A1950000}"/>
    <cellStyle name="20% - Accent1 4 2 7 2 8" xfId="38489" xr:uid="{00000000-0005-0000-0000-0000A2950000}"/>
    <cellStyle name="20% - Accent1 4 2 7 2 8 2" xfId="38490" xr:uid="{00000000-0005-0000-0000-0000A3950000}"/>
    <cellStyle name="20% - Accent1 4 2 7 2 8 2 2" xfId="38491" xr:uid="{00000000-0005-0000-0000-0000A4950000}"/>
    <cellStyle name="20% - Accent1 4 2 7 2 8 3" xfId="38492" xr:uid="{00000000-0005-0000-0000-0000A5950000}"/>
    <cellStyle name="20% - Accent1 4 2 7 2 9" xfId="38493" xr:uid="{00000000-0005-0000-0000-0000A6950000}"/>
    <cellStyle name="20% - Accent1 4 2 7 2 9 2" xfId="38494" xr:uid="{00000000-0005-0000-0000-0000A7950000}"/>
    <cellStyle name="20% - Accent1 4 2 7 3" xfId="38495" xr:uid="{00000000-0005-0000-0000-0000A8950000}"/>
    <cellStyle name="20% - Accent1 4 2 7 3 2" xfId="38496" xr:uid="{00000000-0005-0000-0000-0000A9950000}"/>
    <cellStyle name="20% - Accent1 4 2 7 3 2 2" xfId="38497" xr:uid="{00000000-0005-0000-0000-0000AA950000}"/>
    <cellStyle name="20% - Accent1 4 2 7 3 2 2 2" xfId="38498" xr:uid="{00000000-0005-0000-0000-0000AB950000}"/>
    <cellStyle name="20% - Accent1 4 2 7 3 2 2 2 2" xfId="38499" xr:uid="{00000000-0005-0000-0000-0000AC950000}"/>
    <cellStyle name="20% - Accent1 4 2 7 3 2 2 3" xfId="38500" xr:uid="{00000000-0005-0000-0000-0000AD950000}"/>
    <cellStyle name="20% - Accent1 4 2 7 3 2 3" xfId="38501" xr:uid="{00000000-0005-0000-0000-0000AE950000}"/>
    <cellStyle name="20% - Accent1 4 2 7 3 2 3 2" xfId="38502" xr:uid="{00000000-0005-0000-0000-0000AF950000}"/>
    <cellStyle name="20% - Accent1 4 2 7 3 2 4" xfId="38503" xr:uid="{00000000-0005-0000-0000-0000B0950000}"/>
    <cellStyle name="20% - Accent1 4 2 7 3 3" xfId="38504" xr:uid="{00000000-0005-0000-0000-0000B1950000}"/>
    <cellStyle name="20% - Accent1 4 2 7 3 3 2" xfId="38505" xr:uid="{00000000-0005-0000-0000-0000B2950000}"/>
    <cellStyle name="20% - Accent1 4 2 7 3 3 2 2" xfId="38506" xr:uid="{00000000-0005-0000-0000-0000B3950000}"/>
    <cellStyle name="20% - Accent1 4 2 7 3 3 2 2 2" xfId="38507" xr:uid="{00000000-0005-0000-0000-0000B4950000}"/>
    <cellStyle name="20% - Accent1 4 2 7 3 3 2 3" xfId="38508" xr:uid="{00000000-0005-0000-0000-0000B5950000}"/>
    <cellStyle name="20% - Accent1 4 2 7 3 3 3" xfId="38509" xr:uid="{00000000-0005-0000-0000-0000B6950000}"/>
    <cellStyle name="20% - Accent1 4 2 7 3 3 3 2" xfId="38510" xr:uid="{00000000-0005-0000-0000-0000B7950000}"/>
    <cellStyle name="20% - Accent1 4 2 7 3 3 4" xfId="38511" xr:uid="{00000000-0005-0000-0000-0000B8950000}"/>
    <cellStyle name="20% - Accent1 4 2 7 3 4" xfId="38512" xr:uid="{00000000-0005-0000-0000-0000B9950000}"/>
    <cellStyle name="20% - Accent1 4 2 7 3 4 2" xfId="38513" xr:uid="{00000000-0005-0000-0000-0000BA950000}"/>
    <cellStyle name="20% - Accent1 4 2 7 3 4 2 2" xfId="38514" xr:uid="{00000000-0005-0000-0000-0000BB950000}"/>
    <cellStyle name="20% - Accent1 4 2 7 3 4 2 2 2" xfId="38515" xr:uid="{00000000-0005-0000-0000-0000BC950000}"/>
    <cellStyle name="20% - Accent1 4 2 7 3 4 2 3" xfId="38516" xr:uid="{00000000-0005-0000-0000-0000BD950000}"/>
    <cellStyle name="20% - Accent1 4 2 7 3 4 3" xfId="38517" xr:uid="{00000000-0005-0000-0000-0000BE950000}"/>
    <cellStyle name="20% - Accent1 4 2 7 3 4 3 2" xfId="38518" xr:uid="{00000000-0005-0000-0000-0000BF950000}"/>
    <cellStyle name="20% - Accent1 4 2 7 3 4 4" xfId="38519" xr:uid="{00000000-0005-0000-0000-0000C0950000}"/>
    <cellStyle name="20% - Accent1 4 2 7 3 5" xfId="38520" xr:uid="{00000000-0005-0000-0000-0000C1950000}"/>
    <cellStyle name="20% - Accent1 4 2 7 3 5 2" xfId="38521" xr:uid="{00000000-0005-0000-0000-0000C2950000}"/>
    <cellStyle name="20% - Accent1 4 2 7 3 5 2 2" xfId="38522" xr:uid="{00000000-0005-0000-0000-0000C3950000}"/>
    <cellStyle name="20% - Accent1 4 2 7 3 5 3" xfId="38523" xr:uid="{00000000-0005-0000-0000-0000C4950000}"/>
    <cellStyle name="20% - Accent1 4 2 7 3 6" xfId="38524" xr:uid="{00000000-0005-0000-0000-0000C5950000}"/>
    <cellStyle name="20% - Accent1 4 2 7 3 6 2" xfId="38525" xr:uid="{00000000-0005-0000-0000-0000C6950000}"/>
    <cellStyle name="20% - Accent1 4 2 7 3 6 2 2" xfId="38526" xr:uid="{00000000-0005-0000-0000-0000C7950000}"/>
    <cellStyle name="20% - Accent1 4 2 7 3 6 3" xfId="38527" xr:uid="{00000000-0005-0000-0000-0000C8950000}"/>
    <cellStyle name="20% - Accent1 4 2 7 3 7" xfId="38528" xr:uid="{00000000-0005-0000-0000-0000C9950000}"/>
    <cellStyle name="20% - Accent1 4 2 7 3 7 2" xfId="38529" xr:uid="{00000000-0005-0000-0000-0000CA950000}"/>
    <cellStyle name="20% - Accent1 4 2 7 3 8" xfId="38530" xr:uid="{00000000-0005-0000-0000-0000CB950000}"/>
    <cellStyle name="20% - Accent1 4 2 7 3 8 2" xfId="38531" xr:uid="{00000000-0005-0000-0000-0000CC950000}"/>
    <cellStyle name="20% - Accent1 4 2 7 3 9" xfId="38532" xr:uid="{00000000-0005-0000-0000-0000CD950000}"/>
    <cellStyle name="20% - Accent1 4 2 7 4" xfId="38533" xr:uid="{00000000-0005-0000-0000-0000CE950000}"/>
    <cellStyle name="20% - Accent1 4 2 7 4 2" xfId="38534" xr:uid="{00000000-0005-0000-0000-0000CF950000}"/>
    <cellStyle name="20% - Accent1 4 2 7 4 2 2" xfId="38535" xr:uid="{00000000-0005-0000-0000-0000D0950000}"/>
    <cellStyle name="20% - Accent1 4 2 7 4 2 2 2" xfId="38536" xr:uid="{00000000-0005-0000-0000-0000D1950000}"/>
    <cellStyle name="20% - Accent1 4 2 7 4 2 2 2 2" xfId="38537" xr:uid="{00000000-0005-0000-0000-0000D2950000}"/>
    <cellStyle name="20% - Accent1 4 2 7 4 2 2 3" xfId="38538" xr:uid="{00000000-0005-0000-0000-0000D3950000}"/>
    <cellStyle name="20% - Accent1 4 2 7 4 2 3" xfId="38539" xr:uid="{00000000-0005-0000-0000-0000D4950000}"/>
    <cellStyle name="20% - Accent1 4 2 7 4 2 3 2" xfId="38540" xr:uid="{00000000-0005-0000-0000-0000D5950000}"/>
    <cellStyle name="20% - Accent1 4 2 7 4 2 4" xfId="38541" xr:uid="{00000000-0005-0000-0000-0000D6950000}"/>
    <cellStyle name="20% - Accent1 4 2 7 4 3" xfId="38542" xr:uid="{00000000-0005-0000-0000-0000D7950000}"/>
    <cellStyle name="20% - Accent1 4 2 7 4 3 2" xfId="38543" xr:uid="{00000000-0005-0000-0000-0000D8950000}"/>
    <cellStyle name="20% - Accent1 4 2 7 4 3 2 2" xfId="38544" xr:uid="{00000000-0005-0000-0000-0000D9950000}"/>
    <cellStyle name="20% - Accent1 4 2 7 4 3 2 2 2" xfId="38545" xr:uid="{00000000-0005-0000-0000-0000DA950000}"/>
    <cellStyle name="20% - Accent1 4 2 7 4 3 2 3" xfId="38546" xr:uid="{00000000-0005-0000-0000-0000DB950000}"/>
    <cellStyle name="20% - Accent1 4 2 7 4 3 3" xfId="38547" xr:uid="{00000000-0005-0000-0000-0000DC950000}"/>
    <cellStyle name="20% - Accent1 4 2 7 4 3 3 2" xfId="38548" xr:uid="{00000000-0005-0000-0000-0000DD950000}"/>
    <cellStyle name="20% - Accent1 4 2 7 4 3 4" xfId="38549" xr:uid="{00000000-0005-0000-0000-0000DE950000}"/>
    <cellStyle name="20% - Accent1 4 2 7 4 4" xfId="38550" xr:uid="{00000000-0005-0000-0000-0000DF950000}"/>
    <cellStyle name="20% - Accent1 4 2 7 4 4 2" xfId="38551" xr:uid="{00000000-0005-0000-0000-0000E0950000}"/>
    <cellStyle name="20% - Accent1 4 2 7 4 4 2 2" xfId="38552" xr:uid="{00000000-0005-0000-0000-0000E1950000}"/>
    <cellStyle name="20% - Accent1 4 2 7 4 4 2 2 2" xfId="38553" xr:uid="{00000000-0005-0000-0000-0000E2950000}"/>
    <cellStyle name="20% - Accent1 4 2 7 4 4 2 3" xfId="38554" xr:uid="{00000000-0005-0000-0000-0000E3950000}"/>
    <cellStyle name="20% - Accent1 4 2 7 4 4 3" xfId="38555" xr:uid="{00000000-0005-0000-0000-0000E4950000}"/>
    <cellStyle name="20% - Accent1 4 2 7 4 4 3 2" xfId="38556" xr:uid="{00000000-0005-0000-0000-0000E5950000}"/>
    <cellStyle name="20% - Accent1 4 2 7 4 4 4" xfId="38557" xr:uid="{00000000-0005-0000-0000-0000E6950000}"/>
    <cellStyle name="20% - Accent1 4 2 7 4 5" xfId="38558" xr:uid="{00000000-0005-0000-0000-0000E7950000}"/>
    <cellStyle name="20% - Accent1 4 2 7 4 5 2" xfId="38559" xr:uid="{00000000-0005-0000-0000-0000E8950000}"/>
    <cellStyle name="20% - Accent1 4 2 7 4 5 2 2" xfId="38560" xr:uid="{00000000-0005-0000-0000-0000E9950000}"/>
    <cellStyle name="20% - Accent1 4 2 7 4 5 3" xfId="38561" xr:uid="{00000000-0005-0000-0000-0000EA950000}"/>
    <cellStyle name="20% - Accent1 4 2 7 4 6" xfId="38562" xr:uid="{00000000-0005-0000-0000-0000EB950000}"/>
    <cellStyle name="20% - Accent1 4 2 7 4 6 2" xfId="38563" xr:uid="{00000000-0005-0000-0000-0000EC950000}"/>
    <cellStyle name="20% - Accent1 4 2 7 4 6 2 2" xfId="38564" xr:uid="{00000000-0005-0000-0000-0000ED950000}"/>
    <cellStyle name="20% - Accent1 4 2 7 4 6 3" xfId="38565" xr:uid="{00000000-0005-0000-0000-0000EE950000}"/>
    <cellStyle name="20% - Accent1 4 2 7 4 7" xfId="38566" xr:uid="{00000000-0005-0000-0000-0000EF950000}"/>
    <cellStyle name="20% - Accent1 4 2 7 4 7 2" xfId="38567" xr:uid="{00000000-0005-0000-0000-0000F0950000}"/>
    <cellStyle name="20% - Accent1 4 2 7 4 8" xfId="38568" xr:uid="{00000000-0005-0000-0000-0000F1950000}"/>
    <cellStyle name="20% - Accent1 4 2 7 4 8 2" xfId="38569" xr:uid="{00000000-0005-0000-0000-0000F2950000}"/>
    <cellStyle name="20% - Accent1 4 2 7 4 9" xfId="38570" xr:uid="{00000000-0005-0000-0000-0000F3950000}"/>
    <cellStyle name="20% - Accent1 4 2 7 5" xfId="38571" xr:uid="{00000000-0005-0000-0000-0000F4950000}"/>
    <cellStyle name="20% - Accent1 4 2 7 5 2" xfId="38572" xr:uid="{00000000-0005-0000-0000-0000F5950000}"/>
    <cellStyle name="20% - Accent1 4 2 7 5 2 2" xfId="38573" xr:uid="{00000000-0005-0000-0000-0000F6950000}"/>
    <cellStyle name="20% - Accent1 4 2 7 5 2 2 2" xfId="38574" xr:uid="{00000000-0005-0000-0000-0000F7950000}"/>
    <cellStyle name="20% - Accent1 4 2 7 5 2 3" xfId="38575" xr:uid="{00000000-0005-0000-0000-0000F8950000}"/>
    <cellStyle name="20% - Accent1 4 2 7 5 3" xfId="38576" xr:uid="{00000000-0005-0000-0000-0000F9950000}"/>
    <cellStyle name="20% - Accent1 4 2 7 5 3 2" xfId="38577" xr:uid="{00000000-0005-0000-0000-0000FA950000}"/>
    <cellStyle name="20% - Accent1 4 2 7 5 4" xfId="38578" xr:uid="{00000000-0005-0000-0000-0000FB950000}"/>
    <cellStyle name="20% - Accent1 4 2 7 6" xfId="38579" xr:uid="{00000000-0005-0000-0000-0000FC950000}"/>
    <cellStyle name="20% - Accent1 4 2 7 6 2" xfId="38580" xr:uid="{00000000-0005-0000-0000-0000FD950000}"/>
    <cellStyle name="20% - Accent1 4 2 7 6 2 2" xfId="38581" xr:uid="{00000000-0005-0000-0000-0000FE950000}"/>
    <cellStyle name="20% - Accent1 4 2 7 6 2 2 2" xfId="38582" xr:uid="{00000000-0005-0000-0000-0000FF950000}"/>
    <cellStyle name="20% - Accent1 4 2 7 6 2 3" xfId="38583" xr:uid="{00000000-0005-0000-0000-000000960000}"/>
    <cellStyle name="20% - Accent1 4 2 7 6 3" xfId="38584" xr:uid="{00000000-0005-0000-0000-000001960000}"/>
    <cellStyle name="20% - Accent1 4 2 7 6 3 2" xfId="38585" xr:uid="{00000000-0005-0000-0000-000002960000}"/>
    <cellStyle name="20% - Accent1 4 2 7 6 4" xfId="38586" xr:uid="{00000000-0005-0000-0000-000003960000}"/>
    <cellStyle name="20% - Accent1 4 2 7 7" xfId="38587" xr:uid="{00000000-0005-0000-0000-000004960000}"/>
    <cellStyle name="20% - Accent1 4 2 7 7 2" xfId="38588" xr:uid="{00000000-0005-0000-0000-000005960000}"/>
    <cellStyle name="20% - Accent1 4 2 7 7 2 2" xfId="38589" xr:uid="{00000000-0005-0000-0000-000006960000}"/>
    <cellStyle name="20% - Accent1 4 2 7 7 2 2 2" xfId="38590" xr:uid="{00000000-0005-0000-0000-000007960000}"/>
    <cellStyle name="20% - Accent1 4 2 7 7 2 3" xfId="38591" xr:uid="{00000000-0005-0000-0000-000008960000}"/>
    <cellStyle name="20% - Accent1 4 2 7 7 3" xfId="38592" xr:uid="{00000000-0005-0000-0000-000009960000}"/>
    <cellStyle name="20% - Accent1 4 2 7 7 3 2" xfId="38593" xr:uid="{00000000-0005-0000-0000-00000A960000}"/>
    <cellStyle name="20% - Accent1 4 2 7 7 4" xfId="38594" xr:uid="{00000000-0005-0000-0000-00000B960000}"/>
    <cellStyle name="20% - Accent1 4 2 7 8" xfId="38595" xr:uid="{00000000-0005-0000-0000-00000C960000}"/>
    <cellStyle name="20% - Accent1 4 2 7 8 2" xfId="38596" xr:uid="{00000000-0005-0000-0000-00000D960000}"/>
    <cellStyle name="20% - Accent1 4 2 7 8 2 2" xfId="38597" xr:uid="{00000000-0005-0000-0000-00000E960000}"/>
    <cellStyle name="20% - Accent1 4 2 7 8 3" xfId="38598" xr:uid="{00000000-0005-0000-0000-00000F960000}"/>
    <cellStyle name="20% - Accent1 4 2 7 9" xfId="38599" xr:uid="{00000000-0005-0000-0000-000010960000}"/>
    <cellStyle name="20% - Accent1 4 2 7 9 2" xfId="38600" xr:uid="{00000000-0005-0000-0000-000011960000}"/>
    <cellStyle name="20% - Accent1 4 2 7 9 2 2" xfId="38601" xr:uid="{00000000-0005-0000-0000-000012960000}"/>
    <cellStyle name="20% - Accent1 4 2 7 9 3" xfId="38602" xr:uid="{00000000-0005-0000-0000-000013960000}"/>
    <cellStyle name="20% - Accent1 4 2 8" xfId="38603" xr:uid="{00000000-0005-0000-0000-000014960000}"/>
    <cellStyle name="20% - Accent1 4 2 8 10" xfId="38604" xr:uid="{00000000-0005-0000-0000-000015960000}"/>
    <cellStyle name="20% - Accent1 4 2 8 10 2" xfId="38605" xr:uid="{00000000-0005-0000-0000-000016960000}"/>
    <cellStyle name="20% - Accent1 4 2 8 11" xfId="38606" xr:uid="{00000000-0005-0000-0000-000017960000}"/>
    <cellStyle name="20% - Accent1 4 2 8 2" xfId="38607" xr:uid="{00000000-0005-0000-0000-000018960000}"/>
    <cellStyle name="20% - Accent1 4 2 8 2 2" xfId="38608" xr:uid="{00000000-0005-0000-0000-000019960000}"/>
    <cellStyle name="20% - Accent1 4 2 8 2 2 2" xfId="38609" xr:uid="{00000000-0005-0000-0000-00001A960000}"/>
    <cellStyle name="20% - Accent1 4 2 8 2 2 2 2" xfId="38610" xr:uid="{00000000-0005-0000-0000-00001B960000}"/>
    <cellStyle name="20% - Accent1 4 2 8 2 2 2 2 2" xfId="38611" xr:uid="{00000000-0005-0000-0000-00001C960000}"/>
    <cellStyle name="20% - Accent1 4 2 8 2 2 2 3" xfId="38612" xr:uid="{00000000-0005-0000-0000-00001D960000}"/>
    <cellStyle name="20% - Accent1 4 2 8 2 2 3" xfId="38613" xr:uid="{00000000-0005-0000-0000-00001E960000}"/>
    <cellStyle name="20% - Accent1 4 2 8 2 2 3 2" xfId="38614" xr:uid="{00000000-0005-0000-0000-00001F960000}"/>
    <cellStyle name="20% - Accent1 4 2 8 2 2 4" xfId="38615" xr:uid="{00000000-0005-0000-0000-000020960000}"/>
    <cellStyle name="20% - Accent1 4 2 8 2 3" xfId="38616" xr:uid="{00000000-0005-0000-0000-000021960000}"/>
    <cellStyle name="20% - Accent1 4 2 8 2 3 2" xfId="38617" xr:uid="{00000000-0005-0000-0000-000022960000}"/>
    <cellStyle name="20% - Accent1 4 2 8 2 3 2 2" xfId="38618" xr:uid="{00000000-0005-0000-0000-000023960000}"/>
    <cellStyle name="20% - Accent1 4 2 8 2 3 2 2 2" xfId="38619" xr:uid="{00000000-0005-0000-0000-000024960000}"/>
    <cellStyle name="20% - Accent1 4 2 8 2 3 2 3" xfId="38620" xr:uid="{00000000-0005-0000-0000-000025960000}"/>
    <cellStyle name="20% - Accent1 4 2 8 2 3 3" xfId="38621" xr:uid="{00000000-0005-0000-0000-000026960000}"/>
    <cellStyle name="20% - Accent1 4 2 8 2 3 3 2" xfId="38622" xr:uid="{00000000-0005-0000-0000-000027960000}"/>
    <cellStyle name="20% - Accent1 4 2 8 2 3 4" xfId="38623" xr:uid="{00000000-0005-0000-0000-000028960000}"/>
    <cellStyle name="20% - Accent1 4 2 8 2 4" xfId="38624" xr:uid="{00000000-0005-0000-0000-000029960000}"/>
    <cellStyle name="20% - Accent1 4 2 8 2 4 2" xfId="38625" xr:uid="{00000000-0005-0000-0000-00002A960000}"/>
    <cellStyle name="20% - Accent1 4 2 8 2 4 2 2" xfId="38626" xr:uid="{00000000-0005-0000-0000-00002B960000}"/>
    <cellStyle name="20% - Accent1 4 2 8 2 4 2 2 2" xfId="38627" xr:uid="{00000000-0005-0000-0000-00002C960000}"/>
    <cellStyle name="20% - Accent1 4 2 8 2 4 2 3" xfId="38628" xr:uid="{00000000-0005-0000-0000-00002D960000}"/>
    <cellStyle name="20% - Accent1 4 2 8 2 4 3" xfId="38629" xr:uid="{00000000-0005-0000-0000-00002E960000}"/>
    <cellStyle name="20% - Accent1 4 2 8 2 4 3 2" xfId="38630" xr:uid="{00000000-0005-0000-0000-00002F960000}"/>
    <cellStyle name="20% - Accent1 4 2 8 2 4 4" xfId="38631" xr:uid="{00000000-0005-0000-0000-000030960000}"/>
    <cellStyle name="20% - Accent1 4 2 8 2 5" xfId="38632" xr:uid="{00000000-0005-0000-0000-000031960000}"/>
    <cellStyle name="20% - Accent1 4 2 8 2 5 2" xfId="38633" xr:uid="{00000000-0005-0000-0000-000032960000}"/>
    <cellStyle name="20% - Accent1 4 2 8 2 5 2 2" xfId="38634" xr:uid="{00000000-0005-0000-0000-000033960000}"/>
    <cellStyle name="20% - Accent1 4 2 8 2 5 3" xfId="38635" xr:uid="{00000000-0005-0000-0000-000034960000}"/>
    <cellStyle name="20% - Accent1 4 2 8 2 6" xfId="38636" xr:uid="{00000000-0005-0000-0000-000035960000}"/>
    <cellStyle name="20% - Accent1 4 2 8 2 6 2" xfId="38637" xr:uid="{00000000-0005-0000-0000-000036960000}"/>
    <cellStyle name="20% - Accent1 4 2 8 2 6 2 2" xfId="38638" xr:uid="{00000000-0005-0000-0000-000037960000}"/>
    <cellStyle name="20% - Accent1 4 2 8 2 6 3" xfId="38639" xr:uid="{00000000-0005-0000-0000-000038960000}"/>
    <cellStyle name="20% - Accent1 4 2 8 2 7" xfId="38640" xr:uid="{00000000-0005-0000-0000-000039960000}"/>
    <cellStyle name="20% - Accent1 4 2 8 2 7 2" xfId="38641" xr:uid="{00000000-0005-0000-0000-00003A960000}"/>
    <cellStyle name="20% - Accent1 4 2 8 2 8" xfId="38642" xr:uid="{00000000-0005-0000-0000-00003B960000}"/>
    <cellStyle name="20% - Accent1 4 2 8 2 8 2" xfId="38643" xr:uid="{00000000-0005-0000-0000-00003C960000}"/>
    <cellStyle name="20% - Accent1 4 2 8 2 9" xfId="38644" xr:uid="{00000000-0005-0000-0000-00003D960000}"/>
    <cellStyle name="20% - Accent1 4 2 8 3" xfId="38645" xr:uid="{00000000-0005-0000-0000-00003E960000}"/>
    <cellStyle name="20% - Accent1 4 2 8 3 2" xfId="38646" xr:uid="{00000000-0005-0000-0000-00003F960000}"/>
    <cellStyle name="20% - Accent1 4 2 8 3 2 2" xfId="38647" xr:uid="{00000000-0005-0000-0000-000040960000}"/>
    <cellStyle name="20% - Accent1 4 2 8 3 2 2 2" xfId="38648" xr:uid="{00000000-0005-0000-0000-000041960000}"/>
    <cellStyle name="20% - Accent1 4 2 8 3 2 2 2 2" xfId="38649" xr:uid="{00000000-0005-0000-0000-000042960000}"/>
    <cellStyle name="20% - Accent1 4 2 8 3 2 2 3" xfId="38650" xr:uid="{00000000-0005-0000-0000-000043960000}"/>
    <cellStyle name="20% - Accent1 4 2 8 3 2 3" xfId="38651" xr:uid="{00000000-0005-0000-0000-000044960000}"/>
    <cellStyle name="20% - Accent1 4 2 8 3 2 3 2" xfId="38652" xr:uid="{00000000-0005-0000-0000-000045960000}"/>
    <cellStyle name="20% - Accent1 4 2 8 3 2 4" xfId="38653" xr:uid="{00000000-0005-0000-0000-000046960000}"/>
    <cellStyle name="20% - Accent1 4 2 8 3 3" xfId="38654" xr:uid="{00000000-0005-0000-0000-000047960000}"/>
    <cellStyle name="20% - Accent1 4 2 8 3 3 2" xfId="38655" xr:uid="{00000000-0005-0000-0000-000048960000}"/>
    <cellStyle name="20% - Accent1 4 2 8 3 3 2 2" xfId="38656" xr:uid="{00000000-0005-0000-0000-000049960000}"/>
    <cellStyle name="20% - Accent1 4 2 8 3 3 2 2 2" xfId="38657" xr:uid="{00000000-0005-0000-0000-00004A960000}"/>
    <cellStyle name="20% - Accent1 4 2 8 3 3 2 3" xfId="38658" xr:uid="{00000000-0005-0000-0000-00004B960000}"/>
    <cellStyle name="20% - Accent1 4 2 8 3 3 3" xfId="38659" xr:uid="{00000000-0005-0000-0000-00004C960000}"/>
    <cellStyle name="20% - Accent1 4 2 8 3 3 3 2" xfId="38660" xr:uid="{00000000-0005-0000-0000-00004D960000}"/>
    <cellStyle name="20% - Accent1 4 2 8 3 3 4" xfId="38661" xr:uid="{00000000-0005-0000-0000-00004E960000}"/>
    <cellStyle name="20% - Accent1 4 2 8 3 4" xfId="38662" xr:uid="{00000000-0005-0000-0000-00004F960000}"/>
    <cellStyle name="20% - Accent1 4 2 8 3 4 2" xfId="38663" xr:uid="{00000000-0005-0000-0000-000050960000}"/>
    <cellStyle name="20% - Accent1 4 2 8 3 4 2 2" xfId="38664" xr:uid="{00000000-0005-0000-0000-000051960000}"/>
    <cellStyle name="20% - Accent1 4 2 8 3 4 2 2 2" xfId="38665" xr:uid="{00000000-0005-0000-0000-000052960000}"/>
    <cellStyle name="20% - Accent1 4 2 8 3 4 2 3" xfId="38666" xr:uid="{00000000-0005-0000-0000-000053960000}"/>
    <cellStyle name="20% - Accent1 4 2 8 3 4 3" xfId="38667" xr:uid="{00000000-0005-0000-0000-000054960000}"/>
    <cellStyle name="20% - Accent1 4 2 8 3 4 3 2" xfId="38668" xr:uid="{00000000-0005-0000-0000-000055960000}"/>
    <cellStyle name="20% - Accent1 4 2 8 3 4 4" xfId="38669" xr:uid="{00000000-0005-0000-0000-000056960000}"/>
    <cellStyle name="20% - Accent1 4 2 8 3 5" xfId="38670" xr:uid="{00000000-0005-0000-0000-000057960000}"/>
    <cellStyle name="20% - Accent1 4 2 8 3 5 2" xfId="38671" xr:uid="{00000000-0005-0000-0000-000058960000}"/>
    <cellStyle name="20% - Accent1 4 2 8 3 5 2 2" xfId="38672" xr:uid="{00000000-0005-0000-0000-000059960000}"/>
    <cellStyle name="20% - Accent1 4 2 8 3 5 3" xfId="38673" xr:uid="{00000000-0005-0000-0000-00005A960000}"/>
    <cellStyle name="20% - Accent1 4 2 8 3 6" xfId="38674" xr:uid="{00000000-0005-0000-0000-00005B960000}"/>
    <cellStyle name="20% - Accent1 4 2 8 3 6 2" xfId="38675" xr:uid="{00000000-0005-0000-0000-00005C960000}"/>
    <cellStyle name="20% - Accent1 4 2 8 3 6 2 2" xfId="38676" xr:uid="{00000000-0005-0000-0000-00005D960000}"/>
    <cellStyle name="20% - Accent1 4 2 8 3 6 3" xfId="38677" xr:uid="{00000000-0005-0000-0000-00005E960000}"/>
    <cellStyle name="20% - Accent1 4 2 8 3 7" xfId="38678" xr:uid="{00000000-0005-0000-0000-00005F960000}"/>
    <cellStyle name="20% - Accent1 4 2 8 3 7 2" xfId="38679" xr:uid="{00000000-0005-0000-0000-000060960000}"/>
    <cellStyle name="20% - Accent1 4 2 8 3 8" xfId="38680" xr:uid="{00000000-0005-0000-0000-000061960000}"/>
    <cellStyle name="20% - Accent1 4 2 8 3 8 2" xfId="38681" xr:uid="{00000000-0005-0000-0000-000062960000}"/>
    <cellStyle name="20% - Accent1 4 2 8 3 9" xfId="38682" xr:uid="{00000000-0005-0000-0000-000063960000}"/>
    <cellStyle name="20% - Accent1 4 2 8 4" xfId="38683" xr:uid="{00000000-0005-0000-0000-000064960000}"/>
    <cellStyle name="20% - Accent1 4 2 8 4 2" xfId="38684" xr:uid="{00000000-0005-0000-0000-000065960000}"/>
    <cellStyle name="20% - Accent1 4 2 8 4 2 2" xfId="38685" xr:uid="{00000000-0005-0000-0000-000066960000}"/>
    <cellStyle name="20% - Accent1 4 2 8 4 2 2 2" xfId="38686" xr:uid="{00000000-0005-0000-0000-000067960000}"/>
    <cellStyle name="20% - Accent1 4 2 8 4 2 3" xfId="38687" xr:uid="{00000000-0005-0000-0000-000068960000}"/>
    <cellStyle name="20% - Accent1 4 2 8 4 3" xfId="38688" xr:uid="{00000000-0005-0000-0000-000069960000}"/>
    <cellStyle name="20% - Accent1 4 2 8 4 3 2" xfId="38689" xr:uid="{00000000-0005-0000-0000-00006A960000}"/>
    <cellStyle name="20% - Accent1 4 2 8 4 4" xfId="38690" xr:uid="{00000000-0005-0000-0000-00006B960000}"/>
    <cellStyle name="20% - Accent1 4 2 8 5" xfId="38691" xr:uid="{00000000-0005-0000-0000-00006C960000}"/>
    <cellStyle name="20% - Accent1 4 2 8 5 2" xfId="38692" xr:uid="{00000000-0005-0000-0000-00006D960000}"/>
    <cellStyle name="20% - Accent1 4 2 8 5 2 2" xfId="38693" xr:uid="{00000000-0005-0000-0000-00006E960000}"/>
    <cellStyle name="20% - Accent1 4 2 8 5 2 2 2" xfId="38694" xr:uid="{00000000-0005-0000-0000-00006F960000}"/>
    <cellStyle name="20% - Accent1 4 2 8 5 2 3" xfId="38695" xr:uid="{00000000-0005-0000-0000-000070960000}"/>
    <cellStyle name="20% - Accent1 4 2 8 5 3" xfId="38696" xr:uid="{00000000-0005-0000-0000-000071960000}"/>
    <cellStyle name="20% - Accent1 4 2 8 5 3 2" xfId="38697" xr:uid="{00000000-0005-0000-0000-000072960000}"/>
    <cellStyle name="20% - Accent1 4 2 8 5 4" xfId="38698" xr:uid="{00000000-0005-0000-0000-000073960000}"/>
    <cellStyle name="20% - Accent1 4 2 8 6" xfId="38699" xr:uid="{00000000-0005-0000-0000-000074960000}"/>
    <cellStyle name="20% - Accent1 4 2 8 6 2" xfId="38700" xr:uid="{00000000-0005-0000-0000-000075960000}"/>
    <cellStyle name="20% - Accent1 4 2 8 6 2 2" xfId="38701" xr:uid="{00000000-0005-0000-0000-000076960000}"/>
    <cellStyle name="20% - Accent1 4 2 8 6 2 2 2" xfId="38702" xr:uid="{00000000-0005-0000-0000-000077960000}"/>
    <cellStyle name="20% - Accent1 4 2 8 6 2 3" xfId="38703" xr:uid="{00000000-0005-0000-0000-000078960000}"/>
    <cellStyle name="20% - Accent1 4 2 8 6 3" xfId="38704" xr:uid="{00000000-0005-0000-0000-000079960000}"/>
    <cellStyle name="20% - Accent1 4 2 8 6 3 2" xfId="38705" xr:uid="{00000000-0005-0000-0000-00007A960000}"/>
    <cellStyle name="20% - Accent1 4 2 8 6 4" xfId="38706" xr:uid="{00000000-0005-0000-0000-00007B960000}"/>
    <cellStyle name="20% - Accent1 4 2 8 7" xfId="38707" xr:uid="{00000000-0005-0000-0000-00007C960000}"/>
    <cellStyle name="20% - Accent1 4 2 8 7 2" xfId="38708" xr:uid="{00000000-0005-0000-0000-00007D960000}"/>
    <cellStyle name="20% - Accent1 4 2 8 7 2 2" xfId="38709" xr:uid="{00000000-0005-0000-0000-00007E960000}"/>
    <cellStyle name="20% - Accent1 4 2 8 7 3" xfId="38710" xr:uid="{00000000-0005-0000-0000-00007F960000}"/>
    <cellStyle name="20% - Accent1 4 2 8 8" xfId="38711" xr:uid="{00000000-0005-0000-0000-000080960000}"/>
    <cellStyle name="20% - Accent1 4 2 8 8 2" xfId="38712" xr:uid="{00000000-0005-0000-0000-000081960000}"/>
    <cellStyle name="20% - Accent1 4 2 8 8 2 2" xfId="38713" xr:uid="{00000000-0005-0000-0000-000082960000}"/>
    <cellStyle name="20% - Accent1 4 2 8 8 3" xfId="38714" xr:uid="{00000000-0005-0000-0000-000083960000}"/>
    <cellStyle name="20% - Accent1 4 2 8 9" xfId="38715" xr:uid="{00000000-0005-0000-0000-000084960000}"/>
    <cellStyle name="20% - Accent1 4 2 8 9 2" xfId="38716" xr:uid="{00000000-0005-0000-0000-000085960000}"/>
    <cellStyle name="20% - Accent1 4 2 9" xfId="38717" xr:uid="{00000000-0005-0000-0000-000086960000}"/>
    <cellStyle name="20% - Accent1 4 2 9 10" xfId="38718" xr:uid="{00000000-0005-0000-0000-000087960000}"/>
    <cellStyle name="20% - Accent1 4 2 9 10 2" xfId="38719" xr:uid="{00000000-0005-0000-0000-000088960000}"/>
    <cellStyle name="20% - Accent1 4 2 9 11" xfId="38720" xr:uid="{00000000-0005-0000-0000-000089960000}"/>
    <cellStyle name="20% - Accent1 4 2 9 2" xfId="38721" xr:uid="{00000000-0005-0000-0000-00008A960000}"/>
    <cellStyle name="20% - Accent1 4 2 9 2 2" xfId="38722" xr:uid="{00000000-0005-0000-0000-00008B960000}"/>
    <cellStyle name="20% - Accent1 4 2 9 2 2 2" xfId="38723" xr:uid="{00000000-0005-0000-0000-00008C960000}"/>
    <cellStyle name="20% - Accent1 4 2 9 2 2 2 2" xfId="38724" xr:uid="{00000000-0005-0000-0000-00008D960000}"/>
    <cellStyle name="20% - Accent1 4 2 9 2 2 2 2 2" xfId="38725" xr:uid="{00000000-0005-0000-0000-00008E960000}"/>
    <cellStyle name="20% - Accent1 4 2 9 2 2 2 3" xfId="38726" xr:uid="{00000000-0005-0000-0000-00008F960000}"/>
    <cellStyle name="20% - Accent1 4 2 9 2 2 3" xfId="38727" xr:uid="{00000000-0005-0000-0000-000090960000}"/>
    <cellStyle name="20% - Accent1 4 2 9 2 2 3 2" xfId="38728" xr:uid="{00000000-0005-0000-0000-000091960000}"/>
    <cellStyle name="20% - Accent1 4 2 9 2 2 4" xfId="38729" xr:uid="{00000000-0005-0000-0000-000092960000}"/>
    <cellStyle name="20% - Accent1 4 2 9 2 3" xfId="38730" xr:uid="{00000000-0005-0000-0000-000093960000}"/>
    <cellStyle name="20% - Accent1 4 2 9 2 3 2" xfId="38731" xr:uid="{00000000-0005-0000-0000-000094960000}"/>
    <cellStyle name="20% - Accent1 4 2 9 2 3 2 2" xfId="38732" xr:uid="{00000000-0005-0000-0000-000095960000}"/>
    <cellStyle name="20% - Accent1 4 2 9 2 3 2 2 2" xfId="38733" xr:uid="{00000000-0005-0000-0000-000096960000}"/>
    <cellStyle name="20% - Accent1 4 2 9 2 3 2 3" xfId="38734" xr:uid="{00000000-0005-0000-0000-000097960000}"/>
    <cellStyle name="20% - Accent1 4 2 9 2 3 3" xfId="38735" xr:uid="{00000000-0005-0000-0000-000098960000}"/>
    <cellStyle name="20% - Accent1 4 2 9 2 3 3 2" xfId="38736" xr:uid="{00000000-0005-0000-0000-000099960000}"/>
    <cellStyle name="20% - Accent1 4 2 9 2 3 4" xfId="38737" xr:uid="{00000000-0005-0000-0000-00009A960000}"/>
    <cellStyle name="20% - Accent1 4 2 9 2 4" xfId="38738" xr:uid="{00000000-0005-0000-0000-00009B960000}"/>
    <cellStyle name="20% - Accent1 4 2 9 2 4 2" xfId="38739" xr:uid="{00000000-0005-0000-0000-00009C960000}"/>
    <cellStyle name="20% - Accent1 4 2 9 2 4 2 2" xfId="38740" xr:uid="{00000000-0005-0000-0000-00009D960000}"/>
    <cellStyle name="20% - Accent1 4 2 9 2 4 2 2 2" xfId="38741" xr:uid="{00000000-0005-0000-0000-00009E960000}"/>
    <cellStyle name="20% - Accent1 4 2 9 2 4 2 3" xfId="38742" xr:uid="{00000000-0005-0000-0000-00009F960000}"/>
    <cellStyle name="20% - Accent1 4 2 9 2 4 3" xfId="38743" xr:uid="{00000000-0005-0000-0000-0000A0960000}"/>
    <cellStyle name="20% - Accent1 4 2 9 2 4 3 2" xfId="38744" xr:uid="{00000000-0005-0000-0000-0000A1960000}"/>
    <cellStyle name="20% - Accent1 4 2 9 2 4 4" xfId="38745" xr:uid="{00000000-0005-0000-0000-0000A2960000}"/>
    <cellStyle name="20% - Accent1 4 2 9 2 5" xfId="38746" xr:uid="{00000000-0005-0000-0000-0000A3960000}"/>
    <cellStyle name="20% - Accent1 4 2 9 2 5 2" xfId="38747" xr:uid="{00000000-0005-0000-0000-0000A4960000}"/>
    <cellStyle name="20% - Accent1 4 2 9 2 5 2 2" xfId="38748" xr:uid="{00000000-0005-0000-0000-0000A5960000}"/>
    <cellStyle name="20% - Accent1 4 2 9 2 5 3" xfId="38749" xr:uid="{00000000-0005-0000-0000-0000A6960000}"/>
    <cellStyle name="20% - Accent1 4 2 9 2 6" xfId="38750" xr:uid="{00000000-0005-0000-0000-0000A7960000}"/>
    <cellStyle name="20% - Accent1 4 2 9 2 6 2" xfId="38751" xr:uid="{00000000-0005-0000-0000-0000A8960000}"/>
    <cellStyle name="20% - Accent1 4 2 9 2 6 2 2" xfId="38752" xr:uid="{00000000-0005-0000-0000-0000A9960000}"/>
    <cellStyle name="20% - Accent1 4 2 9 2 6 3" xfId="38753" xr:uid="{00000000-0005-0000-0000-0000AA960000}"/>
    <cellStyle name="20% - Accent1 4 2 9 2 7" xfId="38754" xr:uid="{00000000-0005-0000-0000-0000AB960000}"/>
    <cellStyle name="20% - Accent1 4 2 9 2 7 2" xfId="38755" xr:uid="{00000000-0005-0000-0000-0000AC960000}"/>
    <cellStyle name="20% - Accent1 4 2 9 2 8" xfId="38756" xr:uid="{00000000-0005-0000-0000-0000AD960000}"/>
    <cellStyle name="20% - Accent1 4 2 9 2 8 2" xfId="38757" xr:uid="{00000000-0005-0000-0000-0000AE960000}"/>
    <cellStyle name="20% - Accent1 4 2 9 2 9" xfId="38758" xr:uid="{00000000-0005-0000-0000-0000AF960000}"/>
    <cellStyle name="20% - Accent1 4 2 9 3" xfId="38759" xr:uid="{00000000-0005-0000-0000-0000B0960000}"/>
    <cellStyle name="20% - Accent1 4 2 9 3 2" xfId="38760" xr:uid="{00000000-0005-0000-0000-0000B1960000}"/>
    <cellStyle name="20% - Accent1 4 2 9 3 2 2" xfId="38761" xr:uid="{00000000-0005-0000-0000-0000B2960000}"/>
    <cellStyle name="20% - Accent1 4 2 9 3 2 2 2" xfId="38762" xr:uid="{00000000-0005-0000-0000-0000B3960000}"/>
    <cellStyle name="20% - Accent1 4 2 9 3 2 2 2 2" xfId="38763" xr:uid="{00000000-0005-0000-0000-0000B4960000}"/>
    <cellStyle name="20% - Accent1 4 2 9 3 2 2 3" xfId="38764" xr:uid="{00000000-0005-0000-0000-0000B5960000}"/>
    <cellStyle name="20% - Accent1 4 2 9 3 2 3" xfId="38765" xr:uid="{00000000-0005-0000-0000-0000B6960000}"/>
    <cellStyle name="20% - Accent1 4 2 9 3 2 3 2" xfId="38766" xr:uid="{00000000-0005-0000-0000-0000B7960000}"/>
    <cellStyle name="20% - Accent1 4 2 9 3 2 4" xfId="38767" xr:uid="{00000000-0005-0000-0000-0000B8960000}"/>
    <cellStyle name="20% - Accent1 4 2 9 3 3" xfId="38768" xr:uid="{00000000-0005-0000-0000-0000B9960000}"/>
    <cellStyle name="20% - Accent1 4 2 9 3 3 2" xfId="38769" xr:uid="{00000000-0005-0000-0000-0000BA960000}"/>
    <cellStyle name="20% - Accent1 4 2 9 3 3 2 2" xfId="38770" xr:uid="{00000000-0005-0000-0000-0000BB960000}"/>
    <cellStyle name="20% - Accent1 4 2 9 3 3 2 2 2" xfId="38771" xr:uid="{00000000-0005-0000-0000-0000BC960000}"/>
    <cellStyle name="20% - Accent1 4 2 9 3 3 2 3" xfId="38772" xr:uid="{00000000-0005-0000-0000-0000BD960000}"/>
    <cellStyle name="20% - Accent1 4 2 9 3 3 3" xfId="38773" xr:uid="{00000000-0005-0000-0000-0000BE960000}"/>
    <cellStyle name="20% - Accent1 4 2 9 3 3 3 2" xfId="38774" xr:uid="{00000000-0005-0000-0000-0000BF960000}"/>
    <cellStyle name="20% - Accent1 4 2 9 3 3 4" xfId="38775" xr:uid="{00000000-0005-0000-0000-0000C0960000}"/>
    <cellStyle name="20% - Accent1 4 2 9 3 4" xfId="38776" xr:uid="{00000000-0005-0000-0000-0000C1960000}"/>
    <cellStyle name="20% - Accent1 4 2 9 3 4 2" xfId="38777" xr:uid="{00000000-0005-0000-0000-0000C2960000}"/>
    <cellStyle name="20% - Accent1 4 2 9 3 4 2 2" xfId="38778" xr:uid="{00000000-0005-0000-0000-0000C3960000}"/>
    <cellStyle name="20% - Accent1 4 2 9 3 4 2 2 2" xfId="38779" xr:uid="{00000000-0005-0000-0000-0000C4960000}"/>
    <cellStyle name="20% - Accent1 4 2 9 3 4 2 3" xfId="38780" xr:uid="{00000000-0005-0000-0000-0000C5960000}"/>
    <cellStyle name="20% - Accent1 4 2 9 3 4 3" xfId="38781" xr:uid="{00000000-0005-0000-0000-0000C6960000}"/>
    <cellStyle name="20% - Accent1 4 2 9 3 4 3 2" xfId="38782" xr:uid="{00000000-0005-0000-0000-0000C7960000}"/>
    <cellStyle name="20% - Accent1 4 2 9 3 4 4" xfId="38783" xr:uid="{00000000-0005-0000-0000-0000C8960000}"/>
    <cellStyle name="20% - Accent1 4 2 9 3 5" xfId="38784" xr:uid="{00000000-0005-0000-0000-0000C9960000}"/>
    <cellStyle name="20% - Accent1 4 2 9 3 5 2" xfId="38785" xr:uid="{00000000-0005-0000-0000-0000CA960000}"/>
    <cellStyle name="20% - Accent1 4 2 9 3 5 2 2" xfId="38786" xr:uid="{00000000-0005-0000-0000-0000CB960000}"/>
    <cellStyle name="20% - Accent1 4 2 9 3 5 3" xfId="38787" xr:uid="{00000000-0005-0000-0000-0000CC960000}"/>
    <cellStyle name="20% - Accent1 4 2 9 3 6" xfId="38788" xr:uid="{00000000-0005-0000-0000-0000CD960000}"/>
    <cellStyle name="20% - Accent1 4 2 9 3 6 2" xfId="38789" xr:uid="{00000000-0005-0000-0000-0000CE960000}"/>
    <cellStyle name="20% - Accent1 4 2 9 3 6 2 2" xfId="38790" xr:uid="{00000000-0005-0000-0000-0000CF960000}"/>
    <cellStyle name="20% - Accent1 4 2 9 3 6 3" xfId="38791" xr:uid="{00000000-0005-0000-0000-0000D0960000}"/>
    <cellStyle name="20% - Accent1 4 2 9 3 7" xfId="38792" xr:uid="{00000000-0005-0000-0000-0000D1960000}"/>
    <cellStyle name="20% - Accent1 4 2 9 3 7 2" xfId="38793" xr:uid="{00000000-0005-0000-0000-0000D2960000}"/>
    <cellStyle name="20% - Accent1 4 2 9 3 8" xfId="38794" xr:uid="{00000000-0005-0000-0000-0000D3960000}"/>
    <cellStyle name="20% - Accent1 4 2 9 3 8 2" xfId="38795" xr:uid="{00000000-0005-0000-0000-0000D4960000}"/>
    <cellStyle name="20% - Accent1 4 2 9 3 9" xfId="38796" xr:uid="{00000000-0005-0000-0000-0000D5960000}"/>
    <cellStyle name="20% - Accent1 4 2 9 4" xfId="38797" xr:uid="{00000000-0005-0000-0000-0000D6960000}"/>
    <cellStyle name="20% - Accent1 4 2 9 4 2" xfId="38798" xr:uid="{00000000-0005-0000-0000-0000D7960000}"/>
    <cellStyle name="20% - Accent1 4 2 9 4 2 2" xfId="38799" xr:uid="{00000000-0005-0000-0000-0000D8960000}"/>
    <cellStyle name="20% - Accent1 4 2 9 4 2 2 2" xfId="38800" xr:uid="{00000000-0005-0000-0000-0000D9960000}"/>
    <cellStyle name="20% - Accent1 4 2 9 4 2 3" xfId="38801" xr:uid="{00000000-0005-0000-0000-0000DA960000}"/>
    <cellStyle name="20% - Accent1 4 2 9 4 3" xfId="38802" xr:uid="{00000000-0005-0000-0000-0000DB960000}"/>
    <cellStyle name="20% - Accent1 4 2 9 4 3 2" xfId="38803" xr:uid="{00000000-0005-0000-0000-0000DC960000}"/>
    <cellStyle name="20% - Accent1 4 2 9 4 4" xfId="38804" xr:uid="{00000000-0005-0000-0000-0000DD960000}"/>
    <cellStyle name="20% - Accent1 4 2 9 5" xfId="38805" xr:uid="{00000000-0005-0000-0000-0000DE960000}"/>
    <cellStyle name="20% - Accent1 4 2 9 5 2" xfId="38806" xr:uid="{00000000-0005-0000-0000-0000DF960000}"/>
    <cellStyle name="20% - Accent1 4 2 9 5 2 2" xfId="38807" xr:uid="{00000000-0005-0000-0000-0000E0960000}"/>
    <cellStyle name="20% - Accent1 4 2 9 5 2 2 2" xfId="38808" xr:uid="{00000000-0005-0000-0000-0000E1960000}"/>
    <cellStyle name="20% - Accent1 4 2 9 5 2 3" xfId="38809" xr:uid="{00000000-0005-0000-0000-0000E2960000}"/>
    <cellStyle name="20% - Accent1 4 2 9 5 3" xfId="38810" xr:uid="{00000000-0005-0000-0000-0000E3960000}"/>
    <cellStyle name="20% - Accent1 4 2 9 5 3 2" xfId="38811" xr:uid="{00000000-0005-0000-0000-0000E4960000}"/>
    <cellStyle name="20% - Accent1 4 2 9 5 4" xfId="38812" xr:uid="{00000000-0005-0000-0000-0000E5960000}"/>
    <cellStyle name="20% - Accent1 4 2 9 6" xfId="38813" xr:uid="{00000000-0005-0000-0000-0000E6960000}"/>
    <cellStyle name="20% - Accent1 4 2 9 6 2" xfId="38814" xr:uid="{00000000-0005-0000-0000-0000E7960000}"/>
    <cellStyle name="20% - Accent1 4 2 9 6 2 2" xfId="38815" xr:uid="{00000000-0005-0000-0000-0000E8960000}"/>
    <cellStyle name="20% - Accent1 4 2 9 6 2 2 2" xfId="38816" xr:uid="{00000000-0005-0000-0000-0000E9960000}"/>
    <cellStyle name="20% - Accent1 4 2 9 6 2 3" xfId="38817" xr:uid="{00000000-0005-0000-0000-0000EA960000}"/>
    <cellStyle name="20% - Accent1 4 2 9 6 3" xfId="38818" xr:uid="{00000000-0005-0000-0000-0000EB960000}"/>
    <cellStyle name="20% - Accent1 4 2 9 6 3 2" xfId="38819" xr:uid="{00000000-0005-0000-0000-0000EC960000}"/>
    <cellStyle name="20% - Accent1 4 2 9 6 4" xfId="38820" xr:uid="{00000000-0005-0000-0000-0000ED960000}"/>
    <cellStyle name="20% - Accent1 4 2 9 7" xfId="38821" xr:uid="{00000000-0005-0000-0000-0000EE960000}"/>
    <cellStyle name="20% - Accent1 4 2 9 7 2" xfId="38822" xr:uid="{00000000-0005-0000-0000-0000EF960000}"/>
    <cellStyle name="20% - Accent1 4 2 9 7 2 2" xfId="38823" xr:uid="{00000000-0005-0000-0000-0000F0960000}"/>
    <cellStyle name="20% - Accent1 4 2 9 7 3" xfId="38824" xr:uid="{00000000-0005-0000-0000-0000F1960000}"/>
    <cellStyle name="20% - Accent1 4 2 9 8" xfId="38825" xr:uid="{00000000-0005-0000-0000-0000F2960000}"/>
    <cellStyle name="20% - Accent1 4 2 9 8 2" xfId="38826" xr:uid="{00000000-0005-0000-0000-0000F3960000}"/>
    <cellStyle name="20% - Accent1 4 2 9 8 2 2" xfId="38827" xr:uid="{00000000-0005-0000-0000-0000F4960000}"/>
    <cellStyle name="20% - Accent1 4 2 9 8 3" xfId="38828" xr:uid="{00000000-0005-0000-0000-0000F5960000}"/>
    <cellStyle name="20% - Accent1 4 2 9 9" xfId="38829" xr:uid="{00000000-0005-0000-0000-0000F6960000}"/>
    <cellStyle name="20% - Accent1 4 2 9 9 2" xfId="38830" xr:uid="{00000000-0005-0000-0000-0000F7960000}"/>
    <cellStyle name="20% - Accent1 4 20" xfId="38831" xr:uid="{00000000-0005-0000-0000-0000F8960000}"/>
    <cellStyle name="20% - Accent1 4 20 2" xfId="38832" xr:uid="{00000000-0005-0000-0000-0000F9960000}"/>
    <cellStyle name="20% - Accent1 4 21" xfId="38833" xr:uid="{00000000-0005-0000-0000-0000FA960000}"/>
    <cellStyle name="20% - Accent1 4 3" xfId="38834" xr:uid="{00000000-0005-0000-0000-0000FB960000}"/>
    <cellStyle name="20% - Accent1 4 3 10" xfId="38835" xr:uid="{00000000-0005-0000-0000-0000FC960000}"/>
    <cellStyle name="20% - Accent1 4 3 10 2" xfId="38836" xr:uid="{00000000-0005-0000-0000-0000FD960000}"/>
    <cellStyle name="20% - Accent1 4 3 10 2 2" xfId="38837" xr:uid="{00000000-0005-0000-0000-0000FE960000}"/>
    <cellStyle name="20% - Accent1 4 3 10 2 2 2" xfId="38838" xr:uid="{00000000-0005-0000-0000-0000FF960000}"/>
    <cellStyle name="20% - Accent1 4 3 10 2 3" xfId="38839" xr:uid="{00000000-0005-0000-0000-000000970000}"/>
    <cellStyle name="20% - Accent1 4 3 10 3" xfId="38840" xr:uid="{00000000-0005-0000-0000-000001970000}"/>
    <cellStyle name="20% - Accent1 4 3 10 3 2" xfId="38841" xr:uid="{00000000-0005-0000-0000-000002970000}"/>
    <cellStyle name="20% - Accent1 4 3 10 4" xfId="38842" xr:uid="{00000000-0005-0000-0000-000003970000}"/>
    <cellStyle name="20% - Accent1 4 3 11" xfId="38843" xr:uid="{00000000-0005-0000-0000-000004970000}"/>
    <cellStyle name="20% - Accent1 4 3 11 2" xfId="38844" xr:uid="{00000000-0005-0000-0000-000005970000}"/>
    <cellStyle name="20% - Accent1 4 3 11 2 2" xfId="38845" xr:uid="{00000000-0005-0000-0000-000006970000}"/>
    <cellStyle name="20% - Accent1 4 3 11 2 2 2" xfId="38846" xr:uid="{00000000-0005-0000-0000-000007970000}"/>
    <cellStyle name="20% - Accent1 4 3 11 2 3" xfId="38847" xr:uid="{00000000-0005-0000-0000-000008970000}"/>
    <cellStyle name="20% - Accent1 4 3 11 3" xfId="38848" xr:uid="{00000000-0005-0000-0000-000009970000}"/>
    <cellStyle name="20% - Accent1 4 3 11 3 2" xfId="38849" xr:uid="{00000000-0005-0000-0000-00000A970000}"/>
    <cellStyle name="20% - Accent1 4 3 11 4" xfId="38850" xr:uid="{00000000-0005-0000-0000-00000B970000}"/>
    <cellStyle name="20% - Accent1 4 3 12" xfId="38851" xr:uid="{00000000-0005-0000-0000-00000C970000}"/>
    <cellStyle name="20% - Accent1 4 3 12 2" xfId="38852" xr:uid="{00000000-0005-0000-0000-00000D970000}"/>
    <cellStyle name="20% - Accent1 4 3 12 2 2" xfId="38853" xr:uid="{00000000-0005-0000-0000-00000E970000}"/>
    <cellStyle name="20% - Accent1 4 3 12 3" xfId="38854" xr:uid="{00000000-0005-0000-0000-00000F970000}"/>
    <cellStyle name="20% - Accent1 4 3 13" xfId="38855" xr:uid="{00000000-0005-0000-0000-000010970000}"/>
    <cellStyle name="20% - Accent1 4 3 13 2" xfId="38856" xr:uid="{00000000-0005-0000-0000-000011970000}"/>
    <cellStyle name="20% - Accent1 4 3 13 2 2" xfId="38857" xr:uid="{00000000-0005-0000-0000-000012970000}"/>
    <cellStyle name="20% - Accent1 4 3 13 3" xfId="38858" xr:uid="{00000000-0005-0000-0000-000013970000}"/>
    <cellStyle name="20% - Accent1 4 3 14" xfId="38859" xr:uid="{00000000-0005-0000-0000-000014970000}"/>
    <cellStyle name="20% - Accent1 4 3 14 2" xfId="38860" xr:uid="{00000000-0005-0000-0000-000015970000}"/>
    <cellStyle name="20% - Accent1 4 3 15" xfId="38861" xr:uid="{00000000-0005-0000-0000-000016970000}"/>
    <cellStyle name="20% - Accent1 4 3 15 2" xfId="38862" xr:uid="{00000000-0005-0000-0000-000017970000}"/>
    <cellStyle name="20% - Accent1 4 3 16" xfId="38863" xr:uid="{00000000-0005-0000-0000-000018970000}"/>
    <cellStyle name="20% - Accent1 4 3 2" xfId="38864" xr:uid="{00000000-0005-0000-0000-000019970000}"/>
    <cellStyle name="20% - Accent1 4 3 2 10" xfId="38865" xr:uid="{00000000-0005-0000-0000-00001A970000}"/>
    <cellStyle name="20% - Accent1 4 3 2 10 2" xfId="38866" xr:uid="{00000000-0005-0000-0000-00001B970000}"/>
    <cellStyle name="20% - Accent1 4 3 2 10 2 2" xfId="38867" xr:uid="{00000000-0005-0000-0000-00001C970000}"/>
    <cellStyle name="20% - Accent1 4 3 2 10 2 2 2" xfId="38868" xr:uid="{00000000-0005-0000-0000-00001D970000}"/>
    <cellStyle name="20% - Accent1 4 3 2 10 2 3" xfId="38869" xr:uid="{00000000-0005-0000-0000-00001E970000}"/>
    <cellStyle name="20% - Accent1 4 3 2 10 3" xfId="38870" xr:uid="{00000000-0005-0000-0000-00001F970000}"/>
    <cellStyle name="20% - Accent1 4 3 2 10 3 2" xfId="38871" xr:uid="{00000000-0005-0000-0000-000020970000}"/>
    <cellStyle name="20% - Accent1 4 3 2 10 4" xfId="38872" xr:uid="{00000000-0005-0000-0000-000021970000}"/>
    <cellStyle name="20% - Accent1 4 3 2 11" xfId="38873" xr:uid="{00000000-0005-0000-0000-000022970000}"/>
    <cellStyle name="20% - Accent1 4 3 2 11 2" xfId="38874" xr:uid="{00000000-0005-0000-0000-000023970000}"/>
    <cellStyle name="20% - Accent1 4 3 2 11 2 2" xfId="38875" xr:uid="{00000000-0005-0000-0000-000024970000}"/>
    <cellStyle name="20% - Accent1 4 3 2 11 3" xfId="38876" xr:uid="{00000000-0005-0000-0000-000025970000}"/>
    <cellStyle name="20% - Accent1 4 3 2 12" xfId="38877" xr:uid="{00000000-0005-0000-0000-000026970000}"/>
    <cellStyle name="20% - Accent1 4 3 2 12 2" xfId="38878" xr:uid="{00000000-0005-0000-0000-000027970000}"/>
    <cellStyle name="20% - Accent1 4 3 2 12 2 2" xfId="38879" xr:uid="{00000000-0005-0000-0000-000028970000}"/>
    <cellStyle name="20% - Accent1 4 3 2 12 3" xfId="38880" xr:uid="{00000000-0005-0000-0000-000029970000}"/>
    <cellStyle name="20% - Accent1 4 3 2 13" xfId="38881" xr:uid="{00000000-0005-0000-0000-00002A970000}"/>
    <cellStyle name="20% - Accent1 4 3 2 13 2" xfId="38882" xr:uid="{00000000-0005-0000-0000-00002B970000}"/>
    <cellStyle name="20% - Accent1 4 3 2 14" xfId="38883" xr:uid="{00000000-0005-0000-0000-00002C970000}"/>
    <cellStyle name="20% - Accent1 4 3 2 14 2" xfId="38884" xr:uid="{00000000-0005-0000-0000-00002D970000}"/>
    <cellStyle name="20% - Accent1 4 3 2 15" xfId="38885" xr:uid="{00000000-0005-0000-0000-00002E970000}"/>
    <cellStyle name="20% - Accent1 4 3 2 2" xfId="38886" xr:uid="{00000000-0005-0000-0000-00002F970000}"/>
    <cellStyle name="20% - Accent1 4 3 2 2 10" xfId="38887" xr:uid="{00000000-0005-0000-0000-000030970000}"/>
    <cellStyle name="20% - Accent1 4 3 2 2 10 2" xfId="38888" xr:uid="{00000000-0005-0000-0000-000031970000}"/>
    <cellStyle name="20% - Accent1 4 3 2 2 10 2 2" xfId="38889" xr:uid="{00000000-0005-0000-0000-000032970000}"/>
    <cellStyle name="20% - Accent1 4 3 2 2 10 3" xfId="38890" xr:uid="{00000000-0005-0000-0000-000033970000}"/>
    <cellStyle name="20% - Accent1 4 3 2 2 11" xfId="38891" xr:uid="{00000000-0005-0000-0000-000034970000}"/>
    <cellStyle name="20% - Accent1 4 3 2 2 11 2" xfId="38892" xr:uid="{00000000-0005-0000-0000-000035970000}"/>
    <cellStyle name="20% - Accent1 4 3 2 2 11 2 2" xfId="38893" xr:uid="{00000000-0005-0000-0000-000036970000}"/>
    <cellStyle name="20% - Accent1 4 3 2 2 11 3" xfId="38894" xr:uid="{00000000-0005-0000-0000-000037970000}"/>
    <cellStyle name="20% - Accent1 4 3 2 2 12" xfId="38895" xr:uid="{00000000-0005-0000-0000-000038970000}"/>
    <cellStyle name="20% - Accent1 4 3 2 2 12 2" xfId="38896" xr:uid="{00000000-0005-0000-0000-000039970000}"/>
    <cellStyle name="20% - Accent1 4 3 2 2 13" xfId="38897" xr:uid="{00000000-0005-0000-0000-00003A970000}"/>
    <cellStyle name="20% - Accent1 4 3 2 2 13 2" xfId="38898" xr:uid="{00000000-0005-0000-0000-00003B970000}"/>
    <cellStyle name="20% - Accent1 4 3 2 2 14" xfId="38899" xr:uid="{00000000-0005-0000-0000-00003C970000}"/>
    <cellStyle name="20% - Accent1 4 3 2 2 2" xfId="38900" xr:uid="{00000000-0005-0000-0000-00003D970000}"/>
    <cellStyle name="20% - Accent1 4 3 2 2 2 10" xfId="38901" xr:uid="{00000000-0005-0000-0000-00003E970000}"/>
    <cellStyle name="20% - Accent1 4 3 2 2 2 10 2" xfId="38902" xr:uid="{00000000-0005-0000-0000-00003F970000}"/>
    <cellStyle name="20% - Accent1 4 3 2 2 2 11" xfId="38903" xr:uid="{00000000-0005-0000-0000-000040970000}"/>
    <cellStyle name="20% - Accent1 4 3 2 2 2 2" xfId="38904" xr:uid="{00000000-0005-0000-0000-000041970000}"/>
    <cellStyle name="20% - Accent1 4 3 2 2 2 2 2" xfId="38905" xr:uid="{00000000-0005-0000-0000-000042970000}"/>
    <cellStyle name="20% - Accent1 4 3 2 2 2 2 2 2" xfId="38906" xr:uid="{00000000-0005-0000-0000-000043970000}"/>
    <cellStyle name="20% - Accent1 4 3 2 2 2 2 2 2 2" xfId="38907" xr:uid="{00000000-0005-0000-0000-000044970000}"/>
    <cellStyle name="20% - Accent1 4 3 2 2 2 2 2 2 2 2" xfId="38908" xr:uid="{00000000-0005-0000-0000-000045970000}"/>
    <cellStyle name="20% - Accent1 4 3 2 2 2 2 2 2 3" xfId="38909" xr:uid="{00000000-0005-0000-0000-000046970000}"/>
    <cellStyle name="20% - Accent1 4 3 2 2 2 2 2 3" xfId="38910" xr:uid="{00000000-0005-0000-0000-000047970000}"/>
    <cellStyle name="20% - Accent1 4 3 2 2 2 2 2 3 2" xfId="38911" xr:uid="{00000000-0005-0000-0000-000048970000}"/>
    <cellStyle name="20% - Accent1 4 3 2 2 2 2 2 4" xfId="38912" xr:uid="{00000000-0005-0000-0000-000049970000}"/>
    <cellStyle name="20% - Accent1 4 3 2 2 2 2 3" xfId="38913" xr:uid="{00000000-0005-0000-0000-00004A970000}"/>
    <cellStyle name="20% - Accent1 4 3 2 2 2 2 3 2" xfId="38914" xr:uid="{00000000-0005-0000-0000-00004B970000}"/>
    <cellStyle name="20% - Accent1 4 3 2 2 2 2 3 2 2" xfId="38915" xr:uid="{00000000-0005-0000-0000-00004C970000}"/>
    <cellStyle name="20% - Accent1 4 3 2 2 2 2 3 2 2 2" xfId="38916" xr:uid="{00000000-0005-0000-0000-00004D970000}"/>
    <cellStyle name="20% - Accent1 4 3 2 2 2 2 3 2 3" xfId="38917" xr:uid="{00000000-0005-0000-0000-00004E970000}"/>
    <cellStyle name="20% - Accent1 4 3 2 2 2 2 3 3" xfId="38918" xr:uid="{00000000-0005-0000-0000-00004F970000}"/>
    <cellStyle name="20% - Accent1 4 3 2 2 2 2 3 3 2" xfId="38919" xr:uid="{00000000-0005-0000-0000-000050970000}"/>
    <cellStyle name="20% - Accent1 4 3 2 2 2 2 3 4" xfId="38920" xr:uid="{00000000-0005-0000-0000-000051970000}"/>
    <cellStyle name="20% - Accent1 4 3 2 2 2 2 4" xfId="38921" xr:uid="{00000000-0005-0000-0000-000052970000}"/>
    <cellStyle name="20% - Accent1 4 3 2 2 2 2 4 2" xfId="38922" xr:uid="{00000000-0005-0000-0000-000053970000}"/>
    <cellStyle name="20% - Accent1 4 3 2 2 2 2 4 2 2" xfId="38923" xr:uid="{00000000-0005-0000-0000-000054970000}"/>
    <cellStyle name="20% - Accent1 4 3 2 2 2 2 4 2 2 2" xfId="38924" xr:uid="{00000000-0005-0000-0000-000055970000}"/>
    <cellStyle name="20% - Accent1 4 3 2 2 2 2 4 2 3" xfId="38925" xr:uid="{00000000-0005-0000-0000-000056970000}"/>
    <cellStyle name="20% - Accent1 4 3 2 2 2 2 4 3" xfId="38926" xr:uid="{00000000-0005-0000-0000-000057970000}"/>
    <cellStyle name="20% - Accent1 4 3 2 2 2 2 4 3 2" xfId="38927" xr:uid="{00000000-0005-0000-0000-000058970000}"/>
    <cellStyle name="20% - Accent1 4 3 2 2 2 2 4 4" xfId="38928" xr:uid="{00000000-0005-0000-0000-000059970000}"/>
    <cellStyle name="20% - Accent1 4 3 2 2 2 2 5" xfId="38929" xr:uid="{00000000-0005-0000-0000-00005A970000}"/>
    <cellStyle name="20% - Accent1 4 3 2 2 2 2 5 2" xfId="38930" xr:uid="{00000000-0005-0000-0000-00005B970000}"/>
    <cellStyle name="20% - Accent1 4 3 2 2 2 2 5 2 2" xfId="38931" xr:uid="{00000000-0005-0000-0000-00005C970000}"/>
    <cellStyle name="20% - Accent1 4 3 2 2 2 2 5 3" xfId="38932" xr:uid="{00000000-0005-0000-0000-00005D970000}"/>
    <cellStyle name="20% - Accent1 4 3 2 2 2 2 6" xfId="38933" xr:uid="{00000000-0005-0000-0000-00005E970000}"/>
    <cellStyle name="20% - Accent1 4 3 2 2 2 2 6 2" xfId="38934" xr:uid="{00000000-0005-0000-0000-00005F970000}"/>
    <cellStyle name="20% - Accent1 4 3 2 2 2 2 6 2 2" xfId="38935" xr:uid="{00000000-0005-0000-0000-000060970000}"/>
    <cellStyle name="20% - Accent1 4 3 2 2 2 2 6 3" xfId="38936" xr:uid="{00000000-0005-0000-0000-000061970000}"/>
    <cellStyle name="20% - Accent1 4 3 2 2 2 2 7" xfId="38937" xr:uid="{00000000-0005-0000-0000-000062970000}"/>
    <cellStyle name="20% - Accent1 4 3 2 2 2 2 7 2" xfId="38938" xr:uid="{00000000-0005-0000-0000-000063970000}"/>
    <cellStyle name="20% - Accent1 4 3 2 2 2 2 8" xfId="38939" xr:uid="{00000000-0005-0000-0000-000064970000}"/>
    <cellStyle name="20% - Accent1 4 3 2 2 2 2 8 2" xfId="38940" xr:uid="{00000000-0005-0000-0000-000065970000}"/>
    <cellStyle name="20% - Accent1 4 3 2 2 2 2 9" xfId="38941" xr:uid="{00000000-0005-0000-0000-000066970000}"/>
    <cellStyle name="20% - Accent1 4 3 2 2 2 3" xfId="38942" xr:uid="{00000000-0005-0000-0000-000067970000}"/>
    <cellStyle name="20% - Accent1 4 3 2 2 2 3 2" xfId="38943" xr:uid="{00000000-0005-0000-0000-000068970000}"/>
    <cellStyle name="20% - Accent1 4 3 2 2 2 3 2 2" xfId="38944" xr:uid="{00000000-0005-0000-0000-000069970000}"/>
    <cellStyle name="20% - Accent1 4 3 2 2 2 3 2 2 2" xfId="38945" xr:uid="{00000000-0005-0000-0000-00006A970000}"/>
    <cellStyle name="20% - Accent1 4 3 2 2 2 3 2 2 2 2" xfId="38946" xr:uid="{00000000-0005-0000-0000-00006B970000}"/>
    <cellStyle name="20% - Accent1 4 3 2 2 2 3 2 2 3" xfId="38947" xr:uid="{00000000-0005-0000-0000-00006C970000}"/>
    <cellStyle name="20% - Accent1 4 3 2 2 2 3 2 3" xfId="38948" xr:uid="{00000000-0005-0000-0000-00006D970000}"/>
    <cellStyle name="20% - Accent1 4 3 2 2 2 3 2 3 2" xfId="38949" xr:uid="{00000000-0005-0000-0000-00006E970000}"/>
    <cellStyle name="20% - Accent1 4 3 2 2 2 3 2 4" xfId="38950" xr:uid="{00000000-0005-0000-0000-00006F970000}"/>
    <cellStyle name="20% - Accent1 4 3 2 2 2 3 3" xfId="38951" xr:uid="{00000000-0005-0000-0000-000070970000}"/>
    <cellStyle name="20% - Accent1 4 3 2 2 2 3 3 2" xfId="38952" xr:uid="{00000000-0005-0000-0000-000071970000}"/>
    <cellStyle name="20% - Accent1 4 3 2 2 2 3 3 2 2" xfId="38953" xr:uid="{00000000-0005-0000-0000-000072970000}"/>
    <cellStyle name="20% - Accent1 4 3 2 2 2 3 3 2 2 2" xfId="38954" xr:uid="{00000000-0005-0000-0000-000073970000}"/>
    <cellStyle name="20% - Accent1 4 3 2 2 2 3 3 2 3" xfId="38955" xr:uid="{00000000-0005-0000-0000-000074970000}"/>
    <cellStyle name="20% - Accent1 4 3 2 2 2 3 3 3" xfId="38956" xr:uid="{00000000-0005-0000-0000-000075970000}"/>
    <cellStyle name="20% - Accent1 4 3 2 2 2 3 3 3 2" xfId="38957" xr:uid="{00000000-0005-0000-0000-000076970000}"/>
    <cellStyle name="20% - Accent1 4 3 2 2 2 3 3 4" xfId="38958" xr:uid="{00000000-0005-0000-0000-000077970000}"/>
    <cellStyle name="20% - Accent1 4 3 2 2 2 3 4" xfId="38959" xr:uid="{00000000-0005-0000-0000-000078970000}"/>
    <cellStyle name="20% - Accent1 4 3 2 2 2 3 4 2" xfId="38960" xr:uid="{00000000-0005-0000-0000-000079970000}"/>
    <cellStyle name="20% - Accent1 4 3 2 2 2 3 4 2 2" xfId="38961" xr:uid="{00000000-0005-0000-0000-00007A970000}"/>
    <cellStyle name="20% - Accent1 4 3 2 2 2 3 4 2 2 2" xfId="38962" xr:uid="{00000000-0005-0000-0000-00007B970000}"/>
    <cellStyle name="20% - Accent1 4 3 2 2 2 3 4 2 3" xfId="38963" xr:uid="{00000000-0005-0000-0000-00007C970000}"/>
    <cellStyle name="20% - Accent1 4 3 2 2 2 3 4 3" xfId="38964" xr:uid="{00000000-0005-0000-0000-00007D970000}"/>
    <cellStyle name="20% - Accent1 4 3 2 2 2 3 4 3 2" xfId="38965" xr:uid="{00000000-0005-0000-0000-00007E970000}"/>
    <cellStyle name="20% - Accent1 4 3 2 2 2 3 4 4" xfId="38966" xr:uid="{00000000-0005-0000-0000-00007F970000}"/>
    <cellStyle name="20% - Accent1 4 3 2 2 2 3 5" xfId="38967" xr:uid="{00000000-0005-0000-0000-000080970000}"/>
    <cellStyle name="20% - Accent1 4 3 2 2 2 3 5 2" xfId="38968" xr:uid="{00000000-0005-0000-0000-000081970000}"/>
    <cellStyle name="20% - Accent1 4 3 2 2 2 3 5 2 2" xfId="38969" xr:uid="{00000000-0005-0000-0000-000082970000}"/>
    <cellStyle name="20% - Accent1 4 3 2 2 2 3 5 3" xfId="38970" xr:uid="{00000000-0005-0000-0000-000083970000}"/>
    <cellStyle name="20% - Accent1 4 3 2 2 2 3 6" xfId="38971" xr:uid="{00000000-0005-0000-0000-000084970000}"/>
    <cellStyle name="20% - Accent1 4 3 2 2 2 3 6 2" xfId="38972" xr:uid="{00000000-0005-0000-0000-000085970000}"/>
    <cellStyle name="20% - Accent1 4 3 2 2 2 3 6 2 2" xfId="38973" xr:uid="{00000000-0005-0000-0000-000086970000}"/>
    <cellStyle name="20% - Accent1 4 3 2 2 2 3 6 3" xfId="38974" xr:uid="{00000000-0005-0000-0000-000087970000}"/>
    <cellStyle name="20% - Accent1 4 3 2 2 2 3 7" xfId="38975" xr:uid="{00000000-0005-0000-0000-000088970000}"/>
    <cellStyle name="20% - Accent1 4 3 2 2 2 3 7 2" xfId="38976" xr:uid="{00000000-0005-0000-0000-000089970000}"/>
    <cellStyle name="20% - Accent1 4 3 2 2 2 3 8" xfId="38977" xr:uid="{00000000-0005-0000-0000-00008A970000}"/>
    <cellStyle name="20% - Accent1 4 3 2 2 2 3 8 2" xfId="38978" xr:uid="{00000000-0005-0000-0000-00008B970000}"/>
    <cellStyle name="20% - Accent1 4 3 2 2 2 3 9" xfId="38979" xr:uid="{00000000-0005-0000-0000-00008C970000}"/>
    <cellStyle name="20% - Accent1 4 3 2 2 2 4" xfId="38980" xr:uid="{00000000-0005-0000-0000-00008D970000}"/>
    <cellStyle name="20% - Accent1 4 3 2 2 2 4 2" xfId="38981" xr:uid="{00000000-0005-0000-0000-00008E970000}"/>
    <cellStyle name="20% - Accent1 4 3 2 2 2 4 2 2" xfId="38982" xr:uid="{00000000-0005-0000-0000-00008F970000}"/>
    <cellStyle name="20% - Accent1 4 3 2 2 2 4 2 2 2" xfId="38983" xr:uid="{00000000-0005-0000-0000-000090970000}"/>
    <cellStyle name="20% - Accent1 4 3 2 2 2 4 2 3" xfId="38984" xr:uid="{00000000-0005-0000-0000-000091970000}"/>
    <cellStyle name="20% - Accent1 4 3 2 2 2 4 3" xfId="38985" xr:uid="{00000000-0005-0000-0000-000092970000}"/>
    <cellStyle name="20% - Accent1 4 3 2 2 2 4 3 2" xfId="38986" xr:uid="{00000000-0005-0000-0000-000093970000}"/>
    <cellStyle name="20% - Accent1 4 3 2 2 2 4 4" xfId="38987" xr:uid="{00000000-0005-0000-0000-000094970000}"/>
    <cellStyle name="20% - Accent1 4 3 2 2 2 5" xfId="38988" xr:uid="{00000000-0005-0000-0000-000095970000}"/>
    <cellStyle name="20% - Accent1 4 3 2 2 2 5 2" xfId="38989" xr:uid="{00000000-0005-0000-0000-000096970000}"/>
    <cellStyle name="20% - Accent1 4 3 2 2 2 5 2 2" xfId="38990" xr:uid="{00000000-0005-0000-0000-000097970000}"/>
    <cellStyle name="20% - Accent1 4 3 2 2 2 5 2 2 2" xfId="38991" xr:uid="{00000000-0005-0000-0000-000098970000}"/>
    <cellStyle name="20% - Accent1 4 3 2 2 2 5 2 3" xfId="38992" xr:uid="{00000000-0005-0000-0000-000099970000}"/>
    <cellStyle name="20% - Accent1 4 3 2 2 2 5 3" xfId="38993" xr:uid="{00000000-0005-0000-0000-00009A970000}"/>
    <cellStyle name="20% - Accent1 4 3 2 2 2 5 3 2" xfId="38994" xr:uid="{00000000-0005-0000-0000-00009B970000}"/>
    <cellStyle name="20% - Accent1 4 3 2 2 2 5 4" xfId="38995" xr:uid="{00000000-0005-0000-0000-00009C970000}"/>
    <cellStyle name="20% - Accent1 4 3 2 2 2 6" xfId="38996" xr:uid="{00000000-0005-0000-0000-00009D970000}"/>
    <cellStyle name="20% - Accent1 4 3 2 2 2 6 2" xfId="38997" xr:uid="{00000000-0005-0000-0000-00009E970000}"/>
    <cellStyle name="20% - Accent1 4 3 2 2 2 6 2 2" xfId="38998" xr:uid="{00000000-0005-0000-0000-00009F970000}"/>
    <cellStyle name="20% - Accent1 4 3 2 2 2 6 2 2 2" xfId="38999" xr:uid="{00000000-0005-0000-0000-0000A0970000}"/>
    <cellStyle name="20% - Accent1 4 3 2 2 2 6 2 3" xfId="39000" xr:uid="{00000000-0005-0000-0000-0000A1970000}"/>
    <cellStyle name="20% - Accent1 4 3 2 2 2 6 3" xfId="39001" xr:uid="{00000000-0005-0000-0000-0000A2970000}"/>
    <cellStyle name="20% - Accent1 4 3 2 2 2 6 3 2" xfId="39002" xr:uid="{00000000-0005-0000-0000-0000A3970000}"/>
    <cellStyle name="20% - Accent1 4 3 2 2 2 6 4" xfId="39003" xr:uid="{00000000-0005-0000-0000-0000A4970000}"/>
    <cellStyle name="20% - Accent1 4 3 2 2 2 7" xfId="39004" xr:uid="{00000000-0005-0000-0000-0000A5970000}"/>
    <cellStyle name="20% - Accent1 4 3 2 2 2 7 2" xfId="39005" xr:uid="{00000000-0005-0000-0000-0000A6970000}"/>
    <cellStyle name="20% - Accent1 4 3 2 2 2 7 2 2" xfId="39006" xr:uid="{00000000-0005-0000-0000-0000A7970000}"/>
    <cellStyle name="20% - Accent1 4 3 2 2 2 7 3" xfId="39007" xr:uid="{00000000-0005-0000-0000-0000A8970000}"/>
    <cellStyle name="20% - Accent1 4 3 2 2 2 8" xfId="39008" xr:uid="{00000000-0005-0000-0000-0000A9970000}"/>
    <cellStyle name="20% - Accent1 4 3 2 2 2 8 2" xfId="39009" xr:uid="{00000000-0005-0000-0000-0000AA970000}"/>
    <cellStyle name="20% - Accent1 4 3 2 2 2 8 2 2" xfId="39010" xr:uid="{00000000-0005-0000-0000-0000AB970000}"/>
    <cellStyle name="20% - Accent1 4 3 2 2 2 8 3" xfId="39011" xr:uid="{00000000-0005-0000-0000-0000AC970000}"/>
    <cellStyle name="20% - Accent1 4 3 2 2 2 9" xfId="39012" xr:uid="{00000000-0005-0000-0000-0000AD970000}"/>
    <cellStyle name="20% - Accent1 4 3 2 2 2 9 2" xfId="39013" xr:uid="{00000000-0005-0000-0000-0000AE970000}"/>
    <cellStyle name="20% - Accent1 4 3 2 2 3" xfId="39014" xr:uid="{00000000-0005-0000-0000-0000AF970000}"/>
    <cellStyle name="20% - Accent1 4 3 2 2 3 10" xfId="39015" xr:uid="{00000000-0005-0000-0000-0000B0970000}"/>
    <cellStyle name="20% - Accent1 4 3 2 2 3 10 2" xfId="39016" xr:uid="{00000000-0005-0000-0000-0000B1970000}"/>
    <cellStyle name="20% - Accent1 4 3 2 2 3 11" xfId="39017" xr:uid="{00000000-0005-0000-0000-0000B2970000}"/>
    <cellStyle name="20% - Accent1 4 3 2 2 3 2" xfId="39018" xr:uid="{00000000-0005-0000-0000-0000B3970000}"/>
    <cellStyle name="20% - Accent1 4 3 2 2 3 2 2" xfId="39019" xr:uid="{00000000-0005-0000-0000-0000B4970000}"/>
    <cellStyle name="20% - Accent1 4 3 2 2 3 2 2 2" xfId="39020" xr:uid="{00000000-0005-0000-0000-0000B5970000}"/>
    <cellStyle name="20% - Accent1 4 3 2 2 3 2 2 2 2" xfId="39021" xr:uid="{00000000-0005-0000-0000-0000B6970000}"/>
    <cellStyle name="20% - Accent1 4 3 2 2 3 2 2 2 2 2" xfId="39022" xr:uid="{00000000-0005-0000-0000-0000B7970000}"/>
    <cellStyle name="20% - Accent1 4 3 2 2 3 2 2 2 3" xfId="39023" xr:uid="{00000000-0005-0000-0000-0000B8970000}"/>
    <cellStyle name="20% - Accent1 4 3 2 2 3 2 2 3" xfId="39024" xr:uid="{00000000-0005-0000-0000-0000B9970000}"/>
    <cellStyle name="20% - Accent1 4 3 2 2 3 2 2 3 2" xfId="39025" xr:uid="{00000000-0005-0000-0000-0000BA970000}"/>
    <cellStyle name="20% - Accent1 4 3 2 2 3 2 2 4" xfId="39026" xr:uid="{00000000-0005-0000-0000-0000BB970000}"/>
    <cellStyle name="20% - Accent1 4 3 2 2 3 2 3" xfId="39027" xr:uid="{00000000-0005-0000-0000-0000BC970000}"/>
    <cellStyle name="20% - Accent1 4 3 2 2 3 2 3 2" xfId="39028" xr:uid="{00000000-0005-0000-0000-0000BD970000}"/>
    <cellStyle name="20% - Accent1 4 3 2 2 3 2 3 2 2" xfId="39029" xr:uid="{00000000-0005-0000-0000-0000BE970000}"/>
    <cellStyle name="20% - Accent1 4 3 2 2 3 2 3 2 2 2" xfId="39030" xr:uid="{00000000-0005-0000-0000-0000BF970000}"/>
    <cellStyle name="20% - Accent1 4 3 2 2 3 2 3 2 3" xfId="39031" xr:uid="{00000000-0005-0000-0000-0000C0970000}"/>
    <cellStyle name="20% - Accent1 4 3 2 2 3 2 3 3" xfId="39032" xr:uid="{00000000-0005-0000-0000-0000C1970000}"/>
    <cellStyle name="20% - Accent1 4 3 2 2 3 2 3 3 2" xfId="39033" xr:uid="{00000000-0005-0000-0000-0000C2970000}"/>
    <cellStyle name="20% - Accent1 4 3 2 2 3 2 3 4" xfId="39034" xr:uid="{00000000-0005-0000-0000-0000C3970000}"/>
    <cellStyle name="20% - Accent1 4 3 2 2 3 2 4" xfId="39035" xr:uid="{00000000-0005-0000-0000-0000C4970000}"/>
    <cellStyle name="20% - Accent1 4 3 2 2 3 2 4 2" xfId="39036" xr:uid="{00000000-0005-0000-0000-0000C5970000}"/>
    <cellStyle name="20% - Accent1 4 3 2 2 3 2 4 2 2" xfId="39037" xr:uid="{00000000-0005-0000-0000-0000C6970000}"/>
    <cellStyle name="20% - Accent1 4 3 2 2 3 2 4 2 2 2" xfId="39038" xr:uid="{00000000-0005-0000-0000-0000C7970000}"/>
    <cellStyle name="20% - Accent1 4 3 2 2 3 2 4 2 3" xfId="39039" xr:uid="{00000000-0005-0000-0000-0000C8970000}"/>
    <cellStyle name="20% - Accent1 4 3 2 2 3 2 4 3" xfId="39040" xr:uid="{00000000-0005-0000-0000-0000C9970000}"/>
    <cellStyle name="20% - Accent1 4 3 2 2 3 2 4 3 2" xfId="39041" xr:uid="{00000000-0005-0000-0000-0000CA970000}"/>
    <cellStyle name="20% - Accent1 4 3 2 2 3 2 4 4" xfId="39042" xr:uid="{00000000-0005-0000-0000-0000CB970000}"/>
    <cellStyle name="20% - Accent1 4 3 2 2 3 2 5" xfId="39043" xr:uid="{00000000-0005-0000-0000-0000CC970000}"/>
    <cellStyle name="20% - Accent1 4 3 2 2 3 2 5 2" xfId="39044" xr:uid="{00000000-0005-0000-0000-0000CD970000}"/>
    <cellStyle name="20% - Accent1 4 3 2 2 3 2 5 2 2" xfId="39045" xr:uid="{00000000-0005-0000-0000-0000CE970000}"/>
    <cellStyle name="20% - Accent1 4 3 2 2 3 2 5 3" xfId="39046" xr:uid="{00000000-0005-0000-0000-0000CF970000}"/>
    <cellStyle name="20% - Accent1 4 3 2 2 3 2 6" xfId="39047" xr:uid="{00000000-0005-0000-0000-0000D0970000}"/>
    <cellStyle name="20% - Accent1 4 3 2 2 3 2 6 2" xfId="39048" xr:uid="{00000000-0005-0000-0000-0000D1970000}"/>
    <cellStyle name="20% - Accent1 4 3 2 2 3 2 6 2 2" xfId="39049" xr:uid="{00000000-0005-0000-0000-0000D2970000}"/>
    <cellStyle name="20% - Accent1 4 3 2 2 3 2 6 3" xfId="39050" xr:uid="{00000000-0005-0000-0000-0000D3970000}"/>
    <cellStyle name="20% - Accent1 4 3 2 2 3 2 7" xfId="39051" xr:uid="{00000000-0005-0000-0000-0000D4970000}"/>
    <cellStyle name="20% - Accent1 4 3 2 2 3 2 7 2" xfId="39052" xr:uid="{00000000-0005-0000-0000-0000D5970000}"/>
    <cellStyle name="20% - Accent1 4 3 2 2 3 2 8" xfId="39053" xr:uid="{00000000-0005-0000-0000-0000D6970000}"/>
    <cellStyle name="20% - Accent1 4 3 2 2 3 2 8 2" xfId="39054" xr:uid="{00000000-0005-0000-0000-0000D7970000}"/>
    <cellStyle name="20% - Accent1 4 3 2 2 3 2 9" xfId="39055" xr:uid="{00000000-0005-0000-0000-0000D8970000}"/>
    <cellStyle name="20% - Accent1 4 3 2 2 3 3" xfId="39056" xr:uid="{00000000-0005-0000-0000-0000D9970000}"/>
    <cellStyle name="20% - Accent1 4 3 2 2 3 3 2" xfId="39057" xr:uid="{00000000-0005-0000-0000-0000DA970000}"/>
    <cellStyle name="20% - Accent1 4 3 2 2 3 3 2 2" xfId="39058" xr:uid="{00000000-0005-0000-0000-0000DB970000}"/>
    <cellStyle name="20% - Accent1 4 3 2 2 3 3 2 2 2" xfId="39059" xr:uid="{00000000-0005-0000-0000-0000DC970000}"/>
    <cellStyle name="20% - Accent1 4 3 2 2 3 3 2 2 2 2" xfId="39060" xr:uid="{00000000-0005-0000-0000-0000DD970000}"/>
    <cellStyle name="20% - Accent1 4 3 2 2 3 3 2 2 3" xfId="39061" xr:uid="{00000000-0005-0000-0000-0000DE970000}"/>
    <cellStyle name="20% - Accent1 4 3 2 2 3 3 2 3" xfId="39062" xr:uid="{00000000-0005-0000-0000-0000DF970000}"/>
    <cellStyle name="20% - Accent1 4 3 2 2 3 3 2 3 2" xfId="39063" xr:uid="{00000000-0005-0000-0000-0000E0970000}"/>
    <cellStyle name="20% - Accent1 4 3 2 2 3 3 2 4" xfId="39064" xr:uid="{00000000-0005-0000-0000-0000E1970000}"/>
    <cellStyle name="20% - Accent1 4 3 2 2 3 3 3" xfId="39065" xr:uid="{00000000-0005-0000-0000-0000E2970000}"/>
    <cellStyle name="20% - Accent1 4 3 2 2 3 3 3 2" xfId="39066" xr:uid="{00000000-0005-0000-0000-0000E3970000}"/>
    <cellStyle name="20% - Accent1 4 3 2 2 3 3 3 2 2" xfId="39067" xr:uid="{00000000-0005-0000-0000-0000E4970000}"/>
    <cellStyle name="20% - Accent1 4 3 2 2 3 3 3 2 2 2" xfId="39068" xr:uid="{00000000-0005-0000-0000-0000E5970000}"/>
    <cellStyle name="20% - Accent1 4 3 2 2 3 3 3 2 3" xfId="39069" xr:uid="{00000000-0005-0000-0000-0000E6970000}"/>
    <cellStyle name="20% - Accent1 4 3 2 2 3 3 3 3" xfId="39070" xr:uid="{00000000-0005-0000-0000-0000E7970000}"/>
    <cellStyle name="20% - Accent1 4 3 2 2 3 3 3 3 2" xfId="39071" xr:uid="{00000000-0005-0000-0000-0000E8970000}"/>
    <cellStyle name="20% - Accent1 4 3 2 2 3 3 3 4" xfId="39072" xr:uid="{00000000-0005-0000-0000-0000E9970000}"/>
    <cellStyle name="20% - Accent1 4 3 2 2 3 3 4" xfId="39073" xr:uid="{00000000-0005-0000-0000-0000EA970000}"/>
    <cellStyle name="20% - Accent1 4 3 2 2 3 3 4 2" xfId="39074" xr:uid="{00000000-0005-0000-0000-0000EB970000}"/>
    <cellStyle name="20% - Accent1 4 3 2 2 3 3 4 2 2" xfId="39075" xr:uid="{00000000-0005-0000-0000-0000EC970000}"/>
    <cellStyle name="20% - Accent1 4 3 2 2 3 3 4 2 2 2" xfId="39076" xr:uid="{00000000-0005-0000-0000-0000ED970000}"/>
    <cellStyle name="20% - Accent1 4 3 2 2 3 3 4 2 3" xfId="39077" xr:uid="{00000000-0005-0000-0000-0000EE970000}"/>
    <cellStyle name="20% - Accent1 4 3 2 2 3 3 4 3" xfId="39078" xr:uid="{00000000-0005-0000-0000-0000EF970000}"/>
    <cellStyle name="20% - Accent1 4 3 2 2 3 3 4 3 2" xfId="39079" xr:uid="{00000000-0005-0000-0000-0000F0970000}"/>
    <cellStyle name="20% - Accent1 4 3 2 2 3 3 4 4" xfId="39080" xr:uid="{00000000-0005-0000-0000-0000F1970000}"/>
    <cellStyle name="20% - Accent1 4 3 2 2 3 3 5" xfId="39081" xr:uid="{00000000-0005-0000-0000-0000F2970000}"/>
    <cellStyle name="20% - Accent1 4 3 2 2 3 3 5 2" xfId="39082" xr:uid="{00000000-0005-0000-0000-0000F3970000}"/>
    <cellStyle name="20% - Accent1 4 3 2 2 3 3 5 2 2" xfId="39083" xr:uid="{00000000-0005-0000-0000-0000F4970000}"/>
    <cellStyle name="20% - Accent1 4 3 2 2 3 3 5 3" xfId="39084" xr:uid="{00000000-0005-0000-0000-0000F5970000}"/>
    <cellStyle name="20% - Accent1 4 3 2 2 3 3 6" xfId="39085" xr:uid="{00000000-0005-0000-0000-0000F6970000}"/>
    <cellStyle name="20% - Accent1 4 3 2 2 3 3 6 2" xfId="39086" xr:uid="{00000000-0005-0000-0000-0000F7970000}"/>
    <cellStyle name="20% - Accent1 4 3 2 2 3 3 6 2 2" xfId="39087" xr:uid="{00000000-0005-0000-0000-0000F8970000}"/>
    <cellStyle name="20% - Accent1 4 3 2 2 3 3 6 3" xfId="39088" xr:uid="{00000000-0005-0000-0000-0000F9970000}"/>
    <cellStyle name="20% - Accent1 4 3 2 2 3 3 7" xfId="39089" xr:uid="{00000000-0005-0000-0000-0000FA970000}"/>
    <cellStyle name="20% - Accent1 4 3 2 2 3 3 7 2" xfId="39090" xr:uid="{00000000-0005-0000-0000-0000FB970000}"/>
    <cellStyle name="20% - Accent1 4 3 2 2 3 3 8" xfId="39091" xr:uid="{00000000-0005-0000-0000-0000FC970000}"/>
    <cellStyle name="20% - Accent1 4 3 2 2 3 3 8 2" xfId="39092" xr:uid="{00000000-0005-0000-0000-0000FD970000}"/>
    <cellStyle name="20% - Accent1 4 3 2 2 3 3 9" xfId="39093" xr:uid="{00000000-0005-0000-0000-0000FE970000}"/>
    <cellStyle name="20% - Accent1 4 3 2 2 3 4" xfId="39094" xr:uid="{00000000-0005-0000-0000-0000FF970000}"/>
    <cellStyle name="20% - Accent1 4 3 2 2 3 4 2" xfId="39095" xr:uid="{00000000-0005-0000-0000-000000980000}"/>
    <cellStyle name="20% - Accent1 4 3 2 2 3 4 2 2" xfId="39096" xr:uid="{00000000-0005-0000-0000-000001980000}"/>
    <cellStyle name="20% - Accent1 4 3 2 2 3 4 2 2 2" xfId="39097" xr:uid="{00000000-0005-0000-0000-000002980000}"/>
    <cellStyle name="20% - Accent1 4 3 2 2 3 4 2 3" xfId="39098" xr:uid="{00000000-0005-0000-0000-000003980000}"/>
    <cellStyle name="20% - Accent1 4 3 2 2 3 4 3" xfId="39099" xr:uid="{00000000-0005-0000-0000-000004980000}"/>
    <cellStyle name="20% - Accent1 4 3 2 2 3 4 3 2" xfId="39100" xr:uid="{00000000-0005-0000-0000-000005980000}"/>
    <cellStyle name="20% - Accent1 4 3 2 2 3 4 4" xfId="39101" xr:uid="{00000000-0005-0000-0000-000006980000}"/>
    <cellStyle name="20% - Accent1 4 3 2 2 3 5" xfId="39102" xr:uid="{00000000-0005-0000-0000-000007980000}"/>
    <cellStyle name="20% - Accent1 4 3 2 2 3 5 2" xfId="39103" xr:uid="{00000000-0005-0000-0000-000008980000}"/>
    <cellStyle name="20% - Accent1 4 3 2 2 3 5 2 2" xfId="39104" xr:uid="{00000000-0005-0000-0000-000009980000}"/>
    <cellStyle name="20% - Accent1 4 3 2 2 3 5 2 2 2" xfId="39105" xr:uid="{00000000-0005-0000-0000-00000A980000}"/>
    <cellStyle name="20% - Accent1 4 3 2 2 3 5 2 3" xfId="39106" xr:uid="{00000000-0005-0000-0000-00000B980000}"/>
    <cellStyle name="20% - Accent1 4 3 2 2 3 5 3" xfId="39107" xr:uid="{00000000-0005-0000-0000-00000C980000}"/>
    <cellStyle name="20% - Accent1 4 3 2 2 3 5 3 2" xfId="39108" xr:uid="{00000000-0005-0000-0000-00000D980000}"/>
    <cellStyle name="20% - Accent1 4 3 2 2 3 5 4" xfId="39109" xr:uid="{00000000-0005-0000-0000-00000E980000}"/>
    <cellStyle name="20% - Accent1 4 3 2 2 3 6" xfId="39110" xr:uid="{00000000-0005-0000-0000-00000F980000}"/>
    <cellStyle name="20% - Accent1 4 3 2 2 3 6 2" xfId="39111" xr:uid="{00000000-0005-0000-0000-000010980000}"/>
    <cellStyle name="20% - Accent1 4 3 2 2 3 6 2 2" xfId="39112" xr:uid="{00000000-0005-0000-0000-000011980000}"/>
    <cellStyle name="20% - Accent1 4 3 2 2 3 6 2 2 2" xfId="39113" xr:uid="{00000000-0005-0000-0000-000012980000}"/>
    <cellStyle name="20% - Accent1 4 3 2 2 3 6 2 3" xfId="39114" xr:uid="{00000000-0005-0000-0000-000013980000}"/>
    <cellStyle name="20% - Accent1 4 3 2 2 3 6 3" xfId="39115" xr:uid="{00000000-0005-0000-0000-000014980000}"/>
    <cellStyle name="20% - Accent1 4 3 2 2 3 6 3 2" xfId="39116" xr:uid="{00000000-0005-0000-0000-000015980000}"/>
    <cellStyle name="20% - Accent1 4 3 2 2 3 6 4" xfId="39117" xr:uid="{00000000-0005-0000-0000-000016980000}"/>
    <cellStyle name="20% - Accent1 4 3 2 2 3 7" xfId="39118" xr:uid="{00000000-0005-0000-0000-000017980000}"/>
    <cellStyle name="20% - Accent1 4 3 2 2 3 7 2" xfId="39119" xr:uid="{00000000-0005-0000-0000-000018980000}"/>
    <cellStyle name="20% - Accent1 4 3 2 2 3 7 2 2" xfId="39120" xr:uid="{00000000-0005-0000-0000-000019980000}"/>
    <cellStyle name="20% - Accent1 4 3 2 2 3 7 3" xfId="39121" xr:uid="{00000000-0005-0000-0000-00001A980000}"/>
    <cellStyle name="20% - Accent1 4 3 2 2 3 8" xfId="39122" xr:uid="{00000000-0005-0000-0000-00001B980000}"/>
    <cellStyle name="20% - Accent1 4 3 2 2 3 8 2" xfId="39123" xr:uid="{00000000-0005-0000-0000-00001C980000}"/>
    <cellStyle name="20% - Accent1 4 3 2 2 3 8 2 2" xfId="39124" xr:uid="{00000000-0005-0000-0000-00001D980000}"/>
    <cellStyle name="20% - Accent1 4 3 2 2 3 8 3" xfId="39125" xr:uid="{00000000-0005-0000-0000-00001E980000}"/>
    <cellStyle name="20% - Accent1 4 3 2 2 3 9" xfId="39126" xr:uid="{00000000-0005-0000-0000-00001F980000}"/>
    <cellStyle name="20% - Accent1 4 3 2 2 3 9 2" xfId="39127" xr:uid="{00000000-0005-0000-0000-000020980000}"/>
    <cellStyle name="20% - Accent1 4 3 2 2 4" xfId="39128" xr:uid="{00000000-0005-0000-0000-000021980000}"/>
    <cellStyle name="20% - Accent1 4 3 2 2 4 10" xfId="39129" xr:uid="{00000000-0005-0000-0000-000022980000}"/>
    <cellStyle name="20% - Accent1 4 3 2 2 4 10 2" xfId="39130" xr:uid="{00000000-0005-0000-0000-000023980000}"/>
    <cellStyle name="20% - Accent1 4 3 2 2 4 11" xfId="39131" xr:uid="{00000000-0005-0000-0000-000024980000}"/>
    <cellStyle name="20% - Accent1 4 3 2 2 4 2" xfId="39132" xr:uid="{00000000-0005-0000-0000-000025980000}"/>
    <cellStyle name="20% - Accent1 4 3 2 2 4 2 2" xfId="39133" xr:uid="{00000000-0005-0000-0000-000026980000}"/>
    <cellStyle name="20% - Accent1 4 3 2 2 4 2 2 2" xfId="39134" xr:uid="{00000000-0005-0000-0000-000027980000}"/>
    <cellStyle name="20% - Accent1 4 3 2 2 4 2 2 2 2" xfId="39135" xr:uid="{00000000-0005-0000-0000-000028980000}"/>
    <cellStyle name="20% - Accent1 4 3 2 2 4 2 2 2 2 2" xfId="39136" xr:uid="{00000000-0005-0000-0000-000029980000}"/>
    <cellStyle name="20% - Accent1 4 3 2 2 4 2 2 2 3" xfId="39137" xr:uid="{00000000-0005-0000-0000-00002A980000}"/>
    <cellStyle name="20% - Accent1 4 3 2 2 4 2 2 3" xfId="39138" xr:uid="{00000000-0005-0000-0000-00002B980000}"/>
    <cellStyle name="20% - Accent1 4 3 2 2 4 2 2 3 2" xfId="39139" xr:uid="{00000000-0005-0000-0000-00002C980000}"/>
    <cellStyle name="20% - Accent1 4 3 2 2 4 2 2 4" xfId="39140" xr:uid="{00000000-0005-0000-0000-00002D980000}"/>
    <cellStyle name="20% - Accent1 4 3 2 2 4 2 3" xfId="39141" xr:uid="{00000000-0005-0000-0000-00002E980000}"/>
    <cellStyle name="20% - Accent1 4 3 2 2 4 2 3 2" xfId="39142" xr:uid="{00000000-0005-0000-0000-00002F980000}"/>
    <cellStyle name="20% - Accent1 4 3 2 2 4 2 3 2 2" xfId="39143" xr:uid="{00000000-0005-0000-0000-000030980000}"/>
    <cellStyle name="20% - Accent1 4 3 2 2 4 2 3 2 2 2" xfId="39144" xr:uid="{00000000-0005-0000-0000-000031980000}"/>
    <cellStyle name="20% - Accent1 4 3 2 2 4 2 3 2 3" xfId="39145" xr:uid="{00000000-0005-0000-0000-000032980000}"/>
    <cellStyle name="20% - Accent1 4 3 2 2 4 2 3 3" xfId="39146" xr:uid="{00000000-0005-0000-0000-000033980000}"/>
    <cellStyle name="20% - Accent1 4 3 2 2 4 2 3 3 2" xfId="39147" xr:uid="{00000000-0005-0000-0000-000034980000}"/>
    <cellStyle name="20% - Accent1 4 3 2 2 4 2 3 4" xfId="39148" xr:uid="{00000000-0005-0000-0000-000035980000}"/>
    <cellStyle name="20% - Accent1 4 3 2 2 4 2 4" xfId="39149" xr:uid="{00000000-0005-0000-0000-000036980000}"/>
    <cellStyle name="20% - Accent1 4 3 2 2 4 2 4 2" xfId="39150" xr:uid="{00000000-0005-0000-0000-000037980000}"/>
    <cellStyle name="20% - Accent1 4 3 2 2 4 2 4 2 2" xfId="39151" xr:uid="{00000000-0005-0000-0000-000038980000}"/>
    <cellStyle name="20% - Accent1 4 3 2 2 4 2 4 2 2 2" xfId="39152" xr:uid="{00000000-0005-0000-0000-000039980000}"/>
    <cellStyle name="20% - Accent1 4 3 2 2 4 2 4 2 3" xfId="39153" xr:uid="{00000000-0005-0000-0000-00003A980000}"/>
    <cellStyle name="20% - Accent1 4 3 2 2 4 2 4 3" xfId="39154" xr:uid="{00000000-0005-0000-0000-00003B980000}"/>
    <cellStyle name="20% - Accent1 4 3 2 2 4 2 4 3 2" xfId="39155" xr:uid="{00000000-0005-0000-0000-00003C980000}"/>
    <cellStyle name="20% - Accent1 4 3 2 2 4 2 4 4" xfId="39156" xr:uid="{00000000-0005-0000-0000-00003D980000}"/>
    <cellStyle name="20% - Accent1 4 3 2 2 4 2 5" xfId="39157" xr:uid="{00000000-0005-0000-0000-00003E980000}"/>
    <cellStyle name="20% - Accent1 4 3 2 2 4 2 5 2" xfId="39158" xr:uid="{00000000-0005-0000-0000-00003F980000}"/>
    <cellStyle name="20% - Accent1 4 3 2 2 4 2 5 2 2" xfId="39159" xr:uid="{00000000-0005-0000-0000-000040980000}"/>
    <cellStyle name="20% - Accent1 4 3 2 2 4 2 5 3" xfId="39160" xr:uid="{00000000-0005-0000-0000-000041980000}"/>
    <cellStyle name="20% - Accent1 4 3 2 2 4 2 6" xfId="39161" xr:uid="{00000000-0005-0000-0000-000042980000}"/>
    <cellStyle name="20% - Accent1 4 3 2 2 4 2 6 2" xfId="39162" xr:uid="{00000000-0005-0000-0000-000043980000}"/>
    <cellStyle name="20% - Accent1 4 3 2 2 4 2 6 2 2" xfId="39163" xr:uid="{00000000-0005-0000-0000-000044980000}"/>
    <cellStyle name="20% - Accent1 4 3 2 2 4 2 6 3" xfId="39164" xr:uid="{00000000-0005-0000-0000-000045980000}"/>
    <cellStyle name="20% - Accent1 4 3 2 2 4 2 7" xfId="39165" xr:uid="{00000000-0005-0000-0000-000046980000}"/>
    <cellStyle name="20% - Accent1 4 3 2 2 4 2 7 2" xfId="39166" xr:uid="{00000000-0005-0000-0000-000047980000}"/>
    <cellStyle name="20% - Accent1 4 3 2 2 4 2 8" xfId="39167" xr:uid="{00000000-0005-0000-0000-000048980000}"/>
    <cellStyle name="20% - Accent1 4 3 2 2 4 2 8 2" xfId="39168" xr:uid="{00000000-0005-0000-0000-000049980000}"/>
    <cellStyle name="20% - Accent1 4 3 2 2 4 2 9" xfId="39169" xr:uid="{00000000-0005-0000-0000-00004A980000}"/>
    <cellStyle name="20% - Accent1 4 3 2 2 4 3" xfId="39170" xr:uid="{00000000-0005-0000-0000-00004B980000}"/>
    <cellStyle name="20% - Accent1 4 3 2 2 4 3 2" xfId="39171" xr:uid="{00000000-0005-0000-0000-00004C980000}"/>
    <cellStyle name="20% - Accent1 4 3 2 2 4 3 2 2" xfId="39172" xr:uid="{00000000-0005-0000-0000-00004D980000}"/>
    <cellStyle name="20% - Accent1 4 3 2 2 4 3 2 2 2" xfId="39173" xr:uid="{00000000-0005-0000-0000-00004E980000}"/>
    <cellStyle name="20% - Accent1 4 3 2 2 4 3 2 2 2 2" xfId="39174" xr:uid="{00000000-0005-0000-0000-00004F980000}"/>
    <cellStyle name="20% - Accent1 4 3 2 2 4 3 2 2 3" xfId="39175" xr:uid="{00000000-0005-0000-0000-000050980000}"/>
    <cellStyle name="20% - Accent1 4 3 2 2 4 3 2 3" xfId="39176" xr:uid="{00000000-0005-0000-0000-000051980000}"/>
    <cellStyle name="20% - Accent1 4 3 2 2 4 3 2 3 2" xfId="39177" xr:uid="{00000000-0005-0000-0000-000052980000}"/>
    <cellStyle name="20% - Accent1 4 3 2 2 4 3 2 4" xfId="39178" xr:uid="{00000000-0005-0000-0000-000053980000}"/>
    <cellStyle name="20% - Accent1 4 3 2 2 4 3 3" xfId="39179" xr:uid="{00000000-0005-0000-0000-000054980000}"/>
    <cellStyle name="20% - Accent1 4 3 2 2 4 3 3 2" xfId="39180" xr:uid="{00000000-0005-0000-0000-000055980000}"/>
    <cellStyle name="20% - Accent1 4 3 2 2 4 3 3 2 2" xfId="39181" xr:uid="{00000000-0005-0000-0000-000056980000}"/>
    <cellStyle name="20% - Accent1 4 3 2 2 4 3 3 2 2 2" xfId="39182" xr:uid="{00000000-0005-0000-0000-000057980000}"/>
    <cellStyle name="20% - Accent1 4 3 2 2 4 3 3 2 3" xfId="39183" xr:uid="{00000000-0005-0000-0000-000058980000}"/>
    <cellStyle name="20% - Accent1 4 3 2 2 4 3 3 3" xfId="39184" xr:uid="{00000000-0005-0000-0000-000059980000}"/>
    <cellStyle name="20% - Accent1 4 3 2 2 4 3 3 3 2" xfId="39185" xr:uid="{00000000-0005-0000-0000-00005A980000}"/>
    <cellStyle name="20% - Accent1 4 3 2 2 4 3 3 4" xfId="39186" xr:uid="{00000000-0005-0000-0000-00005B980000}"/>
    <cellStyle name="20% - Accent1 4 3 2 2 4 3 4" xfId="39187" xr:uid="{00000000-0005-0000-0000-00005C980000}"/>
    <cellStyle name="20% - Accent1 4 3 2 2 4 3 4 2" xfId="39188" xr:uid="{00000000-0005-0000-0000-00005D980000}"/>
    <cellStyle name="20% - Accent1 4 3 2 2 4 3 4 2 2" xfId="39189" xr:uid="{00000000-0005-0000-0000-00005E980000}"/>
    <cellStyle name="20% - Accent1 4 3 2 2 4 3 4 2 2 2" xfId="39190" xr:uid="{00000000-0005-0000-0000-00005F980000}"/>
    <cellStyle name="20% - Accent1 4 3 2 2 4 3 4 2 3" xfId="39191" xr:uid="{00000000-0005-0000-0000-000060980000}"/>
    <cellStyle name="20% - Accent1 4 3 2 2 4 3 4 3" xfId="39192" xr:uid="{00000000-0005-0000-0000-000061980000}"/>
    <cellStyle name="20% - Accent1 4 3 2 2 4 3 4 3 2" xfId="39193" xr:uid="{00000000-0005-0000-0000-000062980000}"/>
    <cellStyle name="20% - Accent1 4 3 2 2 4 3 4 4" xfId="39194" xr:uid="{00000000-0005-0000-0000-000063980000}"/>
    <cellStyle name="20% - Accent1 4 3 2 2 4 3 5" xfId="39195" xr:uid="{00000000-0005-0000-0000-000064980000}"/>
    <cellStyle name="20% - Accent1 4 3 2 2 4 3 5 2" xfId="39196" xr:uid="{00000000-0005-0000-0000-000065980000}"/>
    <cellStyle name="20% - Accent1 4 3 2 2 4 3 5 2 2" xfId="39197" xr:uid="{00000000-0005-0000-0000-000066980000}"/>
    <cellStyle name="20% - Accent1 4 3 2 2 4 3 5 3" xfId="39198" xr:uid="{00000000-0005-0000-0000-000067980000}"/>
    <cellStyle name="20% - Accent1 4 3 2 2 4 3 6" xfId="39199" xr:uid="{00000000-0005-0000-0000-000068980000}"/>
    <cellStyle name="20% - Accent1 4 3 2 2 4 3 6 2" xfId="39200" xr:uid="{00000000-0005-0000-0000-000069980000}"/>
    <cellStyle name="20% - Accent1 4 3 2 2 4 3 6 2 2" xfId="39201" xr:uid="{00000000-0005-0000-0000-00006A980000}"/>
    <cellStyle name="20% - Accent1 4 3 2 2 4 3 6 3" xfId="39202" xr:uid="{00000000-0005-0000-0000-00006B980000}"/>
    <cellStyle name="20% - Accent1 4 3 2 2 4 3 7" xfId="39203" xr:uid="{00000000-0005-0000-0000-00006C980000}"/>
    <cellStyle name="20% - Accent1 4 3 2 2 4 3 7 2" xfId="39204" xr:uid="{00000000-0005-0000-0000-00006D980000}"/>
    <cellStyle name="20% - Accent1 4 3 2 2 4 3 8" xfId="39205" xr:uid="{00000000-0005-0000-0000-00006E980000}"/>
    <cellStyle name="20% - Accent1 4 3 2 2 4 3 8 2" xfId="39206" xr:uid="{00000000-0005-0000-0000-00006F980000}"/>
    <cellStyle name="20% - Accent1 4 3 2 2 4 3 9" xfId="39207" xr:uid="{00000000-0005-0000-0000-000070980000}"/>
    <cellStyle name="20% - Accent1 4 3 2 2 4 4" xfId="39208" xr:uid="{00000000-0005-0000-0000-000071980000}"/>
    <cellStyle name="20% - Accent1 4 3 2 2 4 4 2" xfId="39209" xr:uid="{00000000-0005-0000-0000-000072980000}"/>
    <cellStyle name="20% - Accent1 4 3 2 2 4 4 2 2" xfId="39210" xr:uid="{00000000-0005-0000-0000-000073980000}"/>
    <cellStyle name="20% - Accent1 4 3 2 2 4 4 2 2 2" xfId="39211" xr:uid="{00000000-0005-0000-0000-000074980000}"/>
    <cellStyle name="20% - Accent1 4 3 2 2 4 4 2 3" xfId="39212" xr:uid="{00000000-0005-0000-0000-000075980000}"/>
    <cellStyle name="20% - Accent1 4 3 2 2 4 4 3" xfId="39213" xr:uid="{00000000-0005-0000-0000-000076980000}"/>
    <cellStyle name="20% - Accent1 4 3 2 2 4 4 3 2" xfId="39214" xr:uid="{00000000-0005-0000-0000-000077980000}"/>
    <cellStyle name="20% - Accent1 4 3 2 2 4 4 4" xfId="39215" xr:uid="{00000000-0005-0000-0000-000078980000}"/>
    <cellStyle name="20% - Accent1 4 3 2 2 4 5" xfId="39216" xr:uid="{00000000-0005-0000-0000-000079980000}"/>
    <cellStyle name="20% - Accent1 4 3 2 2 4 5 2" xfId="39217" xr:uid="{00000000-0005-0000-0000-00007A980000}"/>
    <cellStyle name="20% - Accent1 4 3 2 2 4 5 2 2" xfId="39218" xr:uid="{00000000-0005-0000-0000-00007B980000}"/>
    <cellStyle name="20% - Accent1 4 3 2 2 4 5 2 2 2" xfId="39219" xr:uid="{00000000-0005-0000-0000-00007C980000}"/>
    <cellStyle name="20% - Accent1 4 3 2 2 4 5 2 3" xfId="39220" xr:uid="{00000000-0005-0000-0000-00007D980000}"/>
    <cellStyle name="20% - Accent1 4 3 2 2 4 5 3" xfId="39221" xr:uid="{00000000-0005-0000-0000-00007E980000}"/>
    <cellStyle name="20% - Accent1 4 3 2 2 4 5 3 2" xfId="39222" xr:uid="{00000000-0005-0000-0000-00007F980000}"/>
    <cellStyle name="20% - Accent1 4 3 2 2 4 5 4" xfId="39223" xr:uid="{00000000-0005-0000-0000-000080980000}"/>
    <cellStyle name="20% - Accent1 4 3 2 2 4 6" xfId="39224" xr:uid="{00000000-0005-0000-0000-000081980000}"/>
    <cellStyle name="20% - Accent1 4 3 2 2 4 6 2" xfId="39225" xr:uid="{00000000-0005-0000-0000-000082980000}"/>
    <cellStyle name="20% - Accent1 4 3 2 2 4 6 2 2" xfId="39226" xr:uid="{00000000-0005-0000-0000-000083980000}"/>
    <cellStyle name="20% - Accent1 4 3 2 2 4 6 2 2 2" xfId="39227" xr:uid="{00000000-0005-0000-0000-000084980000}"/>
    <cellStyle name="20% - Accent1 4 3 2 2 4 6 2 3" xfId="39228" xr:uid="{00000000-0005-0000-0000-000085980000}"/>
    <cellStyle name="20% - Accent1 4 3 2 2 4 6 3" xfId="39229" xr:uid="{00000000-0005-0000-0000-000086980000}"/>
    <cellStyle name="20% - Accent1 4 3 2 2 4 6 3 2" xfId="39230" xr:uid="{00000000-0005-0000-0000-000087980000}"/>
    <cellStyle name="20% - Accent1 4 3 2 2 4 6 4" xfId="39231" xr:uid="{00000000-0005-0000-0000-000088980000}"/>
    <cellStyle name="20% - Accent1 4 3 2 2 4 7" xfId="39232" xr:uid="{00000000-0005-0000-0000-000089980000}"/>
    <cellStyle name="20% - Accent1 4 3 2 2 4 7 2" xfId="39233" xr:uid="{00000000-0005-0000-0000-00008A980000}"/>
    <cellStyle name="20% - Accent1 4 3 2 2 4 7 2 2" xfId="39234" xr:uid="{00000000-0005-0000-0000-00008B980000}"/>
    <cellStyle name="20% - Accent1 4 3 2 2 4 7 3" xfId="39235" xr:uid="{00000000-0005-0000-0000-00008C980000}"/>
    <cellStyle name="20% - Accent1 4 3 2 2 4 8" xfId="39236" xr:uid="{00000000-0005-0000-0000-00008D980000}"/>
    <cellStyle name="20% - Accent1 4 3 2 2 4 8 2" xfId="39237" xr:uid="{00000000-0005-0000-0000-00008E980000}"/>
    <cellStyle name="20% - Accent1 4 3 2 2 4 8 2 2" xfId="39238" xr:uid="{00000000-0005-0000-0000-00008F980000}"/>
    <cellStyle name="20% - Accent1 4 3 2 2 4 8 3" xfId="39239" xr:uid="{00000000-0005-0000-0000-000090980000}"/>
    <cellStyle name="20% - Accent1 4 3 2 2 4 9" xfId="39240" xr:uid="{00000000-0005-0000-0000-000091980000}"/>
    <cellStyle name="20% - Accent1 4 3 2 2 4 9 2" xfId="39241" xr:uid="{00000000-0005-0000-0000-000092980000}"/>
    <cellStyle name="20% - Accent1 4 3 2 2 5" xfId="39242" xr:uid="{00000000-0005-0000-0000-000093980000}"/>
    <cellStyle name="20% - Accent1 4 3 2 2 5 2" xfId="39243" xr:uid="{00000000-0005-0000-0000-000094980000}"/>
    <cellStyle name="20% - Accent1 4 3 2 2 5 2 2" xfId="39244" xr:uid="{00000000-0005-0000-0000-000095980000}"/>
    <cellStyle name="20% - Accent1 4 3 2 2 5 2 2 2" xfId="39245" xr:uid="{00000000-0005-0000-0000-000096980000}"/>
    <cellStyle name="20% - Accent1 4 3 2 2 5 2 2 2 2" xfId="39246" xr:uid="{00000000-0005-0000-0000-000097980000}"/>
    <cellStyle name="20% - Accent1 4 3 2 2 5 2 2 3" xfId="39247" xr:uid="{00000000-0005-0000-0000-000098980000}"/>
    <cellStyle name="20% - Accent1 4 3 2 2 5 2 3" xfId="39248" xr:uid="{00000000-0005-0000-0000-000099980000}"/>
    <cellStyle name="20% - Accent1 4 3 2 2 5 2 3 2" xfId="39249" xr:uid="{00000000-0005-0000-0000-00009A980000}"/>
    <cellStyle name="20% - Accent1 4 3 2 2 5 2 4" xfId="39250" xr:uid="{00000000-0005-0000-0000-00009B980000}"/>
    <cellStyle name="20% - Accent1 4 3 2 2 5 3" xfId="39251" xr:uid="{00000000-0005-0000-0000-00009C980000}"/>
    <cellStyle name="20% - Accent1 4 3 2 2 5 3 2" xfId="39252" xr:uid="{00000000-0005-0000-0000-00009D980000}"/>
    <cellStyle name="20% - Accent1 4 3 2 2 5 3 2 2" xfId="39253" xr:uid="{00000000-0005-0000-0000-00009E980000}"/>
    <cellStyle name="20% - Accent1 4 3 2 2 5 3 2 2 2" xfId="39254" xr:uid="{00000000-0005-0000-0000-00009F980000}"/>
    <cellStyle name="20% - Accent1 4 3 2 2 5 3 2 3" xfId="39255" xr:uid="{00000000-0005-0000-0000-0000A0980000}"/>
    <cellStyle name="20% - Accent1 4 3 2 2 5 3 3" xfId="39256" xr:uid="{00000000-0005-0000-0000-0000A1980000}"/>
    <cellStyle name="20% - Accent1 4 3 2 2 5 3 3 2" xfId="39257" xr:uid="{00000000-0005-0000-0000-0000A2980000}"/>
    <cellStyle name="20% - Accent1 4 3 2 2 5 3 4" xfId="39258" xr:uid="{00000000-0005-0000-0000-0000A3980000}"/>
    <cellStyle name="20% - Accent1 4 3 2 2 5 4" xfId="39259" xr:uid="{00000000-0005-0000-0000-0000A4980000}"/>
    <cellStyle name="20% - Accent1 4 3 2 2 5 4 2" xfId="39260" xr:uid="{00000000-0005-0000-0000-0000A5980000}"/>
    <cellStyle name="20% - Accent1 4 3 2 2 5 4 2 2" xfId="39261" xr:uid="{00000000-0005-0000-0000-0000A6980000}"/>
    <cellStyle name="20% - Accent1 4 3 2 2 5 4 2 2 2" xfId="39262" xr:uid="{00000000-0005-0000-0000-0000A7980000}"/>
    <cellStyle name="20% - Accent1 4 3 2 2 5 4 2 3" xfId="39263" xr:uid="{00000000-0005-0000-0000-0000A8980000}"/>
    <cellStyle name="20% - Accent1 4 3 2 2 5 4 3" xfId="39264" xr:uid="{00000000-0005-0000-0000-0000A9980000}"/>
    <cellStyle name="20% - Accent1 4 3 2 2 5 4 3 2" xfId="39265" xr:uid="{00000000-0005-0000-0000-0000AA980000}"/>
    <cellStyle name="20% - Accent1 4 3 2 2 5 4 4" xfId="39266" xr:uid="{00000000-0005-0000-0000-0000AB980000}"/>
    <cellStyle name="20% - Accent1 4 3 2 2 5 5" xfId="39267" xr:uid="{00000000-0005-0000-0000-0000AC980000}"/>
    <cellStyle name="20% - Accent1 4 3 2 2 5 5 2" xfId="39268" xr:uid="{00000000-0005-0000-0000-0000AD980000}"/>
    <cellStyle name="20% - Accent1 4 3 2 2 5 5 2 2" xfId="39269" xr:uid="{00000000-0005-0000-0000-0000AE980000}"/>
    <cellStyle name="20% - Accent1 4 3 2 2 5 5 3" xfId="39270" xr:uid="{00000000-0005-0000-0000-0000AF980000}"/>
    <cellStyle name="20% - Accent1 4 3 2 2 5 6" xfId="39271" xr:uid="{00000000-0005-0000-0000-0000B0980000}"/>
    <cellStyle name="20% - Accent1 4 3 2 2 5 6 2" xfId="39272" xr:uid="{00000000-0005-0000-0000-0000B1980000}"/>
    <cellStyle name="20% - Accent1 4 3 2 2 5 6 2 2" xfId="39273" xr:uid="{00000000-0005-0000-0000-0000B2980000}"/>
    <cellStyle name="20% - Accent1 4 3 2 2 5 6 3" xfId="39274" xr:uid="{00000000-0005-0000-0000-0000B3980000}"/>
    <cellStyle name="20% - Accent1 4 3 2 2 5 7" xfId="39275" xr:uid="{00000000-0005-0000-0000-0000B4980000}"/>
    <cellStyle name="20% - Accent1 4 3 2 2 5 7 2" xfId="39276" xr:uid="{00000000-0005-0000-0000-0000B5980000}"/>
    <cellStyle name="20% - Accent1 4 3 2 2 5 8" xfId="39277" xr:uid="{00000000-0005-0000-0000-0000B6980000}"/>
    <cellStyle name="20% - Accent1 4 3 2 2 5 8 2" xfId="39278" xr:uid="{00000000-0005-0000-0000-0000B7980000}"/>
    <cellStyle name="20% - Accent1 4 3 2 2 5 9" xfId="39279" xr:uid="{00000000-0005-0000-0000-0000B8980000}"/>
    <cellStyle name="20% - Accent1 4 3 2 2 6" xfId="39280" xr:uid="{00000000-0005-0000-0000-0000B9980000}"/>
    <cellStyle name="20% - Accent1 4 3 2 2 6 2" xfId="39281" xr:uid="{00000000-0005-0000-0000-0000BA980000}"/>
    <cellStyle name="20% - Accent1 4 3 2 2 6 2 2" xfId="39282" xr:uid="{00000000-0005-0000-0000-0000BB980000}"/>
    <cellStyle name="20% - Accent1 4 3 2 2 6 2 2 2" xfId="39283" xr:uid="{00000000-0005-0000-0000-0000BC980000}"/>
    <cellStyle name="20% - Accent1 4 3 2 2 6 2 2 2 2" xfId="39284" xr:uid="{00000000-0005-0000-0000-0000BD980000}"/>
    <cellStyle name="20% - Accent1 4 3 2 2 6 2 2 3" xfId="39285" xr:uid="{00000000-0005-0000-0000-0000BE980000}"/>
    <cellStyle name="20% - Accent1 4 3 2 2 6 2 3" xfId="39286" xr:uid="{00000000-0005-0000-0000-0000BF980000}"/>
    <cellStyle name="20% - Accent1 4 3 2 2 6 2 3 2" xfId="39287" xr:uid="{00000000-0005-0000-0000-0000C0980000}"/>
    <cellStyle name="20% - Accent1 4 3 2 2 6 2 4" xfId="39288" xr:uid="{00000000-0005-0000-0000-0000C1980000}"/>
    <cellStyle name="20% - Accent1 4 3 2 2 6 3" xfId="39289" xr:uid="{00000000-0005-0000-0000-0000C2980000}"/>
    <cellStyle name="20% - Accent1 4 3 2 2 6 3 2" xfId="39290" xr:uid="{00000000-0005-0000-0000-0000C3980000}"/>
    <cellStyle name="20% - Accent1 4 3 2 2 6 3 2 2" xfId="39291" xr:uid="{00000000-0005-0000-0000-0000C4980000}"/>
    <cellStyle name="20% - Accent1 4 3 2 2 6 3 2 2 2" xfId="39292" xr:uid="{00000000-0005-0000-0000-0000C5980000}"/>
    <cellStyle name="20% - Accent1 4 3 2 2 6 3 2 3" xfId="39293" xr:uid="{00000000-0005-0000-0000-0000C6980000}"/>
    <cellStyle name="20% - Accent1 4 3 2 2 6 3 3" xfId="39294" xr:uid="{00000000-0005-0000-0000-0000C7980000}"/>
    <cellStyle name="20% - Accent1 4 3 2 2 6 3 3 2" xfId="39295" xr:uid="{00000000-0005-0000-0000-0000C8980000}"/>
    <cellStyle name="20% - Accent1 4 3 2 2 6 3 4" xfId="39296" xr:uid="{00000000-0005-0000-0000-0000C9980000}"/>
    <cellStyle name="20% - Accent1 4 3 2 2 6 4" xfId="39297" xr:uid="{00000000-0005-0000-0000-0000CA980000}"/>
    <cellStyle name="20% - Accent1 4 3 2 2 6 4 2" xfId="39298" xr:uid="{00000000-0005-0000-0000-0000CB980000}"/>
    <cellStyle name="20% - Accent1 4 3 2 2 6 4 2 2" xfId="39299" xr:uid="{00000000-0005-0000-0000-0000CC980000}"/>
    <cellStyle name="20% - Accent1 4 3 2 2 6 4 2 2 2" xfId="39300" xr:uid="{00000000-0005-0000-0000-0000CD980000}"/>
    <cellStyle name="20% - Accent1 4 3 2 2 6 4 2 3" xfId="39301" xr:uid="{00000000-0005-0000-0000-0000CE980000}"/>
    <cellStyle name="20% - Accent1 4 3 2 2 6 4 3" xfId="39302" xr:uid="{00000000-0005-0000-0000-0000CF980000}"/>
    <cellStyle name="20% - Accent1 4 3 2 2 6 4 3 2" xfId="39303" xr:uid="{00000000-0005-0000-0000-0000D0980000}"/>
    <cellStyle name="20% - Accent1 4 3 2 2 6 4 4" xfId="39304" xr:uid="{00000000-0005-0000-0000-0000D1980000}"/>
    <cellStyle name="20% - Accent1 4 3 2 2 6 5" xfId="39305" xr:uid="{00000000-0005-0000-0000-0000D2980000}"/>
    <cellStyle name="20% - Accent1 4 3 2 2 6 5 2" xfId="39306" xr:uid="{00000000-0005-0000-0000-0000D3980000}"/>
    <cellStyle name="20% - Accent1 4 3 2 2 6 5 2 2" xfId="39307" xr:uid="{00000000-0005-0000-0000-0000D4980000}"/>
    <cellStyle name="20% - Accent1 4 3 2 2 6 5 3" xfId="39308" xr:uid="{00000000-0005-0000-0000-0000D5980000}"/>
    <cellStyle name="20% - Accent1 4 3 2 2 6 6" xfId="39309" xr:uid="{00000000-0005-0000-0000-0000D6980000}"/>
    <cellStyle name="20% - Accent1 4 3 2 2 6 6 2" xfId="39310" xr:uid="{00000000-0005-0000-0000-0000D7980000}"/>
    <cellStyle name="20% - Accent1 4 3 2 2 6 6 2 2" xfId="39311" xr:uid="{00000000-0005-0000-0000-0000D8980000}"/>
    <cellStyle name="20% - Accent1 4 3 2 2 6 6 3" xfId="39312" xr:uid="{00000000-0005-0000-0000-0000D9980000}"/>
    <cellStyle name="20% - Accent1 4 3 2 2 6 7" xfId="39313" xr:uid="{00000000-0005-0000-0000-0000DA980000}"/>
    <cellStyle name="20% - Accent1 4 3 2 2 6 7 2" xfId="39314" xr:uid="{00000000-0005-0000-0000-0000DB980000}"/>
    <cellStyle name="20% - Accent1 4 3 2 2 6 8" xfId="39315" xr:uid="{00000000-0005-0000-0000-0000DC980000}"/>
    <cellStyle name="20% - Accent1 4 3 2 2 6 8 2" xfId="39316" xr:uid="{00000000-0005-0000-0000-0000DD980000}"/>
    <cellStyle name="20% - Accent1 4 3 2 2 6 9" xfId="39317" xr:uid="{00000000-0005-0000-0000-0000DE980000}"/>
    <cellStyle name="20% - Accent1 4 3 2 2 7" xfId="39318" xr:uid="{00000000-0005-0000-0000-0000DF980000}"/>
    <cellStyle name="20% - Accent1 4 3 2 2 7 2" xfId="39319" xr:uid="{00000000-0005-0000-0000-0000E0980000}"/>
    <cellStyle name="20% - Accent1 4 3 2 2 7 2 2" xfId="39320" xr:uid="{00000000-0005-0000-0000-0000E1980000}"/>
    <cellStyle name="20% - Accent1 4 3 2 2 7 2 2 2" xfId="39321" xr:uid="{00000000-0005-0000-0000-0000E2980000}"/>
    <cellStyle name="20% - Accent1 4 3 2 2 7 2 3" xfId="39322" xr:uid="{00000000-0005-0000-0000-0000E3980000}"/>
    <cellStyle name="20% - Accent1 4 3 2 2 7 3" xfId="39323" xr:uid="{00000000-0005-0000-0000-0000E4980000}"/>
    <cellStyle name="20% - Accent1 4 3 2 2 7 3 2" xfId="39324" xr:uid="{00000000-0005-0000-0000-0000E5980000}"/>
    <cellStyle name="20% - Accent1 4 3 2 2 7 4" xfId="39325" xr:uid="{00000000-0005-0000-0000-0000E6980000}"/>
    <cellStyle name="20% - Accent1 4 3 2 2 8" xfId="39326" xr:uid="{00000000-0005-0000-0000-0000E7980000}"/>
    <cellStyle name="20% - Accent1 4 3 2 2 8 2" xfId="39327" xr:uid="{00000000-0005-0000-0000-0000E8980000}"/>
    <cellStyle name="20% - Accent1 4 3 2 2 8 2 2" xfId="39328" xr:uid="{00000000-0005-0000-0000-0000E9980000}"/>
    <cellStyle name="20% - Accent1 4 3 2 2 8 2 2 2" xfId="39329" xr:uid="{00000000-0005-0000-0000-0000EA980000}"/>
    <cellStyle name="20% - Accent1 4 3 2 2 8 2 3" xfId="39330" xr:uid="{00000000-0005-0000-0000-0000EB980000}"/>
    <cellStyle name="20% - Accent1 4 3 2 2 8 3" xfId="39331" xr:uid="{00000000-0005-0000-0000-0000EC980000}"/>
    <cellStyle name="20% - Accent1 4 3 2 2 8 3 2" xfId="39332" xr:uid="{00000000-0005-0000-0000-0000ED980000}"/>
    <cellStyle name="20% - Accent1 4 3 2 2 8 4" xfId="39333" xr:uid="{00000000-0005-0000-0000-0000EE980000}"/>
    <cellStyle name="20% - Accent1 4 3 2 2 9" xfId="39334" xr:uid="{00000000-0005-0000-0000-0000EF980000}"/>
    <cellStyle name="20% - Accent1 4 3 2 2 9 2" xfId="39335" xr:uid="{00000000-0005-0000-0000-0000F0980000}"/>
    <cellStyle name="20% - Accent1 4 3 2 2 9 2 2" xfId="39336" xr:uid="{00000000-0005-0000-0000-0000F1980000}"/>
    <cellStyle name="20% - Accent1 4 3 2 2 9 2 2 2" xfId="39337" xr:uid="{00000000-0005-0000-0000-0000F2980000}"/>
    <cellStyle name="20% - Accent1 4 3 2 2 9 2 3" xfId="39338" xr:uid="{00000000-0005-0000-0000-0000F3980000}"/>
    <cellStyle name="20% - Accent1 4 3 2 2 9 3" xfId="39339" xr:uid="{00000000-0005-0000-0000-0000F4980000}"/>
    <cellStyle name="20% - Accent1 4 3 2 2 9 3 2" xfId="39340" xr:uid="{00000000-0005-0000-0000-0000F5980000}"/>
    <cellStyle name="20% - Accent1 4 3 2 2 9 4" xfId="39341" xr:uid="{00000000-0005-0000-0000-0000F6980000}"/>
    <cellStyle name="20% - Accent1 4 3 2 3" xfId="39342" xr:uid="{00000000-0005-0000-0000-0000F7980000}"/>
    <cellStyle name="20% - Accent1 4 3 2 3 10" xfId="39343" xr:uid="{00000000-0005-0000-0000-0000F8980000}"/>
    <cellStyle name="20% - Accent1 4 3 2 3 10 2" xfId="39344" xr:uid="{00000000-0005-0000-0000-0000F9980000}"/>
    <cellStyle name="20% - Accent1 4 3 2 3 11" xfId="39345" xr:uid="{00000000-0005-0000-0000-0000FA980000}"/>
    <cellStyle name="20% - Accent1 4 3 2 3 2" xfId="39346" xr:uid="{00000000-0005-0000-0000-0000FB980000}"/>
    <cellStyle name="20% - Accent1 4 3 2 3 2 2" xfId="39347" xr:uid="{00000000-0005-0000-0000-0000FC980000}"/>
    <cellStyle name="20% - Accent1 4 3 2 3 2 2 2" xfId="39348" xr:uid="{00000000-0005-0000-0000-0000FD980000}"/>
    <cellStyle name="20% - Accent1 4 3 2 3 2 2 2 2" xfId="39349" xr:uid="{00000000-0005-0000-0000-0000FE980000}"/>
    <cellStyle name="20% - Accent1 4 3 2 3 2 2 2 2 2" xfId="39350" xr:uid="{00000000-0005-0000-0000-0000FF980000}"/>
    <cellStyle name="20% - Accent1 4 3 2 3 2 2 2 3" xfId="39351" xr:uid="{00000000-0005-0000-0000-000000990000}"/>
    <cellStyle name="20% - Accent1 4 3 2 3 2 2 3" xfId="39352" xr:uid="{00000000-0005-0000-0000-000001990000}"/>
    <cellStyle name="20% - Accent1 4 3 2 3 2 2 3 2" xfId="39353" xr:uid="{00000000-0005-0000-0000-000002990000}"/>
    <cellStyle name="20% - Accent1 4 3 2 3 2 2 4" xfId="39354" xr:uid="{00000000-0005-0000-0000-000003990000}"/>
    <cellStyle name="20% - Accent1 4 3 2 3 2 3" xfId="39355" xr:uid="{00000000-0005-0000-0000-000004990000}"/>
    <cellStyle name="20% - Accent1 4 3 2 3 2 3 2" xfId="39356" xr:uid="{00000000-0005-0000-0000-000005990000}"/>
    <cellStyle name="20% - Accent1 4 3 2 3 2 3 2 2" xfId="39357" xr:uid="{00000000-0005-0000-0000-000006990000}"/>
    <cellStyle name="20% - Accent1 4 3 2 3 2 3 2 2 2" xfId="39358" xr:uid="{00000000-0005-0000-0000-000007990000}"/>
    <cellStyle name="20% - Accent1 4 3 2 3 2 3 2 3" xfId="39359" xr:uid="{00000000-0005-0000-0000-000008990000}"/>
    <cellStyle name="20% - Accent1 4 3 2 3 2 3 3" xfId="39360" xr:uid="{00000000-0005-0000-0000-000009990000}"/>
    <cellStyle name="20% - Accent1 4 3 2 3 2 3 3 2" xfId="39361" xr:uid="{00000000-0005-0000-0000-00000A990000}"/>
    <cellStyle name="20% - Accent1 4 3 2 3 2 3 4" xfId="39362" xr:uid="{00000000-0005-0000-0000-00000B990000}"/>
    <cellStyle name="20% - Accent1 4 3 2 3 2 4" xfId="39363" xr:uid="{00000000-0005-0000-0000-00000C990000}"/>
    <cellStyle name="20% - Accent1 4 3 2 3 2 4 2" xfId="39364" xr:uid="{00000000-0005-0000-0000-00000D990000}"/>
    <cellStyle name="20% - Accent1 4 3 2 3 2 4 2 2" xfId="39365" xr:uid="{00000000-0005-0000-0000-00000E990000}"/>
    <cellStyle name="20% - Accent1 4 3 2 3 2 4 2 2 2" xfId="39366" xr:uid="{00000000-0005-0000-0000-00000F990000}"/>
    <cellStyle name="20% - Accent1 4 3 2 3 2 4 2 3" xfId="39367" xr:uid="{00000000-0005-0000-0000-000010990000}"/>
    <cellStyle name="20% - Accent1 4 3 2 3 2 4 3" xfId="39368" xr:uid="{00000000-0005-0000-0000-000011990000}"/>
    <cellStyle name="20% - Accent1 4 3 2 3 2 4 3 2" xfId="39369" xr:uid="{00000000-0005-0000-0000-000012990000}"/>
    <cellStyle name="20% - Accent1 4 3 2 3 2 4 4" xfId="39370" xr:uid="{00000000-0005-0000-0000-000013990000}"/>
    <cellStyle name="20% - Accent1 4 3 2 3 2 5" xfId="39371" xr:uid="{00000000-0005-0000-0000-000014990000}"/>
    <cellStyle name="20% - Accent1 4 3 2 3 2 5 2" xfId="39372" xr:uid="{00000000-0005-0000-0000-000015990000}"/>
    <cellStyle name="20% - Accent1 4 3 2 3 2 5 2 2" xfId="39373" xr:uid="{00000000-0005-0000-0000-000016990000}"/>
    <cellStyle name="20% - Accent1 4 3 2 3 2 5 3" xfId="39374" xr:uid="{00000000-0005-0000-0000-000017990000}"/>
    <cellStyle name="20% - Accent1 4 3 2 3 2 6" xfId="39375" xr:uid="{00000000-0005-0000-0000-000018990000}"/>
    <cellStyle name="20% - Accent1 4 3 2 3 2 6 2" xfId="39376" xr:uid="{00000000-0005-0000-0000-000019990000}"/>
    <cellStyle name="20% - Accent1 4 3 2 3 2 6 2 2" xfId="39377" xr:uid="{00000000-0005-0000-0000-00001A990000}"/>
    <cellStyle name="20% - Accent1 4 3 2 3 2 6 3" xfId="39378" xr:uid="{00000000-0005-0000-0000-00001B990000}"/>
    <cellStyle name="20% - Accent1 4 3 2 3 2 7" xfId="39379" xr:uid="{00000000-0005-0000-0000-00001C990000}"/>
    <cellStyle name="20% - Accent1 4 3 2 3 2 7 2" xfId="39380" xr:uid="{00000000-0005-0000-0000-00001D990000}"/>
    <cellStyle name="20% - Accent1 4 3 2 3 2 8" xfId="39381" xr:uid="{00000000-0005-0000-0000-00001E990000}"/>
    <cellStyle name="20% - Accent1 4 3 2 3 2 8 2" xfId="39382" xr:uid="{00000000-0005-0000-0000-00001F990000}"/>
    <cellStyle name="20% - Accent1 4 3 2 3 2 9" xfId="39383" xr:uid="{00000000-0005-0000-0000-000020990000}"/>
    <cellStyle name="20% - Accent1 4 3 2 3 3" xfId="39384" xr:uid="{00000000-0005-0000-0000-000021990000}"/>
    <cellStyle name="20% - Accent1 4 3 2 3 3 2" xfId="39385" xr:uid="{00000000-0005-0000-0000-000022990000}"/>
    <cellStyle name="20% - Accent1 4 3 2 3 3 2 2" xfId="39386" xr:uid="{00000000-0005-0000-0000-000023990000}"/>
    <cellStyle name="20% - Accent1 4 3 2 3 3 2 2 2" xfId="39387" xr:uid="{00000000-0005-0000-0000-000024990000}"/>
    <cellStyle name="20% - Accent1 4 3 2 3 3 2 2 2 2" xfId="39388" xr:uid="{00000000-0005-0000-0000-000025990000}"/>
    <cellStyle name="20% - Accent1 4 3 2 3 3 2 2 3" xfId="39389" xr:uid="{00000000-0005-0000-0000-000026990000}"/>
    <cellStyle name="20% - Accent1 4 3 2 3 3 2 3" xfId="39390" xr:uid="{00000000-0005-0000-0000-000027990000}"/>
    <cellStyle name="20% - Accent1 4 3 2 3 3 2 3 2" xfId="39391" xr:uid="{00000000-0005-0000-0000-000028990000}"/>
    <cellStyle name="20% - Accent1 4 3 2 3 3 2 4" xfId="39392" xr:uid="{00000000-0005-0000-0000-000029990000}"/>
    <cellStyle name="20% - Accent1 4 3 2 3 3 3" xfId="39393" xr:uid="{00000000-0005-0000-0000-00002A990000}"/>
    <cellStyle name="20% - Accent1 4 3 2 3 3 3 2" xfId="39394" xr:uid="{00000000-0005-0000-0000-00002B990000}"/>
    <cellStyle name="20% - Accent1 4 3 2 3 3 3 2 2" xfId="39395" xr:uid="{00000000-0005-0000-0000-00002C990000}"/>
    <cellStyle name="20% - Accent1 4 3 2 3 3 3 2 2 2" xfId="39396" xr:uid="{00000000-0005-0000-0000-00002D990000}"/>
    <cellStyle name="20% - Accent1 4 3 2 3 3 3 2 3" xfId="39397" xr:uid="{00000000-0005-0000-0000-00002E990000}"/>
    <cellStyle name="20% - Accent1 4 3 2 3 3 3 3" xfId="39398" xr:uid="{00000000-0005-0000-0000-00002F990000}"/>
    <cellStyle name="20% - Accent1 4 3 2 3 3 3 3 2" xfId="39399" xr:uid="{00000000-0005-0000-0000-000030990000}"/>
    <cellStyle name="20% - Accent1 4 3 2 3 3 3 4" xfId="39400" xr:uid="{00000000-0005-0000-0000-000031990000}"/>
    <cellStyle name="20% - Accent1 4 3 2 3 3 4" xfId="39401" xr:uid="{00000000-0005-0000-0000-000032990000}"/>
    <cellStyle name="20% - Accent1 4 3 2 3 3 4 2" xfId="39402" xr:uid="{00000000-0005-0000-0000-000033990000}"/>
    <cellStyle name="20% - Accent1 4 3 2 3 3 4 2 2" xfId="39403" xr:uid="{00000000-0005-0000-0000-000034990000}"/>
    <cellStyle name="20% - Accent1 4 3 2 3 3 4 2 2 2" xfId="39404" xr:uid="{00000000-0005-0000-0000-000035990000}"/>
    <cellStyle name="20% - Accent1 4 3 2 3 3 4 2 3" xfId="39405" xr:uid="{00000000-0005-0000-0000-000036990000}"/>
    <cellStyle name="20% - Accent1 4 3 2 3 3 4 3" xfId="39406" xr:uid="{00000000-0005-0000-0000-000037990000}"/>
    <cellStyle name="20% - Accent1 4 3 2 3 3 4 3 2" xfId="39407" xr:uid="{00000000-0005-0000-0000-000038990000}"/>
    <cellStyle name="20% - Accent1 4 3 2 3 3 4 4" xfId="39408" xr:uid="{00000000-0005-0000-0000-000039990000}"/>
    <cellStyle name="20% - Accent1 4 3 2 3 3 5" xfId="39409" xr:uid="{00000000-0005-0000-0000-00003A990000}"/>
    <cellStyle name="20% - Accent1 4 3 2 3 3 5 2" xfId="39410" xr:uid="{00000000-0005-0000-0000-00003B990000}"/>
    <cellStyle name="20% - Accent1 4 3 2 3 3 5 2 2" xfId="39411" xr:uid="{00000000-0005-0000-0000-00003C990000}"/>
    <cellStyle name="20% - Accent1 4 3 2 3 3 5 3" xfId="39412" xr:uid="{00000000-0005-0000-0000-00003D990000}"/>
    <cellStyle name="20% - Accent1 4 3 2 3 3 6" xfId="39413" xr:uid="{00000000-0005-0000-0000-00003E990000}"/>
    <cellStyle name="20% - Accent1 4 3 2 3 3 6 2" xfId="39414" xr:uid="{00000000-0005-0000-0000-00003F990000}"/>
    <cellStyle name="20% - Accent1 4 3 2 3 3 6 2 2" xfId="39415" xr:uid="{00000000-0005-0000-0000-000040990000}"/>
    <cellStyle name="20% - Accent1 4 3 2 3 3 6 3" xfId="39416" xr:uid="{00000000-0005-0000-0000-000041990000}"/>
    <cellStyle name="20% - Accent1 4 3 2 3 3 7" xfId="39417" xr:uid="{00000000-0005-0000-0000-000042990000}"/>
    <cellStyle name="20% - Accent1 4 3 2 3 3 7 2" xfId="39418" xr:uid="{00000000-0005-0000-0000-000043990000}"/>
    <cellStyle name="20% - Accent1 4 3 2 3 3 8" xfId="39419" xr:uid="{00000000-0005-0000-0000-000044990000}"/>
    <cellStyle name="20% - Accent1 4 3 2 3 3 8 2" xfId="39420" xr:uid="{00000000-0005-0000-0000-000045990000}"/>
    <cellStyle name="20% - Accent1 4 3 2 3 3 9" xfId="39421" xr:uid="{00000000-0005-0000-0000-000046990000}"/>
    <cellStyle name="20% - Accent1 4 3 2 3 4" xfId="39422" xr:uid="{00000000-0005-0000-0000-000047990000}"/>
    <cellStyle name="20% - Accent1 4 3 2 3 4 2" xfId="39423" xr:uid="{00000000-0005-0000-0000-000048990000}"/>
    <cellStyle name="20% - Accent1 4 3 2 3 4 2 2" xfId="39424" xr:uid="{00000000-0005-0000-0000-000049990000}"/>
    <cellStyle name="20% - Accent1 4 3 2 3 4 2 2 2" xfId="39425" xr:uid="{00000000-0005-0000-0000-00004A990000}"/>
    <cellStyle name="20% - Accent1 4 3 2 3 4 2 3" xfId="39426" xr:uid="{00000000-0005-0000-0000-00004B990000}"/>
    <cellStyle name="20% - Accent1 4 3 2 3 4 3" xfId="39427" xr:uid="{00000000-0005-0000-0000-00004C990000}"/>
    <cellStyle name="20% - Accent1 4 3 2 3 4 3 2" xfId="39428" xr:uid="{00000000-0005-0000-0000-00004D990000}"/>
    <cellStyle name="20% - Accent1 4 3 2 3 4 4" xfId="39429" xr:uid="{00000000-0005-0000-0000-00004E990000}"/>
    <cellStyle name="20% - Accent1 4 3 2 3 5" xfId="39430" xr:uid="{00000000-0005-0000-0000-00004F990000}"/>
    <cellStyle name="20% - Accent1 4 3 2 3 5 2" xfId="39431" xr:uid="{00000000-0005-0000-0000-000050990000}"/>
    <cellStyle name="20% - Accent1 4 3 2 3 5 2 2" xfId="39432" xr:uid="{00000000-0005-0000-0000-000051990000}"/>
    <cellStyle name="20% - Accent1 4 3 2 3 5 2 2 2" xfId="39433" xr:uid="{00000000-0005-0000-0000-000052990000}"/>
    <cellStyle name="20% - Accent1 4 3 2 3 5 2 3" xfId="39434" xr:uid="{00000000-0005-0000-0000-000053990000}"/>
    <cellStyle name="20% - Accent1 4 3 2 3 5 3" xfId="39435" xr:uid="{00000000-0005-0000-0000-000054990000}"/>
    <cellStyle name="20% - Accent1 4 3 2 3 5 3 2" xfId="39436" xr:uid="{00000000-0005-0000-0000-000055990000}"/>
    <cellStyle name="20% - Accent1 4 3 2 3 5 4" xfId="39437" xr:uid="{00000000-0005-0000-0000-000056990000}"/>
    <cellStyle name="20% - Accent1 4 3 2 3 6" xfId="39438" xr:uid="{00000000-0005-0000-0000-000057990000}"/>
    <cellStyle name="20% - Accent1 4 3 2 3 6 2" xfId="39439" xr:uid="{00000000-0005-0000-0000-000058990000}"/>
    <cellStyle name="20% - Accent1 4 3 2 3 6 2 2" xfId="39440" xr:uid="{00000000-0005-0000-0000-000059990000}"/>
    <cellStyle name="20% - Accent1 4 3 2 3 6 2 2 2" xfId="39441" xr:uid="{00000000-0005-0000-0000-00005A990000}"/>
    <cellStyle name="20% - Accent1 4 3 2 3 6 2 3" xfId="39442" xr:uid="{00000000-0005-0000-0000-00005B990000}"/>
    <cellStyle name="20% - Accent1 4 3 2 3 6 3" xfId="39443" xr:uid="{00000000-0005-0000-0000-00005C990000}"/>
    <cellStyle name="20% - Accent1 4 3 2 3 6 3 2" xfId="39444" xr:uid="{00000000-0005-0000-0000-00005D990000}"/>
    <cellStyle name="20% - Accent1 4 3 2 3 6 4" xfId="39445" xr:uid="{00000000-0005-0000-0000-00005E990000}"/>
    <cellStyle name="20% - Accent1 4 3 2 3 7" xfId="39446" xr:uid="{00000000-0005-0000-0000-00005F990000}"/>
    <cellStyle name="20% - Accent1 4 3 2 3 7 2" xfId="39447" xr:uid="{00000000-0005-0000-0000-000060990000}"/>
    <cellStyle name="20% - Accent1 4 3 2 3 7 2 2" xfId="39448" xr:uid="{00000000-0005-0000-0000-000061990000}"/>
    <cellStyle name="20% - Accent1 4 3 2 3 7 3" xfId="39449" xr:uid="{00000000-0005-0000-0000-000062990000}"/>
    <cellStyle name="20% - Accent1 4 3 2 3 8" xfId="39450" xr:uid="{00000000-0005-0000-0000-000063990000}"/>
    <cellStyle name="20% - Accent1 4 3 2 3 8 2" xfId="39451" xr:uid="{00000000-0005-0000-0000-000064990000}"/>
    <cellStyle name="20% - Accent1 4 3 2 3 8 2 2" xfId="39452" xr:uid="{00000000-0005-0000-0000-000065990000}"/>
    <cellStyle name="20% - Accent1 4 3 2 3 8 3" xfId="39453" xr:uid="{00000000-0005-0000-0000-000066990000}"/>
    <cellStyle name="20% - Accent1 4 3 2 3 9" xfId="39454" xr:uid="{00000000-0005-0000-0000-000067990000}"/>
    <cellStyle name="20% - Accent1 4 3 2 3 9 2" xfId="39455" xr:uid="{00000000-0005-0000-0000-000068990000}"/>
    <cellStyle name="20% - Accent1 4 3 2 4" xfId="39456" xr:uid="{00000000-0005-0000-0000-000069990000}"/>
    <cellStyle name="20% - Accent1 4 3 2 4 10" xfId="39457" xr:uid="{00000000-0005-0000-0000-00006A990000}"/>
    <cellStyle name="20% - Accent1 4 3 2 4 10 2" xfId="39458" xr:uid="{00000000-0005-0000-0000-00006B990000}"/>
    <cellStyle name="20% - Accent1 4 3 2 4 11" xfId="39459" xr:uid="{00000000-0005-0000-0000-00006C990000}"/>
    <cellStyle name="20% - Accent1 4 3 2 4 2" xfId="39460" xr:uid="{00000000-0005-0000-0000-00006D990000}"/>
    <cellStyle name="20% - Accent1 4 3 2 4 2 2" xfId="39461" xr:uid="{00000000-0005-0000-0000-00006E990000}"/>
    <cellStyle name="20% - Accent1 4 3 2 4 2 2 2" xfId="39462" xr:uid="{00000000-0005-0000-0000-00006F990000}"/>
    <cellStyle name="20% - Accent1 4 3 2 4 2 2 2 2" xfId="39463" xr:uid="{00000000-0005-0000-0000-000070990000}"/>
    <cellStyle name="20% - Accent1 4 3 2 4 2 2 2 2 2" xfId="39464" xr:uid="{00000000-0005-0000-0000-000071990000}"/>
    <cellStyle name="20% - Accent1 4 3 2 4 2 2 2 3" xfId="39465" xr:uid="{00000000-0005-0000-0000-000072990000}"/>
    <cellStyle name="20% - Accent1 4 3 2 4 2 2 3" xfId="39466" xr:uid="{00000000-0005-0000-0000-000073990000}"/>
    <cellStyle name="20% - Accent1 4 3 2 4 2 2 3 2" xfId="39467" xr:uid="{00000000-0005-0000-0000-000074990000}"/>
    <cellStyle name="20% - Accent1 4 3 2 4 2 2 4" xfId="39468" xr:uid="{00000000-0005-0000-0000-000075990000}"/>
    <cellStyle name="20% - Accent1 4 3 2 4 2 3" xfId="39469" xr:uid="{00000000-0005-0000-0000-000076990000}"/>
    <cellStyle name="20% - Accent1 4 3 2 4 2 3 2" xfId="39470" xr:uid="{00000000-0005-0000-0000-000077990000}"/>
    <cellStyle name="20% - Accent1 4 3 2 4 2 3 2 2" xfId="39471" xr:uid="{00000000-0005-0000-0000-000078990000}"/>
    <cellStyle name="20% - Accent1 4 3 2 4 2 3 2 2 2" xfId="39472" xr:uid="{00000000-0005-0000-0000-000079990000}"/>
    <cellStyle name="20% - Accent1 4 3 2 4 2 3 2 3" xfId="39473" xr:uid="{00000000-0005-0000-0000-00007A990000}"/>
    <cellStyle name="20% - Accent1 4 3 2 4 2 3 3" xfId="39474" xr:uid="{00000000-0005-0000-0000-00007B990000}"/>
    <cellStyle name="20% - Accent1 4 3 2 4 2 3 3 2" xfId="39475" xr:uid="{00000000-0005-0000-0000-00007C990000}"/>
    <cellStyle name="20% - Accent1 4 3 2 4 2 3 4" xfId="39476" xr:uid="{00000000-0005-0000-0000-00007D990000}"/>
    <cellStyle name="20% - Accent1 4 3 2 4 2 4" xfId="39477" xr:uid="{00000000-0005-0000-0000-00007E990000}"/>
    <cellStyle name="20% - Accent1 4 3 2 4 2 4 2" xfId="39478" xr:uid="{00000000-0005-0000-0000-00007F990000}"/>
    <cellStyle name="20% - Accent1 4 3 2 4 2 4 2 2" xfId="39479" xr:uid="{00000000-0005-0000-0000-000080990000}"/>
    <cellStyle name="20% - Accent1 4 3 2 4 2 4 2 2 2" xfId="39480" xr:uid="{00000000-0005-0000-0000-000081990000}"/>
    <cellStyle name="20% - Accent1 4 3 2 4 2 4 2 3" xfId="39481" xr:uid="{00000000-0005-0000-0000-000082990000}"/>
    <cellStyle name="20% - Accent1 4 3 2 4 2 4 3" xfId="39482" xr:uid="{00000000-0005-0000-0000-000083990000}"/>
    <cellStyle name="20% - Accent1 4 3 2 4 2 4 3 2" xfId="39483" xr:uid="{00000000-0005-0000-0000-000084990000}"/>
    <cellStyle name="20% - Accent1 4 3 2 4 2 4 4" xfId="39484" xr:uid="{00000000-0005-0000-0000-000085990000}"/>
    <cellStyle name="20% - Accent1 4 3 2 4 2 5" xfId="39485" xr:uid="{00000000-0005-0000-0000-000086990000}"/>
    <cellStyle name="20% - Accent1 4 3 2 4 2 5 2" xfId="39486" xr:uid="{00000000-0005-0000-0000-000087990000}"/>
    <cellStyle name="20% - Accent1 4 3 2 4 2 5 2 2" xfId="39487" xr:uid="{00000000-0005-0000-0000-000088990000}"/>
    <cellStyle name="20% - Accent1 4 3 2 4 2 5 3" xfId="39488" xr:uid="{00000000-0005-0000-0000-000089990000}"/>
    <cellStyle name="20% - Accent1 4 3 2 4 2 6" xfId="39489" xr:uid="{00000000-0005-0000-0000-00008A990000}"/>
    <cellStyle name="20% - Accent1 4 3 2 4 2 6 2" xfId="39490" xr:uid="{00000000-0005-0000-0000-00008B990000}"/>
    <cellStyle name="20% - Accent1 4 3 2 4 2 6 2 2" xfId="39491" xr:uid="{00000000-0005-0000-0000-00008C990000}"/>
    <cellStyle name="20% - Accent1 4 3 2 4 2 6 3" xfId="39492" xr:uid="{00000000-0005-0000-0000-00008D990000}"/>
    <cellStyle name="20% - Accent1 4 3 2 4 2 7" xfId="39493" xr:uid="{00000000-0005-0000-0000-00008E990000}"/>
    <cellStyle name="20% - Accent1 4 3 2 4 2 7 2" xfId="39494" xr:uid="{00000000-0005-0000-0000-00008F990000}"/>
    <cellStyle name="20% - Accent1 4 3 2 4 2 8" xfId="39495" xr:uid="{00000000-0005-0000-0000-000090990000}"/>
    <cellStyle name="20% - Accent1 4 3 2 4 2 8 2" xfId="39496" xr:uid="{00000000-0005-0000-0000-000091990000}"/>
    <cellStyle name="20% - Accent1 4 3 2 4 2 9" xfId="39497" xr:uid="{00000000-0005-0000-0000-000092990000}"/>
    <cellStyle name="20% - Accent1 4 3 2 4 3" xfId="39498" xr:uid="{00000000-0005-0000-0000-000093990000}"/>
    <cellStyle name="20% - Accent1 4 3 2 4 3 2" xfId="39499" xr:uid="{00000000-0005-0000-0000-000094990000}"/>
    <cellStyle name="20% - Accent1 4 3 2 4 3 2 2" xfId="39500" xr:uid="{00000000-0005-0000-0000-000095990000}"/>
    <cellStyle name="20% - Accent1 4 3 2 4 3 2 2 2" xfId="39501" xr:uid="{00000000-0005-0000-0000-000096990000}"/>
    <cellStyle name="20% - Accent1 4 3 2 4 3 2 2 2 2" xfId="39502" xr:uid="{00000000-0005-0000-0000-000097990000}"/>
    <cellStyle name="20% - Accent1 4 3 2 4 3 2 2 3" xfId="39503" xr:uid="{00000000-0005-0000-0000-000098990000}"/>
    <cellStyle name="20% - Accent1 4 3 2 4 3 2 3" xfId="39504" xr:uid="{00000000-0005-0000-0000-000099990000}"/>
    <cellStyle name="20% - Accent1 4 3 2 4 3 2 3 2" xfId="39505" xr:uid="{00000000-0005-0000-0000-00009A990000}"/>
    <cellStyle name="20% - Accent1 4 3 2 4 3 2 4" xfId="39506" xr:uid="{00000000-0005-0000-0000-00009B990000}"/>
    <cellStyle name="20% - Accent1 4 3 2 4 3 3" xfId="39507" xr:uid="{00000000-0005-0000-0000-00009C990000}"/>
    <cellStyle name="20% - Accent1 4 3 2 4 3 3 2" xfId="39508" xr:uid="{00000000-0005-0000-0000-00009D990000}"/>
    <cellStyle name="20% - Accent1 4 3 2 4 3 3 2 2" xfId="39509" xr:uid="{00000000-0005-0000-0000-00009E990000}"/>
    <cellStyle name="20% - Accent1 4 3 2 4 3 3 2 2 2" xfId="39510" xr:uid="{00000000-0005-0000-0000-00009F990000}"/>
    <cellStyle name="20% - Accent1 4 3 2 4 3 3 2 3" xfId="39511" xr:uid="{00000000-0005-0000-0000-0000A0990000}"/>
    <cellStyle name="20% - Accent1 4 3 2 4 3 3 3" xfId="39512" xr:uid="{00000000-0005-0000-0000-0000A1990000}"/>
    <cellStyle name="20% - Accent1 4 3 2 4 3 3 3 2" xfId="39513" xr:uid="{00000000-0005-0000-0000-0000A2990000}"/>
    <cellStyle name="20% - Accent1 4 3 2 4 3 3 4" xfId="39514" xr:uid="{00000000-0005-0000-0000-0000A3990000}"/>
    <cellStyle name="20% - Accent1 4 3 2 4 3 4" xfId="39515" xr:uid="{00000000-0005-0000-0000-0000A4990000}"/>
    <cellStyle name="20% - Accent1 4 3 2 4 3 4 2" xfId="39516" xr:uid="{00000000-0005-0000-0000-0000A5990000}"/>
    <cellStyle name="20% - Accent1 4 3 2 4 3 4 2 2" xfId="39517" xr:uid="{00000000-0005-0000-0000-0000A6990000}"/>
    <cellStyle name="20% - Accent1 4 3 2 4 3 4 2 2 2" xfId="39518" xr:uid="{00000000-0005-0000-0000-0000A7990000}"/>
    <cellStyle name="20% - Accent1 4 3 2 4 3 4 2 3" xfId="39519" xr:uid="{00000000-0005-0000-0000-0000A8990000}"/>
    <cellStyle name="20% - Accent1 4 3 2 4 3 4 3" xfId="39520" xr:uid="{00000000-0005-0000-0000-0000A9990000}"/>
    <cellStyle name="20% - Accent1 4 3 2 4 3 4 3 2" xfId="39521" xr:uid="{00000000-0005-0000-0000-0000AA990000}"/>
    <cellStyle name="20% - Accent1 4 3 2 4 3 4 4" xfId="39522" xr:uid="{00000000-0005-0000-0000-0000AB990000}"/>
    <cellStyle name="20% - Accent1 4 3 2 4 3 5" xfId="39523" xr:uid="{00000000-0005-0000-0000-0000AC990000}"/>
    <cellStyle name="20% - Accent1 4 3 2 4 3 5 2" xfId="39524" xr:uid="{00000000-0005-0000-0000-0000AD990000}"/>
    <cellStyle name="20% - Accent1 4 3 2 4 3 5 2 2" xfId="39525" xr:uid="{00000000-0005-0000-0000-0000AE990000}"/>
    <cellStyle name="20% - Accent1 4 3 2 4 3 5 3" xfId="39526" xr:uid="{00000000-0005-0000-0000-0000AF990000}"/>
    <cellStyle name="20% - Accent1 4 3 2 4 3 6" xfId="39527" xr:uid="{00000000-0005-0000-0000-0000B0990000}"/>
    <cellStyle name="20% - Accent1 4 3 2 4 3 6 2" xfId="39528" xr:uid="{00000000-0005-0000-0000-0000B1990000}"/>
    <cellStyle name="20% - Accent1 4 3 2 4 3 6 2 2" xfId="39529" xr:uid="{00000000-0005-0000-0000-0000B2990000}"/>
    <cellStyle name="20% - Accent1 4 3 2 4 3 6 3" xfId="39530" xr:uid="{00000000-0005-0000-0000-0000B3990000}"/>
    <cellStyle name="20% - Accent1 4 3 2 4 3 7" xfId="39531" xr:uid="{00000000-0005-0000-0000-0000B4990000}"/>
    <cellStyle name="20% - Accent1 4 3 2 4 3 7 2" xfId="39532" xr:uid="{00000000-0005-0000-0000-0000B5990000}"/>
    <cellStyle name="20% - Accent1 4 3 2 4 3 8" xfId="39533" xr:uid="{00000000-0005-0000-0000-0000B6990000}"/>
    <cellStyle name="20% - Accent1 4 3 2 4 3 8 2" xfId="39534" xr:uid="{00000000-0005-0000-0000-0000B7990000}"/>
    <cellStyle name="20% - Accent1 4 3 2 4 3 9" xfId="39535" xr:uid="{00000000-0005-0000-0000-0000B8990000}"/>
    <cellStyle name="20% - Accent1 4 3 2 4 4" xfId="39536" xr:uid="{00000000-0005-0000-0000-0000B9990000}"/>
    <cellStyle name="20% - Accent1 4 3 2 4 4 2" xfId="39537" xr:uid="{00000000-0005-0000-0000-0000BA990000}"/>
    <cellStyle name="20% - Accent1 4 3 2 4 4 2 2" xfId="39538" xr:uid="{00000000-0005-0000-0000-0000BB990000}"/>
    <cellStyle name="20% - Accent1 4 3 2 4 4 2 2 2" xfId="39539" xr:uid="{00000000-0005-0000-0000-0000BC990000}"/>
    <cellStyle name="20% - Accent1 4 3 2 4 4 2 3" xfId="39540" xr:uid="{00000000-0005-0000-0000-0000BD990000}"/>
    <cellStyle name="20% - Accent1 4 3 2 4 4 3" xfId="39541" xr:uid="{00000000-0005-0000-0000-0000BE990000}"/>
    <cellStyle name="20% - Accent1 4 3 2 4 4 3 2" xfId="39542" xr:uid="{00000000-0005-0000-0000-0000BF990000}"/>
    <cellStyle name="20% - Accent1 4 3 2 4 4 4" xfId="39543" xr:uid="{00000000-0005-0000-0000-0000C0990000}"/>
    <cellStyle name="20% - Accent1 4 3 2 4 5" xfId="39544" xr:uid="{00000000-0005-0000-0000-0000C1990000}"/>
    <cellStyle name="20% - Accent1 4 3 2 4 5 2" xfId="39545" xr:uid="{00000000-0005-0000-0000-0000C2990000}"/>
    <cellStyle name="20% - Accent1 4 3 2 4 5 2 2" xfId="39546" xr:uid="{00000000-0005-0000-0000-0000C3990000}"/>
    <cellStyle name="20% - Accent1 4 3 2 4 5 2 2 2" xfId="39547" xr:uid="{00000000-0005-0000-0000-0000C4990000}"/>
    <cellStyle name="20% - Accent1 4 3 2 4 5 2 3" xfId="39548" xr:uid="{00000000-0005-0000-0000-0000C5990000}"/>
    <cellStyle name="20% - Accent1 4 3 2 4 5 3" xfId="39549" xr:uid="{00000000-0005-0000-0000-0000C6990000}"/>
    <cellStyle name="20% - Accent1 4 3 2 4 5 3 2" xfId="39550" xr:uid="{00000000-0005-0000-0000-0000C7990000}"/>
    <cellStyle name="20% - Accent1 4 3 2 4 5 4" xfId="39551" xr:uid="{00000000-0005-0000-0000-0000C8990000}"/>
    <cellStyle name="20% - Accent1 4 3 2 4 6" xfId="39552" xr:uid="{00000000-0005-0000-0000-0000C9990000}"/>
    <cellStyle name="20% - Accent1 4 3 2 4 6 2" xfId="39553" xr:uid="{00000000-0005-0000-0000-0000CA990000}"/>
    <cellStyle name="20% - Accent1 4 3 2 4 6 2 2" xfId="39554" xr:uid="{00000000-0005-0000-0000-0000CB990000}"/>
    <cellStyle name="20% - Accent1 4 3 2 4 6 2 2 2" xfId="39555" xr:uid="{00000000-0005-0000-0000-0000CC990000}"/>
    <cellStyle name="20% - Accent1 4 3 2 4 6 2 3" xfId="39556" xr:uid="{00000000-0005-0000-0000-0000CD990000}"/>
    <cellStyle name="20% - Accent1 4 3 2 4 6 3" xfId="39557" xr:uid="{00000000-0005-0000-0000-0000CE990000}"/>
    <cellStyle name="20% - Accent1 4 3 2 4 6 3 2" xfId="39558" xr:uid="{00000000-0005-0000-0000-0000CF990000}"/>
    <cellStyle name="20% - Accent1 4 3 2 4 6 4" xfId="39559" xr:uid="{00000000-0005-0000-0000-0000D0990000}"/>
    <cellStyle name="20% - Accent1 4 3 2 4 7" xfId="39560" xr:uid="{00000000-0005-0000-0000-0000D1990000}"/>
    <cellStyle name="20% - Accent1 4 3 2 4 7 2" xfId="39561" xr:uid="{00000000-0005-0000-0000-0000D2990000}"/>
    <cellStyle name="20% - Accent1 4 3 2 4 7 2 2" xfId="39562" xr:uid="{00000000-0005-0000-0000-0000D3990000}"/>
    <cellStyle name="20% - Accent1 4 3 2 4 7 3" xfId="39563" xr:uid="{00000000-0005-0000-0000-0000D4990000}"/>
    <cellStyle name="20% - Accent1 4 3 2 4 8" xfId="39564" xr:uid="{00000000-0005-0000-0000-0000D5990000}"/>
    <cellStyle name="20% - Accent1 4 3 2 4 8 2" xfId="39565" xr:uid="{00000000-0005-0000-0000-0000D6990000}"/>
    <cellStyle name="20% - Accent1 4 3 2 4 8 2 2" xfId="39566" xr:uid="{00000000-0005-0000-0000-0000D7990000}"/>
    <cellStyle name="20% - Accent1 4 3 2 4 8 3" xfId="39567" xr:uid="{00000000-0005-0000-0000-0000D8990000}"/>
    <cellStyle name="20% - Accent1 4 3 2 4 9" xfId="39568" xr:uid="{00000000-0005-0000-0000-0000D9990000}"/>
    <cellStyle name="20% - Accent1 4 3 2 4 9 2" xfId="39569" xr:uid="{00000000-0005-0000-0000-0000DA990000}"/>
    <cellStyle name="20% - Accent1 4 3 2 5" xfId="39570" xr:uid="{00000000-0005-0000-0000-0000DB990000}"/>
    <cellStyle name="20% - Accent1 4 3 2 5 10" xfId="39571" xr:uid="{00000000-0005-0000-0000-0000DC990000}"/>
    <cellStyle name="20% - Accent1 4 3 2 5 10 2" xfId="39572" xr:uid="{00000000-0005-0000-0000-0000DD990000}"/>
    <cellStyle name="20% - Accent1 4 3 2 5 11" xfId="39573" xr:uid="{00000000-0005-0000-0000-0000DE990000}"/>
    <cellStyle name="20% - Accent1 4 3 2 5 2" xfId="39574" xr:uid="{00000000-0005-0000-0000-0000DF990000}"/>
    <cellStyle name="20% - Accent1 4 3 2 5 2 2" xfId="39575" xr:uid="{00000000-0005-0000-0000-0000E0990000}"/>
    <cellStyle name="20% - Accent1 4 3 2 5 2 2 2" xfId="39576" xr:uid="{00000000-0005-0000-0000-0000E1990000}"/>
    <cellStyle name="20% - Accent1 4 3 2 5 2 2 2 2" xfId="39577" xr:uid="{00000000-0005-0000-0000-0000E2990000}"/>
    <cellStyle name="20% - Accent1 4 3 2 5 2 2 2 2 2" xfId="39578" xr:uid="{00000000-0005-0000-0000-0000E3990000}"/>
    <cellStyle name="20% - Accent1 4 3 2 5 2 2 2 3" xfId="39579" xr:uid="{00000000-0005-0000-0000-0000E4990000}"/>
    <cellStyle name="20% - Accent1 4 3 2 5 2 2 3" xfId="39580" xr:uid="{00000000-0005-0000-0000-0000E5990000}"/>
    <cellStyle name="20% - Accent1 4 3 2 5 2 2 3 2" xfId="39581" xr:uid="{00000000-0005-0000-0000-0000E6990000}"/>
    <cellStyle name="20% - Accent1 4 3 2 5 2 2 4" xfId="39582" xr:uid="{00000000-0005-0000-0000-0000E7990000}"/>
    <cellStyle name="20% - Accent1 4 3 2 5 2 3" xfId="39583" xr:uid="{00000000-0005-0000-0000-0000E8990000}"/>
    <cellStyle name="20% - Accent1 4 3 2 5 2 3 2" xfId="39584" xr:uid="{00000000-0005-0000-0000-0000E9990000}"/>
    <cellStyle name="20% - Accent1 4 3 2 5 2 3 2 2" xfId="39585" xr:uid="{00000000-0005-0000-0000-0000EA990000}"/>
    <cellStyle name="20% - Accent1 4 3 2 5 2 3 2 2 2" xfId="39586" xr:uid="{00000000-0005-0000-0000-0000EB990000}"/>
    <cellStyle name="20% - Accent1 4 3 2 5 2 3 2 3" xfId="39587" xr:uid="{00000000-0005-0000-0000-0000EC990000}"/>
    <cellStyle name="20% - Accent1 4 3 2 5 2 3 3" xfId="39588" xr:uid="{00000000-0005-0000-0000-0000ED990000}"/>
    <cellStyle name="20% - Accent1 4 3 2 5 2 3 3 2" xfId="39589" xr:uid="{00000000-0005-0000-0000-0000EE990000}"/>
    <cellStyle name="20% - Accent1 4 3 2 5 2 3 4" xfId="39590" xr:uid="{00000000-0005-0000-0000-0000EF990000}"/>
    <cellStyle name="20% - Accent1 4 3 2 5 2 4" xfId="39591" xr:uid="{00000000-0005-0000-0000-0000F0990000}"/>
    <cellStyle name="20% - Accent1 4 3 2 5 2 4 2" xfId="39592" xr:uid="{00000000-0005-0000-0000-0000F1990000}"/>
    <cellStyle name="20% - Accent1 4 3 2 5 2 4 2 2" xfId="39593" xr:uid="{00000000-0005-0000-0000-0000F2990000}"/>
    <cellStyle name="20% - Accent1 4 3 2 5 2 4 2 2 2" xfId="39594" xr:uid="{00000000-0005-0000-0000-0000F3990000}"/>
    <cellStyle name="20% - Accent1 4 3 2 5 2 4 2 3" xfId="39595" xr:uid="{00000000-0005-0000-0000-0000F4990000}"/>
    <cellStyle name="20% - Accent1 4 3 2 5 2 4 3" xfId="39596" xr:uid="{00000000-0005-0000-0000-0000F5990000}"/>
    <cellStyle name="20% - Accent1 4 3 2 5 2 4 3 2" xfId="39597" xr:uid="{00000000-0005-0000-0000-0000F6990000}"/>
    <cellStyle name="20% - Accent1 4 3 2 5 2 4 4" xfId="39598" xr:uid="{00000000-0005-0000-0000-0000F7990000}"/>
    <cellStyle name="20% - Accent1 4 3 2 5 2 5" xfId="39599" xr:uid="{00000000-0005-0000-0000-0000F8990000}"/>
    <cellStyle name="20% - Accent1 4 3 2 5 2 5 2" xfId="39600" xr:uid="{00000000-0005-0000-0000-0000F9990000}"/>
    <cellStyle name="20% - Accent1 4 3 2 5 2 5 2 2" xfId="39601" xr:uid="{00000000-0005-0000-0000-0000FA990000}"/>
    <cellStyle name="20% - Accent1 4 3 2 5 2 5 3" xfId="39602" xr:uid="{00000000-0005-0000-0000-0000FB990000}"/>
    <cellStyle name="20% - Accent1 4 3 2 5 2 6" xfId="39603" xr:uid="{00000000-0005-0000-0000-0000FC990000}"/>
    <cellStyle name="20% - Accent1 4 3 2 5 2 6 2" xfId="39604" xr:uid="{00000000-0005-0000-0000-0000FD990000}"/>
    <cellStyle name="20% - Accent1 4 3 2 5 2 6 2 2" xfId="39605" xr:uid="{00000000-0005-0000-0000-0000FE990000}"/>
    <cellStyle name="20% - Accent1 4 3 2 5 2 6 3" xfId="39606" xr:uid="{00000000-0005-0000-0000-0000FF990000}"/>
    <cellStyle name="20% - Accent1 4 3 2 5 2 7" xfId="39607" xr:uid="{00000000-0005-0000-0000-0000009A0000}"/>
    <cellStyle name="20% - Accent1 4 3 2 5 2 7 2" xfId="39608" xr:uid="{00000000-0005-0000-0000-0000019A0000}"/>
    <cellStyle name="20% - Accent1 4 3 2 5 2 8" xfId="39609" xr:uid="{00000000-0005-0000-0000-0000029A0000}"/>
    <cellStyle name="20% - Accent1 4 3 2 5 2 8 2" xfId="39610" xr:uid="{00000000-0005-0000-0000-0000039A0000}"/>
    <cellStyle name="20% - Accent1 4 3 2 5 2 9" xfId="39611" xr:uid="{00000000-0005-0000-0000-0000049A0000}"/>
    <cellStyle name="20% - Accent1 4 3 2 5 3" xfId="39612" xr:uid="{00000000-0005-0000-0000-0000059A0000}"/>
    <cellStyle name="20% - Accent1 4 3 2 5 3 2" xfId="39613" xr:uid="{00000000-0005-0000-0000-0000069A0000}"/>
    <cellStyle name="20% - Accent1 4 3 2 5 3 2 2" xfId="39614" xr:uid="{00000000-0005-0000-0000-0000079A0000}"/>
    <cellStyle name="20% - Accent1 4 3 2 5 3 2 2 2" xfId="39615" xr:uid="{00000000-0005-0000-0000-0000089A0000}"/>
    <cellStyle name="20% - Accent1 4 3 2 5 3 2 2 2 2" xfId="39616" xr:uid="{00000000-0005-0000-0000-0000099A0000}"/>
    <cellStyle name="20% - Accent1 4 3 2 5 3 2 2 3" xfId="39617" xr:uid="{00000000-0005-0000-0000-00000A9A0000}"/>
    <cellStyle name="20% - Accent1 4 3 2 5 3 2 3" xfId="39618" xr:uid="{00000000-0005-0000-0000-00000B9A0000}"/>
    <cellStyle name="20% - Accent1 4 3 2 5 3 2 3 2" xfId="39619" xr:uid="{00000000-0005-0000-0000-00000C9A0000}"/>
    <cellStyle name="20% - Accent1 4 3 2 5 3 2 4" xfId="39620" xr:uid="{00000000-0005-0000-0000-00000D9A0000}"/>
    <cellStyle name="20% - Accent1 4 3 2 5 3 3" xfId="39621" xr:uid="{00000000-0005-0000-0000-00000E9A0000}"/>
    <cellStyle name="20% - Accent1 4 3 2 5 3 3 2" xfId="39622" xr:uid="{00000000-0005-0000-0000-00000F9A0000}"/>
    <cellStyle name="20% - Accent1 4 3 2 5 3 3 2 2" xfId="39623" xr:uid="{00000000-0005-0000-0000-0000109A0000}"/>
    <cellStyle name="20% - Accent1 4 3 2 5 3 3 2 2 2" xfId="39624" xr:uid="{00000000-0005-0000-0000-0000119A0000}"/>
    <cellStyle name="20% - Accent1 4 3 2 5 3 3 2 3" xfId="39625" xr:uid="{00000000-0005-0000-0000-0000129A0000}"/>
    <cellStyle name="20% - Accent1 4 3 2 5 3 3 3" xfId="39626" xr:uid="{00000000-0005-0000-0000-0000139A0000}"/>
    <cellStyle name="20% - Accent1 4 3 2 5 3 3 3 2" xfId="39627" xr:uid="{00000000-0005-0000-0000-0000149A0000}"/>
    <cellStyle name="20% - Accent1 4 3 2 5 3 3 4" xfId="39628" xr:uid="{00000000-0005-0000-0000-0000159A0000}"/>
    <cellStyle name="20% - Accent1 4 3 2 5 3 4" xfId="39629" xr:uid="{00000000-0005-0000-0000-0000169A0000}"/>
    <cellStyle name="20% - Accent1 4 3 2 5 3 4 2" xfId="39630" xr:uid="{00000000-0005-0000-0000-0000179A0000}"/>
    <cellStyle name="20% - Accent1 4 3 2 5 3 4 2 2" xfId="39631" xr:uid="{00000000-0005-0000-0000-0000189A0000}"/>
    <cellStyle name="20% - Accent1 4 3 2 5 3 4 2 2 2" xfId="39632" xr:uid="{00000000-0005-0000-0000-0000199A0000}"/>
    <cellStyle name="20% - Accent1 4 3 2 5 3 4 2 3" xfId="39633" xr:uid="{00000000-0005-0000-0000-00001A9A0000}"/>
    <cellStyle name="20% - Accent1 4 3 2 5 3 4 3" xfId="39634" xr:uid="{00000000-0005-0000-0000-00001B9A0000}"/>
    <cellStyle name="20% - Accent1 4 3 2 5 3 4 3 2" xfId="39635" xr:uid="{00000000-0005-0000-0000-00001C9A0000}"/>
    <cellStyle name="20% - Accent1 4 3 2 5 3 4 4" xfId="39636" xr:uid="{00000000-0005-0000-0000-00001D9A0000}"/>
    <cellStyle name="20% - Accent1 4 3 2 5 3 5" xfId="39637" xr:uid="{00000000-0005-0000-0000-00001E9A0000}"/>
    <cellStyle name="20% - Accent1 4 3 2 5 3 5 2" xfId="39638" xr:uid="{00000000-0005-0000-0000-00001F9A0000}"/>
    <cellStyle name="20% - Accent1 4 3 2 5 3 5 2 2" xfId="39639" xr:uid="{00000000-0005-0000-0000-0000209A0000}"/>
    <cellStyle name="20% - Accent1 4 3 2 5 3 5 3" xfId="39640" xr:uid="{00000000-0005-0000-0000-0000219A0000}"/>
    <cellStyle name="20% - Accent1 4 3 2 5 3 6" xfId="39641" xr:uid="{00000000-0005-0000-0000-0000229A0000}"/>
    <cellStyle name="20% - Accent1 4 3 2 5 3 6 2" xfId="39642" xr:uid="{00000000-0005-0000-0000-0000239A0000}"/>
    <cellStyle name="20% - Accent1 4 3 2 5 3 6 2 2" xfId="39643" xr:uid="{00000000-0005-0000-0000-0000249A0000}"/>
    <cellStyle name="20% - Accent1 4 3 2 5 3 6 3" xfId="39644" xr:uid="{00000000-0005-0000-0000-0000259A0000}"/>
    <cellStyle name="20% - Accent1 4 3 2 5 3 7" xfId="39645" xr:uid="{00000000-0005-0000-0000-0000269A0000}"/>
    <cellStyle name="20% - Accent1 4 3 2 5 3 7 2" xfId="39646" xr:uid="{00000000-0005-0000-0000-0000279A0000}"/>
    <cellStyle name="20% - Accent1 4 3 2 5 3 8" xfId="39647" xr:uid="{00000000-0005-0000-0000-0000289A0000}"/>
    <cellStyle name="20% - Accent1 4 3 2 5 3 8 2" xfId="39648" xr:uid="{00000000-0005-0000-0000-0000299A0000}"/>
    <cellStyle name="20% - Accent1 4 3 2 5 3 9" xfId="39649" xr:uid="{00000000-0005-0000-0000-00002A9A0000}"/>
    <cellStyle name="20% - Accent1 4 3 2 5 4" xfId="39650" xr:uid="{00000000-0005-0000-0000-00002B9A0000}"/>
    <cellStyle name="20% - Accent1 4 3 2 5 4 2" xfId="39651" xr:uid="{00000000-0005-0000-0000-00002C9A0000}"/>
    <cellStyle name="20% - Accent1 4 3 2 5 4 2 2" xfId="39652" xr:uid="{00000000-0005-0000-0000-00002D9A0000}"/>
    <cellStyle name="20% - Accent1 4 3 2 5 4 2 2 2" xfId="39653" xr:uid="{00000000-0005-0000-0000-00002E9A0000}"/>
    <cellStyle name="20% - Accent1 4 3 2 5 4 2 3" xfId="39654" xr:uid="{00000000-0005-0000-0000-00002F9A0000}"/>
    <cellStyle name="20% - Accent1 4 3 2 5 4 3" xfId="39655" xr:uid="{00000000-0005-0000-0000-0000309A0000}"/>
    <cellStyle name="20% - Accent1 4 3 2 5 4 3 2" xfId="39656" xr:uid="{00000000-0005-0000-0000-0000319A0000}"/>
    <cellStyle name="20% - Accent1 4 3 2 5 4 4" xfId="39657" xr:uid="{00000000-0005-0000-0000-0000329A0000}"/>
    <cellStyle name="20% - Accent1 4 3 2 5 5" xfId="39658" xr:uid="{00000000-0005-0000-0000-0000339A0000}"/>
    <cellStyle name="20% - Accent1 4 3 2 5 5 2" xfId="39659" xr:uid="{00000000-0005-0000-0000-0000349A0000}"/>
    <cellStyle name="20% - Accent1 4 3 2 5 5 2 2" xfId="39660" xr:uid="{00000000-0005-0000-0000-0000359A0000}"/>
    <cellStyle name="20% - Accent1 4 3 2 5 5 2 2 2" xfId="39661" xr:uid="{00000000-0005-0000-0000-0000369A0000}"/>
    <cellStyle name="20% - Accent1 4 3 2 5 5 2 3" xfId="39662" xr:uid="{00000000-0005-0000-0000-0000379A0000}"/>
    <cellStyle name="20% - Accent1 4 3 2 5 5 3" xfId="39663" xr:uid="{00000000-0005-0000-0000-0000389A0000}"/>
    <cellStyle name="20% - Accent1 4 3 2 5 5 3 2" xfId="39664" xr:uid="{00000000-0005-0000-0000-0000399A0000}"/>
    <cellStyle name="20% - Accent1 4 3 2 5 5 4" xfId="39665" xr:uid="{00000000-0005-0000-0000-00003A9A0000}"/>
    <cellStyle name="20% - Accent1 4 3 2 5 6" xfId="39666" xr:uid="{00000000-0005-0000-0000-00003B9A0000}"/>
    <cellStyle name="20% - Accent1 4 3 2 5 6 2" xfId="39667" xr:uid="{00000000-0005-0000-0000-00003C9A0000}"/>
    <cellStyle name="20% - Accent1 4 3 2 5 6 2 2" xfId="39668" xr:uid="{00000000-0005-0000-0000-00003D9A0000}"/>
    <cellStyle name="20% - Accent1 4 3 2 5 6 2 2 2" xfId="39669" xr:uid="{00000000-0005-0000-0000-00003E9A0000}"/>
    <cellStyle name="20% - Accent1 4 3 2 5 6 2 3" xfId="39670" xr:uid="{00000000-0005-0000-0000-00003F9A0000}"/>
    <cellStyle name="20% - Accent1 4 3 2 5 6 3" xfId="39671" xr:uid="{00000000-0005-0000-0000-0000409A0000}"/>
    <cellStyle name="20% - Accent1 4 3 2 5 6 3 2" xfId="39672" xr:uid="{00000000-0005-0000-0000-0000419A0000}"/>
    <cellStyle name="20% - Accent1 4 3 2 5 6 4" xfId="39673" xr:uid="{00000000-0005-0000-0000-0000429A0000}"/>
    <cellStyle name="20% - Accent1 4 3 2 5 7" xfId="39674" xr:uid="{00000000-0005-0000-0000-0000439A0000}"/>
    <cellStyle name="20% - Accent1 4 3 2 5 7 2" xfId="39675" xr:uid="{00000000-0005-0000-0000-0000449A0000}"/>
    <cellStyle name="20% - Accent1 4 3 2 5 7 2 2" xfId="39676" xr:uid="{00000000-0005-0000-0000-0000459A0000}"/>
    <cellStyle name="20% - Accent1 4 3 2 5 7 3" xfId="39677" xr:uid="{00000000-0005-0000-0000-0000469A0000}"/>
    <cellStyle name="20% - Accent1 4 3 2 5 8" xfId="39678" xr:uid="{00000000-0005-0000-0000-0000479A0000}"/>
    <cellStyle name="20% - Accent1 4 3 2 5 8 2" xfId="39679" xr:uid="{00000000-0005-0000-0000-0000489A0000}"/>
    <cellStyle name="20% - Accent1 4 3 2 5 8 2 2" xfId="39680" xr:uid="{00000000-0005-0000-0000-0000499A0000}"/>
    <cellStyle name="20% - Accent1 4 3 2 5 8 3" xfId="39681" xr:uid="{00000000-0005-0000-0000-00004A9A0000}"/>
    <cellStyle name="20% - Accent1 4 3 2 5 9" xfId="39682" xr:uid="{00000000-0005-0000-0000-00004B9A0000}"/>
    <cellStyle name="20% - Accent1 4 3 2 5 9 2" xfId="39683" xr:uid="{00000000-0005-0000-0000-00004C9A0000}"/>
    <cellStyle name="20% - Accent1 4 3 2 6" xfId="39684" xr:uid="{00000000-0005-0000-0000-00004D9A0000}"/>
    <cellStyle name="20% - Accent1 4 3 2 6 2" xfId="39685" xr:uid="{00000000-0005-0000-0000-00004E9A0000}"/>
    <cellStyle name="20% - Accent1 4 3 2 6 2 2" xfId="39686" xr:uid="{00000000-0005-0000-0000-00004F9A0000}"/>
    <cellStyle name="20% - Accent1 4 3 2 6 2 2 2" xfId="39687" xr:uid="{00000000-0005-0000-0000-0000509A0000}"/>
    <cellStyle name="20% - Accent1 4 3 2 6 2 2 2 2" xfId="39688" xr:uid="{00000000-0005-0000-0000-0000519A0000}"/>
    <cellStyle name="20% - Accent1 4 3 2 6 2 2 3" xfId="39689" xr:uid="{00000000-0005-0000-0000-0000529A0000}"/>
    <cellStyle name="20% - Accent1 4 3 2 6 2 3" xfId="39690" xr:uid="{00000000-0005-0000-0000-0000539A0000}"/>
    <cellStyle name="20% - Accent1 4 3 2 6 2 3 2" xfId="39691" xr:uid="{00000000-0005-0000-0000-0000549A0000}"/>
    <cellStyle name="20% - Accent1 4 3 2 6 2 4" xfId="39692" xr:uid="{00000000-0005-0000-0000-0000559A0000}"/>
    <cellStyle name="20% - Accent1 4 3 2 6 3" xfId="39693" xr:uid="{00000000-0005-0000-0000-0000569A0000}"/>
    <cellStyle name="20% - Accent1 4 3 2 6 3 2" xfId="39694" xr:uid="{00000000-0005-0000-0000-0000579A0000}"/>
    <cellStyle name="20% - Accent1 4 3 2 6 3 2 2" xfId="39695" xr:uid="{00000000-0005-0000-0000-0000589A0000}"/>
    <cellStyle name="20% - Accent1 4 3 2 6 3 2 2 2" xfId="39696" xr:uid="{00000000-0005-0000-0000-0000599A0000}"/>
    <cellStyle name="20% - Accent1 4 3 2 6 3 2 3" xfId="39697" xr:uid="{00000000-0005-0000-0000-00005A9A0000}"/>
    <cellStyle name="20% - Accent1 4 3 2 6 3 3" xfId="39698" xr:uid="{00000000-0005-0000-0000-00005B9A0000}"/>
    <cellStyle name="20% - Accent1 4 3 2 6 3 3 2" xfId="39699" xr:uid="{00000000-0005-0000-0000-00005C9A0000}"/>
    <cellStyle name="20% - Accent1 4 3 2 6 3 4" xfId="39700" xr:uid="{00000000-0005-0000-0000-00005D9A0000}"/>
    <cellStyle name="20% - Accent1 4 3 2 6 4" xfId="39701" xr:uid="{00000000-0005-0000-0000-00005E9A0000}"/>
    <cellStyle name="20% - Accent1 4 3 2 6 4 2" xfId="39702" xr:uid="{00000000-0005-0000-0000-00005F9A0000}"/>
    <cellStyle name="20% - Accent1 4 3 2 6 4 2 2" xfId="39703" xr:uid="{00000000-0005-0000-0000-0000609A0000}"/>
    <cellStyle name="20% - Accent1 4 3 2 6 4 2 2 2" xfId="39704" xr:uid="{00000000-0005-0000-0000-0000619A0000}"/>
    <cellStyle name="20% - Accent1 4 3 2 6 4 2 3" xfId="39705" xr:uid="{00000000-0005-0000-0000-0000629A0000}"/>
    <cellStyle name="20% - Accent1 4 3 2 6 4 3" xfId="39706" xr:uid="{00000000-0005-0000-0000-0000639A0000}"/>
    <cellStyle name="20% - Accent1 4 3 2 6 4 3 2" xfId="39707" xr:uid="{00000000-0005-0000-0000-0000649A0000}"/>
    <cellStyle name="20% - Accent1 4 3 2 6 4 4" xfId="39708" xr:uid="{00000000-0005-0000-0000-0000659A0000}"/>
    <cellStyle name="20% - Accent1 4 3 2 6 5" xfId="39709" xr:uid="{00000000-0005-0000-0000-0000669A0000}"/>
    <cellStyle name="20% - Accent1 4 3 2 6 5 2" xfId="39710" xr:uid="{00000000-0005-0000-0000-0000679A0000}"/>
    <cellStyle name="20% - Accent1 4 3 2 6 5 2 2" xfId="39711" xr:uid="{00000000-0005-0000-0000-0000689A0000}"/>
    <cellStyle name="20% - Accent1 4 3 2 6 5 3" xfId="39712" xr:uid="{00000000-0005-0000-0000-0000699A0000}"/>
    <cellStyle name="20% - Accent1 4 3 2 6 6" xfId="39713" xr:uid="{00000000-0005-0000-0000-00006A9A0000}"/>
    <cellStyle name="20% - Accent1 4 3 2 6 6 2" xfId="39714" xr:uid="{00000000-0005-0000-0000-00006B9A0000}"/>
    <cellStyle name="20% - Accent1 4 3 2 6 6 2 2" xfId="39715" xr:uid="{00000000-0005-0000-0000-00006C9A0000}"/>
    <cellStyle name="20% - Accent1 4 3 2 6 6 3" xfId="39716" xr:uid="{00000000-0005-0000-0000-00006D9A0000}"/>
    <cellStyle name="20% - Accent1 4 3 2 6 7" xfId="39717" xr:uid="{00000000-0005-0000-0000-00006E9A0000}"/>
    <cellStyle name="20% - Accent1 4 3 2 6 7 2" xfId="39718" xr:uid="{00000000-0005-0000-0000-00006F9A0000}"/>
    <cellStyle name="20% - Accent1 4 3 2 6 8" xfId="39719" xr:uid="{00000000-0005-0000-0000-0000709A0000}"/>
    <cellStyle name="20% - Accent1 4 3 2 6 8 2" xfId="39720" xr:uid="{00000000-0005-0000-0000-0000719A0000}"/>
    <cellStyle name="20% - Accent1 4 3 2 6 9" xfId="39721" xr:uid="{00000000-0005-0000-0000-0000729A0000}"/>
    <cellStyle name="20% - Accent1 4 3 2 7" xfId="39722" xr:uid="{00000000-0005-0000-0000-0000739A0000}"/>
    <cellStyle name="20% - Accent1 4 3 2 7 2" xfId="39723" xr:uid="{00000000-0005-0000-0000-0000749A0000}"/>
    <cellStyle name="20% - Accent1 4 3 2 7 2 2" xfId="39724" xr:uid="{00000000-0005-0000-0000-0000759A0000}"/>
    <cellStyle name="20% - Accent1 4 3 2 7 2 2 2" xfId="39725" xr:uid="{00000000-0005-0000-0000-0000769A0000}"/>
    <cellStyle name="20% - Accent1 4 3 2 7 2 2 2 2" xfId="39726" xr:uid="{00000000-0005-0000-0000-0000779A0000}"/>
    <cellStyle name="20% - Accent1 4 3 2 7 2 2 3" xfId="39727" xr:uid="{00000000-0005-0000-0000-0000789A0000}"/>
    <cellStyle name="20% - Accent1 4 3 2 7 2 3" xfId="39728" xr:uid="{00000000-0005-0000-0000-0000799A0000}"/>
    <cellStyle name="20% - Accent1 4 3 2 7 2 3 2" xfId="39729" xr:uid="{00000000-0005-0000-0000-00007A9A0000}"/>
    <cellStyle name="20% - Accent1 4 3 2 7 2 4" xfId="39730" xr:uid="{00000000-0005-0000-0000-00007B9A0000}"/>
    <cellStyle name="20% - Accent1 4 3 2 7 3" xfId="39731" xr:uid="{00000000-0005-0000-0000-00007C9A0000}"/>
    <cellStyle name="20% - Accent1 4 3 2 7 3 2" xfId="39732" xr:uid="{00000000-0005-0000-0000-00007D9A0000}"/>
    <cellStyle name="20% - Accent1 4 3 2 7 3 2 2" xfId="39733" xr:uid="{00000000-0005-0000-0000-00007E9A0000}"/>
    <cellStyle name="20% - Accent1 4 3 2 7 3 2 2 2" xfId="39734" xr:uid="{00000000-0005-0000-0000-00007F9A0000}"/>
    <cellStyle name="20% - Accent1 4 3 2 7 3 2 3" xfId="39735" xr:uid="{00000000-0005-0000-0000-0000809A0000}"/>
    <cellStyle name="20% - Accent1 4 3 2 7 3 3" xfId="39736" xr:uid="{00000000-0005-0000-0000-0000819A0000}"/>
    <cellStyle name="20% - Accent1 4 3 2 7 3 3 2" xfId="39737" xr:uid="{00000000-0005-0000-0000-0000829A0000}"/>
    <cellStyle name="20% - Accent1 4 3 2 7 3 4" xfId="39738" xr:uid="{00000000-0005-0000-0000-0000839A0000}"/>
    <cellStyle name="20% - Accent1 4 3 2 7 4" xfId="39739" xr:uid="{00000000-0005-0000-0000-0000849A0000}"/>
    <cellStyle name="20% - Accent1 4 3 2 7 4 2" xfId="39740" xr:uid="{00000000-0005-0000-0000-0000859A0000}"/>
    <cellStyle name="20% - Accent1 4 3 2 7 4 2 2" xfId="39741" xr:uid="{00000000-0005-0000-0000-0000869A0000}"/>
    <cellStyle name="20% - Accent1 4 3 2 7 4 2 2 2" xfId="39742" xr:uid="{00000000-0005-0000-0000-0000879A0000}"/>
    <cellStyle name="20% - Accent1 4 3 2 7 4 2 3" xfId="39743" xr:uid="{00000000-0005-0000-0000-0000889A0000}"/>
    <cellStyle name="20% - Accent1 4 3 2 7 4 3" xfId="39744" xr:uid="{00000000-0005-0000-0000-0000899A0000}"/>
    <cellStyle name="20% - Accent1 4 3 2 7 4 3 2" xfId="39745" xr:uid="{00000000-0005-0000-0000-00008A9A0000}"/>
    <cellStyle name="20% - Accent1 4 3 2 7 4 4" xfId="39746" xr:uid="{00000000-0005-0000-0000-00008B9A0000}"/>
    <cellStyle name="20% - Accent1 4 3 2 7 5" xfId="39747" xr:uid="{00000000-0005-0000-0000-00008C9A0000}"/>
    <cellStyle name="20% - Accent1 4 3 2 7 5 2" xfId="39748" xr:uid="{00000000-0005-0000-0000-00008D9A0000}"/>
    <cellStyle name="20% - Accent1 4 3 2 7 5 2 2" xfId="39749" xr:uid="{00000000-0005-0000-0000-00008E9A0000}"/>
    <cellStyle name="20% - Accent1 4 3 2 7 5 3" xfId="39750" xr:uid="{00000000-0005-0000-0000-00008F9A0000}"/>
    <cellStyle name="20% - Accent1 4 3 2 7 6" xfId="39751" xr:uid="{00000000-0005-0000-0000-0000909A0000}"/>
    <cellStyle name="20% - Accent1 4 3 2 7 6 2" xfId="39752" xr:uid="{00000000-0005-0000-0000-0000919A0000}"/>
    <cellStyle name="20% - Accent1 4 3 2 7 6 2 2" xfId="39753" xr:uid="{00000000-0005-0000-0000-0000929A0000}"/>
    <cellStyle name="20% - Accent1 4 3 2 7 6 3" xfId="39754" xr:uid="{00000000-0005-0000-0000-0000939A0000}"/>
    <cellStyle name="20% - Accent1 4 3 2 7 7" xfId="39755" xr:uid="{00000000-0005-0000-0000-0000949A0000}"/>
    <cellStyle name="20% - Accent1 4 3 2 7 7 2" xfId="39756" xr:uid="{00000000-0005-0000-0000-0000959A0000}"/>
    <cellStyle name="20% - Accent1 4 3 2 7 8" xfId="39757" xr:uid="{00000000-0005-0000-0000-0000969A0000}"/>
    <cellStyle name="20% - Accent1 4 3 2 7 8 2" xfId="39758" xr:uid="{00000000-0005-0000-0000-0000979A0000}"/>
    <cellStyle name="20% - Accent1 4 3 2 7 9" xfId="39759" xr:uid="{00000000-0005-0000-0000-0000989A0000}"/>
    <cellStyle name="20% - Accent1 4 3 2 8" xfId="39760" xr:uid="{00000000-0005-0000-0000-0000999A0000}"/>
    <cellStyle name="20% - Accent1 4 3 2 8 2" xfId="39761" xr:uid="{00000000-0005-0000-0000-00009A9A0000}"/>
    <cellStyle name="20% - Accent1 4 3 2 8 2 2" xfId="39762" xr:uid="{00000000-0005-0000-0000-00009B9A0000}"/>
    <cellStyle name="20% - Accent1 4 3 2 8 2 2 2" xfId="39763" xr:uid="{00000000-0005-0000-0000-00009C9A0000}"/>
    <cellStyle name="20% - Accent1 4 3 2 8 2 3" xfId="39764" xr:uid="{00000000-0005-0000-0000-00009D9A0000}"/>
    <cellStyle name="20% - Accent1 4 3 2 8 3" xfId="39765" xr:uid="{00000000-0005-0000-0000-00009E9A0000}"/>
    <cellStyle name="20% - Accent1 4 3 2 8 3 2" xfId="39766" xr:uid="{00000000-0005-0000-0000-00009F9A0000}"/>
    <cellStyle name="20% - Accent1 4 3 2 8 4" xfId="39767" xr:uid="{00000000-0005-0000-0000-0000A09A0000}"/>
    <cellStyle name="20% - Accent1 4 3 2 9" xfId="39768" xr:uid="{00000000-0005-0000-0000-0000A19A0000}"/>
    <cellStyle name="20% - Accent1 4 3 2 9 2" xfId="39769" xr:uid="{00000000-0005-0000-0000-0000A29A0000}"/>
    <cellStyle name="20% - Accent1 4 3 2 9 2 2" xfId="39770" xr:uid="{00000000-0005-0000-0000-0000A39A0000}"/>
    <cellStyle name="20% - Accent1 4 3 2 9 2 2 2" xfId="39771" xr:uid="{00000000-0005-0000-0000-0000A49A0000}"/>
    <cellStyle name="20% - Accent1 4 3 2 9 2 3" xfId="39772" xr:uid="{00000000-0005-0000-0000-0000A59A0000}"/>
    <cellStyle name="20% - Accent1 4 3 2 9 3" xfId="39773" xr:uid="{00000000-0005-0000-0000-0000A69A0000}"/>
    <cellStyle name="20% - Accent1 4 3 2 9 3 2" xfId="39774" xr:uid="{00000000-0005-0000-0000-0000A79A0000}"/>
    <cellStyle name="20% - Accent1 4 3 2 9 4" xfId="39775" xr:uid="{00000000-0005-0000-0000-0000A89A0000}"/>
    <cellStyle name="20% - Accent1 4 3 3" xfId="39776" xr:uid="{00000000-0005-0000-0000-0000A99A0000}"/>
    <cellStyle name="20% - Accent1 4 3 3 10" xfId="39777" xr:uid="{00000000-0005-0000-0000-0000AA9A0000}"/>
    <cellStyle name="20% - Accent1 4 3 3 10 2" xfId="39778" xr:uid="{00000000-0005-0000-0000-0000AB9A0000}"/>
    <cellStyle name="20% - Accent1 4 3 3 10 2 2" xfId="39779" xr:uid="{00000000-0005-0000-0000-0000AC9A0000}"/>
    <cellStyle name="20% - Accent1 4 3 3 10 3" xfId="39780" xr:uid="{00000000-0005-0000-0000-0000AD9A0000}"/>
    <cellStyle name="20% - Accent1 4 3 3 11" xfId="39781" xr:uid="{00000000-0005-0000-0000-0000AE9A0000}"/>
    <cellStyle name="20% - Accent1 4 3 3 11 2" xfId="39782" xr:uid="{00000000-0005-0000-0000-0000AF9A0000}"/>
    <cellStyle name="20% - Accent1 4 3 3 11 2 2" xfId="39783" xr:uid="{00000000-0005-0000-0000-0000B09A0000}"/>
    <cellStyle name="20% - Accent1 4 3 3 11 3" xfId="39784" xr:uid="{00000000-0005-0000-0000-0000B19A0000}"/>
    <cellStyle name="20% - Accent1 4 3 3 12" xfId="39785" xr:uid="{00000000-0005-0000-0000-0000B29A0000}"/>
    <cellStyle name="20% - Accent1 4 3 3 12 2" xfId="39786" xr:uid="{00000000-0005-0000-0000-0000B39A0000}"/>
    <cellStyle name="20% - Accent1 4 3 3 13" xfId="39787" xr:uid="{00000000-0005-0000-0000-0000B49A0000}"/>
    <cellStyle name="20% - Accent1 4 3 3 13 2" xfId="39788" xr:uid="{00000000-0005-0000-0000-0000B59A0000}"/>
    <cellStyle name="20% - Accent1 4 3 3 14" xfId="39789" xr:uid="{00000000-0005-0000-0000-0000B69A0000}"/>
    <cellStyle name="20% - Accent1 4 3 3 2" xfId="39790" xr:uid="{00000000-0005-0000-0000-0000B79A0000}"/>
    <cellStyle name="20% - Accent1 4 3 3 2 10" xfId="39791" xr:uid="{00000000-0005-0000-0000-0000B89A0000}"/>
    <cellStyle name="20% - Accent1 4 3 3 2 10 2" xfId="39792" xr:uid="{00000000-0005-0000-0000-0000B99A0000}"/>
    <cellStyle name="20% - Accent1 4 3 3 2 11" xfId="39793" xr:uid="{00000000-0005-0000-0000-0000BA9A0000}"/>
    <cellStyle name="20% - Accent1 4 3 3 2 2" xfId="39794" xr:uid="{00000000-0005-0000-0000-0000BB9A0000}"/>
    <cellStyle name="20% - Accent1 4 3 3 2 2 2" xfId="39795" xr:uid="{00000000-0005-0000-0000-0000BC9A0000}"/>
    <cellStyle name="20% - Accent1 4 3 3 2 2 2 2" xfId="39796" xr:uid="{00000000-0005-0000-0000-0000BD9A0000}"/>
    <cellStyle name="20% - Accent1 4 3 3 2 2 2 2 2" xfId="39797" xr:uid="{00000000-0005-0000-0000-0000BE9A0000}"/>
    <cellStyle name="20% - Accent1 4 3 3 2 2 2 2 2 2" xfId="39798" xr:uid="{00000000-0005-0000-0000-0000BF9A0000}"/>
    <cellStyle name="20% - Accent1 4 3 3 2 2 2 2 3" xfId="39799" xr:uid="{00000000-0005-0000-0000-0000C09A0000}"/>
    <cellStyle name="20% - Accent1 4 3 3 2 2 2 3" xfId="39800" xr:uid="{00000000-0005-0000-0000-0000C19A0000}"/>
    <cellStyle name="20% - Accent1 4 3 3 2 2 2 3 2" xfId="39801" xr:uid="{00000000-0005-0000-0000-0000C29A0000}"/>
    <cellStyle name="20% - Accent1 4 3 3 2 2 2 4" xfId="39802" xr:uid="{00000000-0005-0000-0000-0000C39A0000}"/>
    <cellStyle name="20% - Accent1 4 3 3 2 2 3" xfId="39803" xr:uid="{00000000-0005-0000-0000-0000C49A0000}"/>
    <cellStyle name="20% - Accent1 4 3 3 2 2 3 2" xfId="39804" xr:uid="{00000000-0005-0000-0000-0000C59A0000}"/>
    <cellStyle name="20% - Accent1 4 3 3 2 2 3 2 2" xfId="39805" xr:uid="{00000000-0005-0000-0000-0000C69A0000}"/>
    <cellStyle name="20% - Accent1 4 3 3 2 2 3 2 2 2" xfId="39806" xr:uid="{00000000-0005-0000-0000-0000C79A0000}"/>
    <cellStyle name="20% - Accent1 4 3 3 2 2 3 2 3" xfId="39807" xr:uid="{00000000-0005-0000-0000-0000C89A0000}"/>
    <cellStyle name="20% - Accent1 4 3 3 2 2 3 3" xfId="39808" xr:uid="{00000000-0005-0000-0000-0000C99A0000}"/>
    <cellStyle name="20% - Accent1 4 3 3 2 2 3 3 2" xfId="39809" xr:uid="{00000000-0005-0000-0000-0000CA9A0000}"/>
    <cellStyle name="20% - Accent1 4 3 3 2 2 3 4" xfId="39810" xr:uid="{00000000-0005-0000-0000-0000CB9A0000}"/>
    <cellStyle name="20% - Accent1 4 3 3 2 2 4" xfId="39811" xr:uid="{00000000-0005-0000-0000-0000CC9A0000}"/>
    <cellStyle name="20% - Accent1 4 3 3 2 2 4 2" xfId="39812" xr:uid="{00000000-0005-0000-0000-0000CD9A0000}"/>
    <cellStyle name="20% - Accent1 4 3 3 2 2 4 2 2" xfId="39813" xr:uid="{00000000-0005-0000-0000-0000CE9A0000}"/>
    <cellStyle name="20% - Accent1 4 3 3 2 2 4 2 2 2" xfId="39814" xr:uid="{00000000-0005-0000-0000-0000CF9A0000}"/>
    <cellStyle name="20% - Accent1 4 3 3 2 2 4 2 3" xfId="39815" xr:uid="{00000000-0005-0000-0000-0000D09A0000}"/>
    <cellStyle name="20% - Accent1 4 3 3 2 2 4 3" xfId="39816" xr:uid="{00000000-0005-0000-0000-0000D19A0000}"/>
    <cellStyle name="20% - Accent1 4 3 3 2 2 4 3 2" xfId="39817" xr:uid="{00000000-0005-0000-0000-0000D29A0000}"/>
    <cellStyle name="20% - Accent1 4 3 3 2 2 4 4" xfId="39818" xr:uid="{00000000-0005-0000-0000-0000D39A0000}"/>
    <cellStyle name="20% - Accent1 4 3 3 2 2 5" xfId="39819" xr:uid="{00000000-0005-0000-0000-0000D49A0000}"/>
    <cellStyle name="20% - Accent1 4 3 3 2 2 5 2" xfId="39820" xr:uid="{00000000-0005-0000-0000-0000D59A0000}"/>
    <cellStyle name="20% - Accent1 4 3 3 2 2 5 2 2" xfId="39821" xr:uid="{00000000-0005-0000-0000-0000D69A0000}"/>
    <cellStyle name="20% - Accent1 4 3 3 2 2 5 3" xfId="39822" xr:uid="{00000000-0005-0000-0000-0000D79A0000}"/>
    <cellStyle name="20% - Accent1 4 3 3 2 2 6" xfId="39823" xr:uid="{00000000-0005-0000-0000-0000D89A0000}"/>
    <cellStyle name="20% - Accent1 4 3 3 2 2 6 2" xfId="39824" xr:uid="{00000000-0005-0000-0000-0000D99A0000}"/>
    <cellStyle name="20% - Accent1 4 3 3 2 2 6 2 2" xfId="39825" xr:uid="{00000000-0005-0000-0000-0000DA9A0000}"/>
    <cellStyle name="20% - Accent1 4 3 3 2 2 6 3" xfId="39826" xr:uid="{00000000-0005-0000-0000-0000DB9A0000}"/>
    <cellStyle name="20% - Accent1 4 3 3 2 2 7" xfId="39827" xr:uid="{00000000-0005-0000-0000-0000DC9A0000}"/>
    <cellStyle name="20% - Accent1 4 3 3 2 2 7 2" xfId="39828" xr:uid="{00000000-0005-0000-0000-0000DD9A0000}"/>
    <cellStyle name="20% - Accent1 4 3 3 2 2 8" xfId="39829" xr:uid="{00000000-0005-0000-0000-0000DE9A0000}"/>
    <cellStyle name="20% - Accent1 4 3 3 2 2 8 2" xfId="39830" xr:uid="{00000000-0005-0000-0000-0000DF9A0000}"/>
    <cellStyle name="20% - Accent1 4 3 3 2 2 9" xfId="39831" xr:uid="{00000000-0005-0000-0000-0000E09A0000}"/>
    <cellStyle name="20% - Accent1 4 3 3 2 3" xfId="39832" xr:uid="{00000000-0005-0000-0000-0000E19A0000}"/>
    <cellStyle name="20% - Accent1 4 3 3 2 3 2" xfId="39833" xr:uid="{00000000-0005-0000-0000-0000E29A0000}"/>
    <cellStyle name="20% - Accent1 4 3 3 2 3 2 2" xfId="39834" xr:uid="{00000000-0005-0000-0000-0000E39A0000}"/>
    <cellStyle name="20% - Accent1 4 3 3 2 3 2 2 2" xfId="39835" xr:uid="{00000000-0005-0000-0000-0000E49A0000}"/>
    <cellStyle name="20% - Accent1 4 3 3 2 3 2 2 2 2" xfId="39836" xr:uid="{00000000-0005-0000-0000-0000E59A0000}"/>
    <cellStyle name="20% - Accent1 4 3 3 2 3 2 2 3" xfId="39837" xr:uid="{00000000-0005-0000-0000-0000E69A0000}"/>
    <cellStyle name="20% - Accent1 4 3 3 2 3 2 3" xfId="39838" xr:uid="{00000000-0005-0000-0000-0000E79A0000}"/>
    <cellStyle name="20% - Accent1 4 3 3 2 3 2 3 2" xfId="39839" xr:uid="{00000000-0005-0000-0000-0000E89A0000}"/>
    <cellStyle name="20% - Accent1 4 3 3 2 3 2 4" xfId="39840" xr:uid="{00000000-0005-0000-0000-0000E99A0000}"/>
    <cellStyle name="20% - Accent1 4 3 3 2 3 3" xfId="39841" xr:uid="{00000000-0005-0000-0000-0000EA9A0000}"/>
    <cellStyle name="20% - Accent1 4 3 3 2 3 3 2" xfId="39842" xr:uid="{00000000-0005-0000-0000-0000EB9A0000}"/>
    <cellStyle name="20% - Accent1 4 3 3 2 3 3 2 2" xfId="39843" xr:uid="{00000000-0005-0000-0000-0000EC9A0000}"/>
    <cellStyle name="20% - Accent1 4 3 3 2 3 3 2 2 2" xfId="39844" xr:uid="{00000000-0005-0000-0000-0000ED9A0000}"/>
    <cellStyle name="20% - Accent1 4 3 3 2 3 3 2 3" xfId="39845" xr:uid="{00000000-0005-0000-0000-0000EE9A0000}"/>
    <cellStyle name="20% - Accent1 4 3 3 2 3 3 3" xfId="39846" xr:uid="{00000000-0005-0000-0000-0000EF9A0000}"/>
    <cellStyle name="20% - Accent1 4 3 3 2 3 3 3 2" xfId="39847" xr:uid="{00000000-0005-0000-0000-0000F09A0000}"/>
    <cellStyle name="20% - Accent1 4 3 3 2 3 3 4" xfId="39848" xr:uid="{00000000-0005-0000-0000-0000F19A0000}"/>
    <cellStyle name="20% - Accent1 4 3 3 2 3 4" xfId="39849" xr:uid="{00000000-0005-0000-0000-0000F29A0000}"/>
    <cellStyle name="20% - Accent1 4 3 3 2 3 4 2" xfId="39850" xr:uid="{00000000-0005-0000-0000-0000F39A0000}"/>
    <cellStyle name="20% - Accent1 4 3 3 2 3 4 2 2" xfId="39851" xr:uid="{00000000-0005-0000-0000-0000F49A0000}"/>
    <cellStyle name="20% - Accent1 4 3 3 2 3 4 2 2 2" xfId="39852" xr:uid="{00000000-0005-0000-0000-0000F59A0000}"/>
    <cellStyle name="20% - Accent1 4 3 3 2 3 4 2 3" xfId="39853" xr:uid="{00000000-0005-0000-0000-0000F69A0000}"/>
    <cellStyle name="20% - Accent1 4 3 3 2 3 4 3" xfId="39854" xr:uid="{00000000-0005-0000-0000-0000F79A0000}"/>
    <cellStyle name="20% - Accent1 4 3 3 2 3 4 3 2" xfId="39855" xr:uid="{00000000-0005-0000-0000-0000F89A0000}"/>
    <cellStyle name="20% - Accent1 4 3 3 2 3 4 4" xfId="39856" xr:uid="{00000000-0005-0000-0000-0000F99A0000}"/>
    <cellStyle name="20% - Accent1 4 3 3 2 3 5" xfId="39857" xr:uid="{00000000-0005-0000-0000-0000FA9A0000}"/>
    <cellStyle name="20% - Accent1 4 3 3 2 3 5 2" xfId="39858" xr:uid="{00000000-0005-0000-0000-0000FB9A0000}"/>
    <cellStyle name="20% - Accent1 4 3 3 2 3 5 2 2" xfId="39859" xr:uid="{00000000-0005-0000-0000-0000FC9A0000}"/>
    <cellStyle name="20% - Accent1 4 3 3 2 3 5 3" xfId="39860" xr:uid="{00000000-0005-0000-0000-0000FD9A0000}"/>
    <cellStyle name="20% - Accent1 4 3 3 2 3 6" xfId="39861" xr:uid="{00000000-0005-0000-0000-0000FE9A0000}"/>
    <cellStyle name="20% - Accent1 4 3 3 2 3 6 2" xfId="39862" xr:uid="{00000000-0005-0000-0000-0000FF9A0000}"/>
    <cellStyle name="20% - Accent1 4 3 3 2 3 6 2 2" xfId="39863" xr:uid="{00000000-0005-0000-0000-0000009B0000}"/>
    <cellStyle name="20% - Accent1 4 3 3 2 3 6 3" xfId="39864" xr:uid="{00000000-0005-0000-0000-0000019B0000}"/>
    <cellStyle name="20% - Accent1 4 3 3 2 3 7" xfId="39865" xr:uid="{00000000-0005-0000-0000-0000029B0000}"/>
    <cellStyle name="20% - Accent1 4 3 3 2 3 7 2" xfId="39866" xr:uid="{00000000-0005-0000-0000-0000039B0000}"/>
    <cellStyle name="20% - Accent1 4 3 3 2 3 8" xfId="39867" xr:uid="{00000000-0005-0000-0000-0000049B0000}"/>
    <cellStyle name="20% - Accent1 4 3 3 2 3 8 2" xfId="39868" xr:uid="{00000000-0005-0000-0000-0000059B0000}"/>
    <cellStyle name="20% - Accent1 4 3 3 2 3 9" xfId="39869" xr:uid="{00000000-0005-0000-0000-0000069B0000}"/>
    <cellStyle name="20% - Accent1 4 3 3 2 4" xfId="39870" xr:uid="{00000000-0005-0000-0000-0000079B0000}"/>
    <cellStyle name="20% - Accent1 4 3 3 2 4 2" xfId="39871" xr:uid="{00000000-0005-0000-0000-0000089B0000}"/>
    <cellStyle name="20% - Accent1 4 3 3 2 4 2 2" xfId="39872" xr:uid="{00000000-0005-0000-0000-0000099B0000}"/>
    <cellStyle name="20% - Accent1 4 3 3 2 4 2 2 2" xfId="39873" xr:uid="{00000000-0005-0000-0000-00000A9B0000}"/>
    <cellStyle name="20% - Accent1 4 3 3 2 4 2 3" xfId="39874" xr:uid="{00000000-0005-0000-0000-00000B9B0000}"/>
    <cellStyle name="20% - Accent1 4 3 3 2 4 3" xfId="39875" xr:uid="{00000000-0005-0000-0000-00000C9B0000}"/>
    <cellStyle name="20% - Accent1 4 3 3 2 4 3 2" xfId="39876" xr:uid="{00000000-0005-0000-0000-00000D9B0000}"/>
    <cellStyle name="20% - Accent1 4 3 3 2 4 4" xfId="39877" xr:uid="{00000000-0005-0000-0000-00000E9B0000}"/>
    <cellStyle name="20% - Accent1 4 3 3 2 5" xfId="39878" xr:uid="{00000000-0005-0000-0000-00000F9B0000}"/>
    <cellStyle name="20% - Accent1 4 3 3 2 5 2" xfId="39879" xr:uid="{00000000-0005-0000-0000-0000109B0000}"/>
    <cellStyle name="20% - Accent1 4 3 3 2 5 2 2" xfId="39880" xr:uid="{00000000-0005-0000-0000-0000119B0000}"/>
    <cellStyle name="20% - Accent1 4 3 3 2 5 2 2 2" xfId="39881" xr:uid="{00000000-0005-0000-0000-0000129B0000}"/>
    <cellStyle name="20% - Accent1 4 3 3 2 5 2 3" xfId="39882" xr:uid="{00000000-0005-0000-0000-0000139B0000}"/>
    <cellStyle name="20% - Accent1 4 3 3 2 5 3" xfId="39883" xr:uid="{00000000-0005-0000-0000-0000149B0000}"/>
    <cellStyle name="20% - Accent1 4 3 3 2 5 3 2" xfId="39884" xr:uid="{00000000-0005-0000-0000-0000159B0000}"/>
    <cellStyle name="20% - Accent1 4 3 3 2 5 4" xfId="39885" xr:uid="{00000000-0005-0000-0000-0000169B0000}"/>
    <cellStyle name="20% - Accent1 4 3 3 2 6" xfId="39886" xr:uid="{00000000-0005-0000-0000-0000179B0000}"/>
    <cellStyle name="20% - Accent1 4 3 3 2 6 2" xfId="39887" xr:uid="{00000000-0005-0000-0000-0000189B0000}"/>
    <cellStyle name="20% - Accent1 4 3 3 2 6 2 2" xfId="39888" xr:uid="{00000000-0005-0000-0000-0000199B0000}"/>
    <cellStyle name="20% - Accent1 4 3 3 2 6 2 2 2" xfId="39889" xr:uid="{00000000-0005-0000-0000-00001A9B0000}"/>
    <cellStyle name="20% - Accent1 4 3 3 2 6 2 3" xfId="39890" xr:uid="{00000000-0005-0000-0000-00001B9B0000}"/>
    <cellStyle name="20% - Accent1 4 3 3 2 6 3" xfId="39891" xr:uid="{00000000-0005-0000-0000-00001C9B0000}"/>
    <cellStyle name="20% - Accent1 4 3 3 2 6 3 2" xfId="39892" xr:uid="{00000000-0005-0000-0000-00001D9B0000}"/>
    <cellStyle name="20% - Accent1 4 3 3 2 6 4" xfId="39893" xr:uid="{00000000-0005-0000-0000-00001E9B0000}"/>
    <cellStyle name="20% - Accent1 4 3 3 2 7" xfId="39894" xr:uid="{00000000-0005-0000-0000-00001F9B0000}"/>
    <cellStyle name="20% - Accent1 4 3 3 2 7 2" xfId="39895" xr:uid="{00000000-0005-0000-0000-0000209B0000}"/>
    <cellStyle name="20% - Accent1 4 3 3 2 7 2 2" xfId="39896" xr:uid="{00000000-0005-0000-0000-0000219B0000}"/>
    <cellStyle name="20% - Accent1 4 3 3 2 7 3" xfId="39897" xr:uid="{00000000-0005-0000-0000-0000229B0000}"/>
    <cellStyle name="20% - Accent1 4 3 3 2 8" xfId="39898" xr:uid="{00000000-0005-0000-0000-0000239B0000}"/>
    <cellStyle name="20% - Accent1 4 3 3 2 8 2" xfId="39899" xr:uid="{00000000-0005-0000-0000-0000249B0000}"/>
    <cellStyle name="20% - Accent1 4 3 3 2 8 2 2" xfId="39900" xr:uid="{00000000-0005-0000-0000-0000259B0000}"/>
    <cellStyle name="20% - Accent1 4 3 3 2 8 3" xfId="39901" xr:uid="{00000000-0005-0000-0000-0000269B0000}"/>
    <cellStyle name="20% - Accent1 4 3 3 2 9" xfId="39902" xr:uid="{00000000-0005-0000-0000-0000279B0000}"/>
    <cellStyle name="20% - Accent1 4 3 3 2 9 2" xfId="39903" xr:uid="{00000000-0005-0000-0000-0000289B0000}"/>
    <cellStyle name="20% - Accent1 4 3 3 3" xfId="39904" xr:uid="{00000000-0005-0000-0000-0000299B0000}"/>
    <cellStyle name="20% - Accent1 4 3 3 3 10" xfId="39905" xr:uid="{00000000-0005-0000-0000-00002A9B0000}"/>
    <cellStyle name="20% - Accent1 4 3 3 3 10 2" xfId="39906" xr:uid="{00000000-0005-0000-0000-00002B9B0000}"/>
    <cellStyle name="20% - Accent1 4 3 3 3 11" xfId="39907" xr:uid="{00000000-0005-0000-0000-00002C9B0000}"/>
    <cellStyle name="20% - Accent1 4 3 3 3 2" xfId="39908" xr:uid="{00000000-0005-0000-0000-00002D9B0000}"/>
    <cellStyle name="20% - Accent1 4 3 3 3 2 2" xfId="39909" xr:uid="{00000000-0005-0000-0000-00002E9B0000}"/>
    <cellStyle name="20% - Accent1 4 3 3 3 2 2 2" xfId="39910" xr:uid="{00000000-0005-0000-0000-00002F9B0000}"/>
    <cellStyle name="20% - Accent1 4 3 3 3 2 2 2 2" xfId="39911" xr:uid="{00000000-0005-0000-0000-0000309B0000}"/>
    <cellStyle name="20% - Accent1 4 3 3 3 2 2 2 2 2" xfId="39912" xr:uid="{00000000-0005-0000-0000-0000319B0000}"/>
    <cellStyle name="20% - Accent1 4 3 3 3 2 2 2 3" xfId="39913" xr:uid="{00000000-0005-0000-0000-0000329B0000}"/>
    <cellStyle name="20% - Accent1 4 3 3 3 2 2 3" xfId="39914" xr:uid="{00000000-0005-0000-0000-0000339B0000}"/>
    <cellStyle name="20% - Accent1 4 3 3 3 2 2 3 2" xfId="39915" xr:uid="{00000000-0005-0000-0000-0000349B0000}"/>
    <cellStyle name="20% - Accent1 4 3 3 3 2 2 4" xfId="39916" xr:uid="{00000000-0005-0000-0000-0000359B0000}"/>
    <cellStyle name="20% - Accent1 4 3 3 3 2 3" xfId="39917" xr:uid="{00000000-0005-0000-0000-0000369B0000}"/>
    <cellStyle name="20% - Accent1 4 3 3 3 2 3 2" xfId="39918" xr:uid="{00000000-0005-0000-0000-0000379B0000}"/>
    <cellStyle name="20% - Accent1 4 3 3 3 2 3 2 2" xfId="39919" xr:uid="{00000000-0005-0000-0000-0000389B0000}"/>
    <cellStyle name="20% - Accent1 4 3 3 3 2 3 2 2 2" xfId="39920" xr:uid="{00000000-0005-0000-0000-0000399B0000}"/>
    <cellStyle name="20% - Accent1 4 3 3 3 2 3 2 3" xfId="39921" xr:uid="{00000000-0005-0000-0000-00003A9B0000}"/>
    <cellStyle name="20% - Accent1 4 3 3 3 2 3 3" xfId="39922" xr:uid="{00000000-0005-0000-0000-00003B9B0000}"/>
    <cellStyle name="20% - Accent1 4 3 3 3 2 3 3 2" xfId="39923" xr:uid="{00000000-0005-0000-0000-00003C9B0000}"/>
    <cellStyle name="20% - Accent1 4 3 3 3 2 3 4" xfId="39924" xr:uid="{00000000-0005-0000-0000-00003D9B0000}"/>
    <cellStyle name="20% - Accent1 4 3 3 3 2 4" xfId="39925" xr:uid="{00000000-0005-0000-0000-00003E9B0000}"/>
    <cellStyle name="20% - Accent1 4 3 3 3 2 4 2" xfId="39926" xr:uid="{00000000-0005-0000-0000-00003F9B0000}"/>
    <cellStyle name="20% - Accent1 4 3 3 3 2 4 2 2" xfId="39927" xr:uid="{00000000-0005-0000-0000-0000409B0000}"/>
    <cellStyle name="20% - Accent1 4 3 3 3 2 4 2 2 2" xfId="39928" xr:uid="{00000000-0005-0000-0000-0000419B0000}"/>
    <cellStyle name="20% - Accent1 4 3 3 3 2 4 2 3" xfId="39929" xr:uid="{00000000-0005-0000-0000-0000429B0000}"/>
    <cellStyle name="20% - Accent1 4 3 3 3 2 4 3" xfId="39930" xr:uid="{00000000-0005-0000-0000-0000439B0000}"/>
    <cellStyle name="20% - Accent1 4 3 3 3 2 4 3 2" xfId="39931" xr:uid="{00000000-0005-0000-0000-0000449B0000}"/>
    <cellStyle name="20% - Accent1 4 3 3 3 2 4 4" xfId="39932" xr:uid="{00000000-0005-0000-0000-0000459B0000}"/>
    <cellStyle name="20% - Accent1 4 3 3 3 2 5" xfId="39933" xr:uid="{00000000-0005-0000-0000-0000469B0000}"/>
    <cellStyle name="20% - Accent1 4 3 3 3 2 5 2" xfId="39934" xr:uid="{00000000-0005-0000-0000-0000479B0000}"/>
    <cellStyle name="20% - Accent1 4 3 3 3 2 5 2 2" xfId="39935" xr:uid="{00000000-0005-0000-0000-0000489B0000}"/>
    <cellStyle name="20% - Accent1 4 3 3 3 2 5 3" xfId="39936" xr:uid="{00000000-0005-0000-0000-0000499B0000}"/>
    <cellStyle name="20% - Accent1 4 3 3 3 2 6" xfId="39937" xr:uid="{00000000-0005-0000-0000-00004A9B0000}"/>
    <cellStyle name="20% - Accent1 4 3 3 3 2 6 2" xfId="39938" xr:uid="{00000000-0005-0000-0000-00004B9B0000}"/>
    <cellStyle name="20% - Accent1 4 3 3 3 2 6 2 2" xfId="39939" xr:uid="{00000000-0005-0000-0000-00004C9B0000}"/>
    <cellStyle name="20% - Accent1 4 3 3 3 2 6 3" xfId="39940" xr:uid="{00000000-0005-0000-0000-00004D9B0000}"/>
    <cellStyle name="20% - Accent1 4 3 3 3 2 7" xfId="39941" xr:uid="{00000000-0005-0000-0000-00004E9B0000}"/>
    <cellStyle name="20% - Accent1 4 3 3 3 2 7 2" xfId="39942" xr:uid="{00000000-0005-0000-0000-00004F9B0000}"/>
    <cellStyle name="20% - Accent1 4 3 3 3 2 8" xfId="39943" xr:uid="{00000000-0005-0000-0000-0000509B0000}"/>
    <cellStyle name="20% - Accent1 4 3 3 3 2 8 2" xfId="39944" xr:uid="{00000000-0005-0000-0000-0000519B0000}"/>
    <cellStyle name="20% - Accent1 4 3 3 3 2 9" xfId="39945" xr:uid="{00000000-0005-0000-0000-0000529B0000}"/>
    <cellStyle name="20% - Accent1 4 3 3 3 3" xfId="39946" xr:uid="{00000000-0005-0000-0000-0000539B0000}"/>
    <cellStyle name="20% - Accent1 4 3 3 3 3 2" xfId="39947" xr:uid="{00000000-0005-0000-0000-0000549B0000}"/>
    <cellStyle name="20% - Accent1 4 3 3 3 3 2 2" xfId="39948" xr:uid="{00000000-0005-0000-0000-0000559B0000}"/>
    <cellStyle name="20% - Accent1 4 3 3 3 3 2 2 2" xfId="39949" xr:uid="{00000000-0005-0000-0000-0000569B0000}"/>
    <cellStyle name="20% - Accent1 4 3 3 3 3 2 2 2 2" xfId="39950" xr:uid="{00000000-0005-0000-0000-0000579B0000}"/>
    <cellStyle name="20% - Accent1 4 3 3 3 3 2 2 3" xfId="39951" xr:uid="{00000000-0005-0000-0000-0000589B0000}"/>
    <cellStyle name="20% - Accent1 4 3 3 3 3 2 3" xfId="39952" xr:uid="{00000000-0005-0000-0000-0000599B0000}"/>
    <cellStyle name="20% - Accent1 4 3 3 3 3 2 3 2" xfId="39953" xr:uid="{00000000-0005-0000-0000-00005A9B0000}"/>
    <cellStyle name="20% - Accent1 4 3 3 3 3 2 4" xfId="39954" xr:uid="{00000000-0005-0000-0000-00005B9B0000}"/>
    <cellStyle name="20% - Accent1 4 3 3 3 3 3" xfId="39955" xr:uid="{00000000-0005-0000-0000-00005C9B0000}"/>
    <cellStyle name="20% - Accent1 4 3 3 3 3 3 2" xfId="39956" xr:uid="{00000000-0005-0000-0000-00005D9B0000}"/>
    <cellStyle name="20% - Accent1 4 3 3 3 3 3 2 2" xfId="39957" xr:uid="{00000000-0005-0000-0000-00005E9B0000}"/>
    <cellStyle name="20% - Accent1 4 3 3 3 3 3 2 2 2" xfId="39958" xr:uid="{00000000-0005-0000-0000-00005F9B0000}"/>
    <cellStyle name="20% - Accent1 4 3 3 3 3 3 2 3" xfId="39959" xr:uid="{00000000-0005-0000-0000-0000609B0000}"/>
    <cellStyle name="20% - Accent1 4 3 3 3 3 3 3" xfId="39960" xr:uid="{00000000-0005-0000-0000-0000619B0000}"/>
    <cellStyle name="20% - Accent1 4 3 3 3 3 3 3 2" xfId="39961" xr:uid="{00000000-0005-0000-0000-0000629B0000}"/>
    <cellStyle name="20% - Accent1 4 3 3 3 3 3 4" xfId="39962" xr:uid="{00000000-0005-0000-0000-0000639B0000}"/>
    <cellStyle name="20% - Accent1 4 3 3 3 3 4" xfId="39963" xr:uid="{00000000-0005-0000-0000-0000649B0000}"/>
    <cellStyle name="20% - Accent1 4 3 3 3 3 4 2" xfId="39964" xr:uid="{00000000-0005-0000-0000-0000659B0000}"/>
    <cellStyle name="20% - Accent1 4 3 3 3 3 4 2 2" xfId="39965" xr:uid="{00000000-0005-0000-0000-0000669B0000}"/>
    <cellStyle name="20% - Accent1 4 3 3 3 3 4 2 2 2" xfId="39966" xr:uid="{00000000-0005-0000-0000-0000679B0000}"/>
    <cellStyle name="20% - Accent1 4 3 3 3 3 4 2 3" xfId="39967" xr:uid="{00000000-0005-0000-0000-0000689B0000}"/>
    <cellStyle name="20% - Accent1 4 3 3 3 3 4 3" xfId="39968" xr:uid="{00000000-0005-0000-0000-0000699B0000}"/>
    <cellStyle name="20% - Accent1 4 3 3 3 3 4 3 2" xfId="39969" xr:uid="{00000000-0005-0000-0000-00006A9B0000}"/>
    <cellStyle name="20% - Accent1 4 3 3 3 3 4 4" xfId="39970" xr:uid="{00000000-0005-0000-0000-00006B9B0000}"/>
    <cellStyle name="20% - Accent1 4 3 3 3 3 5" xfId="39971" xr:uid="{00000000-0005-0000-0000-00006C9B0000}"/>
    <cellStyle name="20% - Accent1 4 3 3 3 3 5 2" xfId="39972" xr:uid="{00000000-0005-0000-0000-00006D9B0000}"/>
    <cellStyle name="20% - Accent1 4 3 3 3 3 5 2 2" xfId="39973" xr:uid="{00000000-0005-0000-0000-00006E9B0000}"/>
    <cellStyle name="20% - Accent1 4 3 3 3 3 5 3" xfId="39974" xr:uid="{00000000-0005-0000-0000-00006F9B0000}"/>
    <cellStyle name="20% - Accent1 4 3 3 3 3 6" xfId="39975" xr:uid="{00000000-0005-0000-0000-0000709B0000}"/>
    <cellStyle name="20% - Accent1 4 3 3 3 3 6 2" xfId="39976" xr:uid="{00000000-0005-0000-0000-0000719B0000}"/>
    <cellStyle name="20% - Accent1 4 3 3 3 3 6 2 2" xfId="39977" xr:uid="{00000000-0005-0000-0000-0000729B0000}"/>
    <cellStyle name="20% - Accent1 4 3 3 3 3 6 3" xfId="39978" xr:uid="{00000000-0005-0000-0000-0000739B0000}"/>
    <cellStyle name="20% - Accent1 4 3 3 3 3 7" xfId="39979" xr:uid="{00000000-0005-0000-0000-0000749B0000}"/>
    <cellStyle name="20% - Accent1 4 3 3 3 3 7 2" xfId="39980" xr:uid="{00000000-0005-0000-0000-0000759B0000}"/>
    <cellStyle name="20% - Accent1 4 3 3 3 3 8" xfId="39981" xr:uid="{00000000-0005-0000-0000-0000769B0000}"/>
    <cellStyle name="20% - Accent1 4 3 3 3 3 8 2" xfId="39982" xr:uid="{00000000-0005-0000-0000-0000779B0000}"/>
    <cellStyle name="20% - Accent1 4 3 3 3 3 9" xfId="39983" xr:uid="{00000000-0005-0000-0000-0000789B0000}"/>
    <cellStyle name="20% - Accent1 4 3 3 3 4" xfId="39984" xr:uid="{00000000-0005-0000-0000-0000799B0000}"/>
    <cellStyle name="20% - Accent1 4 3 3 3 4 2" xfId="39985" xr:uid="{00000000-0005-0000-0000-00007A9B0000}"/>
    <cellStyle name="20% - Accent1 4 3 3 3 4 2 2" xfId="39986" xr:uid="{00000000-0005-0000-0000-00007B9B0000}"/>
    <cellStyle name="20% - Accent1 4 3 3 3 4 2 2 2" xfId="39987" xr:uid="{00000000-0005-0000-0000-00007C9B0000}"/>
    <cellStyle name="20% - Accent1 4 3 3 3 4 2 3" xfId="39988" xr:uid="{00000000-0005-0000-0000-00007D9B0000}"/>
    <cellStyle name="20% - Accent1 4 3 3 3 4 3" xfId="39989" xr:uid="{00000000-0005-0000-0000-00007E9B0000}"/>
    <cellStyle name="20% - Accent1 4 3 3 3 4 3 2" xfId="39990" xr:uid="{00000000-0005-0000-0000-00007F9B0000}"/>
    <cellStyle name="20% - Accent1 4 3 3 3 4 4" xfId="39991" xr:uid="{00000000-0005-0000-0000-0000809B0000}"/>
    <cellStyle name="20% - Accent1 4 3 3 3 5" xfId="39992" xr:uid="{00000000-0005-0000-0000-0000819B0000}"/>
    <cellStyle name="20% - Accent1 4 3 3 3 5 2" xfId="39993" xr:uid="{00000000-0005-0000-0000-0000829B0000}"/>
    <cellStyle name="20% - Accent1 4 3 3 3 5 2 2" xfId="39994" xr:uid="{00000000-0005-0000-0000-0000839B0000}"/>
    <cellStyle name="20% - Accent1 4 3 3 3 5 2 2 2" xfId="39995" xr:uid="{00000000-0005-0000-0000-0000849B0000}"/>
    <cellStyle name="20% - Accent1 4 3 3 3 5 2 3" xfId="39996" xr:uid="{00000000-0005-0000-0000-0000859B0000}"/>
    <cellStyle name="20% - Accent1 4 3 3 3 5 3" xfId="39997" xr:uid="{00000000-0005-0000-0000-0000869B0000}"/>
    <cellStyle name="20% - Accent1 4 3 3 3 5 3 2" xfId="39998" xr:uid="{00000000-0005-0000-0000-0000879B0000}"/>
    <cellStyle name="20% - Accent1 4 3 3 3 5 4" xfId="39999" xr:uid="{00000000-0005-0000-0000-0000889B0000}"/>
    <cellStyle name="20% - Accent1 4 3 3 3 6" xfId="40000" xr:uid="{00000000-0005-0000-0000-0000899B0000}"/>
    <cellStyle name="20% - Accent1 4 3 3 3 6 2" xfId="40001" xr:uid="{00000000-0005-0000-0000-00008A9B0000}"/>
    <cellStyle name="20% - Accent1 4 3 3 3 6 2 2" xfId="40002" xr:uid="{00000000-0005-0000-0000-00008B9B0000}"/>
    <cellStyle name="20% - Accent1 4 3 3 3 6 2 2 2" xfId="40003" xr:uid="{00000000-0005-0000-0000-00008C9B0000}"/>
    <cellStyle name="20% - Accent1 4 3 3 3 6 2 3" xfId="40004" xr:uid="{00000000-0005-0000-0000-00008D9B0000}"/>
    <cellStyle name="20% - Accent1 4 3 3 3 6 3" xfId="40005" xr:uid="{00000000-0005-0000-0000-00008E9B0000}"/>
    <cellStyle name="20% - Accent1 4 3 3 3 6 3 2" xfId="40006" xr:uid="{00000000-0005-0000-0000-00008F9B0000}"/>
    <cellStyle name="20% - Accent1 4 3 3 3 6 4" xfId="40007" xr:uid="{00000000-0005-0000-0000-0000909B0000}"/>
    <cellStyle name="20% - Accent1 4 3 3 3 7" xfId="40008" xr:uid="{00000000-0005-0000-0000-0000919B0000}"/>
    <cellStyle name="20% - Accent1 4 3 3 3 7 2" xfId="40009" xr:uid="{00000000-0005-0000-0000-0000929B0000}"/>
    <cellStyle name="20% - Accent1 4 3 3 3 7 2 2" xfId="40010" xr:uid="{00000000-0005-0000-0000-0000939B0000}"/>
    <cellStyle name="20% - Accent1 4 3 3 3 7 3" xfId="40011" xr:uid="{00000000-0005-0000-0000-0000949B0000}"/>
    <cellStyle name="20% - Accent1 4 3 3 3 8" xfId="40012" xr:uid="{00000000-0005-0000-0000-0000959B0000}"/>
    <cellStyle name="20% - Accent1 4 3 3 3 8 2" xfId="40013" xr:uid="{00000000-0005-0000-0000-0000969B0000}"/>
    <cellStyle name="20% - Accent1 4 3 3 3 8 2 2" xfId="40014" xr:uid="{00000000-0005-0000-0000-0000979B0000}"/>
    <cellStyle name="20% - Accent1 4 3 3 3 8 3" xfId="40015" xr:uid="{00000000-0005-0000-0000-0000989B0000}"/>
    <cellStyle name="20% - Accent1 4 3 3 3 9" xfId="40016" xr:uid="{00000000-0005-0000-0000-0000999B0000}"/>
    <cellStyle name="20% - Accent1 4 3 3 3 9 2" xfId="40017" xr:uid="{00000000-0005-0000-0000-00009A9B0000}"/>
    <cellStyle name="20% - Accent1 4 3 3 4" xfId="40018" xr:uid="{00000000-0005-0000-0000-00009B9B0000}"/>
    <cellStyle name="20% - Accent1 4 3 3 4 10" xfId="40019" xr:uid="{00000000-0005-0000-0000-00009C9B0000}"/>
    <cellStyle name="20% - Accent1 4 3 3 4 10 2" xfId="40020" xr:uid="{00000000-0005-0000-0000-00009D9B0000}"/>
    <cellStyle name="20% - Accent1 4 3 3 4 11" xfId="40021" xr:uid="{00000000-0005-0000-0000-00009E9B0000}"/>
    <cellStyle name="20% - Accent1 4 3 3 4 2" xfId="40022" xr:uid="{00000000-0005-0000-0000-00009F9B0000}"/>
    <cellStyle name="20% - Accent1 4 3 3 4 2 2" xfId="40023" xr:uid="{00000000-0005-0000-0000-0000A09B0000}"/>
    <cellStyle name="20% - Accent1 4 3 3 4 2 2 2" xfId="40024" xr:uid="{00000000-0005-0000-0000-0000A19B0000}"/>
    <cellStyle name="20% - Accent1 4 3 3 4 2 2 2 2" xfId="40025" xr:uid="{00000000-0005-0000-0000-0000A29B0000}"/>
    <cellStyle name="20% - Accent1 4 3 3 4 2 2 2 2 2" xfId="40026" xr:uid="{00000000-0005-0000-0000-0000A39B0000}"/>
    <cellStyle name="20% - Accent1 4 3 3 4 2 2 2 3" xfId="40027" xr:uid="{00000000-0005-0000-0000-0000A49B0000}"/>
    <cellStyle name="20% - Accent1 4 3 3 4 2 2 3" xfId="40028" xr:uid="{00000000-0005-0000-0000-0000A59B0000}"/>
    <cellStyle name="20% - Accent1 4 3 3 4 2 2 3 2" xfId="40029" xr:uid="{00000000-0005-0000-0000-0000A69B0000}"/>
    <cellStyle name="20% - Accent1 4 3 3 4 2 2 4" xfId="40030" xr:uid="{00000000-0005-0000-0000-0000A79B0000}"/>
    <cellStyle name="20% - Accent1 4 3 3 4 2 3" xfId="40031" xr:uid="{00000000-0005-0000-0000-0000A89B0000}"/>
    <cellStyle name="20% - Accent1 4 3 3 4 2 3 2" xfId="40032" xr:uid="{00000000-0005-0000-0000-0000A99B0000}"/>
    <cellStyle name="20% - Accent1 4 3 3 4 2 3 2 2" xfId="40033" xr:uid="{00000000-0005-0000-0000-0000AA9B0000}"/>
    <cellStyle name="20% - Accent1 4 3 3 4 2 3 2 2 2" xfId="40034" xr:uid="{00000000-0005-0000-0000-0000AB9B0000}"/>
    <cellStyle name="20% - Accent1 4 3 3 4 2 3 2 3" xfId="40035" xr:uid="{00000000-0005-0000-0000-0000AC9B0000}"/>
    <cellStyle name="20% - Accent1 4 3 3 4 2 3 3" xfId="40036" xr:uid="{00000000-0005-0000-0000-0000AD9B0000}"/>
    <cellStyle name="20% - Accent1 4 3 3 4 2 3 3 2" xfId="40037" xr:uid="{00000000-0005-0000-0000-0000AE9B0000}"/>
    <cellStyle name="20% - Accent1 4 3 3 4 2 3 4" xfId="40038" xr:uid="{00000000-0005-0000-0000-0000AF9B0000}"/>
    <cellStyle name="20% - Accent1 4 3 3 4 2 4" xfId="40039" xr:uid="{00000000-0005-0000-0000-0000B09B0000}"/>
    <cellStyle name="20% - Accent1 4 3 3 4 2 4 2" xfId="40040" xr:uid="{00000000-0005-0000-0000-0000B19B0000}"/>
    <cellStyle name="20% - Accent1 4 3 3 4 2 4 2 2" xfId="40041" xr:uid="{00000000-0005-0000-0000-0000B29B0000}"/>
    <cellStyle name="20% - Accent1 4 3 3 4 2 4 2 2 2" xfId="40042" xr:uid="{00000000-0005-0000-0000-0000B39B0000}"/>
    <cellStyle name="20% - Accent1 4 3 3 4 2 4 2 3" xfId="40043" xr:uid="{00000000-0005-0000-0000-0000B49B0000}"/>
    <cellStyle name="20% - Accent1 4 3 3 4 2 4 3" xfId="40044" xr:uid="{00000000-0005-0000-0000-0000B59B0000}"/>
    <cellStyle name="20% - Accent1 4 3 3 4 2 4 3 2" xfId="40045" xr:uid="{00000000-0005-0000-0000-0000B69B0000}"/>
    <cellStyle name="20% - Accent1 4 3 3 4 2 4 4" xfId="40046" xr:uid="{00000000-0005-0000-0000-0000B79B0000}"/>
    <cellStyle name="20% - Accent1 4 3 3 4 2 5" xfId="40047" xr:uid="{00000000-0005-0000-0000-0000B89B0000}"/>
    <cellStyle name="20% - Accent1 4 3 3 4 2 5 2" xfId="40048" xr:uid="{00000000-0005-0000-0000-0000B99B0000}"/>
    <cellStyle name="20% - Accent1 4 3 3 4 2 5 2 2" xfId="40049" xr:uid="{00000000-0005-0000-0000-0000BA9B0000}"/>
    <cellStyle name="20% - Accent1 4 3 3 4 2 5 3" xfId="40050" xr:uid="{00000000-0005-0000-0000-0000BB9B0000}"/>
    <cellStyle name="20% - Accent1 4 3 3 4 2 6" xfId="40051" xr:uid="{00000000-0005-0000-0000-0000BC9B0000}"/>
    <cellStyle name="20% - Accent1 4 3 3 4 2 6 2" xfId="40052" xr:uid="{00000000-0005-0000-0000-0000BD9B0000}"/>
    <cellStyle name="20% - Accent1 4 3 3 4 2 6 2 2" xfId="40053" xr:uid="{00000000-0005-0000-0000-0000BE9B0000}"/>
    <cellStyle name="20% - Accent1 4 3 3 4 2 6 3" xfId="40054" xr:uid="{00000000-0005-0000-0000-0000BF9B0000}"/>
    <cellStyle name="20% - Accent1 4 3 3 4 2 7" xfId="40055" xr:uid="{00000000-0005-0000-0000-0000C09B0000}"/>
    <cellStyle name="20% - Accent1 4 3 3 4 2 7 2" xfId="40056" xr:uid="{00000000-0005-0000-0000-0000C19B0000}"/>
    <cellStyle name="20% - Accent1 4 3 3 4 2 8" xfId="40057" xr:uid="{00000000-0005-0000-0000-0000C29B0000}"/>
    <cellStyle name="20% - Accent1 4 3 3 4 2 8 2" xfId="40058" xr:uid="{00000000-0005-0000-0000-0000C39B0000}"/>
    <cellStyle name="20% - Accent1 4 3 3 4 2 9" xfId="40059" xr:uid="{00000000-0005-0000-0000-0000C49B0000}"/>
    <cellStyle name="20% - Accent1 4 3 3 4 3" xfId="40060" xr:uid="{00000000-0005-0000-0000-0000C59B0000}"/>
    <cellStyle name="20% - Accent1 4 3 3 4 3 2" xfId="40061" xr:uid="{00000000-0005-0000-0000-0000C69B0000}"/>
    <cellStyle name="20% - Accent1 4 3 3 4 3 2 2" xfId="40062" xr:uid="{00000000-0005-0000-0000-0000C79B0000}"/>
    <cellStyle name="20% - Accent1 4 3 3 4 3 2 2 2" xfId="40063" xr:uid="{00000000-0005-0000-0000-0000C89B0000}"/>
    <cellStyle name="20% - Accent1 4 3 3 4 3 2 2 2 2" xfId="40064" xr:uid="{00000000-0005-0000-0000-0000C99B0000}"/>
    <cellStyle name="20% - Accent1 4 3 3 4 3 2 2 3" xfId="40065" xr:uid="{00000000-0005-0000-0000-0000CA9B0000}"/>
    <cellStyle name="20% - Accent1 4 3 3 4 3 2 3" xfId="40066" xr:uid="{00000000-0005-0000-0000-0000CB9B0000}"/>
    <cellStyle name="20% - Accent1 4 3 3 4 3 2 3 2" xfId="40067" xr:uid="{00000000-0005-0000-0000-0000CC9B0000}"/>
    <cellStyle name="20% - Accent1 4 3 3 4 3 2 4" xfId="40068" xr:uid="{00000000-0005-0000-0000-0000CD9B0000}"/>
    <cellStyle name="20% - Accent1 4 3 3 4 3 3" xfId="40069" xr:uid="{00000000-0005-0000-0000-0000CE9B0000}"/>
    <cellStyle name="20% - Accent1 4 3 3 4 3 3 2" xfId="40070" xr:uid="{00000000-0005-0000-0000-0000CF9B0000}"/>
    <cellStyle name="20% - Accent1 4 3 3 4 3 3 2 2" xfId="40071" xr:uid="{00000000-0005-0000-0000-0000D09B0000}"/>
    <cellStyle name="20% - Accent1 4 3 3 4 3 3 2 2 2" xfId="40072" xr:uid="{00000000-0005-0000-0000-0000D19B0000}"/>
    <cellStyle name="20% - Accent1 4 3 3 4 3 3 2 3" xfId="40073" xr:uid="{00000000-0005-0000-0000-0000D29B0000}"/>
    <cellStyle name="20% - Accent1 4 3 3 4 3 3 3" xfId="40074" xr:uid="{00000000-0005-0000-0000-0000D39B0000}"/>
    <cellStyle name="20% - Accent1 4 3 3 4 3 3 3 2" xfId="40075" xr:uid="{00000000-0005-0000-0000-0000D49B0000}"/>
    <cellStyle name="20% - Accent1 4 3 3 4 3 3 4" xfId="40076" xr:uid="{00000000-0005-0000-0000-0000D59B0000}"/>
    <cellStyle name="20% - Accent1 4 3 3 4 3 4" xfId="40077" xr:uid="{00000000-0005-0000-0000-0000D69B0000}"/>
    <cellStyle name="20% - Accent1 4 3 3 4 3 4 2" xfId="40078" xr:uid="{00000000-0005-0000-0000-0000D79B0000}"/>
    <cellStyle name="20% - Accent1 4 3 3 4 3 4 2 2" xfId="40079" xr:uid="{00000000-0005-0000-0000-0000D89B0000}"/>
    <cellStyle name="20% - Accent1 4 3 3 4 3 4 2 2 2" xfId="40080" xr:uid="{00000000-0005-0000-0000-0000D99B0000}"/>
    <cellStyle name="20% - Accent1 4 3 3 4 3 4 2 3" xfId="40081" xr:uid="{00000000-0005-0000-0000-0000DA9B0000}"/>
    <cellStyle name="20% - Accent1 4 3 3 4 3 4 3" xfId="40082" xr:uid="{00000000-0005-0000-0000-0000DB9B0000}"/>
    <cellStyle name="20% - Accent1 4 3 3 4 3 4 3 2" xfId="40083" xr:uid="{00000000-0005-0000-0000-0000DC9B0000}"/>
    <cellStyle name="20% - Accent1 4 3 3 4 3 4 4" xfId="40084" xr:uid="{00000000-0005-0000-0000-0000DD9B0000}"/>
    <cellStyle name="20% - Accent1 4 3 3 4 3 5" xfId="40085" xr:uid="{00000000-0005-0000-0000-0000DE9B0000}"/>
    <cellStyle name="20% - Accent1 4 3 3 4 3 5 2" xfId="40086" xr:uid="{00000000-0005-0000-0000-0000DF9B0000}"/>
    <cellStyle name="20% - Accent1 4 3 3 4 3 5 2 2" xfId="40087" xr:uid="{00000000-0005-0000-0000-0000E09B0000}"/>
    <cellStyle name="20% - Accent1 4 3 3 4 3 5 3" xfId="40088" xr:uid="{00000000-0005-0000-0000-0000E19B0000}"/>
    <cellStyle name="20% - Accent1 4 3 3 4 3 6" xfId="40089" xr:uid="{00000000-0005-0000-0000-0000E29B0000}"/>
    <cellStyle name="20% - Accent1 4 3 3 4 3 6 2" xfId="40090" xr:uid="{00000000-0005-0000-0000-0000E39B0000}"/>
    <cellStyle name="20% - Accent1 4 3 3 4 3 6 2 2" xfId="40091" xr:uid="{00000000-0005-0000-0000-0000E49B0000}"/>
    <cellStyle name="20% - Accent1 4 3 3 4 3 6 3" xfId="40092" xr:uid="{00000000-0005-0000-0000-0000E59B0000}"/>
    <cellStyle name="20% - Accent1 4 3 3 4 3 7" xfId="40093" xr:uid="{00000000-0005-0000-0000-0000E69B0000}"/>
    <cellStyle name="20% - Accent1 4 3 3 4 3 7 2" xfId="40094" xr:uid="{00000000-0005-0000-0000-0000E79B0000}"/>
    <cellStyle name="20% - Accent1 4 3 3 4 3 8" xfId="40095" xr:uid="{00000000-0005-0000-0000-0000E89B0000}"/>
    <cellStyle name="20% - Accent1 4 3 3 4 3 8 2" xfId="40096" xr:uid="{00000000-0005-0000-0000-0000E99B0000}"/>
    <cellStyle name="20% - Accent1 4 3 3 4 3 9" xfId="40097" xr:uid="{00000000-0005-0000-0000-0000EA9B0000}"/>
    <cellStyle name="20% - Accent1 4 3 3 4 4" xfId="40098" xr:uid="{00000000-0005-0000-0000-0000EB9B0000}"/>
    <cellStyle name="20% - Accent1 4 3 3 4 4 2" xfId="40099" xr:uid="{00000000-0005-0000-0000-0000EC9B0000}"/>
    <cellStyle name="20% - Accent1 4 3 3 4 4 2 2" xfId="40100" xr:uid="{00000000-0005-0000-0000-0000ED9B0000}"/>
    <cellStyle name="20% - Accent1 4 3 3 4 4 2 2 2" xfId="40101" xr:uid="{00000000-0005-0000-0000-0000EE9B0000}"/>
    <cellStyle name="20% - Accent1 4 3 3 4 4 2 3" xfId="40102" xr:uid="{00000000-0005-0000-0000-0000EF9B0000}"/>
    <cellStyle name="20% - Accent1 4 3 3 4 4 3" xfId="40103" xr:uid="{00000000-0005-0000-0000-0000F09B0000}"/>
    <cellStyle name="20% - Accent1 4 3 3 4 4 3 2" xfId="40104" xr:uid="{00000000-0005-0000-0000-0000F19B0000}"/>
    <cellStyle name="20% - Accent1 4 3 3 4 4 4" xfId="40105" xr:uid="{00000000-0005-0000-0000-0000F29B0000}"/>
    <cellStyle name="20% - Accent1 4 3 3 4 5" xfId="40106" xr:uid="{00000000-0005-0000-0000-0000F39B0000}"/>
    <cellStyle name="20% - Accent1 4 3 3 4 5 2" xfId="40107" xr:uid="{00000000-0005-0000-0000-0000F49B0000}"/>
    <cellStyle name="20% - Accent1 4 3 3 4 5 2 2" xfId="40108" xr:uid="{00000000-0005-0000-0000-0000F59B0000}"/>
    <cellStyle name="20% - Accent1 4 3 3 4 5 2 2 2" xfId="40109" xr:uid="{00000000-0005-0000-0000-0000F69B0000}"/>
    <cellStyle name="20% - Accent1 4 3 3 4 5 2 3" xfId="40110" xr:uid="{00000000-0005-0000-0000-0000F79B0000}"/>
    <cellStyle name="20% - Accent1 4 3 3 4 5 3" xfId="40111" xr:uid="{00000000-0005-0000-0000-0000F89B0000}"/>
    <cellStyle name="20% - Accent1 4 3 3 4 5 3 2" xfId="40112" xr:uid="{00000000-0005-0000-0000-0000F99B0000}"/>
    <cellStyle name="20% - Accent1 4 3 3 4 5 4" xfId="40113" xr:uid="{00000000-0005-0000-0000-0000FA9B0000}"/>
    <cellStyle name="20% - Accent1 4 3 3 4 6" xfId="40114" xr:uid="{00000000-0005-0000-0000-0000FB9B0000}"/>
    <cellStyle name="20% - Accent1 4 3 3 4 6 2" xfId="40115" xr:uid="{00000000-0005-0000-0000-0000FC9B0000}"/>
    <cellStyle name="20% - Accent1 4 3 3 4 6 2 2" xfId="40116" xr:uid="{00000000-0005-0000-0000-0000FD9B0000}"/>
    <cellStyle name="20% - Accent1 4 3 3 4 6 2 2 2" xfId="40117" xr:uid="{00000000-0005-0000-0000-0000FE9B0000}"/>
    <cellStyle name="20% - Accent1 4 3 3 4 6 2 3" xfId="40118" xr:uid="{00000000-0005-0000-0000-0000FF9B0000}"/>
    <cellStyle name="20% - Accent1 4 3 3 4 6 3" xfId="40119" xr:uid="{00000000-0005-0000-0000-0000009C0000}"/>
    <cellStyle name="20% - Accent1 4 3 3 4 6 3 2" xfId="40120" xr:uid="{00000000-0005-0000-0000-0000019C0000}"/>
    <cellStyle name="20% - Accent1 4 3 3 4 6 4" xfId="40121" xr:uid="{00000000-0005-0000-0000-0000029C0000}"/>
    <cellStyle name="20% - Accent1 4 3 3 4 7" xfId="40122" xr:uid="{00000000-0005-0000-0000-0000039C0000}"/>
    <cellStyle name="20% - Accent1 4 3 3 4 7 2" xfId="40123" xr:uid="{00000000-0005-0000-0000-0000049C0000}"/>
    <cellStyle name="20% - Accent1 4 3 3 4 7 2 2" xfId="40124" xr:uid="{00000000-0005-0000-0000-0000059C0000}"/>
    <cellStyle name="20% - Accent1 4 3 3 4 7 3" xfId="40125" xr:uid="{00000000-0005-0000-0000-0000069C0000}"/>
    <cellStyle name="20% - Accent1 4 3 3 4 8" xfId="40126" xr:uid="{00000000-0005-0000-0000-0000079C0000}"/>
    <cellStyle name="20% - Accent1 4 3 3 4 8 2" xfId="40127" xr:uid="{00000000-0005-0000-0000-0000089C0000}"/>
    <cellStyle name="20% - Accent1 4 3 3 4 8 2 2" xfId="40128" xr:uid="{00000000-0005-0000-0000-0000099C0000}"/>
    <cellStyle name="20% - Accent1 4 3 3 4 8 3" xfId="40129" xr:uid="{00000000-0005-0000-0000-00000A9C0000}"/>
    <cellStyle name="20% - Accent1 4 3 3 4 9" xfId="40130" xr:uid="{00000000-0005-0000-0000-00000B9C0000}"/>
    <cellStyle name="20% - Accent1 4 3 3 4 9 2" xfId="40131" xr:uid="{00000000-0005-0000-0000-00000C9C0000}"/>
    <cellStyle name="20% - Accent1 4 3 3 5" xfId="40132" xr:uid="{00000000-0005-0000-0000-00000D9C0000}"/>
    <cellStyle name="20% - Accent1 4 3 3 5 2" xfId="40133" xr:uid="{00000000-0005-0000-0000-00000E9C0000}"/>
    <cellStyle name="20% - Accent1 4 3 3 5 2 2" xfId="40134" xr:uid="{00000000-0005-0000-0000-00000F9C0000}"/>
    <cellStyle name="20% - Accent1 4 3 3 5 2 2 2" xfId="40135" xr:uid="{00000000-0005-0000-0000-0000109C0000}"/>
    <cellStyle name="20% - Accent1 4 3 3 5 2 2 2 2" xfId="40136" xr:uid="{00000000-0005-0000-0000-0000119C0000}"/>
    <cellStyle name="20% - Accent1 4 3 3 5 2 2 3" xfId="40137" xr:uid="{00000000-0005-0000-0000-0000129C0000}"/>
    <cellStyle name="20% - Accent1 4 3 3 5 2 3" xfId="40138" xr:uid="{00000000-0005-0000-0000-0000139C0000}"/>
    <cellStyle name="20% - Accent1 4 3 3 5 2 3 2" xfId="40139" xr:uid="{00000000-0005-0000-0000-0000149C0000}"/>
    <cellStyle name="20% - Accent1 4 3 3 5 2 4" xfId="40140" xr:uid="{00000000-0005-0000-0000-0000159C0000}"/>
    <cellStyle name="20% - Accent1 4 3 3 5 3" xfId="40141" xr:uid="{00000000-0005-0000-0000-0000169C0000}"/>
    <cellStyle name="20% - Accent1 4 3 3 5 3 2" xfId="40142" xr:uid="{00000000-0005-0000-0000-0000179C0000}"/>
    <cellStyle name="20% - Accent1 4 3 3 5 3 2 2" xfId="40143" xr:uid="{00000000-0005-0000-0000-0000189C0000}"/>
    <cellStyle name="20% - Accent1 4 3 3 5 3 2 2 2" xfId="40144" xr:uid="{00000000-0005-0000-0000-0000199C0000}"/>
    <cellStyle name="20% - Accent1 4 3 3 5 3 2 3" xfId="40145" xr:uid="{00000000-0005-0000-0000-00001A9C0000}"/>
    <cellStyle name="20% - Accent1 4 3 3 5 3 3" xfId="40146" xr:uid="{00000000-0005-0000-0000-00001B9C0000}"/>
    <cellStyle name="20% - Accent1 4 3 3 5 3 3 2" xfId="40147" xr:uid="{00000000-0005-0000-0000-00001C9C0000}"/>
    <cellStyle name="20% - Accent1 4 3 3 5 3 4" xfId="40148" xr:uid="{00000000-0005-0000-0000-00001D9C0000}"/>
    <cellStyle name="20% - Accent1 4 3 3 5 4" xfId="40149" xr:uid="{00000000-0005-0000-0000-00001E9C0000}"/>
    <cellStyle name="20% - Accent1 4 3 3 5 4 2" xfId="40150" xr:uid="{00000000-0005-0000-0000-00001F9C0000}"/>
    <cellStyle name="20% - Accent1 4 3 3 5 4 2 2" xfId="40151" xr:uid="{00000000-0005-0000-0000-0000209C0000}"/>
    <cellStyle name="20% - Accent1 4 3 3 5 4 2 2 2" xfId="40152" xr:uid="{00000000-0005-0000-0000-0000219C0000}"/>
    <cellStyle name="20% - Accent1 4 3 3 5 4 2 3" xfId="40153" xr:uid="{00000000-0005-0000-0000-0000229C0000}"/>
    <cellStyle name="20% - Accent1 4 3 3 5 4 3" xfId="40154" xr:uid="{00000000-0005-0000-0000-0000239C0000}"/>
    <cellStyle name="20% - Accent1 4 3 3 5 4 3 2" xfId="40155" xr:uid="{00000000-0005-0000-0000-0000249C0000}"/>
    <cellStyle name="20% - Accent1 4 3 3 5 4 4" xfId="40156" xr:uid="{00000000-0005-0000-0000-0000259C0000}"/>
    <cellStyle name="20% - Accent1 4 3 3 5 5" xfId="40157" xr:uid="{00000000-0005-0000-0000-0000269C0000}"/>
    <cellStyle name="20% - Accent1 4 3 3 5 5 2" xfId="40158" xr:uid="{00000000-0005-0000-0000-0000279C0000}"/>
    <cellStyle name="20% - Accent1 4 3 3 5 5 2 2" xfId="40159" xr:uid="{00000000-0005-0000-0000-0000289C0000}"/>
    <cellStyle name="20% - Accent1 4 3 3 5 5 3" xfId="40160" xr:uid="{00000000-0005-0000-0000-0000299C0000}"/>
    <cellStyle name="20% - Accent1 4 3 3 5 6" xfId="40161" xr:uid="{00000000-0005-0000-0000-00002A9C0000}"/>
    <cellStyle name="20% - Accent1 4 3 3 5 6 2" xfId="40162" xr:uid="{00000000-0005-0000-0000-00002B9C0000}"/>
    <cellStyle name="20% - Accent1 4 3 3 5 6 2 2" xfId="40163" xr:uid="{00000000-0005-0000-0000-00002C9C0000}"/>
    <cellStyle name="20% - Accent1 4 3 3 5 6 3" xfId="40164" xr:uid="{00000000-0005-0000-0000-00002D9C0000}"/>
    <cellStyle name="20% - Accent1 4 3 3 5 7" xfId="40165" xr:uid="{00000000-0005-0000-0000-00002E9C0000}"/>
    <cellStyle name="20% - Accent1 4 3 3 5 7 2" xfId="40166" xr:uid="{00000000-0005-0000-0000-00002F9C0000}"/>
    <cellStyle name="20% - Accent1 4 3 3 5 8" xfId="40167" xr:uid="{00000000-0005-0000-0000-0000309C0000}"/>
    <cellStyle name="20% - Accent1 4 3 3 5 8 2" xfId="40168" xr:uid="{00000000-0005-0000-0000-0000319C0000}"/>
    <cellStyle name="20% - Accent1 4 3 3 5 9" xfId="40169" xr:uid="{00000000-0005-0000-0000-0000329C0000}"/>
    <cellStyle name="20% - Accent1 4 3 3 6" xfId="40170" xr:uid="{00000000-0005-0000-0000-0000339C0000}"/>
    <cellStyle name="20% - Accent1 4 3 3 6 2" xfId="40171" xr:uid="{00000000-0005-0000-0000-0000349C0000}"/>
    <cellStyle name="20% - Accent1 4 3 3 6 2 2" xfId="40172" xr:uid="{00000000-0005-0000-0000-0000359C0000}"/>
    <cellStyle name="20% - Accent1 4 3 3 6 2 2 2" xfId="40173" xr:uid="{00000000-0005-0000-0000-0000369C0000}"/>
    <cellStyle name="20% - Accent1 4 3 3 6 2 2 2 2" xfId="40174" xr:uid="{00000000-0005-0000-0000-0000379C0000}"/>
    <cellStyle name="20% - Accent1 4 3 3 6 2 2 3" xfId="40175" xr:uid="{00000000-0005-0000-0000-0000389C0000}"/>
    <cellStyle name="20% - Accent1 4 3 3 6 2 3" xfId="40176" xr:uid="{00000000-0005-0000-0000-0000399C0000}"/>
    <cellStyle name="20% - Accent1 4 3 3 6 2 3 2" xfId="40177" xr:uid="{00000000-0005-0000-0000-00003A9C0000}"/>
    <cellStyle name="20% - Accent1 4 3 3 6 2 4" xfId="40178" xr:uid="{00000000-0005-0000-0000-00003B9C0000}"/>
    <cellStyle name="20% - Accent1 4 3 3 6 3" xfId="40179" xr:uid="{00000000-0005-0000-0000-00003C9C0000}"/>
    <cellStyle name="20% - Accent1 4 3 3 6 3 2" xfId="40180" xr:uid="{00000000-0005-0000-0000-00003D9C0000}"/>
    <cellStyle name="20% - Accent1 4 3 3 6 3 2 2" xfId="40181" xr:uid="{00000000-0005-0000-0000-00003E9C0000}"/>
    <cellStyle name="20% - Accent1 4 3 3 6 3 2 2 2" xfId="40182" xr:uid="{00000000-0005-0000-0000-00003F9C0000}"/>
    <cellStyle name="20% - Accent1 4 3 3 6 3 2 3" xfId="40183" xr:uid="{00000000-0005-0000-0000-0000409C0000}"/>
    <cellStyle name="20% - Accent1 4 3 3 6 3 3" xfId="40184" xr:uid="{00000000-0005-0000-0000-0000419C0000}"/>
    <cellStyle name="20% - Accent1 4 3 3 6 3 3 2" xfId="40185" xr:uid="{00000000-0005-0000-0000-0000429C0000}"/>
    <cellStyle name="20% - Accent1 4 3 3 6 3 4" xfId="40186" xr:uid="{00000000-0005-0000-0000-0000439C0000}"/>
    <cellStyle name="20% - Accent1 4 3 3 6 4" xfId="40187" xr:uid="{00000000-0005-0000-0000-0000449C0000}"/>
    <cellStyle name="20% - Accent1 4 3 3 6 4 2" xfId="40188" xr:uid="{00000000-0005-0000-0000-0000459C0000}"/>
    <cellStyle name="20% - Accent1 4 3 3 6 4 2 2" xfId="40189" xr:uid="{00000000-0005-0000-0000-0000469C0000}"/>
    <cellStyle name="20% - Accent1 4 3 3 6 4 2 2 2" xfId="40190" xr:uid="{00000000-0005-0000-0000-0000479C0000}"/>
    <cellStyle name="20% - Accent1 4 3 3 6 4 2 3" xfId="40191" xr:uid="{00000000-0005-0000-0000-0000489C0000}"/>
    <cellStyle name="20% - Accent1 4 3 3 6 4 3" xfId="40192" xr:uid="{00000000-0005-0000-0000-0000499C0000}"/>
    <cellStyle name="20% - Accent1 4 3 3 6 4 3 2" xfId="40193" xr:uid="{00000000-0005-0000-0000-00004A9C0000}"/>
    <cellStyle name="20% - Accent1 4 3 3 6 4 4" xfId="40194" xr:uid="{00000000-0005-0000-0000-00004B9C0000}"/>
    <cellStyle name="20% - Accent1 4 3 3 6 5" xfId="40195" xr:uid="{00000000-0005-0000-0000-00004C9C0000}"/>
    <cellStyle name="20% - Accent1 4 3 3 6 5 2" xfId="40196" xr:uid="{00000000-0005-0000-0000-00004D9C0000}"/>
    <cellStyle name="20% - Accent1 4 3 3 6 5 2 2" xfId="40197" xr:uid="{00000000-0005-0000-0000-00004E9C0000}"/>
    <cellStyle name="20% - Accent1 4 3 3 6 5 3" xfId="40198" xr:uid="{00000000-0005-0000-0000-00004F9C0000}"/>
    <cellStyle name="20% - Accent1 4 3 3 6 6" xfId="40199" xr:uid="{00000000-0005-0000-0000-0000509C0000}"/>
    <cellStyle name="20% - Accent1 4 3 3 6 6 2" xfId="40200" xr:uid="{00000000-0005-0000-0000-0000519C0000}"/>
    <cellStyle name="20% - Accent1 4 3 3 6 6 2 2" xfId="40201" xr:uid="{00000000-0005-0000-0000-0000529C0000}"/>
    <cellStyle name="20% - Accent1 4 3 3 6 6 3" xfId="40202" xr:uid="{00000000-0005-0000-0000-0000539C0000}"/>
    <cellStyle name="20% - Accent1 4 3 3 6 7" xfId="40203" xr:uid="{00000000-0005-0000-0000-0000549C0000}"/>
    <cellStyle name="20% - Accent1 4 3 3 6 7 2" xfId="40204" xr:uid="{00000000-0005-0000-0000-0000559C0000}"/>
    <cellStyle name="20% - Accent1 4 3 3 6 8" xfId="40205" xr:uid="{00000000-0005-0000-0000-0000569C0000}"/>
    <cellStyle name="20% - Accent1 4 3 3 6 8 2" xfId="40206" xr:uid="{00000000-0005-0000-0000-0000579C0000}"/>
    <cellStyle name="20% - Accent1 4 3 3 6 9" xfId="40207" xr:uid="{00000000-0005-0000-0000-0000589C0000}"/>
    <cellStyle name="20% - Accent1 4 3 3 7" xfId="40208" xr:uid="{00000000-0005-0000-0000-0000599C0000}"/>
    <cellStyle name="20% - Accent1 4 3 3 7 2" xfId="40209" xr:uid="{00000000-0005-0000-0000-00005A9C0000}"/>
    <cellStyle name="20% - Accent1 4 3 3 7 2 2" xfId="40210" xr:uid="{00000000-0005-0000-0000-00005B9C0000}"/>
    <cellStyle name="20% - Accent1 4 3 3 7 2 2 2" xfId="40211" xr:uid="{00000000-0005-0000-0000-00005C9C0000}"/>
    <cellStyle name="20% - Accent1 4 3 3 7 2 3" xfId="40212" xr:uid="{00000000-0005-0000-0000-00005D9C0000}"/>
    <cellStyle name="20% - Accent1 4 3 3 7 3" xfId="40213" xr:uid="{00000000-0005-0000-0000-00005E9C0000}"/>
    <cellStyle name="20% - Accent1 4 3 3 7 3 2" xfId="40214" xr:uid="{00000000-0005-0000-0000-00005F9C0000}"/>
    <cellStyle name="20% - Accent1 4 3 3 7 4" xfId="40215" xr:uid="{00000000-0005-0000-0000-0000609C0000}"/>
    <cellStyle name="20% - Accent1 4 3 3 8" xfId="40216" xr:uid="{00000000-0005-0000-0000-0000619C0000}"/>
    <cellStyle name="20% - Accent1 4 3 3 8 2" xfId="40217" xr:uid="{00000000-0005-0000-0000-0000629C0000}"/>
    <cellStyle name="20% - Accent1 4 3 3 8 2 2" xfId="40218" xr:uid="{00000000-0005-0000-0000-0000639C0000}"/>
    <cellStyle name="20% - Accent1 4 3 3 8 2 2 2" xfId="40219" xr:uid="{00000000-0005-0000-0000-0000649C0000}"/>
    <cellStyle name="20% - Accent1 4 3 3 8 2 3" xfId="40220" xr:uid="{00000000-0005-0000-0000-0000659C0000}"/>
    <cellStyle name="20% - Accent1 4 3 3 8 3" xfId="40221" xr:uid="{00000000-0005-0000-0000-0000669C0000}"/>
    <cellStyle name="20% - Accent1 4 3 3 8 3 2" xfId="40222" xr:uid="{00000000-0005-0000-0000-0000679C0000}"/>
    <cellStyle name="20% - Accent1 4 3 3 8 4" xfId="40223" xr:uid="{00000000-0005-0000-0000-0000689C0000}"/>
    <cellStyle name="20% - Accent1 4 3 3 9" xfId="40224" xr:uid="{00000000-0005-0000-0000-0000699C0000}"/>
    <cellStyle name="20% - Accent1 4 3 3 9 2" xfId="40225" xr:uid="{00000000-0005-0000-0000-00006A9C0000}"/>
    <cellStyle name="20% - Accent1 4 3 3 9 2 2" xfId="40226" xr:uid="{00000000-0005-0000-0000-00006B9C0000}"/>
    <cellStyle name="20% - Accent1 4 3 3 9 2 2 2" xfId="40227" xr:uid="{00000000-0005-0000-0000-00006C9C0000}"/>
    <cellStyle name="20% - Accent1 4 3 3 9 2 3" xfId="40228" xr:uid="{00000000-0005-0000-0000-00006D9C0000}"/>
    <cellStyle name="20% - Accent1 4 3 3 9 3" xfId="40229" xr:uid="{00000000-0005-0000-0000-00006E9C0000}"/>
    <cellStyle name="20% - Accent1 4 3 3 9 3 2" xfId="40230" xr:uid="{00000000-0005-0000-0000-00006F9C0000}"/>
    <cellStyle name="20% - Accent1 4 3 3 9 4" xfId="40231" xr:uid="{00000000-0005-0000-0000-0000709C0000}"/>
    <cellStyle name="20% - Accent1 4 3 4" xfId="40232" xr:uid="{00000000-0005-0000-0000-0000719C0000}"/>
    <cellStyle name="20% - Accent1 4 3 4 10" xfId="40233" xr:uid="{00000000-0005-0000-0000-0000729C0000}"/>
    <cellStyle name="20% - Accent1 4 3 4 10 2" xfId="40234" xr:uid="{00000000-0005-0000-0000-0000739C0000}"/>
    <cellStyle name="20% - Accent1 4 3 4 11" xfId="40235" xr:uid="{00000000-0005-0000-0000-0000749C0000}"/>
    <cellStyle name="20% - Accent1 4 3 4 2" xfId="40236" xr:uid="{00000000-0005-0000-0000-0000759C0000}"/>
    <cellStyle name="20% - Accent1 4 3 4 2 2" xfId="40237" xr:uid="{00000000-0005-0000-0000-0000769C0000}"/>
    <cellStyle name="20% - Accent1 4 3 4 2 2 2" xfId="40238" xr:uid="{00000000-0005-0000-0000-0000779C0000}"/>
    <cellStyle name="20% - Accent1 4 3 4 2 2 2 2" xfId="40239" xr:uid="{00000000-0005-0000-0000-0000789C0000}"/>
    <cellStyle name="20% - Accent1 4 3 4 2 2 2 2 2" xfId="40240" xr:uid="{00000000-0005-0000-0000-0000799C0000}"/>
    <cellStyle name="20% - Accent1 4 3 4 2 2 2 3" xfId="40241" xr:uid="{00000000-0005-0000-0000-00007A9C0000}"/>
    <cellStyle name="20% - Accent1 4 3 4 2 2 3" xfId="40242" xr:uid="{00000000-0005-0000-0000-00007B9C0000}"/>
    <cellStyle name="20% - Accent1 4 3 4 2 2 3 2" xfId="40243" xr:uid="{00000000-0005-0000-0000-00007C9C0000}"/>
    <cellStyle name="20% - Accent1 4 3 4 2 2 4" xfId="40244" xr:uid="{00000000-0005-0000-0000-00007D9C0000}"/>
    <cellStyle name="20% - Accent1 4 3 4 2 3" xfId="40245" xr:uid="{00000000-0005-0000-0000-00007E9C0000}"/>
    <cellStyle name="20% - Accent1 4 3 4 2 3 2" xfId="40246" xr:uid="{00000000-0005-0000-0000-00007F9C0000}"/>
    <cellStyle name="20% - Accent1 4 3 4 2 3 2 2" xfId="40247" xr:uid="{00000000-0005-0000-0000-0000809C0000}"/>
    <cellStyle name="20% - Accent1 4 3 4 2 3 2 2 2" xfId="40248" xr:uid="{00000000-0005-0000-0000-0000819C0000}"/>
    <cellStyle name="20% - Accent1 4 3 4 2 3 2 3" xfId="40249" xr:uid="{00000000-0005-0000-0000-0000829C0000}"/>
    <cellStyle name="20% - Accent1 4 3 4 2 3 3" xfId="40250" xr:uid="{00000000-0005-0000-0000-0000839C0000}"/>
    <cellStyle name="20% - Accent1 4 3 4 2 3 3 2" xfId="40251" xr:uid="{00000000-0005-0000-0000-0000849C0000}"/>
    <cellStyle name="20% - Accent1 4 3 4 2 3 4" xfId="40252" xr:uid="{00000000-0005-0000-0000-0000859C0000}"/>
    <cellStyle name="20% - Accent1 4 3 4 2 4" xfId="40253" xr:uid="{00000000-0005-0000-0000-0000869C0000}"/>
    <cellStyle name="20% - Accent1 4 3 4 2 4 2" xfId="40254" xr:uid="{00000000-0005-0000-0000-0000879C0000}"/>
    <cellStyle name="20% - Accent1 4 3 4 2 4 2 2" xfId="40255" xr:uid="{00000000-0005-0000-0000-0000889C0000}"/>
    <cellStyle name="20% - Accent1 4 3 4 2 4 2 2 2" xfId="40256" xr:uid="{00000000-0005-0000-0000-0000899C0000}"/>
    <cellStyle name="20% - Accent1 4 3 4 2 4 2 3" xfId="40257" xr:uid="{00000000-0005-0000-0000-00008A9C0000}"/>
    <cellStyle name="20% - Accent1 4 3 4 2 4 3" xfId="40258" xr:uid="{00000000-0005-0000-0000-00008B9C0000}"/>
    <cellStyle name="20% - Accent1 4 3 4 2 4 3 2" xfId="40259" xr:uid="{00000000-0005-0000-0000-00008C9C0000}"/>
    <cellStyle name="20% - Accent1 4 3 4 2 4 4" xfId="40260" xr:uid="{00000000-0005-0000-0000-00008D9C0000}"/>
    <cellStyle name="20% - Accent1 4 3 4 2 5" xfId="40261" xr:uid="{00000000-0005-0000-0000-00008E9C0000}"/>
    <cellStyle name="20% - Accent1 4 3 4 2 5 2" xfId="40262" xr:uid="{00000000-0005-0000-0000-00008F9C0000}"/>
    <cellStyle name="20% - Accent1 4 3 4 2 5 2 2" xfId="40263" xr:uid="{00000000-0005-0000-0000-0000909C0000}"/>
    <cellStyle name="20% - Accent1 4 3 4 2 5 3" xfId="40264" xr:uid="{00000000-0005-0000-0000-0000919C0000}"/>
    <cellStyle name="20% - Accent1 4 3 4 2 6" xfId="40265" xr:uid="{00000000-0005-0000-0000-0000929C0000}"/>
    <cellStyle name="20% - Accent1 4 3 4 2 6 2" xfId="40266" xr:uid="{00000000-0005-0000-0000-0000939C0000}"/>
    <cellStyle name="20% - Accent1 4 3 4 2 6 2 2" xfId="40267" xr:uid="{00000000-0005-0000-0000-0000949C0000}"/>
    <cellStyle name="20% - Accent1 4 3 4 2 6 3" xfId="40268" xr:uid="{00000000-0005-0000-0000-0000959C0000}"/>
    <cellStyle name="20% - Accent1 4 3 4 2 7" xfId="40269" xr:uid="{00000000-0005-0000-0000-0000969C0000}"/>
    <cellStyle name="20% - Accent1 4 3 4 2 7 2" xfId="40270" xr:uid="{00000000-0005-0000-0000-0000979C0000}"/>
    <cellStyle name="20% - Accent1 4 3 4 2 8" xfId="40271" xr:uid="{00000000-0005-0000-0000-0000989C0000}"/>
    <cellStyle name="20% - Accent1 4 3 4 2 8 2" xfId="40272" xr:uid="{00000000-0005-0000-0000-0000999C0000}"/>
    <cellStyle name="20% - Accent1 4 3 4 2 9" xfId="40273" xr:uid="{00000000-0005-0000-0000-00009A9C0000}"/>
    <cellStyle name="20% - Accent1 4 3 4 3" xfId="40274" xr:uid="{00000000-0005-0000-0000-00009B9C0000}"/>
    <cellStyle name="20% - Accent1 4 3 4 3 2" xfId="40275" xr:uid="{00000000-0005-0000-0000-00009C9C0000}"/>
    <cellStyle name="20% - Accent1 4 3 4 3 2 2" xfId="40276" xr:uid="{00000000-0005-0000-0000-00009D9C0000}"/>
    <cellStyle name="20% - Accent1 4 3 4 3 2 2 2" xfId="40277" xr:uid="{00000000-0005-0000-0000-00009E9C0000}"/>
    <cellStyle name="20% - Accent1 4 3 4 3 2 2 2 2" xfId="40278" xr:uid="{00000000-0005-0000-0000-00009F9C0000}"/>
    <cellStyle name="20% - Accent1 4 3 4 3 2 2 3" xfId="40279" xr:uid="{00000000-0005-0000-0000-0000A09C0000}"/>
    <cellStyle name="20% - Accent1 4 3 4 3 2 3" xfId="40280" xr:uid="{00000000-0005-0000-0000-0000A19C0000}"/>
    <cellStyle name="20% - Accent1 4 3 4 3 2 3 2" xfId="40281" xr:uid="{00000000-0005-0000-0000-0000A29C0000}"/>
    <cellStyle name="20% - Accent1 4 3 4 3 2 4" xfId="40282" xr:uid="{00000000-0005-0000-0000-0000A39C0000}"/>
    <cellStyle name="20% - Accent1 4 3 4 3 3" xfId="40283" xr:uid="{00000000-0005-0000-0000-0000A49C0000}"/>
    <cellStyle name="20% - Accent1 4 3 4 3 3 2" xfId="40284" xr:uid="{00000000-0005-0000-0000-0000A59C0000}"/>
    <cellStyle name="20% - Accent1 4 3 4 3 3 2 2" xfId="40285" xr:uid="{00000000-0005-0000-0000-0000A69C0000}"/>
    <cellStyle name="20% - Accent1 4 3 4 3 3 2 2 2" xfId="40286" xr:uid="{00000000-0005-0000-0000-0000A79C0000}"/>
    <cellStyle name="20% - Accent1 4 3 4 3 3 2 3" xfId="40287" xr:uid="{00000000-0005-0000-0000-0000A89C0000}"/>
    <cellStyle name="20% - Accent1 4 3 4 3 3 3" xfId="40288" xr:uid="{00000000-0005-0000-0000-0000A99C0000}"/>
    <cellStyle name="20% - Accent1 4 3 4 3 3 3 2" xfId="40289" xr:uid="{00000000-0005-0000-0000-0000AA9C0000}"/>
    <cellStyle name="20% - Accent1 4 3 4 3 3 4" xfId="40290" xr:uid="{00000000-0005-0000-0000-0000AB9C0000}"/>
    <cellStyle name="20% - Accent1 4 3 4 3 4" xfId="40291" xr:uid="{00000000-0005-0000-0000-0000AC9C0000}"/>
    <cellStyle name="20% - Accent1 4 3 4 3 4 2" xfId="40292" xr:uid="{00000000-0005-0000-0000-0000AD9C0000}"/>
    <cellStyle name="20% - Accent1 4 3 4 3 4 2 2" xfId="40293" xr:uid="{00000000-0005-0000-0000-0000AE9C0000}"/>
    <cellStyle name="20% - Accent1 4 3 4 3 4 2 2 2" xfId="40294" xr:uid="{00000000-0005-0000-0000-0000AF9C0000}"/>
    <cellStyle name="20% - Accent1 4 3 4 3 4 2 3" xfId="40295" xr:uid="{00000000-0005-0000-0000-0000B09C0000}"/>
    <cellStyle name="20% - Accent1 4 3 4 3 4 3" xfId="40296" xr:uid="{00000000-0005-0000-0000-0000B19C0000}"/>
    <cellStyle name="20% - Accent1 4 3 4 3 4 3 2" xfId="40297" xr:uid="{00000000-0005-0000-0000-0000B29C0000}"/>
    <cellStyle name="20% - Accent1 4 3 4 3 4 4" xfId="40298" xr:uid="{00000000-0005-0000-0000-0000B39C0000}"/>
    <cellStyle name="20% - Accent1 4 3 4 3 5" xfId="40299" xr:uid="{00000000-0005-0000-0000-0000B49C0000}"/>
    <cellStyle name="20% - Accent1 4 3 4 3 5 2" xfId="40300" xr:uid="{00000000-0005-0000-0000-0000B59C0000}"/>
    <cellStyle name="20% - Accent1 4 3 4 3 5 2 2" xfId="40301" xr:uid="{00000000-0005-0000-0000-0000B69C0000}"/>
    <cellStyle name="20% - Accent1 4 3 4 3 5 3" xfId="40302" xr:uid="{00000000-0005-0000-0000-0000B79C0000}"/>
    <cellStyle name="20% - Accent1 4 3 4 3 6" xfId="40303" xr:uid="{00000000-0005-0000-0000-0000B89C0000}"/>
    <cellStyle name="20% - Accent1 4 3 4 3 6 2" xfId="40304" xr:uid="{00000000-0005-0000-0000-0000B99C0000}"/>
    <cellStyle name="20% - Accent1 4 3 4 3 6 2 2" xfId="40305" xr:uid="{00000000-0005-0000-0000-0000BA9C0000}"/>
    <cellStyle name="20% - Accent1 4 3 4 3 6 3" xfId="40306" xr:uid="{00000000-0005-0000-0000-0000BB9C0000}"/>
    <cellStyle name="20% - Accent1 4 3 4 3 7" xfId="40307" xr:uid="{00000000-0005-0000-0000-0000BC9C0000}"/>
    <cellStyle name="20% - Accent1 4 3 4 3 7 2" xfId="40308" xr:uid="{00000000-0005-0000-0000-0000BD9C0000}"/>
    <cellStyle name="20% - Accent1 4 3 4 3 8" xfId="40309" xr:uid="{00000000-0005-0000-0000-0000BE9C0000}"/>
    <cellStyle name="20% - Accent1 4 3 4 3 8 2" xfId="40310" xr:uid="{00000000-0005-0000-0000-0000BF9C0000}"/>
    <cellStyle name="20% - Accent1 4 3 4 3 9" xfId="40311" xr:uid="{00000000-0005-0000-0000-0000C09C0000}"/>
    <cellStyle name="20% - Accent1 4 3 4 4" xfId="40312" xr:uid="{00000000-0005-0000-0000-0000C19C0000}"/>
    <cellStyle name="20% - Accent1 4 3 4 4 2" xfId="40313" xr:uid="{00000000-0005-0000-0000-0000C29C0000}"/>
    <cellStyle name="20% - Accent1 4 3 4 4 2 2" xfId="40314" xr:uid="{00000000-0005-0000-0000-0000C39C0000}"/>
    <cellStyle name="20% - Accent1 4 3 4 4 2 2 2" xfId="40315" xr:uid="{00000000-0005-0000-0000-0000C49C0000}"/>
    <cellStyle name="20% - Accent1 4 3 4 4 2 3" xfId="40316" xr:uid="{00000000-0005-0000-0000-0000C59C0000}"/>
    <cellStyle name="20% - Accent1 4 3 4 4 3" xfId="40317" xr:uid="{00000000-0005-0000-0000-0000C69C0000}"/>
    <cellStyle name="20% - Accent1 4 3 4 4 3 2" xfId="40318" xr:uid="{00000000-0005-0000-0000-0000C79C0000}"/>
    <cellStyle name="20% - Accent1 4 3 4 4 4" xfId="40319" xr:uid="{00000000-0005-0000-0000-0000C89C0000}"/>
    <cellStyle name="20% - Accent1 4 3 4 5" xfId="40320" xr:uid="{00000000-0005-0000-0000-0000C99C0000}"/>
    <cellStyle name="20% - Accent1 4 3 4 5 2" xfId="40321" xr:uid="{00000000-0005-0000-0000-0000CA9C0000}"/>
    <cellStyle name="20% - Accent1 4 3 4 5 2 2" xfId="40322" xr:uid="{00000000-0005-0000-0000-0000CB9C0000}"/>
    <cellStyle name="20% - Accent1 4 3 4 5 2 2 2" xfId="40323" xr:uid="{00000000-0005-0000-0000-0000CC9C0000}"/>
    <cellStyle name="20% - Accent1 4 3 4 5 2 3" xfId="40324" xr:uid="{00000000-0005-0000-0000-0000CD9C0000}"/>
    <cellStyle name="20% - Accent1 4 3 4 5 3" xfId="40325" xr:uid="{00000000-0005-0000-0000-0000CE9C0000}"/>
    <cellStyle name="20% - Accent1 4 3 4 5 3 2" xfId="40326" xr:uid="{00000000-0005-0000-0000-0000CF9C0000}"/>
    <cellStyle name="20% - Accent1 4 3 4 5 4" xfId="40327" xr:uid="{00000000-0005-0000-0000-0000D09C0000}"/>
    <cellStyle name="20% - Accent1 4 3 4 6" xfId="40328" xr:uid="{00000000-0005-0000-0000-0000D19C0000}"/>
    <cellStyle name="20% - Accent1 4 3 4 6 2" xfId="40329" xr:uid="{00000000-0005-0000-0000-0000D29C0000}"/>
    <cellStyle name="20% - Accent1 4 3 4 6 2 2" xfId="40330" xr:uid="{00000000-0005-0000-0000-0000D39C0000}"/>
    <cellStyle name="20% - Accent1 4 3 4 6 2 2 2" xfId="40331" xr:uid="{00000000-0005-0000-0000-0000D49C0000}"/>
    <cellStyle name="20% - Accent1 4 3 4 6 2 3" xfId="40332" xr:uid="{00000000-0005-0000-0000-0000D59C0000}"/>
    <cellStyle name="20% - Accent1 4 3 4 6 3" xfId="40333" xr:uid="{00000000-0005-0000-0000-0000D69C0000}"/>
    <cellStyle name="20% - Accent1 4 3 4 6 3 2" xfId="40334" xr:uid="{00000000-0005-0000-0000-0000D79C0000}"/>
    <cellStyle name="20% - Accent1 4 3 4 6 4" xfId="40335" xr:uid="{00000000-0005-0000-0000-0000D89C0000}"/>
    <cellStyle name="20% - Accent1 4 3 4 7" xfId="40336" xr:uid="{00000000-0005-0000-0000-0000D99C0000}"/>
    <cellStyle name="20% - Accent1 4 3 4 7 2" xfId="40337" xr:uid="{00000000-0005-0000-0000-0000DA9C0000}"/>
    <cellStyle name="20% - Accent1 4 3 4 7 2 2" xfId="40338" xr:uid="{00000000-0005-0000-0000-0000DB9C0000}"/>
    <cellStyle name="20% - Accent1 4 3 4 7 3" xfId="40339" xr:uid="{00000000-0005-0000-0000-0000DC9C0000}"/>
    <cellStyle name="20% - Accent1 4 3 4 8" xfId="40340" xr:uid="{00000000-0005-0000-0000-0000DD9C0000}"/>
    <cellStyle name="20% - Accent1 4 3 4 8 2" xfId="40341" xr:uid="{00000000-0005-0000-0000-0000DE9C0000}"/>
    <cellStyle name="20% - Accent1 4 3 4 8 2 2" xfId="40342" xr:uid="{00000000-0005-0000-0000-0000DF9C0000}"/>
    <cellStyle name="20% - Accent1 4 3 4 8 3" xfId="40343" xr:uid="{00000000-0005-0000-0000-0000E09C0000}"/>
    <cellStyle name="20% - Accent1 4 3 4 9" xfId="40344" xr:uid="{00000000-0005-0000-0000-0000E19C0000}"/>
    <cellStyle name="20% - Accent1 4 3 4 9 2" xfId="40345" xr:uid="{00000000-0005-0000-0000-0000E29C0000}"/>
    <cellStyle name="20% - Accent1 4 3 5" xfId="40346" xr:uid="{00000000-0005-0000-0000-0000E39C0000}"/>
    <cellStyle name="20% - Accent1 4 3 5 10" xfId="40347" xr:uid="{00000000-0005-0000-0000-0000E49C0000}"/>
    <cellStyle name="20% - Accent1 4 3 5 10 2" xfId="40348" xr:uid="{00000000-0005-0000-0000-0000E59C0000}"/>
    <cellStyle name="20% - Accent1 4 3 5 11" xfId="40349" xr:uid="{00000000-0005-0000-0000-0000E69C0000}"/>
    <cellStyle name="20% - Accent1 4 3 5 2" xfId="40350" xr:uid="{00000000-0005-0000-0000-0000E79C0000}"/>
    <cellStyle name="20% - Accent1 4 3 5 2 2" xfId="40351" xr:uid="{00000000-0005-0000-0000-0000E89C0000}"/>
    <cellStyle name="20% - Accent1 4 3 5 2 2 2" xfId="40352" xr:uid="{00000000-0005-0000-0000-0000E99C0000}"/>
    <cellStyle name="20% - Accent1 4 3 5 2 2 2 2" xfId="40353" xr:uid="{00000000-0005-0000-0000-0000EA9C0000}"/>
    <cellStyle name="20% - Accent1 4 3 5 2 2 2 2 2" xfId="40354" xr:uid="{00000000-0005-0000-0000-0000EB9C0000}"/>
    <cellStyle name="20% - Accent1 4 3 5 2 2 2 3" xfId="40355" xr:uid="{00000000-0005-0000-0000-0000EC9C0000}"/>
    <cellStyle name="20% - Accent1 4 3 5 2 2 3" xfId="40356" xr:uid="{00000000-0005-0000-0000-0000ED9C0000}"/>
    <cellStyle name="20% - Accent1 4 3 5 2 2 3 2" xfId="40357" xr:uid="{00000000-0005-0000-0000-0000EE9C0000}"/>
    <cellStyle name="20% - Accent1 4 3 5 2 2 4" xfId="40358" xr:uid="{00000000-0005-0000-0000-0000EF9C0000}"/>
    <cellStyle name="20% - Accent1 4 3 5 2 3" xfId="40359" xr:uid="{00000000-0005-0000-0000-0000F09C0000}"/>
    <cellStyle name="20% - Accent1 4 3 5 2 3 2" xfId="40360" xr:uid="{00000000-0005-0000-0000-0000F19C0000}"/>
    <cellStyle name="20% - Accent1 4 3 5 2 3 2 2" xfId="40361" xr:uid="{00000000-0005-0000-0000-0000F29C0000}"/>
    <cellStyle name="20% - Accent1 4 3 5 2 3 2 2 2" xfId="40362" xr:uid="{00000000-0005-0000-0000-0000F39C0000}"/>
    <cellStyle name="20% - Accent1 4 3 5 2 3 2 3" xfId="40363" xr:uid="{00000000-0005-0000-0000-0000F49C0000}"/>
    <cellStyle name="20% - Accent1 4 3 5 2 3 3" xfId="40364" xr:uid="{00000000-0005-0000-0000-0000F59C0000}"/>
    <cellStyle name="20% - Accent1 4 3 5 2 3 3 2" xfId="40365" xr:uid="{00000000-0005-0000-0000-0000F69C0000}"/>
    <cellStyle name="20% - Accent1 4 3 5 2 3 4" xfId="40366" xr:uid="{00000000-0005-0000-0000-0000F79C0000}"/>
    <cellStyle name="20% - Accent1 4 3 5 2 4" xfId="40367" xr:uid="{00000000-0005-0000-0000-0000F89C0000}"/>
    <cellStyle name="20% - Accent1 4 3 5 2 4 2" xfId="40368" xr:uid="{00000000-0005-0000-0000-0000F99C0000}"/>
    <cellStyle name="20% - Accent1 4 3 5 2 4 2 2" xfId="40369" xr:uid="{00000000-0005-0000-0000-0000FA9C0000}"/>
    <cellStyle name="20% - Accent1 4 3 5 2 4 2 2 2" xfId="40370" xr:uid="{00000000-0005-0000-0000-0000FB9C0000}"/>
    <cellStyle name="20% - Accent1 4 3 5 2 4 2 3" xfId="40371" xr:uid="{00000000-0005-0000-0000-0000FC9C0000}"/>
    <cellStyle name="20% - Accent1 4 3 5 2 4 3" xfId="40372" xr:uid="{00000000-0005-0000-0000-0000FD9C0000}"/>
    <cellStyle name="20% - Accent1 4 3 5 2 4 3 2" xfId="40373" xr:uid="{00000000-0005-0000-0000-0000FE9C0000}"/>
    <cellStyle name="20% - Accent1 4 3 5 2 4 4" xfId="40374" xr:uid="{00000000-0005-0000-0000-0000FF9C0000}"/>
    <cellStyle name="20% - Accent1 4 3 5 2 5" xfId="40375" xr:uid="{00000000-0005-0000-0000-0000009D0000}"/>
    <cellStyle name="20% - Accent1 4 3 5 2 5 2" xfId="40376" xr:uid="{00000000-0005-0000-0000-0000019D0000}"/>
    <cellStyle name="20% - Accent1 4 3 5 2 5 2 2" xfId="40377" xr:uid="{00000000-0005-0000-0000-0000029D0000}"/>
    <cellStyle name="20% - Accent1 4 3 5 2 5 3" xfId="40378" xr:uid="{00000000-0005-0000-0000-0000039D0000}"/>
    <cellStyle name="20% - Accent1 4 3 5 2 6" xfId="40379" xr:uid="{00000000-0005-0000-0000-0000049D0000}"/>
    <cellStyle name="20% - Accent1 4 3 5 2 6 2" xfId="40380" xr:uid="{00000000-0005-0000-0000-0000059D0000}"/>
    <cellStyle name="20% - Accent1 4 3 5 2 6 2 2" xfId="40381" xr:uid="{00000000-0005-0000-0000-0000069D0000}"/>
    <cellStyle name="20% - Accent1 4 3 5 2 6 3" xfId="40382" xr:uid="{00000000-0005-0000-0000-0000079D0000}"/>
    <cellStyle name="20% - Accent1 4 3 5 2 7" xfId="40383" xr:uid="{00000000-0005-0000-0000-0000089D0000}"/>
    <cellStyle name="20% - Accent1 4 3 5 2 7 2" xfId="40384" xr:uid="{00000000-0005-0000-0000-0000099D0000}"/>
    <cellStyle name="20% - Accent1 4 3 5 2 8" xfId="40385" xr:uid="{00000000-0005-0000-0000-00000A9D0000}"/>
    <cellStyle name="20% - Accent1 4 3 5 2 8 2" xfId="40386" xr:uid="{00000000-0005-0000-0000-00000B9D0000}"/>
    <cellStyle name="20% - Accent1 4 3 5 2 9" xfId="40387" xr:uid="{00000000-0005-0000-0000-00000C9D0000}"/>
    <cellStyle name="20% - Accent1 4 3 5 3" xfId="40388" xr:uid="{00000000-0005-0000-0000-00000D9D0000}"/>
    <cellStyle name="20% - Accent1 4 3 5 3 2" xfId="40389" xr:uid="{00000000-0005-0000-0000-00000E9D0000}"/>
    <cellStyle name="20% - Accent1 4 3 5 3 2 2" xfId="40390" xr:uid="{00000000-0005-0000-0000-00000F9D0000}"/>
    <cellStyle name="20% - Accent1 4 3 5 3 2 2 2" xfId="40391" xr:uid="{00000000-0005-0000-0000-0000109D0000}"/>
    <cellStyle name="20% - Accent1 4 3 5 3 2 2 2 2" xfId="40392" xr:uid="{00000000-0005-0000-0000-0000119D0000}"/>
    <cellStyle name="20% - Accent1 4 3 5 3 2 2 3" xfId="40393" xr:uid="{00000000-0005-0000-0000-0000129D0000}"/>
    <cellStyle name="20% - Accent1 4 3 5 3 2 3" xfId="40394" xr:uid="{00000000-0005-0000-0000-0000139D0000}"/>
    <cellStyle name="20% - Accent1 4 3 5 3 2 3 2" xfId="40395" xr:uid="{00000000-0005-0000-0000-0000149D0000}"/>
    <cellStyle name="20% - Accent1 4 3 5 3 2 4" xfId="40396" xr:uid="{00000000-0005-0000-0000-0000159D0000}"/>
    <cellStyle name="20% - Accent1 4 3 5 3 3" xfId="40397" xr:uid="{00000000-0005-0000-0000-0000169D0000}"/>
    <cellStyle name="20% - Accent1 4 3 5 3 3 2" xfId="40398" xr:uid="{00000000-0005-0000-0000-0000179D0000}"/>
    <cellStyle name="20% - Accent1 4 3 5 3 3 2 2" xfId="40399" xr:uid="{00000000-0005-0000-0000-0000189D0000}"/>
    <cellStyle name="20% - Accent1 4 3 5 3 3 2 2 2" xfId="40400" xr:uid="{00000000-0005-0000-0000-0000199D0000}"/>
    <cellStyle name="20% - Accent1 4 3 5 3 3 2 3" xfId="40401" xr:uid="{00000000-0005-0000-0000-00001A9D0000}"/>
    <cellStyle name="20% - Accent1 4 3 5 3 3 3" xfId="40402" xr:uid="{00000000-0005-0000-0000-00001B9D0000}"/>
    <cellStyle name="20% - Accent1 4 3 5 3 3 3 2" xfId="40403" xr:uid="{00000000-0005-0000-0000-00001C9D0000}"/>
    <cellStyle name="20% - Accent1 4 3 5 3 3 4" xfId="40404" xr:uid="{00000000-0005-0000-0000-00001D9D0000}"/>
    <cellStyle name="20% - Accent1 4 3 5 3 4" xfId="40405" xr:uid="{00000000-0005-0000-0000-00001E9D0000}"/>
    <cellStyle name="20% - Accent1 4 3 5 3 4 2" xfId="40406" xr:uid="{00000000-0005-0000-0000-00001F9D0000}"/>
    <cellStyle name="20% - Accent1 4 3 5 3 4 2 2" xfId="40407" xr:uid="{00000000-0005-0000-0000-0000209D0000}"/>
    <cellStyle name="20% - Accent1 4 3 5 3 4 2 2 2" xfId="40408" xr:uid="{00000000-0005-0000-0000-0000219D0000}"/>
    <cellStyle name="20% - Accent1 4 3 5 3 4 2 3" xfId="40409" xr:uid="{00000000-0005-0000-0000-0000229D0000}"/>
    <cellStyle name="20% - Accent1 4 3 5 3 4 3" xfId="40410" xr:uid="{00000000-0005-0000-0000-0000239D0000}"/>
    <cellStyle name="20% - Accent1 4 3 5 3 4 3 2" xfId="40411" xr:uid="{00000000-0005-0000-0000-0000249D0000}"/>
    <cellStyle name="20% - Accent1 4 3 5 3 4 4" xfId="40412" xr:uid="{00000000-0005-0000-0000-0000259D0000}"/>
    <cellStyle name="20% - Accent1 4 3 5 3 5" xfId="40413" xr:uid="{00000000-0005-0000-0000-0000269D0000}"/>
    <cellStyle name="20% - Accent1 4 3 5 3 5 2" xfId="40414" xr:uid="{00000000-0005-0000-0000-0000279D0000}"/>
    <cellStyle name="20% - Accent1 4 3 5 3 5 2 2" xfId="40415" xr:uid="{00000000-0005-0000-0000-0000289D0000}"/>
    <cellStyle name="20% - Accent1 4 3 5 3 5 3" xfId="40416" xr:uid="{00000000-0005-0000-0000-0000299D0000}"/>
    <cellStyle name="20% - Accent1 4 3 5 3 6" xfId="40417" xr:uid="{00000000-0005-0000-0000-00002A9D0000}"/>
    <cellStyle name="20% - Accent1 4 3 5 3 6 2" xfId="40418" xr:uid="{00000000-0005-0000-0000-00002B9D0000}"/>
    <cellStyle name="20% - Accent1 4 3 5 3 6 2 2" xfId="40419" xr:uid="{00000000-0005-0000-0000-00002C9D0000}"/>
    <cellStyle name="20% - Accent1 4 3 5 3 6 3" xfId="40420" xr:uid="{00000000-0005-0000-0000-00002D9D0000}"/>
    <cellStyle name="20% - Accent1 4 3 5 3 7" xfId="40421" xr:uid="{00000000-0005-0000-0000-00002E9D0000}"/>
    <cellStyle name="20% - Accent1 4 3 5 3 7 2" xfId="40422" xr:uid="{00000000-0005-0000-0000-00002F9D0000}"/>
    <cellStyle name="20% - Accent1 4 3 5 3 8" xfId="40423" xr:uid="{00000000-0005-0000-0000-0000309D0000}"/>
    <cellStyle name="20% - Accent1 4 3 5 3 8 2" xfId="40424" xr:uid="{00000000-0005-0000-0000-0000319D0000}"/>
    <cellStyle name="20% - Accent1 4 3 5 3 9" xfId="40425" xr:uid="{00000000-0005-0000-0000-0000329D0000}"/>
    <cellStyle name="20% - Accent1 4 3 5 4" xfId="40426" xr:uid="{00000000-0005-0000-0000-0000339D0000}"/>
    <cellStyle name="20% - Accent1 4 3 5 4 2" xfId="40427" xr:uid="{00000000-0005-0000-0000-0000349D0000}"/>
    <cellStyle name="20% - Accent1 4 3 5 4 2 2" xfId="40428" xr:uid="{00000000-0005-0000-0000-0000359D0000}"/>
    <cellStyle name="20% - Accent1 4 3 5 4 2 2 2" xfId="40429" xr:uid="{00000000-0005-0000-0000-0000369D0000}"/>
    <cellStyle name="20% - Accent1 4 3 5 4 2 3" xfId="40430" xr:uid="{00000000-0005-0000-0000-0000379D0000}"/>
    <cellStyle name="20% - Accent1 4 3 5 4 3" xfId="40431" xr:uid="{00000000-0005-0000-0000-0000389D0000}"/>
    <cellStyle name="20% - Accent1 4 3 5 4 3 2" xfId="40432" xr:uid="{00000000-0005-0000-0000-0000399D0000}"/>
    <cellStyle name="20% - Accent1 4 3 5 4 4" xfId="40433" xr:uid="{00000000-0005-0000-0000-00003A9D0000}"/>
    <cellStyle name="20% - Accent1 4 3 5 5" xfId="40434" xr:uid="{00000000-0005-0000-0000-00003B9D0000}"/>
    <cellStyle name="20% - Accent1 4 3 5 5 2" xfId="40435" xr:uid="{00000000-0005-0000-0000-00003C9D0000}"/>
    <cellStyle name="20% - Accent1 4 3 5 5 2 2" xfId="40436" xr:uid="{00000000-0005-0000-0000-00003D9D0000}"/>
    <cellStyle name="20% - Accent1 4 3 5 5 2 2 2" xfId="40437" xr:uid="{00000000-0005-0000-0000-00003E9D0000}"/>
    <cellStyle name="20% - Accent1 4 3 5 5 2 3" xfId="40438" xr:uid="{00000000-0005-0000-0000-00003F9D0000}"/>
    <cellStyle name="20% - Accent1 4 3 5 5 3" xfId="40439" xr:uid="{00000000-0005-0000-0000-0000409D0000}"/>
    <cellStyle name="20% - Accent1 4 3 5 5 3 2" xfId="40440" xr:uid="{00000000-0005-0000-0000-0000419D0000}"/>
    <cellStyle name="20% - Accent1 4 3 5 5 4" xfId="40441" xr:uid="{00000000-0005-0000-0000-0000429D0000}"/>
    <cellStyle name="20% - Accent1 4 3 5 6" xfId="40442" xr:uid="{00000000-0005-0000-0000-0000439D0000}"/>
    <cellStyle name="20% - Accent1 4 3 5 6 2" xfId="40443" xr:uid="{00000000-0005-0000-0000-0000449D0000}"/>
    <cellStyle name="20% - Accent1 4 3 5 6 2 2" xfId="40444" xr:uid="{00000000-0005-0000-0000-0000459D0000}"/>
    <cellStyle name="20% - Accent1 4 3 5 6 2 2 2" xfId="40445" xr:uid="{00000000-0005-0000-0000-0000469D0000}"/>
    <cellStyle name="20% - Accent1 4 3 5 6 2 3" xfId="40446" xr:uid="{00000000-0005-0000-0000-0000479D0000}"/>
    <cellStyle name="20% - Accent1 4 3 5 6 3" xfId="40447" xr:uid="{00000000-0005-0000-0000-0000489D0000}"/>
    <cellStyle name="20% - Accent1 4 3 5 6 3 2" xfId="40448" xr:uid="{00000000-0005-0000-0000-0000499D0000}"/>
    <cellStyle name="20% - Accent1 4 3 5 6 4" xfId="40449" xr:uid="{00000000-0005-0000-0000-00004A9D0000}"/>
    <cellStyle name="20% - Accent1 4 3 5 7" xfId="40450" xr:uid="{00000000-0005-0000-0000-00004B9D0000}"/>
    <cellStyle name="20% - Accent1 4 3 5 7 2" xfId="40451" xr:uid="{00000000-0005-0000-0000-00004C9D0000}"/>
    <cellStyle name="20% - Accent1 4 3 5 7 2 2" xfId="40452" xr:uid="{00000000-0005-0000-0000-00004D9D0000}"/>
    <cellStyle name="20% - Accent1 4 3 5 7 3" xfId="40453" xr:uid="{00000000-0005-0000-0000-00004E9D0000}"/>
    <cellStyle name="20% - Accent1 4 3 5 8" xfId="40454" xr:uid="{00000000-0005-0000-0000-00004F9D0000}"/>
    <cellStyle name="20% - Accent1 4 3 5 8 2" xfId="40455" xr:uid="{00000000-0005-0000-0000-0000509D0000}"/>
    <cellStyle name="20% - Accent1 4 3 5 8 2 2" xfId="40456" xr:uid="{00000000-0005-0000-0000-0000519D0000}"/>
    <cellStyle name="20% - Accent1 4 3 5 8 3" xfId="40457" xr:uid="{00000000-0005-0000-0000-0000529D0000}"/>
    <cellStyle name="20% - Accent1 4 3 5 9" xfId="40458" xr:uid="{00000000-0005-0000-0000-0000539D0000}"/>
    <cellStyle name="20% - Accent1 4 3 5 9 2" xfId="40459" xr:uid="{00000000-0005-0000-0000-0000549D0000}"/>
    <cellStyle name="20% - Accent1 4 3 6" xfId="40460" xr:uid="{00000000-0005-0000-0000-0000559D0000}"/>
    <cellStyle name="20% - Accent1 4 3 6 10" xfId="40461" xr:uid="{00000000-0005-0000-0000-0000569D0000}"/>
    <cellStyle name="20% - Accent1 4 3 6 10 2" xfId="40462" xr:uid="{00000000-0005-0000-0000-0000579D0000}"/>
    <cellStyle name="20% - Accent1 4 3 6 11" xfId="40463" xr:uid="{00000000-0005-0000-0000-0000589D0000}"/>
    <cellStyle name="20% - Accent1 4 3 6 2" xfId="40464" xr:uid="{00000000-0005-0000-0000-0000599D0000}"/>
    <cellStyle name="20% - Accent1 4 3 6 2 2" xfId="40465" xr:uid="{00000000-0005-0000-0000-00005A9D0000}"/>
    <cellStyle name="20% - Accent1 4 3 6 2 2 2" xfId="40466" xr:uid="{00000000-0005-0000-0000-00005B9D0000}"/>
    <cellStyle name="20% - Accent1 4 3 6 2 2 2 2" xfId="40467" xr:uid="{00000000-0005-0000-0000-00005C9D0000}"/>
    <cellStyle name="20% - Accent1 4 3 6 2 2 2 2 2" xfId="40468" xr:uid="{00000000-0005-0000-0000-00005D9D0000}"/>
    <cellStyle name="20% - Accent1 4 3 6 2 2 2 3" xfId="40469" xr:uid="{00000000-0005-0000-0000-00005E9D0000}"/>
    <cellStyle name="20% - Accent1 4 3 6 2 2 3" xfId="40470" xr:uid="{00000000-0005-0000-0000-00005F9D0000}"/>
    <cellStyle name="20% - Accent1 4 3 6 2 2 3 2" xfId="40471" xr:uid="{00000000-0005-0000-0000-0000609D0000}"/>
    <cellStyle name="20% - Accent1 4 3 6 2 2 4" xfId="40472" xr:uid="{00000000-0005-0000-0000-0000619D0000}"/>
    <cellStyle name="20% - Accent1 4 3 6 2 3" xfId="40473" xr:uid="{00000000-0005-0000-0000-0000629D0000}"/>
    <cellStyle name="20% - Accent1 4 3 6 2 3 2" xfId="40474" xr:uid="{00000000-0005-0000-0000-0000639D0000}"/>
    <cellStyle name="20% - Accent1 4 3 6 2 3 2 2" xfId="40475" xr:uid="{00000000-0005-0000-0000-0000649D0000}"/>
    <cellStyle name="20% - Accent1 4 3 6 2 3 2 2 2" xfId="40476" xr:uid="{00000000-0005-0000-0000-0000659D0000}"/>
    <cellStyle name="20% - Accent1 4 3 6 2 3 2 3" xfId="40477" xr:uid="{00000000-0005-0000-0000-0000669D0000}"/>
    <cellStyle name="20% - Accent1 4 3 6 2 3 3" xfId="40478" xr:uid="{00000000-0005-0000-0000-0000679D0000}"/>
    <cellStyle name="20% - Accent1 4 3 6 2 3 3 2" xfId="40479" xr:uid="{00000000-0005-0000-0000-0000689D0000}"/>
    <cellStyle name="20% - Accent1 4 3 6 2 3 4" xfId="40480" xr:uid="{00000000-0005-0000-0000-0000699D0000}"/>
    <cellStyle name="20% - Accent1 4 3 6 2 4" xfId="40481" xr:uid="{00000000-0005-0000-0000-00006A9D0000}"/>
    <cellStyle name="20% - Accent1 4 3 6 2 4 2" xfId="40482" xr:uid="{00000000-0005-0000-0000-00006B9D0000}"/>
    <cellStyle name="20% - Accent1 4 3 6 2 4 2 2" xfId="40483" xr:uid="{00000000-0005-0000-0000-00006C9D0000}"/>
    <cellStyle name="20% - Accent1 4 3 6 2 4 2 2 2" xfId="40484" xr:uid="{00000000-0005-0000-0000-00006D9D0000}"/>
    <cellStyle name="20% - Accent1 4 3 6 2 4 2 3" xfId="40485" xr:uid="{00000000-0005-0000-0000-00006E9D0000}"/>
    <cellStyle name="20% - Accent1 4 3 6 2 4 3" xfId="40486" xr:uid="{00000000-0005-0000-0000-00006F9D0000}"/>
    <cellStyle name="20% - Accent1 4 3 6 2 4 3 2" xfId="40487" xr:uid="{00000000-0005-0000-0000-0000709D0000}"/>
    <cellStyle name="20% - Accent1 4 3 6 2 4 4" xfId="40488" xr:uid="{00000000-0005-0000-0000-0000719D0000}"/>
    <cellStyle name="20% - Accent1 4 3 6 2 5" xfId="40489" xr:uid="{00000000-0005-0000-0000-0000729D0000}"/>
    <cellStyle name="20% - Accent1 4 3 6 2 5 2" xfId="40490" xr:uid="{00000000-0005-0000-0000-0000739D0000}"/>
    <cellStyle name="20% - Accent1 4 3 6 2 5 2 2" xfId="40491" xr:uid="{00000000-0005-0000-0000-0000749D0000}"/>
    <cellStyle name="20% - Accent1 4 3 6 2 5 3" xfId="40492" xr:uid="{00000000-0005-0000-0000-0000759D0000}"/>
    <cellStyle name="20% - Accent1 4 3 6 2 6" xfId="40493" xr:uid="{00000000-0005-0000-0000-0000769D0000}"/>
    <cellStyle name="20% - Accent1 4 3 6 2 6 2" xfId="40494" xr:uid="{00000000-0005-0000-0000-0000779D0000}"/>
    <cellStyle name="20% - Accent1 4 3 6 2 6 2 2" xfId="40495" xr:uid="{00000000-0005-0000-0000-0000789D0000}"/>
    <cellStyle name="20% - Accent1 4 3 6 2 6 3" xfId="40496" xr:uid="{00000000-0005-0000-0000-0000799D0000}"/>
    <cellStyle name="20% - Accent1 4 3 6 2 7" xfId="40497" xr:uid="{00000000-0005-0000-0000-00007A9D0000}"/>
    <cellStyle name="20% - Accent1 4 3 6 2 7 2" xfId="40498" xr:uid="{00000000-0005-0000-0000-00007B9D0000}"/>
    <cellStyle name="20% - Accent1 4 3 6 2 8" xfId="40499" xr:uid="{00000000-0005-0000-0000-00007C9D0000}"/>
    <cellStyle name="20% - Accent1 4 3 6 2 8 2" xfId="40500" xr:uid="{00000000-0005-0000-0000-00007D9D0000}"/>
    <cellStyle name="20% - Accent1 4 3 6 2 9" xfId="40501" xr:uid="{00000000-0005-0000-0000-00007E9D0000}"/>
    <cellStyle name="20% - Accent1 4 3 6 3" xfId="40502" xr:uid="{00000000-0005-0000-0000-00007F9D0000}"/>
    <cellStyle name="20% - Accent1 4 3 6 3 2" xfId="40503" xr:uid="{00000000-0005-0000-0000-0000809D0000}"/>
    <cellStyle name="20% - Accent1 4 3 6 3 2 2" xfId="40504" xr:uid="{00000000-0005-0000-0000-0000819D0000}"/>
    <cellStyle name="20% - Accent1 4 3 6 3 2 2 2" xfId="40505" xr:uid="{00000000-0005-0000-0000-0000829D0000}"/>
    <cellStyle name="20% - Accent1 4 3 6 3 2 2 2 2" xfId="40506" xr:uid="{00000000-0005-0000-0000-0000839D0000}"/>
    <cellStyle name="20% - Accent1 4 3 6 3 2 2 3" xfId="40507" xr:uid="{00000000-0005-0000-0000-0000849D0000}"/>
    <cellStyle name="20% - Accent1 4 3 6 3 2 3" xfId="40508" xr:uid="{00000000-0005-0000-0000-0000859D0000}"/>
    <cellStyle name="20% - Accent1 4 3 6 3 2 3 2" xfId="40509" xr:uid="{00000000-0005-0000-0000-0000869D0000}"/>
    <cellStyle name="20% - Accent1 4 3 6 3 2 4" xfId="40510" xr:uid="{00000000-0005-0000-0000-0000879D0000}"/>
    <cellStyle name="20% - Accent1 4 3 6 3 3" xfId="40511" xr:uid="{00000000-0005-0000-0000-0000889D0000}"/>
    <cellStyle name="20% - Accent1 4 3 6 3 3 2" xfId="40512" xr:uid="{00000000-0005-0000-0000-0000899D0000}"/>
    <cellStyle name="20% - Accent1 4 3 6 3 3 2 2" xfId="40513" xr:uid="{00000000-0005-0000-0000-00008A9D0000}"/>
    <cellStyle name="20% - Accent1 4 3 6 3 3 2 2 2" xfId="40514" xr:uid="{00000000-0005-0000-0000-00008B9D0000}"/>
    <cellStyle name="20% - Accent1 4 3 6 3 3 2 3" xfId="40515" xr:uid="{00000000-0005-0000-0000-00008C9D0000}"/>
    <cellStyle name="20% - Accent1 4 3 6 3 3 3" xfId="40516" xr:uid="{00000000-0005-0000-0000-00008D9D0000}"/>
    <cellStyle name="20% - Accent1 4 3 6 3 3 3 2" xfId="40517" xr:uid="{00000000-0005-0000-0000-00008E9D0000}"/>
    <cellStyle name="20% - Accent1 4 3 6 3 3 4" xfId="40518" xr:uid="{00000000-0005-0000-0000-00008F9D0000}"/>
    <cellStyle name="20% - Accent1 4 3 6 3 4" xfId="40519" xr:uid="{00000000-0005-0000-0000-0000909D0000}"/>
    <cellStyle name="20% - Accent1 4 3 6 3 4 2" xfId="40520" xr:uid="{00000000-0005-0000-0000-0000919D0000}"/>
    <cellStyle name="20% - Accent1 4 3 6 3 4 2 2" xfId="40521" xr:uid="{00000000-0005-0000-0000-0000929D0000}"/>
    <cellStyle name="20% - Accent1 4 3 6 3 4 2 2 2" xfId="40522" xr:uid="{00000000-0005-0000-0000-0000939D0000}"/>
    <cellStyle name="20% - Accent1 4 3 6 3 4 2 3" xfId="40523" xr:uid="{00000000-0005-0000-0000-0000949D0000}"/>
    <cellStyle name="20% - Accent1 4 3 6 3 4 3" xfId="40524" xr:uid="{00000000-0005-0000-0000-0000959D0000}"/>
    <cellStyle name="20% - Accent1 4 3 6 3 4 3 2" xfId="40525" xr:uid="{00000000-0005-0000-0000-0000969D0000}"/>
    <cellStyle name="20% - Accent1 4 3 6 3 4 4" xfId="40526" xr:uid="{00000000-0005-0000-0000-0000979D0000}"/>
    <cellStyle name="20% - Accent1 4 3 6 3 5" xfId="40527" xr:uid="{00000000-0005-0000-0000-0000989D0000}"/>
    <cellStyle name="20% - Accent1 4 3 6 3 5 2" xfId="40528" xr:uid="{00000000-0005-0000-0000-0000999D0000}"/>
    <cellStyle name="20% - Accent1 4 3 6 3 5 2 2" xfId="40529" xr:uid="{00000000-0005-0000-0000-00009A9D0000}"/>
    <cellStyle name="20% - Accent1 4 3 6 3 5 3" xfId="40530" xr:uid="{00000000-0005-0000-0000-00009B9D0000}"/>
    <cellStyle name="20% - Accent1 4 3 6 3 6" xfId="40531" xr:uid="{00000000-0005-0000-0000-00009C9D0000}"/>
    <cellStyle name="20% - Accent1 4 3 6 3 6 2" xfId="40532" xr:uid="{00000000-0005-0000-0000-00009D9D0000}"/>
    <cellStyle name="20% - Accent1 4 3 6 3 6 2 2" xfId="40533" xr:uid="{00000000-0005-0000-0000-00009E9D0000}"/>
    <cellStyle name="20% - Accent1 4 3 6 3 6 3" xfId="40534" xr:uid="{00000000-0005-0000-0000-00009F9D0000}"/>
    <cellStyle name="20% - Accent1 4 3 6 3 7" xfId="40535" xr:uid="{00000000-0005-0000-0000-0000A09D0000}"/>
    <cellStyle name="20% - Accent1 4 3 6 3 7 2" xfId="40536" xr:uid="{00000000-0005-0000-0000-0000A19D0000}"/>
    <cellStyle name="20% - Accent1 4 3 6 3 8" xfId="40537" xr:uid="{00000000-0005-0000-0000-0000A29D0000}"/>
    <cellStyle name="20% - Accent1 4 3 6 3 8 2" xfId="40538" xr:uid="{00000000-0005-0000-0000-0000A39D0000}"/>
    <cellStyle name="20% - Accent1 4 3 6 3 9" xfId="40539" xr:uid="{00000000-0005-0000-0000-0000A49D0000}"/>
    <cellStyle name="20% - Accent1 4 3 6 4" xfId="40540" xr:uid="{00000000-0005-0000-0000-0000A59D0000}"/>
    <cellStyle name="20% - Accent1 4 3 6 4 2" xfId="40541" xr:uid="{00000000-0005-0000-0000-0000A69D0000}"/>
    <cellStyle name="20% - Accent1 4 3 6 4 2 2" xfId="40542" xr:uid="{00000000-0005-0000-0000-0000A79D0000}"/>
    <cellStyle name="20% - Accent1 4 3 6 4 2 2 2" xfId="40543" xr:uid="{00000000-0005-0000-0000-0000A89D0000}"/>
    <cellStyle name="20% - Accent1 4 3 6 4 2 3" xfId="40544" xr:uid="{00000000-0005-0000-0000-0000A99D0000}"/>
    <cellStyle name="20% - Accent1 4 3 6 4 3" xfId="40545" xr:uid="{00000000-0005-0000-0000-0000AA9D0000}"/>
    <cellStyle name="20% - Accent1 4 3 6 4 3 2" xfId="40546" xr:uid="{00000000-0005-0000-0000-0000AB9D0000}"/>
    <cellStyle name="20% - Accent1 4 3 6 4 4" xfId="40547" xr:uid="{00000000-0005-0000-0000-0000AC9D0000}"/>
    <cellStyle name="20% - Accent1 4 3 6 5" xfId="40548" xr:uid="{00000000-0005-0000-0000-0000AD9D0000}"/>
    <cellStyle name="20% - Accent1 4 3 6 5 2" xfId="40549" xr:uid="{00000000-0005-0000-0000-0000AE9D0000}"/>
    <cellStyle name="20% - Accent1 4 3 6 5 2 2" xfId="40550" xr:uid="{00000000-0005-0000-0000-0000AF9D0000}"/>
    <cellStyle name="20% - Accent1 4 3 6 5 2 2 2" xfId="40551" xr:uid="{00000000-0005-0000-0000-0000B09D0000}"/>
    <cellStyle name="20% - Accent1 4 3 6 5 2 3" xfId="40552" xr:uid="{00000000-0005-0000-0000-0000B19D0000}"/>
    <cellStyle name="20% - Accent1 4 3 6 5 3" xfId="40553" xr:uid="{00000000-0005-0000-0000-0000B29D0000}"/>
    <cellStyle name="20% - Accent1 4 3 6 5 3 2" xfId="40554" xr:uid="{00000000-0005-0000-0000-0000B39D0000}"/>
    <cellStyle name="20% - Accent1 4 3 6 5 4" xfId="40555" xr:uid="{00000000-0005-0000-0000-0000B49D0000}"/>
    <cellStyle name="20% - Accent1 4 3 6 6" xfId="40556" xr:uid="{00000000-0005-0000-0000-0000B59D0000}"/>
    <cellStyle name="20% - Accent1 4 3 6 6 2" xfId="40557" xr:uid="{00000000-0005-0000-0000-0000B69D0000}"/>
    <cellStyle name="20% - Accent1 4 3 6 6 2 2" xfId="40558" xr:uid="{00000000-0005-0000-0000-0000B79D0000}"/>
    <cellStyle name="20% - Accent1 4 3 6 6 2 2 2" xfId="40559" xr:uid="{00000000-0005-0000-0000-0000B89D0000}"/>
    <cellStyle name="20% - Accent1 4 3 6 6 2 3" xfId="40560" xr:uid="{00000000-0005-0000-0000-0000B99D0000}"/>
    <cellStyle name="20% - Accent1 4 3 6 6 3" xfId="40561" xr:uid="{00000000-0005-0000-0000-0000BA9D0000}"/>
    <cellStyle name="20% - Accent1 4 3 6 6 3 2" xfId="40562" xr:uid="{00000000-0005-0000-0000-0000BB9D0000}"/>
    <cellStyle name="20% - Accent1 4 3 6 6 4" xfId="40563" xr:uid="{00000000-0005-0000-0000-0000BC9D0000}"/>
    <cellStyle name="20% - Accent1 4 3 6 7" xfId="40564" xr:uid="{00000000-0005-0000-0000-0000BD9D0000}"/>
    <cellStyle name="20% - Accent1 4 3 6 7 2" xfId="40565" xr:uid="{00000000-0005-0000-0000-0000BE9D0000}"/>
    <cellStyle name="20% - Accent1 4 3 6 7 2 2" xfId="40566" xr:uid="{00000000-0005-0000-0000-0000BF9D0000}"/>
    <cellStyle name="20% - Accent1 4 3 6 7 3" xfId="40567" xr:uid="{00000000-0005-0000-0000-0000C09D0000}"/>
    <cellStyle name="20% - Accent1 4 3 6 8" xfId="40568" xr:uid="{00000000-0005-0000-0000-0000C19D0000}"/>
    <cellStyle name="20% - Accent1 4 3 6 8 2" xfId="40569" xr:uid="{00000000-0005-0000-0000-0000C29D0000}"/>
    <cellStyle name="20% - Accent1 4 3 6 8 2 2" xfId="40570" xr:uid="{00000000-0005-0000-0000-0000C39D0000}"/>
    <cellStyle name="20% - Accent1 4 3 6 8 3" xfId="40571" xr:uid="{00000000-0005-0000-0000-0000C49D0000}"/>
    <cellStyle name="20% - Accent1 4 3 6 9" xfId="40572" xr:uid="{00000000-0005-0000-0000-0000C59D0000}"/>
    <cellStyle name="20% - Accent1 4 3 6 9 2" xfId="40573" xr:uid="{00000000-0005-0000-0000-0000C69D0000}"/>
    <cellStyle name="20% - Accent1 4 3 7" xfId="40574" xr:uid="{00000000-0005-0000-0000-0000C79D0000}"/>
    <cellStyle name="20% - Accent1 4 3 7 2" xfId="40575" xr:uid="{00000000-0005-0000-0000-0000C89D0000}"/>
    <cellStyle name="20% - Accent1 4 3 7 2 2" xfId="40576" xr:uid="{00000000-0005-0000-0000-0000C99D0000}"/>
    <cellStyle name="20% - Accent1 4 3 7 2 2 2" xfId="40577" xr:uid="{00000000-0005-0000-0000-0000CA9D0000}"/>
    <cellStyle name="20% - Accent1 4 3 7 2 2 2 2" xfId="40578" xr:uid="{00000000-0005-0000-0000-0000CB9D0000}"/>
    <cellStyle name="20% - Accent1 4 3 7 2 2 3" xfId="40579" xr:uid="{00000000-0005-0000-0000-0000CC9D0000}"/>
    <cellStyle name="20% - Accent1 4 3 7 2 3" xfId="40580" xr:uid="{00000000-0005-0000-0000-0000CD9D0000}"/>
    <cellStyle name="20% - Accent1 4 3 7 2 3 2" xfId="40581" xr:uid="{00000000-0005-0000-0000-0000CE9D0000}"/>
    <cellStyle name="20% - Accent1 4 3 7 2 4" xfId="40582" xr:uid="{00000000-0005-0000-0000-0000CF9D0000}"/>
    <cellStyle name="20% - Accent1 4 3 7 3" xfId="40583" xr:uid="{00000000-0005-0000-0000-0000D09D0000}"/>
    <cellStyle name="20% - Accent1 4 3 7 3 2" xfId="40584" xr:uid="{00000000-0005-0000-0000-0000D19D0000}"/>
    <cellStyle name="20% - Accent1 4 3 7 3 2 2" xfId="40585" xr:uid="{00000000-0005-0000-0000-0000D29D0000}"/>
    <cellStyle name="20% - Accent1 4 3 7 3 2 2 2" xfId="40586" xr:uid="{00000000-0005-0000-0000-0000D39D0000}"/>
    <cellStyle name="20% - Accent1 4 3 7 3 2 3" xfId="40587" xr:uid="{00000000-0005-0000-0000-0000D49D0000}"/>
    <cellStyle name="20% - Accent1 4 3 7 3 3" xfId="40588" xr:uid="{00000000-0005-0000-0000-0000D59D0000}"/>
    <cellStyle name="20% - Accent1 4 3 7 3 3 2" xfId="40589" xr:uid="{00000000-0005-0000-0000-0000D69D0000}"/>
    <cellStyle name="20% - Accent1 4 3 7 3 4" xfId="40590" xr:uid="{00000000-0005-0000-0000-0000D79D0000}"/>
    <cellStyle name="20% - Accent1 4 3 7 4" xfId="40591" xr:uid="{00000000-0005-0000-0000-0000D89D0000}"/>
    <cellStyle name="20% - Accent1 4 3 7 4 2" xfId="40592" xr:uid="{00000000-0005-0000-0000-0000D99D0000}"/>
    <cellStyle name="20% - Accent1 4 3 7 4 2 2" xfId="40593" xr:uid="{00000000-0005-0000-0000-0000DA9D0000}"/>
    <cellStyle name="20% - Accent1 4 3 7 4 2 2 2" xfId="40594" xr:uid="{00000000-0005-0000-0000-0000DB9D0000}"/>
    <cellStyle name="20% - Accent1 4 3 7 4 2 3" xfId="40595" xr:uid="{00000000-0005-0000-0000-0000DC9D0000}"/>
    <cellStyle name="20% - Accent1 4 3 7 4 3" xfId="40596" xr:uid="{00000000-0005-0000-0000-0000DD9D0000}"/>
    <cellStyle name="20% - Accent1 4 3 7 4 3 2" xfId="40597" xr:uid="{00000000-0005-0000-0000-0000DE9D0000}"/>
    <cellStyle name="20% - Accent1 4 3 7 4 4" xfId="40598" xr:uid="{00000000-0005-0000-0000-0000DF9D0000}"/>
    <cellStyle name="20% - Accent1 4 3 7 5" xfId="40599" xr:uid="{00000000-0005-0000-0000-0000E09D0000}"/>
    <cellStyle name="20% - Accent1 4 3 7 5 2" xfId="40600" xr:uid="{00000000-0005-0000-0000-0000E19D0000}"/>
    <cellStyle name="20% - Accent1 4 3 7 5 2 2" xfId="40601" xr:uid="{00000000-0005-0000-0000-0000E29D0000}"/>
    <cellStyle name="20% - Accent1 4 3 7 5 3" xfId="40602" xr:uid="{00000000-0005-0000-0000-0000E39D0000}"/>
    <cellStyle name="20% - Accent1 4 3 7 6" xfId="40603" xr:uid="{00000000-0005-0000-0000-0000E49D0000}"/>
    <cellStyle name="20% - Accent1 4 3 7 6 2" xfId="40604" xr:uid="{00000000-0005-0000-0000-0000E59D0000}"/>
    <cellStyle name="20% - Accent1 4 3 7 6 2 2" xfId="40605" xr:uid="{00000000-0005-0000-0000-0000E69D0000}"/>
    <cellStyle name="20% - Accent1 4 3 7 6 3" xfId="40606" xr:uid="{00000000-0005-0000-0000-0000E79D0000}"/>
    <cellStyle name="20% - Accent1 4 3 7 7" xfId="40607" xr:uid="{00000000-0005-0000-0000-0000E89D0000}"/>
    <cellStyle name="20% - Accent1 4 3 7 7 2" xfId="40608" xr:uid="{00000000-0005-0000-0000-0000E99D0000}"/>
    <cellStyle name="20% - Accent1 4 3 7 8" xfId="40609" xr:uid="{00000000-0005-0000-0000-0000EA9D0000}"/>
    <cellStyle name="20% - Accent1 4 3 7 8 2" xfId="40610" xr:uid="{00000000-0005-0000-0000-0000EB9D0000}"/>
    <cellStyle name="20% - Accent1 4 3 7 9" xfId="40611" xr:uid="{00000000-0005-0000-0000-0000EC9D0000}"/>
    <cellStyle name="20% - Accent1 4 3 8" xfId="40612" xr:uid="{00000000-0005-0000-0000-0000ED9D0000}"/>
    <cellStyle name="20% - Accent1 4 3 8 2" xfId="40613" xr:uid="{00000000-0005-0000-0000-0000EE9D0000}"/>
    <cellStyle name="20% - Accent1 4 3 8 2 2" xfId="40614" xr:uid="{00000000-0005-0000-0000-0000EF9D0000}"/>
    <cellStyle name="20% - Accent1 4 3 8 2 2 2" xfId="40615" xr:uid="{00000000-0005-0000-0000-0000F09D0000}"/>
    <cellStyle name="20% - Accent1 4 3 8 2 2 2 2" xfId="40616" xr:uid="{00000000-0005-0000-0000-0000F19D0000}"/>
    <cellStyle name="20% - Accent1 4 3 8 2 2 3" xfId="40617" xr:uid="{00000000-0005-0000-0000-0000F29D0000}"/>
    <cellStyle name="20% - Accent1 4 3 8 2 3" xfId="40618" xr:uid="{00000000-0005-0000-0000-0000F39D0000}"/>
    <cellStyle name="20% - Accent1 4 3 8 2 3 2" xfId="40619" xr:uid="{00000000-0005-0000-0000-0000F49D0000}"/>
    <cellStyle name="20% - Accent1 4 3 8 2 4" xfId="40620" xr:uid="{00000000-0005-0000-0000-0000F59D0000}"/>
    <cellStyle name="20% - Accent1 4 3 8 3" xfId="40621" xr:uid="{00000000-0005-0000-0000-0000F69D0000}"/>
    <cellStyle name="20% - Accent1 4 3 8 3 2" xfId="40622" xr:uid="{00000000-0005-0000-0000-0000F79D0000}"/>
    <cellStyle name="20% - Accent1 4 3 8 3 2 2" xfId="40623" xr:uid="{00000000-0005-0000-0000-0000F89D0000}"/>
    <cellStyle name="20% - Accent1 4 3 8 3 2 2 2" xfId="40624" xr:uid="{00000000-0005-0000-0000-0000F99D0000}"/>
    <cellStyle name="20% - Accent1 4 3 8 3 2 3" xfId="40625" xr:uid="{00000000-0005-0000-0000-0000FA9D0000}"/>
    <cellStyle name="20% - Accent1 4 3 8 3 3" xfId="40626" xr:uid="{00000000-0005-0000-0000-0000FB9D0000}"/>
    <cellStyle name="20% - Accent1 4 3 8 3 3 2" xfId="40627" xr:uid="{00000000-0005-0000-0000-0000FC9D0000}"/>
    <cellStyle name="20% - Accent1 4 3 8 3 4" xfId="40628" xr:uid="{00000000-0005-0000-0000-0000FD9D0000}"/>
    <cellStyle name="20% - Accent1 4 3 8 4" xfId="40629" xr:uid="{00000000-0005-0000-0000-0000FE9D0000}"/>
    <cellStyle name="20% - Accent1 4 3 8 4 2" xfId="40630" xr:uid="{00000000-0005-0000-0000-0000FF9D0000}"/>
    <cellStyle name="20% - Accent1 4 3 8 4 2 2" xfId="40631" xr:uid="{00000000-0005-0000-0000-0000009E0000}"/>
    <cellStyle name="20% - Accent1 4 3 8 4 2 2 2" xfId="40632" xr:uid="{00000000-0005-0000-0000-0000019E0000}"/>
    <cellStyle name="20% - Accent1 4 3 8 4 2 3" xfId="40633" xr:uid="{00000000-0005-0000-0000-0000029E0000}"/>
    <cellStyle name="20% - Accent1 4 3 8 4 3" xfId="40634" xr:uid="{00000000-0005-0000-0000-0000039E0000}"/>
    <cellStyle name="20% - Accent1 4 3 8 4 3 2" xfId="40635" xr:uid="{00000000-0005-0000-0000-0000049E0000}"/>
    <cellStyle name="20% - Accent1 4 3 8 4 4" xfId="40636" xr:uid="{00000000-0005-0000-0000-0000059E0000}"/>
    <cellStyle name="20% - Accent1 4 3 8 5" xfId="40637" xr:uid="{00000000-0005-0000-0000-0000069E0000}"/>
    <cellStyle name="20% - Accent1 4 3 8 5 2" xfId="40638" xr:uid="{00000000-0005-0000-0000-0000079E0000}"/>
    <cellStyle name="20% - Accent1 4 3 8 5 2 2" xfId="40639" xr:uid="{00000000-0005-0000-0000-0000089E0000}"/>
    <cellStyle name="20% - Accent1 4 3 8 5 3" xfId="40640" xr:uid="{00000000-0005-0000-0000-0000099E0000}"/>
    <cellStyle name="20% - Accent1 4 3 8 6" xfId="40641" xr:uid="{00000000-0005-0000-0000-00000A9E0000}"/>
    <cellStyle name="20% - Accent1 4 3 8 6 2" xfId="40642" xr:uid="{00000000-0005-0000-0000-00000B9E0000}"/>
    <cellStyle name="20% - Accent1 4 3 8 6 2 2" xfId="40643" xr:uid="{00000000-0005-0000-0000-00000C9E0000}"/>
    <cellStyle name="20% - Accent1 4 3 8 6 3" xfId="40644" xr:uid="{00000000-0005-0000-0000-00000D9E0000}"/>
    <cellStyle name="20% - Accent1 4 3 8 7" xfId="40645" xr:uid="{00000000-0005-0000-0000-00000E9E0000}"/>
    <cellStyle name="20% - Accent1 4 3 8 7 2" xfId="40646" xr:uid="{00000000-0005-0000-0000-00000F9E0000}"/>
    <cellStyle name="20% - Accent1 4 3 8 8" xfId="40647" xr:uid="{00000000-0005-0000-0000-0000109E0000}"/>
    <cellStyle name="20% - Accent1 4 3 8 8 2" xfId="40648" xr:uid="{00000000-0005-0000-0000-0000119E0000}"/>
    <cellStyle name="20% - Accent1 4 3 8 9" xfId="40649" xr:uid="{00000000-0005-0000-0000-0000129E0000}"/>
    <cellStyle name="20% - Accent1 4 3 9" xfId="40650" xr:uid="{00000000-0005-0000-0000-0000139E0000}"/>
    <cellStyle name="20% - Accent1 4 3 9 2" xfId="40651" xr:uid="{00000000-0005-0000-0000-0000149E0000}"/>
    <cellStyle name="20% - Accent1 4 3 9 2 2" xfId="40652" xr:uid="{00000000-0005-0000-0000-0000159E0000}"/>
    <cellStyle name="20% - Accent1 4 3 9 2 2 2" xfId="40653" xr:uid="{00000000-0005-0000-0000-0000169E0000}"/>
    <cellStyle name="20% - Accent1 4 3 9 2 3" xfId="40654" xr:uid="{00000000-0005-0000-0000-0000179E0000}"/>
    <cellStyle name="20% - Accent1 4 3 9 3" xfId="40655" xr:uid="{00000000-0005-0000-0000-0000189E0000}"/>
    <cellStyle name="20% - Accent1 4 3 9 3 2" xfId="40656" xr:uid="{00000000-0005-0000-0000-0000199E0000}"/>
    <cellStyle name="20% - Accent1 4 3 9 4" xfId="40657" xr:uid="{00000000-0005-0000-0000-00001A9E0000}"/>
    <cellStyle name="20% - Accent1 4 4" xfId="40658" xr:uid="{00000000-0005-0000-0000-00001B9E0000}"/>
    <cellStyle name="20% - Accent1 4 4 10" xfId="40659" xr:uid="{00000000-0005-0000-0000-00001C9E0000}"/>
    <cellStyle name="20% - Accent1 4 4 10 2" xfId="40660" xr:uid="{00000000-0005-0000-0000-00001D9E0000}"/>
    <cellStyle name="20% - Accent1 4 4 10 2 2" xfId="40661" xr:uid="{00000000-0005-0000-0000-00001E9E0000}"/>
    <cellStyle name="20% - Accent1 4 4 10 2 2 2" xfId="40662" xr:uid="{00000000-0005-0000-0000-00001F9E0000}"/>
    <cellStyle name="20% - Accent1 4 4 10 2 3" xfId="40663" xr:uid="{00000000-0005-0000-0000-0000209E0000}"/>
    <cellStyle name="20% - Accent1 4 4 10 3" xfId="40664" xr:uid="{00000000-0005-0000-0000-0000219E0000}"/>
    <cellStyle name="20% - Accent1 4 4 10 3 2" xfId="40665" xr:uid="{00000000-0005-0000-0000-0000229E0000}"/>
    <cellStyle name="20% - Accent1 4 4 10 4" xfId="40666" xr:uid="{00000000-0005-0000-0000-0000239E0000}"/>
    <cellStyle name="20% - Accent1 4 4 11" xfId="40667" xr:uid="{00000000-0005-0000-0000-0000249E0000}"/>
    <cellStyle name="20% - Accent1 4 4 11 2" xfId="40668" xr:uid="{00000000-0005-0000-0000-0000259E0000}"/>
    <cellStyle name="20% - Accent1 4 4 11 2 2" xfId="40669" xr:uid="{00000000-0005-0000-0000-0000269E0000}"/>
    <cellStyle name="20% - Accent1 4 4 11 2 2 2" xfId="40670" xr:uid="{00000000-0005-0000-0000-0000279E0000}"/>
    <cellStyle name="20% - Accent1 4 4 11 2 3" xfId="40671" xr:uid="{00000000-0005-0000-0000-0000289E0000}"/>
    <cellStyle name="20% - Accent1 4 4 11 3" xfId="40672" xr:uid="{00000000-0005-0000-0000-0000299E0000}"/>
    <cellStyle name="20% - Accent1 4 4 11 3 2" xfId="40673" xr:uid="{00000000-0005-0000-0000-00002A9E0000}"/>
    <cellStyle name="20% - Accent1 4 4 11 4" xfId="40674" xr:uid="{00000000-0005-0000-0000-00002B9E0000}"/>
    <cellStyle name="20% - Accent1 4 4 12" xfId="40675" xr:uid="{00000000-0005-0000-0000-00002C9E0000}"/>
    <cellStyle name="20% - Accent1 4 4 12 2" xfId="40676" xr:uid="{00000000-0005-0000-0000-00002D9E0000}"/>
    <cellStyle name="20% - Accent1 4 4 12 2 2" xfId="40677" xr:uid="{00000000-0005-0000-0000-00002E9E0000}"/>
    <cellStyle name="20% - Accent1 4 4 12 3" xfId="40678" xr:uid="{00000000-0005-0000-0000-00002F9E0000}"/>
    <cellStyle name="20% - Accent1 4 4 13" xfId="40679" xr:uid="{00000000-0005-0000-0000-0000309E0000}"/>
    <cellStyle name="20% - Accent1 4 4 13 2" xfId="40680" xr:uid="{00000000-0005-0000-0000-0000319E0000}"/>
    <cellStyle name="20% - Accent1 4 4 13 2 2" xfId="40681" xr:uid="{00000000-0005-0000-0000-0000329E0000}"/>
    <cellStyle name="20% - Accent1 4 4 13 3" xfId="40682" xr:uid="{00000000-0005-0000-0000-0000339E0000}"/>
    <cellStyle name="20% - Accent1 4 4 14" xfId="40683" xr:uid="{00000000-0005-0000-0000-0000349E0000}"/>
    <cellStyle name="20% - Accent1 4 4 14 2" xfId="40684" xr:uid="{00000000-0005-0000-0000-0000359E0000}"/>
    <cellStyle name="20% - Accent1 4 4 15" xfId="40685" xr:uid="{00000000-0005-0000-0000-0000369E0000}"/>
    <cellStyle name="20% - Accent1 4 4 15 2" xfId="40686" xr:uid="{00000000-0005-0000-0000-0000379E0000}"/>
    <cellStyle name="20% - Accent1 4 4 16" xfId="40687" xr:uid="{00000000-0005-0000-0000-0000389E0000}"/>
    <cellStyle name="20% - Accent1 4 4 2" xfId="40688" xr:uid="{00000000-0005-0000-0000-0000399E0000}"/>
    <cellStyle name="20% - Accent1 4 4 2 10" xfId="40689" xr:uid="{00000000-0005-0000-0000-00003A9E0000}"/>
    <cellStyle name="20% - Accent1 4 4 2 10 2" xfId="40690" xr:uid="{00000000-0005-0000-0000-00003B9E0000}"/>
    <cellStyle name="20% - Accent1 4 4 2 10 2 2" xfId="40691" xr:uid="{00000000-0005-0000-0000-00003C9E0000}"/>
    <cellStyle name="20% - Accent1 4 4 2 10 2 2 2" xfId="40692" xr:uid="{00000000-0005-0000-0000-00003D9E0000}"/>
    <cellStyle name="20% - Accent1 4 4 2 10 2 3" xfId="40693" xr:uid="{00000000-0005-0000-0000-00003E9E0000}"/>
    <cellStyle name="20% - Accent1 4 4 2 10 3" xfId="40694" xr:uid="{00000000-0005-0000-0000-00003F9E0000}"/>
    <cellStyle name="20% - Accent1 4 4 2 10 3 2" xfId="40695" xr:uid="{00000000-0005-0000-0000-0000409E0000}"/>
    <cellStyle name="20% - Accent1 4 4 2 10 4" xfId="40696" xr:uid="{00000000-0005-0000-0000-0000419E0000}"/>
    <cellStyle name="20% - Accent1 4 4 2 11" xfId="40697" xr:uid="{00000000-0005-0000-0000-0000429E0000}"/>
    <cellStyle name="20% - Accent1 4 4 2 11 2" xfId="40698" xr:uid="{00000000-0005-0000-0000-0000439E0000}"/>
    <cellStyle name="20% - Accent1 4 4 2 11 2 2" xfId="40699" xr:uid="{00000000-0005-0000-0000-0000449E0000}"/>
    <cellStyle name="20% - Accent1 4 4 2 11 3" xfId="40700" xr:uid="{00000000-0005-0000-0000-0000459E0000}"/>
    <cellStyle name="20% - Accent1 4 4 2 12" xfId="40701" xr:uid="{00000000-0005-0000-0000-0000469E0000}"/>
    <cellStyle name="20% - Accent1 4 4 2 12 2" xfId="40702" xr:uid="{00000000-0005-0000-0000-0000479E0000}"/>
    <cellStyle name="20% - Accent1 4 4 2 12 2 2" xfId="40703" xr:uid="{00000000-0005-0000-0000-0000489E0000}"/>
    <cellStyle name="20% - Accent1 4 4 2 12 3" xfId="40704" xr:uid="{00000000-0005-0000-0000-0000499E0000}"/>
    <cellStyle name="20% - Accent1 4 4 2 13" xfId="40705" xr:uid="{00000000-0005-0000-0000-00004A9E0000}"/>
    <cellStyle name="20% - Accent1 4 4 2 13 2" xfId="40706" xr:uid="{00000000-0005-0000-0000-00004B9E0000}"/>
    <cellStyle name="20% - Accent1 4 4 2 14" xfId="40707" xr:uid="{00000000-0005-0000-0000-00004C9E0000}"/>
    <cellStyle name="20% - Accent1 4 4 2 14 2" xfId="40708" xr:uid="{00000000-0005-0000-0000-00004D9E0000}"/>
    <cellStyle name="20% - Accent1 4 4 2 15" xfId="40709" xr:uid="{00000000-0005-0000-0000-00004E9E0000}"/>
    <cellStyle name="20% - Accent1 4 4 2 2" xfId="40710" xr:uid="{00000000-0005-0000-0000-00004F9E0000}"/>
    <cellStyle name="20% - Accent1 4 4 2 2 10" xfId="40711" xr:uid="{00000000-0005-0000-0000-0000509E0000}"/>
    <cellStyle name="20% - Accent1 4 4 2 2 10 2" xfId="40712" xr:uid="{00000000-0005-0000-0000-0000519E0000}"/>
    <cellStyle name="20% - Accent1 4 4 2 2 10 2 2" xfId="40713" xr:uid="{00000000-0005-0000-0000-0000529E0000}"/>
    <cellStyle name="20% - Accent1 4 4 2 2 10 3" xfId="40714" xr:uid="{00000000-0005-0000-0000-0000539E0000}"/>
    <cellStyle name="20% - Accent1 4 4 2 2 11" xfId="40715" xr:uid="{00000000-0005-0000-0000-0000549E0000}"/>
    <cellStyle name="20% - Accent1 4 4 2 2 11 2" xfId="40716" xr:uid="{00000000-0005-0000-0000-0000559E0000}"/>
    <cellStyle name="20% - Accent1 4 4 2 2 11 2 2" xfId="40717" xr:uid="{00000000-0005-0000-0000-0000569E0000}"/>
    <cellStyle name="20% - Accent1 4 4 2 2 11 3" xfId="40718" xr:uid="{00000000-0005-0000-0000-0000579E0000}"/>
    <cellStyle name="20% - Accent1 4 4 2 2 12" xfId="40719" xr:uid="{00000000-0005-0000-0000-0000589E0000}"/>
    <cellStyle name="20% - Accent1 4 4 2 2 12 2" xfId="40720" xr:uid="{00000000-0005-0000-0000-0000599E0000}"/>
    <cellStyle name="20% - Accent1 4 4 2 2 13" xfId="40721" xr:uid="{00000000-0005-0000-0000-00005A9E0000}"/>
    <cellStyle name="20% - Accent1 4 4 2 2 13 2" xfId="40722" xr:uid="{00000000-0005-0000-0000-00005B9E0000}"/>
    <cellStyle name="20% - Accent1 4 4 2 2 14" xfId="40723" xr:uid="{00000000-0005-0000-0000-00005C9E0000}"/>
    <cellStyle name="20% - Accent1 4 4 2 2 2" xfId="40724" xr:uid="{00000000-0005-0000-0000-00005D9E0000}"/>
    <cellStyle name="20% - Accent1 4 4 2 2 2 10" xfId="40725" xr:uid="{00000000-0005-0000-0000-00005E9E0000}"/>
    <cellStyle name="20% - Accent1 4 4 2 2 2 10 2" xfId="40726" xr:uid="{00000000-0005-0000-0000-00005F9E0000}"/>
    <cellStyle name="20% - Accent1 4 4 2 2 2 11" xfId="40727" xr:uid="{00000000-0005-0000-0000-0000609E0000}"/>
    <cellStyle name="20% - Accent1 4 4 2 2 2 2" xfId="40728" xr:uid="{00000000-0005-0000-0000-0000619E0000}"/>
    <cellStyle name="20% - Accent1 4 4 2 2 2 2 2" xfId="40729" xr:uid="{00000000-0005-0000-0000-0000629E0000}"/>
    <cellStyle name="20% - Accent1 4 4 2 2 2 2 2 2" xfId="40730" xr:uid="{00000000-0005-0000-0000-0000639E0000}"/>
    <cellStyle name="20% - Accent1 4 4 2 2 2 2 2 2 2" xfId="40731" xr:uid="{00000000-0005-0000-0000-0000649E0000}"/>
    <cellStyle name="20% - Accent1 4 4 2 2 2 2 2 2 2 2" xfId="40732" xr:uid="{00000000-0005-0000-0000-0000659E0000}"/>
    <cellStyle name="20% - Accent1 4 4 2 2 2 2 2 2 3" xfId="40733" xr:uid="{00000000-0005-0000-0000-0000669E0000}"/>
    <cellStyle name="20% - Accent1 4 4 2 2 2 2 2 3" xfId="40734" xr:uid="{00000000-0005-0000-0000-0000679E0000}"/>
    <cellStyle name="20% - Accent1 4 4 2 2 2 2 2 3 2" xfId="40735" xr:uid="{00000000-0005-0000-0000-0000689E0000}"/>
    <cellStyle name="20% - Accent1 4 4 2 2 2 2 2 4" xfId="40736" xr:uid="{00000000-0005-0000-0000-0000699E0000}"/>
    <cellStyle name="20% - Accent1 4 4 2 2 2 2 3" xfId="40737" xr:uid="{00000000-0005-0000-0000-00006A9E0000}"/>
    <cellStyle name="20% - Accent1 4 4 2 2 2 2 3 2" xfId="40738" xr:uid="{00000000-0005-0000-0000-00006B9E0000}"/>
    <cellStyle name="20% - Accent1 4 4 2 2 2 2 3 2 2" xfId="40739" xr:uid="{00000000-0005-0000-0000-00006C9E0000}"/>
    <cellStyle name="20% - Accent1 4 4 2 2 2 2 3 2 2 2" xfId="40740" xr:uid="{00000000-0005-0000-0000-00006D9E0000}"/>
    <cellStyle name="20% - Accent1 4 4 2 2 2 2 3 2 3" xfId="40741" xr:uid="{00000000-0005-0000-0000-00006E9E0000}"/>
    <cellStyle name="20% - Accent1 4 4 2 2 2 2 3 3" xfId="40742" xr:uid="{00000000-0005-0000-0000-00006F9E0000}"/>
    <cellStyle name="20% - Accent1 4 4 2 2 2 2 3 3 2" xfId="40743" xr:uid="{00000000-0005-0000-0000-0000709E0000}"/>
    <cellStyle name="20% - Accent1 4 4 2 2 2 2 3 4" xfId="40744" xr:uid="{00000000-0005-0000-0000-0000719E0000}"/>
    <cellStyle name="20% - Accent1 4 4 2 2 2 2 4" xfId="40745" xr:uid="{00000000-0005-0000-0000-0000729E0000}"/>
    <cellStyle name="20% - Accent1 4 4 2 2 2 2 4 2" xfId="40746" xr:uid="{00000000-0005-0000-0000-0000739E0000}"/>
    <cellStyle name="20% - Accent1 4 4 2 2 2 2 4 2 2" xfId="40747" xr:uid="{00000000-0005-0000-0000-0000749E0000}"/>
    <cellStyle name="20% - Accent1 4 4 2 2 2 2 4 2 2 2" xfId="40748" xr:uid="{00000000-0005-0000-0000-0000759E0000}"/>
    <cellStyle name="20% - Accent1 4 4 2 2 2 2 4 2 3" xfId="40749" xr:uid="{00000000-0005-0000-0000-0000769E0000}"/>
    <cellStyle name="20% - Accent1 4 4 2 2 2 2 4 3" xfId="40750" xr:uid="{00000000-0005-0000-0000-0000779E0000}"/>
    <cellStyle name="20% - Accent1 4 4 2 2 2 2 4 3 2" xfId="40751" xr:uid="{00000000-0005-0000-0000-0000789E0000}"/>
    <cellStyle name="20% - Accent1 4 4 2 2 2 2 4 4" xfId="40752" xr:uid="{00000000-0005-0000-0000-0000799E0000}"/>
    <cellStyle name="20% - Accent1 4 4 2 2 2 2 5" xfId="40753" xr:uid="{00000000-0005-0000-0000-00007A9E0000}"/>
    <cellStyle name="20% - Accent1 4 4 2 2 2 2 5 2" xfId="40754" xr:uid="{00000000-0005-0000-0000-00007B9E0000}"/>
    <cellStyle name="20% - Accent1 4 4 2 2 2 2 5 2 2" xfId="40755" xr:uid="{00000000-0005-0000-0000-00007C9E0000}"/>
    <cellStyle name="20% - Accent1 4 4 2 2 2 2 5 3" xfId="40756" xr:uid="{00000000-0005-0000-0000-00007D9E0000}"/>
    <cellStyle name="20% - Accent1 4 4 2 2 2 2 6" xfId="40757" xr:uid="{00000000-0005-0000-0000-00007E9E0000}"/>
    <cellStyle name="20% - Accent1 4 4 2 2 2 2 6 2" xfId="40758" xr:uid="{00000000-0005-0000-0000-00007F9E0000}"/>
    <cellStyle name="20% - Accent1 4 4 2 2 2 2 6 2 2" xfId="40759" xr:uid="{00000000-0005-0000-0000-0000809E0000}"/>
    <cellStyle name="20% - Accent1 4 4 2 2 2 2 6 3" xfId="40760" xr:uid="{00000000-0005-0000-0000-0000819E0000}"/>
    <cellStyle name="20% - Accent1 4 4 2 2 2 2 7" xfId="40761" xr:uid="{00000000-0005-0000-0000-0000829E0000}"/>
    <cellStyle name="20% - Accent1 4 4 2 2 2 2 7 2" xfId="40762" xr:uid="{00000000-0005-0000-0000-0000839E0000}"/>
    <cellStyle name="20% - Accent1 4 4 2 2 2 2 8" xfId="40763" xr:uid="{00000000-0005-0000-0000-0000849E0000}"/>
    <cellStyle name="20% - Accent1 4 4 2 2 2 2 8 2" xfId="40764" xr:uid="{00000000-0005-0000-0000-0000859E0000}"/>
    <cellStyle name="20% - Accent1 4 4 2 2 2 2 9" xfId="40765" xr:uid="{00000000-0005-0000-0000-0000869E0000}"/>
    <cellStyle name="20% - Accent1 4 4 2 2 2 3" xfId="40766" xr:uid="{00000000-0005-0000-0000-0000879E0000}"/>
    <cellStyle name="20% - Accent1 4 4 2 2 2 3 2" xfId="40767" xr:uid="{00000000-0005-0000-0000-0000889E0000}"/>
    <cellStyle name="20% - Accent1 4 4 2 2 2 3 2 2" xfId="40768" xr:uid="{00000000-0005-0000-0000-0000899E0000}"/>
    <cellStyle name="20% - Accent1 4 4 2 2 2 3 2 2 2" xfId="40769" xr:uid="{00000000-0005-0000-0000-00008A9E0000}"/>
    <cellStyle name="20% - Accent1 4 4 2 2 2 3 2 2 2 2" xfId="40770" xr:uid="{00000000-0005-0000-0000-00008B9E0000}"/>
    <cellStyle name="20% - Accent1 4 4 2 2 2 3 2 2 3" xfId="40771" xr:uid="{00000000-0005-0000-0000-00008C9E0000}"/>
    <cellStyle name="20% - Accent1 4 4 2 2 2 3 2 3" xfId="40772" xr:uid="{00000000-0005-0000-0000-00008D9E0000}"/>
    <cellStyle name="20% - Accent1 4 4 2 2 2 3 2 3 2" xfId="40773" xr:uid="{00000000-0005-0000-0000-00008E9E0000}"/>
    <cellStyle name="20% - Accent1 4 4 2 2 2 3 2 4" xfId="40774" xr:uid="{00000000-0005-0000-0000-00008F9E0000}"/>
    <cellStyle name="20% - Accent1 4 4 2 2 2 3 3" xfId="40775" xr:uid="{00000000-0005-0000-0000-0000909E0000}"/>
    <cellStyle name="20% - Accent1 4 4 2 2 2 3 3 2" xfId="40776" xr:uid="{00000000-0005-0000-0000-0000919E0000}"/>
    <cellStyle name="20% - Accent1 4 4 2 2 2 3 3 2 2" xfId="40777" xr:uid="{00000000-0005-0000-0000-0000929E0000}"/>
    <cellStyle name="20% - Accent1 4 4 2 2 2 3 3 2 2 2" xfId="40778" xr:uid="{00000000-0005-0000-0000-0000939E0000}"/>
    <cellStyle name="20% - Accent1 4 4 2 2 2 3 3 2 3" xfId="40779" xr:uid="{00000000-0005-0000-0000-0000949E0000}"/>
    <cellStyle name="20% - Accent1 4 4 2 2 2 3 3 3" xfId="40780" xr:uid="{00000000-0005-0000-0000-0000959E0000}"/>
    <cellStyle name="20% - Accent1 4 4 2 2 2 3 3 3 2" xfId="40781" xr:uid="{00000000-0005-0000-0000-0000969E0000}"/>
    <cellStyle name="20% - Accent1 4 4 2 2 2 3 3 4" xfId="40782" xr:uid="{00000000-0005-0000-0000-0000979E0000}"/>
    <cellStyle name="20% - Accent1 4 4 2 2 2 3 4" xfId="40783" xr:uid="{00000000-0005-0000-0000-0000989E0000}"/>
    <cellStyle name="20% - Accent1 4 4 2 2 2 3 4 2" xfId="40784" xr:uid="{00000000-0005-0000-0000-0000999E0000}"/>
    <cellStyle name="20% - Accent1 4 4 2 2 2 3 4 2 2" xfId="40785" xr:uid="{00000000-0005-0000-0000-00009A9E0000}"/>
    <cellStyle name="20% - Accent1 4 4 2 2 2 3 4 2 2 2" xfId="40786" xr:uid="{00000000-0005-0000-0000-00009B9E0000}"/>
    <cellStyle name="20% - Accent1 4 4 2 2 2 3 4 2 3" xfId="40787" xr:uid="{00000000-0005-0000-0000-00009C9E0000}"/>
    <cellStyle name="20% - Accent1 4 4 2 2 2 3 4 3" xfId="40788" xr:uid="{00000000-0005-0000-0000-00009D9E0000}"/>
    <cellStyle name="20% - Accent1 4 4 2 2 2 3 4 3 2" xfId="40789" xr:uid="{00000000-0005-0000-0000-00009E9E0000}"/>
    <cellStyle name="20% - Accent1 4 4 2 2 2 3 4 4" xfId="40790" xr:uid="{00000000-0005-0000-0000-00009F9E0000}"/>
    <cellStyle name="20% - Accent1 4 4 2 2 2 3 5" xfId="40791" xr:uid="{00000000-0005-0000-0000-0000A09E0000}"/>
    <cellStyle name="20% - Accent1 4 4 2 2 2 3 5 2" xfId="40792" xr:uid="{00000000-0005-0000-0000-0000A19E0000}"/>
    <cellStyle name="20% - Accent1 4 4 2 2 2 3 5 2 2" xfId="40793" xr:uid="{00000000-0005-0000-0000-0000A29E0000}"/>
    <cellStyle name="20% - Accent1 4 4 2 2 2 3 5 3" xfId="40794" xr:uid="{00000000-0005-0000-0000-0000A39E0000}"/>
    <cellStyle name="20% - Accent1 4 4 2 2 2 3 6" xfId="40795" xr:uid="{00000000-0005-0000-0000-0000A49E0000}"/>
    <cellStyle name="20% - Accent1 4 4 2 2 2 3 6 2" xfId="40796" xr:uid="{00000000-0005-0000-0000-0000A59E0000}"/>
    <cellStyle name="20% - Accent1 4 4 2 2 2 3 6 2 2" xfId="40797" xr:uid="{00000000-0005-0000-0000-0000A69E0000}"/>
    <cellStyle name="20% - Accent1 4 4 2 2 2 3 6 3" xfId="40798" xr:uid="{00000000-0005-0000-0000-0000A79E0000}"/>
    <cellStyle name="20% - Accent1 4 4 2 2 2 3 7" xfId="40799" xr:uid="{00000000-0005-0000-0000-0000A89E0000}"/>
    <cellStyle name="20% - Accent1 4 4 2 2 2 3 7 2" xfId="40800" xr:uid="{00000000-0005-0000-0000-0000A99E0000}"/>
    <cellStyle name="20% - Accent1 4 4 2 2 2 3 8" xfId="40801" xr:uid="{00000000-0005-0000-0000-0000AA9E0000}"/>
    <cellStyle name="20% - Accent1 4 4 2 2 2 3 8 2" xfId="40802" xr:uid="{00000000-0005-0000-0000-0000AB9E0000}"/>
    <cellStyle name="20% - Accent1 4 4 2 2 2 3 9" xfId="40803" xr:uid="{00000000-0005-0000-0000-0000AC9E0000}"/>
    <cellStyle name="20% - Accent1 4 4 2 2 2 4" xfId="40804" xr:uid="{00000000-0005-0000-0000-0000AD9E0000}"/>
    <cellStyle name="20% - Accent1 4 4 2 2 2 4 2" xfId="40805" xr:uid="{00000000-0005-0000-0000-0000AE9E0000}"/>
    <cellStyle name="20% - Accent1 4 4 2 2 2 4 2 2" xfId="40806" xr:uid="{00000000-0005-0000-0000-0000AF9E0000}"/>
    <cellStyle name="20% - Accent1 4 4 2 2 2 4 2 2 2" xfId="40807" xr:uid="{00000000-0005-0000-0000-0000B09E0000}"/>
    <cellStyle name="20% - Accent1 4 4 2 2 2 4 2 3" xfId="40808" xr:uid="{00000000-0005-0000-0000-0000B19E0000}"/>
    <cellStyle name="20% - Accent1 4 4 2 2 2 4 3" xfId="40809" xr:uid="{00000000-0005-0000-0000-0000B29E0000}"/>
    <cellStyle name="20% - Accent1 4 4 2 2 2 4 3 2" xfId="40810" xr:uid="{00000000-0005-0000-0000-0000B39E0000}"/>
    <cellStyle name="20% - Accent1 4 4 2 2 2 4 4" xfId="40811" xr:uid="{00000000-0005-0000-0000-0000B49E0000}"/>
    <cellStyle name="20% - Accent1 4 4 2 2 2 5" xfId="40812" xr:uid="{00000000-0005-0000-0000-0000B59E0000}"/>
    <cellStyle name="20% - Accent1 4 4 2 2 2 5 2" xfId="40813" xr:uid="{00000000-0005-0000-0000-0000B69E0000}"/>
    <cellStyle name="20% - Accent1 4 4 2 2 2 5 2 2" xfId="40814" xr:uid="{00000000-0005-0000-0000-0000B79E0000}"/>
    <cellStyle name="20% - Accent1 4 4 2 2 2 5 2 2 2" xfId="40815" xr:uid="{00000000-0005-0000-0000-0000B89E0000}"/>
    <cellStyle name="20% - Accent1 4 4 2 2 2 5 2 3" xfId="40816" xr:uid="{00000000-0005-0000-0000-0000B99E0000}"/>
    <cellStyle name="20% - Accent1 4 4 2 2 2 5 3" xfId="40817" xr:uid="{00000000-0005-0000-0000-0000BA9E0000}"/>
    <cellStyle name="20% - Accent1 4 4 2 2 2 5 3 2" xfId="40818" xr:uid="{00000000-0005-0000-0000-0000BB9E0000}"/>
    <cellStyle name="20% - Accent1 4 4 2 2 2 5 4" xfId="40819" xr:uid="{00000000-0005-0000-0000-0000BC9E0000}"/>
    <cellStyle name="20% - Accent1 4 4 2 2 2 6" xfId="40820" xr:uid="{00000000-0005-0000-0000-0000BD9E0000}"/>
    <cellStyle name="20% - Accent1 4 4 2 2 2 6 2" xfId="40821" xr:uid="{00000000-0005-0000-0000-0000BE9E0000}"/>
    <cellStyle name="20% - Accent1 4 4 2 2 2 6 2 2" xfId="40822" xr:uid="{00000000-0005-0000-0000-0000BF9E0000}"/>
    <cellStyle name="20% - Accent1 4 4 2 2 2 6 2 2 2" xfId="40823" xr:uid="{00000000-0005-0000-0000-0000C09E0000}"/>
    <cellStyle name="20% - Accent1 4 4 2 2 2 6 2 3" xfId="40824" xr:uid="{00000000-0005-0000-0000-0000C19E0000}"/>
    <cellStyle name="20% - Accent1 4 4 2 2 2 6 3" xfId="40825" xr:uid="{00000000-0005-0000-0000-0000C29E0000}"/>
    <cellStyle name="20% - Accent1 4 4 2 2 2 6 3 2" xfId="40826" xr:uid="{00000000-0005-0000-0000-0000C39E0000}"/>
    <cellStyle name="20% - Accent1 4 4 2 2 2 6 4" xfId="40827" xr:uid="{00000000-0005-0000-0000-0000C49E0000}"/>
    <cellStyle name="20% - Accent1 4 4 2 2 2 7" xfId="40828" xr:uid="{00000000-0005-0000-0000-0000C59E0000}"/>
    <cellStyle name="20% - Accent1 4 4 2 2 2 7 2" xfId="40829" xr:uid="{00000000-0005-0000-0000-0000C69E0000}"/>
    <cellStyle name="20% - Accent1 4 4 2 2 2 7 2 2" xfId="40830" xr:uid="{00000000-0005-0000-0000-0000C79E0000}"/>
    <cellStyle name="20% - Accent1 4 4 2 2 2 7 3" xfId="40831" xr:uid="{00000000-0005-0000-0000-0000C89E0000}"/>
    <cellStyle name="20% - Accent1 4 4 2 2 2 8" xfId="40832" xr:uid="{00000000-0005-0000-0000-0000C99E0000}"/>
    <cellStyle name="20% - Accent1 4 4 2 2 2 8 2" xfId="40833" xr:uid="{00000000-0005-0000-0000-0000CA9E0000}"/>
    <cellStyle name="20% - Accent1 4 4 2 2 2 8 2 2" xfId="40834" xr:uid="{00000000-0005-0000-0000-0000CB9E0000}"/>
    <cellStyle name="20% - Accent1 4 4 2 2 2 8 3" xfId="40835" xr:uid="{00000000-0005-0000-0000-0000CC9E0000}"/>
    <cellStyle name="20% - Accent1 4 4 2 2 2 9" xfId="40836" xr:uid="{00000000-0005-0000-0000-0000CD9E0000}"/>
    <cellStyle name="20% - Accent1 4 4 2 2 2 9 2" xfId="40837" xr:uid="{00000000-0005-0000-0000-0000CE9E0000}"/>
    <cellStyle name="20% - Accent1 4 4 2 2 3" xfId="40838" xr:uid="{00000000-0005-0000-0000-0000CF9E0000}"/>
    <cellStyle name="20% - Accent1 4 4 2 2 3 10" xfId="40839" xr:uid="{00000000-0005-0000-0000-0000D09E0000}"/>
    <cellStyle name="20% - Accent1 4 4 2 2 3 10 2" xfId="40840" xr:uid="{00000000-0005-0000-0000-0000D19E0000}"/>
    <cellStyle name="20% - Accent1 4 4 2 2 3 11" xfId="40841" xr:uid="{00000000-0005-0000-0000-0000D29E0000}"/>
    <cellStyle name="20% - Accent1 4 4 2 2 3 2" xfId="40842" xr:uid="{00000000-0005-0000-0000-0000D39E0000}"/>
    <cellStyle name="20% - Accent1 4 4 2 2 3 2 2" xfId="40843" xr:uid="{00000000-0005-0000-0000-0000D49E0000}"/>
    <cellStyle name="20% - Accent1 4 4 2 2 3 2 2 2" xfId="40844" xr:uid="{00000000-0005-0000-0000-0000D59E0000}"/>
    <cellStyle name="20% - Accent1 4 4 2 2 3 2 2 2 2" xfId="40845" xr:uid="{00000000-0005-0000-0000-0000D69E0000}"/>
    <cellStyle name="20% - Accent1 4 4 2 2 3 2 2 2 2 2" xfId="40846" xr:uid="{00000000-0005-0000-0000-0000D79E0000}"/>
    <cellStyle name="20% - Accent1 4 4 2 2 3 2 2 2 3" xfId="40847" xr:uid="{00000000-0005-0000-0000-0000D89E0000}"/>
    <cellStyle name="20% - Accent1 4 4 2 2 3 2 2 3" xfId="40848" xr:uid="{00000000-0005-0000-0000-0000D99E0000}"/>
    <cellStyle name="20% - Accent1 4 4 2 2 3 2 2 3 2" xfId="40849" xr:uid="{00000000-0005-0000-0000-0000DA9E0000}"/>
    <cellStyle name="20% - Accent1 4 4 2 2 3 2 2 4" xfId="40850" xr:uid="{00000000-0005-0000-0000-0000DB9E0000}"/>
    <cellStyle name="20% - Accent1 4 4 2 2 3 2 3" xfId="40851" xr:uid="{00000000-0005-0000-0000-0000DC9E0000}"/>
    <cellStyle name="20% - Accent1 4 4 2 2 3 2 3 2" xfId="40852" xr:uid="{00000000-0005-0000-0000-0000DD9E0000}"/>
    <cellStyle name="20% - Accent1 4 4 2 2 3 2 3 2 2" xfId="40853" xr:uid="{00000000-0005-0000-0000-0000DE9E0000}"/>
    <cellStyle name="20% - Accent1 4 4 2 2 3 2 3 2 2 2" xfId="40854" xr:uid="{00000000-0005-0000-0000-0000DF9E0000}"/>
    <cellStyle name="20% - Accent1 4 4 2 2 3 2 3 2 3" xfId="40855" xr:uid="{00000000-0005-0000-0000-0000E09E0000}"/>
    <cellStyle name="20% - Accent1 4 4 2 2 3 2 3 3" xfId="40856" xr:uid="{00000000-0005-0000-0000-0000E19E0000}"/>
    <cellStyle name="20% - Accent1 4 4 2 2 3 2 3 3 2" xfId="40857" xr:uid="{00000000-0005-0000-0000-0000E29E0000}"/>
    <cellStyle name="20% - Accent1 4 4 2 2 3 2 3 4" xfId="40858" xr:uid="{00000000-0005-0000-0000-0000E39E0000}"/>
    <cellStyle name="20% - Accent1 4 4 2 2 3 2 4" xfId="40859" xr:uid="{00000000-0005-0000-0000-0000E49E0000}"/>
    <cellStyle name="20% - Accent1 4 4 2 2 3 2 4 2" xfId="40860" xr:uid="{00000000-0005-0000-0000-0000E59E0000}"/>
    <cellStyle name="20% - Accent1 4 4 2 2 3 2 4 2 2" xfId="40861" xr:uid="{00000000-0005-0000-0000-0000E69E0000}"/>
    <cellStyle name="20% - Accent1 4 4 2 2 3 2 4 2 2 2" xfId="40862" xr:uid="{00000000-0005-0000-0000-0000E79E0000}"/>
    <cellStyle name="20% - Accent1 4 4 2 2 3 2 4 2 3" xfId="40863" xr:uid="{00000000-0005-0000-0000-0000E89E0000}"/>
    <cellStyle name="20% - Accent1 4 4 2 2 3 2 4 3" xfId="40864" xr:uid="{00000000-0005-0000-0000-0000E99E0000}"/>
    <cellStyle name="20% - Accent1 4 4 2 2 3 2 4 3 2" xfId="40865" xr:uid="{00000000-0005-0000-0000-0000EA9E0000}"/>
    <cellStyle name="20% - Accent1 4 4 2 2 3 2 4 4" xfId="40866" xr:uid="{00000000-0005-0000-0000-0000EB9E0000}"/>
    <cellStyle name="20% - Accent1 4 4 2 2 3 2 5" xfId="40867" xr:uid="{00000000-0005-0000-0000-0000EC9E0000}"/>
    <cellStyle name="20% - Accent1 4 4 2 2 3 2 5 2" xfId="40868" xr:uid="{00000000-0005-0000-0000-0000ED9E0000}"/>
    <cellStyle name="20% - Accent1 4 4 2 2 3 2 5 2 2" xfId="40869" xr:uid="{00000000-0005-0000-0000-0000EE9E0000}"/>
    <cellStyle name="20% - Accent1 4 4 2 2 3 2 5 3" xfId="40870" xr:uid="{00000000-0005-0000-0000-0000EF9E0000}"/>
    <cellStyle name="20% - Accent1 4 4 2 2 3 2 6" xfId="40871" xr:uid="{00000000-0005-0000-0000-0000F09E0000}"/>
    <cellStyle name="20% - Accent1 4 4 2 2 3 2 6 2" xfId="40872" xr:uid="{00000000-0005-0000-0000-0000F19E0000}"/>
    <cellStyle name="20% - Accent1 4 4 2 2 3 2 6 2 2" xfId="40873" xr:uid="{00000000-0005-0000-0000-0000F29E0000}"/>
    <cellStyle name="20% - Accent1 4 4 2 2 3 2 6 3" xfId="40874" xr:uid="{00000000-0005-0000-0000-0000F39E0000}"/>
    <cellStyle name="20% - Accent1 4 4 2 2 3 2 7" xfId="40875" xr:uid="{00000000-0005-0000-0000-0000F49E0000}"/>
    <cellStyle name="20% - Accent1 4 4 2 2 3 2 7 2" xfId="40876" xr:uid="{00000000-0005-0000-0000-0000F59E0000}"/>
    <cellStyle name="20% - Accent1 4 4 2 2 3 2 8" xfId="40877" xr:uid="{00000000-0005-0000-0000-0000F69E0000}"/>
    <cellStyle name="20% - Accent1 4 4 2 2 3 2 8 2" xfId="40878" xr:uid="{00000000-0005-0000-0000-0000F79E0000}"/>
    <cellStyle name="20% - Accent1 4 4 2 2 3 2 9" xfId="40879" xr:uid="{00000000-0005-0000-0000-0000F89E0000}"/>
    <cellStyle name="20% - Accent1 4 4 2 2 3 3" xfId="40880" xr:uid="{00000000-0005-0000-0000-0000F99E0000}"/>
    <cellStyle name="20% - Accent1 4 4 2 2 3 3 2" xfId="40881" xr:uid="{00000000-0005-0000-0000-0000FA9E0000}"/>
    <cellStyle name="20% - Accent1 4 4 2 2 3 3 2 2" xfId="40882" xr:uid="{00000000-0005-0000-0000-0000FB9E0000}"/>
    <cellStyle name="20% - Accent1 4 4 2 2 3 3 2 2 2" xfId="40883" xr:uid="{00000000-0005-0000-0000-0000FC9E0000}"/>
    <cellStyle name="20% - Accent1 4 4 2 2 3 3 2 2 2 2" xfId="40884" xr:uid="{00000000-0005-0000-0000-0000FD9E0000}"/>
    <cellStyle name="20% - Accent1 4 4 2 2 3 3 2 2 3" xfId="40885" xr:uid="{00000000-0005-0000-0000-0000FE9E0000}"/>
    <cellStyle name="20% - Accent1 4 4 2 2 3 3 2 3" xfId="40886" xr:uid="{00000000-0005-0000-0000-0000FF9E0000}"/>
    <cellStyle name="20% - Accent1 4 4 2 2 3 3 2 3 2" xfId="40887" xr:uid="{00000000-0005-0000-0000-0000009F0000}"/>
    <cellStyle name="20% - Accent1 4 4 2 2 3 3 2 4" xfId="40888" xr:uid="{00000000-0005-0000-0000-0000019F0000}"/>
    <cellStyle name="20% - Accent1 4 4 2 2 3 3 3" xfId="40889" xr:uid="{00000000-0005-0000-0000-0000029F0000}"/>
    <cellStyle name="20% - Accent1 4 4 2 2 3 3 3 2" xfId="40890" xr:uid="{00000000-0005-0000-0000-0000039F0000}"/>
    <cellStyle name="20% - Accent1 4 4 2 2 3 3 3 2 2" xfId="40891" xr:uid="{00000000-0005-0000-0000-0000049F0000}"/>
    <cellStyle name="20% - Accent1 4 4 2 2 3 3 3 2 2 2" xfId="40892" xr:uid="{00000000-0005-0000-0000-0000059F0000}"/>
    <cellStyle name="20% - Accent1 4 4 2 2 3 3 3 2 3" xfId="40893" xr:uid="{00000000-0005-0000-0000-0000069F0000}"/>
    <cellStyle name="20% - Accent1 4 4 2 2 3 3 3 3" xfId="40894" xr:uid="{00000000-0005-0000-0000-0000079F0000}"/>
    <cellStyle name="20% - Accent1 4 4 2 2 3 3 3 3 2" xfId="40895" xr:uid="{00000000-0005-0000-0000-0000089F0000}"/>
    <cellStyle name="20% - Accent1 4 4 2 2 3 3 3 4" xfId="40896" xr:uid="{00000000-0005-0000-0000-0000099F0000}"/>
    <cellStyle name="20% - Accent1 4 4 2 2 3 3 4" xfId="40897" xr:uid="{00000000-0005-0000-0000-00000A9F0000}"/>
    <cellStyle name="20% - Accent1 4 4 2 2 3 3 4 2" xfId="40898" xr:uid="{00000000-0005-0000-0000-00000B9F0000}"/>
    <cellStyle name="20% - Accent1 4 4 2 2 3 3 4 2 2" xfId="40899" xr:uid="{00000000-0005-0000-0000-00000C9F0000}"/>
    <cellStyle name="20% - Accent1 4 4 2 2 3 3 4 2 2 2" xfId="40900" xr:uid="{00000000-0005-0000-0000-00000D9F0000}"/>
    <cellStyle name="20% - Accent1 4 4 2 2 3 3 4 2 3" xfId="40901" xr:uid="{00000000-0005-0000-0000-00000E9F0000}"/>
    <cellStyle name="20% - Accent1 4 4 2 2 3 3 4 3" xfId="40902" xr:uid="{00000000-0005-0000-0000-00000F9F0000}"/>
    <cellStyle name="20% - Accent1 4 4 2 2 3 3 4 3 2" xfId="40903" xr:uid="{00000000-0005-0000-0000-0000109F0000}"/>
    <cellStyle name="20% - Accent1 4 4 2 2 3 3 4 4" xfId="40904" xr:uid="{00000000-0005-0000-0000-0000119F0000}"/>
    <cellStyle name="20% - Accent1 4 4 2 2 3 3 5" xfId="40905" xr:uid="{00000000-0005-0000-0000-0000129F0000}"/>
    <cellStyle name="20% - Accent1 4 4 2 2 3 3 5 2" xfId="40906" xr:uid="{00000000-0005-0000-0000-0000139F0000}"/>
    <cellStyle name="20% - Accent1 4 4 2 2 3 3 5 2 2" xfId="40907" xr:uid="{00000000-0005-0000-0000-0000149F0000}"/>
    <cellStyle name="20% - Accent1 4 4 2 2 3 3 5 3" xfId="40908" xr:uid="{00000000-0005-0000-0000-0000159F0000}"/>
    <cellStyle name="20% - Accent1 4 4 2 2 3 3 6" xfId="40909" xr:uid="{00000000-0005-0000-0000-0000169F0000}"/>
    <cellStyle name="20% - Accent1 4 4 2 2 3 3 6 2" xfId="40910" xr:uid="{00000000-0005-0000-0000-0000179F0000}"/>
    <cellStyle name="20% - Accent1 4 4 2 2 3 3 6 2 2" xfId="40911" xr:uid="{00000000-0005-0000-0000-0000189F0000}"/>
    <cellStyle name="20% - Accent1 4 4 2 2 3 3 6 3" xfId="40912" xr:uid="{00000000-0005-0000-0000-0000199F0000}"/>
    <cellStyle name="20% - Accent1 4 4 2 2 3 3 7" xfId="40913" xr:uid="{00000000-0005-0000-0000-00001A9F0000}"/>
    <cellStyle name="20% - Accent1 4 4 2 2 3 3 7 2" xfId="40914" xr:uid="{00000000-0005-0000-0000-00001B9F0000}"/>
    <cellStyle name="20% - Accent1 4 4 2 2 3 3 8" xfId="40915" xr:uid="{00000000-0005-0000-0000-00001C9F0000}"/>
    <cellStyle name="20% - Accent1 4 4 2 2 3 3 8 2" xfId="40916" xr:uid="{00000000-0005-0000-0000-00001D9F0000}"/>
    <cellStyle name="20% - Accent1 4 4 2 2 3 3 9" xfId="40917" xr:uid="{00000000-0005-0000-0000-00001E9F0000}"/>
    <cellStyle name="20% - Accent1 4 4 2 2 3 4" xfId="40918" xr:uid="{00000000-0005-0000-0000-00001F9F0000}"/>
    <cellStyle name="20% - Accent1 4 4 2 2 3 4 2" xfId="40919" xr:uid="{00000000-0005-0000-0000-0000209F0000}"/>
    <cellStyle name="20% - Accent1 4 4 2 2 3 4 2 2" xfId="40920" xr:uid="{00000000-0005-0000-0000-0000219F0000}"/>
    <cellStyle name="20% - Accent1 4 4 2 2 3 4 2 2 2" xfId="40921" xr:uid="{00000000-0005-0000-0000-0000229F0000}"/>
    <cellStyle name="20% - Accent1 4 4 2 2 3 4 2 3" xfId="40922" xr:uid="{00000000-0005-0000-0000-0000239F0000}"/>
    <cellStyle name="20% - Accent1 4 4 2 2 3 4 3" xfId="40923" xr:uid="{00000000-0005-0000-0000-0000249F0000}"/>
    <cellStyle name="20% - Accent1 4 4 2 2 3 4 3 2" xfId="40924" xr:uid="{00000000-0005-0000-0000-0000259F0000}"/>
    <cellStyle name="20% - Accent1 4 4 2 2 3 4 4" xfId="40925" xr:uid="{00000000-0005-0000-0000-0000269F0000}"/>
    <cellStyle name="20% - Accent1 4 4 2 2 3 5" xfId="40926" xr:uid="{00000000-0005-0000-0000-0000279F0000}"/>
    <cellStyle name="20% - Accent1 4 4 2 2 3 5 2" xfId="40927" xr:uid="{00000000-0005-0000-0000-0000289F0000}"/>
    <cellStyle name="20% - Accent1 4 4 2 2 3 5 2 2" xfId="40928" xr:uid="{00000000-0005-0000-0000-0000299F0000}"/>
    <cellStyle name="20% - Accent1 4 4 2 2 3 5 2 2 2" xfId="40929" xr:uid="{00000000-0005-0000-0000-00002A9F0000}"/>
    <cellStyle name="20% - Accent1 4 4 2 2 3 5 2 3" xfId="40930" xr:uid="{00000000-0005-0000-0000-00002B9F0000}"/>
    <cellStyle name="20% - Accent1 4 4 2 2 3 5 3" xfId="40931" xr:uid="{00000000-0005-0000-0000-00002C9F0000}"/>
    <cellStyle name="20% - Accent1 4 4 2 2 3 5 3 2" xfId="40932" xr:uid="{00000000-0005-0000-0000-00002D9F0000}"/>
    <cellStyle name="20% - Accent1 4 4 2 2 3 5 4" xfId="40933" xr:uid="{00000000-0005-0000-0000-00002E9F0000}"/>
    <cellStyle name="20% - Accent1 4 4 2 2 3 6" xfId="40934" xr:uid="{00000000-0005-0000-0000-00002F9F0000}"/>
    <cellStyle name="20% - Accent1 4 4 2 2 3 6 2" xfId="40935" xr:uid="{00000000-0005-0000-0000-0000309F0000}"/>
    <cellStyle name="20% - Accent1 4 4 2 2 3 6 2 2" xfId="40936" xr:uid="{00000000-0005-0000-0000-0000319F0000}"/>
    <cellStyle name="20% - Accent1 4 4 2 2 3 6 2 2 2" xfId="40937" xr:uid="{00000000-0005-0000-0000-0000329F0000}"/>
    <cellStyle name="20% - Accent1 4 4 2 2 3 6 2 3" xfId="40938" xr:uid="{00000000-0005-0000-0000-0000339F0000}"/>
    <cellStyle name="20% - Accent1 4 4 2 2 3 6 3" xfId="40939" xr:uid="{00000000-0005-0000-0000-0000349F0000}"/>
    <cellStyle name="20% - Accent1 4 4 2 2 3 6 3 2" xfId="40940" xr:uid="{00000000-0005-0000-0000-0000359F0000}"/>
    <cellStyle name="20% - Accent1 4 4 2 2 3 6 4" xfId="40941" xr:uid="{00000000-0005-0000-0000-0000369F0000}"/>
    <cellStyle name="20% - Accent1 4 4 2 2 3 7" xfId="40942" xr:uid="{00000000-0005-0000-0000-0000379F0000}"/>
    <cellStyle name="20% - Accent1 4 4 2 2 3 7 2" xfId="40943" xr:uid="{00000000-0005-0000-0000-0000389F0000}"/>
    <cellStyle name="20% - Accent1 4 4 2 2 3 7 2 2" xfId="40944" xr:uid="{00000000-0005-0000-0000-0000399F0000}"/>
    <cellStyle name="20% - Accent1 4 4 2 2 3 7 3" xfId="40945" xr:uid="{00000000-0005-0000-0000-00003A9F0000}"/>
    <cellStyle name="20% - Accent1 4 4 2 2 3 8" xfId="40946" xr:uid="{00000000-0005-0000-0000-00003B9F0000}"/>
    <cellStyle name="20% - Accent1 4 4 2 2 3 8 2" xfId="40947" xr:uid="{00000000-0005-0000-0000-00003C9F0000}"/>
    <cellStyle name="20% - Accent1 4 4 2 2 3 8 2 2" xfId="40948" xr:uid="{00000000-0005-0000-0000-00003D9F0000}"/>
    <cellStyle name="20% - Accent1 4 4 2 2 3 8 3" xfId="40949" xr:uid="{00000000-0005-0000-0000-00003E9F0000}"/>
    <cellStyle name="20% - Accent1 4 4 2 2 3 9" xfId="40950" xr:uid="{00000000-0005-0000-0000-00003F9F0000}"/>
    <cellStyle name="20% - Accent1 4 4 2 2 3 9 2" xfId="40951" xr:uid="{00000000-0005-0000-0000-0000409F0000}"/>
    <cellStyle name="20% - Accent1 4 4 2 2 4" xfId="40952" xr:uid="{00000000-0005-0000-0000-0000419F0000}"/>
    <cellStyle name="20% - Accent1 4 4 2 2 4 10" xfId="40953" xr:uid="{00000000-0005-0000-0000-0000429F0000}"/>
    <cellStyle name="20% - Accent1 4 4 2 2 4 10 2" xfId="40954" xr:uid="{00000000-0005-0000-0000-0000439F0000}"/>
    <cellStyle name="20% - Accent1 4 4 2 2 4 11" xfId="40955" xr:uid="{00000000-0005-0000-0000-0000449F0000}"/>
    <cellStyle name="20% - Accent1 4 4 2 2 4 2" xfId="40956" xr:uid="{00000000-0005-0000-0000-0000459F0000}"/>
    <cellStyle name="20% - Accent1 4 4 2 2 4 2 2" xfId="40957" xr:uid="{00000000-0005-0000-0000-0000469F0000}"/>
    <cellStyle name="20% - Accent1 4 4 2 2 4 2 2 2" xfId="40958" xr:uid="{00000000-0005-0000-0000-0000479F0000}"/>
    <cellStyle name="20% - Accent1 4 4 2 2 4 2 2 2 2" xfId="40959" xr:uid="{00000000-0005-0000-0000-0000489F0000}"/>
    <cellStyle name="20% - Accent1 4 4 2 2 4 2 2 2 2 2" xfId="40960" xr:uid="{00000000-0005-0000-0000-0000499F0000}"/>
    <cellStyle name="20% - Accent1 4 4 2 2 4 2 2 2 3" xfId="40961" xr:uid="{00000000-0005-0000-0000-00004A9F0000}"/>
    <cellStyle name="20% - Accent1 4 4 2 2 4 2 2 3" xfId="40962" xr:uid="{00000000-0005-0000-0000-00004B9F0000}"/>
    <cellStyle name="20% - Accent1 4 4 2 2 4 2 2 3 2" xfId="40963" xr:uid="{00000000-0005-0000-0000-00004C9F0000}"/>
    <cellStyle name="20% - Accent1 4 4 2 2 4 2 2 4" xfId="40964" xr:uid="{00000000-0005-0000-0000-00004D9F0000}"/>
    <cellStyle name="20% - Accent1 4 4 2 2 4 2 3" xfId="40965" xr:uid="{00000000-0005-0000-0000-00004E9F0000}"/>
    <cellStyle name="20% - Accent1 4 4 2 2 4 2 3 2" xfId="40966" xr:uid="{00000000-0005-0000-0000-00004F9F0000}"/>
    <cellStyle name="20% - Accent1 4 4 2 2 4 2 3 2 2" xfId="40967" xr:uid="{00000000-0005-0000-0000-0000509F0000}"/>
    <cellStyle name="20% - Accent1 4 4 2 2 4 2 3 2 2 2" xfId="40968" xr:uid="{00000000-0005-0000-0000-0000519F0000}"/>
    <cellStyle name="20% - Accent1 4 4 2 2 4 2 3 2 3" xfId="40969" xr:uid="{00000000-0005-0000-0000-0000529F0000}"/>
    <cellStyle name="20% - Accent1 4 4 2 2 4 2 3 3" xfId="40970" xr:uid="{00000000-0005-0000-0000-0000539F0000}"/>
    <cellStyle name="20% - Accent1 4 4 2 2 4 2 3 3 2" xfId="40971" xr:uid="{00000000-0005-0000-0000-0000549F0000}"/>
    <cellStyle name="20% - Accent1 4 4 2 2 4 2 3 4" xfId="40972" xr:uid="{00000000-0005-0000-0000-0000559F0000}"/>
    <cellStyle name="20% - Accent1 4 4 2 2 4 2 4" xfId="40973" xr:uid="{00000000-0005-0000-0000-0000569F0000}"/>
    <cellStyle name="20% - Accent1 4 4 2 2 4 2 4 2" xfId="40974" xr:uid="{00000000-0005-0000-0000-0000579F0000}"/>
    <cellStyle name="20% - Accent1 4 4 2 2 4 2 4 2 2" xfId="40975" xr:uid="{00000000-0005-0000-0000-0000589F0000}"/>
    <cellStyle name="20% - Accent1 4 4 2 2 4 2 4 2 2 2" xfId="40976" xr:uid="{00000000-0005-0000-0000-0000599F0000}"/>
    <cellStyle name="20% - Accent1 4 4 2 2 4 2 4 2 3" xfId="40977" xr:uid="{00000000-0005-0000-0000-00005A9F0000}"/>
    <cellStyle name="20% - Accent1 4 4 2 2 4 2 4 3" xfId="40978" xr:uid="{00000000-0005-0000-0000-00005B9F0000}"/>
    <cellStyle name="20% - Accent1 4 4 2 2 4 2 4 3 2" xfId="40979" xr:uid="{00000000-0005-0000-0000-00005C9F0000}"/>
    <cellStyle name="20% - Accent1 4 4 2 2 4 2 4 4" xfId="40980" xr:uid="{00000000-0005-0000-0000-00005D9F0000}"/>
    <cellStyle name="20% - Accent1 4 4 2 2 4 2 5" xfId="40981" xr:uid="{00000000-0005-0000-0000-00005E9F0000}"/>
    <cellStyle name="20% - Accent1 4 4 2 2 4 2 5 2" xfId="40982" xr:uid="{00000000-0005-0000-0000-00005F9F0000}"/>
    <cellStyle name="20% - Accent1 4 4 2 2 4 2 5 2 2" xfId="40983" xr:uid="{00000000-0005-0000-0000-0000609F0000}"/>
    <cellStyle name="20% - Accent1 4 4 2 2 4 2 5 3" xfId="40984" xr:uid="{00000000-0005-0000-0000-0000619F0000}"/>
    <cellStyle name="20% - Accent1 4 4 2 2 4 2 6" xfId="40985" xr:uid="{00000000-0005-0000-0000-0000629F0000}"/>
    <cellStyle name="20% - Accent1 4 4 2 2 4 2 6 2" xfId="40986" xr:uid="{00000000-0005-0000-0000-0000639F0000}"/>
    <cellStyle name="20% - Accent1 4 4 2 2 4 2 6 2 2" xfId="40987" xr:uid="{00000000-0005-0000-0000-0000649F0000}"/>
    <cellStyle name="20% - Accent1 4 4 2 2 4 2 6 3" xfId="40988" xr:uid="{00000000-0005-0000-0000-0000659F0000}"/>
    <cellStyle name="20% - Accent1 4 4 2 2 4 2 7" xfId="40989" xr:uid="{00000000-0005-0000-0000-0000669F0000}"/>
    <cellStyle name="20% - Accent1 4 4 2 2 4 2 7 2" xfId="40990" xr:uid="{00000000-0005-0000-0000-0000679F0000}"/>
    <cellStyle name="20% - Accent1 4 4 2 2 4 2 8" xfId="40991" xr:uid="{00000000-0005-0000-0000-0000689F0000}"/>
    <cellStyle name="20% - Accent1 4 4 2 2 4 2 8 2" xfId="40992" xr:uid="{00000000-0005-0000-0000-0000699F0000}"/>
    <cellStyle name="20% - Accent1 4 4 2 2 4 2 9" xfId="40993" xr:uid="{00000000-0005-0000-0000-00006A9F0000}"/>
    <cellStyle name="20% - Accent1 4 4 2 2 4 3" xfId="40994" xr:uid="{00000000-0005-0000-0000-00006B9F0000}"/>
    <cellStyle name="20% - Accent1 4 4 2 2 4 3 2" xfId="40995" xr:uid="{00000000-0005-0000-0000-00006C9F0000}"/>
    <cellStyle name="20% - Accent1 4 4 2 2 4 3 2 2" xfId="40996" xr:uid="{00000000-0005-0000-0000-00006D9F0000}"/>
    <cellStyle name="20% - Accent1 4 4 2 2 4 3 2 2 2" xfId="40997" xr:uid="{00000000-0005-0000-0000-00006E9F0000}"/>
    <cellStyle name="20% - Accent1 4 4 2 2 4 3 2 2 2 2" xfId="40998" xr:uid="{00000000-0005-0000-0000-00006F9F0000}"/>
    <cellStyle name="20% - Accent1 4 4 2 2 4 3 2 2 3" xfId="40999" xr:uid="{00000000-0005-0000-0000-0000709F0000}"/>
    <cellStyle name="20% - Accent1 4 4 2 2 4 3 2 3" xfId="41000" xr:uid="{00000000-0005-0000-0000-0000719F0000}"/>
    <cellStyle name="20% - Accent1 4 4 2 2 4 3 2 3 2" xfId="41001" xr:uid="{00000000-0005-0000-0000-0000729F0000}"/>
    <cellStyle name="20% - Accent1 4 4 2 2 4 3 2 4" xfId="41002" xr:uid="{00000000-0005-0000-0000-0000739F0000}"/>
    <cellStyle name="20% - Accent1 4 4 2 2 4 3 3" xfId="41003" xr:uid="{00000000-0005-0000-0000-0000749F0000}"/>
    <cellStyle name="20% - Accent1 4 4 2 2 4 3 3 2" xfId="41004" xr:uid="{00000000-0005-0000-0000-0000759F0000}"/>
    <cellStyle name="20% - Accent1 4 4 2 2 4 3 3 2 2" xfId="41005" xr:uid="{00000000-0005-0000-0000-0000769F0000}"/>
    <cellStyle name="20% - Accent1 4 4 2 2 4 3 3 2 2 2" xfId="41006" xr:uid="{00000000-0005-0000-0000-0000779F0000}"/>
    <cellStyle name="20% - Accent1 4 4 2 2 4 3 3 2 3" xfId="41007" xr:uid="{00000000-0005-0000-0000-0000789F0000}"/>
    <cellStyle name="20% - Accent1 4 4 2 2 4 3 3 3" xfId="41008" xr:uid="{00000000-0005-0000-0000-0000799F0000}"/>
    <cellStyle name="20% - Accent1 4 4 2 2 4 3 3 3 2" xfId="41009" xr:uid="{00000000-0005-0000-0000-00007A9F0000}"/>
    <cellStyle name="20% - Accent1 4 4 2 2 4 3 3 4" xfId="41010" xr:uid="{00000000-0005-0000-0000-00007B9F0000}"/>
    <cellStyle name="20% - Accent1 4 4 2 2 4 3 4" xfId="41011" xr:uid="{00000000-0005-0000-0000-00007C9F0000}"/>
    <cellStyle name="20% - Accent1 4 4 2 2 4 3 4 2" xfId="41012" xr:uid="{00000000-0005-0000-0000-00007D9F0000}"/>
    <cellStyle name="20% - Accent1 4 4 2 2 4 3 4 2 2" xfId="41013" xr:uid="{00000000-0005-0000-0000-00007E9F0000}"/>
    <cellStyle name="20% - Accent1 4 4 2 2 4 3 4 2 2 2" xfId="41014" xr:uid="{00000000-0005-0000-0000-00007F9F0000}"/>
    <cellStyle name="20% - Accent1 4 4 2 2 4 3 4 2 3" xfId="41015" xr:uid="{00000000-0005-0000-0000-0000809F0000}"/>
    <cellStyle name="20% - Accent1 4 4 2 2 4 3 4 3" xfId="41016" xr:uid="{00000000-0005-0000-0000-0000819F0000}"/>
    <cellStyle name="20% - Accent1 4 4 2 2 4 3 4 3 2" xfId="41017" xr:uid="{00000000-0005-0000-0000-0000829F0000}"/>
    <cellStyle name="20% - Accent1 4 4 2 2 4 3 4 4" xfId="41018" xr:uid="{00000000-0005-0000-0000-0000839F0000}"/>
    <cellStyle name="20% - Accent1 4 4 2 2 4 3 5" xfId="41019" xr:uid="{00000000-0005-0000-0000-0000849F0000}"/>
    <cellStyle name="20% - Accent1 4 4 2 2 4 3 5 2" xfId="41020" xr:uid="{00000000-0005-0000-0000-0000859F0000}"/>
    <cellStyle name="20% - Accent1 4 4 2 2 4 3 5 2 2" xfId="41021" xr:uid="{00000000-0005-0000-0000-0000869F0000}"/>
    <cellStyle name="20% - Accent1 4 4 2 2 4 3 5 3" xfId="41022" xr:uid="{00000000-0005-0000-0000-0000879F0000}"/>
    <cellStyle name="20% - Accent1 4 4 2 2 4 3 6" xfId="41023" xr:uid="{00000000-0005-0000-0000-0000889F0000}"/>
    <cellStyle name="20% - Accent1 4 4 2 2 4 3 6 2" xfId="41024" xr:uid="{00000000-0005-0000-0000-0000899F0000}"/>
    <cellStyle name="20% - Accent1 4 4 2 2 4 3 6 2 2" xfId="41025" xr:uid="{00000000-0005-0000-0000-00008A9F0000}"/>
    <cellStyle name="20% - Accent1 4 4 2 2 4 3 6 3" xfId="41026" xr:uid="{00000000-0005-0000-0000-00008B9F0000}"/>
    <cellStyle name="20% - Accent1 4 4 2 2 4 3 7" xfId="41027" xr:uid="{00000000-0005-0000-0000-00008C9F0000}"/>
    <cellStyle name="20% - Accent1 4 4 2 2 4 3 7 2" xfId="41028" xr:uid="{00000000-0005-0000-0000-00008D9F0000}"/>
    <cellStyle name="20% - Accent1 4 4 2 2 4 3 8" xfId="41029" xr:uid="{00000000-0005-0000-0000-00008E9F0000}"/>
    <cellStyle name="20% - Accent1 4 4 2 2 4 3 8 2" xfId="41030" xr:uid="{00000000-0005-0000-0000-00008F9F0000}"/>
    <cellStyle name="20% - Accent1 4 4 2 2 4 3 9" xfId="41031" xr:uid="{00000000-0005-0000-0000-0000909F0000}"/>
    <cellStyle name="20% - Accent1 4 4 2 2 4 4" xfId="41032" xr:uid="{00000000-0005-0000-0000-0000919F0000}"/>
    <cellStyle name="20% - Accent1 4 4 2 2 4 4 2" xfId="41033" xr:uid="{00000000-0005-0000-0000-0000929F0000}"/>
    <cellStyle name="20% - Accent1 4 4 2 2 4 4 2 2" xfId="41034" xr:uid="{00000000-0005-0000-0000-0000939F0000}"/>
    <cellStyle name="20% - Accent1 4 4 2 2 4 4 2 2 2" xfId="41035" xr:uid="{00000000-0005-0000-0000-0000949F0000}"/>
    <cellStyle name="20% - Accent1 4 4 2 2 4 4 2 3" xfId="41036" xr:uid="{00000000-0005-0000-0000-0000959F0000}"/>
    <cellStyle name="20% - Accent1 4 4 2 2 4 4 3" xfId="41037" xr:uid="{00000000-0005-0000-0000-0000969F0000}"/>
    <cellStyle name="20% - Accent1 4 4 2 2 4 4 3 2" xfId="41038" xr:uid="{00000000-0005-0000-0000-0000979F0000}"/>
    <cellStyle name="20% - Accent1 4 4 2 2 4 4 4" xfId="41039" xr:uid="{00000000-0005-0000-0000-0000989F0000}"/>
    <cellStyle name="20% - Accent1 4 4 2 2 4 5" xfId="41040" xr:uid="{00000000-0005-0000-0000-0000999F0000}"/>
    <cellStyle name="20% - Accent1 4 4 2 2 4 5 2" xfId="41041" xr:uid="{00000000-0005-0000-0000-00009A9F0000}"/>
    <cellStyle name="20% - Accent1 4 4 2 2 4 5 2 2" xfId="41042" xr:uid="{00000000-0005-0000-0000-00009B9F0000}"/>
    <cellStyle name="20% - Accent1 4 4 2 2 4 5 2 2 2" xfId="41043" xr:uid="{00000000-0005-0000-0000-00009C9F0000}"/>
    <cellStyle name="20% - Accent1 4 4 2 2 4 5 2 3" xfId="41044" xr:uid="{00000000-0005-0000-0000-00009D9F0000}"/>
    <cellStyle name="20% - Accent1 4 4 2 2 4 5 3" xfId="41045" xr:uid="{00000000-0005-0000-0000-00009E9F0000}"/>
    <cellStyle name="20% - Accent1 4 4 2 2 4 5 3 2" xfId="41046" xr:uid="{00000000-0005-0000-0000-00009F9F0000}"/>
    <cellStyle name="20% - Accent1 4 4 2 2 4 5 4" xfId="41047" xr:uid="{00000000-0005-0000-0000-0000A09F0000}"/>
    <cellStyle name="20% - Accent1 4 4 2 2 4 6" xfId="41048" xr:uid="{00000000-0005-0000-0000-0000A19F0000}"/>
    <cellStyle name="20% - Accent1 4 4 2 2 4 6 2" xfId="41049" xr:uid="{00000000-0005-0000-0000-0000A29F0000}"/>
    <cellStyle name="20% - Accent1 4 4 2 2 4 6 2 2" xfId="41050" xr:uid="{00000000-0005-0000-0000-0000A39F0000}"/>
    <cellStyle name="20% - Accent1 4 4 2 2 4 6 2 2 2" xfId="41051" xr:uid="{00000000-0005-0000-0000-0000A49F0000}"/>
    <cellStyle name="20% - Accent1 4 4 2 2 4 6 2 3" xfId="41052" xr:uid="{00000000-0005-0000-0000-0000A59F0000}"/>
    <cellStyle name="20% - Accent1 4 4 2 2 4 6 3" xfId="41053" xr:uid="{00000000-0005-0000-0000-0000A69F0000}"/>
    <cellStyle name="20% - Accent1 4 4 2 2 4 6 3 2" xfId="41054" xr:uid="{00000000-0005-0000-0000-0000A79F0000}"/>
    <cellStyle name="20% - Accent1 4 4 2 2 4 6 4" xfId="41055" xr:uid="{00000000-0005-0000-0000-0000A89F0000}"/>
    <cellStyle name="20% - Accent1 4 4 2 2 4 7" xfId="41056" xr:uid="{00000000-0005-0000-0000-0000A99F0000}"/>
    <cellStyle name="20% - Accent1 4 4 2 2 4 7 2" xfId="41057" xr:uid="{00000000-0005-0000-0000-0000AA9F0000}"/>
    <cellStyle name="20% - Accent1 4 4 2 2 4 7 2 2" xfId="41058" xr:uid="{00000000-0005-0000-0000-0000AB9F0000}"/>
    <cellStyle name="20% - Accent1 4 4 2 2 4 7 3" xfId="41059" xr:uid="{00000000-0005-0000-0000-0000AC9F0000}"/>
    <cellStyle name="20% - Accent1 4 4 2 2 4 8" xfId="41060" xr:uid="{00000000-0005-0000-0000-0000AD9F0000}"/>
    <cellStyle name="20% - Accent1 4 4 2 2 4 8 2" xfId="41061" xr:uid="{00000000-0005-0000-0000-0000AE9F0000}"/>
    <cellStyle name="20% - Accent1 4 4 2 2 4 8 2 2" xfId="41062" xr:uid="{00000000-0005-0000-0000-0000AF9F0000}"/>
    <cellStyle name="20% - Accent1 4 4 2 2 4 8 3" xfId="41063" xr:uid="{00000000-0005-0000-0000-0000B09F0000}"/>
    <cellStyle name="20% - Accent1 4 4 2 2 4 9" xfId="41064" xr:uid="{00000000-0005-0000-0000-0000B19F0000}"/>
    <cellStyle name="20% - Accent1 4 4 2 2 4 9 2" xfId="41065" xr:uid="{00000000-0005-0000-0000-0000B29F0000}"/>
    <cellStyle name="20% - Accent1 4 4 2 2 5" xfId="41066" xr:uid="{00000000-0005-0000-0000-0000B39F0000}"/>
    <cellStyle name="20% - Accent1 4 4 2 2 5 2" xfId="41067" xr:uid="{00000000-0005-0000-0000-0000B49F0000}"/>
    <cellStyle name="20% - Accent1 4 4 2 2 5 2 2" xfId="41068" xr:uid="{00000000-0005-0000-0000-0000B59F0000}"/>
    <cellStyle name="20% - Accent1 4 4 2 2 5 2 2 2" xfId="41069" xr:uid="{00000000-0005-0000-0000-0000B69F0000}"/>
    <cellStyle name="20% - Accent1 4 4 2 2 5 2 2 2 2" xfId="41070" xr:uid="{00000000-0005-0000-0000-0000B79F0000}"/>
    <cellStyle name="20% - Accent1 4 4 2 2 5 2 2 3" xfId="41071" xr:uid="{00000000-0005-0000-0000-0000B89F0000}"/>
    <cellStyle name="20% - Accent1 4 4 2 2 5 2 3" xfId="41072" xr:uid="{00000000-0005-0000-0000-0000B99F0000}"/>
    <cellStyle name="20% - Accent1 4 4 2 2 5 2 3 2" xfId="41073" xr:uid="{00000000-0005-0000-0000-0000BA9F0000}"/>
    <cellStyle name="20% - Accent1 4 4 2 2 5 2 4" xfId="41074" xr:uid="{00000000-0005-0000-0000-0000BB9F0000}"/>
    <cellStyle name="20% - Accent1 4 4 2 2 5 3" xfId="41075" xr:uid="{00000000-0005-0000-0000-0000BC9F0000}"/>
    <cellStyle name="20% - Accent1 4 4 2 2 5 3 2" xfId="41076" xr:uid="{00000000-0005-0000-0000-0000BD9F0000}"/>
    <cellStyle name="20% - Accent1 4 4 2 2 5 3 2 2" xfId="41077" xr:uid="{00000000-0005-0000-0000-0000BE9F0000}"/>
    <cellStyle name="20% - Accent1 4 4 2 2 5 3 2 2 2" xfId="41078" xr:uid="{00000000-0005-0000-0000-0000BF9F0000}"/>
    <cellStyle name="20% - Accent1 4 4 2 2 5 3 2 3" xfId="41079" xr:uid="{00000000-0005-0000-0000-0000C09F0000}"/>
    <cellStyle name="20% - Accent1 4 4 2 2 5 3 3" xfId="41080" xr:uid="{00000000-0005-0000-0000-0000C19F0000}"/>
    <cellStyle name="20% - Accent1 4 4 2 2 5 3 3 2" xfId="41081" xr:uid="{00000000-0005-0000-0000-0000C29F0000}"/>
    <cellStyle name="20% - Accent1 4 4 2 2 5 3 4" xfId="41082" xr:uid="{00000000-0005-0000-0000-0000C39F0000}"/>
    <cellStyle name="20% - Accent1 4 4 2 2 5 4" xfId="41083" xr:uid="{00000000-0005-0000-0000-0000C49F0000}"/>
    <cellStyle name="20% - Accent1 4 4 2 2 5 4 2" xfId="41084" xr:uid="{00000000-0005-0000-0000-0000C59F0000}"/>
    <cellStyle name="20% - Accent1 4 4 2 2 5 4 2 2" xfId="41085" xr:uid="{00000000-0005-0000-0000-0000C69F0000}"/>
    <cellStyle name="20% - Accent1 4 4 2 2 5 4 2 2 2" xfId="41086" xr:uid="{00000000-0005-0000-0000-0000C79F0000}"/>
    <cellStyle name="20% - Accent1 4 4 2 2 5 4 2 3" xfId="41087" xr:uid="{00000000-0005-0000-0000-0000C89F0000}"/>
    <cellStyle name="20% - Accent1 4 4 2 2 5 4 3" xfId="41088" xr:uid="{00000000-0005-0000-0000-0000C99F0000}"/>
    <cellStyle name="20% - Accent1 4 4 2 2 5 4 3 2" xfId="41089" xr:uid="{00000000-0005-0000-0000-0000CA9F0000}"/>
    <cellStyle name="20% - Accent1 4 4 2 2 5 4 4" xfId="41090" xr:uid="{00000000-0005-0000-0000-0000CB9F0000}"/>
    <cellStyle name="20% - Accent1 4 4 2 2 5 5" xfId="41091" xr:uid="{00000000-0005-0000-0000-0000CC9F0000}"/>
    <cellStyle name="20% - Accent1 4 4 2 2 5 5 2" xfId="41092" xr:uid="{00000000-0005-0000-0000-0000CD9F0000}"/>
    <cellStyle name="20% - Accent1 4 4 2 2 5 5 2 2" xfId="41093" xr:uid="{00000000-0005-0000-0000-0000CE9F0000}"/>
    <cellStyle name="20% - Accent1 4 4 2 2 5 5 3" xfId="41094" xr:uid="{00000000-0005-0000-0000-0000CF9F0000}"/>
    <cellStyle name="20% - Accent1 4 4 2 2 5 6" xfId="41095" xr:uid="{00000000-0005-0000-0000-0000D09F0000}"/>
    <cellStyle name="20% - Accent1 4 4 2 2 5 6 2" xfId="41096" xr:uid="{00000000-0005-0000-0000-0000D19F0000}"/>
    <cellStyle name="20% - Accent1 4 4 2 2 5 6 2 2" xfId="41097" xr:uid="{00000000-0005-0000-0000-0000D29F0000}"/>
    <cellStyle name="20% - Accent1 4 4 2 2 5 6 3" xfId="41098" xr:uid="{00000000-0005-0000-0000-0000D39F0000}"/>
    <cellStyle name="20% - Accent1 4 4 2 2 5 7" xfId="41099" xr:uid="{00000000-0005-0000-0000-0000D49F0000}"/>
    <cellStyle name="20% - Accent1 4 4 2 2 5 7 2" xfId="41100" xr:uid="{00000000-0005-0000-0000-0000D59F0000}"/>
    <cellStyle name="20% - Accent1 4 4 2 2 5 8" xfId="41101" xr:uid="{00000000-0005-0000-0000-0000D69F0000}"/>
    <cellStyle name="20% - Accent1 4 4 2 2 5 8 2" xfId="41102" xr:uid="{00000000-0005-0000-0000-0000D79F0000}"/>
    <cellStyle name="20% - Accent1 4 4 2 2 5 9" xfId="41103" xr:uid="{00000000-0005-0000-0000-0000D89F0000}"/>
    <cellStyle name="20% - Accent1 4 4 2 2 6" xfId="41104" xr:uid="{00000000-0005-0000-0000-0000D99F0000}"/>
    <cellStyle name="20% - Accent1 4 4 2 2 6 2" xfId="41105" xr:uid="{00000000-0005-0000-0000-0000DA9F0000}"/>
    <cellStyle name="20% - Accent1 4 4 2 2 6 2 2" xfId="41106" xr:uid="{00000000-0005-0000-0000-0000DB9F0000}"/>
    <cellStyle name="20% - Accent1 4 4 2 2 6 2 2 2" xfId="41107" xr:uid="{00000000-0005-0000-0000-0000DC9F0000}"/>
    <cellStyle name="20% - Accent1 4 4 2 2 6 2 2 2 2" xfId="41108" xr:uid="{00000000-0005-0000-0000-0000DD9F0000}"/>
    <cellStyle name="20% - Accent1 4 4 2 2 6 2 2 3" xfId="41109" xr:uid="{00000000-0005-0000-0000-0000DE9F0000}"/>
    <cellStyle name="20% - Accent1 4 4 2 2 6 2 3" xfId="41110" xr:uid="{00000000-0005-0000-0000-0000DF9F0000}"/>
    <cellStyle name="20% - Accent1 4 4 2 2 6 2 3 2" xfId="41111" xr:uid="{00000000-0005-0000-0000-0000E09F0000}"/>
    <cellStyle name="20% - Accent1 4 4 2 2 6 2 4" xfId="41112" xr:uid="{00000000-0005-0000-0000-0000E19F0000}"/>
    <cellStyle name="20% - Accent1 4 4 2 2 6 3" xfId="41113" xr:uid="{00000000-0005-0000-0000-0000E29F0000}"/>
    <cellStyle name="20% - Accent1 4 4 2 2 6 3 2" xfId="41114" xr:uid="{00000000-0005-0000-0000-0000E39F0000}"/>
    <cellStyle name="20% - Accent1 4 4 2 2 6 3 2 2" xfId="41115" xr:uid="{00000000-0005-0000-0000-0000E49F0000}"/>
    <cellStyle name="20% - Accent1 4 4 2 2 6 3 2 2 2" xfId="41116" xr:uid="{00000000-0005-0000-0000-0000E59F0000}"/>
    <cellStyle name="20% - Accent1 4 4 2 2 6 3 2 3" xfId="41117" xr:uid="{00000000-0005-0000-0000-0000E69F0000}"/>
    <cellStyle name="20% - Accent1 4 4 2 2 6 3 3" xfId="41118" xr:uid="{00000000-0005-0000-0000-0000E79F0000}"/>
    <cellStyle name="20% - Accent1 4 4 2 2 6 3 3 2" xfId="41119" xr:uid="{00000000-0005-0000-0000-0000E89F0000}"/>
    <cellStyle name="20% - Accent1 4 4 2 2 6 3 4" xfId="41120" xr:uid="{00000000-0005-0000-0000-0000E99F0000}"/>
    <cellStyle name="20% - Accent1 4 4 2 2 6 4" xfId="41121" xr:uid="{00000000-0005-0000-0000-0000EA9F0000}"/>
    <cellStyle name="20% - Accent1 4 4 2 2 6 4 2" xfId="41122" xr:uid="{00000000-0005-0000-0000-0000EB9F0000}"/>
    <cellStyle name="20% - Accent1 4 4 2 2 6 4 2 2" xfId="41123" xr:uid="{00000000-0005-0000-0000-0000EC9F0000}"/>
    <cellStyle name="20% - Accent1 4 4 2 2 6 4 2 2 2" xfId="41124" xr:uid="{00000000-0005-0000-0000-0000ED9F0000}"/>
    <cellStyle name="20% - Accent1 4 4 2 2 6 4 2 3" xfId="41125" xr:uid="{00000000-0005-0000-0000-0000EE9F0000}"/>
    <cellStyle name="20% - Accent1 4 4 2 2 6 4 3" xfId="41126" xr:uid="{00000000-0005-0000-0000-0000EF9F0000}"/>
    <cellStyle name="20% - Accent1 4 4 2 2 6 4 3 2" xfId="41127" xr:uid="{00000000-0005-0000-0000-0000F09F0000}"/>
    <cellStyle name="20% - Accent1 4 4 2 2 6 4 4" xfId="41128" xr:uid="{00000000-0005-0000-0000-0000F19F0000}"/>
    <cellStyle name="20% - Accent1 4 4 2 2 6 5" xfId="41129" xr:uid="{00000000-0005-0000-0000-0000F29F0000}"/>
    <cellStyle name="20% - Accent1 4 4 2 2 6 5 2" xfId="41130" xr:uid="{00000000-0005-0000-0000-0000F39F0000}"/>
    <cellStyle name="20% - Accent1 4 4 2 2 6 5 2 2" xfId="41131" xr:uid="{00000000-0005-0000-0000-0000F49F0000}"/>
    <cellStyle name="20% - Accent1 4 4 2 2 6 5 3" xfId="41132" xr:uid="{00000000-0005-0000-0000-0000F59F0000}"/>
    <cellStyle name="20% - Accent1 4 4 2 2 6 6" xfId="41133" xr:uid="{00000000-0005-0000-0000-0000F69F0000}"/>
    <cellStyle name="20% - Accent1 4 4 2 2 6 6 2" xfId="41134" xr:uid="{00000000-0005-0000-0000-0000F79F0000}"/>
    <cellStyle name="20% - Accent1 4 4 2 2 6 6 2 2" xfId="41135" xr:uid="{00000000-0005-0000-0000-0000F89F0000}"/>
    <cellStyle name="20% - Accent1 4 4 2 2 6 6 3" xfId="41136" xr:uid="{00000000-0005-0000-0000-0000F99F0000}"/>
    <cellStyle name="20% - Accent1 4 4 2 2 6 7" xfId="41137" xr:uid="{00000000-0005-0000-0000-0000FA9F0000}"/>
    <cellStyle name="20% - Accent1 4 4 2 2 6 7 2" xfId="41138" xr:uid="{00000000-0005-0000-0000-0000FB9F0000}"/>
    <cellStyle name="20% - Accent1 4 4 2 2 6 8" xfId="41139" xr:uid="{00000000-0005-0000-0000-0000FC9F0000}"/>
    <cellStyle name="20% - Accent1 4 4 2 2 6 8 2" xfId="41140" xr:uid="{00000000-0005-0000-0000-0000FD9F0000}"/>
    <cellStyle name="20% - Accent1 4 4 2 2 6 9" xfId="41141" xr:uid="{00000000-0005-0000-0000-0000FE9F0000}"/>
    <cellStyle name="20% - Accent1 4 4 2 2 7" xfId="41142" xr:uid="{00000000-0005-0000-0000-0000FF9F0000}"/>
    <cellStyle name="20% - Accent1 4 4 2 2 7 2" xfId="41143" xr:uid="{00000000-0005-0000-0000-000000A00000}"/>
    <cellStyle name="20% - Accent1 4 4 2 2 7 2 2" xfId="41144" xr:uid="{00000000-0005-0000-0000-000001A00000}"/>
    <cellStyle name="20% - Accent1 4 4 2 2 7 2 2 2" xfId="41145" xr:uid="{00000000-0005-0000-0000-000002A00000}"/>
    <cellStyle name="20% - Accent1 4 4 2 2 7 2 3" xfId="41146" xr:uid="{00000000-0005-0000-0000-000003A00000}"/>
    <cellStyle name="20% - Accent1 4 4 2 2 7 3" xfId="41147" xr:uid="{00000000-0005-0000-0000-000004A00000}"/>
    <cellStyle name="20% - Accent1 4 4 2 2 7 3 2" xfId="41148" xr:uid="{00000000-0005-0000-0000-000005A00000}"/>
    <cellStyle name="20% - Accent1 4 4 2 2 7 4" xfId="41149" xr:uid="{00000000-0005-0000-0000-000006A00000}"/>
    <cellStyle name="20% - Accent1 4 4 2 2 8" xfId="41150" xr:uid="{00000000-0005-0000-0000-000007A00000}"/>
    <cellStyle name="20% - Accent1 4 4 2 2 8 2" xfId="41151" xr:uid="{00000000-0005-0000-0000-000008A00000}"/>
    <cellStyle name="20% - Accent1 4 4 2 2 8 2 2" xfId="41152" xr:uid="{00000000-0005-0000-0000-000009A00000}"/>
    <cellStyle name="20% - Accent1 4 4 2 2 8 2 2 2" xfId="41153" xr:uid="{00000000-0005-0000-0000-00000AA00000}"/>
    <cellStyle name="20% - Accent1 4 4 2 2 8 2 3" xfId="41154" xr:uid="{00000000-0005-0000-0000-00000BA00000}"/>
    <cellStyle name="20% - Accent1 4 4 2 2 8 3" xfId="41155" xr:uid="{00000000-0005-0000-0000-00000CA00000}"/>
    <cellStyle name="20% - Accent1 4 4 2 2 8 3 2" xfId="41156" xr:uid="{00000000-0005-0000-0000-00000DA00000}"/>
    <cellStyle name="20% - Accent1 4 4 2 2 8 4" xfId="41157" xr:uid="{00000000-0005-0000-0000-00000EA00000}"/>
    <cellStyle name="20% - Accent1 4 4 2 2 9" xfId="41158" xr:uid="{00000000-0005-0000-0000-00000FA00000}"/>
    <cellStyle name="20% - Accent1 4 4 2 2 9 2" xfId="41159" xr:uid="{00000000-0005-0000-0000-000010A00000}"/>
    <cellStyle name="20% - Accent1 4 4 2 2 9 2 2" xfId="41160" xr:uid="{00000000-0005-0000-0000-000011A00000}"/>
    <cellStyle name="20% - Accent1 4 4 2 2 9 2 2 2" xfId="41161" xr:uid="{00000000-0005-0000-0000-000012A00000}"/>
    <cellStyle name="20% - Accent1 4 4 2 2 9 2 3" xfId="41162" xr:uid="{00000000-0005-0000-0000-000013A00000}"/>
    <cellStyle name="20% - Accent1 4 4 2 2 9 3" xfId="41163" xr:uid="{00000000-0005-0000-0000-000014A00000}"/>
    <cellStyle name="20% - Accent1 4 4 2 2 9 3 2" xfId="41164" xr:uid="{00000000-0005-0000-0000-000015A00000}"/>
    <cellStyle name="20% - Accent1 4 4 2 2 9 4" xfId="41165" xr:uid="{00000000-0005-0000-0000-000016A00000}"/>
    <cellStyle name="20% - Accent1 4 4 2 3" xfId="41166" xr:uid="{00000000-0005-0000-0000-000017A00000}"/>
    <cellStyle name="20% - Accent1 4 4 2 3 10" xfId="41167" xr:uid="{00000000-0005-0000-0000-000018A00000}"/>
    <cellStyle name="20% - Accent1 4 4 2 3 10 2" xfId="41168" xr:uid="{00000000-0005-0000-0000-000019A00000}"/>
    <cellStyle name="20% - Accent1 4 4 2 3 11" xfId="41169" xr:uid="{00000000-0005-0000-0000-00001AA00000}"/>
    <cellStyle name="20% - Accent1 4 4 2 3 2" xfId="41170" xr:uid="{00000000-0005-0000-0000-00001BA00000}"/>
    <cellStyle name="20% - Accent1 4 4 2 3 2 2" xfId="41171" xr:uid="{00000000-0005-0000-0000-00001CA00000}"/>
    <cellStyle name="20% - Accent1 4 4 2 3 2 2 2" xfId="41172" xr:uid="{00000000-0005-0000-0000-00001DA00000}"/>
    <cellStyle name="20% - Accent1 4 4 2 3 2 2 2 2" xfId="41173" xr:uid="{00000000-0005-0000-0000-00001EA00000}"/>
    <cellStyle name="20% - Accent1 4 4 2 3 2 2 2 2 2" xfId="41174" xr:uid="{00000000-0005-0000-0000-00001FA00000}"/>
    <cellStyle name="20% - Accent1 4 4 2 3 2 2 2 3" xfId="41175" xr:uid="{00000000-0005-0000-0000-000020A00000}"/>
    <cellStyle name="20% - Accent1 4 4 2 3 2 2 3" xfId="41176" xr:uid="{00000000-0005-0000-0000-000021A00000}"/>
    <cellStyle name="20% - Accent1 4 4 2 3 2 2 3 2" xfId="41177" xr:uid="{00000000-0005-0000-0000-000022A00000}"/>
    <cellStyle name="20% - Accent1 4 4 2 3 2 2 4" xfId="41178" xr:uid="{00000000-0005-0000-0000-000023A00000}"/>
    <cellStyle name="20% - Accent1 4 4 2 3 2 3" xfId="41179" xr:uid="{00000000-0005-0000-0000-000024A00000}"/>
    <cellStyle name="20% - Accent1 4 4 2 3 2 3 2" xfId="41180" xr:uid="{00000000-0005-0000-0000-000025A00000}"/>
    <cellStyle name="20% - Accent1 4 4 2 3 2 3 2 2" xfId="41181" xr:uid="{00000000-0005-0000-0000-000026A00000}"/>
    <cellStyle name="20% - Accent1 4 4 2 3 2 3 2 2 2" xfId="41182" xr:uid="{00000000-0005-0000-0000-000027A00000}"/>
    <cellStyle name="20% - Accent1 4 4 2 3 2 3 2 3" xfId="41183" xr:uid="{00000000-0005-0000-0000-000028A00000}"/>
    <cellStyle name="20% - Accent1 4 4 2 3 2 3 3" xfId="41184" xr:uid="{00000000-0005-0000-0000-000029A00000}"/>
    <cellStyle name="20% - Accent1 4 4 2 3 2 3 3 2" xfId="41185" xr:uid="{00000000-0005-0000-0000-00002AA00000}"/>
    <cellStyle name="20% - Accent1 4 4 2 3 2 3 4" xfId="41186" xr:uid="{00000000-0005-0000-0000-00002BA00000}"/>
    <cellStyle name="20% - Accent1 4 4 2 3 2 4" xfId="41187" xr:uid="{00000000-0005-0000-0000-00002CA00000}"/>
    <cellStyle name="20% - Accent1 4 4 2 3 2 4 2" xfId="41188" xr:uid="{00000000-0005-0000-0000-00002DA00000}"/>
    <cellStyle name="20% - Accent1 4 4 2 3 2 4 2 2" xfId="41189" xr:uid="{00000000-0005-0000-0000-00002EA00000}"/>
    <cellStyle name="20% - Accent1 4 4 2 3 2 4 2 2 2" xfId="41190" xr:uid="{00000000-0005-0000-0000-00002FA00000}"/>
    <cellStyle name="20% - Accent1 4 4 2 3 2 4 2 3" xfId="41191" xr:uid="{00000000-0005-0000-0000-000030A00000}"/>
    <cellStyle name="20% - Accent1 4 4 2 3 2 4 3" xfId="41192" xr:uid="{00000000-0005-0000-0000-000031A00000}"/>
    <cellStyle name="20% - Accent1 4 4 2 3 2 4 3 2" xfId="41193" xr:uid="{00000000-0005-0000-0000-000032A00000}"/>
    <cellStyle name="20% - Accent1 4 4 2 3 2 4 4" xfId="41194" xr:uid="{00000000-0005-0000-0000-000033A00000}"/>
    <cellStyle name="20% - Accent1 4 4 2 3 2 5" xfId="41195" xr:uid="{00000000-0005-0000-0000-000034A00000}"/>
    <cellStyle name="20% - Accent1 4 4 2 3 2 5 2" xfId="41196" xr:uid="{00000000-0005-0000-0000-000035A00000}"/>
    <cellStyle name="20% - Accent1 4 4 2 3 2 5 2 2" xfId="41197" xr:uid="{00000000-0005-0000-0000-000036A00000}"/>
    <cellStyle name="20% - Accent1 4 4 2 3 2 5 3" xfId="41198" xr:uid="{00000000-0005-0000-0000-000037A00000}"/>
    <cellStyle name="20% - Accent1 4 4 2 3 2 6" xfId="41199" xr:uid="{00000000-0005-0000-0000-000038A00000}"/>
    <cellStyle name="20% - Accent1 4 4 2 3 2 6 2" xfId="41200" xr:uid="{00000000-0005-0000-0000-000039A00000}"/>
    <cellStyle name="20% - Accent1 4 4 2 3 2 6 2 2" xfId="41201" xr:uid="{00000000-0005-0000-0000-00003AA00000}"/>
    <cellStyle name="20% - Accent1 4 4 2 3 2 6 3" xfId="41202" xr:uid="{00000000-0005-0000-0000-00003BA00000}"/>
    <cellStyle name="20% - Accent1 4 4 2 3 2 7" xfId="41203" xr:uid="{00000000-0005-0000-0000-00003CA00000}"/>
    <cellStyle name="20% - Accent1 4 4 2 3 2 7 2" xfId="41204" xr:uid="{00000000-0005-0000-0000-00003DA00000}"/>
    <cellStyle name="20% - Accent1 4 4 2 3 2 8" xfId="41205" xr:uid="{00000000-0005-0000-0000-00003EA00000}"/>
    <cellStyle name="20% - Accent1 4 4 2 3 2 8 2" xfId="41206" xr:uid="{00000000-0005-0000-0000-00003FA00000}"/>
    <cellStyle name="20% - Accent1 4 4 2 3 2 9" xfId="41207" xr:uid="{00000000-0005-0000-0000-000040A00000}"/>
    <cellStyle name="20% - Accent1 4 4 2 3 3" xfId="41208" xr:uid="{00000000-0005-0000-0000-000041A00000}"/>
    <cellStyle name="20% - Accent1 4 4 2 3 3 2" xfId="41209" xr:uid="{00000000-0005-0000-0000-000042A00000}"/>
    <cellStyle name="20% - Accent1 4 4 2 3 3 2 2" xfId="41210" xr:uid="{00000000-0005-0000-0000-000043A00000}"/>
    <cellStyle name="20% - Accent1 4 4 2 3 3 2 2 2" xfId="41211" xr:uid="{00000000-0005-0000-0000-000044A00000}"/>
    <cellStyle name="20% - Accent1 4 4 2 3 3 2 2 2 2" xfId="41212" xr:uid="{00000000-0005-0000-0000-000045A00000}"/>
    <cellStyle name="20% - Accent1 4 4 2 3 3 2 2 3" xfId="41213" xr:uid="{00000000-0005-0000-0000-000046A00000}"/>
    <cellStyle name="20% - Accent1 4 4 2 3 3 2 3" xfId="41214" xr:uid="{00000000-0005-0000-0000-000047A00000}"/>
    <cellStyle name="20% - Accent1 4 4 2 3 3 2 3 2" xfId="41215" xr:uid="{00000000-0005-0000-0000-000048A00000}"/>
    <cellStyle name="20% - Accent1 4 4 2 3 3 2 4" xfId="41216" xr:uid="{00000000-0005-0000-0000-000049A00000}"/>
    <cellStyle name="20% - Accent1 4 4 2 3 3 3" xfId="41217" xr:uid="{00000000-0005-0000-0000-00004AA00000}"/>
    <cellStyle name="20% - Accent1 4 4 2 3 3 3 2" xfId="41218" xr:uid="{00000000-0005-0000-0000-00004BA00000}"/>
    <cellStyle name="20% - Accent1 4 4 2 3 3 3 2 2" xfId="41219" xr:uid="{00000000-0005-0000-0000-00004CA00000}"/>
    <cellStyle name="20% - Accent1 4 4 2 3 3 3 2 2 2" xfId="41220" xr:uid="{00000000-0005-0000-0000-00004DA00000}"/>
    <cellStyle name="20% - Accent1 4 4 2 3 3 3 2 3" xfId="41221" xr:uid="{00000000-0005-0000-0000-00004EA00000}"/>
    <cellStyle name="20% - Accent1 4 4 2 3 3 3 3" xfId="41222" xr:uid="{00000000-0005-0000-0000-00004FA00000}"/>
    <cellStyle name="20% - Accent1 4 4 2 3 3 3 3 2" xfId="41223" xr:uid="{00000000-0005-0000-0000-000050A00000}"/>
    <cellStyle name="20% - Accent1 4 4 2 3 3 3 4" xfId="41224" xr:uid="{00000000-0005-0000-0000-000051A00000}"/>
    <cellStyle name="20% - Accent1 4 4 2 3 3 4" xfId="41225" xr:uid="{00000000-0005-0000-0000-000052A00000}"/>
    <cellStyle name="20% - Accent1 4 4 2 3 3 4 2" xfId="41226" xr:uid="{00000000-0005-0000-0000-000053A00000}"/>
    <cellStyle name="20% - Accent1 4 4 2 3 3 4 2 2" xfId="41227" xr:uid="{00000000-0005-0000-0000-000054A00000}"/>
    <cellStyle name="20% - Accent1 4 4 2 3 3 4 2 2 2" xfId="41228" xr:uid="{00000000-0005-0000-0000-000055A00000}"/>
    <cellStyle name="20% - Accent1 4 4 2 3 3 4 2 3" xfId="41229" xr:uid="{00000000-0005-0000-0000-000056A00000}"/>
    <cellStyle name="20% - Accent1 4 4 2 3 3 4 3" xfId="41230" xr:uid="{00000000-0005-0000-0000-000057A00000}"/>
    <cellStyle name="20% - Accent1 4 4 2 3 3 4 3 2" xfId="41231" xr:uid="{00000000-0005-0000-0000-000058A00000}"/>
    <cellStyle name="20% - Accent1 4 4 2 3 3 4 4" xfId="41232" xr:uid="{00000000-0005-0000-0000-000059A00000}"/>
    <cellStyle name="20% - Accent1 4 4 2 3 3 5" xfId="41233" xr:uid="{00000000-0005-0000-0000-00005AA00000}"/>
    <cellStyle name="20% - Accent1 4 4 2 3 3 5 2" xfId="41234" xr:uid="{00000000-0005-0000-0000-00005BA00000}"/>
    <cellStyle name="20% - Accent1 4 4 2 3 3 5 2 2" xfId="41235" xr:uid="{00000000-0005-0000-0000-00005CA00000}"/>
    <cellStyle name="20% - Accent1 4 4 2 3 3 5 3" xfId="41236" xr:uid="{00000000-0005-0000-0000-00005DA00000}"/>
    <cellStyle name="20% - Accent1 4 4 2 3 3 6" xfId="41237" xr:uid="{00000000-0005-0000-0000-00005EA00000}"/>
    <cellStyle name="20% - Accent1 4 4 2 3 3 6 2" xfId="41238" xr:uid="{00000000-0005-0000-0000-00005FA00000}"/>
    <cellStyle name="20% - Accent1 4 4 2 3 3 6 2 2" xfId="41239" xr:uid="{00000000-0005-0000-0000-000060A00000}"/>
    <cellStyle name="20% - Accent1 4 4 2 3 3 6 3" xfId="41240" xr:uid="{00000000-0005-0000-0000-000061A00000}"/>
    <cellStyle name="20% - Accent1 4 4 2 3 3 7" xfId="41241" xr:uid="{00000000-0005-0000-0000-000062A00000}"/>
    <cellStyle name="20% - Accent1 4 4 2 3 3 7 2" xfId="41242" xr:uid="{00000000-0005-0000-0000-000063A00000}"/>
    <cellStyle name="20% - Accent1 4 4 2 3 3 8" xfId="41243" xr:uid="{00000000-0005-0000-0000-000064A00000}"/>
    <cellStyle name="20% - Accent1 4 4 2 3 3 8 2" xfId="41244" xr:uid="{00000000-0005-0000-0000-000065A00000}"/>
    <cellStyle name="20% - Accent1 4 4 2 3 3 9" xfId="41245" xr:uid="{00000000-0005-0000-0000-000066A00000}"/>
    <cellStyle name="20% - Accent1 4 4 2 3 4" xfId="41246" xr:uid="{00000000-0005-0000-0000-000067A00000}"/>
    <cellStyle name="20% - Accent1 4 4 2 3 4 2" xfId="41247" xr:uid="{00000000-0005-0000-0000-000068A00000}"/>
    <cellStyle name="20% - Accent1 4 4 2 3 4 2 2" xfId="41248" xr:uid="{00000000-0005-0000-0000-000069A00000}"/>
    <cellStyle name="20% - Accent1 4 4 2 3 4 2 2 2" xfId="41249" xr:uid="{00000000-0005-0000-0000-00006AA00000}"/>
    <cellStyle name="20% - Accent1 4 4 2 3 4 2 3" xfId="41250" xr:uid="{00000000-0005-0000-0000-00006BA00000}"/>
    <cellStyle name="20% - Accent1 4 4 2 3 4 3" xfId="41251" xr:uid="{00000000-0005-0000-0000-00006CA00000}"/>
    <cellStyle name="20% - Accent1 4 4 2 3 4 3 2" xfId="41252" xr:uid="{00000000-0005-0000-0000-00006DA00000}"/>
    <cellStyle name="20% - Accent1 4 4 2 3 4 4" xfId="41253" xr:uid="{00000000-0005-0000-0000-00006EA00000}"/>
    <cellStyle name="20% - Accent1 4 4 2 3 5" xfId="41254" xr:uid="{00000000-0005-0000-0000-00006FA00000}"/>
    <cellStyle name="20% - Accent1 4 4 2 3 5 2" xfId="41255" xr:uid="{00000000-0005-0000-0000-000070A00000}"/>
    <cellStyle name="20% - Accent1 4 4 2 3 5 2 2" xfId="41256" xr:uid="{00000000-0005-0000-0000-000071A00000}"/>
    <cellStyle name="20% - Accent1 4 4 2 3 5 2 2 2" xfId="41257" xr:uid="{00000000-0005-0000-0000-000072A00000}"/>
    <cellStyle name="20% - Accent1 4 4 2 3 5 2 3" xfId="41258" xr:uid="{00000000-0005-0000-0000-000073A00000}"/>
    <cellStyle name="20% - Accent1 4 4 2 3 5 3" xfId="41259" xr:uid="{00000000-0005-0000-0000-000074A00000}"/>
    <cellStyle name="20% - Accent1 4 4 2 3 5 3 2" xfId="41260" xr:uid="{00000000-0005-0000-0000-000075A00000}"/>
    <cellStyle name="20% - Accent1 4 4 2 3 5 4" xfId="41261" xr:uid="{00000000-0005-0000-0000-000076A00000}"/>
    <cellStyle name="20% - Accent1 4 4 2 3 6" xfId="41262" xr:uid="{00000000-0005-0000-0000-000077A00000}"/>
    <cellStyle name="20% - Accent1 4 4 2 3 6 2" xfId="41263" xr:uid="{00000000-0005-0000-0000-000078A00000}"/>
    <cellStyle name="20% - Accent1 4 4 2 3 6 2 2" xfId="41264" xr:uid="{00000000-0005-0000-0000-000079A00000}"/>
    <cellStyle name="20% - Accent1 4 4 2 3 6 2 2 2" xfId="41265" xr:uid="{00000000-0005-0000-0000-00007AA00000}"/>
    <cellStyle name="20% - Accent1 4 4 2 3 6 2 3" xfId="41266" xr:uid="{00000000-0005-0000-0000-00007BA00000}"/>
    <cellStyle name="20% - Accent1 4 4 2 3 6 3" xfId="41267" xr:uid="{00000000-0005-0000-0000-00007CA00000}"/>
    <cellStyle name="20% - Accent1 4 4 2 3 6 3 2" xfId="41268" xr:uid="{00000000-0005-0000-0000-00007DA00000}"/>
    <cellStyle name="20% - Accent1 4 4 2 3 6 4" xfId="41269" xr:uid="{00000000-0005-0000-0000-00007EA00000}"/>
    <cellStyle name="20% - Accent1 4 4 2 3 7" xfId="41270" xr:uid="{00000000-0005-0000-0000-00007FA00000}"/>
    <cellStyle name="20% - Accent1 4 4 2 3 7 2" xfId="41271" xr:uid="{00000000-0005-0000-0000-000080A00000}"/>
    <cellStyle name="20% - Accent1 4 4 2 3 7 2 2" xfId="41272" xr:uid="{00000000-0005-0000-0000-000081A00000}"/>
    <cellStyle name="20% - Accent1 4 4 2 3 7 3" xfId="41273" xr:uid="{00000000-0005-0000-0000-000082A00000}"/>
    <cellStyle name="20% - Accent1 4 4 2 3 8" xfId="41274" xr:uid="{00000000-0005-0000-0000-000083A00000}"/>
    <cellStyle name="20% - Accent1 4 4 2 3 8 2" xfId="41275" xr:uid="{00000000-0005-0000-0000-000084A00000}"/>
    <cellStyle name="20% - Accent1 4 4 2 3 8 2 2" xfId="41276" xr:uid="{00000000-0005-0000-0000-000085A00000}"/>
    <cellStyle name="20% - Accent1 4 4 2 3 8 3" xfId="41277" xr:uid="{00000000-0005-0000-0000-000086A00000}"/>
    <cellStyle name="20% - Accent1 4 4 2 3 9" xfId="41278" xr:uid="{00000000-0005-0000-0000-000087A00000}"/>
    <cellStyle name="20% - Accent1 4 4 2 3 9 2" xfId="41279" xr:uid="{00000000-0005-0000-0000-000088A00000}"/>
    <cellStyle name="20% - Accent1 4 4 2 4" xfId="41280" xr:uid="{00000000-0005-0000-0000-000089A00000}"/>
    <cellStyle name="20% - Accent1 4 4 2 4 10" xfId="41281" xr:uid="{00000000-0005-0000-0000-00008AA00000}"/>
    <cellStyle name="20% - Accent1 4 4 2 4 10 2" xfId="41282" xr:uid="{00000000-0005-0000-0000-00008BA00000}"/>
    <cellStyle name="20% - Accent1 4 4 2 4 11" xfId="41283" xr:uid="{00000000-0005-0000-0000-00008CA00000}"/>
    <cellStyle name="20% - Accent1 4 4 2 4 2" xfId="41284" xr:uid="{00000000-0005-0000-0000-00008DA00000}"/>
    <cellStyle name="20% - Accent1 4 4 2 4 2 2" xfId="41285" xr:uid="{00000000-0005-0000-0000-00008EA00000}"/>
    <cellStyle name="20% - Accent1 4 4 2 4 2 2 2" xfId="41286" xr:uid="{00000000-0005-0000-0000-00008FA00000}"/>
    <cellStyle name="20% - Accent1 4 4 2 4 2 2 2 2" xfId="41287" xr:uid="{00000000-0005-0000-0000-000090A00000}"/>
    <cellStyle name="20% - Accent1 4 4 2 4 2 2 2 2 2" xfId="41288" xr:uid="{00000000-0005-0000-0000-000091A00000}"/>
    <cellStyle name="20% - Accent1 4 4 2 4 2 2 2 3" xfId="41289" xr:uid="{00000000-0005-0000-0000-000092A00000}"/>
    <cellStyle name="20% - Accent1 4 4 2 4 2 2 3" xfId="41290" xr:uid="{00000000-0005-0000-0000-000093A00000}"/>
    <cellStyle name="20% - Accent1 4 4 2 4 2 2 3 2" xfId="41291" xr:uid="{00000000-0005-0000-0000-000094A00000}"/>
    <cellStyle name="20% - Accent1 4 4 2 4 2 2 4" xfId="41292" xr:uid="{00000000-0005-0000-0000-000095A00000}"/>
    <cellStyle name="20% - Accent1 4 4 2 4 2 3" xfId="41293" xr:uid="{00000000-0005-0000-0000-000096A00000}"/>
    <cellStyle name="20% - Accent1 4 4 2 4 2 3 2" xfId="41294" xr:uid="{00000000-0005-0000-0000-000097A00000}"/>
    <cellStyle name="20% - Accent1 4 4 2 4 2 3 2 2" xfId="41295" xr:uid="{00000000-0005-0000-0000-000098A00000}"/>
    <cellStyle name="20% - Accent1 4 4 2 4 2 3 2 2 2" xfId="41296" xr:uid="{00000000-0005-0000-0000-000099A00000}"/>
    <cellStyle name="20% - Accent1 4 4 2 4 2 3 2 3" xfId="41297" xr:uid="{00000000-0005-0000-0000-00009AA00000}"/>
    <cellStyle name="20% - Accent1 4 4 2 4 2 3 3" xfId="41298" xr:uid="{00000000-0005-0000-0000-00009BA00000}"/>
    <cellStyle name="20% - Accent1 4 4 2 4 2 3 3 2" xfId="41299" xr:uid="{00000000-0005-0000-0000-00009CA00000}"/>
    <cellStyle name="20% - Accent1 4 4 2 4 2 3 4" xfId="41300" xr:uid="{00000000-0005-0000-0000-00009DA00000}"/>
    <cellStyle name="20% - Accent1 4 4 2 4 2 4" xfId="41301" xr:uid="{00000000-0005-0000-0000-00009EA00000}"/>
    <cellStyle name="20% - Accent1 4 4 2 4 2 4 2" xfId="41302" xr:uid="{00000000-0005-0000-0000-00009FA00000}"/>
    <cellStyle name="20% - Accent1 4 4 2 4 2 4 2 2" xfId="41303" xr:uid="{00000000-0005-0000-0000-0000A0A00000}"/>
    <cellStyle name="20% - Accent1 4 4 2 4 2 4 2 2 2" xfId="41304" xr:uid="{00000000-0005-0000-0000-0000A1A00000}"/>
    <cellStyle name="20% - Accent1 4 4 2 4 2 4 2 3" xfId="41305" xr:uid="{00000000-0005-0000-0000-0000A2A00000}"/>
    <cellStyle name="20% - Accent1 4 4 2 4 2 4 3" xfId="41306" xr:uid="{00000000-0005-0000-0000-0000A3A00000}"/>
    <cellStyle name="20% - Accent1 4 4 2 4 2 4 3 2" xfId="41307" xr:uid="{00000000-0005-0000-0000-0000A4A00000}"/>
    <cellStyle name="20% - Accent1 4 4 2 4 2 4 4" xfId="41308" xr:uid="{00000000-0005-0000-0000-0000A5A00000}"/>
    <cellStyle name="20% - Accent1 4 4 2 4 2 5" xfId="41309" xr:uid="{00000000-0005-0000-0000-0000A6A00000}"/>
    <cellStyle name="20% - Accent1 4 4 2 4 2 5 2" xfId="41310" xr:uid="{00000000-0005-0000-0000-0000A7A00000}"/>
    <cellStyle name="20% - Accent1 4 4 2 4 2 5 2 2" xfId="41311" xr:uid="{00000000-0005-0000-0000-0000A8A00000}"/>
    <cellStyle name="20% - Accent1 4 4 2 4 2 5 3" xfId="41312" xr:uid="{00000000-0005-0000-0000-0000A9A00000}"/>
    <cellStyle name="20% - Accent1 4 4 2 4 2 6" xfId="41313" xr:uid="{00000000-0005-0000-0000-0000AAA00000}"/>
    <cellStyle name="20% - Accent1 4 4 2 4 2 6 2" xfId="41314" xr:uid="{00000000-0005-0000-0000-0000ABA00000}"/>
    <cellStyle name="20% - Accent1 4 4 2 4 2 6 2 2" xfId="41315" xr:uid="{00000000-0005-0000-0000-0000ACA00000}"/>
    <cellStyle name="20% - Accent1 4 4 2 4 2 6 3" xfId="41316" xr:uid="{00000000-0005-0000-0000-0000ADA00000}"/>
    <cellStyle name="20% - Accent1 4 4 2 4 2 7" xfId="41317" xr:uid="{00000000-0005-0000-0000-0000AEA00000}"/>
    <cellStyle name="20% - Accent1 4 4 2 4 2 7 2" xfId="41318" xr:uid="{00000000-0005-0000-0000-0000AFA00000}"/>
    <cellStyle name="20% - Accent1 4 4 2 4 2 8" xfId="41319" xr:uid="{00000000-0005-0000-0000-0000B0A00000}"/>
    <cellStyle name="20% - Accent1 4 4 2 4 2 8 2" xfId="41320" xr:uid="{00000000-0005-0000-0000-0000B1A00000}"/>
    <cellStyle name="20% - Accent1 4 4 2 4 2 9" xfId="41321" xr:uid="{00000000-0005-0000-0000-0000B2A00000}"/>
    <cellStyle name="20% - Accent1 4 4 2 4 3" xfId="41322" xr:uid="{00000000-0005-0000-0000-0000B3A00000}"/>
    <cellStyle name="20% - Accent1 4 4 2 4 3 2" xfId="41323" xr:uid="{00000000-0005-0000-0000-0000B4A00000}"/>
    <cellStyle name="20% - Accent1 4 4 2 4 3 2 2" xfId="41324" xr:uid="{00000000-0005-0000-0000-0000B5A00000}"/>
    <cellStyle name="20% - Accent1 4 4 2 4 3 2 2 2" xfId="41325" xr:uid="{00000000-0005-0000-0000-0000B6A00000}"/>
    <cellStyle name="20% - Accent1 4 4 2 4 3 2 2 2 2" xfId="41326" xr:uid="{00000000-0005-0000-0000-0000B7A00000}"/>
    <cellStyle name="20% - Accent1 4 4 2 4 3 2 2 3" xfId="41327" xr:uid="{00000000-0005-0000-0000-0000B8A00000}"/>
    <cellStyle name="20% - Accent1 4 4 2 4 3 2 3" xfId="41328" xr:uid="{00000000-0005-0000-0000-0000B9A00000}"/>
    <cellStyle name="20% - Accent1 4 4 2 4 3 2 3 2" xfId="41329" xr:uid="{00000000-0005-0000-0000-0000BAA00000}"/>
    <cellStyle name="20% - Accent1 4 4 2 4 3 2 4" xfId="41330" xr:uid="{00000000-0005-0000-0000-0000BBA00000}"/>
    <cellStyle name="20% - Accent1 4 4 2 4 3 3" xfId="41331" xr:uid="{00000000-0005-0000-0000-0000BCA00000}"/>
    <cellStyle name="20% - Accent1 4 4 2 4 3 3 2" xfId="41332" xr:uid="{00000000-0005-0000-0000-0000BDA00000}"/>
    <cellStyle name="20% - Accent1 4 4 2 4 3 3 2 2" xfId="41333" xr:uid="{00000000-0005-0000-0000-0000BEA00000}"/>
    <cellStyle name="20% - Accent1 4 4 2 4 3 3 2 2 2" xfId="41334" xr:uid="{00000000-0005-0000-0000-0000BFA00000}"/>
    <cellStyle name="20% - Accent1 4 4 2 4 3 3 2 3" xfId="41335" xr:uid="{00000000-0005-0000-0000-0000C0A00000}"/>
    <cellStyle name="20% - Accent1 4 4 2 4 3 3 3" xfId="41336" xr:uid="{00000000-0005-0000-0000-0000C1A00000}"/>
    <cellStyle name="20% - Accent1 4 4 2 4 3 3 3 2" xfId="41337" xr:uid="{00000000-0005-0000-0000-0000C2A00000}"/>
    <cellStyle name="20% - Accent1 4 4 2 4 3 3 4" xfId="41338" xr:uid="{00000000-0005-0000-0000-0000C3A00000}"/>
    <cellStyle name="20% - Accent1 4 4 2 4 3 4" xfId="41339" xr:uid="{00000000-0005-0000-0000-0000C4A00000}"/>
    <cellStyle name="20% - Accent1 4 4 2 4 3 4 2" xfId="41340" xr:uid="{00000000-0005-0000-0000-0000C5A00000}"/>
    <cellStyle name="20% - Accent1 4 4 2 4 3 4 2 2" xfId="41341" xr:uid="{00000000-0005-0000-0000-0000C6A00000}"/>
    <cellStyle name="20% - Accent1 4 4 2 4 3 4 2 2 2" xfId="41342" xr:uid="{00000000-0005-0000-0000-0000C7A00000}"/>
    <cellStyle name="20% - Accent1 4 4 2 4 3 4 2 3" xfId="41343" xr:uid="{00000000-0005-0000-0000-0000C8A00000}"/>
    <cellStyle name="20% - Accent1 4 4 2 4 3 4 3" xfId="41344" xr:uid="{00000000-0005-0000-0000-0000C9A00000}"/>
    <cellStyle name="20% - Accent1 4 4 2 4 3 4 3 2" xfId="41345" xr:uid="{00000000-0005-0000-0000-0000CAA00000}"/>
    <cellStyle name="20% - Accent1 4 4 2 4 3 4 4" xfId="41346" xr:uid="{00000000-0005-0000-0000-0000CBA00000}"/>
    <cellStyle name="20% - Accent1 4 4 2 4 3 5" xfId="41347" xr:uid="{00000000-0005-0000-0000-0000CCA00000}"/>
    <cellStyle name="20% - Accent1 4 4 2 4 3 5 2" xfId="41348" xr:uid="{00000000-0005-0000-0000-0000CDA00000}"/>
    <cellStyle name="20% - Accent1 4 4 2 4 3 5 2 2" xfId="41349" xr:uid="{00000000-0005-0000-0000-0000CEA00000}"/>
    <cellStyle name="20% - Accent1 4 4 2 4 3 5 3" xfId="41350" xr:uid="{00000000-0005-0000-0000-0000CFA00000}"/>
    <cellStyle name="20% - Accent1 4 4 2 4 3 6" xfId="41351" xr:uid="{00000000-0005-0000-0000-0000D0A00000}"/>
    <cellStyle name="20% - Accent1 4 4 2 4 3 6 2" xfId="41352" xr:uid="{00000000-0005-0000-0000-0000D1A00000}"/>
    <cellStyle name="20% - Accent1 4 4 2 4 3 6 2 2" xfId="41353" xr:uid="{00000000-0005-0000-0000-0000D2A00000}"/>
    <cellStyle name="20% - Accent1 4 4 2 4 3 6 3" xfId="41354" xr:uid="{00000000-0005-0000-0000-0000D3A00000}"/>
    <cellStyle name="20% - Accent1 4 4 2 4 3 7" xfId="41355" xr:uid="{00000000-0005-0000-0000-0000D4A00000}"/>
    <cellStyle name="20% - Accent1 4 4 2 4 3 7 2" xfId="41356" xr:uid="{00000000-0005-0000-0000-0000D5A00000}"/>
    <cellStyle name="20% - Accent1 4 4 2 4 3 8" xfId="41357" xr:uid="{00000000-0005-0000-0000-0000D6A00000}"/>
    <cellStyle name="20% - Accent1 4 4 2 4 3 8 2" xfId="41358" xr:uid="{00000000-0005-0000-0000-0000D7A00000}"/>
    <cellStyle name="20% - Accent1 4 4 2 4 3 9" xfId="41359" xr:uid="{00000000-0005-0000-0000-0000D8A00000}"/>
    <cellStyle name="20% - Accent1 4 4 2 4 4" xfId="41360" xr:uid="{00000000-0005-0000-0000-0000D9A00000}"/>
    <cellStyle name="20% - Accent1 4 4 2 4 4 2" xfId="41361" xr:uid="{00000000-0005-0000-0000-0000DAA00000}"/>
    <cellStyle name="20% - Accent1 4 4 2 4 4 2 2" xfId="41362" xr:uid="{00000000-0005-0000-0000-0000DBA00000}"/>
    <cellStyle name="20% - Accent1 4 4 2 4 4 2 2 2" xfId="41363" xr:uid="{00000000-0005-0000-0000-0000DCA00000}"/>
    <cellStyle name="20% - Accent1 4 4 2 4 4 2 3" xfId="41364" xr:uid="{00000000-0005-0000-0000-0000DDA00000}"/>
    <cellStyle name="20% - Accent1 4 4 2 4 4 3" xfId="41365" xr:uid="{00000000-0005-0000-0000-0000DEA00000}"/>
    <cellStyle name="20% - Accent1 4 4 2 4 4 3 2" xfId="41366" xr:uid="{00000000-0005-0000-0000-0000DFA00000}"/>
    <cellStyle name="20% - Accent1 4 4 2 4 4 4" xfId="41367" xr:uid="{00000000-0005-0000-0000-0000E0A00000}"/>
    <cellStyle name="20% - Accent1 4 4 2 4 5" xfId="41368" xr:uid="{00000000-0005-0000-0000-0000E1A00000}"/>
    <cellStyle name="20% - Accent1 4 4 2 4 5 2" xfId="41369" xr:uid="{00000000-0005-0000-0000-0000E2A00000}"/>
    <cellStyle name="20% - Accent1 4 4 2 4 5 2 2" xfId="41370" xr:uid="{00000000-0005-0000-0000-0000E3A00000}"/>
    <cellStyle name="20% - Accent1 4 4 2 4 5 2 2 2" xfId="41371" xr:uid="{00000000-0005-0000-0000-0000E4A00000}"/>
    <cellStyle name="20% - Accent1 4 4 2 4 5 2 3" xfId="41372" xr:uid="{00000000-0005-0000-0000-0000E5A00000}"/>
    <cellStyle name="20% - Accent1 4 4 2 4 5 3" xfId="41373" xr:uid="{00000000-0005-0000-0000-0000E6A00000}"/>
    <cellStyle name="20% - Accent1 4 4 2 4 5 3 2" xfId="41374" xr:uid="{00000000-0005-0000-0000-0000E7A00000}"/>
    <cellStyle name="20% - Accent1 4 4 2 4 5 4" xfId="41375" xr:uid="{00000000-0005-0000-0000-0000E8A00000}"/>
    <cellStyle name="20% - Accent1 4 4 2 4 6" xfId="41376" xr:uid="{00000000-0005-0000-0000-0000E9A00000}"/>
    <cellStyle name="20% - Accent1 4 4 2 4 6 2" xfId="41377" xr:uid="{00000000-0005-0000-0000-0000EAA00000}"/>
    <cellStyle name="20% - Accent1 4 4 2 4 6 2 2" xfId="41378" xr:uid="{00000000-0005-0000-0000-0000EBA00000}"/>
    <cellStyle name="20% - Accent1 4 4 2 4 6 2 2 2" xfId="41379" xr:uid="{00000000-0005-0000-0000-0000ECA00000}"/>
    <cellStyle name="20% - Accent1 4 4 2 4 6 2 3" xfId="41380" xr:uid="{00000000-0005-0000-0000-0000EDA00000}"/>
    <cellStyle name="20% - Accent1 4 4 2 4 6 3" xfId="41381" xr:uid="{00000000-0005-0000-0000-0000EEA00000}"/>
    <cellStyle name="20% - Accent1 4 4 2 4 6 3 2" xfId="41382" xr:uid="{00000000-0005-0000-0000-0000EFA00000}"/>
    <cellStyle name="20% - Accent1 4 4 2 4 6 4" xfId="41383" xr:uid="{00000000-0005-0000-0000-0000F0A00000}"/>
    <cellStyle name="20% - Accent1 4 4 2 4 7" xfId="41384" xr:uid="{00000000-0005-0000-0000-0000F1A00000}"/>
    <cellStyle name="20% - Accent1 4 4 2 4 7 2" xfId="41385" xr:uid="{00000000-0005-0000-0000-0000F2A00000}"/>
    <cellStyle name="20% - Accent1 4 4 2 4 7 2 2" xfId="41386" xr:uid="{00000000-0005-0000-0000-0000F3A00000}"/>
    <cellStyle name="20% - Accent1 4 4 2 4 7 3" xfId="41387" xr:uid="{00000000-0005-0000-0000-0000F4A00000}"/>
    <cellStyle name="20% - Accent1 4 4 2 4 8" xfId="41388" xr:uid="{00000000-0005-0000-0000-0000F5A00000}"/>
    <cellStyle name="20% - Accent1 4 4 2 4 8 2" xfId="41389" xr:uid="{00000000-0005-0000-0000-0000F6A00000}"/>
    <cellStyle name="20% - Accent1 4 4 2 4 8 2 2" xfId="41390" xr:uid="{00000000-0005-0000-0000-0000F7A00000}"/>
    <cellStyle name="20% - Accent1 4 4 2 4 8 3" xfId="41391" xr:uid="{00000000-0005-0000-0000-0000F8A00000}"/>
    <cellStyle name="20% - Accent1 4 4 2 4 9" xfId="41392" xr:uid="{00000000-0005-0000-0000-0000F9A00000}"/>
    <cellStyle name="20% - Accent1 4 4 2 4 9 2" xfId="41393" xr:uid="{00000000-0005-0000-0000-0000FAA00000}"/>
    <cellStyle name="20% - Accent1 4 4 2 5" xfId="41394" xr:uid="{00000000-0005-0000-0000-0000FBA00000}"/>
    <cellStyle name="20% - Accent1 4 4 2 5 10" xfId="41395" xr:uid="{00000000-0005-0000-0000-0000FCA00000}"/>
    <cellStyle name="20% - Accent1 4 4 2 5 10 2" xfId="41396" xr:uid="{00000000-0005-0000-0000-0000FDA00000}"/>
    <cellStyle name="20% - Accent1 4 4 2 5 11" xfId="41397" xr:uid="{00000000-0005-0000-0000-0000FEA00000}"/>
    <cellStyle name="20% - Accent1 4 4 2 5 2" xfId="41398" xr:uid="{00000000-0005-0000-0000-0000FFA00000}"/>
    <cellStyle name="20% - Accent1 4 4 2 5 2 2" xfId="41399" xr:uid="{00000000-0005-0000-0000-000000A10000}"/>
    <cellStyle name="20% - Accent1 4 4 2 5 2 2 2" xfId="41400" xr:uid="{00000000-0005-0000-0000-000001A10000}"/>
    <cellStyle name="20% - Accent1 4 4 2 5 2 2 2 2" xfId="41401" xr:uid="{00000000-0005-0000-0000-000002A10000}"/>
    <cellStyle name="20% - Accent1 4 4 2 5 2 2 2 2 2" xfId="41402" xr:uid="{00000000-0005-0000-0000-000003A10000}"/>
    <cellStyle name="20% - Accent1 4 4 2 5 2 2 2 3" xfId="41403" xr:uid="{00000000-0005-0000-0000-000004A10000}"/>
    <cellStyle name="20% - Accent1 4 4 2 5 2 2 3" xfId="41404" xr:uid="{00000000-0005-0000-0000-000005A10000}"/>
    <cellStyle name="20% - Accent1 4 4 2 5 2 2 3 2" xfId="41405" xr:uid="{00000000-0005-0000-0000-000006A10000}"/>
    <cellStyle name="20% - Accent1 4 4 2 5 2 2 4" xfId="41406" xr:uid="{00000000-0005-0000-0000-000007A10000}"/>
    <cellStyle name="20% - Accent1 4 4 2 5 2 3" xfId="41407" xr:uid="{00000000-0005-0000-0000-000008A10000}"/>
    <cellStyle name="20% - Accent1 4 4 2 5 2 3 2" xfId="41408" xr:uid="{00000000-0005-0000-0000-000009A10000}"/>
    <cellStyle name="20% - Accent1 4 4 2 5 2 3 2 2" xfId="41409" xr:uid="{00000000-0005-0000-0000-00000AA10000}"/>
    <cellStyle name="20% - Accent1 4 4 2 5 2 3 2 2 2" xfId="41410" xr:uid="{00000000-0005-0000-0000-00000BA10000}"/>
    <cellStyle name="20% - Accent1 4 4 2 5 2 3 2 3" xfId="41411" xr:uid="{00000000-0005-0000-0000-00000CA10000}"/>
    <cellStyle name="20% - Accent1 4 4 2 5 2 3 3" xfId="41412" xr:uid="{00000000-0005-0000-0000-00000DA10000}"/>
    <cellStyle name="20% - Accent1 4 4 2 5 2 3 3 2" xfId="41413" xr:uid="{00000000-0005-0000-0000-00000EA10000}"/>
    <cellStyle name="20% - Accent1 4 4 2 5 2 3 4" xfId="41414" xr:uid="{00000000-0005-0000-0000-00000FA10000}"/>
    <cellStyle name="20% - Accent1 4 4 2 5 2 4" xfId="41415" xr:uid="{00000000-0005-0000-0000-000010A10000}"/>
    <cellStyle name="20% - Accent1 4 4 2 5 2 4 2" xfId="41416" xr:uid="{00000000-0005-0000-0000-000011A10000}"/>
    <cellStyle name="20% - Accent1 4 4 2 5 2 4 2 2" xfId="41417" xr:uid="{00000000-0005-0000-0000-000012A10000}"/>
    <cellStyle name="20% - Accent1 4 4 2 5 2 4 2 2 2" xfId="41418" xr:uid="{00000000-0005-0000-0000-000013A10000}"/>
    <cellStyle name="20% - Accent1 4 4 2 5 2 4 2 3" xfId="41419" xr:uid="{00000000-0005-0000-0000-000014A10000}"/>
    <cellStyle name="20% - Accent1 4 4 2 5 2 4 3" xfId="41420" xr:uid="{00000000-0005-0000-0000-000015A10000}"/>
    <cellStyle name="20% - Accent1 4 4 2 5 2 4 3 2" xfId="41421" xr:uid="{00000000-0005-0000-0000-000016A10000}"/>
    <cellStyle name="20% - Accent1 4 4 2 5 2 4 4" xfId="41422" xr:uid="{00000000-0005-0000-0000-000017A10000}"/>
    <cellStyle name="20% - Accent1 4 4 2 5 2 5" xfId="41423" xr:uid="{00000000-0005-0000-0000-000018A10000}"/>
    <cellStyle name="20% - Accent1 4 4 2 5 2 5 2" xfId="41424" xr:uid="{00000000-0005-0000-0000-000019A10000}"/>
    <cellStyle name="20% - Accent1 4 4 2 5 2 5 2 2" xfId="41425" xr:uid="{00000000-0005-0000-0000-00001AA10000}"/>
    <cellStyle name="20% - Accent1 4 4 2 5 2 5 3" xfId="41426" xr:uid="{00000000-0005-0000-0000-00001BA10000}"/>
    <cellStyle name="20% - Accent1 4 4 2 5 2 6" xfId="41427" xr:uid="{00000000-0005-0000-0000-00001CA10000}"/>
    <cellStyle name="20% - Accent1 4 4 2 5 2 6 2" xfId="41428" xr:uid="{00000000-0005-0000-0000-00001DA10000}"/>
    <cellStyle name="20% - Accent1 4 4 2 5 2 6 2 2" xfId="41429" xr:uid="{00000000-0005-0000-0000-00001EA10000}"/>
    <cellStyle name="20% - Accent1 4 4 2 5 2 6 3" xfId="41430" xr:uid="{00000000-0005-0000-0000-00001FA10000}"/>
    <cellStyle name="20% - Accent1 4 4 2 5 2 7" xfId="41431" xr:uid="{00000000-0005-0000-0000-000020A10000}"/>
    <cellStyle name="20% - Accent1 4 4 2 5 2 7 2" xfId="41432" xr:uid="{00000000-0005-0000-0000-000021A10000}"/>
    <cellStyle name="20% - Accent1 4 4 2 5 2 8" xfId="41433" xr:uid="{00000000-0005-0000-0000-000022A10000}"/>
    <cellStyle name="20% - Accent1 4 4 2 5 2 8 2" xfId="41434" xr:uid="{00000000-0005-0000-0000-000023A10000}"/>
    <cellStyle name="20% - Accent1 4 4 2 5 2 9" xfId="41435" xr:uid="{00000000-0005-0000-0000-000024A10000}"/>
    <cellStyle name="20% - Accent1 4 4 2 5 3" xfId="41436" xr:uid="{00000000-0005-0000-0000-000025A10000}"/>
    <cellStyle name="20% - Accent1 4 4 2 5 3 2" xfId="41437" xr:uid="{00000000-0005-0000-0000-000026A10000}"/>
    <cellStyle name="20% - Accent1 4 4 2 5 3 2 2" xfId="41438" xr:uid="{00000000-0005-0000-0000-000027A10000}"/>
    <cellStyle name="20% - Accent1 4 4 2 5 3 2 2 2" xfId="41439" xr:uid="{00000000-0005-0000-0000-000028A10000}"/>
    <cellStyle name="20% - Accent1 4 4 2 5 3 2 2 2 2" xfId="41440" xr:uid="{00000000-0005-0000-0000-000029A10000}"/>
    <cellStyle name="20% - Accent1 4 4 2 5 3 2 2 3" xfId="41441" xr:uid="{00000000-0005-0000-0000-00002AA10000}"/>
    <cellStyle name="20% - Accent1 4 4 2 5 3 2 3" xfId="41442" xr:uid="{00000000-0005-0000-0000-00002BA10000}"/>
    <cellStyle name="20% - Accent1 4 4 2 5 3 2 3 2" xfId="41443" xr:uid="{00000000-0005-0000-0000-00002CA10000}"/>
    <cellStyle name="20% - Accent1 4 4 2 5 3 2 4" xfId="41444" xr:uid="{00000000-0005-0000-0000-00002DA10000}"/>
    <cellStyle name="20% - Accent1 4 4 2 5 3 3" xfId="41445" xr:uid="{00000000-0005-0000-0000-00002EA10000}"/>
    <cellStyle name="20% - Accent1 4 4 2 5 3 3 2" xfId="41446" xr:uid="{00000000-0005-0000-0000-00002FA10000}"/>
    <cellStyle name="20% - Accent1 4 4 2 5 3 3 2 2" xfId="41447" xr:uid="{00000000-0005-0000-0000-000030A10000}"/>
    <cellStyle name="20% - Accent1 4 4 2 5 3 3 2 2 2" xfId="41448" xr:uid="{00000000-0005-0000-0000-000031A10000}"/>
    <cellStyle name="20% - Accent1 4 4 2 5 3 3 2 3" xfId="41449" xr:uid="{00000000-0005-0000-0000-000032A10000}"/>
    <cellStyle name="20% - Accent1 4 4 2 5 3 3 3" xfId="41450" xr:uid="{00000000-0005-0000-0000-000033A10000}"/>
    <cellStyle name="20% - Accent1 4 4 2 5 3 3 3 2" xfId="41451" xr:uid="{00000000-0005-0000-0000-000034A10000}"/>
    <cellStyle name="20% - Accent1 4 4 2 5 3 3 4" xfId="41452" xr:uid="{00000000-0005-0000-0000-000035A10000}"/>
    <cellStyle name="20% - Accent1 4 4 2 5 3 4" xfId="41453" xr:uid="{00000000-0005-0000-0000-000036A10000}"/>
    <cellStyle name="20% - Accent1 4 4 2 5 3 4 2" xfId="41454" xr:uid="{00000000-0005-0000-0000-000037A10000}"/>
    <cellStyle name="20% - Accent1 4 4 2 5 3 4 2 2" xfId="41455" xr:uid="{00000000-0005-0000-0000-000038A10000}"/>
    <cellStyle name="20% - Accent1 4 4 2 5 3 4 2 2 2" xfId="41456" xr:uid="{00000000-0005-0000-0000-000039A10000}"/>
    <cellStyle name="20% - Accent1 4 4 2 5 3 4 2 3" xfId="41457" xr:uid="{00000000-0005-0000-0000-00003AA10000}"/>
    <cellStyle name="20% - Accent1 4 4 2 5 3 4 3" xfId="41458" xr:uid="{00000000-0005-0000-0000-00003BA10000}"/>
    <cellStyle name="20% - Accent1 4 4 2 5 3 4 3 2" xfId="41459" xr:uid="{00000000-0005-0000-0000-00003CA10000}"/>
    <cellStyle name="20% - Accent1 4 4 2 5 3 4 4" xfId="41460" xr:uid="{00000000-0005-0000-0000-00003DA10000}"/>
    <cellStyle name="20% - Accent1 4 4 2 5 3 5" xfId="41461" xr:uid="{00000000-0005-0000-0000-00003EA10000}"/>
    <cellStyle name="20% - Accent1 4 4 2 5 3 5 2" xfId="41462" xr:uid="{00000000-0005-0000-0000-00003FA10000}"/>
    <cellStyle name="20% - Accent1 4 4 2 5 3 5 2 2" xfId="41463" xr:uid="{00000000-0005-0000-0000-000040A10000}"/>
    <cellStyle name="20% - Accent1 4 4 2 5 3 5 3" xfId="41464" xr:uid="{00000000-0005-0000-0000-000041A10000}"/>
    <cellStyle name="20% - Accent1 4 4 2 5 3 6" xfId="41465" xr:uid="{00000000-0005-0000-0000-000042A10000}"/>
    <cellStyle name="20% - Accent1 4 4 2 5 3 6 2" xfId="41466" xr:uid="{00000000-0005-0000-0000-000043A10000}"/>
    <cellStyle name="20% - Accent1 4 4 2 5 3 6 2 2" xfId="41467" xr:uid="{00000000-0005-0000-0000-000044A10000}"/>
    <cellStyle name="20% - Accent1 4 4 2 5 3 6 3" xfId="41468" xr:uid="{00000000-0005-0000-0000-000045A10000}"/>
    <cellStyle name="20% - Accent1 4 4 2 5 3 7" xfId="41469" xr:uid="{00000000-0005-0000-0000-000046A10000}"/>
    <cellStyle name="20% - Accent1 4 4 2 5 3 7 2" xfId="41470" xr:uid="{00000000-0005-0000-0000-000047A10000}"/>
    <cellStyle name="20% - Accent1 4 4 2 5 3 8" xfId="41471" xr:uid="{00000000-0005-0000-0000-000048A10000}"/>
    <cellStyle name="20% - Accent1 4 4 2 5 3 8 2" xfId="41472" xr:uid="{00000000-0005-0000-0000-000049A10000}"/>
    <cellStyle name="20% - Accent1 4 4 2 5 3 9" xfId="41473" xr:uid="{00000000-0005-0000-0000-00004AA10000}"/>
    <cellStyle name="20% - Accent1 4 4 2 5 4" xfId="41474" xr:uid="{00000000-0005-0000-0000-00004BA10000}"/>
    <cellStyle name="20% - Accent1 4 4 2 5 4 2" xfId="41475" xr:uid="{00000000-0005-0000-0000-00004CA10000}"/>
    <cellStyle name="20% - Accent1 4 4 2 5 4 2 2" xfId="41476" xr:uid="{00000000-0005-0000-0000-00004DA10000}"/>
    <cellStyle name="20% - Accent1 4 4 2 5 4 2 2 2" xfId="41477" xr:uid="{00000000-0005-0000-0000-00004EA10000}"/>
    <cellStyle name="20% - Accent1 4 4 2 5 4 2 3" xfId="41478" xr:uid="{00000000-0005-0000-0000-00004FA10000}"/>
    <cellStyle name="20% - Accent1 4 4 2 5 4 3" xfId="41479" xr:uid="{00000000-0005-0000-0000-000050A10000}"/>
    <cellStyle name="20% - Accent1 4 4 2 5 4 3 2" xfId="41480" xr:uid="{00000000-0005-0000-0000-000051A10000}"/>
    <cellStyle name="20% - Accent1 4 4 2 5 4 4" xfId="41481" xr:uid="{00000000-0005-0000-0000-000052A10000}"/>
    <cellStyle name="20% - Accent1 4 4 2 5 5" xfId="41482" xr:uid="{00000000-0005-0000-0000-000053A10000}"/>
    <cellStyle name="20% - Accent1 4 4 2 5 5 2" xfId="41483" xr:uid="{00000000-0005-0000-0000-000054A10000}"/>
    <cellStyle name="20% - Accent1 4 4 2 5 5 2 2" xfId="41484" xr:uid="{00000000-0005-0000-0000-000055A10000}"/>
    <cellStyle name="20% - Accent1 4 4 2 5 5 2 2 2" xfId="41485" xr:uid="{00000000-0005-0000-0000-000056A10000}"/>
    <cellStyle name="20% - Accent1 4 4 2 5 5 2 3" xfId="41486" xr:uid="{00000000-0005-0000-0000-000057A10000}"/>
    <cellStyle name="20% - Accent1 4 4 2 5 5 3" xfId="41487" xr:uid="{00000000-0005-0000-0000-000058A10000}"/>
    <cellStyle name="20% - Accent1 4 4 2 5 5 3 2" xfId="41488" xr:uid="{00000000-0005-0000-0000-000059A10000}"/>
    <cellStyle name="20% - Accent1 4 4 2 5 5 4" xfId="41489" xr:uid="{00000000-0005-0000-0000-00005AA10000}"/>
    <cellStyle name="20% - Accent1 4 4 2 5 6" xfId="41490" xr:uid="{00000000-0005-0000-0000-00005BA10000}"/>
    <cellStyle name="20% - Accent1 4 4 2 5 6 2" xfId="41491" xr:uid="{00000000-0005-0000-0000-00005CA10000}"/>
    <cellStyle name="20% - Accent1 4 4 2 5 6 2 2" xfId="41492" xr:uid="{00000000-0005-0000-0000-00005DA10000}"/>
    <cellStyle name="20% - Accent1 4 4 2 5 6 2 2 2" xfId="41493" xr:uid="{00000000-0005-0000-0000-00005EA10000}"/>
    <cellStyle name="20% - Accent1 4 4 2 5 6 2 3" xfId="41494" xr:uid="{00000000-0005-0000-0000-00005FA10000}"/>
    <cellStyle name="20% - Accent1 4 4 2 5 6 3" xfId="41495" xr:uid="{00000000-0005-0000-0000-000060A10000}"/>
    <cellStyle name="20% - Accent1 4 4 2 5 6 3 2" xfId="41496" xr:uid="{00000000-0005-0000-0000-000061A10000}"/>
    <cellStyle name="20% - Accent1 4 4 2 5 6 4" xfId="41497" xr:uid="{00000000-0005-0000-0000-000062A10000}"/>
    <cellStyle name="20% - Accent1 4 4 2 5 7" xfId="41498" xr:uid="{00000000-0005-0000-0000-000063A10000}"/>
    <cellStyle name="20% - Accent1 4 4 2 5 7 2" xfId="41499" xr:uid="{00000000-0005-0000-0000-000064A10000}"/>
    <cellStyle name="20% - Accent1 4 4 2 5 7 2 2" xfId="41500" xr:uid="{00000000-0005-0000-0000-000065A10000}"/>
    <cellStyle name="20% - Accent1 4 4 2 5 7 3" xfId="41501" xr:uid="{00000000-0005-0000-0000-000066A10000}"/>
    <cellStyle name="20% - Accent1 4 4 2 5 8" xfId="41502" xr:uid="{00000000-0005-0000-0000-000067A10000}"/>
    <cellStyle name="20% - Accent1 4 4 2 5 8 2" xfId="41503" xr:uid="{00000000-0005-0000-0000-000068A10000}"/>
    <cellStyle name="20% - Accent1 4 4 2 5 8 2 2" xfId="41504" xr:uid="{00000000-0005-0000-0000-000069A10000}"/>
    <cellStyle name="20% - Accent1 4 4 2 5 8 3" xfId="41505" xr:uid="{00000000-0005-0000-0000-00006AA10000}"/>
    <cellStyle name="20% - Accent1 4 4 2 5 9" xfId="41506" xr:uid="{00000000-0005-0000-0000-00006BA10000}"/>
    <cellStyle name="20% - Accent1 4 4 2 5 9 2" xfId="41507" xr:uid="{00000000-0005-0000-0000-00006CA10000}"/>
    <cellStyle name="20% - Accent1 4 4 2 6" xfId="41508" xr:uid="{00000000-0005-0000-0000-00006DA10000}"/>
    <cellStyle name="20% - Accent1 4 4 2 6 2" xfId="41509" xr:uid="{00000000-0005-0000-0000-00006EA10000}"/>
    <cellStyle name="20% - Accent1 4 4 2 6 2 2" xfId="41510" xr:uid="{00000000-0005-0000-0000-00006FA10000}"/>
    <cellStyle name="20% - Accent1 4 4 2 6 2 2 2" xfId="41511" xr:uid="{00000000-0005-0000-0000-000070A10000}"/>
    <cellStyle name="20% - Accent1 4 4 2 6 2 2 2 2" xfId="41512" xr:uid="{00000000-0005-0000-0000-000071A10000}"/>
    <cellStyle name="20% - Accent1 4 4 2 6 2 2 3" xfId="41513" xr:uid="{00000000-0005-0000-0000-000072A10000}"/>
    <cellStyle name="20% - Accent1 4 4 2 6 2 3" xfId="41514" xr:uid="{00000000-0005-0000-0000-000073A10000}"/>
    <cellStyle name="20% - Accent1 4 4 2 6 2 3 2" xfId="41515" xr:uid="{00000000-0005-0000-0000-000074A10000}"/>
    <cellStyle name="20% - Accent1 4 4 2 6 2 4" xfId="41516" xr:uid="{00000000-0005-0000-0000-000075A10000}"/>
    <cellStyle name="20% - Accent1 4 4 2 6 3" xfId="41517" xr:uid="{00000000-0005-0000-0000-000076A10000}"/>
    <cellStyle name="20% - Accent1 4 4 2 6 3 2" xfId="41518" xr:uid="{00000000-0005-0000-0000-000077A10000}"/>
    <cellStyle name="20% - Accent1 4 4 2 6 3 2 2" xfId="41519" xr:uid="{00000000-0005-0000-0000-000078A10000}"/>
    <cellStyle name="20% - Accent1 4 4 2 6 3 2 2 2" xfId="41520" xr:uid="{00000000-0005-0000-0000-000079A10000}"/>
    <cellStyle name="20% - Accent1 4 4 2 6 3 2 3" xfId="41521" xr:uid="{00000000-0005-0000-0000-00007AA10000}"/>
    <cellStyle name="20% - Accent1 4 4 2 6 3 3" xfId="41522" xr:uid="{00000000-0005-0000-0000-00007BA10000}"/>
    <cellStyle name="20% - Accent1 4 4 2 6 3 3 2" xfId="41523" xr:uid="{00000000-0005-0000-0000-00007CA10000}"/>
    <cellStyle name="20% - Accent1 4 4 2 6 3 4" xfId="41524" xr:uid="{00000000-0005-0000-0000-00007DA10000}"/>
    <cellStyle name="20% - Accent1 4 4 2 6 4" xfId="41525" xr:uid="{00000000-0005-0000-0000-00007EA10000}"/>
    <cellStyle name="20% - Accent1 4 4 2 6 4 2" xfId="41526" xr:uid="{00000000-0005-0000-0000-00007FA10000}"/>
    <cellStyle name="20% - Accent1 4 4 2 6 4 2 2" xfId="41527" xr:uid="{00000000-0005-0000-0000-000080A10000}"/>
    <cellStyle name="20% - Accent1 4 4 2 6 4 2 2 2" xfId="41528" xr:uid="{00000000-0005-0000-0000-000081A10000}"/>
    <cellStyle name="20% - Accent1 4 4 2 6 4 2 3" xfId="41529" xr:uid="{00000000-0005-0000-0000-000082A10000}"/>
    <cellStyle name="20% - Accent1 4 4 2 6 4 3" xfId="41530" xr:uid="{00000000-0005-0000-0000-000083A10000}"/>
    <cellStyle name="20% - Accent1 4 4 2 6 4 3 2" xfId="41531" xr:uid="{00000000-0005-0000-0000-000084A10000}"/>
    <cellStyle name="20% - Accent1 4 4 2 6 4 4" xfId="41532" xr:uid="{00000000-0005-0000-0000-000085A10000}"/>
    <cellStyle name="20% - Accent1 4 4 2 6 5" xfId="41533" xr:uid="{00000000-0005-0000-0000-000086A10000}"/>
    <cellStyle name="20% - Accent1 4 4 2 6 5 2" xfId="41534" xr:uid="{00000000-0005-0000-0000-000087A10000}"/>
    <cellStyle name="20% - Accent1 4 4 2 6 5 2 2" xfId="41535" xr:uid="{00000000-0005-0000-0000-000088A10000}"/>
    <cellStyle name="20% - Accent1 4 4 2 6 5 3" xfId="41536" xr:uid="{00000000-0005-0000-0000-000089A10000}"/>
    <cellStyle name="20% - Accent1 4 4 2 6 6" xfId="41537" xr:uid="{00000000-0005-0000-0000-00008AA10000}"/>
    <cellStyle name="20% - Accent1 4 4 2 6 6 2" xfId="41538" xr:uid="{00000000-0005-0000-0000-00008BA10000}"/>
    <cellStyle name="20% - Accent1 4 4 2 6 6 2 2" xfId="41539" xr:uid="{00000000-0005-0000-0000-00008CA10000}"/>
    <cellStyle name="20% - Accent1 4 4 2 6 6 3" xfId="41540" xr:uid="{00000000-0005-0000-0000-00008DA10000}"/>
    <cellStyle name="20% - Accent1 4 4 2 6 7" xfId="41541" xr:uid="{00000000-0005-0000-0000-00008EA10000}"/>
    <cellStyle name="20% - Accent1 4 4 2 6 7 2" xfId="41542" xr:uid="{00000000-0005-0000-0000-00008FA10000}"/>
    <cellStyle name="20% - Accent1 4 4 2 6 8" xfId="41543" xr:uid="{00000000-0005-0000-0000-000090A10000}"/>
    <cellStyle name="20% - Accent1 4 4 2 6 8 2" xfId="41544" xr:uid="{00000000-0005-0000-0000-000091A10000}"/>
    <cellStyle name="20% - Accent1 4 4 2 6 9" xfId="41545" xr:uid="{00000000-0005-0000-0000-000092A10000}"/>
    <cellStyle name="20% - Accent1 4 4 2 7" xfId="41546" xr:uid="{00000000-0005-0000-0000-000093A10000}"/>
    <cellStyle name="20% - Accent1 4 4 2 7 2" xfId="41547" xr:uid="{00000000-0005-0000-0000-000094A10000}"/>
    <cellStyle name="20% - Accent1 4 4 2 7 2 2" xfId="41548" xr:uid="{00000000-0005-0000-0000-000095A10000}"/>
    <cellStyle name="20% - Accent1 4 4 2 7 2 2 2" xfId="41549" xr:uid="{00000000-0005-0000-0000-000096A10000}"/>
    <cellStyle name="20% - Accent1 4 4 2 7 2 2 2 2" xfId="41550" xr:uid="{00000000-0005-0000-0000-000097A10000}"/>
    <cellStyle name="20% - Accent1 4 4 2 7 2 2 3" xfId="41551" xr:uid="{00000000-0005-0000-0000-000098A10000}"/>
    <cellStyle name="20% - Accent1 4 4 2 7 2 3" xfId="41552" xr:uid="{00000000-0005-0000-0000-000099A10000}"/>
    <cellStyle name="20% - Accent1 4 4 2 7 2 3 2" xfId="41553" xr:uid="{00000000-0005-0000-0000-00009AA10000}"/>
    <cellStyle name="20% - Accent1 4 4 2 7 2 4" xfId="41554" xr:uid="{00000000-0005-0000-0000-00009BA10000}"/>
    <cellStyle name="20% - Accent1 4 4 2 7 3" xfId="41555" xr:uid="{00000000-0005-0000-0000-00009CA10000}"/>
    <cellStyle name="20% - Accent1 4 4 2 7 3 2" xfId="41556" xr:uid="{00000000-0005-0000-0000-00009DA10000}"/>
    <cellStyle name="20% - Accent1 4 4 2 7 3 2 2" xfId="41557" xr:uid="{00000000-0005-0000-0000-00009EA10000}"/>
    <cellStyle name="20% - Accent1 4 4 2 7 3 2 2 2" xfId="41558" xr:uid="{00000000-0005-0000-0000-00009FA10000}"/>
    <cellStyle name="20% - Accent1 4 4 2 7 3 2 3" xfId="41559" xr:uid="{00000000-0005-0000-0000-0000A0A10000}"/>
    <cellStyle name="20% - Accent1 4 4 2 7 3 3" xfId="41560" xr:uid="{00000000-0005-0000-0000-0000A1A10000}"/>
    <cellStyle name="20% - Accent1 4 4 2 7 3 3 2" xfId="41561" xr:uid="{00000000-0005-0000-0000-0000A2A10000}"/>
    <cellStyle name="20% - Accent1 4 4 2 7 3 4" xfId="41562" xr:uid="{00000000-0005-0000-0000-0000A3A10000}"/>
    <cellStyle name="20% - Accent1 4 4 2 7 4" xfId="41563" xr:uid="{00000000-0005-0000-0000-0000A4A10000}"/>
    <cellStyle name="20% - Accent1 4 4 2 7 4 2" xfId="41564" xr:uid="{00000000-0005-0000-0000-0000A5A10000}"/>
    <cellStyle name="20% - Accent1 4 4 2 7 4 2 2" xfId="41565" xr:uid="{00000000-0005-0000-0000-0000A6A10000}"/>
    <cellStyle name="20% - Accent1 4 4 2 7 4 2 2 2" xfId="41566" xr:uid="{00000000-0005-0000-0000-0000A7A10000}"/>
    <cellStyle name="20% - Accent1 4 4 2 7 4 2 3" xfId="41567" xr:uid="{00000000-0005-0000-0000-0000A8A10000}"/>
    <cellStyle name="20% - Accent1 4 4 2 7 4 3" xfId="41568" xr:uid="{00000000-0005-0000-0000-0000A9A10000}"/>
    <cellStyle name="20% - Accent1 4 4 2 7 4 3 2" xfId="41569" xr:uid="{00000000-0005-0000-0000-0000AAA10000}"/>
    <cellStyle name="20% - Accent1 4 4 2 7 4 4" xfId="41570" xr:uid="{00000000-0005-0000-0000-0000ABA10000}"/>
    <cellStyle name="20% - Accent1 4 4 2 7 5" xfId="41571" xr:uid="{00000000-0005-0000-0000-0000ACA10000}"/>
    <cellStyle name="20% - Accent1 4 4 2 7 5 2" xfId="41572" xr:uid="{00000000-0005-0000-0000-0000ADA10000}"/>
    <cellStyle name="20% - Accent1 4 4 2 7 5 2 2" xfId="41573" xr:uid="{00000000-0005-0000-0000-0000AEA10000}"/>
    <cellStyle name="20% - Accent1 4 4 2 7 5 3" xfId="41574" xr:uid="{00000000-0005-0000-0000-0000AFA10000}"/>
    <cellStyle name="20% - Accent1 4 4 2 7 6" xfId="41575" xr:uid="{00000000-0005-0000-0000-0000B0A10000}"/>
    <cellStyle name="20% - Accent1 4 4 2 7 6 2" xfId="41576" xr:uid="{00000000-0005-0000-0000-0000B1A10000}"/>
    <cellStyle name="20% - Accent1 4 4 2 7 6 2 2" xfId="41577" xr:uid="{00000000-0005-0000-0000-0000B2A10000}"/>
    <cellStyle name="20% - Accent1 4 4 2 7 6 3" xfId="41578" xr:uid="{00000000-0005-0000-0000-0000B3A10000}"/>
    <cellStyle name="20% - Accent1 4 4 2 7 7" xfId="41579" xr:uid="{00000000-0005-0000-0000-0000B4A10000}"/>
    <cellStyle name="20% - Accent1 4 4 2 7 7 2" xfId="41580" xr:uid="{00000000-0005-0000-0000-0000B5A10000}"/>
    <cellStyle name="20% - Accent1 4 4 2 7 8" xfId="41581" xr:uid="{00000000-0005-0000-0000-0000B6A10000}"/>
    <cellStyle name="20% - Accent1 4 4 2 7 8 2" xfId="41582" xr:uid="{00000000-0005-0000-0000-0000B7A10000}"/>
    <cellStyle name="20% - Accent1 4 4 2 7 9" xfId="41583" xr:uid="{00000000-0005-0000-0000-0000B8A10000}"/>
    <cellStyle name="20% - Accent1 4 4 2 8" xfId="41584" xr:uid="{00000000-0005-0000-0000-0000B9A10000}"/>
    <cellStyle name="20% - Accent1 4 4 2 8 2" xfId="41585" xr:uid="{00000000-0005-0000-0000-0000BAA10000}"/>
    <cellStyle name="20% - Accent1 4 4 2 8 2 2" xfId="41586" xr:uid="{00000000-0005-0000-0000-0000BBA10000}"/>
    <cellStyle name="20% - Accent1 4 4 2 8 2 2 2" xfId="41587" xr:uid="{00000000-0005-0000-0000-0000BCA10000}"/>
    <cellStyle name="20% - Accent1 4 4 2 8 2 3" xfId="41588" xr:uid="{00000000-0005-0000-0000-0000BDA10000}"/>
    <cellStyle name="20% - Accent1 4 4 2 8 3" xfId="41589" xr:uid="{00000000-0005-0000-0000-0000BEA10000}"/>
    <cellStyle name="20% - Accent1 4 4 2 8 3 2" xfId="41590" xr:uid="{00000000-0005-0000-0000-0000BFA10000}"/>
    <cellStyle name="20% - Accent1 4 4 2 8 4" xfId="41591" xr:uid="{00000000-0005-0000-0000-0000C0A10000}"/>
    <cellStyle name="20% - Accent1 4 4 2 9" xfId="41592" xr:uid="{00000000-0005-0000-0000-0000C1A10000}"/>
    <cellStyle name="20% - Accent1 4 4 2 9 2" xfId="41593" xr:uid="{00000000-0005-0000-0000-0000C2A10000}"/>
    <cellStyle name="20% - Accent1 4 4 2 9 2 2" xfId="41594" xr:uid="{00000000-0005-0000-0000-0000C3A10000}"/>
    <cellStyle name="20% - Accent1 4 4 2 9 2 2 2" xfId="41595" xr:uid="{00000000-0005-0000-0000-0000C4A10000}"/>
    <cellStyle name="20% - Accent1 4 4 2 9 2 3" xfId="41596" xr:uid="{00000000-0005-0000-0000-0000C5A10000}"/>
    <cellStyle name="20% - Accent1 4 4 2 9 3" xfId="41597" xr:uid="{00000000-0005-0000-0000-0000C6A10000}"/>
    <cellStyle name="20% - Accent1 4 4 2 9 3 2" xfId="41598" xr:uid="{00000000-0005-0000-0000-0000C7A10000}"/>
    <cellStyle name="20% - Accent1 4 4 2 9 4" xfId="41599" xr:uid="{00000000-0005-0000-0000-0000C8A10000}"/>
    <cellStyle name="20% - Accent1 4 4 3" xfId="41600" xr:uid="{00000000-0005-0000-0000-0000C9A10000}"/>
    <cellStyle name="20% - Accent1 4 4 3 10" xfId="41601" xr:uid="{00000000-0005-0000-0000-0000CAA10000}"/>
    <cellStyle name="20% - Accent1 4 4 3 10 2" xfId="41602" xr:uid="{00000000-0005-0000-0000-0000CBA10000}"/>
    <cellStyle name="20% - Accent1 4 4 3 10 2 2" xfId="41603" xr:uid="{00000000-0005-0000-0000-0000CCA10000}"/>
    <cellStyle name="20% - Accent1 4 4 3 10 3" xfId="41604" xr:uid="{00000000-0005-0000-0000-0000CDA10000}"/>
    <cellStyle name="20% - Accent1 4 4 3 11" xfId="41605" xr:uid="{00000000-0005-0000-0000-0000CEA10000}"/>
    <cellStyle name="20% - Accent1 4 4 3 11 2" xfId="41606" xr:uid="{00000000-0005-0000-0000-0000CFA10000}"/>
    <cellStyle name="20% - Accent1 4 4 3 11 2 2" xfId="41607" xr:uid="{00000000-0005-0000-0000-0000D0A10000}"/>
    <cellStyle name="20% - Accent1 4 4 3 11 3" xfId="41608" xr:uid="{00000000-0005-0000-0000-0000D1A10000}"/>
    <cellStyle name="20% - Accent1 4 4 3 12" xfId="41609" xr:uid="{00000000-0005-0000-0000-0000D2A10000}"/>
    <cellStyle name="20% - Accent1 4 4 3 12 2" xfId="41610" xr:uid="{00000000-0005-0000-0000-0000D3A10000}"/>
    <cellStyle name="20% - Accent1 4 4 3 13" xfId="41611" xr:uid="{00000000-0005-0000-0000-0000D4A10000}"/>
    <cellStyle name="20% - Accent1 4 4 3 13 2" xfId="41612" xr:uid="{00000000-0005-0000-0000-0000D5A10000}"/>
    <cellStyle name="20% - Accent1 4 4 3 14" xfId="41613" xr:uid="{00000000-0005-0000-0000-0000D6A10000}"/>
    <cellStyle name="20% - Accent1 4 4 3 2" xfId="41614" xr:uid="{00000000-0005-0000-0000-0000D7A10000}"/>
    <cellStyle name="20% - Accent1 4 4 3 2 10" xfId="41615" xr:uid="{00000000-0005-0000-0000-0000D8A10000}"/>
    <cellStyle name="20% - Accent1 4 4 3 2 10 2" xfId="41616" xr:uid="{00000000-0005-0000-0000-0000D9A10000}"/>
    <cellStyle name="20% - Accent1 4 4 3 2 11" xfId="41617" xr:uid="{00000000-0005-0000-0000-0000DAA10000}"/>
    <cellStyle name="20% - Accent1 4 4 3 2 2" xfId="41618" xr:uid="{00000000-0005-0000-0000-0000DBA10000}"/>
    <cellStyle name="20% - Accent1 4 4 3 2 2 2" xfId="41619" xr:uid="{00000000-0005-0000-0000-0000DCA10000}"/>
    <cellStyle name="20% - Accent1 4 4 3 2 2 2 2" xfId="41620" xr:uid="{00000000-0005-0000-0000-0000DDA10000}"/>
    <cellStyle name="20% - Accent1 4 4 3 2 2 2 2 2" xfId="41621" xr:uid="{00000000-0005-0000-0000-0000DEA10000}"/>
    <cellStyle name="20% - Accent1 4 4 3 2 2 2 2 2 2" xfId="41622" xr:uid="{00000000-0005-0000-0000-0000DFA10000}"/>
    <cellStyle name="20% - Accent1 4 4 3 2 2 2 2 3" xfId="41623" xr:uid="{00000000-0005-0000-0000-0000E0A10000}"/>
    <cellStyle name="20% - Accent1 4 4 3 2 2 2 3" xfId="41624" xr:uid="{00000000-0005-0000-0000-0000E1A10000}"/>
    <cellStyle name="20% - Accent1 4 4 3 2 2 2 3 2" xfId="41625" xr:uid="{00000000-0005-0000-0000-0000E2A10000}"/>
    <cellStyle name="20% - Accent1 4 4 3 2 2 2 4" xfId="41626" xr:uid="{00000000-0005-0000-0000-0000E3A10000}"/>
    <cellStyle name="20% - Accent1 4 4 3 2 2 3" xfId="41627" xr:uid="{00000000-0005-0000-0000-0000E4A10000}"/>
    <cellStyle name="20% - Accent1 4 4 3 2 2 3 2" xfId="41628" xr:uid="{00000000-0005-0000-0000-0000E5A10000}"/>
    <cellStyle name="20% - Accent1 4 4 3 2 2 3 2 2" xfId="41629" xr:uid="{00000000-0005-0000-0000-0000E6A10000}"/>
    <cellStyle name="20% - Accent1 4 4 3 2 2 3 2 2 2" xfId="41630" xr:uid="{00000000-0005-0000-0000-0000E7A10000}"/>
    <cellStyle name="20% - Accent1 4 4 3 2 2 3 2 3" xfId="41631" xr:uid="{00000000-0005-0000-0000-0000E8A10000}"/>
    <cellStyle name="20% - Accent1 4 4 3 2 2 3 3" xfId="41632" xr:uid="{00000000-0005-0000-0000-0000E9A10000}"/>
    <cellStyle name="20% - Accent1 4 4 3 2 2 3 3 2" xfId="41633" xr:uid="{00000000-0005-0000-0000-0000EAA10000}"/>
    <cellStyle name="20% - Accent1 4 4 3 2 2 3 4" xfId="41634" xr:uid="{00000000-0005-0000-0000-0000EBA10000}"/>
    <cellStyle name="20% - Accent1 4 4 3 2 2 4" xfId="41635" xr:uid="{00000000-0005-0000-0000-0000ECA10000}"/>
    <cellStyle name="20% - Accent1 4 4 3 2 2 4 2" xfId="41636" xr:uid="{00000000-0005-0000-0000-0000EDA10000}"/>
    <cellStyle name="20% - Accent1 4 4 3 2 2 4 2 2" xfId="41637" xr:uid="{00000000-0005-0000-0000-0000EEA10000}"/>
    <cellStyle name="20% - Accent1 4 4 3 2 2 4 2 2 2" xfId="41638" xr:uid="{00000000-0005-0000-0000-0000EFA10000}"/>
    <cellStyle name="20% - Accent1 4 4 3 2 2 4 2 3" xfId="41639" xr:uid="{00000000-0005-0000-0000-0000F0A10000}"/>
    <cellStyle name="20% - Accent1 4 4 3 2 2 4 3" xfId="41640" xr:uid="{00000000-0005-0000-0000-0000F1A10000}"/>
    <cellStyle name="20% - Accent1 4 4 3 2 2 4 3 2" xfId="41641" xr:uid="{00000000-0005-0000-0000-0000F2A10000}"/>
    <cellStyle name="20% - Accent1 4 4 3 2 2 4 4" xfId="41642" xr:uid="{00000000-0005-0000-0000-0000F3A10000}"/>
    <cellStyle name="20% - Accent1 4 4 3 2 2 5" xfId="41643" xr:uid="{00000000-0005-0000-0000-0000F4A10000}"/>
    <cellStyle name="20% - Accent1 4 4 3 2 2 5 2" xfId="41644" xr:uid="{00000000-0005-0000-0000-0000F5A10000}"/>
    <cellStyle name="20% - Accent1 4 4 3 2 2 5 2 2" xfId="41645" xr:uid="{00000000-0005-0000-0000-0000F6A10000}"/>
    <cellStyle name="20% - Accent1 4 4 3 2 2 5 3" xfId="41646" xr:uid="{00000000-0005-0000-0000-0000F7A10000}"/>
    <cellStyle name="20% - Accent1 4 4 3 2 2 6" xfId="41647" xr:uid="{00000000-0005-0000-0000-0000F8A10000}"/>
    <cellStyle name="20% - Accent1 4 4 3 2 2 6 2" xfId="41648" xr:uid="{00000000-0005-0000-0000-0000F9A10000}"/>
    <cellStyle name="20% - Accent1 4 4 3 2 2 6 2 2" xfId="41649" xr:uid="{00000000-0005-0000-0000-0000FAA10000}"/>
    <cellStyle name="20% - Accent1 4 4 3 2 2 6 3" xfId="41650" xr:uid="{00000000-0005-0000-0000-0000FBA10000}"/>
    <cellStyle name="20% - Accent1 4 4 3 2 2 7" xfId="41651" xr:uid="{00000000-0005-0000-0000-0000FCA10000}"/>
    <cellStyle name="20% - Accent1 4 4 3 2 2 7 2" xfId="41652" xr:uid="{00000000-0005-0000-0000-0000FDA10000}"/>
    <cellStyle name="20% - Accent1 4 4 3 2 2 8" xfId="41653" xr:uid="{00000000-0005-0000-0000-0000FEA10000}"/>
    <cellStyle name="20% - Accent1 4 4 3 2 2 8 2" xfId="41654" xr:uid="{00000000-0005-0000-0000-0000FFA10000}"/>
    <cellStyle name="20% - Accent1 4 4 3 2 2 9" xfId="41655" xr:uid="{00000000-0005-0000-0000-000000A20000}"/>
    <cellStyle name="20% - Accent1 4 4 3 2 3" xfId="41656" xr:uid="{00000000-0005-0000-0000-000001A20000}"/>
    <cellStyle name="20% - Accent1 4 4 3 2 3 2" xfId="41657" xr:uid="{00000000-0005-0000-0000-000002A20000}"/>
    <cellStyle name="20% - Accent1 4 4 3 2 3 2 2" xfId="41658" xr:uid="{00000000-0005-0000-0000-000003A20000}"/>
    <cellStyle name="20% - Accent1 4 4 3 2 3 2 2 2" xfId="41659" xr:uid="{00000000-0005-0000-0000-000004A20000}"/>
    <cellStyle name="20% - Accent1 4 4 3 2 3 2 2 2 2" xfId="41660" xr:uid="{00000000-0005-0000-0000-000005A20000}"/>
    <cellStyle name="20% - Accent1 4 4 3 2 3 2 2 3" xfId="41661" xr:uid="{00000000-0005-0000-0000-000006A20000}"/>
    <cellStyle name="20% - Accent1 4 4 3 2 3 2 3" xfId="41662" xr:uid="{00000000-0005-0000-0000-000007A20000}"/>
    <cellStyle name="20% - Accent1 4 4 3 2 3 2 3 2" xfId="41663" xr:uid="{00000000-0005-0000-0000-000008A20000}"/>
    <cellStyle name="20% - Accent1 4 4 3 2 3 2 4" xfId="41664" xr:uid="{00000000-0005-0000-0000-000009A20000}"/>
    <cellStyle name="20% - Accent1 4 4 3 2 3 3" xfId="41665" xr:uid="{00000000-0005-0000-0000-00000AA20000}"/>
    <cellStyle name="20% - Accent1 4 4 3 2 3 3 2" xfId="41666" xr:uid="{00000000-0005-0000-0000-00000BA20000}"/>
    <cellStyle name="20% - Accent1 4 4 3 2 3 3 2 2" xfId="41667" xr:uid="{00000000-0005-0000-0000-00000CA20000}"/>
    <cellStyle name="20% - Accent1 4 4 3 2 3 3 2 2 2" xfId="41668" xr:uid="{00000000-0005-0000-0000-00000DA20000}"/>
    <cellStyle name="20% - Accent1 4 4 3 2 3 3 2 3" xfId="41669" xr:uid="{00000000-0005-0000-0000-00000EA20000}"/>
    <cellStyle name="20% - Accent1 4 4 3 2 3 3 3" xfId="41670" xr:uid="{00000000-0005-0000-0000-00000FA20000}"/>
    <cellStyle name="20% - Accent1 4 4 3 2 3 3 3 2" xfId="41671" xr:uid="{00000000-0005-0000-0000-000010A20000}"/>
    <cellStyle name="20% - Accent1 4 4 3 2 3 3 4" xfId="41672" xr:uid="{00000000-0005-0000-0000-000011A20000}"/>
    <cellStyle name="20% - Accent1 4 4 3 2 3 4" xfId="41673" xr:uid="{00000000-0005-0000-0000-000012A20000}"/>
    <cellStyle name="20% - Accent1 4 4 3 2 3 4 2" xfId="41674" xr:uid="{00000000-0005-0000-0000-000013A20000}"/>
    <cellStyle name="20% - Accent1 4 4 3 2 3 4 2 2" xfId="41675" xr:uid="{00000000-0005-0000-0000-000014A20000}"/>
    <cellStyle name="20% - Accent1 4 4 3 2 3 4 2 2 2" xfId="41676" xr:uid="{00000000-0005-0000-0000-000015A20000}"/>
    <cellStyle name="20% - Accent1 4 4 3 2 3 4 2 3" xfId="41677" xr:uid="{00000000-0005-0000-0000-000016A20000}"/>
    <cellStyle name="20% - Accent1 4 4 3 2 3 4 3" xfId="41678" xr:uid="{00000000-0005-0000-0000-000017A20000}"/>
    <cellStyle name="20% - Accent1 4 4 3 2 3 4 3 2" xfId="41679" xr:uid="{00000000-0005-0000-0000-000018A20000}"/>
    <cellStyle name="20% - Accent1 4 4 3 2 3 4 4" xfId="41680" xr:uid="{00000000-0005-0000-0000-000019A20000}"/>
    <cellStyle name="20% - Accent1 4 4 3 2 3 5" xfId="41681" xr:uid="{00000000-0005-0000-0000-00001AA20000}"/>
    <cellStyle name="20% - Accent1 4 4 3 2 3 5 2" xfId="41682" xr:uid="{00000000-0005-0000-0000-00001BA20000}"/>
    <cellStyle name="20% - Accent1 4 4 3 2 3 5 2 2" xfId="41683" xr:uid="{00000000-0005-0000-0000-00001CA20000}"/>
    <cellStyle name="20% - Accent1 4 4 3 2 3 5 3" xfId="41684" xr:uid="{00000000-0005-0000-0000-00001DA20000}"/>
    <cellStyle name="20% - Accent1 4 4 3 2 3 6" xfId="41685" xr:uid="{00000000-0005-0000-0000-00001EA20000}"/>
    <cellStyle name="20% - Accent1 4 4 3 2 3 6 2" xfId="41686" xr:uid="{00000000-0005-0000-0000-00001FA20000}"/>
    <cellStyle name="20% - Accent1 4 4 3 2 3 6 2 2" xfId="41687" xr:uid="{00000000-0005-0000-0000-000020A20000}"/>
    <cellStyle name="20% - Accent1 4 4 3 2 3 6 3" xfId="41688" xr:uid="{00000000-0005-0000-0000-000021A20000}"/>
    <cellStyle name="20% - Accent1 4 4 3 2 3 7" xfId="41689" xr:uid="{00000000-0005-0000-0000-000022A20000}"/>
    <cellStyle name="20% - Accent1 4 4 3 2 3 7 2" xfId="41690" xr:uid="{00000000-0005-0000-0000-000023A20000}"/>
    <cellStyle name="20% - Accent1 4 4 3 2 3 8" xfId="41691" xr:uid="{00000000-0005-0000-0000-000024A20000}"/>
    <cellStyle name="20% - Accent1 4 4 3 2 3 8 2" xfId="41692" xr:uid="{00000000-0005-0000-0000-000025A20000}"/>
    <cellStyle name="20% - Accent1 4 4 3 2 3 9" xfId="41693" xr:uid="{00000000-0005-0000-0000-000026A20000}"/>
    <cellStyle name="20% - Accent1 4 4 3 2 4" xfId="41694" xr:uid="{00000000-0005-0000-0000-000027A20000}"/>
    <cellStyle name="20% - Accent1 4 4 3 2 4 2" xfId="41695" xr:uid="{00000000-0005-0000-0000-000028A20000}"/>
    <cellStyle name="20% - Accent1 4 4 3 2 4 2 2" xfId="41696" xr:uid="{00000000-0005-0000-0000-000029A20000}"/>
    <cellStyle name="20% - Accent1 4 4 3 2 4 2 2 2" xfId="41697" xr:uid="{00000000-0005-0000-0000-00002AA20000}"/>
    <cellStyle name="20% - Accent1 4 4 3 2 4 2 3" xfId="41698" xr:uid="{00000000-0005-0000-0000-00002BA20000}"/>
    <cellStyle name="20% - Accent1 4 4 3 2 4 3" xfId="41699" xr:uid="{00000000-0005-0000-0000-00002CA20000}"/>
    <cellStyle name="20% - Accent1 4 4 3 2 4 3 2" xfId="41700" xr:uid="{00000000-0005-0000-0000-00002DA20000}"/>
    <cellStyle name="20% - Accent1 4 4 3 2 4 4" xfId="41701" xr:uid="{00000000-0005-0000-0000-00002EA20000}"/>
    <cellStyle name="20% - Accent1 4 4 3 2 5" xfId="41702" xr:uid="{00000000-0005-0000-0000-00002FA20000}"/>
    <cellStyle name="20% - Accent1 4 4 3 2 5 2" xfId="41703" xr:uid="{00000000-0005-0000-0000-000030A20000}"/>
    <cellStyle name="20% - Accent1 4 4 3 2 5 2 2" xfId="41704" xr:uid="{00000000-0005-0000-0000-000031A20000}"/>
    <cellStyle name="20% - Accent1 4 4 3 2 5 2 2 2" xfId="41705" xr:uid="{00000000-0005-0000-0000-000032A20000}"/>
    <cellStyle name="20% - Accent1 4 4 3 2 5 2 3" xfId="41706" xr:uid="{00000000-0005-0000-0000-000033A20000}"/>
    <cellStyle name="20% - Accent1 4 4 3 2 5 3" xfId="41707" xr:uid="{00000000-0005-0000-0000-000034A20000}"/>
    <cellStyle name="20% - Accent1 4 4 3 2 5 3 2" xfId="41708" xr:uid="{00000000-0005-0000-0000-000035A20000}"/>
    <cellStyle name="20% - Accent1 4 4 3 2 5 4" xfId="41709" xr:uid="{00000000-0005-0000-0000-000036A20000}"/>
    <cellStyle name="20% - Accent1 4 4 3 2 6" xfId="41710" xr:uid="{00000000-0005-0000-0000-000037A20000}"/>
    <cellStyle name="20% - Accent1 4 4 3 2 6 2" xfId="41711" xr:uid="{00000000-0005-0000-0000-000038A20000}"/>
    <cellStyle name="20% - Accent1 4 4 3 2 6 2 2" xfId="41712" xr:uid="{00000000-0005-0000-0000-000039A20000}"/>
    <cellStyle name="20% - Accent1 4 4 3 2 6 2 2 2" xfId="41713" xr:uid="{00000000-0005-0000-0000-00003AA20000}"/>
    <cellStyle name="20% - Accent1 4 4 3 2 6 2 3" xfId="41714" xr:uid="{00000000-0005-0000-0000-00003BA20000}"/>
    <cellStyle name="20% - Accent1 4 4 3 2 6 3" xfId="41715" xr:uid="{00000000-0005-0000-0000-00003CA20000}"/>
    <cellStyle name="20% - Accent1 4 4 3 2 6 3 2" xfId="41716" xr:uid="{00000000-0005-0000-0000-00003DA20000}"/>
    <cellStyle name="20% - Accent1 4 4 3 2 6 4" xfId="41717" xr:uid="{00000000-0005-0000-0000-00003EA20000}"/>
    <cellStyle name="20% - Accent1 4 4 3 2 7" xfId="41718" xr:uid="{00000000-0005-0000-0000-00003FA20000}"/>
    <cellStyle name="20% - Accent1 4 4 3 2 7 2" xfId="41719" xr:uid="{00000000-0005-0000-0000-000040A20000}"/>
    <cellStyle name="20% - Accent1 4 4 3 2 7 2 2" xfId="41720" xr:uid="{00000000-0005-0000-0000-000041A20000}"/>
    <cellStyle name="20% - Accent1 4 4 3 2 7 3" xfId="41721" xr:uid="{00000000-0005-0000-0000-000042A20000}"/>
    <cellStyle name="20% - Accent1 4 4 3 2 8" xfId="41722" xr:uid="{00000000-0005-0000-0000-000043A20000}"/>
    <cellStyle name="20% - Accent1 4 4 3 2 8 2" xfId="41723" xr:uid="{00000000-0005-0000-0000-000044A20000}"/>
    <cellStyle name="20% - Accent1 4 4 3 2 8 2 2" xfId="41724" xr:uid="{00000000-0005-0000-0000-000045A20000}"/>
    <cellStyle name="20% - Accent1 4 4 3 2 8 3" xfId="41725" xr:uid="{00000000-0005-0000-0000-000046A20000}"/>
    <cellStyle name="20% - Accent1 4 4 3 2 9" xfId="41726" xr:uid="{00000000-0005-0000-0000-000047A20000}"/>
    <cellStyle name="20% - Accent1 4 4 3 2 9 2" xfId="41727" xr:uid="{00000000-0005-0000-0000-000048A20000}"/>
    <cellStyle name="20% - Accent1 4 4 3 3" xfId="41728" xr:uid="{00000000-0005-0000-0000-000049A20000}"/>
    <cellStyle name="20% - Accent1 4 4 3 3 10" xfId="41729" xr:uid="{00000000-0005-0000-0000-00004AA20000}"/>
    <cellStyle name="20% - Accent1 4 4 3 3 10 2" xfId="41730" xr:uid="{00000000-0005-0000-0000-00004BA20000}"/>
    <cellStyle name="20% - Accent1 4 4 3 3 11" xfId="41731" xr:uid="{00000000-0005-0000-0000-00004CA20000}"/>
    <cellStyle name="20% - Accent1 4 4 3 3 2" xfId="41732" xr:uid="{00000000-0005-0000-0000-00004DA20000}"/>
    <cellStyle name="20% - Accent1 4 4 3 3 2 2" xfId="41733" xr:uid="{00000000-0005-0000-0000-00004EA20000}"/>
    <cellStyle name="20% - Accent1 4 4 3 3 2 2 2" xfId="41734" xr:uid="{00000000-0005-0000-0000-00004FA20000}"/>
    <cellStyle name="20% - Accent1 4 4 3 3 2 2 2 2" xfId="41735" xr:uid="{00000000-0005-0000-0000-000050A20000}"/>
    <cellStyle name="20% - Accent1 4 4 3 3 2 2 2 2 2" xfId="41736" xr:uid="{00000000-0005-0000-0000-000051A20000}"/>
    <cellStyle name="20% - Accent1 4 4 3 3 2 2 2 3" xfId="41737" xr:uid="{00000000-0005-0000-0000-000052A20000}"/>
    <cellStyle name="20% - Accent1 4 4 3 3 2 2 3" xfId="41738" xr:uid="{00000000-0005-0000-0000-000053A20000}"/>
    <cellStyle name="20% - Accent1 4 4 3 3 2 2 3 2" xfId="41739" xr:uid="{00000000-0005-0000-0000-000054A20000}"/>
    <cellStyle name="20% - Accent1 4 4 3 3 2 2 4" xfId="41740" xr:uid="{00000000-0005-0000-0000-000055A20000}"/>
    <cellStyle name="20% - Accent1 4 4 3 3 2 3" xfId="41741" xr:uid="{00000000-0005-0000-0000-000056A20000}"/>
    <cellStyle name="20% - Accent1 4 4 3 3 2 3 2" xfId="41742" xr:uid="{00000000-0005-0000-0000-000057A20000}"/>
    <cellStyle name="20% - Accent1 4 4 3 3 2 3 2 2" xfId="41743" xr:uid="{00000000-0005-0000-0000-000058A20000}"/>
    <cellStyle name="20% - Accent1 4 4 3 3 2 3 2 2 2" xfId="41744" xr:uid="{00000000-0005-0000-0000-000059A20000}"/>
    <cellStyle name="20% - Accent1 4 4 3 3 2 3 2 3" xfId="41745" xr:uid="{00000000-0005-0000-0000-00005AA20000}"/>
    <cellStyle name="20% - Accent1 4 4 3 3 2 3 3" xfId="41746" xr:uid="{00000000-0005-0000-0000-00005BA20000}"/>
    <cellStyle name="20% - Accent1 4 4 3 3 2 3 3 2" xfId="41747" xr:uid="{00000000-0005-0000-0000-00005CA20000}"/>
    <cellStyle name="20% - Accent1 4 4 3 3 2 3 4" xfId="41748" xr:uid="{00000000-0005-0000-0000-00005DA20000}"/>
    <cellStyle name="20% - Accent1 4 4 3 3 2 4" xfId="41749" xr:uid="{00000000-0005-0000-0000-00005EA20000}"/>
    <cellStyle name="20% - Accent1 4 4 3 3 2 4 2" xfId="41750" xr:uid="{00000000-0005-0000-0000-00005FA20000}"/>
    <cellStyle name="20% - Accent1 4 4 3 3 2 4 2 2" xfId="41751" xr:uid="{00000000-0005-0000-0000-000060A20000}"/>
    <cellStyle name="20% - Accent1 4 4 3 3 2 4 2 2 2" xfId="41752" xr:uid="{00000000-0005-0000-0000-000061A20000}"/>
    <cellStyle name="20% - Accent1 4 4 3 3 2 4 2 3" xfId="41753" xr:uid="{00000000-0005-0000-0000-000062A20000}"/>
    <cellStyle name="20% - Accent1 4 4 3 3 2 4 3" xfId="41754" xr:uid="{00000000-0005-0000-0000-000063A20000}"/>
    <cellStyle name="20% - Accent1 4 4 3 3 2 4 3 2" xfId="41755" xr:uid="{00000000-0005-0000-0000-000064A20000}"/>
    <cellStyle name="20% - Accent1 4 4 3 3 2 4 4" xfId="41756" xr:uid="{00000000-0005-0000-0000-000065A20000}"/>
    <cellStyle name="20% - Accent1 4 4 3 3 2 5" xfId="41757" xr:uid="{00000000-0005-0000-0000-000066A20000}"/>
    <cellStyle name="20% - Accent1 4 4 3 3 2 5 2" xfId="41758" xr:uid="{00000000-0005-0000-0000-000067A20000}"/>
    <cellStyle name="20% - Accent1 4 4 3 3 2 5 2 2" xfId="41759" xr:uid="{00000000-0005-0000-0000-000068A20000}"/>
    <cellStyle name="20% - Accent1 4 4 3 3 2 5 3" xfId="41760" xr:uid="{00000000-0005-0000-0000-000069A20000}"/>
    <cellStyle name="20% - Accent1 4 4 3 3 2 6" xfId="41761" xr:uid="{00000000-0005-0000-0000-00006AA20000}"/>
    <cellStyle name="20% - Accent1 4 4 3 3 2 6 2" xfId="41762" xr:uid="{00000000-0005-0000-0000-00006BA20000}"/>
    <cellStyle name="20% - Accent1 4 4 3 3 2 6 2 2" xfId="41763" xr:uid="{00000000-0005-0000-0000-00006CA20000}"/>
    <cellStyle name="20% - Accent1 4 4 3 3 2 6 3" xfId="41764" xr:uid="{00000000-0005-0000-0000-00006DA20000}"/>
    <cellStyle name="20% - Accent1 4 4 3 3 2 7" xfId="41765" xr:uid="{00000000-0005-0000-0000-00006EA20000}"/>
    <cellStyle name="20% - Accent1 4 4 3 3 2 7 2" xfId="41766" xr:uid="{00000000-0005-0000-0000-00006FA20000}"/>
    <cellStyle name="20% - Accent1 4 4 3 3 2 8" xfId="41767" xr:uid="{00000000-0005-0000-0000-000070A20000}"/>
    <cellStyle name="20% - Accent1 4 4 3 3 2 8 2" xfId="41768" xr:uid="{00000000-0005-0000-0000-000071A20000}"/>
    <cellStyle name="20% - Accent1 4 4 3 3 2 9" xfId="41769" xr:uid="{00000000-0005-0000-0000-000072A20000}"/>
    <cellStyle name="20% - Accent1 4 4 3 3 3" xfId="41770" xr:uid="{00000000-0005-0000-0000-000073A20000}"/>
    <cellStyle name="20% - Accent1 4 4 3 3 3 2" xfId="41771" xr:uid="{00000000-0005-0000-0000-000074A20000}"/>
    <cellStyle name="20% - Accent1 4 4 3 3 3 2 2" xfId="41772" xr:uid="{00000000-0005-0000-0000-000075A20000}"/>
    <cellStyle name="20% - Accent1 4 4 3 3 3 2 2 2" xfId="41773" xr:uid="{00000000-0005-0000-0000-000076A20000}"/>
    <cellStyle name="20% - Accent1 4 4 3 3 3 2 2 2 2" xfId="41774" xr:uid="{00000000-0005-0000-0000-000077A20000}"/>
    <cellStyle name="20% - Accent1 4 4 3 3 3 2 2 3" xfId="41775" xr:uid="{00000000-0005-0000-0000-000078A20000}"/>
    <cellStyle name="20% - Accent1 4 4 3 3 3 2 3" xfId="41776" xr:uid="{00000000-0005-0000-0000-000079A20000}"/>
    <cellStyle name="20% - Accent1 4 4 3 3 3 2 3 2" xfId="41777" xr:uid="{00000000-0005-0000-0000-00007AA20000}"/>
    <cellStyle name="20% - Accent1 4 4 3 3 3 2 4" xfId="41778" xr:uid="{00000000-0005-0000-0000-00007BA20000}"/>
    <cellStyle name="20% - Accent1 4 4 3 3 3 3" xfId="41779" xr:uid="{00000000-0005-0000-0000-00007CA20000}"/>
    <cellStyle name="20% - Accent1 4 4 3 3 3 3 2" xfId="41780" xr:uid="{00000000-0005-0000-0000-00007DA20000}"/>
    <cellStyle name="20% - Accent1 4 4 3 3 3 3 2 2" xfId="41781" xr:uid="{00000000-0005-0000-0000-00007EA20000}"/>
    <cellStyle name="20% - Accent1 4 4 3 3 3 3 2 2 2" xfId="41782" xr:uid="{00000000-0005-0000-0000-00007FA20000}"/>
    <cellStyle name="20% - Accent1 4 4 3 3 3 3 2 3" xfId="41783" xr:uid="{00000000-0005-0000-0000-000080A20000}"/>
    <cellStyle name="20% - Accent1 4 4 3 3 3 3 3" xfId="41784" xr:uid="{00000000-0005-0000-0000-000081A20000}"/>
    <cellStyle name="20% - Accent1 4 4 3 3 3 3 3 2" xfId="41785" xr:uid="{00000000-0005-0000-0000-000082A20000}"/>
    <cellStyle name="20% - Accent1 4 4 3 3 3 3 4" xfId="41786" xr:uid="{00000000-0005-0000-0000-000083A20000}"/>
    <cellStyle name="20% - Accent1 4 4 3 3 3 4" xfId="41787" xr:uid="{00000000-0005-0000-0000-000084A20000}"/>
    <cellStyle name="20% - Accent1 4 4 3 3 3 4 2" xfId="41788" xr:uid="{00000000-0005-0000-0000-000085A20000}"/>
    <cellStyle name="20% - Accent1 4 4 3 3 3 4 2 2" xfId="41789" xr:uid="{00000000-0005-0000-0000-000086A20000}"/>
    <cellStyle name="20% - Accent1 4 4 3 3 3 4 2 2 2" xfId="41790" xr:uid="{00000000-0005-0000-0000-000087A20000}"/>
    <cellStyle name="20% - Accent1 4 4 3 3 3 4 2 3" xfId="41791" xr:uid="{00000000-0005-0000-0000-000088A20000}"/>
    <cellStyle name="20% - Accent1 4 4 3 3 3 4 3" xfId="41792" xr:uid="{00000000-0005-0000-0000-000089A20000}"/>
    <cellStyle name="20% - Accent1 4 4 3 3 3 4 3 2" xfId="41793" xr:uid="{00000000-0005-0000-0000-00008AA20000}"/>
    <cellStyle name="20% - Accent1 4 4 3 3 3 4 4" xfId="41794" xr:uid="{00000000-0005-0000-0000-00008BA20000}"/>
    <cellStyle name="20% - Accent1 4 4 3 3 3 5" xfId="41795" xr:uid="{00000000-0005-0000-0000-00008CA20000}"/>
    <cellStyle name="20% - Accent1 4 4 3 3 3 5 2" xfId="41796" xr:uid="{00000000-0005-0000-0000-00008DA20000}"/>
    <cellStyle name="20% - Accent1 4 4 3 3 3 5 2 2" xfId="41797" xr:uid="{00000000-0005-0000-0000-00008EA20000}"/>
    <cellStyle name="20% - Accent1 4 4 3 3 3 5 3" xfId="41798" xr:uid="{00000000-0005-0000-0000-00008FA20000}"/>
    <cellStyle name="20% - Accent1 4 4 3 3 3 6" xfId="41799" xr:uid="{00000000-0005-0000-0000-000090A20000}"/>
    <cellStyle name="20% - Accent1 4 4 3 3 3 6 2" xfId="41800" xr:uid="{00000000-0005-0000-0000-000091A20000}"/>
    <cellStyle name="20% - Accent1 4 4 3 3 3 6 2 2" xfId="41801" xr:uid="{00000000-0005-0000-0000-000092A20000}"/>
    <cellStyle name="20% - Accent1 4 4 3 3 3 6 3" xfId="41802" xr:uid="{00000000-0005-0000-0000-000093A20000}"/>
    <cellStyle name="20% - Accent1 4 4 3 3 3 7" xfId="41803" xr:uid="{00000000-0005-0000-0000-000094A20000}"/>
    <cellStyle name="20% - Accent1 4 4 3 3 3 7 2" xfId="41804" xr:uid="{00000000-0005-0000-0000-000095A20000}"/>
    <cellStyle name="20% - Accent1 4 4 3 3 3 8" xfId="41805" xr:uid="{00000000-0005-0000-0000-000096A20000}"/>
    <cellStyle name="20% - Accent1 4 4 3 3 3 8 2" xfId="41806" xr:uid="{00000000-0005-0000-0000-000097A20000}"/>
    <cellStyle name="20% - Accent1 4 4 3 3 3 9" xfId="41807" xr:uid="{00000000-0005-0000-0000-000098A20000}"/>
    <cellStyle name="20% - Accent1 4 4 3 3 4" xfId="41808" xr:uid="{00000000-0005-0000-0000-000099A20000}"/>
    <cellStyle name="20% - Accent1 4 4 3 3 4 2" xfId="41809" xr:uid="{00000000-0005-0000-0000-00009AA20000}"/>
    <cellStyle name="20% - Accent1 4 4 3 3 4 2 2" xfId="41810" xr:uid="{00000000-0005-0000-0000-00009BA20000}"/>
    <cellStyle name="20% - Accent1 4 4 3 3 4 2 2 2" xfId="41811" xr:uid="{00000000-0005-0000-0000-00009CA20000}"/>
    <cellStyle name="20% - Accent1 4 4 3 3 4 2 3" xfId="41812" xr:uid="{00000000-0005-0000-0000-00009DA20000}"/>
    <cellStyle name="20% - Accent1 4 4 3 3 4 3" xfId="41813" xr:uid="{00000000-0005-0000-0000-00009EA20000}"/>
    <cellStyle name="20% - Accent1 4 4 3 3 4 3 2" xfId="41814" xr:uid="{00000000-0005-0000-0000-00009FA20000}"/>
    <cellStyle name="20% - Accent1 4 4 3 3 4 4" xfId="41815" xr:uid="{00000000-0005-0000-0000-0000A0A20000}"/>
    <cellStyle name="20% - Accent1 4 4 3 3 5" xfId="41816" xr:uid="{00000000-0005-0000-0000-0000A1A20000}"/>
    <cellStyle name="20% - Accent1 4 4 3 3 5 2" xfId="41817" xr:uid="{00000000-0005-0000-0000-0000A2A20000}"/>
    <cellStyle name="20% - Accent1 4 4 3 3 5 2 2" xfId="41818" xr:uid="{00000000-0005-0000-0000-0000A3A20000}"/>
    <cellStyle name="20% - Accent1 4 4 3 3 5 2 2 2" xfId="41819" xr:uid="{00000000-0005-0000-0000-0000A4A20000}"/>
    <cellStyle name="20% - Accent1 4 4 3 3 5 2 3" xfId="41820" xr:uid="{00000000-0005-0000-0000-0000A5A20000}"/>
    <cellStyle name="20% - Accent1 4 4 3 3 5 3" xfId="41821" xr:uid="{00000000-0005-0000-0000-0000A6A20000}"/>
    <cellStyle name="20% - Accent1 4 4 3 3 5 3 2" xfId="41822" xr:uid="{00000000-0005-0000-0000-0000A7A20000}"/>
    <cellStyle name="20% - Accent1 4 4 3 3 5 4" xfId="41823" xr:uid="{00000000-0005-0000-0000-0000A8A20000}"/>
    <cellStyle name="20% - Accent1 4 4 3 3 6" xfId="41824" xr:uid="{00000000-0005-0000-0000-0000A9A20000}"/>
    <cellStyle name="20% - Accent1 4 4 3 3 6 2" xfId="41825" xr:uid="{00000000-0005-0000-0000-0000AAA20000}"/>
    <cellStyle name="20% - Accent1 4 4 3 3 6 2 2" xfId="41826" xr:uid="{00000000-0005-0000-0000-0000ABA20000}"/>
    <cellStyle name="20% - Accent1 4 4 3 3 6 2 2 2" xfId="41827" xr:uid="{00000000-0005-0000-0000-0000ACA20000}"/>
    <cellStyle name="20% - Accent1 4 4 3 3 6 2 3" xfId="41828" xr:uid="{00000000-0005-0000-0000-0000ADA20000}"/>
    <cellStyle name="20% - Accent1 4 4 3 3 6 3" xfId="41829" xr:uid="{00000000-0005-0000-0000-0000AEA20000}"/>
    <cellStyle name="20% - Accent1 4 4 3 3 6 3 2" xfId="41830" xr:uid="{00000000-0005-0000-0000-0000AFA20000}"/>
    <cellStyle name="20% - Accent1 4 4 3 3 6 4" xfId="41831" xr:uid="{00000000-0005-0000-0000-0000B0A20000}"/>
    <cellStyle name="20% - Accent1 4 4 3 3 7" xfId="41832" xr:uid="{00000000-0005-0000-0000-0000B1A20000}"/>
    <cellStyle name="20% - Accent1 4 4 3 3 7 2" xfId="41833" xr:uid="{00000000-0005-0000-0000-0000B2A20000}"/>
    <cellStyle name="20% - Accent1 4 4 3 3 7 2 2" xfId="41834" xr:uid="{00000000-0005-0000-0000-0000B3A20000}"/>
    <cellStyle name="20% - Accent1 4 4 3 3 7 3" xfId="41835" xr:uid="{00000000-0005-0000-0000-0000B4A20000}"/>
    <cellStyle name="20% - Accent1 4 4 3 3 8" xfId="41836" xr:uid="{00000000-0005-0000-0000-0000B5A20000}"/>
    <cellStyle name="20% - Accent1 4 4 3 3 8 2" xfId="41837" xr:uid="{00000000-0005-0000-0000-0000B6A20000}"/>
    <cellStyle name="20% - Accent1 4 4 3 3 8 2 2" xfId="41838" xr:uid="{00000000-0005-0000-0000-0000B7A20000}"/>
    <cellStyle name="20% - Accent1 4 4 3 3 8 3" xfId="41839" xr:uid="{00000000-0005-0000-0000-0000B8A20000}"/>
    <cellStyle name="20% - Accent1 4 4 3 3 9" xfId="41840" xr:uid="{00000000-0005-0000-0000-0000B9A20000}"/>
    <cellStyle name="20% - Accent1 4 4 3 3 9 2" xfId="41841" xr:uid="{00000000-0005-0000-0000-0000BAA20000}"/>
    <cellStyle name="20% - Accent1 4 4 3 4" xfId="41842" xr:uid="{00000000-0005-0000-0000-0000BBA20000}"/>
    <cellStyle name="20% - Accent1 4 4 3 4 10" xfId="41843" xr:uid="{00000000-0005-0000-0000-0000BCA20000}"/>
    <cellStyle name="20% - Accent1 4 4 3 4 10 2" xfId="41844" xr:uid="{00000000-0005-0000-0000-0000BDA20000}"/>
    <cellStyle name="20% - Accent1 4 4 3 4 11" xfId="41845" xr:uid="{00000000-0005-0000-0000-0000BEA20000}"/>
    <cellStyle name="20% - Accent1 4 4 3 4 2" xfId="41846" xr:uid="{00000000-0005-0000-0000-0000BFA20000}"/>
    <cellStyle name="20% - Accent1 4 4 3 4 2 2" xfId="41847" xr:uid="{00000000-0005-0000-0000-0000C0A20000}"/>
    <cellStyle name="20% - Accent1 4 4 3 4 2 2 2" xfId="41848" xr:uid="{00000000-0005-0000-0000-0000C1A20000}"/>
    <cellStyle name="20% - Accent1 4 4 3 4 2 2 2 2" xfId="41849" xr:uid="{00000000-0005-0000-0000-0000C2A20000}"/>
    <cellStyle name="20% - Accent1 4 4 3 4 2 2 2 2 2" xfId="41850" xr:uid="{00000000-0005-0000-0000-0000C3A20000}"/>
    <cellStyle name="20% - Accent1 4 4 3 4 2 2 2 3" xfId="41851" xr:uid="{00000000-0005-0000-0000-0000C4A20000}"/>
    <cellStyle name="20% - Accent1 4 4 3 4 2 2 3" xfId="41852" xr:uid="{00000000-0005-0000-0000-0000C5A20000}"/>
    <cellStyle name="20% - Accent1 4 4 3 4 2 2 3 2" xfId="41853" xr:uid="{00000000-0005-0000-0000-0000C6A20000}"/>
    <cellStyle name="20% - Accent1 4 4 3 4 2 2 4" xfId="41854" xr:uid="{00000000-0005-0000-0000-0000C7A20000}"/>
    <cellStyle name="20% - Accent1 4 4 3 4 2 3" xfId="41855" xr:uid="{00000000-0005-0000-0000-0000C8A20000}"/>
    <cellStyle name="20% - Accent1 4 4 3 4 2 3 2" xfId="41856" xr:uid="{00000000-0005-0000-0000-0000C9A20000}"/>
    <cellStyle name="20% - Accent1 4 4 3 4 2 3 2 2" xfId="41857" xr:uid="{00000000-0005-0000-0000-0000CAA20000}"/>
    <cellStyle name="20% - Accent1 4 4 3 4 2 3 2 2 2" xfId="41858" xr:uid="{00000000-0005-0000-0000-0000CBA20000}"/>
    <cellStyle name="20% - Accent1 4 4 3 4 2 3 2 3" xfId="41859" xr:uid="{00000000-0005-0000-0000-0000CCA20000}"/>
    <cellStyle name="20% - Accent1 4 4 3 4 2 3 3" xfId="41860" xr:uid="{00000000-0005-0000-0000-0000CDA20000}"/>
    <cellStyle name="20% - Accent1 4 4 3 4 2 3 3 2" xfId="41861" xr:uid="{00000000-0005-0000-0000-0000CEA20000}"/>
    <cellStyle name="20% - Accent1 4 4 3 4 2 3 4" xfId="41862" xr:uid="{00000000-0005-0000-0000-0000CFA20000}"/>
    <cellStyle name="20% - Accent1 4 4 3 4 2 4" xfId="41863" xr:uid="{00000000-0005-0000-0000-0000D0A20000}"/>
    <cellStyle name="20% - Accent1 4 4 3 4 2 4 2" xfId="41864" xr:uid="{00000000-0005-0000-0000-0000D1A20000}"/>
    <cellStyle name="20% - Accent1 4 4 3 4 2 4 2 2" xfId="41865" xr:uid="{00000000-0005-0000-0000-0000D2A20000}"/>
    <cellStyle name="20% - Accent1 4 4 3 4 2 4 2 2 2" xfId="41866" xr:uid="{00000000-0005-0000-0000-0000D3A20000}"/>
    <cellStyle name="20% - Accent1 4 4 3 4 2 4 2 3" xfId="41867" xr:uid="{00000000-0005-0000-0000-0000D4A20000}"/>
    <cellStyle name="20% - Accent1 4 4 3 4 2 4 3" xfId="41868" xr:uid="{00000000-0005-0000-0000-0000D5A20000}"/>
    <cellStyle name="20% - Accent1 4 4 3 4 2 4 3 2" xfId="41869" xr:uid="{00000000-0005-0000-0000-0000D6A20000}"/>
    <cellStyle name="20% - Accent1 4 4 3 4 2 4 4" xfId="41870" xr:uid="{00000000-0005-0000-0000-0000D7A20000}"/>
    <cellStyle name="20% - Accent1 4 4 3 4 2 5" xfId="41871" xr:uid="{00000000-0005-0000-0000-0000D8A20000}"/>
    <cellStyle name="20% - Accent1 4 4 3 4 2 5 2" xfId="41872" xr:uid="{00000000-0005-0000-0000-0000D9A20000}"/>
    <cellStyle name="20% - Accent1 4 4 3 4 2 5 2 2" xfId="41873" xr:uid="{00000000-0005-0000-0000-0000DAA20000}"/>
    <cellStyle name="20% - Accent1 4 4 3 4 2 5 3" xfId="41874" xr:uid="{00000000-0005-0000-0000-0000DBA20000}"/>
    <cellStyle name="20% - Accent1 4 4 3 4 2 6" xfId="41875" xr:uid="{00000000-0005-0000-0000-0000DCA20000}"/>
    <cellStyle name="20% - Accent1 4 4 3 4 2 6 2" xfId="41876" xr:uid="{00000000-0005-0000-0000-0000DDA20000}"/>
    <cellStyle name="20% - Accent1 4 4 3 4 2 6 2 2" xfId="41877" xr:uid="{00000000-0005-0000-0000-0000DEA20000}"/>
    <cellStyle name="20% - Accent1 4 4 3 4 2 6 3" xfId="41878" xr:uid="{00000000-0005-0000-0000-0000DFA20000}"/>
    <cellStyle name="20% - Accent1 4 4 3 4 2 7" xfId="41879" xr:uid="{00000000-0005-0000-0000-0000E0A20000}"/>
    <cellStyle name="20% - Accent1 4 4 3 4 2 7 2" xfId="41880" xr:uid="{00000000-0005-0000-0000-0000E1A20000}"/>
    <cellStyle name="20% - Accent1 4 4 3 4 2 8" xfId="41881" xr:uid="{00000000-0005-0000-0000-0000E2A20000}"/>
    <cellStyle name="20% - Accent1 4 4 3 4 2 8 2" xfId="41882" xr:uid="{00000000-0005-0000-0000-0000E3A20000}"/>
    <cellStyle name="20% - Accent1 4 4 3 4 2 9" xfId="41883" xr:uid="{00000000-0005-0000-0000-0000E4A20000}"/>
    <cellStyle name="20% - Accent1 4 4 3 4 3" xfId="41884" xr:uid="{00000000-0005-0000-0000-0000E5A20000}"/>
    <cellStyle name="20% - Accent1 4 4 3 4 3 2" xfId="41885" xr:uid="{00000000-0005-0000-0000-0000E6A20000}"/>
    <cellStyle name="20% - Accent1 4 4 3 4 3 2 2" xfId="41886" xr:uid="{00000000-0005-0000-0000-0000E7A20000}"/>
    <cellStyle name="20% - Accent1 4 4 3 4 3 2 2 2" xfId="41887" xr:uid="{00000000-0005-0000-0000-0000E8A20000}"/>
    <cellStyle name="20% - Accent1 4 4 3 4 3 2 2 2 2" xfId="41888" xr:uid="{00000000-0005-0000-0000-0000E9A20000}"/>
    <cellStyle name="20% - Accent1 4 4 3 4 3 2 2 3" xfId="41889" xr:uid="{00000000-0005-0000-0000-0000EAA20000}"/>
    <cellStyle name="20% - Accent1 4 4 3 4 3 2 3" xfId="41890" xr:uid="{00000000-0005-0000-0000-0000EBA20000}"/>
    <cellStyle name="20% - Accent1 4 4 3 4 3 2 3 2" xfId="41891" xr:uid="{00000000-0005-0000-0000-0000ECA20000}"/>
    <cellStyle name="20% - Accent1 4 4 3 4 3 2 4" xfId="41892" xr:uid="{00000000-0005-0000-0000-0000EDA20000}"/>
    <cellStyle name="20% - Accent1 4 4 3 4 3 3" xfId="41893" xr:uid="{00000000-0005-0000-0000-0000EEA20000}"/>
    <cellStyle name="20% - Accent1 4 4 3 4 3 3 2" xfId="41894" xr:uid="{00000000-0005-0000-0000-0000EFA20000}"/>
    <cellStyle name="20% - Accent1 4 4 3 4 3 3 2 2" xfId="41895" xr:uid="{00000000-0005-0000-0000-0000F0A20000}"/>
    <cellStyle name="20% - Accent1 4 4 3 4 3 3 2 2 2" xfId="41896" xr:uid="{00000000-0005-0000-0000-0000F1A20000}"/>
    <cellStyle name="20% - Accent1 4 4 3 4 3 3 2 3" xfId="41897" xr:uid="{00000000-0005-0000-0000-0000F2A20000}"/>
    <cellStyle name="20% - Accent1 4 4 3 4 3 3 3" xfId="41898" xr:uid="{00000000-0005-0000-0000-0000F3A20000}"/>
    <cellStyle name="20% - Accent1 4 4 3 4 3 3 3 2" xfId="41899" xr:uid="{00000000-0005-0000-0000-0000F4A20000}"/>
    <cellStyle name="20% - Accent1 4 4 3 4 3 3 4" xfId="41900" xr:uid="{00000000-0005-0000-0000-0000F5A20000}"/>
    <cellStyle name="20% - Accent1 4 4 3 4 3 4" xfId="41901" xr:uid="{00000000-0005-0000-0000-0000F6A20000}"/>
    <cellStyle name="20% - Accent1 4 4 3 4 3 4 2" xfId="41902" xr:uid="{00000000-0005-0000-0000-0000F7A20000}"/>
    <cellStyle name="20% - Accent1 4 4 3 4 3 4 2 2" xfId="41903" xr:uid="{00000000-0005-0000-0000-0000F8A20000}"/>
    <cellStyle name="20% - Accent1 4 4 3 4 3 4 2 2 2" xfId="41904" xr:uid="{00000000-0005-0000-0000-0000F9A20000}"/>
    <cellStyle name="20% - Accent1 4 4 3 4 3 4 2 3" xfId="41905" xr:uid="{00000000-0005-0000-0000-0000FAA20000}"/>
    <cellStyle name="20% - Accent1 4 4 3 4 3 4 3" xfId="41906" xr:uid="{00000000-0005-0000-0000-0000FBA20000}"/>
    <cellStyle name="20% - Accent1 4 4 3 4 3 4 3 2" xfId="41907" xr:uid="{00000000-0005-0000-0000-0000FCA20000}"/>
    <cellStyle name="20% - Accent1 4 4 3 4 3 4 4" xfId="41908" xr:uid="{00000000-0005-0000-0000-0000FDA20000}"/>
    <cellStyle name="20% - Accent1 4 4 3 4 3 5" xfId="41909" xr:uid="{00000000-0005-0000-0000-0000FEA20000}"/>
    <cellStyle name="20% - Accent1 4 4 3 4 3 5 2" xfId="41910" xr:uid="{00000000-0005-0000-0000-0000FFA20000}"/>
    <cellStyle name="20% - Accent1 4 4 3 4 3 5 2 2" xfId="41911" xr:uid="{00000000-0005-0000-0000-000000A30000}"/>
    <cellStyle name="20% - Accent1 4 4 3 4 3 5 3" xfId="41912" xr:uid="{00000000-0005-0000-0000-000001A30000}"/>
    <cellStyle name="20% - Accent1 4 4 3 4 3 6" xfId="41913" xr:uid="{00000000-0005-0000-0000-000002A30000}"/>
    <cellStyle name="20% - Accent1 4 4 3 4 3 6 2" xfId="41914" xr:uid="{00000000-0005-0000-0000-000003A30000}"/>
    <cellStyle name="20% - Accent1 4 4 3 4 3 6 2 2" xfId="41915" xr:uid="{00000000-0005-0000-0000-000004A30000}"/>
    <cellStyle name="20% - Accent1 4 4 3 4 3 6 3" xfId="41916" xr:uid="{00000000-0005-0000-0000-000005A30000}"/>
    <cellStyle name="20% - Accent1 4 4 3 4 3 7" xfId="41917" xr:uid="{00000000-0005-0000-0000-000006A30000}"/>
    <cellStyle name="20% - Accent1 4 4 3 4 3 7 2" xfId="41918" xr:uid="{00000000-0005-0000-0000-000007A30000}"/>
    <cellStyle name="20% - Accent1 4 4 3 4 3 8" xfId="41919" xr:uid="{00000000-0005-0000-0000-000008A30000}"/>
    <cellStyle name="20% - Accent1 4 4 3 4 3 8 2" xfId="41920" xr:uid="{00000000-0005-0000-0000-000009A30000}"/>
    <cellStyle name="20% - Accent1 4 4 3 4 3 9" xfId="41921" xr:uid="{00000000-0005-0000-0000-00000AA30000}"/>
    <cellStyle name="20% - Accent1 4 4 3 4 4" xfId="41922" xr:uid="{00000000-0005-0000-0000-00000BA30000}"/>
    <cellStyle name="20% - Accent1 4 4 3 4 4 2" xfId="41923" xr:uid="{00000000-0005-0000-0000-00000CA30000}"/>
    <cellStyle name="20% - Accent1 4 4 3 4 4 2 2" xfId="41924" xr:uid="{00000000-0005-0000-0000-00000DA30000}"/>
    <cellStyle name="20% - Accent1 4 4 3 4 4 2 2 2" xfId="41925" xr:uid="{00000000-0005-0000-0000-00000EA30000}"/>
    <cellStyle name="20% - Accent1 4 4 3 4 4 2 3" xfId="41926" xr:uid="{00000000-0005-0000-0000-00000FA30000}"/>
    <cellStyle name="20% - Accent1 4 4 3 4 4 3" xfId="41927" xr:uid="{00000000-0005-0000-0000-000010A30000}"/>
    <cellStyle name="20% - Accent1 4 4 3 4 4 3 2" xfId="41928" xr:uid="{00000000-0005-0000-0000-000011A30000}"/>
    <cellStyle name="20% - Accent1 4 4 3 4 4 4" xfId="41929" xr:uid="{00000000-0005-0000-0000-000012A30000}"/>
    <cellStyle name="20% - Accent1 4 4 3 4 5" xfId="41930" xr:uid="{00000000-0005-0000-0000-000013A30000}"/>
    <cellStyle name="20% - Accent1 4 4 3 4 5 2" xfId="41931" xr:uid="{00000000-0005-0000-0000-000014A30000}"/>
    <cellStyle name="20% - Accent1 4 4 3 4 5 2 2" xfId="41932" xr:uid="{00000000-0005-0000-0000-000015A30000}"/>
    <cellStyle name="20% - Accent1 4 4 3 4 5 2 2 2" xfId="41933" xr:uid="{00000000-0005-0000-0000-000016A30000}"/>
    <cellStyle name="20% - Accent1 4 4 3 4 5 2 3" xfId="41934" xr:uid="{00000000-0005-0000-0000-000017A30000}"/>
    <cellStyle name="20% - Accent1 4 4 3 4 5 3" xfId="41935" xr:uid="{00000000-0005-0000-0000-000018A30000}"/>
    <cellStyle name="20% - Accent1 4 4 3 4 5 3 2" xfId="41936" xr:uid="{00000000-0005-0000-0000-000019A30000}"/>
    <cellStyle name="20% - Accent1 4 4 3 4 5 4" xfId="41937" xr:uid="{00000000-0005-0000-0000-00001AA30000}"/>
    <cellStyle name="20% - Accent1 4 4 3 4 6" xfId="41938" xr:uid="{00000000-0005-0000-0000-00001BA30000}"/>
    <cellStyle name="20% - Accent1 4 4 3 4 6 2" xfId="41939" xr:uid="{00000000-0005-0000-0000-00001CA30000}"/>
    <cellStyle name="20% - Accent1 4 4 3 4 6 2 2" xfId="41940" xr:uid="{00000000-0005-0000-0000-00001DA30000}"/>
    <cellStyle name="20% - Accent1 4 4 3 4 6 2 2 2" xfId="41941" xr:uid="{00000000-0005-0000-0000-00001EA30000}"/>
    <cellStyle name="20% - Accent1 4 4 3 4 6 2 3" xfId="41942" xr:uid="{00000000-0005-0000-0000-00001FA30000}"/>
    <cellStyle name="20% - Accent1 4 4 3 4 6 3" xfId="41943" xr:uid="{00000000-0005-0000-0000-000020A30000}"/>
    <cellStyle name="20% - Accent1 4 4 3 4 6 3 2" xfId="41944" xr:uid="{00000000-0005-0000-0000-000021A30000}"/>
    <cellStyle name="20% - Accent1 4 4 3 4 6 4" xfId="41945" xr:uid="{00000000-0005-0000-0000-000022A30000}"/>
    <cellStyle name="20% - Accent1 4 4 3 4 7" xfId="41946" xr:uid="{00000000-0005-0000-0000-000023A30000}"/>
    <cellStyle name="20% - Accent1 4 4 3 4 7 2" xfId="41947" xr:uid="{00000000-0005-0000-0000-000024A30000}"/>
    <cellStyle name="20% - Accent1 4 4 3 4 7 2 2" xfId="41948" xr:uid="{00000000-0005-0000-0000-000025A30000}"/>
    <cellStyle name="20% - Accent1 4 4 3 4 7 3" xfId="41949" xr:uid="{00000000-0005-0000-0000-000026A30000}"/>
    <cellStyle name="20% - Accent1 4 4 3 4 8" xfId="41950" xr:uid="{00000000-0005-0000-0000-000027A30000}"/>
    <cellStyle name="20% - Accent1 4 4 3 4 8 2" xfId="41951" xr:uid="{00000000-0005-0000-0000-000028A30000}"/>
    <cellStyle name="20% - Accent1 4 4 3 4 8 2 2" xfId="41952" xr:uid="{00000000-0005-0000-0000-000029A30000}"/>
    <cellStyle name="20% - Accent1 4 4 3 4 8 3" xfId="41953" xr:uid="{00000000-0005-0000-0000-00002AA30000}"/>
    <cellStyle name="20% - Accent1 4 4 3 4 9" xfId="41954" xr:uid="{00000000-0005-0000-0000-00002BA30000}"/>
    <cellStyle name="20% - Accent1 4 4 3 4 9 2" xfId="41955" xr:uid="{00000000-0005-0000-0000-00002CA30000}"/>
    <cellStyle name="20% - Accent1 4 4 3 5" xfId="41956" xr:uid="{00000000-0005-0000-0000-00002DA30000}"/>
    <cellStyle name="20% - Accent1 4 4 3 5 2" xfId="41957" xr:uid="{00000000-0005-0000-0000-00002EA30000}"/>
    <cellStyle name="20% - Accent1 4 4 3 5 2 2" xfId="41958" xr:uid="{00000000-0005-0000-0000-00002FA30000}"/>
    <cellStyle name="20% - Accent1 4 4 3 5 2 2 2" xfId="41959" xr:uid="{00000000-0005-0000-0000-000030A30000}"/>
    <cellStyle name="20% - Accent1 4 4 3 5 2 2 2 2" xfId="41960" xr:uid="{00000000-0005-0000-0000-000031A30000}"/>
    <cellStyle name="20% - Accent1 4 4 3 5 2 2 3" xfId="41961" xr:uid="{00000000-0005-0000-0000-000032A30000}"/>
    <cellStyle name="20% - Accent1 4 4 3 5 2 3" xfId="41962" xr:uid="{00000000-0005-0000-0000-000033A30000}"/>
    <cellStyle name="20% - Accent1 4 4 3 5 2 3 2" xfId="41963" xr:uid="{00000000-0005-0000-0000-000034A30000}"/>
    <cellStyle name="20% - Accent1 4 4 3 5 2 4" xfId="41964" xr:uid="{00000000-0005-0000-0000-000035A30000}"/>
    <cellStyle name="20% - Accent1 4 4 3 5 3" xfId="41965" xr:uid="{00000000-0005-0000-0000-000036A30000}"/>
    <cellStyle name="20% - Accent1 4 4 3 5 3 2" xfId="41966" xr:uid="{00000000-0005-0000-0000-000037A30000}"/>
    <cellStyle name="20% - Accent1 4 4 3 5 3 2 2" xfId="41967" xr:uid="{00000000-0005-0000-0000-000038A30000}"/>
    <cellStyle name="20% - Accent1 4 4 3 5 3 2 2 2" xfId="41968" xr:uid="{00000000-0005-0000-0000-000039A30000}"/>
    <cellStyle name="20% - Accent1 4 4 3 5 3 2 3" xfId="41969" xr:uid="{00000000-0005-0000-0000-00003AA30000}"/>
    <cellStyle name="20% - Accent1 4 4 3 5 3 3" xfId="41970" xr:uid="{00000000-0005-0000-0000-00003BA30000}"/>
    <cellStyle name="20% - Accent1 4 4 3 5 3 3 2" xfId="41971" xr:uid="{00000000-0005-0000-0000-00003CA30000}"/>
    <cellStyle name="20% - Accent1 4 4 3 5 3 4" xfId="41972" xr:uid="{00000000-0005-0000-0000-00003DA30000}"/>
    <cellStyle name="20% - Accent1 4 4 3 5 4" xfId="41973" xr:uid="{00000000-0005-0000-0000-00003EA30000}"/>
    <cellStyle name="20% - Accent1 4 4 3 5 4 2" xfId="41974" xr:uid="{00000000-0005-0000-0000-00003FA30000}"/>
    <cellStyle name="20% - Accent1 4 4 3 5 4 2 2" xfId="41975" xr:uid="{00000000-0005-0000-0000-000040A30000}"/>
    <cellStyle name="20% - Accent1 4 4 3 5 4 2 2 2" xfId="41976" xr:uid="{00000000-0005-0000-0000-000041A30000}"/>
    <cellStyle name="20% - Accent1 4 4 3 5 4 2 3" xfId="41977" xr:uid="{00000000-0005-0000-0000-000042A30000}"/>
    <cellStyle name="20% - Accent1 4 4 3 5 4 3" xfId="41978" xr:uid="{00000000-0005-0000-0000-000043A30000}"/>
    <cellStyle name="20% - Accent1 4 4 3 5 4 3 2" xfId="41979" xr:uid="{00000000-0005-0000-0000-000044A30000}"/>
    <cellStyle name="20% - Accent1 4 4 3 5 4 4" xfId="41980" xr:uid="{00000000-0005-0000-0000-000045A30000}"/>
    <cellStyle name="20% - Accent1 4 4 3 5 5" xfId="41981" xr:uid="{00000000-0005-0000-0000-000046A30000}"/>
    <cellStyle name="20% - Accent1 4 4 3 5 5 2" xfId="41982" xr:uid="{00000000-0005-0000-0000-000047A30000}"/>
    <cellStyle name="20% - Accent1 4 4 3 5 5 2 2" xfId="41983" xr:uid="{00000000-0005-0000-0000-000048A30000}"/>
    <cellStyle name="20% - Accent1 4 4 3 5 5 3" xfId="41984" xr:uid="{00000000-0005-0000-0000-000049A30000}"/>
    <cellStyle name="20% - Accent1 4 4 3 5 6" xfId="41985" xr:uid="{00000000-0005-0000-0000-00004AA30000}"/>
    <cellStyle name="20% - Accent1 4 4 3 5 6 2" xfId="41986" xr:uid="{00000000-0005-0000-0000-00004BA30000}"/>
    <cellStyle name="20% - Accent1 4 4 3 5 6 2 2" xfId="41987" xr:uid="{00000000-0005-0000-0000-00004CA30000}"/>
    <cellStyle name="20% - Accent1 4 4 3 5 6 3" xfId="41988" xr:uid="{00000000-0005-0000-0000-00004DA30000}"/>
    <cellStyle name="20% - Accent1 4 4 3 5 7" xfId="41989" xr:uid="{00000000-0005-0000-0000-00004EA30000}"/>
    <cellStyle name="20% - Accent1 4 4 3 5 7 2" xfId="41990" xr:uid="{00000000-0005-0000-0000-00004FA30000}"/>
    <cellStyle name="20% - Accent1 4 4 3 5 8" xfId="41991" xr:uid="{00000000-0005-0000-0000-000050A30000}"/>
    <cellStyle name="20% - Accent1 4 4 3 5 8 2" xfId="41992" xr:uid="{00000000-0005-0000-0000-000051A30000}"/>
    <cellStyle name="20% - Accent1 4 4 3 5 9" xfId="41993" xr:uid="{00000000-0005-0000-0000-000052A30000}"/>
    <cellStyle name="20% - Accent1 4 4 3 6" xfId="41994" xr:uid="{00000000-0005-0000-0000-000053A30000}"/>
    <cellStyle name="20% - Accent1 4 4 3 6 2" xfId="41995" xr:uid="{00000000-0005-0000-0000-000054A30000}"/>
    <cellStyle name="20% - Accent1 4 4 3 6 2 2" xfId="41996" xr:uid="{00000000-0005-0000-0000-000055A30000}"/>
    <cellStyle name="20% - Accent1 4 4 3 6 2 2 2" xfId="41997" xr:uid="{00000000-0005-0000-0000-000056A30000}"/>
    <cellStyle name="20% - Accent1 4 4 3 6 2 2 2 2" xfId="41998" xr:uid="{00000000-0005-0000-0000-000057A30000}"/>
    <cellStyle name="20% - Accent1 4 4 3 6 2 2 3" xfId="41999" xr:uid="{00000000-0005-0000-0000-000058A30000}"/>
    <cellStyle name="20% - Accent1 4 4 3 6 2 3" xfId="42000" xr:uid="{00000000-0005-0000-0000-000059A30000}"/>
    <cellStyle name="20% - Accent1 4 4 3 6 2 3 2" xfId="42001" xr:uid="{00000000-0005-0000-0000-00005AA30000}"/>
    <cellStyle name="20% - Accent1 4 4 3 6 2 4" xfId="42002" xr:uid="{00000000-0005-0000-0000-00005BA30000}"/>
    <cellStyle name="20% - Accent1 4 4 3 6 3" xfId="42003" xr:uid="{00000000-0005-0000-0000-00005CA30000}"/>
    <cellStyle name="20% - Accent1 4 4 3 6 3 2" xfId="42004" xr:uid="{00000000-0005-0000-0000-00005DA30000}"/>
    <cellStyle name="20% - Accent1 4 4 3 6 3 2 2" xfId="42005" xr:uid="{00000000-0005-0000-0000-00005EA30000}"/>
    <cellStyle name="20% - Accent1 4 4 3 6 3 2 2 2" xfId="42006" xr:uid="{00000000-0005-0000-0000-00005FA30000}"/>
    <cellStyle name="20% - Accent1 4 4 3 6 3 2 3" xfId="42007" xr:uid="{00000000-0005-0000-0000-000060A30000}"/>
    <cellStyle name="20% - Accent1 4 4 3 6 3 3" xfId="42008" xr:uid="{00000000-0005-0000-0000-000061A30000}"/>
    <cellStyle name="20% - Accent1 4 4 3 6 3 3 2" xfId="42009" xr:uid="{00000000-0005-0000-0000-000062A30000}"/>
    <cellStyle name="20% - Accent1 4 4 3 6 3 4" xfId="42010" xr:uid="{00000000-0005-0000-0000-000063A30000}"/>
    <cellStyle name="20% - Accent1 4 4 3 6 4" xfId="42011" xr:uid="{00000000-0005-0000-0000-000064A30000}"/>
    <cellStyle name="20% - Accent1 4 4 3 6 4 2" xfId="42012" xr:uid="{00000000-0005-0000-0000-000065A30000}"/>
    <cellStyle name="20% - Accent1 4 4 3 6 4 2 2" xfId="42013" xr:uid="{00000000-0005-0000-0000-000066A30000}"/>
    <cellStyle name="20% - Accent1 4 4 3 6 4 2 2 2" xfId="42014" xr:uid="{00000000-0005-0000-0000-000067A30000}"/>
    <cellStyle name="20% - Accent1 4 4 3 6 4 2 3" xfId="42015" xr:uid="{00000000-0005-0000-0000-000068A30000}"/>
    <cellStyle name="20% - Accent1 4 4 3 6 4 3" xfId="42016" xr:uid="{00000000-0005-0000-0000-000069A30000}"/>
    <cellStyle name="20% - Accent1 4 4 3 6 4 3 2" xfId="42017" xr:uid="{00000000-0005-0000-0000-00006AA30000}"/>
    <cellStyle name="20% - Accent1 4 4 3 6 4 4" xfId="42018" xr:uid="{00000000-0005-0000-0000-00006BA30000}"/>
    <cellStyle name="20% - Accent1 4 4 3 6 5" xfId="42019" xr:uid="{00000000-0005-0000-0000-00006CA30000}"/>
    <cellStyle name="20% - Accent1 4 4 3 6 5 2" xfId="42020" xr:uid="{00000000-0005-0000-0000-00006DA30000}"/>
    <cellStyle name="20% - Accent1 4 4 3 6 5 2 2" xfId="42021" xr:uid="{00000000-0005-0000-0000-00006EA30000}"/>
    <cellStyle name="20% - Accent1 4 4 3 6 5 3" xfId="42022" xr:uid="{00000000-0005-0000-0000-00006FA30000}"/>
    <cellStyle name="20% - Accent1 4 4 3 6 6" xfId="42023" xr:uid="{00000000-0005-0000-0000-000070A30000}"/>
    <cellStyle name="20% - Accent1 4 4 3 6 6 2" xfId="42024" xr:uid="{00000000-0005-0000-0000-000071A30000}"/>
    <cellStyle name="20% - Accent1 4 4 3 6 6 2 2" xfId="42025" xr:uid="{00000000-0005-0000-0000-000072A30000}"/>
    <cellStyle name="20% - Accent1 4 4 3 6 6 3" xfId="42026" xr:uid="{00000000-0005-0000-0000-000073A30000}"/>
    <cellStyle name="20% - Accent1 4 4 3 6 7" xfId="42027" xr:uid="{00000000-0005-0000-0000-000074A30000}"/>
    <cellStyle name="20% - Accent1 4 4 3 6 7 2" xfId="42028" xr:uid="{00000000-0005-0000-0000-000075A30000}"/>
    <cellStyle name="20% - Accent1 4 4 3 6 8" xfId="42029" xr:uid="{00000000-0005-0000-0000-000076A30000}"/>
    <cellStyle name="20% - Accent1 4 4 3 6 8 2" xfId="42030" xr:uid="{00000000-0005-0000-0000-000077A30000}"/>
    <cellStyle name="20% - Accent1 4 4 3 6 9" xfId="42031" xr:uid="{00000000-0005-0000-0000-000078A30000}"/>
    <cellStyle name="20% - Accent1 4 4 3 7" xfId="42032" xr:uid="{00000000-0005-0000-0000-000079A30000}"/>
    <cellStyle name="20% - Accent1 4 4 3 7 2" xfId="42033" xr:uid="{00000000-0005-0000-0000-00007AA30000}"/>
    <cellStyle name="20% - Accent1 4 4 3 7 2 2" xfId="42034" xr:uid="{00000000-0005-0000-0000-00007BA30000}"/>
    <cellStyle name="20% - Accent1 4 4 3 7 2 2 2" xfId="42035" xr:uid="{00000000-0005-0000-0000-00007CA30000}"/>
    <cellStyle name="20% - Accent1 4 4 3 7 2 3" xfId="42036" xr:uid="{00000000-0005-0000-0000-00007DA30000}"/>
    <cellStyle name="20% - Accent1 4 4 3 7 3" xfId="42037" xr:uid="{00000000-0005-0000-0000-00007EA30000}"/>
    <cellStyle name="20% - Accent1 4 4 3 7 3 2" xfId="42038" xr:uid="{00000000-0005-0000-0000-00007FA30000}"/>
    <cellStyle name="20% - Accent1 4 4 3 7 4" xfId="42039" xr:uid="{00000000-0005-0000-0000-000080A30000}"/>
    <cellStyle name="20% - Accent1 4 4 3 8" xfId="42040" xr:uid="{00000000-0005-0000-0000-000081A30000}"/>
    <cellStyle name="20% - Accent1 4 4 3 8 2" xfId="42041" xr:uid="{00000000-0005-0000-0000-000082A30000}"/>
    <cellStyle name="20% - Accent1 4 4 3 8 2 2" xfId="42042" xr:uid="{00000000-0005-0000-0000-000083A30000}"/>
    <cellStyle name="20% - Accent1 4 4 3 8 2 2 2" xfId="42043" xr:uid="{00000000-0005-0000-0000-000084A30000}"/>
    <cellStyle name="20% - Accent1 4 4 3 8 2 3" xfId="42044" xr:uid="{00000000-0005-0000-0000-000085A30000}"/>
    <cellStyle name="20% - Accent1 4 4 3 8 3" xfId="42045" xr:uid="{00000000-0005-0000-0000-000086A30000}"/>
    <cellStyle name="20% - Accent1 4 4 3 8 3 2" xfId="42046" xr:uid="{00000000-0005-0000-0000-000087A30000}"/>
    <cellStyle name="20% - Accent1 4 4 3 8 4" xfId="42047" xr:uid="{00000000-0005-0000-0000-000088A30000}"/>
    <cellStyle name="20% - Accent1 4 4 3 9" xfId="42048" xr:uid="{00000000-0005-0000-0000-000089A30000}"/>
    <cellStyle name="20% - Accent1 4 4 3 9 2" xfId="42049" xr:uid="{00000000-0005-0000-0000-00008AA30000}"/>
    <cellStyle name="20% - Accent1 4 4 3 9 2 2" xfId="42050" xr:uid="{00000000-0005-0000-0000-00008BA30000}"/>
    <cellStyle name="20% - Accent1 4 4 3 9 2 2 2" xfId="42051" xr:uid="{00000000-0005-0000-0000-00008CA30000}"/>
    <cellStyle name="20% - Accent1 4 4 3 9 2 3" xfId="42052" xr:uid="{00000000-0005-0000-0000-00008DA30000}"/>
    <cellStyle name="20% - Accent1 4 4 3 9 3" xfId="42053" xr:uid="{00000000-0005-0000-0000-00008EA30000}"/>
    <cellStyle name="20% - Accent1 4 4 3 9 3 2" xfId="42054" xr:uid="{00000000-0005-0000-0000-00008FA30000}"/>
    <cellStyle name="20% - Accent1 4 4 3 9 4" xfId="42055" xr:uid="{00000000-0005-0000-0000-000090A30000}"/>
    <cellStyle name="20% - Accent1 4 4 4" xfId="42056" xr:uid="{00000000-0005-0000-0000-000091A30000}"/>
    <cellStyle name="20% - Accent1 4 4 4 10" xfId="42057" xr:uid="{00000000-0005-0000-0000-000092A30000}"/>
    <cellStyle name="20% - Accent1 4 4 4 10 2" xfId="42058" xr:uid="{00000000-0005-0000-0000-000093A30000}"/>
    <cellStyle name="20% - Accent1 4 4 4 11" xfId="42059" xr:uid="{00000000-0005-0000-0000-000094A30000}"/>
    <cellStyle name="20% - Accent1 4 4 4 2" xfId="42060" xr:uid="{00000000-0005-0000-0000-000095A30000}"/>
    <cellStyle name="20% - Accent1 4 4 4 2 2" xfId="42061" xr:uid="{00000000-0005-0000-0000-000096A30000}"/>
    <cellStyle name="20% - Accent1 4 4 4 2 2 2" xfId="42062" xr:uid="{00000000-0005-0000-0000-000097A30000}"/>
    <cellStyle name="20% - Accent1 4 4 4 2 2 2 2" xfId="42063" xr:uid="{00000000-0005-0000-0000-000098A30000}"/>
    <cellStyle name="20% - Accent1 4 4 4 2 2 2 2 2" xfId="42064" xr:uid="{00000000-0005-0000-0000-000099A30000}"/>
    <cellStyle name="20% - Accent1 4 4 4 2 2 2 3" xfId="42065" xr:uid="{00000000-0005-0000-0000-00009AA30000}"/>
    <cellStyle name="20% - Accent1 4 4 4 2 2 3" xfId="42066" xr:uid="{00000000-0005-0000-0000-00009BA30000}"/>
    <cellStyle name="20% - Accent1 4 4 4 2 2 3 2" xfId="42067" xr:uid="{00000000-0005-0000-0000-00009CA30000}"/>
    <cellStyle name="20% - Accent1 4 4 4 2 2 4" xfId="42068" xr:uid="{00000000-0005-0000-0000-00009DA30000}"/>
    <cellStyle name="20% - Accent1 4 4 4 2 3" xfId="42069" xr:uid="{00000000-0005-0000-0000-00009EA30000}"/>
    <cellStyle name="20% - Accent1 4 4 4 2 3 2" xfId="42070" xr:uid="{00000000-0005-0000-0000-00009FA30000}"/>
    <cellStyle name="20% - Accent1 4 4 4 2 3 2 2" xfId="42071" xr:uid="{00000000-0005-0000-0000-0000A0A30000}"/>
    <cellStyle name="20% - Accent1 4 4 4 2 3 2 2 2" xfId="42072" xr:uid="{00000000-0005-0000-0000-0000A1A30000}"/>
    <cellStyle name="20% - Accent1 4 4 4 2 3 2 3" xfId="42073" xr:uid="{00000000-0005-0000-0000-0000A2A30000}"/>
    <cellStyle name="20% - Accent1 4 4 4 2 3 3" xfId="42074" xr:uid="{00000000-0005-0000-0000-0000A3A30000}"/>
    <cellStyle name="20% - Accent1 4 4 4 2 3 3 2" xfId="42075" xr:uid="{00000000-0005-0000-0000-0000A4A30000}"/>
    <cellStyle name="20% - Accent1 4 4 4 2 3 4" xfId="42076" xr:uid="{00000000-0005-0000-0000-0000A5A30000}"/>
    <cellStyle name="20% - Accent1 4 4 4 2 4" xfId="42077" xr:uid="{00000000-0005-0000-0000-0000A6A30000}"/>
    <cellStyle name="20% - Accent1 4 4 4 2 4 2" xfId="42078" xr:uid="{00000000-0005-0000-0000-0000A7A30000}"/>
    <cellStyle name="20% - Accent1 4 4 4 2 4 2 2" xfId="42079" xr:uid="{00000000-0005-0000-0000-0000A8A30000}"/>
    <cellStyle name="20% - Accent1 4 4 4 2 4 2 2 2" xfId="42080" xr:uid="{00000000-0005-0000-0000-0000A9A30000}"/>
    <cellStyle name="20% - Accent1 4 4 4 2 4 2 3" xfId="42081" xr:uid="{00000000-0005-0000-0000-0000AAA30000}"/>
    <cellStyle name="20% - Accent1 4 4 4 2 4 3" xfId="42082" xr:uid="{00000000-0005-0000-0000-0000ABA30000}"/>
    <cellStyle name="20% - Accent1 4 4 4 2 4 3 2" xfId="42083" xr:uid="{00000000-0005-0000-0000-0000ACA30000}"/>
    <cellStyle name="20% - Accent1 4 4 4 2 4 4" xfId="42084" xr:uid="{00000000-0005-0000-0000-0000ADA30000}"/>
    <cellStyle name="20% - Accent1 4 4 4 2 5" xfId="42085" xr:uid="{00000000-0005-0000-0000-0000AEA30000}"/>
    <cellStyle name="20% - Accent1 4 4 4 2 5 2" xfId="42086" xr:uid="{00000000-0005-0000-0000-0000AFA30000}"/>
    <cellStyle name="20% - Accent1 4 4 4 2 5 2 2" xfId="42087" xr:uid="{00000000-0005-0000-0000-0000B0A30000}"/>
    <cellStyle name="20% - Accent1 4 4 4 2 5 3" xfId="42088" xr:uid="{00000000-0005-0000-0000-0000B1A30000}"/>
    <cellStyle name="20% - Accent1 4 4 4 2 6" xfId="42089" xr:uid="{00000000-0005-0000-0000-0000B2A30000}"/>
    <cellStyle name="20% - Accent1 4 4 4 2 6 2" xfId="42090" xr:uid="{00000000-0005-0000-0000-0000B3A30000}"/>
    <cellStyle name="20% - Accent1 4 4 4 2 6 2 2" xfId="42091" xr:uid="{00000000-0005-0000-0000-0000B4A30000}"/>
    <cellStyle name="20% - Accent1 4 4 4 2 6 3" xfId="42092" xr:uid="{00000000-0005-0000-0000-0000B5A30000}"/>
    <cellStyle name="20% - Accent1 4 4 4 2 7" xfId="42093" xr:uid="{00000000-0005-0000-0000-0000B6A30000}"/>
    <cellStyle name="20% - Accent1 4 4 4 2 7 2" xfId="42094" xr:uid="{00000000-0005-0000-0000-0000B7A30000}"/>
    <cellStyle name="20% - Accent1 4 4 4 2 8" xfId="42095" xr:uid="{00000000-0005-0000-0000-0000B8A30000}"/>
    <cellStyle name="20% - Accent1 4 4 4 2 8 2" xfId="42096" xr:uid="{00000000-0005-0000-0000-0000B9A30000}"/>
    <cellStyle name="20% - Accent1 4 4 4 2 9" xfId="42097" xr:uid="{00000000-0005-0000-0000-0000BAA30000}"/>
    <cellStyle name="20% - Accent1 4 4 4 3" xfId="42098" xr:uid="{00000000-0005-0000-0000-0000BBA30000}"/>
    <cellStyle name="20% - Accent1 4 4 4 3 2" xfId="42099" xr:uid="{00000000-0005-0000-0000-0000BCA30000}"/>
    <cellStyle name="20% - Accent1 4 4 4 3 2 2" xfId="42100" xr:uid="{00000000-0005-0000-0000-0000BDA30000}"/>
    <cellStyle name="20% - Accent1 4 4 4 3 2 2 2" xfId="42101" xr:uid="{00000000-0005-0000-0000-0000BEA30000}"/>
    <cellStyle name="20% - Accent1 4 4 4 3 2 2 2 2" xfId="42102" xr:uid="{00000000-0005-0000-0000-0000BFA30000}"/>
    <cellStyle name="20% - Accent1 4 4 4 3 2 2 3" xfId="42103" xr:uid="{00000000-0005-0000-0000-0000C0A30000}"/>
    <cellStyle name="20% - Accent1 4 4 4 3 2 3" xfId="42104" xr:uid="{00000000-0005-0000-0000-0000C1A30000}"/>
    <cellStyle name="20% - Accent1 4 4 4 3 2 3 2" xfId="42105" xr:uid="{00000000-0005-0000-0000-0000C2A30000}"/>
    <cellStyle name="20% - Accent1 4 4 4 3 2 4" xfId="42106" xr:uid="{00000000-0005-0000-0000-0000C3A30000}"/>
    <cellStyle name="20% - Accent1 4 4 4 3 3" xfId="42107" xr:uid="{00000000-0005-0000-0000-0000C4A30000}"/>
    <cellStyle name="20% - Accent1 4 4 4 3 3 2" xfId="42108" xr:uid="{00000000-0005-0000-0000-0000C5A30000}"/>
    <cellStyle name="20% - Accent1 4 4 4 3 3 2 2" xfId="42109" xr:uid="{00000000-0005-0000-0000-0000C6A30000}"/>
    <cellStyle name="20% - Accent1 4 4 4 3 3 2 2 2" xfId="42110" xr:uid="{00000000-0005-0000-0000-0000C7A30000}"/>
    <cellStyle name="20% - Accent1 4 4 4 3 3 2 3" xfId="42111" xr:uid="{00000000-0005-0000-0000-0000C8A30000}"/>
    <cellStyle name="20% - Accent1 4 4 4 3 3 3" xfId="42112" xr:uid="{00000000-0005-0000-0000-0000C9A30000}"/>
    <cellStyle name="20% - Accent1 4 4 4 3 3 3 2" xfId="42113" xr:uid="{00000000-0005-0000-0000-0000CAA30000}"/>
    <cellStyle name="20% - Accent1 4 4 4 3 3 4" xfId="42114" xr:uid="{00000000-0005-0000-0000-0000CBA30000}"/>
    <cellStyle name="20% - Accent1 4 4 4 3 4" xfId="42115" xr:uid="{00000000-0005-0000-0000-0000CCA30000}"/>
    <cellStyle name="20% - Accent1 4 4 4 3 4 2" xfId="42116" xr:uid="{00000000-0005-0000-0000-0000CDA30000}"/>
    <cellStyle name="20% - Accent1 4 4 4 3 4 2 2" xfId="42117" xr:uid="{00000000-0005-0000-0000-0000CEA30000}"/>
    <cellStyle name="20% - Accent1 4 4 4 3 4 2 2 2" xfId="42118" xr:uid="{00000000-0005-0000-0000-0000CFA30000}"/>
    <cellStyle name="20% - Accent1 4 4 4 3 4 2 3" xfId="42119" xr:uid="{00000000-0005-0000-0000-0000D0A30000}"/>
    <cellStyle name="20% - Accent1 4 4 4 3 4 3" xfId="42120" xr:uid="{00000000-0005-0000-0000-0000D1A30000}"/>
    <cellStyle name="20% - Accent1 4 4 4 3 4 3 2" xfId="42121" xr:uid="{00000000-0005-0000-0000-0000D2A30000}"/>
    <cellStyle name="20% - Accent1 4 4 4 3 4 4" xfId="42122" xr:uid="{00000000-0005-0000-0000-0000D3A30000}"/>
    <cellStyle name="20% - Accent1 4 4 4 3 5" xfId="42123" xr:uid="{00000000-0005-0000-0000-0000D4A30000}"/>
    <cellStyle name="20% - Accent1 4 4 4 3 5 2" xfId="42124" xr:uid="{00000000-0005-0000-0000-0000D5A30000}"/>
    <cellStyle name="20% - Accent1 4 4 4 3 5 2 2" xfId="42125" xr:uid="{00000000-0005-0000-0000-0000D6A30000}"/>
    <cellStyle name="20% - Accent1 4 4 4 3 5 3" xfId="42126" xr:uid="{00000000-0005-0000-0000-0000D7A30000}"/>
    <cellStyle name="20% - Accent1 4 4 4 3 6" xfId="42127" xr:uid="{00000000-0005-0000-0000-0000D8A30000}"/>
    <cellStyle name="20% - Accent1 4 4 4 3 6 2" xfId="42128" xr:uid="{00000000-0005-0000-0000-0000D9A30000}"/>
    <cellStyle name="20% - Accent1 4 4 4 3 6 2 2" xfId="42129" xr:uid="{00000000-0005-0000-0000-0000DAA30000}"/>
    <cellStyle name="20% - Accent1 4 4 4 3 6 3" xfId="42130" xr:uid="{00000000-0005-0000-0000-0000DBA30000}"/>
    <cellStyle name="20% - Accent1 4 4 4 3 7" xfId="42131" xr:uid="{00000000-0005-0000-0000-0000DCA30000}"/>
    <cellStyle name="20% - Accent1 4 4 4 3 7 2" xfId="42132" xr:uid="{00000000-0005-0000-0000-0000DDA30000}"/>
    <cellStyle name="20% - Accent1 4 4 4 3 8" xfId="42133" xr:uid="{00000000-0005-0000-0000-0000DEA30000}"/>
    <cellStyle name="20% - Accent1 4 4 4 3 8 2" xfId="42134" xr:uid="{00000000-0005-0000-0000-0000DFA30000}"/>
    <cellStyle name="20% - Accent1 4 4 4 3 9" xfId="42135" xr:uid="{00000000-0005-0000-0000-0000E0A30000}"/>
    <cellStyle name="20% - Accent1 4 4 4 4" xfId="42136" xr:uid="{00000000-0005-0000-0000-0000E1A30000}"/>
    <cellStyle name="20% - Accent1 4 4 4 4 2" xfId="42137" xr:uid="{00000000-0005-0000-0000-0000E2A30000}"/>
    <cellStyle name="20% - Accent1 4 4 4 4 2 2" xfId="42138" xr:uid="{00000000-0005-0000-0000-0000E3A30000}"/>
    <cellStyle name="20% - Accent1 4 4 4 4 2 2 2" xfId="42139" xr:uid="{00000000-0005-0000-0000-0000E4A30000}"/>
    <cellStyle name="20% - Accent1 4 4 4 4 2 3" xfId="42140" xr:uid="{00000000-0005-0000-0000-0000E5A30000}"/>
    <cellStyle name="20% - Accent1 4 4 4 4 3" xfId="42141" xr:uid="{00000000-0005-0000-0000-0000E6A30000}"/>
    <cellStyle name="20% - Accent1 4 4 4 4 3 2" xfId="42142" xr:uid="{00000000-0005-0000-0000-0000E7A30000}"/>
    <cellStyle name="20% - Accent1 4 4 4 4 4" xfId="42143" xr:uid="{00000000-0005-0000-0000-0000E8A30000}"/>
    <cellStyle name="20% - Accent1 4 4 4 5" xfId="42144" xr:uid="{00000000-0005-0000-0000-0000E9A30000}"/>
    <cellStyle name="20% - Accent1 4 4 4 5 2" xfId="42145" xr:uid="{00000000-0005-0000-0000-0000EAA30000}"/>
    <cellStyle name="20% - Accent1 4 4 4 5 2 2" xfId="42146" xr:uid="{00000000-0005-0000-0000-0000EBA30000}"/>
    <cellStyle name="20% - Accent1 4 4 4 5 2 2 2" xfId="42147" xr:uid="{00000000-0005-0000-0000-0000ECA30000}"/>
    <cellStyle name="20% - Accent1 4 4 4 5 2 3" xfId="42148" xr:uid="{00000000-0005-0000-0000-0000EDA30000}"/>
    <cellStyle name="20% - Accent1 4 4 4 5 3" xfId="42149" xr:uid="{00000000-0005-0000-0000-0000EEA30000}"/>
    <cellStyle name="20% - Accent1 4 4 4 5 3 2" xfId="42150" xr:uid="{00000000-0005-0000-0000-0000EFA30000}"/>
    <cellStyle name="20% - Accent1 4 4 4 5 4" xfId="42151" xr:uid="{00000000-0005-0000-0000-0000F0A30000}"/>
    <cellStyle name="20% - Accent1 4 4 4 6" xfId="42152" xr:uid="{00000000-0005-0000-0000-0000F1A30000}"/>
    <cellStyle name="20% - Accent1 4 4 4 6 2" xfId="42153" xr:uid="{00000000-0005-0000-0000-0000F2A30000}"/>
    <cellStyle name="20% - Accent1 4 4 4 6 2 2" xfId="42154" xr:uid="{00000000-0005-0000-0000-0000F3A30000}"/>
    <cellStyle name="20% - Accent1 4 4 4 6 2 2 2" xfId="42155" xr:uid="{00000000-0005-0000-0000-0000F4A30000}"/>
    <cellStyle name="20% - Accent1 4 4 4 6 2 3" xfId="42156" xr:uid="{00000000-0005-0000-0000-0000F5A30000}"/>
    <cellStyle name="20% - Accent1 4 4 4 6 3" xfId="42157" xr:uid="{00000000-0005-0000-0000-0000F6A30000}"/>
    <cellStyle name="20% - Accent1 4 4 4 6 3 2" xfId="42158" xr:uid="{00000000-0005-0000-0000-0000F7A30000}"/>
    <cellStyle name="20% - Accent1 4 4 4 6 4" xfId="42159" xr:uid="{00000000-0005-0000-0000-0000F8A30000}"/>
    <cellStyle name="20% - Accent1 4 4 4 7" xfId="42160" xr:uid="{00000000-0005-0000-0000-0000F9A30000}"/>
    <cellStyle name="20% - Accent1 4 4 4 7 2" xfId="42161" xr:uid="{00000000-0005-0000-0000-0000FAA30000}"/>
    <cellStyle name="20% - Accent1 4 4 4 7 2 2" xfId="42162" xr:uid="{00000000-0005-0000-0000-0000FBA30000}"/>
    <cellStyle name="20% - Accent1 4 4 4 7 3" xfId="42163" xr:uid="{00000000-0005-0000-0000-0000FCA30000}"/>
    <cellStyle name="20% - Accent1 4 4 4 8" xfId="42164" xr:uid="{00000000-0005-0000-0000-0000FDA30000}"/>
    <cellStyle name="20% - Accent1 4 4 4 8 2" xfId="42165" xr:uid="{00000000-0005-0000-0000-0000FEA30000}"/>
    <cellStyle name="20% - Accent1 4 4 4 8 2 2" xfId="42166" xr:uid="{00000000-0005-0000-0000-0000FFA30000}"/>
    <cellStyle name="20% - Accent1 4 4 4 8 3" xfId="42167" xr:uid="{00000000-0005-0000-0000-000000A40000}"/>
    <cellStyle name="20% - Accent1 4 4 4 9" xfId="42168" xr:uid="{00000000-0005-0000-0000-000001A40000}"/>
    <cellStyle name="20% - Accent1 4 4 4 9 2" xfId="42169" xr:uid="{00000000-0005-0000-0000-000002A40000}"/>
    <cellStyle name="20% - Accent1 4 4 5" xfId="42170" xr:uid="{00000000-0005-0000-0000-000003A40000}"/>
    <cellStyle name="20% - Accent1 4 4 5 10" xfId="42171" xr:uid="{00000000-0005-0000-0000-000004A40000}"/>
    <cellStyle name="20% - Accent1 4 4 5 10 2" xfId="42172" xr:uid="{00000000-0005-0000-0000-000005A40000}"/>
    <cellStyle name="20% - Accent1 4 4 5 11" xfId="42173" xr:uid="{00000000-0005-0000-0000-000006A40000}"/>
    <cellStyle name="20% - Accent1 4 4 5 2" xfId="42174" xr:uid="{00000000-0005-0000-0000-000007A40000}"/>
    <cellStyle name="20% - Accent1 4 4 5 2 2" xfId="42175" xr:uid="{00000000-0005-0000-0000-000008A40000}"/>
    <cellStyle name="20% - Accent1 4 4 5 2 2 2" xfId="42176" xr:uid="{00000000-0005-0000-0000-000009A40000}"/>
    <cellStyle name="20% - Accent1 4 4 5 2 2 2 2" xfId="42177" xr:uid="{00000000-0005-0000-0000-00000AA40000}"/>
    <cellStyle name="20% - Accent1 4 4 5 2 2 2 2 2" xfId="42178" xr:uid="{00000000-0005-0000-0000-00000BA40000}"/>
    <cellStyle name="20% - Accent1 4 4 5 2 2 2 3" xfId="42179" xr:uid="{00000000-0005-0000-0000-00000CA40000}"/>
    <cellStyle name="20% - Accent1 4 4 5 2 2 3" xfId="42180" xr:uid="{00000000-0005-0000-0000-00000DA40000}"/>
    <cellStyle name="20% - Accent1 4 4 5 2 2 3 2" xfId="42181" xr:uid="{00000000-0005-0000-0000-00000EA40000}"/>
    <cellStyle name="20% - Accent1 4 4 5 2 2 4" xfId="42182" xr:uid="{00000000-0005-0000-0000-00000FA40000}"/>
    <cellStyle name="20% - Accent1 4 4 5 2 3" xfId="42183" xr:uid="{00000000-0005-0000-0000-000010A40000}"/>
    <cellStyle name="20% - Accent1 4 4 5 2 3 2" xfId="42184" xr:uid="{00000000-0005-0000-0000-000011A40000}"/>
    <cellStyle name="20% - Accent1 4 4 5 2 3 2 2" xfId="42185" xr:uid="{00000000-0005-0000-0000-000012A40000}"/>
    <cellStyle name="20% - Accent1 4 4 5 2 3 2 2 2" xfId="42186" xr:uid="{00000000-0005-0000-0000-000013A40000}"/>
    <cellStyle name="20% - Accent1 4 4 5 2 3 2 3" xfId="42187" xr:uid="{00000000-0005-0000-0000-000014A40000}"/>
    <cellStyle name="20% - Accent1 4 4 5 2 3 3" xfId="42188" xr:uid="{00000000-0005-0000-0000-000015A40000}"/>
    <cellStyle name="20% - Accent1 4 4 5 2 3 3 2" xfId="42189" xr:uid="{00000000-0005-0000-0000-000016A40000}"/>
    <cellStyle name="20% - Accent1 4 4 5 2 3 4" xfId="42190" xr:uid="{00000000-0005-0000-0000-000017A40000}"/>
    <cellStyle name="20% - Accent1 4 4 5 2 4" xfId="42191" xr:uid="{00000000-0005-0000-0000-000018A40000}"/>
    <cellStyle name="20% - Accent1 4 4 5 2 4 2" xfId="42192" xr:uid="{00000000-0005-0000-0000-000019A40000}"/>
    <cellStyle name="20% - Accent1 4 4 5 2 4 2 2" xfId="42193" xr:uid="{00000000-0005-0000-0000-00001AA40000}"/>
    <cellStyle name="20% - Accent1 4 4 5 2 4 2 2 2" xfId="42194" xr:uid="{00000000-0005-0000-0000-00001BA40000}"/>
    <cellStyle name="20% - Accent1 4 4 5 2 4 2 3" xfId="42195" xr:uid="{00000000-0005-0000-0000-00001CA40000}"/>
    <cellStyle name="20% - Accent1 4 4 5 2 4 3" xfId="42196" xr:uid="{00000000-0005-0000-0000-00001DA40000}"/>
    <cellStyle name="20% - Accent1 4 4 5 2 4 3 2" xfId="42197" xr:uid="{00000000-0005-0000-0000-00001EA40000}"/>
    <cellStyle name="20% - Accent1 4 4 5 2 4 4" xfId="42198" xr:uid="{00000000-0005-0000-0000-00001FA40000}"/>
    <cellStyle name="20% - Accent1 4 4 5 2 5" xfId="42199" xr:uid="{00000000-0005-0000-0000-000020A40000}"/>
    <cellStyle name="20% - Accent1 4 4 5 2 5 2" xfId="42200" xr:uid="{00000000-0005-0000-0000-000021A40000}"/>
    <cellStyle name="20% - Accent1 4 4 5 2 5 2 2" xfId="42201" xr:uid="{00000000-0005-0000-0000-000022A40000}"/>
    <cellStyle name="20% - Accent1 4 4 5 2 5 3" xfId="42202" xr:uid="{00000000-0005-0000-0000-000023A40000}"/>
    <cellStyle name="20% - Accent1 4 4 5 2 6" xfId="42203" xr:uid="{00000000-0005-0000-0000-000024A40000}"/>
    <cellStyle name="20% - Accent1 4 4 5 2 6 2" xfId="42204" xr:uid="{00000000-0005-0000-0000-000025A40000}"/>
    <cellStyle name="20% - Accent1 4 4 5 2 6 2 2" xfId="42205" xr:uid="{00000000-0005-0000-0000-000026A40000}"/>
    <cellStyle name="20% - Accent1 4 4 5 2 6 3" xfId="42206" xr:uid="{00000000-0005-0000-0000-000027A40000}"/>
    <cellStyle name="20% - Accent1 4 4 5 2 7" xfId="42207" xr:uid="{00000000-0005-0000-0000-000028A40000}"/>
    <cellStyle name="20% - Accent1 4 4 5 2 7 2" xfId="42208" xr:uid="{00000000-0005-0000-0000-000029A40000}"/>
    <cellStyle name="20% - Accent1 4 4 5 2 8" xfId="42209" xr:uid="{00000000-0005-0000-0000-00002AA40000}"/>
    <cellStyle name="20% - Accent1 4 4 5 2 8 2" xfId="42210" xr:uid="{00000000-0005-0000-0000-00002BA40000}"/>
    <cellStyle name="20% - Accent1 4 4 5 2 9" xfId="42211" xr:uid="{00000000-0005-0000-0000-00002CA40000}"/>
    <cellStyle name="20% - Accent1 4 4 5 3" xfId="42212" xr:uid="{00000000-0005-0000-0000-00002DA40000}"/>
    <cellStyle name="20% - Accent1 4 4 5 3 2" xfId="42213" xr:uid="{00000000-0005-0000-0000-00002EA40000}"/>
    <cellStyle name="20% - Accent1 4 4 5 3 2 2" xfId="42214" xr:uid="{00000000-0005-0000-0000-00002FA40000}"/>
    <cellStyle name="20% - Accent1 4 4 5 3 2 2 2" xfId="42215" xr:uid="{00000000-0005-0000-0000-000030A40000}"/>
    <cellStyle name="20% - Accent1 4 4 5 3 2 2 2 2" xfId="42216" xr:uid="{00000000-0005-0000-0000-000031A40000}"/>
    <cellStyle name="20% - Accent1 4 4 5 3 2 2 3" xfId="42217" xr:uid="{00000000-0005-0000-0000-000032A40000}"/>
    <cellStyle name="20% - Accent1 4 4 5 3 2 3" xfId="42218" xr:uid="{00000000-0005-0000-0000-000033A40000}"/>
    <cellStyle name="20% - Accent1 4 4 5 3 2 3 2" xfId="42219" xr:uid="{00000000-0005-0000-0000-000034A40000}"/>
    <cellStyle name="20% - Accent1 4 4 5 3 2 4" xfId="42220" xr:uid="{00000000-0005-0000-0000-000035A40000}"/>
    <cellStyle name="20% - Accent1 4 4 5 3 3" xfId="42221" xr:uid="{00000000-0005-0000-0000-000036A40000}"/>
    <cellStyle name="20% - Accent1 4 4 5 3 3 2" xfId="42222" xr:uid="{00000000-0005-0000-0000-000037A40000}"/>
    <cellStyle name="20% - Accent1 4 4 5 3 3 2 2" xfId="42223" xr:uid="{00000000-0005-0000-0000-000038A40000}"/>
    <cellStyle name="20% - Accent1 4 4 5 3 3 2 2 2" xfId="42224" xr:uid="{00000000-0005-0000-0000-000039A40000}"/>
    <cellStyle name="20% - Accent1 4 4 5 3 3 2 3" xfId="42225" xr:uid="{00000000-0005-0000-0000-00003AA40000}"/>
    <cellStyle name="20% - Accent1 4 4 5 3 3 3" xfId="42226" xr:uid="{00000000-0005-0000-0000-00003BA40000}"/>
    <cellStyle name="20% - Accent1 4 4 5 3 3 3 2" xfId="42227" xr:uid="{00000000-0005-0000-0000-00003CA40000}"/>
    <cellStyle name="20% - Accent1 4 4 5 3 3 4" xfId="42228" xr:uid="{00000000-0005-0000-0000-00003DA40000}"/>
    <cellStyle name="20% - Accent1 4 4 5 3 4" xfId="42229" xr:uid="{00000000-0005-0000-0000-00003EA40000}"/>
    <cellStyle name="20% - Accent1 4 4 5 3 4 2" xfId="42230" xr:uid="{00000000-0005-0000-0000-00003FA40000}"/>
    <cellStyle name="20% - Accent1 4 4 5 3 4 2 2" xfId="42231" xr:uid="{00000000-0005-0000-0000-000040A40000}"/>
    <cellStyle name="20% - Accent1 4 4 5 3 4 2 2 2" xfId="42232" xr:uid="{00000000-0005-0000-0000-000041A40000}"/>
    <cellStyle name="20% - Accent1 4 4 5 3 4 2 3" xfId="42233" xr:uid="{00000000-0005-0000-0000-000042A40000}"/>
    <cellStyle name="20% - Accent1 4 4 5 3 4 3" xfId="42234" xr:uid="{00000000-0005-0000-0000-000043A40000}"/>
    <cellStyle name="20% - Accent1 4 4 5 3 4 3 2" xfId="42235" xr:uid="{00000000-0005-0000-0000-000044A40000}"/>
    <cellStyle name="20% - Accent1 4 4 5 3 4 4" xfId="42236" xr:uid="{00000000-0005-0000-0000-000045A40000}"/>
    <cellStyle name="20% - Accent1 4 4 5 3 5" xfId="42237" xr:uid="{00000000-0005-0000-0000-000046A40000}"/>
    <cellStyle name="20% - Accent1 4 4 5 3 5 2" xfId="42238" xr:uid="{00000000-0005-0000-0000-000047A40000}"/>
    <cellStyle name="20% - Accent1 4 4 5 3 5 2 2" xfId="42239" xr:uid="{00000000-0005-0000-0000-000048A40000}"/>
    <cellStyle name="20% - Accent1 4 4 5 3 5 3" xfId="42240" xr:uid="{00000000-0005-0000-0000-000049A40000}"/>
    <cellStyle name="20% - Accent1 4 4 5 3 6" xfId="42241" xr:uid="{00000000-0005-0000-0000-00004AA40000}"/>
    <cellStyle name="20% - Accent1 4 4 5 3 6 2" xfId="42242" xr:uid="{00000000-0005-0000-0000-00004BA40000}"/>
    <cellStyle name="20% - Accent1 4 4 5 3 6 2 2" xfId="42243" xr:uid="{00000000-0005-0000-0000-00004CA40000}"/>
    <cellStyle name="20% - Accent1 4 4 5 3 6 3" xfId="42244" xr:uid="{00000000-0005-0000-0000-00004DA40000}"/>
    <cellStyle name="20% - Accent1 4 4 5 3 7" xfId="42245" xr:uid="{00000000-0005-0000-0000-00004EA40000}"/>
    <cellStyle name="20% - Accent1 4 4 5 3 7 2" xfId="42246" xr:uid="{00000000-0005-0000-0000-00004FA40000}"/>
    <cellStyle name="20% - Accent1 4 4 5 3 8" xfId="42247" xr:uid="{00000000-0005-0000-0000-000050A40000}"/>
    <cellStyle name="20% - Accent1 4 4 5 3 8 2" xfId="42248" xr:uid="{00000000-0005-0000-0000-000051A40000}"/>
    <cellStyle name="20% - Accent1 4 4 5 3 9" xfId="42249" xr:uid="{00000000-0005-0000-0000-000052A40000}"/>
    <cellStyle name="20% - Accent1 4 4 5 4" xfId="42250" xr:uid="{00000000-0005-0000-0000-000053A40000}"/>
    <cellStyle name="20% - Accent1 4 4 5 4 2" xfId="42251" xr:uid="{00000000-0005-0000-0000-000054A40000}"/>
    <cellStyle name="20% - Accent1 4 4 5 4 2 2" xfId="42252" xr:uid="{00000000-0005-0000-0000-000055A40000}"/>
    <cellStyle name="20% - Accent1 4 4 5 4 2 2 2" xfId="42253" xr:uid="{00000000-0005-0000-0000-000056A40000}"/>
    <cellStyle name="20% - Accent1 4 4 5 4 2 3" xfId="42254" xr:uid="{00000000-0005-0000-0000-000057A40000}"/>
    <cellStyle name="20% - Accent1 4 4 5 4 3" xfId="42255" xr:uid="{00000000-0005-0000-0000-000058A40000}"/>
    <cellStyle name="20% - Accent1 4 4 5 4 3 2" xfId="42256" xr:uid="{00000000-0005-0000-0000-000059A40000}"/>
    <cellStyle name="20% - Accent1 4 4 5 4 4" xfId="42257" xr:uid="{00000000-0005-0000-0000-00005AA40000}"/>
    <cellStyle name="20% - Accent1 4 4 5 5" xfId="42258" xr:uid="{00000000-0005-0000-0000-00005BA40000}"/>
    <cellStyle name="20% - Accent1 4 4 5 5 2" xfId="42259" xr:uid="{00000000-0005-0000-0000-00005CA40000}"/>
    <cellStyle name="20% - Accent1 4 4 5 5 2 2" xfId="42260" xr:uid="{00000000-0005-0000-0000-00005DA40000}"/>
    <cellStyle name="20% - Accent1 4 4 5 5 2 2 2" xfId="42261" xr:uid="{00000000-0005-0000-0000-00005EA40000}"/>
    <cellStyle name="20% - Accent1 4 4 5 5 2 3" xfId="42262" xr:uid="{00000000-0005-0000-0000-00005FA40000}"/>
    <cellStyle name="20% - Accent1 4 4 5 5 3" xfId="42263" xr:uid="{00000000-0005-0000-0000-000060A40000}"/>
    <cellStyle name="20% - Accent1 4 4 5 5 3 2" xfId="42264" xr:uid="{00000000-0005-0000-0000-000061A40000}"/>
    <cellStyle name="20% - Accent1 4 4 5 5 4" xfId="42265" xr:uid="{00000000-0005-0000-0000-000062A40000}"/>
    <cellStyle name="20% - Accent1 4 4 5 6" xfId="42266" xr:uid="{00000000-0005-0000-0000-000063A40000}"/>
    <cellStyle name="20% - Accent1 4 4 5 6 2" xfId="42267" xr:uid="{00000000-0005-0000-0000-000064A40000}"/>
    <cellStyle name="20% - Accent1 4 4 5 6 2 2" xfId="42268" xr:uid="{00000000-0005-0000-0000-000065A40000}"/>
    <cellStyle name="20% - Accent1 4 4 5 6 2 2 2" xfId="42269" xr:uid="{00000000-0005-0000-0000-000066A40000}"/>
    <cellStyle name="20% - Accent1 4 4 5 6 2 3" xfId="42270" xr:uid="{00000000-0005-0000-0000-000067A40000}"/>
    <cellStyle name="20% - Accent1 4 4 5 6 3" xfId="42271" xr:uid="{00000000-0005-0000-0000-000068A40000}"/>
    <cellStyle name="20% - Accent1 4 4 5 6 3 2" xfId="42272" xr:uid="{00000000-0005-0000-0000-000069A40000}"/>
    <cellStyle name="20% - Accent1 4 4 5 6 4" xfId="42273" xr:uid="{00000000-0005-0000-0000-00006AA40000}"/>
    <cellStyle name="20% - Accent1 4 4 5 7" xfId="42274" xr:uid="{00000000-0005-0000-0000-00006BA40000}"/>
    <cellStyle name="20% - Accent1 4 4 5 7 2" xfId="42275" xr:uid="{00000000-0005-0000-0000-00006CA40000}"/>
    <cellStyle name="20% - Accent1 4 4 5 7 2 2" xfId="42276" xr:uid="{00000000-0005-0000-0000-00006DA40000}"/>
    <cellStyle name="20% - Accent1 4 4 5 7 3" xfId="42277" xr:uid="{00000000-0005-0000-0000-00006EA40000}"/>
    <cellStyle name="20% - Accent1 4 4 5 8" xfId="42278" xr:uid="{00000000-0005-0000-0000-00006FA40000}"/>
    <cellStyle name="20% - Accent1 4 4 5 8 2" xfId="42279" xr:uid="{00000000-0005-0000-0000-000070A40000}"/>
    <cellStyle name="20% - Accent1 4 4 5 8 2 2" xfId="42280" xr:uid="{00000000-0005-0000-0000-000071A40000}"/>
    <cellStyle name="20% - Accent1 4 4 5 8 3" xfId="42281" xr:uid="{00000000-0005-0000-0000-000072A40000}"/>
    <cellStyle name="20% - Accent1 4 4 5 9" xfId="42282" xr:uid="{00000000-0005-0000-0000-000073A40000}"/>
    <cellStyle name="20% - Accent1 4 4 5 9 2" xfId="42283" xr:uid="{00000000-0005-0000-0000-000074A40000}"/>
    <cellStyle name="20% - Accent1 4 4 6" xfId="42284" xr:uid="{00000000-0005-0000-0000-000075A40000}"/>
    <cellStyle name="20% - Accent1 4 4 6 10" xfId="42285" xr:uid="{00000000-0005-0000-0000-000076A40000}"/>
    <cellStyle name="20% - Accent1 4 4 6 10 2" xfId="42286" xr:uid="{00000000-0005-0000-0000-000077A40000}"/>
    <cellStyle name="20% - Accent1 4 4 6 11" xfId="42287" xr:uid="{00000000-0005-0000-0000-000078A40000}"/>
    <cellStyle name="20% - Accent1 4 4 6 2" xfId="42288" xr:uid="{00000000-0005-0000-0000-000079A40000}"/>
    <cellStyle name="20% - Accent1 4 4 6 2 2" xfId="42289" xr:uid="{00000000-0005-0000-0000-00007AA40000}"/>
    <cellStyle name="20% - Accent1 4 4 6 2 2 2" xfId="42290" xr:uid="{00000000-0005-0000-0000-00007BA40000}"/>
    <cellStyle name="20% - Accent1 4 4 6 2 2 2 2" xfId="42291" xr:uid="{00000000-0005-0000-0000-00007CA40000}"/>
    <cellStyle name="20% - Accent1 4 4 6 2 2 2 2 2" xfId="42292" xr:uid="{00000000-0005-0000-0000-00007DA40000}"/>
    <cellStyle name="20% - Accent1 4 4 6 2 2 2 3" xfId="42293" xr:uid="{00000000-0005-0000-0000-00007EA40000}"/>
    <cellStyle name="20% - Accent1 4 4 6 2 2 3" xfId="42294" xr:uid="{00000000-0005-0000-0000-00007FA40000}"/>
    <cellStyle name="20% - Accent1 4 4 6 2 2 3 2" xfId="42295" xr:uid="{00000000-0005-0000-0000-000080A40000}"/>
    <cellStyle name="20% - Accent1 4 4 6 2 2 4" xfId="42296" xr:uid="{00000000-0005-0000-0000-000081A40000}"/>
    <cellStyle name="20% - Accent1 4 4 6 2 3" xfId="42297" xr:uid="{00000000-0005-0000-0000-000082A40000}"/>
    <cellStyle name="20% - Accent1 4 4 6 2 3 2" xfId="42298" xr:uid="{00000000-0005-0000-0000-000083A40000}"/>
    <cellStyle name="20% - Accent1 4 4 6 2 3 2 2" xfId="42299" xr:uid="{00000000-0005-0000-0000-000084A40000}"/>
    <cellStyle name="20% - Accent1 4 4 6 2 3 2 2 2" xfId="42300" xr:uid="{00000000-0005-0000-0000-000085A40000}"/>
    <cellStyle name="20% - Accent1 4 4 6 2 3 2 3" xfId="42301" xr:uid="{00000000-0005-0000-0000-000086A40000}"/>
    <cellStyle name="20% - Accent1 4 4 6 2 3 3" xfId="42302" xr:uid="{00000000-0005-0000-0000-000087A40000}"/>
    <cellStyle name="20% - Accent1 4 4 6 2 3 3 2" xfId="42303" xr:uid="{00000000-0005-0000-0000-000088A40000}"/>
    <cellStyle name="20% - Accent1 4 4 6 2 3 4" xfId="42304" xr:uid="{00000000-0005-0000-0000-000089A40000}"/>
    <cellStyle name="20% - Accent1 4 4 6 2 4" xfId="42305" xr:uid="{00000000-0005-0000-0000-00008AA40000}"/>
    <cellStyle name="20% - Accent1 4 4 6 2 4 2" xfId="42306" xr:uid="{00000000-0005-0000-0000-00008BA40000}"/>
    <cellStyle name="20% - Accent1 4 4 6 2 4 2 2" xfId="42307" xr:uid="{00000000-0005-0000-0000-00008CA40000}"/>
    <cellStyle name="20% - Accent1 4 4 6 2 4 2 2 2" xfId="42308" xr:uid="{00000000-0005-0000-0000-00008DA40000}"/>
    <cellStyle name="20% - Accent1 4 4 6 2 4 2 3" xfId="42309" xr:uid="{00000000-0005-0000-0000-00008EA40000}"/>
    <cellStyle name="20% - Accent1 4 4 6 2 4 3" xfId="42310" xr:uid="{00000000-0005-0000-0000-00008FA40000}"/>
    <cellStyle name="20% - Accent1 4 4 6 2 4 3 2" xfId="42311" xr:uid="{00000000-0005-0000-0000-000090A40000}"/>
    <cellStyle name="20% - Accent1 4 4 6 2 4 4" xfId="42312" xr:uid="{00000000-0005-0000-0000-000091A40000}"/>
    <cellStyle name="20% - Accent1 4 4 6 2 5" xfId="42313" xr:uid="{00000000-0005-0000-0000-000092A40000}"/>
    <cellStyle name="20% - Accent1 4 4 6 2 5 2" xfId="42314" xr:uid="{00000000-0005-0000-0000-000093A40000}"/>
    <cellStyle name="20% - Accent1 4 4 6 2 5 2 2" xfId="42315" xr:uid="{00000000-0005-0000-0000-000094A40000}"/>
    <cellStyle name="20% - Accent1 4 4 6 2 5 3" xfId="42316" xr:uid="{00000000-0005-0000-0000-000095A40000}"/>
    <cellStyle name="20% - Accent1 4 4 6 2 6" xfId="42317" xr:uid="{00000000-0005-0000-0000-000096A40000}"/>
    <cellStyle name="20% - Accent1 4 4 6 2 6 2" xfId="42318" xr:uid="{00000000-0005-0000-0000-000097A40000}"/>
    <cellStyle name="20% - Accent1 4 4 6 2 6 2 2" xfId="42319" xr:uid="{00000000-0005-0000-0000-000098A40000}"/>
    <cellStyle name="20% - Accent1 4 4 6 2 6 3" xfId="42320" xr:uid="{00000000-0005-0000-0000-000099A40000}"/>
    <cellStyle name="20% - Accent1 4 4 6 2 7" xfId="42321" xr:uid="{00000000-0005-0000-0000-00009AA40000}"/>
    <cellStyle name="20% - Accent1 4 4 6 2 7 2" xfId="42322" xr:uid="{00000000-0005-0000-0000-00009BA40000}"/>
    <cellStyle name="20% - Accent1 4 4 6 2 8" xfId="42323" xr:uid="{00000000-0005-0000-0000-00009CA40000}"/>
    <cellStyle name="20% - Accent1 4 4 6 2 8 2" xfId="42324" xr:uid="{00000000-0005-0000-0000-00009DA40000}"/>
    <cellStyle name="20% - Accent1 4 4 6 2 9" xfId="42325" xr:uid="{00000000-0005-0000-0000-00009EA40000}"/>
    <cellStyle name="20% - Accent1 4 4 6 3" xfId="42326" xr:uid="{00000000-0005-0000-0000-00009FA40000}"/>
    <cellStyle name="20% - Accent1 4 4 6 3 2" xfId="42327" xr:uid="{00000000-0005-0000-0000-0000A0A40000}"/>
    <cellStyle name="20% - Accent1 4 4 6 3 2 2" xfId="42328" xr:uid="{00000000-0005-0000-0000-0000A1A40000}"/>
    <cellStyle name="20% - Accent1 4 4 6 3 2 2 2" xfId="42329" xr:uid="{00000000-0005-0000-0000-0000A2A40000}"/>
    <cellStyle name="20% - Accent1 4 4 6 3 2 2 2 2" xfId="42330" xr:uid="{00000000-0005-0000-0000-0000A3A40000}"/>
    <cellStyle name="20% - Accent1 4 4 6 3 2 2 3" xfId="42331" xr:uid="{00000000-0005-0000-0000-0000A4A40000}"/>
    <cellStyle name="20% - Accent1 4 4 6 3 2 3" xfId="42332" xr:uid="{00000000-0005-0000-0000-0000A5A40000}"/>
    <cellStyle name="20% - Accent1 4 4 6 3 2 3 2" xfId="42333" xr:uid="{00000000-0005-0000-0000-0000A6A40000}"/>
    <cellStyle name="20% - Accent1 4 4 6 3 2 4" xfId="42334" xr:uid="{00000000-0005-0000-0000-0000A7A40000}"/>
    <cellStyle name="20% - Accent1 4 4 6 3 3" xfId="42335" xr:uid="{00000000-0005-0000-0000-0000A8A40000}"/>
    <cellStyle name="20% - Accent1 4 4 6 3 3 2" xfId="42336" xr:uid="{00000000-0005-0000-0000-0000A9A40000}"/>
    <cellStyle name="20% - Accent1 4 4 6 3 3 2 2" xfId="42337" xr:uid="{00000000-0005-0000-0000-0000AAA40000}"/>
    <cellStyle name="20% - Accent1 4 4 6 3 3 2 2 2" xfId="42338" xr:uid="{00000000-0005-0000-0000-0000ABA40000}"/>
    <cellStyle name="20% - Accent1 4 4 6 3 3 2 3" xfId="42339" xr:uid="{00000000-0005-0000-0000-0000ACA40000}"/>
    <cellStyle name="20% - Accent1 4 4 6 3 3 3" xfId="42340" xr:uid="{00000000-0005-0000-0000-0000ADA40000}"/>
    <cellStyle name="20% - Accent1 4 4 6 3 3 3 2" xfId="42341" xr:uid="{00000000-0005-0000-0000-0000AEA40000}"/>
    <cellStyle name="20% - Accent1 4 4 6 3 3 4" xfId="42342" xr:uid="{00000000-0005-0000-0000-0000AFA40000}"/>
    <cellStyle name="20% - Accent1 4 4 6 3 4" xfId="42343" xr:uid="{00000000-0005-0000-0000-0000B0A40000}"/>
    <cellStyle name="20% - Accent1 4 4 6 3 4 2" xfId="42344" xr:uid="{00000000-0005-0000-0000-0000B1A40000}"/>
    <cellStyle name="20% - Accent1 4 4 6 3 4 2 2" xfId="42345" xr:uid="{00000000-0005-0000-0000-0000B2A40000}"/>
    <cellStyle name="20% - Accent1 4 4 6 3 4 2 2 2" xfId="42346" xr:uid="{00000000-0005-0000-0000-0000B3A40000}"/>
    <cellStyle name="20% - Accent1 4 4 6 3 4 2 3" xfId="42347" xr:uid="{00000000-0005-0000-0000-0000B4A40000}"/>
    <cellStyle name="20% - Accent1 4 4 6 3 4 3" xfId="42348" xr:uid="{00000000-0005-0000-0000-0000B5A40000}"/>
    <cellStyle name="20% - Accent1 4 4 6 3 4 3 2" xfId="42349" xr:uid="{00000000-0005-0000-0000-0000B6A40000}"/>
    <cellStyle name="20% - Accent1 4 4 6 3 4 4" xfId="42350" xr:uid="{00000000-0005-0000-0000-0000B7A40000}"/>
    <cellStyle name="20% - Accent1 4 4 6 3 5" xfId="42351" xr:uid="{00000000-0005-0000-0000-0000B8A40000}"/>
    <cellStyle name="20% - Accent1 4 4 6 3 5 2" xfId="42352" xr:uid="{00000000-0005-0000-0000-0000B9A40000}"/>
    <cellStyle name="20% - Accent1 4 4 6 3 5 2 2" xfId="42353" xr:uid="{00000000-0005-0000-0000-0000BAA40000}"/>
    <cellStyle name="20% - Accent1 4 4 6 3 5 3" xfId="42354" xr:uid="{00000000-0005-0000-0000-0000BBA40000}"/>
    <cellStyle name="20% - Accent1 4 4 6 3 6" xfId="42355" xr:uid="{00000000-0005-0000-0000-0000BCA40000}"/>
    <cellStyle name="20% - Accent1 4 4 6 3 6 2" xfId="42356" xr:uid="{00000000-0005-0000-0000-0000BDA40000}"/>
    <cellStyle name="20% - Accent1 4 4 6 3 6 2 2" xfId="42357" xr:uid="{00000000-0005-0000-0000-0000BEA40000}"/>
    <cellStyle name="20% - Accent1 4 4 6 3 6 3" xfId="42358" xr:uid="{00000000-0005-0000-0000-0000BFA40000}"/>
    <cellStyle name="20% - Accent1 4 4 6 3 7" xfId="42359" xr:uid="{00000000-0005-0000-0000-0000C0A40000}"/>
    <cellStyle name="20% - Accent1 4 4 6 3 7 2" xfId="42360" xr:uid="{00000000-0005-0000-0000-0000C1A40000}"/>
    <cellStyle name="20% - Accent1 4 4 6 3 8" xfId="42361" xr:uid="{00000000-0005-0000-0000-0000C2A40000}"/>
    <cellStyle name="20% - Accent1 4 4 6 3 8 2" xfId="42362" xr:uid="{00000000-0005-0000-0000-0000C3A40000}"/>
    <cellStyle name="20% - Accent1 4 4 6 3 9" xfId="42363" xr:uid="{00000000-0005-0000-0000-0000C4A40000}"/>
    <cellStyle name="20% - Accent1 4 4 6 4" xfId="42364" xr:uid="{00000000-0005-0000-0000-0000C5A40000}"/>
    <cellStyle name="20% - Accent1 4 4 6 4 2" xfId="42365" xr:uid="{00000000-0005-0000-0000-0000C6A40000}"/>
    <cellStyle name="20% - Accent1 4 4 6 4 2 2" xfId="42366" xr:uid="{00000000-0005-0000-0000-0000C7A40000}"/>
    <cellStyle name="20% - Accent1 4 4 6 4 2 2 2" xfId="42367" xr:uid="{00000000-0005-0000-0000-0000C8A40000}"/>
    <cellStyle name="20% - Accent1 4 4 6 4 2 3" xfId="42368" xr:uid="{00000000-0005-0000-0000-0000C9A40000}"/>
    <cellStyle name="20% - Accent1 4 4 6 4 3" xfId="42369" xr:uid="{00000000-0005-0000-0000-0000CAA40000}"/>
    <cellStyle name="20% - Accent1 4 4 6 4 3 2" xfId="42370" xr:uid="{00000000-0005-0000-0000-0000CBA40000}"/>
    <cellStyle name="20% - Accent1 4 4 6 4 4" xfId="42371" xr:uid="{00000000-0005-0000-0000-0000CCA40000}"/>
    <cellStyle name="20% - Accent1 4 4 6 5" xfId="42372" xr:uid="{00000000-0005-0000-0000-0000CDA40000}"/>
    <cellStyle name="20% - Accent1 4 4 6 5 2" xfId="42373" xr:uid="{00000000-0005-0000-0000-0000CEA40000}"/>
    <cellStyle name="20% - Accent1 4 4 6 5 2 2" xfId="42374" xr:uid="{00000000-0005-0000-0000-0000CFA40000}"/>
    <cellStyle name="20% - Accent1 4 4 6 5 2 2 2" xfId="42375" xr:uid="{00000000-0005-0000-0000-0000D0A40000}"/>
    <cellStyle name="20% - Accent1 4 4 6 5 2 3" xfId="42376" xr:uid="{00000000-0005-0000-0000-0000D1A40000}"/>
    <cellStyle name="20% - Accent1 4 4 6 5 3" xfId="42377" xr:uid="{00000000-0005-0000-0000-0000D2A40000}"/>
    <cellStyle name="20% - Accent1 4 4 6 5 3 2" xfId="42378" xr:uid="{00000000-0005-0000-0000-0000D3A40000}"/>
    <cellStyle name="20% - Accent1 4 4 6 5 4" xfId="42379" xr:uid="{00000000-0005-0000-0000-0000D4A40000}"/>
    <cellStyle name="20% - Accent1 4 4 6 6" xfId="42380" xr:uid="{00000000-0005-0000-0000-0000D5A40000}"/>
    <cellStyle name="20% - Accent1 4 4 6 6 2" xfId="42381" xr:uid="{00000000-0005-0000-0000-0000D6A40000}"/>
    <cellStyle name="20% - Accent1 4 4 6 6 2 2" xfId="42382" xr:uid="{00000000-0005-0000-0000-0000D7A40000}"/>
    <cellStyle name="20% - Accent1 4 4 6 6 2 2 2" xfId="42383" xr:uid="{00000000-0005-0000-0000-0000D8A40000}"/>
    <cellStyle name="20% - Accent1 4 4 6 6 2 3" xfId="42384" xr:uid="{00000000-0005-0000-0000-0000D9A40000}"/>
    <cellStyle name="20% - Accent1 4 4 6 6 3" xfId="42385" xr:uid="{00000000-0005-0000-0000-0000DAA40000}"/>
    <cellStyle name="20% - Accent1 4 4 6 6 3 2" xfId="42386" xr:uid="{00000000-0005-0000-0000-0000DBA40000}"/>
    <cellStyle name="20% - Accent1 4 4 6 6 4" xfId="42387" xr:uid="{00000000-0005-0000-0000-0000DCA40000}"/>
    <cellStyle name="20% - Accent1 4 4 6 7" xfId="42388" xr:uid="{00000000-0005-0000-0000-0000DDA40000}"/>
    <cellStyle name="20% - Accent1 4 4 6 7 2" xfId="42389" xr:uid="{00000000-0005-0000-0000-0000DEA40000}"/>
    <cellStyle name="20% - Accent1 4 4 6 7 2 2" xfId="42390" xr:uid="{00000000-0005-0000-0000-0000DFA40000}"/>
    <cellStyle name="20% - Accent1 4 4 6 7 3" xfId="42391" xr:uid="{00000000-0005-0000-0000-0000E0A40000}"/>
    <cellStyle name="20% - Accent1 4 4 6 8" xfId="42392" xr:uid="{00000000-0005-0000-0000-0000E1A40000}"/>
    <cellStyle name="20% - Accent1 4 4 6 8 2" xfId="42393" xr:uid="{00000000-0005-0000-0000-0000E2A40000}"/>
    <cellStyle name="20% - Accent1 4 4 6 8 2 2" xfId="42394" xr:uid="{00000000-0005-0000-0000-0000E3A40000}"/>
    <cellStyle name="20% - Accent1 4 4 6 8 3" xfId="42395" xr:uid="{00000000-0005-0000-0000-0000E4A40000}"/>
    <cellStyle name="20% - Accent1 4 4 6 9" xfId="42396" xr:uid="{00000000-0005-0000-0000-0000E5A40000}"/>
    <cellStyle name="20% - Accent1 4 4 6 9 2" xfId="42397" xr:uid="{00000000-0005-0000-0000-0000E6A40000}"/>
    <cellStyle name="20% - Accent1 4 4 7" xfId="42398" xr:uid="{00000000-0005-0000-0000-0000E7A40000}"/>
    <cellStyle name="20% - Accent1 4 4 7 2" xfId="42399" xr:uid="{00000000-0005-0000-0000-0000E8A40000}"/>
    <cellStyle name="20% - Accent1 4 4 7 2 2" xfId="42400" xr:uid="{00000000-0005-0000-0000-0000E9A40000}"/>
    <cellStyle name="20% - Accent1 4 4 7 2 2 2" xfId="42401" xr:uid="{00000000-0005-0000-0000-0000EAA40000}"/>
    <cellStyle name="20% - Accent1 4 4 7 2 2 2 2" xfId="42402" xr:uid="{00000000-0005-0000-0000-0000EBA40000}"/>
    <cellStyle name="20% - Accent1 4 4 7 2 2 3" xfId="42403" xr:uid="{00000000-0005-0000-0000-0000ECA40000}"/>
    <cellStyle name="20% - Accent1 4 4 7 2 3" xfId="42404" xr:uid="{00000000-0005-0000-0000-0000EDA40000}"/>
    <cellStyle name="20% - Accent1 4 4 7 2 3 2" xfId="42405" xr:uid="{00000000-0005-0000-0000-0000EEA40000}"/>
    <cellStyle name="20% - Accent1 4 4 7 2 4" xfId="42406" xr:uid="{00000000-0005-0000-0000-0000EFA40000}"/>
    <cellStyle name="20% - Accent1 4 4 7 3" xfId="42407" xr:uid="{00000000-0005-0000-0000-0000F0A40000}"/>
    <cellStyle name="20% - Accent1 4 4 7 3 2" xfId="42408" xr:uid="{00000000-0005-0000-0000-0000F1A40000}"/>
    <cellStyle name="20% - Accent1 4 4 7 3 2 2" xfId="42409" xr:uid="{00000000-0005-0000-0000-0000F2A40000}"/>
    <cellStyle name="20% - Accent1 4 4 7 3 2 2 2" xfId="42410" xr:uid="{00000000-0005-0000-0000-0000F3A40000}"/>
    <cellStyle name="20% - Accent1 4 4 7 3 2 3" xfId="42411" xr:uid="{00000000-0005-0000-0000-0000F4A40000}"/>
    <cellStyle name="20% - Accent1 4 4 7 3 3" xfId="42412" xr:uid="{00000000-0005-0000-0000-0000F5A40000}"/>
    <cellStyle name="20% - Accent1 4 4 7 3 3 2" xfId="42413" xr:uid="{00000000-0005-0000-0000-0000F6A40000}"/>
    <cellStyle name="20% - Accent1 4 4 7 3 4" xfId="42414" xr:uid="{00000000-0005-0000-0000-0000F7A40000}"/>
    <cellStyle name="20% - Accent1 4 4 7 4" xfId="42415" xr:uid="{00000000-0005-0000-0000-0000F8A40000}"/>
    <cellStyle name="20% - Accent1 4 4 7 4 2" xfId="42416" xr:uid="{00000000-0005-0000-0000-0000F9A40000}"/>
    <cellStyle name="20% - Accent1 4 4 7 4 2 2" xfId="42417" xr:uid="{00000000-0005-0000-0000-0000FAA40000}"/>
    <cellStyle name="20% - Accent1 4 4 7 4 2 2 2" xfId="42418" xr:uid="{00000000-0005-0000-0000-0000FBA40000}"/>
    <cellStyle name="20% - Accent1 4 4 7 4 2 3" xfId="42419" xr:uid="{00000000-0005-0000-0000-0000FCA40000}"/>
    <cellStyle name="20% - Accent1 4 4 7 4 3" xfId="42420" xr:uid="{00000000-0005-0000-0000-0000FDA40000}"/>
    <cellStyle name="20% - Accent1 4 4 7 4 3 2" xfId="42421" xr:uid="{00000000-0005-0000-0000-0000FEA40000}"/>
    <cellStyle name="20% - Accent1 4 4 7 4 4" xfId="42422" xr:uid="{00000000-0005-0000-0000-0000FFA40000}"/>
    <cellStyle name="20% - Accent1 4 4 7 5" xfId="42423" xr:uid="{00000000-0005-0000-0000-000000A50000}"/>
    <cellStyle name="20% - Accent1 4 4 7 5 2" xfId="42424" xr:uid="{00000000-0005-0000-0000-000001A50000}"/>
    <cellStyle name="20% - Accent1 4 4 7 5 2 2" xfId="42425" xr:uid="{00000000-0005-0000-0000-000002A50000}"/>
    <cellStyle name="20% - Accent1 4 4 7 5 3" xfId="42426" xr:uid="{00000000-0005-0000-0000-000003A50000}"/>
    <cellStyle name="20% - Accent1 4 4 7 6" xfId="42427" xr:uid="{00000000-0005-0000-0000-000004A50000}"/>
    <cellStyle name="20% - Accent1 4 4 7 6 2" xfId="42428" xr:uid="{00000000-0005-0000-0000-000005A50000}"/>
    <cellStyle name="20% - Accent1 4 4 7 6 2 2" xfId="42429" xr:uid="{00000000-0005-0000-0000-000006A50000}"/>
    <cellStyle name="20% - Accent1 4 4 7 6 3" xfId="42430" xr:uid="{00000000-0005-0000-0000-000007A50000}"/>
    <cellStyle name="20% - Accent1 4 4 7 7" xfId="42431" xr:uid="{00000000-0005-0000-0000-000008A50000}"/>
    <cellStyle name="20% - Accent1 4 4 7 7 2" xfId="42432" xr:uid="{00000000-0005-0000-0000-000009A50000}"/>
    <cellStyle name="20% - Accent1 4 4 7 8" xfId="42433" xr:uid="{00000000-0005-0000-0000-00000AA50000}"/>
    <cellStyle name="20% - Accent1 4 4 7 8 2" xfId="42434" xr:uid="{00000000-0005-0000-0000-00000BA50000}"/>
    <cellStyle name="20% - Accent1 4 4 7 9" xfId="42435" xr:uid="{00000000-0005-0000-0000-00000CA50000}"/>
    <cellStyle name="20% - Accent1 4 4 8" xfId="42436" xr:uid="{00000000-0005-0000-0000-00000DA50000}"/>
    <cellStyle name="20% - Accent1 4 4 8 2" xfId="42437" xr:uid="{00000000-0005-0000-0000-00000EA50000}"/>
    <cellStyle name="20% - Accent1 4 4 8 2 2" xfId="42438" xr:uid="{00000000-0005-0000-0000-00000FA50000}"/>
    <cellStyle name="20% - Accent1 4 4 8 2 2 2" xfId="42439" xr:uid="{00000000-0005-0000-0000-000010A50000}"/>
    <cellStyle name="20% - Accent1 4 4 8 2 2 2 2" xfId="42440" xr:uid="{00000000-0005-0000-0000-000011A50000}"/>
    <cellStyle name="20% - Accent1 4 4 8 2 2 3" xfId="42441" xr:uid="{00000000-0005-0000-0000-000012A50000}"/>
    <cellStyle name="20% - Accent1 4 4 8 2 3" xfId="42442" xr:uid="{00000000-0005-0000-0000-000013A50000}"/>
    <cellStyle name="20% - Accent1 4 4 8 2 3 2" xfId="42443" xr:uid="{00000000-0005-0000-0000-000014A50000}"/>
    <cellStyle name="20% - Accent1 4 4 8 2 4" xfId="42444" xr:uid="{00000000-0005-0000-0000-000015A50000}"/>
    <cellStyle name="20% - Accent1 4 4 8 3" xfId="42445" xr:uid="{00000000-0005-0000-0000-000016A50000}"/>
    <cellStyle name="20% - Accent1 4 4 8 3 2" xfId="42446" xr:uid="{00000000-0005-0000-0000-000017A50000}"/>
    <cellStyle name="20% - Accent1 4 4 8 3 2 2" xfId="42447" xr:uid="{00000000-0005-0000-0000-000018A50000}"/>
    <cellStyle name="20% - Accent1 4 4 8 3 2 2 2" xfId="42448" xr:uid="{00000000-0005-0000-0000-000019A50000}"/>
    <cellStyle name="20% - Accent1 4 4 8 3 2 3" xfId="42449" xr:uid="{00000000-0005-0000-0000-00001AA50000}"/>
    <cellStyle name="20% - Accent1 4 4 8 3 3" xfId="42450" xr:uid="{00000000-0005-0000-0000-00001BA50000}"/>
    <cellStyle name="20% - Accent1 4 4 8 3 3 2" xfId="42451" xr:uid="{00000000-0005-0000-0000-00001CA50000}"/>
    <cellStyle name="20% - Accent1 4 4 8 3 4" xfId="42452" xr:uid="{00000000-0005-0000-0000-00001DA50000}"/>
    <cellStyle name="20% - Accent1 4 4 8 4" xfId="42453" xr:uid="{00000000-0005-0000-0000-00001EA50000}"/>
    <cellStyle name="20% - Accent1 4 4 8 4 2" xfId="42454" xr:uid="{00000000-0005-0000-0000-00001FA50000}"/>
    <cellStyle name="20% - Accent1 4 4 8 4 2 2" xfId="42455" xr:uid="{00000000-0005-0000-0000-000020A50000}"/>
    <cellStyle name="20% - Accent1 4 4 8 4 2 2 2" xfId="42456" xr:uid="{00000000-0005-0000-0000-000021A50000}"/>
    <cellStyle name="20% - Accent1 4 4 8 4 2 3" xfId="42457" xr:uid="{00000000-0005-0000-0000-000022A50000}"/>
    <cellStyle name="20% - Accent1 4 4 8 4 3" xfId="42458" xr:uid="{00000000-0005-0000-0000-000023A50000}"/>
    <cellStyle name="20% - Accent1 4 4 8 4 3 2" xfId="42459" xr:uid="{00000000-0005-0000-0000-000024A50000}"/>
    <cellStyle name="20% - Accent1 4 4 8 4 4" xfId="42460" xr:uid="{00000000-0005-0000-0000-000025A50000}"/>
    <cellStyle name="20% - Accent1 4 4 8 5" xfId="42461" xr:uid="{00000000-0005-0000-0000-000026A50000}"/>
    <cellStyle name="20% - Accent1 4 4 8 5 2" xfId="42462" xr:uid="{00000000-0005-0000-0000-000027A50000}"/>
    <cellStyle name="20% - Accent1 4 4 8 5 2 2" xfId="42463" xr:uid="{00000000-0005-0000-0000-000028A50000}"/>
    <cellStyle name="20% - Accent1 4 4 8 5 3" xfId="42464" xr:uid="{00000000-0005-0000-0000-000029A50000}"/>
    <cellStyle name="20% - Accent1 4 4 8 6" xfId="42465" xr:uid="{00000000-0005-0000-0000-00002AA50000}"/>
    <cellStyle name="20% - Accent1 4 4 8 6 2" xfId="42466" xr:uid="{00000000-0005-0000-0000-00002BA50000}"/>
    <cellStyle name="20% - Accent1 4 4 8 6 2 2" xfId="42467" xr:uid="{00000000-0005-0000-0000-00002CA50000}"/>
    <cellStyle name="20% - Accent1 4 4 8 6 3" xfId="42468" xr:uid="{00000000-0005-0000-0000-00002DA50000}"/>
    <cellStyle name="20% - Accent1 4 4 8 7" xfId="42469" xr:uid="{00000000-0005-0000-0000-00002EA50000}"/>
    <cellStyle name="20% - Accent1 4 4 8 7 2" xfId="42470" xr:uid="{00000000-0005-0000-0000-00002FA50000}"/>
    <cellStyle name="20% - Accent1 4 4 8 8" xfId="42471" xr:uid="{00000000-0005-0000-0000-000030A50000}"/>
    <cellStyle name="20% - Accent1 4 4 8 8 2" xfId="42472" xr:uid="{00000000-0005-0000-0000-000031A50000}"/>
    <cellStyle name="20% - Accent1 4 4 8 9" xfId="42473" xr:uid="{00000000-0005-0000-0000-000032A50000}"/>
    <cellStyle name="20% - Accent1 4 4 9" xfId="42474" xr:uid="{00000000-0005-0000-0000-000033A50000}"/>
    <cellStyle name="20% - Accent1 4 4 9 2" xfId="42475" xr:uid="{00000000-0005-0000-0000-000034A50000}"/>
    <cellStyle name="20% - Accent1 4 4 9 2 2" xfId="42476" xr:uid="{00000000-0005-0000-0000-000035A50000}"/>
    <cellStyle name="20% - Accent1 4 4 9 2 2 2" xfId="42477" xr:uid="{00000000-0005-0000-0000-000036A50000}"/>
    <cellStyle name="20% - Accent1 4 4 9 2 3" xfId="42478" xr:uid="{00000000-0005-0000-0000-000037A50000}"/>
    <cellStyle name="20% - Accent1 4 4 9 3" xfId="42479" xr:uid="{00000000-0005-0000-0000-000038A50000}"/>
    <cellStyle name="20% - Accent1 4 4 9 3 2" xfId="42480" xr:uid="{00000000-0005-0000-0000-000039A50000}"/>
    <cellStyle name="20% - Accent1 4 4 9 4" xfId="42481" xr:uid="{00000000-0005-0000-0000-00003AA50000}"/>
    <cellStyle name="20% - Accent1 4 5" xfId="42482" xr:uid="{00000000-0005-0000-0000-00003BA50000}"/>
    <cellStyle name="20% - Accent1 4 5 10" xfId="42483" xr:uid="{00000000-0005-0000-0000-00003CA50000}"/>
    <cellStyle name="20% - Accent1 4 5 10 2" xfId="42484" xr:uid="{00000000-0005-0000-0000-00003DA50000}"/>
    <cellStyle name="20% - Accent1 4 5 10 2 2" xfId="42485" xr:uid="{00000000-0005-0000-0000-00003EA50000}"/>
    <cellStyle name="20% - Accent1 4 5 10 2 2 2" xfId="42486" xr:uid="{00000000-0005-0000-0000-00003FA50000}"/>
    <cellStyle name="20% - Accent1 4 5 10 2 3" xfId="42487" xr:uid="{00000000-0005-0000-0000-000040A50000}"/>
    <cellStyle name="20% - Accent1 4 5 10 3" xfId="42488" xr:uid="{00000000-0005-0000-0000-000041A50000}"/>
    <cellStyle name="20% - Accent1 4 5 10 3 2" xfId="42489" xr:uid="{00000000-0005-0000-0000-000042A50000}"/>
    <cellStyle name="20% - Accent1 4 5 10 4" xfId="42490" xr:uid="{00000000-0005-0000-0000-000043A50000}"/>
    <cellStyle name="20% - Accent1 4 5 11" xfId="42491" xr:uid="{00000000-0005-0000-0000-000044A50000}"/>
    <cellStyle name="20% - Accent1 4 5 11 2" xfId="42492" xr:uid="{00000000-0005-0000-0000-000045A50000}"/>
    <cellStyle name="20% - Accent1 4 5 11 2 2" xfId="42493" xr:uid="{00000000-0005-0000-0000-000046A50000}"/>
    <cellStyle name="20% - Accent1 4 5 11 2 2 2" xfId="42494" xr:uid="{00000000-0005-0000-0000-000047A50000}"/>
    <cellStyle name="20% - Accent1 4 5 11 2 3" xfId="42495" xr:uid="{00000000-0005-0000-0000-000048A50000}"/>
    <cellStyle name="20% - Accent1 4 5 11 3" xfId="42496" xr:uid="{00000000-0005-0000-0000-000049A50000}"/>
    <cellStyle name="20% - Accent1 4 5 11 3 2" xfId="42497" xr:uid="{00000000-0005-0000-0000-00004AA50000}"/>
    <cellStyle name="20% - Accent1 4 5 11 4" xfId="42498" xr:uid="{00000000-0005-0000-0000-00004BA50000}"/>
    <cellStyle name="20% - Accent1 4 5 12" xfId="42499" xr:uid="{00000000-0005-0000-0000-00004CA50000}"/>
    <cellStyle name="20% - Accent1 4 5 12 2" xfId="42500" xr:uid="{00000000-0005-0000-0000-00004DA50000}"/>
    <cellStyle name="20% - Accent1 4 5 12 2 2" xfId="42501" xr:uid="{00000000-0005-0000-0000-00004EA50000}"/>
    <cellStyle name="20% - Accent1 4 5 12 3" xfId="42502" xr:uid="{00000000-0005-0000-0000-00004FA50000}"/>
    <cellStyle name="20% - Accent1 4 5 13" xfId="42503" xr:uid="{00000000-0005-0000-0000-000050A50000}"/>
    <cellStyle name="20% - Accent1 4 5 13 2" xfId="42504" xr:uid="{00000000-0005-0000-0000-000051A50000}"/>
    <cellStyle name="20% - Accent1 4 5 13 2 2" xfId="42505" xr:uid="{00000000-0005-0000-0000-000052A50000}"/>
    <cellStyle name="20% - Accent1 4 5 13 3" xfId="42506" xr:uid="{00000000-0005-0000-0000-000053A50000}"/>
    <cellStyle name="20% - Accent1 4 5 14" xfId="42507" xr:uid="{00000000-0005-0000-0000-000054A50000}"/>
    <cellStyle name="20% - Accent1 4 5 14 2" xfId="42508" xr:uid="{00000000-0005-0000-0000-000055A50000}"/>
    <cellStyle name="20% - Accent1 4 5 15" xfId="42509" xr:uid="{00000000-0005-0000-0000-000056A50000}"/>
    <cellStyle name="20% - Accent1 4 5 15 2" xfId="42510" xr:uid="{00000000-0005-0000-0000-000057A50000}"/>
    <cellStyle name="20% - Accent1 4 5 16" xfId="42511" xr:uid="{00000000-0005-0000-0000-000058A50000}"/>
    <cellStyle name="20% - Accent1 4 5 2" xfId="42512" xr:uid="{00000000-0005-0000-0000-000059A50000}"/>
    <cellStyle name="20% - Accent1 4 5 2 10" xfId="42513" xr:uid="{00000000-0005-0000-0000-00005AA50000}"/>
    <cellStyle name="20% - Accent1 4 5 2 10 2" xfId="42514" xr:uid="{00000000-0005-0000-0000-00005BA50000}"/>
    <cellStyle name="20% - Accent1 4 5 2 10 2 2" xfId="42515" xr:uid="{00000000-0005-0000-0000-00005CA50000}"/>
    <cellStyle name="20% - Accent1 4 5 2 10 2 2 2" xfId="42516" xr:uid="{00000000-0005-0000-0000-00005DA50000}"/>
    <cellStyle name="20% - Accent1 4 5 2 10 2 3" xfId="42517" xr:uid="{00000000-0005-0000-0000-00005EA50000}"/>
    <cellStyle name="20% - Accent1 4 5 2 10 3" xfId="42518" xr:uid="{00000000-0005-0000-0000-00005FA50000}"/>
    <cellStyle name="20% - Accent1 4 5 2 10 3 2" xfId="42519" xr:uid="{00000000-0005-0000-0000-000060A50000}"/>
    <cellStyle name="20% - Accent1 4 5 2 10 4" xfId="42520" xr:uid="{00000000-0005-0000-0000-000061A50000}"/>
    <cellStyle name="20% - Accent1 4 5 2 11" xfId="42521" xr:uid="{00000000-0005-0000-0000-000062A50000}"/>
    <cellStyle name="20% - Accent1 4 5 2 11 2" xfId="42522" xr:uid="{00000000-0005-0000-0000-000063A50000}"/>
    <cellStyle name="20% - Accent1 4 5 2 11 2 2" xfId="42523" xr:uid="{00000000-0005-0000-0000-000064A50000}"/>
    <cellStyle name="20% - Accent1 4 5 2 11 3" xfId="42524" xr:uid="{00000000-0005-0000-0000-000065A50000}"/>
    <cellStyle name="20% - Accent1 4 5 2 12" xfId="42525" xr:uid="{00000000-0005-0000-0000-000066A50000}"/>
    <cellStyle name="20% - Accent1 4 5 2 12 2" xfId="42526" xr:uid="{00000000-0005-0000-0000-000067A50000}"/>
    <cellStyle name="20% - Accent1 4 5 2 12 2 2" xfId="42527" xr:uid="{00000000-0005-0000-0000-000068A50000}"/>
    <cellStyle name="20% - Accent1 4 5 2 12 3" xfId="42528" xr:uid="{00000000-0005-0000-0000-000069A50000}"/>
    <cellStyle name="20% - Accent1 4 5 2 13" xfId="42529" xr:uid="{00000000-0005-0000-0000-00006AA50000}"/>
    <cellStyle name="20% - Accent1 4 5 2 13 2" xfId="42530" xr:uid="{00000000-0005-0000-0000-00006BA50000}"/>
    <cellStyle name="20% - Accent1 4 5 2 14" xfId="42531" xr:uid="{00000000-0005-0000-0000-00006CA50000}"/>
    <cellStyle name="20% - Accent1 4 5 2 14 2" xfId="42532" xr:uid="{00000000-0005-0000-0000-00006DA50000}"/>
    <cellStyle name="20% - Accent1 4 5 2 15" xfId="42533" xr:uid="{00000000-0005-0000-0000-00006EA50000}"/>
    <cellStyle name="20% - Accent1 4 5 2 2" xfId="42534" xr:uid="{00000000-0005-0000-0000-00006FA50000}"/>
    <cellStyle name="20% - Accent1 4 5 2 2 10" xfId="42535" xr:uid="{00000000-0005-0000-0000-000070A50000}"/>
    <cellStyle name="20% - Accent1 4 5 2 2 10 2" xfId="42536" xr:uid="{00000000-0005-0000-0000-000071A50000}"/>
    <cellStyle name="20% - Accent1 4 5 2 2 10 2 2" xfId="42537" xr:uid="{00000000-0005-0000-0000-000072A50000}"/>
    <cellStyle name="20% - Accent1 4 5 2 2 10 3" xfId="42538" xr:uid="{00000000-0005-0000-0000-000073A50000}"/>
    <cellStyle name="20% - Accent1 4 5 2 2 11" xfId="42539" xr:uid="{00000000-0005-0000-0000-000074A50000}"/>
    <cellStyle name="20% - Accent1 4 5 2 2 11 2" xfId="42540" xr:uid="{00000000-0005-0000-0000-000075A50000}"/>
    <cellStyle name="20% - Accent1 4 5 2 2 11 2 2" xfId="42541" xr:uid="{00000000-0005-0000-0000-000076A50000}"/>
    <cellStyle name="20% - Accent1 4 5 2 2 11 3" xfId="42542" xr:uid="{00000000-0005-0000-0000-000077A50000}"/>
    <cellStyle name="20% - Accent1 4 5 2 2 12" xfId="42543" xr:uid="{00000000-0005-0000-0000-000078A50000}"/>
    <cellStyle name="20% - Accent1 4 5 2 2 12 2" xfId="42544" xr:uid="{00000000-0005-0000-0000-000079A50000}"/>
    <cellStyle name="20% - Accent1 4 5 2 2 13" xfId="42545" xr:uid="{00000000-0005-0000-0000-00007AA50000}"/>
    <cellStyle name="20% - Accent1 4 5 2 2 13 2" xfId="42546" xr:uid="{00000000-0005-0000-0000-00007BA50000}"/>
    <cellStyle name="20% - Accent1 4 5 2 2 14" xfId="42547" xr:uid="{00000000-0005-0000-0000-00007CA50000}"/>
    <cellStyle name="20% - Accent1 4 5 2 2 2" xfId="42548" xr:uid="{00000000-0005-0000-0000-00007DA50000}"/>
    <cellStyle name="20% - Accent1 4 5 2 2 2 10" xfId="42549" xr:uid="{00000000-0005-0000-0000-00007EA50000}"/>
    <cellStyle name="20% - Accent1 4 5 2 2 2 10 2" xfId="42550" xr:uid="{00000000-0005-0000-0000-00007FA50000}"/>
    <cellStyle name="20% - Accent1 4 5 2 2 2 11" xfId="42551" xr:uid="{00000000-0005-0000-0000-000080A50000}"/>
    <cellStyle name="20% - Accent1 4 5 2 2 2 2" xfId="42552" xr:uid="{00000000-0005-0000-0000-000081A50000}"/>
    <cellStyle name="20% - Accent1 4 5 2 2 2 2 2" xfId="42553" xr:uid="{00000000-0005-0000-0000-000082A50000}"/>
    <cellStyle name="20% - Accent1 4 5 2 2 2 2 2 2" xfId="42554" xr:uid="{00000000-0005-0000-0000-000083A50000}"/>
    <cellStyle name="20% - Accent1 4 5 2 2 2 2 2 2 2" xfId="42555" xr:uid="{00000000-0005-0000-0000-000084A50000}"/>
    <cellStyle name="20% - Accent1 4 5 2 2 2 2 2 2 2 2" xfId="42556" xr:uid="{00000000-0005-0000-0000-000085A50000}"/>
    <cellStyle name="20% - Accent1 4 5 2 2 2 2 2 2 3" xfId="42557" xr:uid="{00000000-0005-0000-0000-000086A50000}"/>
    <cellStyle name="20% - Accent1 4 5 2 2 2 2 2 3" xfId="42558" xr:uid="{00000000-0005-0000-0000-000087A50000}"/>
    <cellStyle name="20% - Accent1 4 5 2 2 2 2 2 3 2" xfId="42559" xr:uid="{00000000-0005-0000-0000-000088A50000}"/>
    <cellStyle name="20% - Accent1 4 5 2 2 2 2 2 4" xfId="42560" xr:uid="{00000000-0005-0000-0000-000089A50000}"/>
    <cellStyle name="20% - Accent1 4 5 2 2 2 2 3" xfId="42561" xr:uid="{00000000-0005-0000-0000-00008AA50000}"/>
    <cellStyle name="20% - Accent1 4 5 2 2 2 2 3 2" xfId="42562" xr:uid="{00000000-0005-0000-0000-00008BA50000}"/>
    <cellStyle name="20% - Accent1 4 5 2 2 2 2 3 2 2" xfId="42563" xr:uid="{00000000-0005-0000-0000-00008CA50000}"/>
    <cellStyle name="20% - Accent1 4 5 2 2 2 2 3 2 2 2" xfId="42564" xr:uid="{00000000-0005-0000-0000-00008DA50000}"/>
    <cellStyle name="20% - Accent1 4 5 2 2 2 2 3 2 3" xfId="42565" xr:uid="{00000000-0005-0000-0000-00008EA50000}"/>
    <cellStyle name="20% - Accent1 4 5 2 2 2 2 3 3" xfId="42566" xr:uid="{00000000-0005-0000-0000-00008FA50000}"/>
    <cellStyle name="20% - Accent1 4 5 2 2 2 2 3 3 2" xfId="42567" xr:uid="{00000000-0005-0000-0000-000090A50000}"/>
    <cellStyle name="20% - Accent1 4 5 2 2 2 2 3 4" xfId="42568" xr:uid="{00000000-0005-0000-0000-000091A50000}"/>
    <cellStyle name="20% - Accent1 4 5 2 2 2 2 4" xfId="42569" xr:uid="{00000000-0005-0000-0000-000092A50000}"/>
    <cellStyle name="20% - Accent1 4 5 2 2 2 2 4 2" xfId="42570" xr:uid="{00000000-0005-0000-0000-000093A50000}"/>
    <cellStyle name="20% - Accent1 4 5 2 2 2 2 4 2 2" xfId="42571" xr:uid="{00000000-0005-0000-0000-000094A50000}"/>
    <cellStyle name="20% - Accent1 4 5 2 2 2 2 4 2 2 2" xfId="42572" xr:uid="{00000000-0005-0000-0000-000095A50000}"/>
    <cellStyle name="20% - Accent1 4 5 2 2 2 2 4 2 3" xfId="42573" xr:uid="{00000000-0005-0000-0000-000096A50000}"/>
    <cellStyle name="20% - Accent1 4 5 2 2 2 2 4 3" xfId="42574" xr:uid="{00000000-0005-0000-0000-000097A50000}"/>
    <cellStyle name="20% - Accent1 4 5 2 2 2 2 4 3 2" xfId="42575" xr:uid="{00000000-0005-0000-0000-000098A50000}"/>
    <cellStyle name="20% - Accent1 4 5 2 2 2 2 4 4" xfId="42576" xr:uid="{00000000-0005-0000-0000-000099A50000}"/>
    <cellStyle name="20% - Accent1 4 5 2 2 2 2 5" xfId="42577" xr:uid="{00000000-0005-0000-0000-00009AA50000}"/>
    <cellStyle name="20% - Accent1 4 5 2 2 2 2 5 2" xfId="42578" xr:uid="{00000000-0005-0000-0000-00009BA50000}"/>
    <cellStyle name="20% - Accent1 4 5 2 2 2 2 5 2 2" xfId="42579" xr:uid="{00000000-0005-0000-0000-00009CA50000}"/>
    <cellStyle name="20% - Accent1 4 5 2 2 2 2 5 3" xfId="42580" xr:uid="{00000000-0005-0000-0000-00009DA50000}"/>
    <cellStyle name="20% - Accent1 4 5 2 2 2 2 6" xfId="42581" xr:uid="{00000000-0005-0000-0000-00009EA50000}"/>
    <cellStyle name="20% - Accent1 4 5 2 2 2 2 6 2" xfId="42582" xr:uid="{00000000-0005-0000-0000-00009FA50000}"/>
    <cellStyle name="20% - Accent1 4 5 2 2 2 2 6 2 2" xfId="42583" xr:uid="{00000000-0005-0000-0000-0000A0A50000}"/>
    <cellStyle name="20% - Accent1 4 5 2 2 2 2 6 3" xfId="42584" xr:uid="{00000000-0005-0000-0000-0000A1A50000}"/>
    <cellStyle name="20% - Accent1 4 5 2 2 2 2 7" xfId="42585" xr:uid="{00000000-0005-0000-0000-0000A2A50000}"/>
    <cellStyle name="20% - Accent1 4 5 2 2 2 2 7 2" xfId="42586" xr:uid="{00000000-0005-0000-0000-0000A3A50000}"/>
    <cellStyle name="20% - Accent1 4 5 2 2 2 2 8" xfId="42587" xr:uid="{00000000-0005-0000-0000-0000A4A50000}"/>
    <cellStyle name="20% - Accent1 4 5 2 2 2 2 8 2" xfId="42588" xr:uid="{00000000-0005-0000-0000-0000A5A50000}"/>
    <cellStyle name="20% - Accent1 4 5 2 2 2 2 9" xfId="42589" xr:uid="{00000000-0005-0000-0000-0000A6A50000}"/>
    <cellStyle name="20% - Accent1 4 5 2 2 2 3" xfId="42590" xr:uid="{00000000-0005-0000-0000-0000A7A50000}"/>
    <cellStyle name="20% - Accent1 4 5 2 2 2 3 2" xfId="42591" xr:uid="{00000000-0005-0000-0000-0000A8A50000}"/>
    <cellStyle name="20% - Accent1 4 5 2 2 2 3 2 2" xfId="42592" xr:uid="{00000000-0005-0000-0000-0000A9A50000}"/>
    <cellStyle name="20% - Accent1 4 5 2 2 2 3 2 2 2" xfId="42593" xr:uid="{00000000-0005-0000-0000-0000AAA50000}"/>
    <cellStyle name="20% - Accent1 4 5 2 2 2 3 2 2 2 2" xfId="42594" xr:uid="{00000000-0005-0000-0000-0000ABA50000}"/>
    <cellStyle name="20% - Accent1 4 5 2 2 2 3 2 2 3" xfId="42595" xr:uid="{00000000-0005-0000-0000-0000ACA50000}"/>
    <cellStyle name="20% - Accent1 4 5 2 2 2 3 2 3" xfId="42596" xr:uid="{00000000-0005-0000-0000-0000ADA50000}"/>
    <cellStyle name="20% - Accent1 4 5 2 2 2 3 2 3 2" xfId="42597" xr:uid="{00000000-0005-0000-0000-0000AEA50000}"/>
    <cellStyle name="20% - Accent1 4 5 2 2 2 3 2 4" xfId="42598" xr:uid="{00000000-0005-0000-0000-0000AFA50000}"/>
    <cellStyle name="20% - Accent1 4 5 2 2 2 3 3" xfId="42599" xr:uid="{00000000-0005-0000-0000-0000B0A50000}"/>
    <cellStyle name="20% - Accent1 4 5 2 2 2 3 3 2" xfId="42600" xr:uid="{00000000-0005-0000-0000-0000B1A50000}"/>
    <cellStyle name="20% - Accent1 4 5 2 2 2 3 3 2 2" xfId="42601" xr:uid="{00000000-0005-0000-0000-0000B2A50000}"/>
    <cellStyle name="20% - Accent1 4 5 2 2 2 3 3 2 2 2" xfId="42602" xr:uid="{00000000-0005-0000-0000-0000B3A50000}"/>
    <cellStyle name="20% - Accent1 4 5 2 2 2 3 3 2 3" xfId="42603" xr:uid="{00000000-0005-0000-0000-0000B4A50000}"/>
    <cellStyle name="20% - Accent1 4 5 2 2 2 3 3 3" xfId="42604" xr:uid="{00000000-0005-0000-0000-0000B5A50000}"/>
    <cellStyle name="20% - Accent1 4 5 2 2 2 3 3 3 2" xfId="42605" xr:uid="{00000000-0005-0000-0000-0000B6A50000}"/>
    <cellStyle name="20% - Accent1 4 5 2 2 2 3 3 4" xfId="42606" xr:uid="{00000000-0005-0000-0000-0000B7A50000}"/>
    <cellStyle name="20% - Accent1 4 5 2 2 2 3 4" xfId="42607" xr:uid="{00000000-0005-0000-0000-0000B8A50000}"/>
    <cellStyle name="20% - Accent1 4 5 2 2 2 3 4 2" xfId="42608" xr:uid="{00000000-0005-0000-0000-0000B9A50000}"/>
    <cellStyle name="20% - Accent1 4 5 2 2 2 3 4 2 2" xfId="42609" xr:uid="{00000000-0005-0000-0000-0000BAA50000}"/>
    <cellStyle name="20% - Accent1 4 5 2 2 2 3 4 2 2 2" xfId="42610" xr:uid="{00000000-0005-0000-0000-0000BBA50000}"/>
    <cellStyle name="20% - Accent1 4 5 2 2 2 3 4 2 3" xfId="42611" xr:uid="{00000000-0005-0000-0000-0000BCA50000}"/>
    <cellStyle name="20% - Accent1 4 5 2 2 2 3 4 3" xfId="42612" xr:uid="{00000000-0005-0000-0000-0000BDA50000}"/>
    <cellStyle name="20% - Accent1 4 5 2 2 2 3 4 3 2" xfId="42613" xr:uid="{00000000-0005-0000-0000-0000BEA50000}"/>
    <cellStyle name="20% - Accent1 4 5 2 2 2 3 4 4" xfId="42614" xr:uid="{00000000-0005-0000-0000-0000BFA50000}"/>
    <cellStyle name="20% - Accent1 4 5 2 2 2 3 5" xfId="42615" xr:uid="{00000000-0005-0000-0000-0000C0A50000}"/>
    <cellStyle name="20% - Accent1 4 5 2 2 2 3 5 2" xfId="42616" xr:uid="{00000000-0005-0000-0000-0000C1A50000}"/>
    <cellStyle name="20% - Accent1 4 5 2 2 2 3 5 2 2" xfId="42617" xr:uid="{00000000-0005-0000-0000-0000C2A50000}"/>
    <cellStyle name="20% - Accent1 4 5 2 2 2 3 5 3" xfId="42618" xr:uid="{00000000-0005-0000-0000-0000C3A50000}"/>
    <cellStyle name="20% - Accent1 4 5 2 2 2 3 6" xfId="42619" xr:uid="{00000000-0005-0000-0000-0000C4A50000}"/>
    <cellStyle name="20% - Accent1 4 5 2 2 2 3 6 2" xfId="42620" xr:uid="{00000000-0005-0000-0000-0000C5A50000}"/>
    <cellStyle name="20% - Accent1 4 5 2 2 2 3 6 2 2" xfId="42621" xr:uid="{00000000-0005-0000-0000-0000C6A50000}"/>
    <cellStyle name="20% - Accent1 4 5 2 2 2 3 6 3" xfId="42622" xr:uid="{00000000-0005-0000-0000-0000C7A50000}"/>
    <cellStyle name="20% - Accent1 4 5 2 2 2 3 7" xfId="42623" xr:uid="{00000000-0005-0000-0000-0000C8A50000}"/>
    <cellStyle name="20% - Accent1 4 5 2 2 2 3 7 2" xfId="42624" xr:uid="{00000000-0005-0000-0000-0000C9A50000}"/>
    <cellStyle name="20% - Accent1 4 5 2 2 2 3 8" xfId="42625" xr:uid="{00000000-0005-0000-0000-0000CAA50000}"/>
    <cellStyle name="20% - Accent1 4 5 2 2 2 3 8 2" xfId="42626" xr:uid="{00000000-0005-0000-0000-0000CBA50000}"/>
    <cellStyle name="20% - Accent1 4 5 2 2 2 3 9" xfId="42627" xr:uid="{00000000-0005-0000-0000-0000CCA50000}"/>
    <cellStyle name="20% - Accent1 4 5 2 2 2 4" xfId="42628" xr:uid="{00000000-0005-0000-0000-0000CDA50000}"/>
    <cellStyle name="20% - Accent1 4 5 2 2 2 4 2" xfId="42629" xr:uid="{00000000-0005-0000-0000-0000CEA50000}"/>
    <cellStyle name="20% - Accent1 4 5 2 2 2 4 2 2" xfId="42630" xr:uid="{00000000-0005-0000-0000-0000CFA50000}"/>
    <cellStyle name="20% - Accent1 4 5 2 2 2 4 2 2 2" xfId="42631" xr:uid="{00000000-0005-0000-0000-0000D0A50000}"/>
    <cellStyle name="20% - Accent1 4 5 2 2 2 4 2 3" xfId="42632" xr:uid="{00000000-0005-0000-0000-0000D1A50000}"/>
    <cellStyle name="20% - Accent1 4 5 2 2 2 4 3" xfId="42633" xr:uid="{00000000-0005-0000-0000-0000D2A50000}"/>
    <cellStyle name="20% - Accent1 4 5 2 2 2 4 3 2" xfId="42634" xr:uid="{00000000-0005-0000-0000-0000D3A50000}"/>
    <cellStyle name="20% - Accent1 4 5 2 2 2 4 4" xfId="42635" xr:uid="{00000000-0005-0000-0000-0000D4A50000}"/>
    <cellStyle name="20% - Accent1 4 5 2 2 2 5" xfId="42636" xr:uid="{00000000-0005-0000-0000-0000D5A50000}"/>
    <cellStyle name="20% - Accent1 4 5 2 2 2 5 2" xfId="42637" xr:uid="{00000000-0005-0000-0000-0000D6A50000}"/>
    <cellStyle name="20% - Accent1 4 5 2 2 2 5 2 2" xfId="42638" xr:uid="{00000000-0005-0000-0000-0000D7A50000}"/>
    <cellStyle name="20% - Accent1 4 5 2 2 2 5 2 2 2" xfId="42639" xr:uid="{00000000-0005-0000-0000-0000D8A50000}"/>
    <cellStyle name="20% - Accent1 4 5 2 2 2 5 2 3" xfId="42640" xr:uid="{00000000-0005-0000-0000-0000D9A50000}"/>
    <cellStyle name="20% - Accent1 4 5 2 2 2 5 3" xfId="42641" xr:uid="{00000000-0005-0000-0000-0000DAA50000}"/>
    <cellStyle name="20% - Accent1 4 5 2 2 2 5 3 2" xfId="42642" xr:uid="{00000000-0005-0000-0000-0000DBA50000}"/>
    <cellStyle name="20% - Accent1 4 5 2 2 2 5 4" xfId="42643" xr:uid="{00000000-0005-0000-0000-0000DCA50000}"/>
    <cellStyle name="20% - Accent1 4 5 2 2 2 6" xfId="42644" xr:uid="{00000000-0005-0000-0000-0000DDA50000}"/>
    <cellStyle name="20% - Accent1 4 5 2 2 2 6 2" xfId="42645" xr:uid="{00000000-0005-0000-0000-0000DEA50000}"/>
    <cellStyle name="20% - Accent1 4 5 2 2 2 6 2 2" xfId="42646" xr:uid="{00000000-0005-0000-0000-0000DFA50000}"/>
    <cellStyle name="20% - Accent1 4 5 2 2 2 6 2 2 2" xfId="42647" xr:uid="{00000000-0005-0000-0000-0000E0A50000}"/>
    <cellStyle name="20% - Accent1 4 5 2 2 2 6 2 3" xfId="42648" xr:uid="{00000000-0005-0000-0000-0000E1A50000}"/>
    <cellStyle name="20% - Accent1 4 5 2 2 2 6 3" xfId="42649" xr:uid="{00000000-0005-0000-0000-0000E2A50000}"/>
    <cellStyle name="20% - Accent1 4 5 2 2 2 6 3 2" xfId="42650" xr:uid="{00000000-0005-0000-0000-0000E3A50000}"/>
    <cellStyle name="20% - Accent1 4 5 2 2 2 6 4" xfId="42651" xr:uid="{00000000-0005-0000-0000-0000E4A50000}"/>
    <cellStyle name="20% - Accent1 4 5 2 2 2 7" xfId="42652" xr:uid="{00000000-0005-0000-0000-0000E5A50000}"/>
    <cellStyle name="20% - Accent1 4 5 2 2 2 7 2" xfId="42653" xr:uid="{00000000-0005-0000-0000-0000E6A50000}"/>
    <cellStyle name="20% - Accent1 4 5 2 2 2 7 2 2" xfId="42654" xr:uid="{00000000-0005-0000-0000-0000E7A50000}"/>
    <cellStyle name="20% - Accent1 4 5 2 2 2 7 3" xfId="42655" xr:uid="{00000000-0005-0000-0000-0000E8A50000}"/>
    <cellStyle name="20% - Accent1 4 5 2 2 2 8" xfId="42656" xr:uid="{00000000-0005-0000-0000-0000E9A50000}"/>
    <cellStyle name="20% - Accent1 4 5 2 2 2 8 2" xfId="42657" xr:uid="{00000000-0005-0000-0000-0000EAA50000}"/>
    <cellStyle name="20% - Accent1 4 5 2 2 2 8 2 2" xfId="42658" xr:uid="{00000000-0005-0000-0000-0000EBA50000}"/>
    <cellStyle name="20% - Accent1 4 5 2 2 2 8 3" xfId="42659" xr:uid="{00000000-0005-0000-0000-0000ECA50000}"/>
    <cellStyle name="20% - Accent1 4 5 2 2 2 9" xfId="42660" xr:uid="{00000000-0005-0000-0000-0000EDA50000}"/>
    <cellStyle name="20% - Accent1 4 5 2 2 2 9 2" xfId="42661" xr:uid="{00000000-0005-0000-0000-0000EEA50000}"/>
    <cellStyle name="20% - Accent1 4 5 2 2 3" xfId="42662" xr:uid="{00000000-0005-0000-0000-0000EFA50000}"/>
    <cellStyle name="20% - Accent1 4 5 2 2 3 10" xfId="42663" xr:uid="{00000000-0005-0000-0000-0000F0A50000}"/>
    <cellStyle name="20% - Accent1 4 5 2 2 3 10 2" xfId="42664" xr:uid="{00000000-0005-0000-0000-0000F1A50000}"/>
    <cellStyle name="20% - Accent1 4 5 2 2 3 11" xfId="42665" xr:uid="{00000000-0005-0000-0000-0000F2A50000}"/>
    <cellStyle name="20% - Accent1 4 5 2 2 3 2" xfId="42666" xr:uid="{00000000-0005-0000-0000-0000F3A50000}"/>
    <cellStyle name="20% - Accent1 4 5 2 2 3 2 2" xfId="42667" xr:uid="{00000000-0005-0000-0000-0000F4A50000}"/>
    <cellStyle name="20% - Accent1 4 5 2 2 3 2 2 2" xfId="42668" xr:uid="{00000000-0005-0000-0000-0000F5A50000}"/>
    <cellStyle name="20% - Accent1 4 5 2 2 3 2 2 2 2" xfId="42669" xr:uid="{00000000-0005-0000-0000-0000F6A50000}"/>
    <cellStyle name="20% - Accent1 4 5 2 2 3 2 2 2 2 2" xfId="42670" xr:uid="{00000000-0005-0000-0000-0000F7A50000}"/>
    <cellStyle name="20% - Accent1 4 5 2 2 3 2 2 2 3" xfId="42671" xr:uid="{00000000-0005-0000-0000-0000F8A50000}"/>
    <cellStyle name="20% - Accent1 4 5 2 2 3 2 2 3" xfId="42672" xr:uid="{00000000-0005-0000-0000-0000F9A50000}"/>
    <cellStyle name="20% - Accent1 4 5 2 2 3 2 2 3 2" xfId="42673" xr:uid="{00000000-0005-0000-0000-0000FAA50000}"/>
    <cellStyle name="20% - Accent1 4 5 2 2 3 2 2 4" xfId="42674" xr:uid="{00000000-0005-0000-0000-0000FBA50000}"/>
    <cellStyle name="20% - Accent1 4 5 2 2 3 2 3" xfId="42675" xr:uid="{00000000-0005-0000-0000-0000FCA50000}"/>
    <cellStyle name="20% - Accent1 4 5 2 2 3 2 3 2" xfId="42676" xr:uid="{00000000-0005-0000-0000-0000FDA50000}"/>
    <cellStyle name="20% - Accent1 4 5 2 2 3 2 3 2 2" xfId="42677" xr:uid="{00000000-0005-0000-0000-0000FEA50000}"/>
    <cellStyle name="20% - Accent1 4 5 2 2 3 2 3 2 2 2" xfId="42678" xr:uid="{00000000-0005-0000-0000-0000FFA50000}"/>
    <cellStyle name="20% - Accent1 4 5 2 2 3 2 3 2 3" xfId="42679" xr:uid="{00000000-0005-0000-0000-000000A60000}"/>
    <cellStyle name="20% - Accent1 4 5 2 2 3 2 3 3" xfId="42680" xr:uid="{00000000-0005-0000-0000-000001A60000}"/>
    <cellStyle name="20% - Accent1 4 5 2 2 3 2 3 3 2" xfId="42681" xr:uid="{00000000-0005-0000-0000-000002A60000}"/>
    <cellStyle name="20% - Accent1 4 5 2 2 3 2 3 4" xfId="42682" xr:uid="{00000000-0005-0000-0000-000003A60000}"/>
    <cellStyle name="20% - Accent1 4 5 2 2 3 2 4" xfId="42683" xr:uid="{00000000-0005-0000-0000-000004A60000}"/>
    <cellStyle name="20% - Accent1 4 5 2 2 3 2 4 2" xfId="42684" xr:uid="{00000000-0005-0000-0000-000005A60000}"/>
    <cellStyle name="20% - Accent1 4 5 2 2 3 2 4 2 2" xfId="42685" xr:uid="{00000000-0005-0000-0000-000006A60000}"/>
    <cellStyle name="20% - Accent1 4 5 2 2 3 2 4 2 2 2" xfId="42686" xr:uid="{00000000-0005-0000-0000-000007A60000}"/>
    <cellStyle name="20% - Accent1 4 5 2 2 3 2 4 2 3" xfId="42687" xr:uid="{00000000-0005-0000-0000-000008A60000}"/>
    <cellStyle name="20% - Accent1 4 5 2 2 3 2 4 3" xfId="42688" xr:uid="{00000000-0005-0000-0000-000009A60000}"/>
    <cellStyle name="20% - Accent1 4 5 2 2 3 2 4 3 2" xfId="42689" xr:uid="{00000000-0005-0000-0000-00000AA60000}"/>
    <cellStyle name="20% - Accent1 4 5 2 2 3 2 4 4" xfId="42690" xr:uid="{00000000-0005-0000-0000-00000BA60000}"/>
    <cellStyle name="20% - Accent1 4 5 2 2 3 2 5" xfId="42691" xr:uid="{00000000-0005-0000-0000-00000CA60000}"/>
    <cellStyle name="20% - Accent1 4 5 2 2 3 2 5 2" xfId="42692" xr:uid="{00000000-0005-0000-0000-00000DA60000}"/>
    <cellStyle name="20% - Accent1 4 5 2 2 3 2 5 2 2" xfId="42693" xr:uid="{00000000-0005-0000-0000-00000EA60000}"/>
    <cellStyle name="20% - Accent1 4 5 2 2 3 2 5 3" xfId="42694" xr:uid="{00000000-0005-0000-0000-00000FA60000}"/>
    <cellStyle name="20% - Accent1 4 5 2 2 3 2 6" xfId="42695" xr:uid="{00000000-0005-0000-0000-000010A60000}"/>
    <cellStyle name="20% - Accent1 4 5 2 2 3 2 6 2" xfId="42696" xr:uid="{00000000-0005-0000-0000-000011A60000}"/>
    <cellStyle name="20% - Accent1 4 5 2 2 3 2 6 2 2" xfId="42697" xr:uid="{00000000-0005-0000-0000-000012A60000}"/>
    <cellStyle name="20% - Accent1 4 5 2 2 3 2 6 3" xfId="42698" xr:uid="{00000000-0005-0000-0000-000013A60000}"/>
    <cellStyle name="20% - Accent1 4 5 2 2 3 2 7" xfId="42699" xr:uid="{00000000-0005-0000-0000-000014A60000}"/>
    <cellStyle name="20% - Accent1 4 5 2 2 3 2 7 2" xfId="42700" xr:uid="{00000000-0005-0000-0000-000015A60000}"/>
    <cellStyle name="20% - Accent1 4 5 2 2 3 2 8" xfId="42701" xr:uid="{00000000-0005-0000-0000-000016A60000}"/>
    <cellStyle name="20% - Accent1 4 5 2 2 3 2 8 2" xfId="42702" xr:uid="{00000000-0005-0000-0000-000017A60000}"/>
    <cellStyle name="20% - Accent1 4 5 2 2 3 2 9" xfId="42703" xr:uid="{00000000-0005-0000-0000-000018A60000}"/>
    <cellStyle name="20% - Accent1 4 5 2 2 3 3" xfId="42704" xr:uid="{00000000-0005-0000-0000-000019A60000}"/>
    <cellStyle name="20% - Accent1 4 5 2 2 3 3 2" xfId="42705" xr:uid="{00000000-0005-0000-0000-00001AA60000}"/>
    <cellStyle name="20% - Accent1 4 5 2 2 3 3 2 2" xfId="42706" xr:uid="{00000000-0005-0000-0000-00001BA60000}"/>
    <cellStyle name="20% - Accent1 4 5 2 2 3 3 2 2 2" xfId="42707" xr:uid="{00000000-0005-0000-0000-00001CA60000}"/>
    <cellStyle name="20% - Accent1 4 5 2 2 3 3 2 2 2 2" xfId="42708" xr:uid="{00000000-0005-0000-0000-00001DA60000}"/>
    <cellStyle name="20% - Accent1 4 5 2 2 3 3 2 2 3" xfId="42709" xr:uid="{00000000-0005-0000-0000-00001EA60000}"/>
    <cellStyle name="20% - Accent1 4 5 2 2 3 3 2 3" xfId="42710" xr:uid="{00000000-0005-0000-0000-00001FA60000}"/>
    <cellStyle name="20% - Accent1 4 5 2 2 3 3 2 3 2" xfId="42711" xr:uid="{00000000-0005-0000-0000-000020A60000}"/>
    <cellStyle name="20% - Accent1 4 5 2 2 3 3 2 4" xfId="42712" xr:uid="{00000000-0005-0000-0000-000021A60000}"/>
    <cellStyle name="20% - Accent1 4 5 2 2 3 3 3" xfId="42713" xr:uid="{00000000-0005-0000-0000-000022A60000}"/>
    <cellStyle name="20% - Accent1 4 5 2 2 3 3 3 2" xfId="42714" xr:uid="{00000000-0005-0000-0000-000023A60000}"/>
    <cellStyle name="20% - Accent1 4 5 2 2 3 3 3 2 2" xfId="42715" xr:uid="{00000000-0005-0000-0000-000024A60000}"/>
    <cellStyle name="20% - Accent1 4 5 2 2 3 3 3 2 2 2" xfId="42716" xr:uid="{00000000-0005-0000-0000-000025A60000}"/>
    <cellStyle name="20% - Accent1 4 5 2 2 3 3 3 2 3" xfId="42717" xr:uid="{00000000-0005-0000-0000-000026A60000}"/>
    <cellStyle name="20% - Accent1 4 5 2 2 3 3 3 3" xfId="42718" xr:uid="{00000000-0005-0000-0000-000027A60000}"/>
    <cellStyle name="20% - Accent1 4 5 2 2 3 3 3 3 2" xfId="42719" xr:uid="{00000000-0005-0000-0000-000028A60000}"/>
    <cellStyle name="20% - Accent1 4 5 2 2 3 3 3 4" xfId="42720" xr:uid="{00000000-0005-0000-0000-000029A60000}"/>
    <cellStyle name="20% - Accent1 4 5 2 2 3 3 4" xfId="42721" xr:uid="{00000000-0005-0000-0000-00002AA60000}"/>
    <cellStyle name="20% - Accent1 4 5 2 2 3 3 4 2" xfId="42722" xr:uid="{00000000-0005-0000-0000-00002BA60000}"/>
    <cellStyle name="20% - Accent1 4 5 2 2 3 3 4 2 2" xfId="42723" xr:uid="{00000000-0005-0000-0000-00002CA60000}"/>
    <cellStyle name="20% - Accent1 4 5 2 2 3 3 4 2 2 2" xfId="42724" xr:uid="{00000000-0005-0000-0000-00002DA60000}"/>
    <cellStyle name="20% - Accent1 4 5 2 2 3 3 4 2 3" xfId="42725" xr:uid="{00000000-0005-0000-0000-00002EA60000}"/>
    <cellStyle name="20% - Accent1 4 5 2 2 3 3 4 3" xfId="42726" xr:uid="{00000000-0005-0000-0000-00002FA60000}"/>
    <cellStyle name="20% - Accent1 4 5 2 2 3 3 4 3 2" xfId="42727" xr:uid="{00000000-0005-0000-0000-000030A60000}"/>
    <cellStyle name="20% - Accent1 4 5 2 2 3 3 4 4" xfId="42728" xr:uid="{00000000-0005-0000-0000-000031A60000}"/>
    <cellStyle name="20% - Accent1 4 5 2 2 3 3 5" xfId="42729" xr:uid="{00000000-0005-0000-0000-000032A60000}"/>
    <cellStyle name="20% - Accent1 4 5 2 2 3 3 5 2" xfId="42730" xr:uid="{00000000-0005-0000-0000-000033A60000}"/>
    <cellStyle name="20% - Accent1 4 5 2 2 3 3 5 2 2" xfId="42731" xr:uid="{00000000-0005-0000-0000-000034A60000}"/>
    <cellStyle name="20% - Accent1 4 5 2 2 3 3 5 3" xfId="42732" xr:uid="{00000000-0005-0000-0000-000035A60000}"/>
    <cellStyle name="20% - Accent1 4 5 2 2 3 3 6" xfId="42733" xr:uid="{00000000-0005-0000-0000-000036A60000}"/>
    <cellStyle name="20% - Accent1 4 5 2 2 3 3 6 2" xfId="42734" xr:uid="{00000000-0005-0000-0000-000037A60000}"/>
    <cellStyle name="20% - Accent1 4 5 2 2 3 3 6 2 2" xfId="42735" xr:uid="{00000000-0005-0000-0000-000038A60000}"/>
    <cellStyle name="20% - Accent1 4 5 2 2 3 3 6 3" xfId="42736" xr:uid="{00000000-0005-0000-0000-000039A60000}"/>
    <cellStyle name="20% - Accent1 4 5 2 2 3 3 7" xfId="42737" xr:uid="{00000000-0005-0000-0000-00003AA60000}"/>
    <cellStyle name="20% - Accent1 4 5 2 2 3 3 7 2" xfId="42738" xr:uid="{00000000-0005-0000-0000-00003BA60000}"/>
    <cellStyle name="20% - Accent1 4 5 2 2 3 3 8" xfId="42739" xr:uid="{00000000-0005-0000-0000-00003CA60000}"/>
    <cellStyle name="20% - Accent1 4 5 2 2 3 3 8 2" xfId="42740" xr:uid="{00000000-0005-0000-0000-00003DA60000}"/>
    <cellStyle name="20% - Accent1 4 5 2 2 3 3 9" xfId="42741" xr:uid="{00000000-0005-0000-0000-00003EA60000}"/>
    <cellStyle name="20% - Accent1 4 5 2 2 3 4" xfId="42742" xr:uid="{00000000-0005-0000-0000-00003FA60000}"/>
    <cellStyle name="20% - Accent1 4 5 2 2 3 4 2" xfId="42743" xr:uid="{00000000-0005-0000-0000-000040A60000}"/>
    <cellStyle name="20% - Accent1 4 5 2 2 3 4 2 2" xfId="42744" xr:uid="{00000000-0005-0000-0000-000041A60000}"/>
    <cellStyle name="20% - Accent1 4 5 2 2 3 4 2 2 2" xfId="42745" xr:uid="{00000000-0005-0000-0000-000042A60000}"/>
    <cellStyle name="20% - Accent1 4 5 2 2 3 4 2 3" xfId="42746" xr:uid="{00000000-0005-0000-0000-000043A60000}"/>
    <cellStyle name="20% - Accent1 4 5 2 2 3 4 3" xfId="42747" xr:uid="{00000000-0005-0000-0000-000044A60000}"/>
    <cellStyle name="20% - Accent1 4 5 2 2 3 4 3 2" xfId="42748" xr:uid="{00000000-0005-0000-0000-000045A60000}"/>
    <cellStyle name="20% - Accent1 4 5 2 2 3 4 4" xfId="42749" xr:uid="{00000000-0005-0000-0000-000046A60000}"/>
    <cellStyle name="20% - Accent1 4 5 2 2 3 5" xfId="42750" xr:uid="{00000000-0005-0000-0000-000047A60000}"/>
    <cellStyle name="20% - Accent1 4 5 2 2 3 5 2" xfId="42751" xr:uid="{00000000-0005-0000-0000-000048A60000}"/>
    <cellStyle name="20% - Accent1 4 5 2 2 3 5 2 2" xfId="42752" xr:uid="{00000000-0005-0000-0000-000049A60000}"/>
    <cellStyle name="20% - Accent1 4 5 2 2 3 5 2 2 2" xfId="42753" xr:uid="{00000000-0005-0000-0000-00004AA60000}"/>
    <cellStyle name="20% - Accent1 4 5 2 2 3 5 2 3" xfId="42754" xr:uid="{00000000-0005-0000-0000-00004BA60000}"/>
    <cellStyle name="20% - Accent1 4 5 2 2 3 5 3" xfId="42755" xr:uid="{00000000-0005-0000-0000-00004CA60000}"/>
    <cellStyle name="20% - Accent1 4 5 2 2 3 5 3 2" xfId="42756" xr:uid="{00000000-0005-0000-0000-00004DA60000}"/>
    <cellStyle name="20% - Accent1 4 5 2 2 3 5 4" xfId="42757" xr:uid="{00000000-0005-0000-0000-00004EA60000}"/>
    <cellStyle name="20% - Accent1 4 5 2 2 3 6" xfId="42758" xr:uid="{00000000-0005-0000-0000-00004FA60000}"/>
    <cellStyle name="20% - Accent1 4 5 2 2 3 6 2" xfId="42759" xr:uid="{00000000-0005-0000-0000-000050A60000}"/>
    <cellStyle name="20% - Accent1 4 5 2 2 3 6 2 2" xfId="42760" xr:uid="{00000000-0005-0000-0000-000051A60000}"/>
    <cellStyle name="20% - Accent1 4 5 2 2 3 6 2 2 2" xfId="42761" xr:uid="{00000000-0005-0000-0000-000052A60000}"/>
    <cellStyle name="20% - Accent1 4 5 2 2 3 6 2 3" xfId="42762" xr:uid="{00000000-0005-0000-0000-000053A60000}"/>
    <cellStyle name="20% - Accent1 4 5 2 2 3 6 3" xfId="42763" xr:uid="{00000000-0005-0000-0000-000054A60000}"/>
    <cellStyle name="20% - Accent1 4 5 2 2 3 6 3 2" xfId="42764" xr:uid="{00000000-0005-0000-0000-000055A60000}"/>
    <cellStyle name="20% - Accent1 4 5 2 2 3 6 4" xfId="42765" xr:uid="{00000000-0005-0000-0000-000056A60000}"/>
    <cellStyle name="20% - Accent1 4 5 2 2 3 7" xfId="42766" xr:uid="{00000000-0005-0000-0000-000057A60000}"/>
    <cellStyle name="20% - Accent1 4 5 2 2 3 7 2" xfId="42767" xr:uid="{00000000-0005-0000-0000-000058A60000}"/>
    <cellStyle name="20% - Accent1 4 5 2 2 3 7 2 2" xfId="42768" xr:uid="{00000000-0005-0000-0000-000059A60000}"/>
    <cellStyle name="20% - Accent1 4 5 2 2 3 7 3" xfId="42769" xr:uid="{00000000-0005-0000-0000-00005AA60000}"/>
    <cellStyle name="20% - Accent1 4 5 2 2 3 8" xfId="42770" xr:uid="{00000000-0005-0000-0000-00005BA60000}"/>
    <cellStyle name="20% - Accent1 4 5 2 2 3 8 2" xfId="42771" xr:uid="{00000000-0005-0000-0000-00005CA60000}"/>
    <cellStyle name="20% - Accent1 4 5 2 2 3 8 2 2" xfId="42772" xr:uid="{00000000-0005-0000-0000-00005DA60000}"/>
    <cellStyle name="20% - Accent1 4 5 2 2 3 8 3" xfId="42773" xr:uid="{00000000-0005-0000-0000-00005EA60000}"/>
    <cellStyle name="20% - Accent1 4 5 2 2 3 9" xfId="42774" xr:uid="{00000000-0005-0000-0000-00005FA60000}"/>
    <cellStyle name="20% - Accent1 4 5 2 2 3 9 2" xfId="42775" xr:uid="{00000000-0005-0000-0000-000060A60000}"/>
    <cellStyle name="20% - Accent1 4 5 2 2 4" xfId="42776" xr:uid="{00000000-0005-0000-0000-000061A60000}"/>
    <cellStyle name="20% - Accent1 4 5 2 2 4 10" xfId="42777" xr:uid="{00000000-0005-0000-0000-000062A60000}"/>
    <cellStyle name="20% - Accent1 4 5 2 2 4 10 2" xfId="42778" xr:uid="{00000000-0005-0000-0000-000063A60000}"/>
    <cellStyle name="20% - Accent1 4 5 2 2 4 11" xfId="42779" xr:uid="{00000000-0005-0000-0000-000064A60000}"/>
    <cellStyle name="20% - Accent1 4 5 2 2 4 2" xfId="42780" xr:uid="{00000000-0005-0000-0000-000065A60000}"/>
    <cellStyle name="20% - Accent1 4 5 2 2 4 2 2" xfId="42781" xr:uid="{00000000-0005-0000-0000-000066A60000}"/>
    <cellStyle name="20% - Accent1 4 5 2 2 4 2 2 2" xfId="42782" xr:uid="{00000000-0005-0000-0000-000067A60000}"/>
    <cellStyle name="20% - Accent1 4 5 2 2 4 2 2 2 2" xfId="42783" xr:uid="{00000000-0005-0000-0000-000068A60000}"/>
    <cellStyle name="20% - Accent1 4 5 2 2 4 2 2 2 2 2" xfId="42784" xr:uid="{00000000-0005-0000-0000-000069A60000}"/>
    <cellStyle name="20% - Accent1 4 5 2 2 4 2 2 2 3" xfId="42785" xr:uid="{00000000-0005-0000-0000-00006AA60000}"/>
    <cellStyle name="20% - Accent1 4 5 2 2 4 2 2 3" xfId="42786" xr:uid="{00000000-0005-0000-0000-00006BA60000}"/>
    <cellStyle name="20% - Accent1 4 5 2 2 4 2 2 3 2" xfId="42787" xr:uid="{00000000-0005-0000-0000-00006CA60000}"/>
    <cellStyle name="20% - Accent1 4 5 2 2 4 2 2 4" xfId="42788" xr:uid="{00000000-0005-0000-0000-00006DA60000}"/>
    <cellStyle name="20% - Accent1 4 5 2 2 4 2 3" xfId="42789" xr:uid="{00000000-0005-0000-0000-00006EA60000}"/>
    <cellStyle name="20% - Accent1 4 5 2 2 4 2 3 2" xfId="42790" xr:uid="{00000000-0005-0000-0000-00006FA60000}"/>
    <cellStyle name="20% - Accent1 4 5 2 2 4 2 3 2 2" xfId="42791" xr:uid="{00000000-0005-0000-0000-000070A60000}"/>
    <cellStyle name="20% - Accent1 4 5 2 2 4 2 3 2 2 2" xfId="42792" xr:uid="{00000000-0005-0000-0000-000071A60000}"/>
    <cellStyle name="20% - Accent1 4 5 2 2 4 2 3 2 3" xfId="42793" xr:uid="{00000000-0005-0000-0000-000072A60000}"/>
    <cellStyle name="20% - Accent1 4 5 2 2 4 2 3 3" xfId="42794" xr:uid="{00000000-0005-0000-0000-000073A60000}"/>
    <cellStyle name="20% - Accent1 4 5 2 2 4 2 3 3 2" xfId="42795" xr:uid="{00000000-0005-0000-0000-000074A60000}"/>
    <cellStyle name="20% - Accent1 4 5 2 2 4 2 3 4" xfId="42796" xr:uid="{00000000-0005-0000-0000-000075A60000}"/>
    <cellStyle name="20% - Accent1 4 5 2 2 4 2 4" xfId="42797" xr:uid="{00000000-0005-0000-0000-000076A60000}"/>
    <cellStyle name="20% - Accent1 4 5 2 2 4 2 4 2" xfId="42798" xr:uid="{00000000-0005-0000-0000-000077A60000}"/>
    <cellStyle name="20% - Accent1 4 5 2 2 4 2 4 2 2" xfId="42799" xr:uid="{00000000-0005-0000-0000-000078A60000}"/>
    <cellStyle name="20% - Accent1 4 5 2 2 4 2 4 2 2 2" xfId="42800" xr:uid="{00000000-0005-0000-0000-000079A60000}"/>
    <cellStyle name="20% - Accent1 4 5 2 2 4 2 4 2 3" xfId="42801" xr:uid="{00000000-0005-0000-0000-00007AA60000}"/>
    <cellStyle name="20% - Accent1 4 5 2 2 4 2 4 3" xfId="42802" xr:uid="{00000000-0005-0000-0000-00007BA60000}"/>
    <cellStyle name="20% - Accent1 4 5 2 2 4 2 4 3 2" xfId="42803" xr:uid="{00000000-0005-0000-0000-00007CA60000}"/>
    <cellStyle name="20% - Accent1 4 5 2 2 4 2 4 4" xfId="42804" xr:uid="{00000000-0005-0000-0000-00007DA60000}"/>
    <cellStyle name="20% - Accent1 4 5 2 2 4 2 5" xfId="42805" xr:uid="{00000000-0005-0000-0000-00007EA60000}"/>
    <cellStyle name="20% - Accent1 4 5 2 2 4 2 5 2" xfId="42806" xr:uid="{00000000-0005-0000-0000-00007FA60000}"/>
    <cellStyle name="20% - Accent1 4 5 2 2 4 2 5 2 2" xfId="42807" xr:uid="{00000000-0005-0000-0000-000080A60000}"/>
    <cellStyle name="20% - Accent1 4 5 2 2 4 2 5 3" xfId="42808" xr:uid="{00000000-0005-0000-0000-000081A60000}"/>
    <cellStyle name="20% - Accent1 4 5 2 2 4 2 6" xfId="42809" xr:uid="{00000000-0005-0000-0000-000082A60000}"/>
    <cellStyle name="20% - Accent1 4 5 2 2 4 2 6 2" xfId="42810" xr:uid="{00000000-0005-0000-0000-000083A60000}"/>
    <cellStyle name="20% - Accent1 4 5 2 2 4 2 6 2 2" xfId="42811" xr:uid="{00000000-0005-0000-0000-000084A60000}"/>
    <cellStyle name="20% - Accent1 4 5 2 2 4 2 6 3" xfId="42812" xr:uid="{00000000-0005-0000-0000-000085A60000}"/>
    <cellStyle name="20% - Accent1 4 5 2 2 4 2 7" xfId="42813" xr:uid="{00000000-0005-0000-0000-000086A60000}"/>
    <cellStyle name="20% - Accent1 4 5 2 2 4 2 7 2" xfId="42814" xr:uid="{00000000-0005-0000-0000-000087A60000}"/>
    <cellStyle name="20% - Accent1 4 5 2 2 4 2 8" xfId="42815" xr:uid="{00000000-0005-0000-0000-000088A60000}"/>
    <cellStyle name="20% - Accent1 4 5 2 2 4 2 8 2" xfId="42816" xr:uid="{00000000-0005-0000-0000-000089A60000}"/>
    <cellStyle name="20% - Accent1 4 5 2 2 4 2 9" xfId="42817" xr:uid="{00000000-0005-0000-0000-00008AA60000}"/>
    <cellStyle name="20% - Accent1 4 5 2 2 4 3" xfId="42818" xr:uid="{00000000-0005-0000-0000-00008BA60000}"/>
    <cellStyle name="20% - Accent1 4 5 2 2 4 3 2" xfId="42819" xr:uid="{00000000-0005-0000-0000-00008CA60000}"/>
    <cellStyle name="20% - Accent1 4 5 2 2 4 3 2 2" xfId="42820" xr:uid="{00000000-0005-0000-0000-00008DA60000}"/>
    <cellStyle name="20% - Accent1 4 5 2 2 4 3 2 2 2" xfId="42821" xr:uid="{00000000-0005-0000-0000-00008EA60000}"/>
    <cellStyle name="20% - Accent1 4 5 2 2 4 3 2 2 2 2" xfId="42822" xr:uid="{00000000-0005-0000-0000-00008FA60000}"/>
    <cellStyle name="20% - Accent1 4 5 2 2 4 3 2 2 3" xfId="42823" xr:uid="{00000000-0005-0000-0000-000090A60000}"/>
    <cellStyle name="20% - Accent1 4 5 2 2 4 3 2 3" xfId="42824" xr:uid="{00000000-0005-0000-0000-000091A60000}"/>
    <cellStyle name="20% - Accent1 4 5 2 2 4 3 2 3 2" xfId="42825" xr:uid="{00000000-0005-0000-0000-000092A60000}"/>
    <cellStyle name="20% - Accent1 4 5 2 2 4 3 2 4" xfId="42826" xr:uid="{00000000-0005-0000-0000-000093A60000}"/>
    <cellStyle name="20% - Accent1 4 5 2 2 4 3 3" xfId="42827" xr:uid="{00000000-0005-0000-0000-000094A60000}"/>
    <cellStyle name="20% - Accent1 4 5 2 2 4 3 3 2" xfId="42828" xr:uid="{00000000-0005-0000-0000-000095A60000}"/>
    <cellStyle name="20% - Accent1 4 5 2 2 4 3 3 2 2" xfId="42829" xr:uid="{00000000-0005-0000-0000-000096A60000}"/>
    <cellStyle name="20% - Accent1 4 5 2 2 4 3 3 2 2 2" xfId="42830" xr:uid="{00000000-0005-0000-0000-000097A60000}"/>
    <cellStyle name="20% - Accent1 4 5 2 2 4 3 3 2 3" xfId="42831" xr:uid="{00000000-0005-0000-0000-000098A60000}"/>
    <cellStyle name="20% - Accent1 4 5 2 2 4 3 3 3" xfId="42832" xr:uid="{00000000-0005-0000-0000-000099A60000}"/>
    <cellStyle name="20% - Accent1 4 5 2 2 4 3 3 3 2" xfId="42833" xr:uid="{00000000-0005-0000-0000-00009AA60000}"/>
    <cellStyle name="20% - Accent1 4 5 2 2 4 3 3 4" xfId="42834" xr:uid="{00000000-0005-0000-0000-00009BA60000}"/>
    <cellStyle name="20% - Accent1 4 5 2 2 4 3 4" xfId="42835" xr:uid="{00000000-0005-0000-0000-00009CA60000}"/>
    <cellStyle name="20% - Accent1 4 5 2 2 4 3 4 2" xfId="42836" xr:uid="{00000000-0005-0000-0000-00009DA60000}"/>
    <cellStyle name="20% - Accent1 4 5 2 2 4 3 4 2 2" xfId="42837" xr:uid="{00000000-0005-0000-0000-00009EA60000}"/>
    <cellStyle name="20% - Accent1 4 5 2 2 4 3 4 2 2 2" xfId="42838" xr:uid="{00000000-0005-0000-0000-00009FA60000}"/>
    <cellStyle name="20% - Accent1 4 5 2 2 4 3 4 2 3" xfId="42839" xr:uid="{00000000-0005-0000-0000-0000A0A60000}"/>
    <cellStyle name="20% - Accent1 4 5 2 2 4 3 4 3" xfId="42840" xr:uid="{00000000-0005-0000-0000-0000A1A60000}"/>
    <cellStyle name="20% - Accent1 4 5 2 2 4 3 4 3 2" xfId="42841" xr:uid="{00000000-0005-0000-0000-0000A2A60000}"/>
    <cellStyle name="20% - Accent1 4 5 2 2 4 3 4 4" xfId="42842" xr:uid="{00000000-0005-0000-0000-0000A3A60000}"/>
    <cellStyle name="20% - Accent1 4 5 2 2 4 3 5" xfId="42843" xr:uid="{00000000-0005-0000-0000-0000A4A60000}"/>
    <cellStyle name="20% - Accent1 4 5 2 2 4 3 5 2" xfId="42844" xr:uid="{00000000-0005-0000-0000-0000A5A60000}"/>
    <cellStyle name="20% - Accent1 4 5 2 2 4 3 5 2 2" xfId="42845" xr:uid="{00000000-0005-0000-0000-0000A6A60000}"/>
    <cellStyle name="20% - Accent1 4 5 2 2 4 3 5 3" xfId="42846" xr:uid="{00000000-0005-0000-0000-0000A7A60000}"/>
    <cellStyle name="20% - Accent1 4 5 2 2 4 3 6" xfId="42847" xr:uid="{00000000-0005-0000-0000-0000A8A60000}"/>
    <cellStyle name="20% - Accent1 4 5 2 2 4 3 6 2" xfId="42848" xr:uid="{00000000-0005-0000-0000-0000A9A60000}"/>
    <cellStyle name="20% - Accent1 4 5 2 2 4 3 6 2 2" xfId="42849" xr:uid="{00000000-0005-0000-0000-0000AAA60000}"/>
    <cellStyle name="20% - Accent1 4 5 2 2 4 3 6 3" xfId="42850" xr:uid="{00000000-0005-0000-0000-0000ABA60000}"/>
    <cellStyle name="20% - Accent1 4 5 2 2 4 3 7" xfId="42851" xr:uid="{00000000-0005-0000-0000-0000ACA60000}"/>
    <cellStyle name="20% - Accent1 4 5 2 2 4 3 7 2" xfId="42852" xr:uid="{00000000-0005-0000-0000-0000ADA60000}"/>
    <cellStyle name="20% - Accent1 4 5 2 2 4 3 8" xfId="42853" xr:uid="{00000000-0005-0000-0000-0000AEA60000}"/>
    <cellStyle name="20% - Accent1 4 5 2 2 4 3 8 2" xfId="42854" xr:uid="{00000000-0005-0000-0000-0000AFA60000}"/>
    <cellStyle name="20% - Accent1 4 5 2 2 4 3 9" xfId="42855" xr:uid="{00000000-0005-0000-0000-0000B0A60000}"/>
    <cellStyle name="20% - Accent1 4 5 2 2 4 4" xfId="42856" xr:uid="{00000000-0005-0000-0000-0000B1A60000}"/>
    <cellStyle name="20% - Accent1 4 5 2 2 4 4 2" xfId="42857" xr:uid="{00000000-0005-0000-0000-0000B2A60000}"/>
    <cellStyle name="20% - Accent1 4 5 2 2 4 4 2 2" xfId="42858" xr:uid="{00000000-0005-0000-0000-0000B3A60000}"/>
    <cellStyle name="20% - Accent1 4 5 2 2 4 4 2 2 2" xfId="42859" xr:uid="{00000000-0005-0000-0000-0000B4A60000}"/>
    <cellStyle name="20% - Accent1 4 5 2 2 4 4 2 3" xfId="42860" xr:uid="{00000000-0005-0000-0000-0000B5A60000}"/>
    <cellStyle name="20% - Accent1 4 5 2 2 4 4 3" xfId="42861" xr:uid="{00000000-0005-0000-0000-0000B6A60000}"/>
    <cellStyle name="20% - Accent1 4 5 2 2 4 4 3 2" xfId="42862" xr:uid="{00000000-0005-0000-0000-0000B7A60000}"/>
    <cellStyle name="20% - Accent1 4 5 2 2 4 4 4" xfId="42863" xr:uid="{00000000-0005-0000-0000-0000B8A60000}"/>
    <cellStyle name="20% - Accent1 4 5 2 2 4 5" xfId="42864" xr:uid="{00000000-0005-0000-0000-0000B9A60000}"/>
    <cellStyle name="20% - Accent1 4 5 2 2 4 5 2" xfId="42865" xr:uid="{00000000-0005-0000-0000-0000BAA60000}"/>
    <cellStyle name="20% - Accent1 4 5 2 2 4 5 2 2" xfId="42866" xr:uid="{00000000-0005-0000-0000-0000BBA60000}"/>
    <cellStyle name="20% - Accent1 4 5 2 2 4 5 2 2 2" xfId="42867" xr:uid="{00000000-0005-0000-0000-0000BCA60000}"/>
    <cellStyle name="20% - Accent1 4 5 2 2 4 5 2 3" xfId="42868" xr:uid="{00000000-0005-0000-0000-0000BDA60000}"/>
    <cellStyle name="20% - Accent1 4 5 2 2 4 5 3" xfId="42869" xr:uid="{00000000-0005-0000-0000-0000BEA60000}"/>
    <cellStyle name="20% - Accent1 4 5 2 2 4 5 3 2" xfId="42870" xr:uid="{00000000-0005-0000-0000-0000BFA60000}"/>
    <cellStyle name="20% - Accent1 4 5 2 2 4 5 4" xfId="42871" xr:uid="{00000000-0005-0000-0000-0000C0A60000}"/>
    <cellStyle name="20% - Accent1 4 5 2 2 4 6" xfId="42872" xr:uid="{00000000-0005-0000-0000-0000C1A60000}"/>
    <cellStyle name="20% - Accent1 4 5 2 2 4 6 2" xfId="42873" xr:uid="{00000000-0005-0000-0000-0000C2A60000}"/>
    <cellStyle name="20% - Accent1 4 5 2 2 4 6 2 2" xfId="42874" xr:uid="{00000000-0005-0000-0000-0000C3A60000}"/>
    <cellStyle name="20% - Accent1 4 5 2 2 4 6 2 2 2" xfId="42875" xr:uid="{00000000-0005-0000-0000-0000C4A60000}"/>
    <cellStyle name="20% - Accent1 4 5 2 2 4 6 2 3" xfId="42876" xr:uid="{00000000-0005-0000-0000-0000C5A60000}"/>
    <cellStyle name="20% - Accent1 4 5 2 2 4 6 3" xfId="42877" xr:uid="{00000000-0005-0000-0000-0000C6A60000}"/>
    <cellStyle name="20% - Accent1 4 5 2 2 4 6 3 2" xfId="42878" xr:uid="{00000000-0005-0000-0000-0000C7A60000}"/>
    <cellStyle name="20% - Accent1 4 5 2 2 4 6 4" xfId="42879" xr:uid="{00000000-0005-0000-0000-0000C8A60000}"/>
    <cellStyle name="20% - Accent1 4 5 2 2 4 7" xfId="42880" xr:uid="{00000000-0005-0000-0000-0000C9A60000}"/>
    <cellStyle name="20% - Accent1 4 5 2 2 4 7 2" xfId="42881" xr:uid="{00000000-0005-0000-0000-0000CAA60000}"/>
    <cellStyle name="20% - Accent1 4 5 2 2 4 7 2 2" xfId="42882" xr:uid="{00000000-0005-0000-0000-0000CBA60000}"/>
    <cellStyle name="20% - Accent1 4 5 2 2 4 7 3" xfId="42883" xr:uid="{00000000-0005-0000-0000-0000CCA60000}"/>
    <cellStyle name="20% - Accent1 4 5 2 2 4 8" xfId="42884" xr:uid="{00000000-0005-0000-0000-0000CDA60000}"/>
    <cellStyle name="20% - Accent1 4 5 2 2 4 8 2" xfId="42885" xr:uid="{00000000-0005-0000-0000-0000CEA60000}"/>
    <cellStyle name="20% - Accent1 4 5 2 2 4 8 2 2" xfId="42886" xr:uid="{00000000-0005-0000-0000-0000CFA60000}"/>
    <cellStyle name="20% - Accent1 4 5 2 2 4 8 3" xfId="42887" xr:uid="{00000000-0005-0000-0000-0000D0A60000}"/>
    <cellStyle name="20% - Accent1 4 5 2 2 4 9" xfId="42888" xr:uid="{00000000-0005-0000-0000-0000D1A60000}"/>
    <cellStyle name="20% - Accent1 4 5 2 2 4 9 2" xfId="42889" xr:uid="{00000000-0005-0000-0000-0000D2A60000}"/>
    <cellStyle name="20% - Accent1 4 5 2 2 5" xfId="42890" xr:uid="{00000000-0005-0000-0000-0000D3A60000}"/>
    <cellStyle name="20% - Accent1 4 5 2 2 5 2" xfId="42891" xr:uid="{00000000-0005-0000-0000-0000D4A60000}"/>
    <cellStyle name="20% - Accent1 4 5 2 2 5 2 2" xfId="42892" xr:uid="{00000000-0005-0000-0000-0000D5A60000}"/>
    <cellStyle name="20% - Accent1 4 5 2 2 5 2 2 2" xfId="42893" xr:uid="{00000000-0005-0000-0000-0000D6A60000}"/>
    <cellStyle name="20% - Accent1 4 5 2 2 5 2 2 2 2" xfId="42894" xr:uid="{00000000-0005-0000-0000-0000D7A60000}"/>
    <cellStyle name="20% - Accent1 4 5 2 2 5 2 2 3" xfId="42895" xr:uid="{00000000-0005-0000-0000-0000D8A60000}"/>
    <cellStyle name="20% - Accent1 4 5 2 2 5 2 3" xfId="42896" xr:uid="{00000000-0005-0000-0000-0000D9A60000}"/>
    <cellStyle name="20% - Accent1 4 5 2 2 5 2 3 2" xfId="42897" xr:uid="{00000000-0005-0000-0000-0000DAA60000}"/>
    <cellStyle name="20% - Accent1 4 5 2 2 5 2 4" xfId="42898" xr:uid="{00000000-0005-0000-0000-0000DBA60000}"/>
    <cellStyle name="20% - Accent1 4 5 2 2 5 3" xfId="42899" xr:uid="{00000000-0005-0000-0000-0000DCA60000}"/>
    <cellStyle name="20% - Accent1 4 5 2 2 5 3 2" xfId="42900" xr:uid="{00000000-0005-0000-0000-0000DDA60000}"/>
    <cellStyle name="20% - Accent1 4 5 2 2 5 3 2 2" xfId="42901" xr:uid="{00000000-0005-0000-0000-0000DEA60000}"/>
    <cellStyle name="20% - Accent1 4 5 2 2 5 3 2 2 2" xfId="42902" xr:uid="{00000000-0005-0000-0000-0000DFA60000}"/>
    <cellStyle name="20% - Accent1 4 5 2 2 5 3 2 3" xfId="42903" xr:uid="{00000000-0005-0000-0000-0000E0A60000}"/>
    <cellStyle name="20% - Accent1 4 5 2 2 5 3 3" xfId="42904" xr:uid="{00000000-0005-0000-0000-0000E1A60000}"/>
    <cellStyle name="20% - Accent1 4 5 2 2 5 3 3 2" xfId="42905" xr:uid="{00000000-0005-0000-0000-0000E2A60000}"/>
    <cellStyle name="20% - Accent1 4 5 2 2 5 3 4" xfId="42906" xr:uid="{00000000-0005-0000-0000-0000E3A60000}"/>
    <cellStyle name="20% - Accent1 4 5 2 2 5 4" xfId="42907" xr:uid="{00000000-0005-0000-0000-0000E4A60000}"/>
    <cellStyle name="20% - Accent1 4 5 2 2 5 4 2" xfId="42908" xr:uid="{00000000-0005-0000-0000-0000E5A60000}"/>
    <cellStyle name="20% - Accent1 4 5 2 2 5 4 2 2" xfId="42909" xr:uid="{00000000-0005-0000-0000-0000E6A60000}"/>
    <cellStyle name="20% - Accent1 4 5 2 2 5 4 2 2 2" xfId="42910" xr:uid="{00000000-0005-0000-0000-0000E7A60000}"/>
    <cellStyle name="20% - Accent1 4 5 2 2 5 4 2 3" xfId="42911" xr:uid="{00000000-0005-0000-0000-0000E8A60000}"/>
    <cellStyle name="20% - Accent1 4 5 2 2 5 4 3" xfId="42912" xr:uid="{00000000-0005-0000-0000-0000E9A60000}"/>
    <cellStyle name="20% - Accent1 4 5 2 2 5 4 3 2" xfId="42913" xr:uid="{00000000-0005-0000-0000-0000EAA60000}"/>
    <cellStyle name="20% - Accent1 4 5 2 2 5 4 4" xfId="42914" xr:uid="{00000000-0005-0000-0000-0000EBA60000}"/>
    <cellStyle name="20% - Accent1 4 5 2 2 5 5" xfId="42915" xr:uid="{00000000-0005-0000-0000-0000ECA60000}"/>
    <cellStyle name="20% - Accent1 4 5 2 2 5 5 2" xfId="42916" xr:uid="{00000000-0005-0000-0000-0000EDA60000}"/>
    <cellStyle name="20% - Accent1 4 5 2 2 5 5 2 2" xfId="42917" xr:uid="{00000000-0005-0000-0000-0000EEA60000}"/>
    <cellStyle name="20% - Accent1 4 5 2 2 5 5 3" xfId="42918" xr:uid="{00000000-0005-0000-0000-0000EFA60000}"/>
    <cellStyle name="20% - Accent1 4 5 2 2 5 6" xfId="42919" xr:uid="{00000000-0005-0000-0000-0000F0A60000}"/>
    <cellStyle name="20% - Accent1 4 5 2 2 5 6 2" xfId="42920" xr:uid="{00000000-0005-0000-0000-0000F1A60000}"/>
    <cellStyle name="20% - Accent1 4 5 2 2 5 6 2 2" xfId="42921" xr:uid="{00000000-0005-0000-0000-0000F2A60000}"/>
    <cellStyle name="20% - Accent1 4 5 2 2 5 6 3" xfId="42922" xr:uid="{00000000-0005-0000-0000-0000F3A60000}"/>
    <cellStyle name="20% - Accent1 4 5 2 2 5 7" xfId="42923" xr:uid="{00000000-0005-0000-0000-0000F4A60000}"/>
    <cellStyle name="20% - Accent1 4 5 2 2 5 7 2" xfId="42924" xr:uid="{00000000-0005-0000-0000-0000F5A60000}"/>
    <cellStyle name="20% - Accent1 4 5 2 2 5 8" xfId="42925" xr:uid="{00000000-0005-0000-0000-0000F6A60000}"/>
    <cellStyle name="20% - Accent1 4 5 2 2 5 8 2" xfId="42926" xr:uid="{00000000-0005-0000-0000-0000F7A60000}"/>
    <cellStyle name="20% - Accent1 4 5 2 2 5 9" xfId="42927" xr:uid="{00000000-0005-0000-0000-0000F8A60000}"/>
    <cellStyle name="20% - Accent1 4 5 2 2 6" xfId="42928" xr:uid="{00000000-0005-0000-0000-0000F9A60000}"/>
    <cellStyle name="20% - Accent1 4 5 2 2 6 2" xfId="42929" xr:uid="{00000000-0005-0000-0000-0000FAA60000}"/>
    <cellStyle name="20% - Accent1 4 5 2 2 6 2 2" xfId="42930" xr:uid="{00000000-0005-0000-0000-0000FBA60000}"/>
    <cellStyle name="20% - Accent1 4 5 2 2 6 2 2 2" xfId="42931" xr:uid="{00000000-0005-0000-0000-0000FCA60000}"/>
    <cellStyle name="20% - Accent1 4 5 2 2 6 2 2 2 2" xfId="42932" xr:uid="{00000000-0005-0000-0000-0000FDA60000}"/>
    <cellStyle name="20% - Accent1 4 5 2 2 6 2 2 3" xfId="42933" xr:uid="{00000000-0005-0000-0000-0000FEA60000}"/>
    <cellStyle name="20% - Accent1 4 5 2 2 6 2 3" xfId="42934" xr:uid="{00000000-0005-0000-0000-0000FFA60000}"/>
    <cellStyle name="20% - Accent1 4 5 2 2 6 2 3 2" xfId="42935" xr:uid="{00000000-0005-0000-0000-000000A70000}"/>
    <cellStyle name="20% - Accent1 4 5 2 2 6 2 4" xfId="42936" xr:uid="{00000000-0005-0000-0000-000001A70000}"/>
    <cellStyle name="20% - Accent1 4 5 2 2 6 3" xfId="42937" xr:uid="{00000000-0005-0000-0000-000002A70000}"/>
    <cellStyle name="20% - Accent1 4 5 2 2 6 3 2" xfId="42938" xr:uid="{00000000-0005-0000-0000-000003A70000}"/>
    <cellStyle name="20% - Accent1 4 5 2 2 6 3 2 2" xfId="42939" xr:uid="{00000000-0005-0000-0000-000004A70000}"/>
    <cellStyle name="20% - Accent1 4 5 2 2 6 3 2 2 2" xfId="42940" xr:uid="{00000000-0005-0000-0000-000005A70000}"/>
    <cellStyle name="20% - Accent1 4 5 2 2 6 3 2 3" xfId="42941" xr:uid="{00000000-0005-0000-0000-000006A70000}"/>
    <cellStyle name="20% - Accent1 4 5 2 2 6 3 3" xfId="42942" xr:uid="{00000000-0005-0000-0000-000007A70000}"/>
    <cellStyle name="20% - Accent1 4 5 2 2 6 3 3 2" xfId="42943" xr:uid="{00000000-0005-0000-0000-000008A70000}"/>
    <cellStyle name="20% - Accent1 4 5 2 2 6 3 4" xfId="42944" xr:uid="{00000000-0005-0000-0000-000009A70000}"/>
    <cellStyle name="20% - Accent1 4 5 2 2 6 4" xfId="42945" xr:uid="{00000000-0005-0000-0000-00000AA70000}"/>
    <cellStyle name="20% - Accent1 4 5 2 2 6 4 2" xfId="42946" xr:uid="{00000000-0005-0000-0000-00000BA70000}"/>
    <cellStyle name="20% - Accent1 4 5 2 2 6 4 2 2" xfId="42947" xr:uid="{00000000-0005-0000-0000-00000CA70000}"/>
    <cellStyle name="20% - Accent1 4 5 2 2 6 4 2 2 2" xfId="42948" xr:uid="{00000000-0005-0000-0000-00000DA70000}"/>
    <cellStyle name="20% - Accent1 4 5 2 2 6 4 2 3" xfId="42949" xr:uid="{00000000-0005-0000-0000-00000EA70000}"/>
    <cellStyle name="20% - Accent1 4 5 2 2 6 4 3" xfId="42950" xr:uid="{00000000-0005-0000-0000-00000FA70000}"/>
    <cellStyle name="20% - Accent1 4 5 2 2 6 4 3 2" xfId="42951" xr:uid="{00000000-0005-0000-0000-000010A70000}"/>
    <cellStyle name="20% - Accent1 4 5 2 2 6 4 4" xfId="42952" xr:uid="{00000000-0005-0000-0000-000011A70000}"/>
    <cellStyle name="20% - Accent1 4 5 2 2 6 5" xfId="42953" xr:uid="{00000000-0005-0000-0000-000012A70000}"/>
    <cellStyle name="20% - Accent1 4 5 2 2 6 5 2" xfId="42954" xr:uid="{00000000-0005-0000-0000-000013A70000}"/>
    <cellStyle name="20% - Accent1 4 5 2 2 6 5 2 2" xfId="42955" xr:uid="{00000000-0005-0000-0000-000014A70000}"/>
    <cellStyle name="20% - Accent1 4 5 2 2 6 5 3" xfId="42956" xr:uid="{00000000-0005-0000-0000-000015A70000}"/>
    <cellStyle name="20% - Accent1 4 5 2 2 6 6" xfId="42957" xr:uid="{00000000-0005-0000-0000-000016A70000}"/>
    <cellStyle name="20% - Accent1 4 5 2 2 6 6 2" xfId="42958" xr:uid="{00000000-0005-0000-0000-000017A70000}"/>
    <cellStyle name="20% - Accent1 4 5 2 2 6 6 2 2" xfId="42959" xr:uid="{00000000-0005-0000-0000-000018A70000}"/>
    <cellStyle name="20% - Accent1 4 5 2 2 6 6 3" xfId="42960" xr:uid="{00000000-0005-0000-0000-000019A70000}"/>
    <cellStyle name="20% - Accent1 4 5 2 2 6 7" xfId="42961" xr:uid="{00000000-0005-0000-0000-00001AA70000}"/>
    <cellStyle name="20% - Accent1 4 5 2 2 6 7 2" xfId="42962" xr:uid="{00000000-0005-0000-0000-00001BA70000}"/>
    <cellStyle name="20% - Accent1 4 5 2 2 6 8" xfId="42963" xr:uid="{00000000-0005-0000-0000-00001CA70000}"/>
    <cellStyle name="20% - Accent1 4 5 2 2 6 8 2" xfId="42964" xr:uid="{00000000-0005-0000-0000-00001DA70000}"/>
    <cellStyle name="20% - Accent1 4 5 2 2 6 9" xfId="42965" xr:uid="{00000000-0005-0000-0000-00001EA70000}"/>
    <cellStyle name="20% - Accent1 4 5 2 2 7" xfId="42966" xr:uid="{00000000-0005-0000-0000-00001FA70000}"/>
    <cellStyle name="20% - Accent1 4 5 2 2 7 2" xfId="42967" xr:uid="{00000000-0005-0000-0000-000020A70000}"/>
    <cellStyle name="20% - Accent1 4 5 2 2 7 2 2" xfId="42968" xr:uid="{00000000-0005-0000-0000-000021A70000}"/>
    <cellStyle name="20% - Accent1 4 5 2 2 7 2 2 2" xfId="42969" xr:uid="{00000000-0005-0000-0000-000022A70000}"/>
    <cellStyle name="20% - Accent1 4 5 2 2 7 2 3" xfId="42970" xr:uid="{00000000-0005-0000-0000-000023A70000}"/>
    <cellStyle name="20% - Accent1 4 5 2 2 7 3" xfId="42971" xr:uid="{00000000-0005-0000-0000-000024A70000}"/>
    <cellStyle name="20% - Accent1 4 5 2 2 7 3 2" xfId="42972" xr:uid="{00000000-0005-0000-0000-000025A70000}"/>
    <cellStyle name="20% - Accent1 4 5 2 2 7 4" xfId="42973" xr:uid="{00000000-0005-0000-0000-000026A70000}"/>
    <cellStyle name="20% - Accent1 4 5 2 2 8" xfId="42974" xr:uid="{00000000-0005-0000-0000-000027A70000}"/>
    <cellStyle name="20% - Accent1 4 5 2 2 8 2" xfId="42975" xr:uid="{00000000-0005-0000-0000-000028A70000}"/>
    <cellStyle name="20% - Accent1 4 5 2 2 8 2 2" xfId="42976" xr:uid="{00000000-0005-0000-0000-000029A70000}"/>
    <cellStyle name="20% - Accent1 4 5 2 2 8 2 2 2" xfId="42977" xr:uid="{00000000-0005-0000-0000-00002AA70000}"/>
    <cellStyle name="20% - Accent1 4 5 2 2 8 2 3" xfId="42978" xr:uid="{00000000-0005-0000-0000-00002BA70000}"/>
    <cellStyle name="20% - Accent1 4 5 2 2 8 3" xfId="42979" xr:uid="{00000000-0005-0000-0000-00002CA70000}"/>
    <cellStyle name="20% - Accent1 4 5 2 2 8 3 2" xfId="42980" xr:uid="{00000000-0005-0000-0000-00002DA70000}"/>
    <cellStyle name="20% - Accent1 4 5 2 2 8 4" xfId="42981" xr:uid="{00000000-0005-0000-0000-00002EA70000}"/>
    <cellStyle name="20% - Accent1 4 5 2 2 9" xfId="42982" xr:uid="{00000000-0005-0000-0000-00002FA70000}"/>
    <cellStyle name="20% - Accent1 4 5 2 2 9 2" xfId="42983" xr:uid="{00000000-0005-0000-0000-000030A70000}"/>
    <cellStyle name="20% - Accent1 4 5 2 2 9 2 2" xfId="42984" xr:uid="{00000000-0005-0000-0000-000031A70000}"/>
    <cellStyle name="20% - Accent1 4 5 2 2 9 2 2 2" xfId="42985" xr:uid="{00000000-0005-0000-0000-000032A70000}"/>
    <cellStyle name="20% - Accent1 4 5 2 2 9 2 3" xfId="42986" xr:uid="{00000000-0005-0000-0000-000033A70000}"/>
    <cellStyle name="20% - Accent1 4 5 2 2 9 3" xfId="42987" xr:uid="{00000000-0005-0000-0000-000034A70000}"/>
    <cellStyle name="20% - Accent1 4 5 2 2 9 3 2" xfId="42988" xr:uid="{00000000-0005-0000-0000-000035A70000}"/>
    <cellStyle name="20% - Accent1 4 5 2 2 9 4" xfId="42989" xr:uid="{00000000-0005-0000-0000-000036A70000}"/>
    <cellStyle name="20% - Accent1 4 5 2 3" xfId="42990" xr:uid="{00000000-0005-0000-0000-000037A70000}"/>
    <cellStyle name="20% - Accent1 4 5 2 3 10" xfId="42991" xr:uid="{00000000-0005-0000-0000-000038A70000}"/>
    <cellStyle name="20% - Accent1 4 5 2 3 10 2" xfId="42992" xr:uid="{00000000-0005-0000-0000-000039A70000}"/>
    <cellStyle name="20% - Accent1 4 5 2 3 11" xfId="42993" xr:uid="{00000000-0005-0000-0000-00003AA70000}"/>
    <cellStyle name="20% - Accent1 4 5 2 3 2" xfId="42994" xr:uid="{00000000-0005-0000-0000-00003BA70000}"/>
    <cellStyle name="20% - Accent1 4 5 2 3 2 2" xfId="42995" xr:uid="{00000000-0005-0000-0000-00003CA70000}"/>
    <cellStyle name="20% - Accent1 4 5 2 3 2 2 2" xfId="42996" xr:uid="{00000000-0005-0000-0000-00003DA70000}"/>
    <cellStyle name="20% - Accent1 4 5 2 3 2 2 2 2" xfId="42997" xr:uid="{00000000-0005-0000-0000-00003EA70000}"/>
    <cellStyle name="20% - Accent1 4 5 2 3 2 2 2 2 2" xfId="42998" xr:uid="{00000000-0005-0000-0000-00003FA70000}"/>
    <cellStyle name="20% - Accent1 4 5 2 3 2 2 2 3" xfId="42999" xr:uid="{00000000-0005-0000-0000-000040A70000}"/>
    <cellStyle name="20% - Accent1 4 5 2 3 2 2 3" xfId="43000" xr:uid="{00000000-0005-0000-0000-000041A70000}"/>
    <cellStyle name="20% - Accent1 4 5 2 3 2 2 3 2" xfId="43001" xr:uid="{00000000-0005-0000-0000-000042A70000}"/>
    <cellStyle name="20% - Accent1 4 5 2 3 2 2 4" xfId="43002" xr:uid="{00000000-0005-0000-0000-000043A70000}"/>
    <cellStyle name="20% - Accent1 4 5 2 3 2 3" xfId="43003" xr:uid="{00000000-0005-0000-0000-000044A70000}"/>
    <cellStyle name="20% - Accent1 4 5 2 3 2 3 2" xfId="43004" xr:uid="{00000000-0005-0000-0000-000045A70000}"/>
    <cellStyle name="20% - Accent1 4 5 2 3 2 3 2 2" xfId="43005" xr:uid="{00000000-0005-0000-0000-000046A70000}"/>
    <cellStyle name="20% - Accent1 4 5 2 3 2 3 2 2 2" xfId="43006" xr:uid="{00000000-0005-0000-0000-000047A70000}"/>
    <cellStyle name="20% - Accent1 4 5 2 3 2 3 2 3" xfId="43007" xr:uid="{00000000-0005-0000-0000-000048A70000}"/>
    <cellStyle name="20% - Accent1 4 5 2 3 2 3 3" xfId="43008" xr:uid="{00000000-0005-0000-0000-000049A70000}"/>
    <cellStyle name="20% - Accent1 4 5 2 3 2 3 3 2" xfId="43009" xr:uid="{00000000-0005-0000-0000-00004AA70000}"/>
    <cellStyle name="20% - Accent1 4 5 2 3 2 3 4" xfId="43010" xr:uid="{00000000-0005-0000-0000-00004BA70000}"/>
    <cellStyle name="20% - Accent1 4 5 2 3 2 4" xfId="43011" xr:uid="{00000000-0005-0000-0000-00004CA70000}"/>
    <cellStyle name="20% - Accent1 4 5 2 3 2 4 2" xfId="43012" xr:uid="{00000000-0005-0000-0000-00004DA70000}"/>
    <cellStyle name="20% - Accent1 4 5 2 3 2 4 2 2" xfId="43013" xr:uid="{00000000-0005-0000-0000-00004EA70000}"/>
    <cellStyle name="20% - Accent1 4 5 2 3 2 4 2 2 2" xfId="43014" xr:uid="{00000000-0005-0000-0000-00004FA70000}"/>
    <cellStyle name="20% - Accent1 4 5 2 3 2 4 2 3" xfId="43015" xr:uid="{00000000-0005-0000-0000-000050A70000}"/>
    <cellStyle name="20% - Accent1 4 5 2 3 2 4 3" xfId="43016" xr:uid="{00000000-0005-0000-0000-000051A70000}"/>
    <cellStyle name="20% - Accent1 4 5 2 3 2 4 3 2" xfId="43017" xr:uid="{00000000-0005-0000-0000-000052A70000}"/>
    <cellStyle name="20% - Accent1 4 5 2 3 2 4 4" xfId="43018" xr:uid="{00000000-0005-0000-0000-000053A70000}"/>
    <cellStyle name="20% - Accent1 4 5 2 3 2 5" xfId="43019" xr:uid="{00000000-0005-0000-0000-000054A70000}"/>
    <cellStyle name="20% - Accent1 4 5 2 3 2 5 2" xfId="43020" xr:uid="{00000000-0005-0000-0000-000055A70000}"/>
    <cellStyle name="20% - Accent1 4 5 2 3 2 5 2 2" xfId="43021" xr:uid="{00000000-0005-0000-0000-000056A70000}"/>
    <cellStyle name="20% - Accent1 4 5 2 3 2 5 3" xfId="43022" xr:uid="{00000000-0005-0000-0000-000057A70000}"/>
    <cellStyle name="20% - Accent1 4 5 2 3 2 6" xfId="43023" xr:uid="{00000000-0005-0000-0000-000058A70000}"/>
    <cellStyle name="20% - Accent1 4 5 2 3 2 6 2" xfId="43024" xr:uid="{00000000-0005-0000-0000-000059A70000}"/>
    <cellStyle name="20% - Accent1 4 5 2 3 2 6 2 2" xfId="43025" xr:uid="{00000000-0005-0000-0000-00005AA70000}"/>
    <cellStyle name="20% - Accent1 4 5 2 3 2 6 3" xfId="43026" xr:uid="{00000000-0005-0000-0000-00005BA70000}"/>
    <cellStyle name="20% - Accent1 4 5 2 3 2 7" xfId="43027" xr:uid="{00000000-0005-0000-0000-00005CA70000}"/>
    <cellStyle name="20% - Accent1 4 5 2 3 2 7 2" xfId="43028" xr:uid="{00000000-0005-0000-0000-00005DA70000}"/>
    <cellStyle name="20% - Accent1 4 5 2 3 2 8" xfId="43029" xr:uid="{00000000-0005-0000-0000-00005EA70000}"/>
    <cellStyle name="20% - Accent1 4 5 2 3 2 8 2" xfId="43030" xr:uid="{00000000-0005-0000-0000-00005FA70000}"/>
    <cellStyle name="20% - Accent1 4 5 2 3 2 9" xfId="43031" xr:uid="{00000000-0005-0000-0000-000060A70000}"/>
    <cellStyle name="20% - Accent1 4 5 2 3 3" xfId="43032" xr:uid="{00000000-0005-0000-0000-000061A70000}"/>
    <cellStyle name="20% - Accent1 4 5 2 3 3 2" xfId="43033" xr:uid="{00000000-0005-0000-0000-000062A70000}"/>
    <cellStyle name="20% - Accent1 4 5 2 3 3 2 2" xfId="43034" xr:uid="{00000000-0005-0000-0000-000063A70000}"/>
    <cellStyle name="20% - Accent1 4 5 2 3 3 2 2 2" xfId="43035" xr:uid="{00000000-0005-0000-0000-000064A70000}"/>
    <cellStyle name="20% - Accent1 4 5 2 3 3 2 2 2 2" xfId="43036" xr:uid="{00000000-0005-0000-0000-000065A70000}"/>
    <cellStyle name="20% - Accent1 4 5 2 3 3 2 2 3" xfId="43037" xr:uid="{00000000-0005-0000-0000-000066A70000}"/>
    <cellStyle name="20% - Accent1 4 5 2 3 3 2 3" xfId="43038" xr:uid="{00000000-0005-0000-0000-000067A70000}"/>
    <cellStyle name="20% - Accent1 4 5 2 3 3 2 3 2" xfId="43039" xr:uid="{00000000-0005-0000-0000-000068A70000}"/>
    <cellStyle name="20% - Accent1 4 5 2 3 3 2 4" xfId="43040" xr:uid="{00000000-0005-0000-0000-000069A70000}"/>
    <cellStyle name="20% - Accent1 4 5 2 3 3 3" xfId="43041" xr:uid="{00000000-0005-0000-0000-00006AA70000}"/>
    <cellStyle name="20% - Accent1 4 5 2 3 3 3 2" xfId="43042" xr:uid="{00000000-0005-0000-0000-00006BA70000}"/>
    <cellStyle name="20% - Accent1 4 5 2 3 3 3 2 2" xfId="43043" xr:uid="{00000000-0005-0000-0000-00006CA70000}"/>
    <cellStyle name="20% - Accent1 4 5 2 3 3 3 2 2 2" xfId="43044" xr:uid="{00000000-0005-0000-0000-00006DA70000}"/>
    <cellStyle name="20% - Accent1 4 5 2 3 3 3 2 3" xfId="43045" xr:uid="{00000000-0005-0000-0000-00006EA70000}"/>
    <cellStyle name="20% - Accent1 4 5 2 3 3 3 3" xfId="43046" xr:uid="{00000000-0005-0000-0000-00006FA70000}"/>
    <cellStyle name="20% - Accent1 4 5 2 3 3 3 3 2" xfId="43047" xr:uid="{00000000-0005-0000-0000-000070A70000}"/>
    <cellStyle name="20% - Accent1 4 5 2 3 3 3 4" xfId="43048" xr:uid="{00000000-0005-0000-0000-000071A70000}"/>
    <cellStyle name="20% - Accent1 4 5 2 3 3 4" xfId="43049" xr:uid="{00000000-0005-0000-0000-000072A70000}"/>
    <cellStyle name="20% - Accent1 4 5 2 3 3 4 2" xfId="43050" xr:uid="{00000000-0005-0000-0000-000073A70000}"/>
    <cellStyle name="20% - Accent1 4 5 2 3 3 4 2 2" xfId="43051" xr:uid="{00000000-0005-0000-0000-000074A70000}"/>
    <cellStyle name="20% - Accent1 4 5 2 3 3 4 2 2 2" xfId="43052" xr:uid="{00000000-0005-0000-0000-000075A70000}"/>
    <cellStyle name="20% - Accent1 4 5 2 3 3 4 2 3" xfId="43053" xr:uid="{00000000-0005-0000-0000-000076A70000}"/>
    <cellStyle name="20% - Accent1 4 5 2 3 3 4 3" xfId="43054" xr:uid="{00000000-0005-0000-0000-000077A70000}"/>
    <cellStyle name="20% - Accent1 4 5 2 3 3 4 3 2" xfId="43055" xr:uid="{00000000-0005-0000-0000-000078A70000}"/>
    <cellStyle name="20% - Accent1 4 5 2 3 3 4 4" xfId="43056" xr:uid="{00000000-0005-0000-0000-000079A70000}"/>
    <cellStyle name="20% - Accent1 4 5 2 3 3 5" xfId="43057" xr:uid="{00000000-0005-0000-0000-00007AA70000}"/>
    <cellStyle name="20% - Accent1 4 5 2 3 3 5 2" xfId="43058" xr:uid="{00000000-0005-0000-0000-00007BA70000}"/>
    <cellStyle name="20% - Accent1 4 5 2 3 3 5 2 2" xfId="43059" xr:uid="{00000000-0005-0000-0000-00007CA70000}"/>
    <cellStyle name="20% - Accent1 4 5 2 3 3 5 3" xfId="43060" xr:uid="{00000000-0005-0000-0000-00007DA70000}"/>
    <cellStyle name="20% - Accent1 4 5 2 3 3 6" xfId="43061" xr:uid="{00000000-0005-0000-0000-00007EA70000}"/>
    <cellStyle name="20% - Accent1 4 5 2 3 3 6 2" xfId="43062" xr:uid="{00000000-0005-0000-0000-00007FA70000}"/>
    <cellStyle name="20% - Accent1 4 5 2 3 3 6 2 2" xfId="43063" xr:uid="{00000000-0005-0000-0000-000080A70000}"/>
    <cellStyle name="20% - Accent1 4 5 2 3 3 6 3" xfId="43064" xr:uid="{00000000-0005-0000-0000-000081A70000}"/>
    <cellStyle name="20% - Accent1 4 5 2 3 3 7" xfId="43065" xr:uid="{00000000-0005-0000-0000-000082A70000}"/>
    <cellStyle name="20% - Accent1 4 5 2 3 3 7 2" xfId="43066" xr:uid="{00000000-0005-0000-0000-000083A70000}"/>
    <cellStyle name="20% - Accent1 4 5 2 3 3 8" xfId="43067" xr:uid="{00000000-0005-0000-0000-000084A70000}"/>
    <cellStyle name="20% - Accent1 4 5 2 3 3 8 2" xfId="43068" xr:uid="{00000000-0005-0000-0000-000085A70000}"/>
    <cellStyle name="20% - Accent1 4 5 2 3 3 9" xfId="43069" xr:uid="{00000000-0005-0000-0000-000086A70000}"/>
    <cellStyle name="20% - Accent1 4 5 2 3 4" xfId="43070" xr:uid="{00000000-0005-0000-0000-000087A70000}"/>
    <cellStyle name="20% - Accent1 4 5 2 3 4 2" xfId="43071" xr:uid="{00000000-0005-0000-0000-000088A70000}"/>
    <cellStyle name="20% - Accent1 4 5 2 3 4 2 2" xfId="43072" xr:uid="{00000000-0005-0000-0000-000089A70000}"/>
    <cellStyle name="20% - Accent1 4 5 2 3 4 2 2 2" xfId="43073" xr:uid="{00000000-0005-0000-0000-00008AA70000}"/>
    <cellStyle name="20% - Accent1 4 5 2 3 4 2 3" xfId="43074" xr:uid="{00000000-0005-0000-0000-00008BA70000}"/>
    <cellStyle name="20% - Accent1 4 5 2 3 4 3" xfId="43075" xr:uid="{00000000-0005-0000-0000-00008CA70000}"/>
    <cellStyle name="20% - Accent1 4 5 2 3 4 3 2" xfId="43076" xr:uid="{00000000-0005-0000-0000-00008DA70000}"/>
    <cellStyle name="20% - Accent1 4 5 2 3 4 4" xfId="43077" xr:uid="{00000000-0005-0000-0000-00008EA70000}"/>
    <cellStyle name="20% - Accent1 4 5 2 3 5" xfId="43078" xr:uid="{00000000-0005-0000-0000-00008FA70000}"/>
    <cellStyle name="20% - Accent1 4 5 2 3 5 2" xfId="43079" xr:uid="{00000000-0005-0000-0000-000090A70000}"/>
    <cellStyle name="20% - Accent1 4 5 2 3 5 2 2" xfId="43080" xr:uid="{00000000-0005-0000-0000-000091A70000}"/>
    <cellStyle name="20% - Accent1 4 5 2 3 5 2 2 2" xfId="43081" xr:uid="{00000000-0005-0000-0000-000092A70000}"/>
    <cellStyle name="20% - Accent1 4 5 2 3 5 2 3" xfId="43082" xr:uid="{00000000-0005-0000-0000-000093A70000}"/>
    <cellStyle name="20% - Accent1 4 5 2 3 5 3" xfId="43083" xr:uid="{00000000-0005-0000-0000-000094A70000}"/>
    <cellStyle name="20% - Accent1 4 5 2 3 5 3 2" xfId="43084" xr:uid="{00000000-0005-0000-0000-000095A70000}"/>
    <cellStyle name="20% - Accent1 4 5 2 3 5 4" xfId="43085" xr:uid="{00000000-0005-0000-0000-000096A70000}"/>
    <cellStyle name="20% - Accent1 4 5 2 3 6" xfId="43086" xr:uid="{00000000-0005-0000-0000-000097A70000}"/>
    <cellStyle name="20% - Accent1 4 5 2 3 6 2" xfId="43087" xr:uid="{00000000-0005-0000-0000-000098A70000}"/>
    <cellStyle name="20% - Accent1 4 5 2 3 6 2 2" xfId="43088" xr:uid="{00000000-0005-0000-0000-000099A70000}"/>
    <cellStyle name="20% - Accent1 4 5 2 3 6 2 2 2" xfId="43089" xr:uid="{00000000-0005-0000-0000-00009AA70000}"/>
    <cellStyle name="20% - Accent1 4 5 2 3 6 2 3" xfId="43090" xr:uid="{00000000-0005-0000-0000-00009BA70000}"/>
    <cellStyle name="20% - Accent1 4 5 2 3 6 3" xfId="43091" xr:uid="{00000000-0005-0000-0000-00009CA70000}"/>
    <cellStyle name="20% - Accent1 4 5 2 3 6 3 2" xfId="43092" xr:uid="{00000000-0005-0000-0000-00009DA70000}"/>
    <cellStyle name="20% - Accent1 4 5 2 3 6 4" xfId="43093" xr:uid="{00000000-0005-0000-0000-00009EA70000}"/>
    <cellStyle name="20% - Accent1 4 5 2 3 7" xfId="43094" xr:uid="{00000000-0005-0000-0000-00009FA70000}"/>
    <cellStyle name="20% - Accent1 4 5 2 3 7 2" xfId="43095" xr:uid="{00000000-0005-0000-0000-0000A0A70000}"/>
    <cellStyle name="20% - Accent1 4 5 2 3 7 2 2" xfId="43096" xr:uid="{00000000-0005-0000-0000-0000A1A70000}"/>
    <cellStyle name="20% - Accent1 4 5 2 3 7 3" xfId="43097" xr:uid="{00000000-0005-0000-0000-0000A2A70000}"/>
    <cellStyle name="20% - Accent1 4 5 2 3 8" xfId="43098" xr:uid="{00000000-0005-0000-0000-0000A3A70000}"/>
    <cellStyle name="20% - Accent1 4 5 2 3 8 2" xfId="43099" xr:uid="{00000000-0005-0000-0000-0000A4A70000}"/>
    <cellStyle name="20% - Accent1 4 5 2 3 8 2 2" xfId="43100" xr:uid="{00000000-0005-0000-0000-0000A5A70000}"/>
    <cellStyle name="20% - Accent1 4 5 2 3 8 3" xfId="43101" xr:uid="{00000000-0005-0000-0000-0000A6A70000}"/>
    <cellStyle name="20% - Accent1 4 5 2 3 9" xfId="43102" xr:uid="{00000000-0005-0000-0000-0000A7A70000}"/>
    <cellStyle name="20% - Accent1 4 5 2 3 9 2" xfId="43103" xr:uid="{00000000-0005-0000-0000-0000A8A70000}"/>
    <cellStyle name="20% - Accent1 4 5 2 4" xfId="43104" xr:uid="{00000000-0005-0000-0000-0000A9A70000}"/>
    <cellStyle name="20% - Accent1 4 5 2 4 10" xfId="43105" xr:uid="{00000000-0005-0000-0000-0000AAA70000}"/>
    <cellStyle name="20% - Accent1 4 5 2 4 10 2" xfId="43106" xr:uid="{00000000-0005-0000-0000-0000ABA70000}"/>
    <cellStyle name="20% - Accent1 4 5 2 4 11" xfId="43107" xr:uid="{00000000-0005-0000-0000-0000ACA70000}"/>
    <cellStyle name="20% - Accent1 4 5 2 4 2" xfId="43108" xr:uid="{00000000-0005-0000-0000-0000ADA70000}"/>
    <cellStyle name="20% - Accent1 4 5 2 4 2 2" xfId="43109" xr:uid="{00000000-0005-0000-0000-0000AEA70000}"/>
    <cellStyle name="20% - Accent1 4 5 2 4 2 2 2" xfId="43110" xr:uid="{00000000-0005-0000-0000-0000AFA70000}"/>
    <cellStyle name="20% - Accent1 4 5 2 4 2 2 2 2" xfId="43111" xr:uid="{00000000-0005-0000-0000-0000B0A70000}"/>
    <cellStyle name="20% - Accent1 4 5 2 4 2 2 2 2 2" xfId="43112" xr:uid="{00000000-0005-0000-0000-0000B1A70000}"/>
    <cellStyle name="20% - Accent1 4 5 2 4 2 2 2 3" xfId="43113" xr:uid="{00000000-0005-0000-0000-0000B2A70000}"/>
    <cellStyle name="20% - Accent1 4 5 2 4 2 2 3" xfId="43114" xr:uid="{00000000-0005-0000-0000-0000B3A70000}"/>
    <cellStyle name="20% - Accent1 4 5 2 4 2 2 3 2" xfId="43115" xr:uid="{00000000-0005-0000-0000-0000B4A70000}"/>
    <cellStyle name="20% - Accent1 4 5 2 4 2 2 4" xfId="43116" xr:uid="{00000000-0005-0000-0000-0000B5A70000}"/>
    <cellStyle name="20% - Accent1 4 5 2 4 2 3" xfId="43117" xr:uid="{00000000-0005-0000-0000-0000B6A70000}"/>
    <cellStyle name="20% - Accent1 4 5 2 4 2 3 2" xfId="43118" xr:uid="{00000000-0005-0000-0000-0000B7A70000}"/>
    <cellStyle name="20% - Accent1 4 5 2 4 2 3 2 2" xfId="43119" xr:uid="{00000000-0005-0000-0000-0000B8A70000}"/>
    <cellStyle name="20% - Accent1 4 5 2 4 2 3 2 2 2" xfId="43120" xr:uid="{00000000-0005-0000-0000-0000B9A70000}"/>
    <cellStyle name="20% - Accent1 4 5 2 4 2 3 2 3" xfId="43121" xr:uid="{00000000-0005-0000-0000-0000BAA70000}"/>
    <cellStyle name="20% - Accent1 4 5 2 4 2 3 3" xfId="43122" xr:uid="{00000000-0005-0000-0000-0000BBA70000}"/>
    <cellStyle name="20% - Accent1 4 5 2 4 2 3 3 2" xfId="43123" xr:uid="{00000000-0005-0000-0000-0000BCA70000}"/>
    <cellStyle name="20% - Accent1 4 5 2 4 2 3 4" xfId="43124" xr:uid="{00000000-0005-0000-0000-0000BDA70000}"/>
    <cellStyle name="20% - Accent1 4 5 2 4 2 4" xfId="43125" xr:uid="{00000000-0005-0000-0000-0000BEA70000}"/>
    <cellStyle name="20% - Accent1 4 5 2 4 2 4 2" xfId="43126" xr:uid="{00000000-0005-0000-0000-0000BFA70000}"/>
    <cellStyle name="20% - Accent1 4 5 2 4 2 4 2 2" xfId="43127" xr:uid="{00000000-0005-0000-0000-0000C0A70000}"/>
    <cellStyle name="20% - Accent1 4 5 2 4 2 4 2 2 2" xfId="43128" xr:uid="{00000000-0005-0000-0000-0000C1A70000}"/>
    <cellStyle name="20% - Accent1 4 5 2 4 2 4 2 3" xfId="43129" xr:uid="{00000000-0005-0000-0000-0000C2A70000}"/>
    <cellStyle name="20% - Accent1 4 5 2 4 2 4 3" xfId="43130" xr:uid="{00000000-0005-0000-0000-0000C3A70000}"/>
    <cellStyle name="20% - Accent1 4 5 2 4 2 4 3 2" xfId="43131" xr:uid="{00000000-0005-0000-0000-0000C4A70000}"/>
    <cellStyle name="20% - Accent1 4 5 2 4 2 4 4" xfId="43132" xr:uid="{00000000-0005-0000-0000-0000C5A70000}"/>
    <cellStyle name="20% - Accent1 4 5 2 4 2 5" xfId="43133" xr:uid="{00000000-0005-0000-0000-0000C6A70000}"/>
    <cellStyle name="20% - Accent1 4 5 2 4 2 5 2" xfId="43134" xr:uid="{00000000-0005-0000-0000-0000C7A70000}"/>
    <cellStyle name="20% - Accent1 4 5 2 4 2 5 2 2" xfId="43135" xr:uid="{00000000-0005-0000-0000-0000C8A70000}"/>
    <cellStyle name="20% - Accent1 4 5 2 4 2 5 3" xfId="43136" xr:uid="{00000000-0005-0000-0000-0000C9A70000}"/>
    <cellStyle name="20% - Accent1 4 5 2 4 2 6" xfId="43137" xr:uid="{00000000-0005-0000-0000-0000CAA70000}"/>
    <cellStyle name="20% - Accent1 4 5 2 4 2 6 2" xfId="43138" xr:uid="{00000000-0005-0000-0000-0000CBA70000}"/>
    <cellStyle name="20% - Accent1 4 5 2 4 2 6 2 2" xfId="43139" xr:uid="{00000000-0005-0000-0000-0000CCA70000}"/>
    <cellStyle name="20% - Accent1 4 5 2 4 2 6 3" xfId="43140" xr:uid="{00000000-0005-0000-0000-0000CDA70000}"/>
    <cellStyle name="20% - Accent1 4 5 2 4 2 7" xfId="43141" xr:uid="{00000000-0005-0000-0000-0000CEA70000}"/>
    <cellStyle name="20% - Accent1 4 5 2 4 2 7 2" xfId="43142" xr:uid="{00000000-0005-0000-0000-0000CFA70000}"/>
    <cellStyle name="20% - Accent1 4 5 2 4 2 8" xfId="43143" xr:uid="{00000000-0005-0000-0000-0000D0A70000}"/>
    <cellStyle name="20% - Accent1 4 5 2 4 2 8 2" xfId="43144" xr:uid="{00000000-0005-0000-0000-0000D1A70000}"/>
    <cellStyle name="20% - Accent1 4 5 2 4 2 9" xfId="43145" xr:uid="{00000000-0005-0000-0000-0000D2A70000}"/>
    <cellStyle name="20% - Accent1 4 5 2 4 3" xfId="43146" xr:uid="{00000000-0005-0000-0000-0000D3A70000}"/>
    <cellStyle name="20% - Accent1 4 5 2 4 3 2" xfId="43147" xr:uid="{00000000-0005-0000-0000-0000D4A70000}"/>
    <cellStyle name="20% - Accent1 4 5 2 4 3 2 2" xfId="43148" xr:uid="{00000000-0005-0000-0000-0000D5A70000}"/>
    <cellStyle name="20% - Accent1 4 5 2 4 3 2 2 2" xfId="43149" xr:uid="{00000000-0005-0000-0000-0000D6A70000}"/>
    <cellStyle name="20% - Accent1 4 5 2 4 3 2 2 2 2" xfId="43150" xr:uid="{00000000-0005-0000-0000-0000D7A70000}"/>
    <cellStyle name="20% - Accent1 4 5 2 4 3 2 2 3" xfId="43151" xr:uid="{00000000-0005-0000-0000-0000D8A70000}"/>
    <cellStyle name="20% - Accent1 4 5 2 4 3 2 3" xfId="43152" xr:uid="{00000000-0005-0000-0000-0000D9A70000}"/>
    <cellStyle name="20% - Accent1 4 5 2 4 3 2 3 2" xfId="43153" xr:uid="{00000000-0005-0000-0000-0000DAA70000}"/>
    <cellStyle name="20% - Accent1 4 5 2 4 3 2 4" xfId="43154" xr:uid="{00000000-0005-0000-0000-0000DBA70000}"/>
    <cellStyle name="20% - Accent1 4 5 2 4 3 3" xfId="43155" xr:uid="{00000000-0005-0000-0000-0000DCA70000}"/>
    <cellStyle name="20% - Accent1 4 5 2 4 3 3 2" xfId="43156" xr:uid="{00000000-0005-0000-0000-0000DDA70000}"/>
    <cellStyle name="20% - Accent1 4 5 2 4 3 3 2 2" xfId="43157" xr:uid="{00000000-0005-0000-0000-0000DEA70000}"/>
    <cellStyle name="20% - Accent1 4 5 2 4 3 3 2 2 2" xfId="43158" xr:uid="{00000000-0005-0000-0000-0000DFA70000}"/>
    <cellStyle name="20% - Accent1 4 5 2 4 3 3 2 3" xfId="43159" xr:uid="{00000000-0005-0000-0000-0000E0A70000}"/>
    <cellStyle name="20% - Accent1 4 5 2 4 3 3 3" xfId="43160" xr:uid="{00000000-0005-0000-0000-0000E1A70000}"/>
    <cellStyle name="20% - Accent1 4 5 2 4 3 3 3 2" xfId="43161" xr:uid="{00000000-0005-0000-0000-0000E2A70000}"/>
    <cellStyle name="20% - Accent1 4 5 2 4 3 3 4" xfId="43162" xr:uid="{00000000-0005-0000-0000-0000E3A70000}"/>
    <cellStyle name="20% - Accent1 4 5 2 4 3 4" xfId="43163" xr:uid="{00000000-0005-0000-0000-0000E4A70000}"/>
    <cellStyle name="20% - Accent1 4 5 2 4 3 4 2" xfId="43164" xr:uid="{00000000-0005-0000-0000-0000E5A70000}"/>
    <cellStyle name="20% - Accent1 4 5 2 4 3 4 2 2" xfId="43165" xr:uid="{00000000-0005-0000-0000-0000E6A70000}"/>
    <cellStyle name="20% - Accent1 4 5 2 4 3 4 2 2 2" xfId="43166" xr:uid="{00000000-0005-0000-0000-0000E7A70000}"/>
    <cellStyle name="20% - Accent1 4 5 2 4 3 4 2 3" xfId="43167" xr:uid="{00000000-0005-0000-0000-0000E8A70000}"/>
    <cellStyle name="20% - Accent1 4 5 2 4 3 4 3" xfId="43168" xr:uid="{00000000-0005-0000-0000-0000E9A70000}"/>
    <cellStyle name="20% - Accent1 4 5 2 4 3 4 3 2" xfId="43169" xr:uid="{00000000-0005-0000-0000-0000EAA70000}"/>
    <cellStyle name="20% - Accent1 4 5 2 4 3 4 4" xfId="43170" xr:uid="{00000000-0005-0000-0000-0000EBA70000}"/>
    <cellStyle name="20% - Accent1 4 5 2 4 3 5" xfId="43171" xr:uid="{00000000-0005-0000-0000-0000ECA70000}"/>
    <cellStyle name="20% - Accent1 4 5 2 4 3 5 2" xfId="43172" xr:uid="{00000000-0005-0000-0000-0000EDA70000}"/>
    <cellStyle name="20% - Accent1 4 5 2 4 3 5 2 2" xfId="43173" xr:uid="{00000000-0005-0000-0000-0000EEA70000}"/>
    <cellStyle name="20% - Accent1 4 5 2 4 3 5 3" xfId="43174" xr:uid="{00000000-0005-0000-0000-0000EFA70000}"/>
    <cellStyle name="20% - Accent1 4 5 2 4 3 6" xfId="43175" xr:uid="{00000000-0005-0000-0000-0000F0A70000}"/>
    <cellStyle name="20% - Accent1 4 5 2 4 3 6 2" xfId="43176" xr:uid="{00000000-0005-0000-0000-0000F1A70000}"/>
    <cellStyle name="20% - Accent1 4 5 2 4 3 6 2 2" xfId="43177" xr:uid="{00000000-0005-0000-0000-0000F2A70000}"/>
    <cellStyle name="20% - Accent1 4 5 2 4 3 6 3" xfId="43178" xr:uid="{00000000-0005-0000-0000-0000F3A70000}"/>
    <cellStyle name="20% - Accent1 4 5 2 4 3 7" xfId="43179" xr:uid="{00000000-0005-0000-0000-0000F4A70000}"/>
    <cellStyle name="20% - Accent1 4 5 2 4 3 7 2" xfId="43180" xr:uid="{00000000-0005-0000-0000-0000F5A70000}"/>
    <cellStyle name="20% - Accent1 4 5 2 4 3 8" xfId="43181" xr:uid="{00000000-0005-0000-0000-0000F6A70000}"/>
    <cellStyle name="20% - Accent1 4 5 2 4 3 8 2" xfId="43182" xr:uid="{00000000-0005-0000-0000-0000F7A70000}"/>
    <cellStyle name="20% - Accent1 4 5 2 4 3 9" xfId="43183" xr:uid="{00000000-0005-0000-0000-0000F8A70000}"/>
    <cellStyle name="20% - Accent1 4 5 2 4 4" xfId="43184" xr:uid="{00000000-0005-0000-0000-0000F9A70000}"/>
    <cellStyle name="20% - Accent1 4 5 2 4 4 2" xfId="43185" xr:uid="{00000000-0005-0000-0000-0000FAA70000}"/>
    <cellStyle name="20% - Accent1 4 5 2 4 4 2 2" xfId="43186" xr:uid="{00000000-0005-0000-0000-0000FBA70000}"/>
    <cellStyle name="20% - Accent1 4 5 2 4 4 2 2 2" xfId="43187" xr:uid="{00000000-0005-0000-0000-0000FCA70000}"/>
    <cellStyle name="20% - Accent1 4 5 2 4 4 2 3" xfId="43188" xr:uid="{00000000-0005-0000-0000-0000FDA70000}"/>
    <cellStyle name="20% - Accent1 4 5 2 4 4 3" xfId="43189" xr:uid="{00000000-0005-0000-0000-0000FEA70000}"/>
    <cellStyle name="20% - Accent1 4 5 2 4 4 3 2" xfId="43190" xr:uid="{00000000-0005-0000-0000-0000FFA70000}"/>
    <cellStyle name="20% - Accent1 4 5 2 4 4 4" xfId="43191" xr:uid="{00000000-0005-0000-0000-000000A80000}"/>
    <cellStyle name="20% - Accent1 4 5 2 4 5" xfId="43192" xr:uid="{00000000-0005-0000-0000-000001A80000}"/>
    <cellStyle name="20% - Accent1 4 5 2 4 5 2" xfId="43193" xr:uid="{00000000-0005-0000-0000-000002A80000}"/>
    <cellStyle name="20% - Accent1 4 5 2 4 5 2 2" xfId="43194" xr:uid="{00000000-0005-0000-0000-000003A80000}"/>
    <cellStyle name="20% - Accent1 4 5 2 4 5 2 2 2" xfId="43195" xr:uid="{00000000-0005-0000-0000-000004A80000}"/>
    <cellStyle name="20% - Accent1 4 5 2 4 5 2 3" xfId="43196" xr:uid="{00000000-0005-0000-0000-000005A80000}"/>
    <cellStyle name="20% - Accent1 4 5 2 4 5 3" xfId="43197" xr:uid="{00000000-0005-0000-0000-000006A80000}"/>
    <cellStyle name="20% - Accent1 4 5 2 4 5 3 2" xfId="43198" xr:uid="{00000000-0005-0000-0000-000007A80000}"/>
    <cellStyle name="20% - Accent1 4 5 2 4 5 4" xfId="43199" xr:uid="{00000000-0005-0000-0000-000008A80000}"/>
    <cellStyle name="20% - Accent1 4 5 2 4 6" xfId="43200" xr:uid="{00000000-0005-0000-0000-000009A80000}"/>
    <cellStyle name="20% - Accent1 4 5 2 4 6 2" xfId="43201" xr:uid="{00000000-0005-0000-0000-00000AA80000}"/>
    <cellStyle name="20% - Accent1 4 5 2 4 6 2 2" xfId="43202" xr:uid="{00000000-0005-0000-0000-00000BA80000}"/>
    <cellStyle name="20% - Accent1 4 5 2 4 6 2 2 2" xfId="43203" xr:uid="{00000000-0005-0000-0000-00000CA80000}"/>
    <cellStyle name="20% - Accent1 4 5 2 4 6 2 3" xfId="43204" xr:uid="{00000000-0005-0000-0000-00000DA80000}"/>
    <cellStyle name="20% - Accent1 4 5 2 4 6 3" xfId="43205" xr:uid="{00000000-0005-0000-0000-00000EA80000}"/>
    <cellStyle name="20% - Accent1 4 5 2 4 6 3 2" xfId="43206" xr:uid="{00000000-0005-0000-0000-00000FA80000}"/>
    <cellStyle name="20% - Accent1 4 5 2 4 6 4" xfId="43207" xr:uid="{00000000-0005-0000-0000-000010A80000}"/>
    <cellStyle name="20% - Accent1 4 5 2 4 7" xfId="43208" xr:uid="{00000000-0005-0000-0000-000011A80000}"/>
    <cellStyle name="20% - Accent1 4 5 2 4 7 2" xfId="43209" xr:uid="{00000000-0005-0000-0000-000012A80000}"/>
    <cellStyle name="20% - Accent1 4 5 2 4 7 2 2" xfId="43210" xr:uid="{00000000-0005-0000-0000-000013A80000}"/>
    <cellStyle name="20% - Accent1 4 5 2 4 7 3" xfId="43211" xr:uid="{00000000-0005-0000-0000-000014A80000}"/>
    <cellStyle name="20% - Accent1 4 5 2 4 8" xfId="43212" xr:uid="{00000000-0005-0000-0000-000015A80000}"/>
    <cellStyle name="20% - Accent1 4 5 2 4 8 2" xfId="43213" xr:uid="{00000000-0005-0000-0000-000016A80000}"/>
    <cellStyle name="20% - Accent1 4 5 2 4 8 2 2" xfId="43214" xr:uid="{00000000-0005-0000-0000-000017A80000}"/>
    <cellStyle name="20% - Accent1 4 5 2 4 8 3" xfId="43215" xr:uid="{00000000-0005-0000-0000-000018A80000}"/>
    <cellStyle name="20% - Accent1 4 5 2 4 9" xfId="43216" xr:uid="{00000000-0005-0000-0000-000019A80000}"/>
    <cellStyle name="20% - Accent1 4 5 2 4 9 2" xfId="43217" xr:uid="{00000000-0005-0000-0000-00001AA80000}"/>
    <cellStyle name="20% - Accent1 4 5 2 5" xfId="43218" xr:uid="{00000000-0005-0000-0000-00001BA80000}"/>
    <cellStyle name="20% - Accent1 4 5 2 5 10" xfId="43219" xr:uid="{00000000-0005-0000-0000-00001CA80000}"/>
    <cellStyle name="20% - Accent1 4 5 2 5 10 2" xfId="43220" xr:uid="{00000000-0005-0000-0000-00001DA80000}"/>
    <cellStyle name="20% - Accent1 4 5 2 5 11" xfId="43221" xr:uid="{00000000-0005-0000-0000-00001EA80000}"/>
    <cellStyle name="20% - Accent1 4 5 2 5 2" xfId="43222" xr:uid="{00000000-0005-0000-0000-00001FA80000}"/>
    <cellStyle name="20% - Accent1 4 5 2 5 2 2" xfId="43223" xr:uid="{00000000-0005-0000-0000-000020A80000}"/>
    <cellStyle name="20% - Accent1 4 5 2 5 2 2 2" xfId="43224" xr:uid="{00000000-0005-0000-0000-000021A80000}"/>
    <cellStyle name="20% - Accent1 4 5 2 5 2 2 2 2" xfId="43225" xr:uid="{00000000-0005-0000-0000-000022A80000}"/>
    <cellStyle name="20% - Accent1 4 5 2 5 2 2 2 2 2" xfId="43226" xr:uid="{00000000-0005-0000-0000-000023A80000}"/>
    <cellStyle name="20% - Accent1 4 5 2 5 2 2 2 3" xfId="43227" xr:uid="{00000000-0005-0000-0000-000024A80000}"/>
    <cellStyle name="20% - Accent1 4 5 2 5 2 2 3" xfId="43228" xr:uid="{00000000-0005-0000-0000-000025A80000}"/>
    <cellStyle name="20% - Accent1 4 5 2 5 2 2 3 2" xfId="43229" xr:uid="{00000000-0005-0000-0000-000026A80000}"/>
    <cellStyle name="20% - Accent1 4 5 2 5 2 2 4" xfId="43230" xr:uid="{00000000-0005-0000-0000-000027A80000}"/>
    <cellStyle name="20% - Accent1 4 5 2 5 2 3" xfId="43231" xr:uid="{00000000-0005-0000-0000-000028A80000}"/>
    <cellStyle name="20% - Accent1 4 5 2 5 2 3 2" xfId="43232" xr:uid="{00000000-0005-0000-0000-000029A80000}"/>
    <cellStyle name="20% - Accent1 4 5 2 5 2 3 2 2" xfId="43233" xr:uid="{00000000-0005-0000-0000-00002AA80000}"/>
    <cellStyle name="20% - Accent1 4 5 2 5 2 3 2 2 2" xfId="43234" xr:uid="{00000000-0005-0000-0000-00002BA80000}"/>
    <cellStyle name="20% - Accent1 4 5 2 5 2 3 2 3" xfId="43235" xr:uid="{00000000-0005-0000-0000-00002CA80000}"/>
    <cellStyle name="20% - Accent1 4 5 2 5 2 3 3" xfId="43236" xr:uid="{00000000-0005-0000-0000-00002DA80000}"/>
    <cellStyle name="20% - Accent1 4 5 2 5 2 3 3 2" xfId="43237" xr:uid="{00000000-0005-0000-0000-00002EA80000}"/>
    <cellStyle name="20% - Accent1 4 5 2 5 2 3 4" xfId="43238" xr:uid="{00000000-0005-0000-0000-00002FA80000}"/>
    <cellStyle name="20% - Accent1 4 5 2 5 2 4" xfId="43239" xr:uid="{00000000-0005-0000-0000-000030A80000}"/>
    <cellStyle name="20% - Accent1 4 5 2 5 2 4 2" xfId="43240" xr:uid="{00000000-0005-0000-0000-000031A80000}"/>
    <cellStyle name="20% - Accent1 4 5 2 5 2 4 2 2" xfId="43241" xr:uid="{00000000-0005-0000-0000-000032A80000}"/>
    <cellStyle name="20% - Accent1 4 5 2 5 2 4 2 2 2" xfId="43242" xr:uid="{00000000-0005-0000-0000-000033A80000}"/>
    <cellStyle name="20% - Accent1 4 5 2 5 2 4 2 3" xfId="43243" xr:uid="{00000000-0005-0000-0000-000034A80000}"/>
    <cellStyle name="20% - Accent1 4 5 2 5 2 4 3" xfId="43244" xr:uid="{00000000-0005-0000-0000-000035A80000}"/>
    <cellStyle name="20% - Accent1 4 5 2 5 2 4 3 2" xfId="43245" xr:uid="{00000000-0005-0000-0000-000036A80000}"/>
    <cellStyle name="20% - Accent1 4 5 2 5 2 4 4" xfId="43246" xr:uid="{00000000-0005-0000-0000-000037A80000}"/>
    <cellStyle name="20% - Accent1 4 5 2 5 2 5" xfId="43247" xr:uid="{00000000-0005-0000-0000-000038A80000}"/>
    <cellStyle name="20% - Accent1 4 5 2 5 2 5 2" xfId="43248" xr:uid="{00000000-0005-0000-0000-000039A80000}"/>
    <cellStyle name="20% - Accent1 4 5 2 5 2 5 2 2" xfId="43249" xr:uid="{00000000-0005-0000-0000-00003AA80000}"/>
    <cellStyle name="20% - Accent1 4 5 2 5 2 5 3" xfId="43250" xr:uid="{00000000-0005-0000-0000-00003BA80000}"/>
    <cellStyle name="20% - Accent1 4 5 2 5 2 6" xfId="43251" xr:uid="{00000000-0005-0000-0000-00003CA80000}"/>
    <cellStyle name="20% - Accent1 4 5 2 5 2 6 2" xfId="43252" xr:uid="{00000000-0005-0000-0000-00003DA80000}"/>
    <cellStyle name="20% - Accent1 4 5 2 5 2 6 2 2" xfId="43253" xr:uid="{00000000-0005-0000-0000-00003EA80000}"/>
    <cellStyle name="20% - Accent1 4 5 2 5 2 6 3" xfId="43254" xr:uid="{00000000-0005-0000-0000-00003FA80000}"/>
    <cellStyle name="20% - Accent1 4 5 2 5 2 7" xfId="43255" xr:uid="{00000000-0005-0000-0000-000040A80000}"/>
    <cellStyle name="20% - Accent1 4 5 2 5 2 7 2" xfId="43256" xr:uid="{00000000-0005-0000-0000-000041A80000}"/>
    <cellStyle name="20% - Accent1 4 5 2 5 2 8" xfId="43257" xr:uid="{00000000-0005-0000-0000-000042A80000}"/>
    <cellStyle name="20% - Accent1 4 5 2 5 2 8 2" xfId="43258" xr:uid="{00000000-0005-0000-0000-000043A80000}"/>
    <cellStyle name="20% - Accent1 4 5 2 5 2 9" xfId="43259" xr:uid="{00000000-0005-0000-0000-000044A80000}"/>
    <cellStyle name="20% - Accent1 4 5 2 5 3" xfId="43260" xr:uid="{00000000-0005-0000-0000-000045A80000}"/>
    <cellStyle name="20% - Accent1 4 5 2 5 3 2" xfId="43261" xr:uid="{00000000-0005-0000-0000-000046A80000}"/>
    <cellStyle name="20% - Accent1 4 5 2 5 3 2 2" xfId="43262" xr:uid="{00000000-0005-0000-0000-000047A80000}"/>
    <cellStyle name="20% - Accent1 4 5 2 5 3 2 2 2" xfId="43263" xr:uid="{00000000-0005-0000-0000-000048A80000}"/>
    <cellStyle name="20% - Accent1 4 5 2 5 3 2 2 2 2" xfId="43264" xr:uid="{00000000-0005-0000-0000-000049A80000}"/>
    <cellStyle name="20% - Accent1 4 5 2 5 3 2 2 3" xfId="43265" xr:uid="{00000000-0005-0000-0000-00004AA80000}"/>
    <cellStyle name="20% - Accent1 4 5 2 5 3 2 3" xfId="43266" xr:uid="{00000000-0005-0000-0000-00004BA80000}"/>
    <cellStyle name="20% - Accent1 4 5 2 5 3 2 3 2" xfId="43267" xr:uid="{00000000-0005-0000-0000-00004CA80000}"/>
    <cellStyle name="20% - Accent1 4 5 2 5 3 2 4" xfId="43268" xr:uid="{00000000-0005-0000-0000-00004DA80000}"/>
    <cellStyle name="20% - Accent1 4 5 2 5 3 3" xfId="43269" xr:uid="{00000000-0005-0000-0000-00004EA80000}"/>
    <cellStyle name="20% - Accent1 4 5 2 5 3 3 2" xfId="43270" xr:uid="{00000000-0005-0000-0000-00004FA80000}"/>
    <cellStyle name="20% - Accent1 4 5 2 5 3 3 2 2" xfId="43271" xr:uid="{00000000-0005-0000-0000-000050A80000}"/>
    <cellStyle name="20% - Accent1 4 5 2 5 3 3 2 2 2" xfId="43272" xr:uid="{00000000-0005-0000-0000-000051A80000}"/>
    <cellStyle name="20% - Accent1 4 5 2 5 3 3 2 3" xfId="43273" xr:uid="{00000000-0005-0000-0000-000052A80000}"/>
    <cellStyle name="20% - Accent1 4 5 2 5 3 3 3" xfId="43274" xr:uid="{00000000-0005-0000-0000-000053A80000}"/>
    <cellStyle name="20% - Accent1 4 5 2 5 3 3 3 2" xfId="43275" xr:uid="{00000000-0005-0000-0000-000054A80000}"/>
    <cellStyle name="20% - Accent1 4 5 2 5 3 3 4" xfId="43276" xr:uid="{00000000-0005-0000-0000-000055A80000}"/>
    <cellStyle name="20% - Accent1 4 5 2 5 3 4" xfId="43277" xr:uid="{00000000-0005-0000-0000-000056A80000}"/>
    <cellStyle name="20% - Accent1 4 5 2 5 3 4 2" xfId="43278" xr:uid="{00000000-0005-0000-0000-000057A80000}"/>
    <cellStyle name="20% - Accent1 4 5 2 5 3 4 2 2" xfId="43279" xr:uid="{00000000-0005-0000-0000-000058A80000}"/>
    <cellStyle name="20% - Accent1 4 5 2 5 3 4 2 2 2" xfId="43280" xr:uid="{00000000-0005-0000-0000-000059A80000}"/>
    <cellStyle name="20% - Accent1 4 5 2 5 3 4 2 3" xfId="43281" xr:uid="{00000000-0005-0000-0000-00005AA80000}"/>
    <cellStyle name="20% - Accent1 4 5 2 5 3 4 3" xfId="43282" xr:uid="{00000000-0005-0000-0000-00005BA80000}"/>
    <cellStyle name="20% - Accent1 4 5 2 5 3 4 3 2" xfId="43283" xr:uid="{00000000-0005-0000-0000-00005CA80000}"/>
    <cellStyle name="20% - Accent1 4 5 2 5 3 4 4" xfId="43284" xr:uid="{00000000-0005-0000-0000-00005DA80000}"/>
    <cellStyle name="20% - Accent1 4 5 2 5 3 5" xfId="43285" xr:uid="{00000000-0005-0000-0000-00005EA80000}"/>
    <cellStyle name="20% - Accent1 4 5 2 5 3 5 2" xfId="43286" xr:uid="{00000000-0005-0000-0000-00005FA80000}"/>
    <cellStyle name="20% - Accent1 4 5 2 5 3 5 2 2" xfId="43287" xr:uid="{00000000-0005-0000-0000-000060A80000}"/>
    <cellStyle name="20% - Accent1 4 5 2 5 3 5 3" xfId="43288" xr:uid="{00000000-0005-0000-0000-000061A80000}"/>
    <cellStyle name="20% - Accent1 4 5 2 5 3 6" xfId="43289" xr:uid="{00000000-0005-0000-0000-000062A80000}"/>
    <cellStyle name="20% - Accent1 4 5 2 5 3 6 2" xfId="43290" xr:uid="{00000000-0005-0000-0000-000063A80000}"/>
    <cellStyle name="20% - Accent1 4 5 2 5 3 6 2 2" xfId="43291" xr:uid="{00000000-0005-0000-0000-000064A80000}"/>
    <cellStyle name="20% - Accent1 4 5 2 5 3 6 3" xfId="43292" xr:uid="{00000000-0005-0000-0000-000065A80000}"/>
    <cellStyle name="20% - Accent1 4 5 2 5 3 7" xfId="43293" xr:uid="{00000000-0005-0000-0000-000066A80000}"/>
    <cellStyle name="20% - Accent1 4 5 2 5 3 7 2" xfId="43294" xr:uid="{00000000-0005-0000-0000-000067A80000}"/>
    <cellStyle name="20% - Accent1 4 5 2 5 3 8" xfId="43295" xr:uid="{00000000-0005-0000-0000-000068A80000}"/>
    <cellStyle name="20% - Accent1 4 5 2 5 3 8 2" xfId="43296" xr:uid="{00000000-0005-0000-0000-000069A80000}"/>
    <cellStyle name="20% - Accent1 4 5 2 5 3 9" xfId="43297" xr:uid="{00000000-0005-0000-0000-00006AA80000}"/>
    <cellStyle name="20% - Accent1 4 5 2 5 4" xfId="43298" xr:uid="{00000000-0005-0000-0000-00006BA80000}"/>
    <cellStyle name="20% - Accent1 4 5 2 5 4 2" xfId="43299" xr:uid="{00000000-0005-0000-0000-00006CA80000}"/>
    <cellStyle name="20% - Accent1 4 5 2 5 4 2 2" xfId="43300" xr:uid="{00000000-0005-0000-0000-00006DA80000}"/>
    <cellStyle name="20% - Accent1 4 5 2 5 4 2 2 2" xfId="43301" xr:uid="{00000000-0005-0000-0000-00006EA80000}"/>
    <cellStyle name="20% - Accent1 4 5 2 5 4 2 3" xfId="43302" xr:uid="{00000000-0005-0000-0000-00006FA80000}"/>
    <cellStyle name="20% - Accent1 4 5 2 5 4 3" xfId="43303" xr:uid="{00000000-0005-0000-0000-000070A80000}"/>
    <cellStyle name="20% - Accent1 4 5 2 5 4 3 2" xfId="43304" xr:uid="{00000000-0005-0000-0000-000071A80000}"/>
    <cellStyle name="20% - Accent1 4 5 2 5 4 4" xfId="43305" xr:uid="{00000000-0005-0000-0000-000072A80000}"/>
    <cellStyle name="20% - Accent1 4 5 2 5 5" xfId="43306" xr:uid="{00000000-0005-0000-0000-000073A80000}"/>
    <cellStyle name="20% - Accent1 4 5 2 5 5 2" xfId="43307" xr:uid="{00000000-0005-0000-0000-000074A80000}"/>
    <cellStyle name="20% - Accent1 4 5 2 5 5 2 2" xfId="43308" xr:uid="{00000000-0005-0000-0000-000075A80000}"/>
    <cellStyle name="20% - Accent1 4 5 2 5 5 2 2 2" xfId="43309" xr:uid="{00000000-0005-0000-0000-000076A80000}"/>
    <cellStyle name="20% - Accent1 4 5 2 5 5 2 3" xfId="43310" xr:uid="{00000000-0005-0000-0000-000077A80000}"/>
    <cellStyle name="20% - Accent1 4 5 2 5 5 3" xfId="43311" xr:uid="{00000000-0005-0000-0000-000078A80000}"/>
    <cellStyle name="20% - Accent1 4 5 2 5 5 3 2" xfId="43312" xr:uid="{00000000-0005-0000-0000-000079A80000}"/>
    <cellStyle name="20% - Accent1 4 5 2 5 5 4" xfId="43313" xr:uid="{00000000-0005-0000-0000-00007AA80000}"/>
    <cellStyle name="20% - Accent1 4 5 2 5 6" xfId="43314" xr:uid="{00000000-0005-0000-0000-00007BA80000}"/>
    <cellStyle name="20% - Accent1 4 5 2 5 6 2" xfId="43315" xr:uid="{00000000-0005-0000-0000-00007CA80000}"/>
    <cellStyle name="20% - Accent1 4 5 2 5 6 2 2" xfId="43316" xr:uid="{00000000-0005-0000-0000-00007DA80000}"/>
    <cellStyle name="20% - Accent1 4 5 2 5 6 2 2 2" xfId="43317" xr:uid="{00000000-0005-0000-0000-00007EA80000}"/>
    <cellStyle name="20% - Accent1 4 5 2 5 6 2 3" xfId="43318" xr:uid="{00000000-0005-0000-0000-00007FA80000}"/>
    <cellStyle name="20% - Accent1 4 5 2 5 6 3" xfId="43319" xr:uid="{00000000-0005-0000-0000-000080A80000}"/>
    <cellStyle name="20% - Accent1 4 5 2 5 6 3 2" xfId="43320" xr:uid="{00000000-0005-0000-0000-000081A80000}"/>
    <cellStyle name="20% - Accent1 4 5 2 5 6 4" xfId="43321" xr:uid="{00000000-0005-0000-0000-000082A80000}"/>
    <cellStyle name="20% - Accent1 4 5 2 5 7" xfId="43322" xr:uid="{00000000-0005-0000-0000-000083A80000}"/>
    <cellStyle name="20% - Accent1 4 5 2 5 7 2" xfId="43323" xr:uid="{00000000-0005-0000-0000-000084A80000}"/>
    <cellStyle name="20% - Accent1 4 5 2 5 7 2 2" xfId="43324" xr:uid="{00000000-0005-0000-0000-000085A80000}"/>
    <cellStyle name="20% - Accent1 4 5 2 5 7 3" xfId="43325" xr:uid="{00000000-0005-0000-0000-000086A80000}"/>
    <cellStyle name="20% - Accent1 4 5 2 5 8" xfId="43326" xr:uid="{00000000-0005-0000-0000-000087A80000}"/>
    <cellStyle name="20% - Accent1 4 5 2 5 8 2" xfId="43327" xr:uid="{00000000-0005-0000-0000-000088A80000}"/>
    <cellStyle name="20% - Accent1 4 5 2 5 8 2 2" xfId="43328" xr:uid="{00000000-0005-0000-0000-000089A80000}"/>
    <cellStyle name="20% - Accent1 4 5 2 5 8 3" xfId="43329" xr:uid="{00000000-0005-0000-0000-00008AA80000}"/>
    <cellStyle name="20% - Accent1 4 5 2 5 9" xfId="43330" xr:uid="{00000000-0005-0000-0000-00008BA80000}"/>
    <cellStyle name="20% - Accent1 4 5 2 5 9 2" xfId="43331" xr:uid="{00000000-0005-0000-0000-00008CA80000}"/>
    <cellStyle name="20% - Accent1 4 5 2 6" xfId="43332" xr:uid="{00000000-0005-0000-0000-00008DA80000}"/>
    <cellStyle name="20% - Accent1 4 5 2 6 2" xfId="43333" xr:uid="{00000000-0005-0000-0000-00008EA80000}"/>
    <cellStyle name="20% - Accent1 4 5 2 6 2 2" xfId="43334" xr:uid="{00000000-0005-0000-0000-00008FA80000}"/>
    <cellStyle name="20% - Accent1 4 5 2 6 2 2 2" xfId="43335" xr:uid="{00000000-0005-0000-0000-000090A80000}"/>
    <cellStyle name="20% - Accent1 4 5 2 6 2 2 2 2" xfId="43336" xr:uid="{00000000-0005-0000-0000-000091A80000}"/>
    <cellStyle name="20% - Accent1 4 5 2 6 2 2 3" xfId="43337" xr:uid="{00000000-0005-0000-0000-000092A80000}"/>
    <cellStyle name="20% - Accent1 4 5 2 6 2 3" xfId="43338" xr:uid="{00000000-0005-0000-0000-000093A80000}"/>
    <cellStyle name="20% - Accent1 4 5 2 6 2 3 2" xfId="43339" xr:uid="{00000000-0005-0000-0000-000094A80000}"/>
    <cellStyle name="20% - Accent1 4 5 2 6 2 4" xfId="43340" xr:uid="{00000000-0005-0000-0000-000095A80000}"/>
    <cellStyle name="20% - Accent1 4 5 2 6 3" xfId="43341" xr:uid="{00000000-0005-0000-0000-000096A80000}"/>
    <cellStyle name="20% - Accent1 4 5 2 6 3 2" xfId="43342" xr:uid="{00000000-0005-0000-0000-000097A80000}"/>
    <cellStyle name="20% - Accent1 4 5 2 6 3 2 2" xfId="43343" xr:uid="{00000000-0005-0000-0000-000098A80000}"/>
    <cellStyle name="20% - Accent1 4 5 2 6 3 2 2 2" xfId="43344" xr:uid="{00000000-0005-0000-0000-000099A80000}"/>
    <cellStyle name="20% - Accent1 4 5 2 6 3 2 3" xfId="43345" xr:uid="{00000000-0005-0000-0000-00009AA80000}"/>
    <cellStyle name="20% - Accent1 4 5 2 6 3 3" xfId="43346" xr:uid="{00000000-0005-0000-0000-00009BA80000}"/>
    <cellStyle name="20% - Accent1 4 5 2 6 3 3 2" xfId="43347" xr:uid="{00000000-0005-0000-0000-00009CA80000}"/>
    <cellStyle name="20% - Accent1 4 5 2 6 3 4" xfId="43348" xr:uid="{00000000-0005-0000-0000-00009DA80000}"/>
    <cellStyle name="20% - Accent1 4 5 2 6 4" xfId="43349" xr:uid="{00000000-0005-0000-0000-00009EA80000}"/>
    <cellStyle name="20% - Accent1 4 5 2 6 4 2" xfId="43350" xr:uid="{00000000-0005-0000-0000-00009FA80000}"/>
    <cellStyle name="20% - Accent1 4 5 2 6 4 2 2" xfId="43351" xr:uid="{00000000-0005-0000-0000-0000A0A80000}"/>
    <cellStyle name="20% - Accent1 4 5 2 6 4 2 2 2" xfId="43352" xr:uid="{00000000-0005-0000-0000-0000A1A80000}"/>
    <cellStyle name="20% - Accent1 4 5 2 6 4 2 3" xfId="43353" xr:uid="{00000000-0005-0000-0000-0000A2A80000}"/>
    <cellStyle name="20% - Accent1 4 5 2 6 4 3" xfId="43354" xr:uid="{00000000-0005-0000-0000-0000A3A80000}"/>
    <cellStyle name="20% - Accent1 4 5 2 6 4 3 2" xfId="43355" xr:uid="{00000000-0005-0000-0000-0000A4A80000}"/>
    <cellStyle name="20% - Accent1 4 5 2 6 4 4" xfId="43356" xr:uid="{00000000-0005-0000-0000-0000A5A80000}"/>
    <cellStyle name="20% - Accent1 4 5 2 6 5" xfId="43357" xr:uid="{00000000-0005-0000-0000-0000A6A80000}"/>
    <cellStyle name="20% - Accent1 4 5 2 6 5 2" xfId="43358" xr:uid="{00000000-0005-0000-0000-0000A7A80000}"/>
    <cellStyle name="20% - Accent1 4 5 2 6 5 2 2" xfId="43359" xr:uid="{00000000-0005-0000-0000-0000A8A80000}"/>
    <cellStyle name="20% - Accent1 4 5 2 6 5 3" xfId="43360" xr:uid="{00000000-0005-0000-0000-0000A9A80000}"/>
    <cellStyle name="20% - Accent1 4 5 2 6 6" xfId="43361" xr:uid="{00000000-0005-0000-0000-0000AAA80000}"/>
    <cellStyle name="20% - Accent1 4 5 2 6 6 2" xfId="43362" xr:uid="{00000000-0005-0000-0000-0000ABA80000}"/>
    <cellStyle name="20% - Accent1 4 5 2 6 6 2 2" xfId="43363" xr:uid="{00000000-0005-0000-0000-0000ACA80000}"/>
    <cellStyle name="20% - Accent1 4 5 2 6 6 3" xfId="43364" xr:uid="{00000000-0005-0000-0000-0000ADA80000}"/>
    <cellStyle name="20% - Accent1 4 5 2 6 7" xfId="43365" xr:uid="{00000000-0005-0000-0000-0000AEA80000}"/>
    <cellStyle name="20% - Accent1 4 5 2 6 7 2" xfId="43366" xr:uid="{00000000-0005-0000-0000-0000AFA80000}"/>
    <cellStyle name="20% - Accent1 4 5 2 6 8" xfId="43367" xr:uid="{00000000-0005-0000-0000-0000B0A80000}"/>
    <cellStyle name="20% - Accent1 4 5 2 6 8 2" xfId="43368" xr:uid="{00000000-0005-0000-0000-0000B1A80000}"/>
    <cellStyle name="20% - Accent1 4 5 2 6 9" xfId="43369" xr:uid="{00000000-0005-0000-0000-0000B2A80000}"/>
    <cellStyle name="20% - Accent1 4 5 2 7" xfId="43370" xr:uid="{00000000-0005-0000-0000-0000B3A80000}"/>
    <cellStyle name="20% - Accent1 4 5 2 7 2" xfId="43371" xr:uid="{00000000-0005-0000-0000-0000B4A80000}"/>
    <cellStyle name="20% - Accent1 4 5 2 7 2 2" xfId="43372" xr:uid="{00000000-0005-0000-0000-0000B5A80000}"/>
    <cellStyle name="20% - Accent1 4 5 2 7 2 2 2" xfId="43373" xr:uid="{00000000-0005-0000-0000-0000B6A80000}"/>
    <cellStyle name="20% - Accent1 4 5 2 7 2 2 2 2" xfId="43374" xr:uid="{00000000-0005-0000-0000-0000B7A80000}"/>
    <cellStyle name="20% - Accent1 4 5 2 7 2 2 3" xfId="43375" xr:uid="{00000000-0005-0000-0000-0000B8A80000}"/>
    <cellStyle name="20% - Accent1 4 5 2 7 2 3" xfId="43376" xr:uid="{00000000-0005-0000-0000-0000B9A80000}"/>
    <cellStyle name="20% - Accent1 4 5 2 7 2 3 2" xfId="43377" xr:uid="{00000000-0005-0000-0000-0000BAA80000}"/>
    <cellStyle name="20% - Accent1 4 5 2 7 2 4" xfId="43378" xr:uid="{00000000-0005-0000-0000-0000BBA80000}"/>
    <cellStyle name="20% - Accent1 4 5 2 7 3" xfId="43379" xr:uid="{00000000-0005-0000-0000-0000BCA80000}"/>
    <cellStyle name="20% - Accent1 4 5 2 7 3 2" xfId="43380" xr:uid="{00000000-0005-0000-0000-0000BDA80000}"/>
    <cellStyle name="20% - Accent1 4 5 2 7 3 2 2" xfId="43381" xr:uid="{00000000-0005-0000-0000-0000BEA80000}"/>
    <cellStyle name="20% - Accent1 4 5 2 7 3 2 2 2" xfId="43382" xr:uid="{00000000-0005-0000-0000-0000BFA80000}"/>
    <cellStyle name="20% - Accent1 4 5 2 7 3 2 3" xfId="43383" xr:uid="{00000000-0005-0000-0000-0000C0A80000}"/>
    <cellStyle name="20% - Accent1 4 5 2 7 3 3" xfId="43384" xr:uid="{00000000-0005-0000-0000-0000C1A80000}"/>
    <cellStyle name="20% - Accent1 4 5 2 7 3 3 2" xfId="43385" xr:uid="{00000000-0005-0000-0000-0000C2A80000}"/>
    <cellStyle name="20% - Accent1 4 5 2 7 3 4" xfId="43386" xr:uid="{00000000-0005-0000-0000-0000C3A80000}"/>
    <cellStyle name="20% - Accent1 4 5 2 7 4" xfId="43387" xr:uid="{00000000-0005-0000-0000-0000C4A80000}"/>
    <cellStyle name="20% - Accent1 4 5 2 7 4 2" xfId="43388" xr:uid="{00000000-0005-0000-0000-0000C5A80000}"/>
    <cellStyle name="20% - Accent1 4 5 2 7 4 2 2" xfId="43389" xr:uid="{00000000-0005-0000-0000-0000C6A80000}"/>
    <cellStyle name="20% - Accent1 4 5 2 7 4 2 2 2" xfId="43390" xr:uid="{00000000-0005-0000-0000-0000C7A80000}"/>
    <cellStyle name="20% - Accent1 4 5 2 7 4 2 3" xfId="43391" xr:uid="{00000000-0005-0000-0000-0000C8A80000}"/>
    <cellStyle name="20% - Accent1 4 5 2 7 4 3" xfId="43392" xr:uid="{00000000-0005-0000-0000-0000C9A80000}"/>
    <cellStyle name="20% - Accent1 4 5 2 7 4 3 2" xfId="43393" xr:uid="{00000000-0005-0000-0000-0000CAA80000}"/>
    <cellStyle name="20% - Accent1 4 5 2 7 4 4" xfId="43394" xr:uid="{00000000-0005-0000-0000-0000CBA80000}"/>
    <cellStyle name="20% - Accent1 4 5 2 7 5" xfId="43395" xr:uid="{00000000-0005-0000-0000-0000CCA80000}"/>
    <cellStyle name="20% - Accent1 4 5 2 7 5 2" xfId="43396" xr:uid="{00000000-0005-0000-0000-0000CDA80000}"/>
    <cellStyle name="20% - Accent1 4 5 2 7 5 2 2" xfId="43397" xr:uid="{00000000-0005-0000-0000-0000CEA80000}"/>
    <cellStyle name="20% - Accent1 4 5 2 7 5 3" xfId="43398" xr:uid="{00000000-0005-0000-0000-0000CFA80000}"/>
    <cellStyle name="20% - Accent1 4 5 2 7 6" xfId="43399" xr:uid="{00000000-0005-0000-0000-0000D0A80000}"/>
    <cellStyle name="20% - Accent1 4 5 2 7 6 2" xfId="43400" xr:uid="{00000000-0005-0000-0000-0000D1A80000}"/>
    <cellStyle name="20% - Accent1 4 5 2 7 6 2 2" xfId="43401" xr:uid="{00000000-0005-0000-0000-0000D2A80000}"/>
    <cellStyle name="20% - Accent1 4 5 2 7 6 3" xfId="43402" xr:uid="{00000000-0005-0000-0000-0000D3A80000}"/>
    <cellStyle name="20% - Accent1 4 5 2 7 7" xfId="43403" xr:uid="{00000000-0005-0000-0000-0000D4A80000}"/>
    <cellStyle name="20% - Accent1 4 5 2 7 7 2" xfId="43404" xr:uid="{00000000-0005-0000-0000-0000D5A80000}"/>
    <cellStyle name="20% - Accent1 4 5 2 7 8" xfId="43405" xr:uid="{00000000-0005-0000-0000-0000D6A80000}"/>
    <cellStyle name="20% - Accent1 4 5 2 7 8 2" xfId="43406" xr:uid="{00000000-0005-0000-0000-0000D7A80000}"/>
    <cellStyle name="20% - Accent1 4 5 2 7 9" xfId="43407" xr:uid="{00000000-0005-0000-0000-0000D8A80000}"/>
    <cellStyle name="20% - Accent1 4 5 2 8" xfId="43408" xr:uid="{00000000-0005-0000-0000-0000D9A80000}"/>
    <cellStyle name="20% - Accent1 4 5 2 8 2" xfId="43409" xr:uid="{00000000-0005-0000-0000-0000DAA80000}"/>
    <cellStyle name="20% - Accent1 4 5 2 8 2 2" xfId="43410" xr:uid="{00000000-0005-0000-0000-0000DBA80000}"/>
    <cellStyle name="20% - Accent1 4 5 2 8 2 2 2" xfId="43411" xr:uid="{00000000-0005-0000-0000-0000DCA80000}"/>
    <cellStyle name="20% - Accent1 4 5 2 8 2 3" xfId="43412" xr:uid="{00000000-0005-0000-0000-0000DDA80000}"/>
    <cellStyle name="20% - Accent1 4 5 2 8 3" xfId="43413" xr:uid="{00000000-0005-0000-0000-0000DEA80000}"/>
    <cellStyle name="20% - Accent1 4 5 2 8 3 2" xfId="43414" xr:uid="{00000000-0005-0000-0000-0000DFA80000}"/>
    <cellStyle name="20% - Accent1 4 5 2 8 4" xfId="43415" xr:uid="{00000000-0005-0000-0000-0000E0A80000}"/>
    <cellStyle name="20% - Accent1 4 5 2 9" xfId="43416" xr:uid="{00000000-0005-0000-0000-0000E1A80000}"/>
    <cellStyle name="20% - Accent1 4 5 2 9 2" xfId="43417" xr:uid="{00000000-0005-0000-0000-0000E2A80000}"/>
    <cellStyle name="20% - Accent1 4 5 2 9 2 2" xfId="43418" xr:uid="{00000000-0005-0000-0000-0000E3A80000}"/>
    <cellStyle name="20% - Accent1 4 5 2 9 2 2 2" xfId="43419" xr:uid="{00000000-0005-0000-0000-0000E4A80000}"/>
    <cellStyle name="20% - Accent1 4 5 2 9 2 3" xfId="43420" xr:uid="{00000000-0005-0000-0000-0000E5A80000}"/>
    <cellStyle name="20% - Accent1 4 5 2 9 3" xfId="43421" xr:uid="{00000000-0005-0000-0000-0000E6A80000}"/>
    <cellStyle name="20% - Accent1 4 5 2 9 3 2" xfId="43422" xr:uid="{00000000-0005-0000-0000-0000E7A80000}"/>
    <cellStyle name="20% - Accent1 4 5 2 9 4" xfId="43423" xr:uid="{00000000-0005-0000-0000-0000E8A80000}"/>
    <cellStyle name="20% - Accent1 4 5 3" xfId="43424" xr:uid="{00000000-0005-0000-0000-0000E9A80000}"/>
    <cellStyle name="20% - Accent1 4 5 3 10" xfId="43425" xr:uid="{00000000-0005-0000-0000-0000EAA80000}"/>
    <cellStyle name="20% - Accent1 4 5 3 10 2" xfId="43426" xr:uid="{00000000-0005-0000-0000-0000EBA80000}"/>
    <cellStyle name="20% - Accent1 4 5 3 10 2 2" xfId="43427" xr:uid="{00000000-0005-0000-0000-0000ECA80000}"/>
    <cellStyle name="20% - Accent1 4 5 3 10 3" xfId="43428" xr:uid="{00000000-0005-0000-0000-0000EDA80000}"/>
    <cellStyle name="20% - Accent1 4 5 3 11" xfId="43429" xr:uid="{00000000-0005-0000-0000-0000EEA80000}"/>
    <cellStyle name="20% - Accent1 4 5 3 11 2" xfId="43430" xr:uid="{00000000-0005-0000-0000-0000EFA80000}"/>
    <cellStyle name="20% - Accent1 4 5 3 11 2 2" xfId="43431" xr:uid="{00000000-0005-0000-0000-0000F0A80000}"/>
    <cellStyle name="20% - Accent1 4 5 3 11 3" xfId="43432" xr:uid="{00000000-0005-0000-0000-0000F1A80000}"/>
    <cellStyle name="20% - Accent1 4 5 3 12" xfId="43433" xr:uid="{00000000-0005-0000-0000-0000F2A80000}"/>
    <cellStyle name="20% - Accent1 4 5 3 12 2" xfId="43434" xr:uid="{00000000-0005-0000-0000-0000F3A80000}"/>
    <cellStyle name="20% - Accent1 4 5 3 13" xfId="43435" xr:uid="{00000000-0005-0000-0000-0000F4A80000}"/>
    <cellStyle name="20% - Accent1 4 5 3 13 2" xfId="43436" xr:uid="{00000000-0005-0000-0000-0000F5A80000}"/>
    <cellStyle name="20% - Accent1 4 5 3 14" xfId="43437" xr:uid="{00000000-0005-0000-0000-0000F6A80000}"/>
    <cellStyle name="20% - Accent1 4 5 3 2" xfId="43438" xr:uid="{00000000-0005-0000-0000-0000F7A80000}"/>
    <cellStyle name="20% - Accent1 4 5 3 2 10" xfId="43439" xr:uid="{00000000-0005-0000-0000-0000F8A80000}"/>
    <cellStyle name="20% - Accent1 4 5 3 2 10 2" xfId="43440" xr:uid="{00000000-0005-0000-0000-0000F9A80000}"/>
    <cellStyle name="20% - Accent1 4 5 3 2 11" xfId="43441" xr:uid="{00000000-0005-0000-0000-0000FAA80000}"/>
    <cellStyle name="20% - Accent1 4 5 3 2 2" xfId="43442" xr:uid="{00000000-0005-0000-0000-0000FBA80000}"/>
    <cellStyle name="20% - Accent1 4 5 3 2 2 2" xfId="43443" xr:uid="{00000000-0005-0000-0000-0000FCA80000}"/>
    <cellStyle name="20% - Accent1 4 5 3 2 2 2 2" xfId="43444" xr:uid="{00000000-0005-0000-0000-0000FDA80000}"/>
    <cellStyle name="20% - Accent1 4 5 3 2 2 2 2 2" xfId="43445" xr:uid="{00000000-0005-0000-0000-0000FEA80000}"/>
    <cellStyle name="20% - Accent1 4 5 3 2 2 2 2 2 2" xfId="43446" xr:uid="{00000000-0005-0000-0000-0000FFA80000}"/>
    <cellStyle name="20% - Accent1 4 5 3 2 2 2 2 3" xfId="43447" xr:uid="{00000000-0005-0000-0000-000000A90000}"/>
    <cellStyle name="20% - Accent1 4 5 3 2 2 2 3" xfId="43448" xr:uid="{00000000-0005-0000-0000-000001A90000}"/>
    <cellStyle name="20% - Accent1 4 5 3 2 2 2 3 2" xfId="43449" xr:uid="{00000000-0005-0000-0000-000002A90000}"/>
    <cellStyle name="20% - Accent1 4 5 3 2 2 2 4" xfId="43450" xr:uid="{00000000-0005-0000-0000-000003A90000}"/>
    <cellStyle name="20% - Accent1 4 5 3 2 2 3" xfId="43451" xr:uid="{00000000-0005-0000-0000-000004A90000}"/>
    <cellStyle name="20% - Accent1 4 5 3 2 2 3 2" xfId="43452" xr:uid="{00000000-0005-0000-0000-000005A90000}"/>
    <cellStyle name="20% - Accent1 4 5 3 2 2 3 2 2" xfId="43453" xr:uid="{00000000-0005-0000-0000-000006A90000}"/>
    <cellStyle name="20% - Accent1 4 5 3 2 2 3 2 2 2" xfId="43454" xr:uid="{00000000-0005-0000-0000-000007A90000}"/>
    <cellStyle name="20% - Accent1 4 5 3 2 2 3 2 3" xfId="43455" xr:uid="{00000000-0005-0000-0000-000008A90000}"/>
    <cellStyle name="20% - Accent1 4 5 3 2 2 3 3" xfId="43456" xr:uid="{00000000-0005-0000-0000-000009A90000}"/>
    <cellStyle name="20% - Accent1 4 5 3 2 2 3 3 2" xfId="43457" xr:uid="{00000000-0005-0000-0000-00000AA90000}"/>
    <cellStyle name="20% - Accent1 4 5 3 2 2 3 4" xfId="43458" xr:uid="{00000000-0005-0000-0000-00000BA90000}"/>
    <cellStyle name="20% - Accent1 4 5 3 2 2 4" xfId="43459" xr:uid="{00000000-0005-0000-0000-00000CA90000}"/>
    <cellStyle name="20% - Accent1 4 5 3 2 2 4 2" xfId="43460" xr:uid="{00000000-0005-0000-0000-00000DA90000}"/>
    <cellStyle name="20% - Accent1 4 5 3 2 2 4 2 2" xfId="43461" xr:uid="{00000000-0005-0000-0000-00000EA90000}"/>
    <cellStyle name="20% - Accent1 4 5 3 2 2 4 2 2 2" xfId="43462" xr:uid="{00000000-0005-0000-0000-00000FA90000}"/>
    <cellStyle name="20% - Accent1 4 5 3 2 2 4 2 3" xfId="43463" xr:uid="{00000000-0005-0000-0000-000010A90000}"/>
    <cellStyle name="20% - Accent1 4 5 3 2 2 4 3" xfId="43464" xr:uid="{00000000-0005-0000-0000-000011A90000}"/>
    <cellStyle name="20% - Accent1 4 5 3 2 2 4 3 2" xfId="43465" xr:uid="{00000000-0005-0000-0000-000012A90000}"/>
    <cellStyle name="20% - Accent1 4 5 3 2 2 4 4" xfId="43466" xr:uid="{00000000-0005-0000-0000-000013A90000}"/>
    <cellStyle name="20% - Accent1 4 5 3 2 2 5" xfId="43467" xr:uid="{00000000-0005-0000-0000-000014A90000}"/>
    <cellStyle name="20% - Accent1 4 5 3 2 2 5 2" xfId="43468" xr:uid="{00000000-0005-0000-0000-000015A90000}"/>
    <cellStyle name="20% - Accent1 4 5 3 2 2 5 2 2" xfId="43469" xr:uid="{00000000-0005-0000-0000-000016A90000}"/>
    <cellStyle name="20% - Accent1 4 5 3 2 2 5 3" xfId="43470" xr:uid="{00000000-0005-0000-0000-000017A90000}"/>
    <cellStyle name="20% - Accent1 4 5 3 2 2 6" xfId="43471" xr:uid="{00000000-0005-0000-0000-000018A90000}"/>
    <cellStyle name="20% - Accent1 4 5 3 2 2 6 2" xfId="43472" xr:uid="{00000000-0005-0000-0000-000019A90000}"/>
    <cellStyle name="20% - Accent1 4 5 3 2 2 6 2 2" xfId="43473" xr:uid="{00000000-0005-0000-0000-00001AA90000}"/>
    <cellStyle name="20% - Accent1 4 5 3 2 2 6 3" xfId="43474" xr:uid="{00000000-0005-0000-0000-00001BA90000}"/>
    <cellStyle name="20% - Accent1 4 5 3 2 2 7" xfId="43475" xr:uid="{00000000-0005-0000-0000-00001CA90000}"/>
    <cellStyle name="20% - Accent1 4 5 3 2 2 7 2" xfId="43476" xr:uid="{00000000-0005-0000-0000-00001DA90000}"/>
    <cellStyle name="20% - Accent1 4 5 3 2 2 8" xfId="43477" xr:uid="{00000000-0005-0000-0000-00001EA90000}"/>
    <cellStyle name="20% - Accent1 4 5 3 2 2 8 2" xfId="43478" xr:uid="{00000000-0005-0000-0000-00001FA90000}"/>
    <cellStyle name="20% - Accent1 4 5 3 2 2 9" xfId="43479" xr:uid="{00000000-0005-0000-0000-000020A90000}"/>
    <cellStyle name="20% - Accent1 4 5 3 2 3" xfId="43480" xr:uid="{00000000-0005-0000-0000-000021A90000}"/>
    <cellStyle name="20% - Accent1 4 5 3 2 3 2" xfId="43481" xr:uid="{00000000-0005-0000-0000-000022A90000}"/>
    <cellStyle name="20% - Accent1 4 5 3 2 3 2 2" xfId="43482" xr:uid="{00000000-0005-0000-0000-000023A90000}"/>
    <cellStyle name="20% - Accent1 4 5 3 2 3 2 2 2" xfId="43483" xr:uid="{00000000-0005-0000-0000-000024A90000}"/>
    <cellStyle name="20% - Accent1 4 5 3 2 3 2 2 2 2" xfId="43484" xr:uid="{00000000-0005-0000-0000-000025A90000}"/>
    <cellStyle name="20% - Accent1 4 5 3 2 3 2 2 3" xfId="43485" xr:uid="{00000000-0005-0000-0000-000026A90000}"/>
    <cellStyle name="20% - Accent1 4 5 3 2 3 2 3" xfId="43486" xr:uid="{00000000-0005-0000-0000-000027A90000}"/>
    <cellStyle name="20% - Accent1 4 5 3 2 3 2 3 2" xfId="43487" xr:uid="{00000000-0005-0000-0000-000028A90000}"/>
    <cellStyle name="20% - Accent1 4 5 3 2 3 2 4" xfId="43488" xr:uid="{00000000-0005-0000-0000-000029A90000}"/>
    <cellStyle name="20% - Accent1 4 5 3 2 3 3" xfId="43489" xr:uid="{00000000-0005-0000-0000-00002AA90000}"/>
    <cellStyle name="20% - Accent1 4 5 3 2 3 3 2" xfId="43490" xr:uid="{00000000-0005-0000-0000-00002BA90000}"/>
    <cellStyle name="20% - Accent1 4 5 3 2 3 3 2 2" xfId="43491" xr:uid="{00000000-0005-0000-0000-00002CA90000}"/>
    <cellStyle name="20% - Accent1 4 5 3 2 3 3 2 2 2" xfId="43492" xr:uid="{00000000-0005-0000-0000-00002DA90000}"/>
    <cellStyle name="20% - Accent1 4 5 3 2 3 3 2 3" xfId="43493" xr:uid="{00000000-0005-0000-0000-00002EA90000}"/>
    <cellStyle name="20% - Accent1 4 5 3 2 3 3 3" xfId="43494" xr:uid="{00000000-0005-0000-0000-00002FA90000}"/>
    <cellStyle name="20% - Accent1 4 5 3 2 3 3 3 2" xfId="43495" xr:uid="{00000000-0005-0000-0000-000030A90000}"/>
    <cellStyle name="20% - Accent1 4 5 3 2 3 3 4" xfId="43496" xr:uid="{00000000-0005-0000-0000-000031A90000}"/>
    <cellStyle name="20% - Accent1 4 5 3 2 3 4" xfId="43497" xr:uid="{00000000-0005-0000-0000-000032A90000}"/>
    <cellStyle name="20% - Accent1 4 5 3 2 3 4 2" xfId="43498" xr:uid="{00000000-0005-0000-0000-000033A90000}"/>
    <cellStyle name="20% - Accent1 4 5 3 2 3 4 2 2" xfId="43499" xr:uid="{00000000-0005-0000-0000-000034A90000}"/>
    <cellStyle name="20% - Accent1 4 5 3 2 3 4 2 2 2" xfId="43500" xr:uid="{00000000-0005-0000-0000-000035A90000}"/>
    <cellStyle name="20% - Accent1 4 5 3 2 3 4 2 3" xfId="43501" xr:uid="{00000000-0005-0000-0000-000036A90000}"/>
    <cellStyle name="20% - Accent1 4 5 3 2 3 4 3" xfId="43502" xr:uid="{00000000-0005-0000-0000-000037A90000}"/>
    <cellStyle name="20% - Accent1 4 5 3 2 3 4 3 2" xfId="43503" xr:uid="{00000000-0005-0000-0000-000038A90000}"/>
    <cellStyle name="20% - Accent1 4 5 3 2 3 4 4" xfId="43504" xr:uid="{00000000-0005-0000-0000-000039A90000}"/>
    <cellStyle name="20% - Accent1 4 5 3 2 3 5" xfId="43505" xr:uid="{00000000-0005-0000-0000-00003AA90000}"/>
    <cellStyle name="20% - Accent1 4 5 3 2 3 5 2" xfId="43506" xr:uid="{00000000-0005-0000-0000-00003BA90000}"/>
    <cellStyle name="20% - Accent1 4 5 3 2 3 5 2 2" xfId="43507" xr:uid="{00000000-0005-0000-0000-00003CA90000}"/>
    <cellStyle name="20% - Accent1 4 5 3 2 3 5 3" xfId="43508" xr:uid="{00000000-0005-0000-0000-00003DA90000}"/>
    <cellStyle name="20% - Accent1 4 5 3 2 3 6" xfId="43509" xr:uid="{00000000-0005-0000-0000-00003EA90000}"/>
    <cellStyle name="20% - Accent1 4 5 3 2 3 6 2" xfId="43510" xr:uid="{00000000-0005-0000-0000-00003FA90000}"/>
    <cellStyle name="20% - Accent1 4 5 3 2 3 6 2 2" xfId="43511" xr:uid="{00000000-0005-0000-0000-000040A90000}"/>
    <cellStyle name="20% - Accent1 4 5 3 2 3 6 3" xfId="43512" xr:uid="{00000000-0005-0000-0000-000041A90000}"/>
    <cellStyle name="20% - Accent1 4 5 3 2 3 7" xfId="43513" xr:uid="{00000000-0005-0000-0000-000042A90000}"/>
    <cellStyle name="20% - Accent1 4 5 3 2 3 7 2" xfId="43514" xr:uid="{00000000-0005-0000-0000-000043A90000}"/>
    <cellStyle name="20% - Accent1 4 5 3 2 3 8" xfId="43515" xr:uid="{00000000-0005-0000-0000-000044A90000}"/>
    <cellStyle name="20% - Accent1 4 5 3 2 3 8 2" xfId="43516" xr:uid="{00000000-0005-0000-0000-000045A90000}"/>
    <cellStyle name="20% - Accent1 4 5 3 2 3 9" xfId="43517" xr:uid="{00000000-0005-0000-0000-000046A90000}"/>
    <cellStyle name="20% - Accent1 4 5 3 2 4" xfId="43518" xr:uid="{00000000-0005-0000-0000-000047A90000}"/>
    <cellStyle name="20% - Accent1 4 5 3 2 4 2" xfId="43519" xr:uid="{00000000-0005-0000-0000-000048A90000}"/>
    <cellStyle name="20% - Accent1 4 5 3 2 4 2 2" xfId="43520" xr:uid="{00000000-0005-0000-0000-000049A90000}"/>
    <cellStyle name="20% - Accent1 4 5 3 2 4 2 2 2" xfId="43521" xr:uid="{00000000-0005-0000-0000-00004AA90000}"/>
    <cellStyle name="20% - Accent1 4 5 3 2 4 2 3" xfId="43522" xr:uid="{00000000-0005-0000-0000-00004BA90000}"/>
    <cellStyle name="20% - Accent1 4 5 3 2 4 3" xfId="43523" xr:uid="{00000000-0005-0000-0000-00004CA90000}"/>
    <cellStyle name="20% - Accent1 4 5 3 2 4 3 2" xfId="43524" xr:uid="{00000000-0005-0000-0000-00004DA90000}"/>
    <cellStyle name="20% - Accent1 4 5 3 2 4 4" xfId="43525" xr:uid="{00000000-0005-0000-0000-00004EA90000}"/>
    <cellStyle name="20% - Accent1 4 5 3 2 5" xfId="43526" xr:uid="{00000000-0005-0000-0000-00004FA90000}"/>
    <cellStyle name="20% - Accent1 4 5 3 2 5 2" xfId="43527" xr:uid="{00000000-0005-0000-0000-000050A90000}"/>
    <cellStyle name="20% - Accent1 4 5 3 2 5 2 2" xfId="43528" xr:uid="{00000000-0005-0000-0000-000051A90000}"/>
    <cellStyle name="20% - Accent1 4 5 3 2 5 2 2 2" xfId="43529" xr:uid="{00000000-0005-0000-0000-000052A90000}"/>
    <cellStyle name="20% - Accent1 4 5 3 2 5 2 3" xfId="43530" xr:uid="{00000000-0005-0000-0000-000053A90000}"/>
    <cellStyle name="20% - Accent1 4 5 3 2 5 3" xfId="43531" xr:uid="{00000000-0005-0000-0000-000054A90000}"/>
    <cellStyle name="20% - Accent1 4 5 3 2 5 3 2" xfId="43532" xr:uid="{00000000-0005-0000-0000-000055A90000}"/>
    <cellStyle name="20% - Accent1 4 5 3 2 5 4" xfId="43533" xr:uid="{00000000-0005-0000-0000-000056A90000}"/>
    <cellStyle name="20% - Accent1 4 5 3 2 6" xfId="43534" xr:uid="{00000000-0005-0000-0000-000057A90000}"/>
    <cellStyle name="20% - Accent1 4 5 3 2 6 2" xfId="43535" xr:uid="{00000000-0005-0000-0000-000058A90000}"/>
    <cellStyle name="20% - Accent1 4 5 3 2 6 2 2" xfId="43536" xr:uid="{00000000-0005-0000-0000-000059A90000}"/>
    <cellStyle name="20% - Accent1 4 5 3 2 6 2 2 2" xfId="43537" xr:uid="{00000000-0005-0000-0000-00005AA90000}"/>
    <cellStyle name="20% - Accent1 4 5 3 2 6 2 3" xfId="43538" xr:uid="{00000000-0005-0000-0000-00005BA90000}"/>
    <cellStyle name="20% - Accent1 4 5 3 2 6 3" xfId="43539" xr:uid="{00000000-0005-0000-0000-00005CA90000}"/>
    <cellStyle name="20% - Accent1 4 5 3 2 6 3 2" xfId="43540" xr:uid="{00000000-0005-0000-0000-00005DA90000}"/>
    <cellStyle name="20% - Accent1 4 5 3 2 6 4" xfId="43541" xr:uid="{00000000-0005-0000-0000-00005EA90000}"/>
    <cellStyle name="20% - Accent1 4 5 3 2 7" xfId="43542" xr:uid="{00000000-0005-0000-0000-00005FA90000}"/>
    <cellStyle name="20% - Accent1 4 5 3 2 7 2" xfId="43543" xr:uid="{00000000-0005-0000-0000-000060A90000}"/>
    <cellStyle name="20% - Accent1 4 5 3 2 7 2 2" xfId="43544" xr:uid="{00000000-0005-0000-0000-000061A90000}"/>
    <cellStyle name="20% - Accent1 4 5 3 2 7 3" xfId="43545" xr:uid="{00000000-0005-0000-0000-000062A90000}"/>
    <cellStyle name="20% - Accent1 4 5 3 2 8" xfId="43546" xr:uid="{00000000-0005-0000-0000-000063A90000}"/>
    <cellStyle name="20% - Accent1 4 5 3 2 8 2" xfId="43547" xr:uid="{00000000-0005-0000-0000-000064A90000}"/>
    <cellStyle name="20% - Accent1 4 5 3 2 8 2 2" xfId="43548" xr:uid="{00000000-0005-0000-0000-000065A90000}"/>
    <cellStyle name="20% - Accent1 4 5 3 2 8 3" xfId="43549" xr:uid="{00000000-0005-0000-0000-000066A90000}"/>
    <cellStyle name="20% - Accent1 4 5 3 2 9" xfId="43550" xr:uid="{00000000-0005-0000-0000-000067A90000}"/>
    <cellStyle name="20% - Accent1 4 5 3 2 9 2" xfId="43551" xr:uid="{00000000-0005-0000-0000-000068A90000}"/>
    <cellStyle name="20% - Accent1 4 5 3 3" xfId="43552" xr:uid="{00000000-0005-0000-0000-000069A90000}"/>
    <cellStyle name="20% - Accent1 4 5 3 3 10" xfId="43553" xr:uid="{00000000-0005-0000-0000-00006AA90000}"/>
    <cellStyle name="20% - Accent1 4 5 3 3 10 2" xfId="43554" xr:uid="{00000000-0005-0000-0000-00006BA90000}"/>
    <cellStyle name="20% - Accent1 4 5 3 3 11" xfId="43555" xr:uid="{00000000-0005-0000-0000-00006CA90000}"/>
    <cellStyle name="20% - Accent1 4 5 3 3 2" xfId="43556" xr:uid="{00000000-0005-0000-0000-00006DA90000}"/>
    <cellStyle name="20% - Accent1 4 5 3 3 2 2" xfId="43557" xr:uid="{00000000-0005-0000-0000-00006EA90000}"/>
    <cellStyle name="20% - Accent1 4 5 3 3 2 2 2" xfId="43558" xr:uid="{00000000-0005-0000-0000-00006FA90000}"/>
    <cellStyle name="20% - Accent1 4 5 3 3 2 2 2 2" xfId="43559" xr:uid="{00000000-0005-0000-0000-000070A90000}"/>
    <cellStyle name="20% - Accent1 4 5 3 3 2 2 2 2 2" xfId="43560" xr:uid="{00000000-0005-0000-0000-000071A90000}"/>
    <cellStyle name="20% - Accent1 4 5 3 3 2 2 2 3" xfId="43561" xr:uid="{00000000-0005-0000-0000-000072A90000}"/>
    <cellStyle name="20% - Accent1 4 5 3 3 2 2 3" xfId="43562" xr:uid="{00000000-0005-0000-0000-000073A90000}"/>
    <cellStyle name="20% - Accent1 4 5 3 3 2 2 3 2" xfId="43563" xr:uid="{00000000-0005-0000-0000-000074A90000}"/>
    <cellStyle name="20% - Accent1 4 5 3 3 2 2 4" xfId="43564" xr:uid="{00000000-0005-0000-0000-000075A90000}"/>
    <cellStyle name="20% - Accent1 4 5 3 3 2 3" xfId="43565" xr:uid="{00000000-0005-0000-0000-000076A90000}"/>
    <cellStyle name="20% - Accent1 4 5 3 3 2 3 2" xfId="43566" xr:uid="{00000000-0005-0000-0000-000077A90000}"/>
    <cellStyle name="20% - Accent1 4 5 3 3 2 3 2 2" xfId="43567" xr:uid="{00000000-0005-0000-0000-000078A90000}"/>
    <cellStyle name="20% - Accent1 4 5 3 3 2 3 2 2 2" xfId="43568" xr:uid="{00000000-0005-0000-0000-000079A90000}"/>
    <cellStyle name="20% - Accent1 4 5 3 3 2 3 2 3" xfId="43569" xr:uid="{00000000-0005-0000-0000-00007AA90000}"/>
    <cellStyle name="20% - Accent1 4 5 3 3 2 3 3" xfId="43570" xr:uid="{00000000-0005-0000-0000-00007BA90000}"/>
    <cellStyle name="20% - Accent1 4 5 3 3 2 3 3 2" xfId="43571" xr:uid="{00000000-0005-0000-0000-00007CA90000}"/>
    <cellStyle name="20% - Accent1 4 5 3 3 2 3 4" xfId="43572" xr:uid="{00000000-0005-0000-0000-00007DA90000}"/>
    <cellStyle name="20% - Accent1 4 5 3 3 2 4" xfId="43573" xr:uid="{00000000-0005-0000-0000-00007EA90000}"/>
    <cellStyle name="20% - Accent1 4 5 3 3 2 4 2" xfId="43574" xr:uid="{00000000-0005-0000-0000-00007FA90000}"/>
    <cellStyle name="20% - Accent1 4 5 3 3 2 4 2 2" xfId="43575" xr:uid="{00000000-0005-0000-0000-000080A90000}"/>
    <cellStyle name="20% - Accent1 4 5 3 3 2 4 2 2 2" xfId="43576" xr:uid="{00000000-0005-0000-0000-000081A90000}"/>
    <cellStyle name="20% - Accent1 4 5 3 3 2 4 2 3" xfId="43577" xr:uid="{00000000-0005-0000-0000-000082A90000}"/>
    <cellStyle name="20% - Accent1 4 5 3 3 2 4 3" xfId="43578" xr:uid="{00000000-0005-0000-0000-000083A90000}"/>
    <cellStyle name="20% - Accent1 4 5 3 3 2 4 3 2" xfId="43579" xr:uid="{00000000-0005-0000-0000-000084A90000}"/>
    <cellStyle name="20% - Accent1 4 5 3 3 2 4 4" xfId="43580" xr:uid="{00000000-0005-0000-0000-000085A90000}"/>
    <cellStyle name="20% - Accent1 4 5 3 3 2 5" xfId="43581" xr:uid="{00000000-0005-0000-0000-000086A90000}"/>
    <cellStyle name="20% - Accent1 4 5 3 3 2 5 2" xfId="43582" xr:uid="{00000000-0005-0000-0000-000087A90000}"/>
    <cellStyle name="20% - Accent1 4 5 3 3 2 5 2 2" xfId="43583" xr:uid="{00000000-0005-0000-0000-000088A90000}"/>
    <cellStyle name="20% - Accent1 4 5 3 3 2 5 3" xfId="43584" xr:uid="{00000000-0005-0000-0000-000089A90000}"/>
    <cellStyle name="20% - Accent1 4 5 3 3 2 6" xfId="43585" xr:uid="{00000000-0005-0000-0000-00008AA90000}"/>
    <cellStyle name="20% - Accent1 4 5 3 3 2 6 2" xfId="43586" xr:uid="{00000000-0005-0000-0000-00008BA90000}"/>
    <cellStyle name="20% - Accent1 4 5 3 3 2 6 2 2" xfId="43587" xr:uid="{00000000-0005-0000-0000-00008CA90000}"/>
    <cellStyle name="20% - Accent1 4 5 3 3 2 6 3" xfId="43588" xr:uid="{00000000-0005-0000-0000-00008DA90000}"/>
    <cellStyle name="20% - Accent1 4 5 3 3 2 7" xfId="43589" xr:uid="{00000000-0005-0000-0000-00008EA90000}"/>
    <cellStyle name="20% - Accent1 4 5 3 3 2 7 2" xfId="43590" xr:uid="{00000000-0005-0000-0000-00008FA90000}"/>
    <cellStyle name="20% - Accent1 4 5 3 3 2 8" xfId="43591" xr:uid="{00000000-0005-0000-0000-000090A90000}"/>
    <cellStyle name="20% - Accent1 4 5 3 3 2 8 2" xfId="43592" xr:uid="{00000000-0005-0000-0000-000091A90000}"/>
    <cellStyle name="20% - Accent1 4 5 3 3 2 9" xfId="43593" xr:uid="{00000000-0005-0000-0000-000092A90000}"/>
    <cellStyle name="20% - Accent1 4 5 3 3 3" xfId="43594" xr:uid="{00000000-0005-0000-0000-000093A90000}"/>
    <cellStyle name="20% - Accent1 4 5 3 3 3 2" xfId="43595" xr:uid="{00000000-0005-0000-0000-000094A90000}"/>
    <cellStyle name="20% - Accent1 4 5 3 3 3 2 2" xfId="43596" xr:uid="{00000000-0005-0000-0000-000095A90000}"/>
    <cellStyle name="20% - Accent1 4 5 3 3 3 2 2 2" xfId="43597" xr:uid="{00000000-0005-0000-0000-000096A90000}"/>
    <cellStyle name="20% - Accent1 4 5 3 3 3 2 2 2 2" xfId="43598" xr:uid="{00000000-0005-0000-0000-000097A90000}"/>
    <cellStyle name="20% - Accent1 4 5 3 3 3 2 2 3" xfId="43599" xr:uid="{00000000-0005-0000-0000-000098A90000}"/>
    <cellStyle name="20% - Accent1 4 5 3 3 3 2 3" xfId="43600" xr:uid="{00000000-0005-0000-0000-000099A90000}"/>
    <cellStyle name="20% - Accent1 4 5 3 3 3 2 3 2" xfId="43601" xr:uid="{00000000-0005-0000-0000-00009AA90000}"/>
    <cellStyle name="20% - Accent1 4 5 3 3 3 2 4" xfId="43602" xr:uid="{00000000-0005-0000-0000-00009BA90000}"/>
    <cellStyle name="20% - Accent1 4 5 3 3 3 3" xfId="43603" xr:uid="{00000000-0005-0000-0000-00009CA90000}"/>
    <cellStyle name="20% - Accent1 4 5 3 3 3 3 2" xfId="43604" xr:uid="{00000000-0005-0000-0000-00009DA90000}"/>
    <cellStyle name="20% - Accent1 4 5 3 3 3 3 2 2" xfId="43605" xr:uid="{00000000-0005-0000-0000-00009EA90000}"/>
    <cellStyle name="20% - Accent1 4 5 3 3 3 3 2 2 2" xfId="43606" xr:uid="{00000000-0005-0000-0000-00009FA90000}"/>
    <cellStyle name="20% - Accent1 4 5 3 3 3 3 2 3" xfId="43607" xr:uid="{00000000-0005-0000-0000-0000A0A90000}"/>
    <cellStyle name="20% - Accent1 4 5 3 3 3 3 3" xfId="43608" xr:uid="{00000000-0005-0000-0000-0000A1A90000}"/>
    <cellStyle name="20% - Accent1 4 5 3 3 3 3 3 2" xfId="43609" xr:uid="{00000000-0005-0000-0000-0000A2A90000}"/>
    <cellStyle name="20% - Accent1 4 5 3 3 3 3 4" xfId="43610" xr:uid="{00000000-0005-0000-0000-0000A3A90000}"/>
    <cellStyle name="20% - Accent1 4 5 3 3 3 4" xfId="43611" xr:uid="{00000000-0005-0000-0000-0000A4A90000}"/>
    <cellStyle name="20% - Accent1 4 5 3 3 3 4 2" xfId="43612" xr:uid="{00000000-0005-0000-0000-0000A5A90000}"/>
    <cellStyle name="20% - Accent1 4 5 3 3 3 4 2 2" xfId="43613" xr:uid="{00000000-0005-0000-0000-0000A6A90000}"/>
    <cellStyle name="20% - Accent1 4 5 3 3 3 4 2 2 2" xfId="43614" xr:uid="{00000000-0005-0000-0000-0000A7A90000}"/>
    <cellStyle name="20% - Accent1 4 5 3 3 3 4 2 3" xfId="43615" xr:uid="{00000000-0005-0000-0000-0000A8A90000}"/>
    <cellStyle name="20% - Accent1 4 5 3 3 3 4 3" xfId="43616" xr:uid="{00000000-0005-0000-0000-0000A9A90000}"/>
    <cellStyle name="20% - Accent1 4 5 3 3 3 4 3 2" xfId="43617" xr:uid="{00000000-0005-0000-0000-0000AAA90000}"/>
    <cellStyle name="20% - Accent1 4 5 3 3 3 4 4" xfId="43618" xr:uid="{00000000-0005-0000-0000-0000ABA90000}"/>
    <cellStyle name="20% - Accent1 4 5 3 3 3 5" xfId="43619" xr:uid="{00000000-0005-0000-0000-0000ACA90000}"/>
    <cellStyle name="20% - Accent1 4 5 3 3 3 5 2" xfId="43620" xr:uid="{00000000-0005-0000-0000-0000ADA90000}"/>
    <cellStyle name="20% - Accent1 4 5 3 3 3 5 2 2" xfId="43621" xr:uid="{00000000-0005-0000-0000-0000AEA90000}"/>
    <cellStyle name="20% - Accent1 4 5 3 3 3 5 3" xfId="43622" xr:uid="{00000000-0005-0000-0000-0000AFA90000}"/>
    <cellStyle name="20% - Accent1 4 5 3 3 3 6" xfId="43623" xr:uid="{00000000-0005-0000-0000-0000B0A90000}"/>
    <cellStyle name="20% - Accent1 4 5 3 3 3 6 2" xfId="43624" xr:uid="{00000000-0005-0000-0000-0000B1A90000}"/>
    <cellStyle name="20% - Accent1 4 5 3 3 3 6 2 2" xfId="43625" xr:uid="{00000000-0005-0000-0000-0000B2A90000}"/>
    <cellStyle name="20% - Accent1 4 5 3 3 3 6 3" xfId="43626" xr:uid="{00000000-0005-0000-0000-0000B3A90000}"/>
    <cellStyle name="20% - Accent1 4 5 3 3 3 7" xfId="43627" xr:uid="{00000000-0005-0000-0000-0000B4A90000}"/>
    <cellStyle name="20% - Accent1 4 5 3 3 3 7 2" xfId="43628" xr:uid="{00000000-0005-0000-0000-0000B5A90000}"/>
    <cellStyle name="20% - Accent1 4 5 3 3 3 8" xfId="43629" xr:uid="{00000000-0005-0000-0000-0000B6A90000}"/>
    <cellStyle name="20% - Accent1 4 5 3 3 3 8 2" xfId="43630" xr:uid="{00000000-0005-0000-0000-0000B7A90000}"/>
    <cellStyle name="20% - Accent1 4 5 3 3 3 9" xfId="43631" xr:uid="{00000000-0005-0000-0000-0000B8A90000}"/>
    <cellStyle name="20% - Accent1 4 5 3 3 4" xfId="43632" xr:uid="{00000000-0005-0000-0000-0000B9A90000}"/>
    <cellStyle name="20% - Accent1 4 5 3 3 4 2" xfId="43633" xr:uid="{00000000-0005-0000-0000-0000BAA90000}"/>
    <cellStyle name="20% - Accent1 4 5 3 3 4 2 2" xfId="43634" xr:uid="{00000000-0005-0000-0000-0000BBA90000}"/>
    <cellStyle name="20% - Accent1 4 5 3 3 4 2 2 2" xfId="43635" xr:uid="{00000000-0005-0000-0000-0000BCA90000}"/>
    <cellStyle name="20% - Accent1 4 5 3 3 4 2 3" xfId="43636" xr:uid="{00000000-0005-0000-0000-0000BDA90000}"/>
    <cellStyle name="20% - Accent1 4 5 3 3 4 3" xfId="43637" xr:uid="{00000000-0005-0000-0000-0000BEA90000}"/>
    <cellStyle name="20% - Accent1 4 5 3 3 4 3 2" xfId="43638" xr:uid="{00000000-0005-0000-0000-0000BFA90000}"/>
    <cellStyle name="20% - Accent1 4 5 3 3 4 4" xfId="43639" xr:uid="{00000000-0005-0000-0000-0000C0A90000}"/>
    <cellStyle name="20% - Accent1 4 5 3 3 5" xfId="43640" xr:uid="{00000000-0005-0000-0000-0000C1A90000}"/>
    <cellStyle name="20% - Accent1 4 5 3 3 5 2" xfId="43641" xr:uid="{00000000-0005-0000-0000-0000C2A90000}"/>
    <cellStyle name="20% - Accent1 4 5 3 3 5 2 2" xfId="43642" xr:uid="{00000000-0005-0000-0000-0000C3A90000}"/>
    <cellStyle name="20% - Accent1 4 5 3 3 5 2 2 2" xfId="43643" xr:uid="{00000000-0005-0000-0000-0000C4A90000}"/>
    <cellStyle name="20% - Accent1 4 5 3 3 5 2 3" xfId="43644" xr:uid="{00000000-0005-0000-0000-0000C5A90000}"/>
    <cellStyle name="20% - Accent1 4 5 3 3 5 3" xfId="43645" xr:uid="{00000000-0005-0000-0000-0000C6A90000}"/>
    <cellStyle name="20% - Accent1 4 5 3 3 5 3 2" xfId="43646" xr:uid="{00000000-0005-0000-0000-0000C7A90000}"/>
    <cellStyle name="20% - Accent1 4 5 3 3 5 4" xfId="43647" xr:uid="{00000000-0005-0000-0000-0000C8A90000}"/>
    <cellStyle name="20% - Accent1 4 5 3 3 6" xfId="43648" xr:uid="{00000000-0005-0000-0000-0000C9A90000}"/>
    <cellStyle name="20% - Accent1 4 5 3 3 6 2" xfId="43649" xr:uid="{00000000-0005-0000-0000-0000CAA90000}"/>
    <cellStyle name="20% - Accent1 4 5 3 3 6 2 2" xfId="43650" xr:uid="{00000000-0005-0000-0000-0000CBA90000}"/>
    <cellStyle name="20% - Accent1 4 5 3 3 6 2 2 2" xfId="43651" xr:uid="{00000000-0005-0000-0000-0000CCA90000}"/>
    <cellStyle name="20% - Accent1 4 5 3 3 6 2 3" xfId="43652" xr:uid="{00000000-0005-0000-0000-0000CDA90000}"/>
    <cellStyle name="20% - Accent1 4 5 3 3 6 3" xfId="43653" xr:uid="{00000000-0005-0000-0000-0000CEA90000}"/>
    <cellStyle name="20% - Accent1 4 5 3 3 6 3 2" xfId="43654" xr:uid="{00000000-0005-0000-0000-0000CFA90000}"/>
    <cellStyle name="20% - Accent1 4 5 3 3 6 4" xfId="43655" xr:uid="{00000000-0005-0000-0000-0000D0A90000}"/>
    <cellStyle name="20% - Accent1 4 5 3 3 7" xfId="43656" xr:uid="{00000000-0005-0000-0000-0000D1A90000}"/>
    <cellStyle name="20% - Accent1 4 5 3 3 7 2" xfId="43657" xr:uid="{00000000-0005-0000-0000-0000D2A90000}"/>
    <cellStyle name="20% - Accent1 4 5 3 3 7 2 2" xfId="43658" xr:uid="{00000000-0005-0000-0000-0000D3A90000}"/>
    <cellStyle name="20% - Accent1 4 5 3 3 7 3" xfId="43659" xr:uid="{00000000-0005-0000-0000-0000D4A90000}"/>
    <cellStyle name="20% - Accent1 4 5 3 3 8" xfId="43660" xr:uid="{00000000-0005-0000-0000-0000D5A90000}"/>
    <cellStyle name="20% - Accent1 4 5 3 3 8 2" xfId="43661" xr:uid="{00000000-0005-0000-0000-0000D6A90000}"/>
    <cellStyle name="20% - Accent1 4 5 3 3 8 2 2" xfId="43662" xr:uid="{00000000-0005-0000-0000-0000D7A90000}"/>
    <cellStyle name="20% - Accent1 4 5 3 3 8 3" xfId="43663" xr:uid="{00000000-0005-0000-0000-0000D8A90000}"/>
    <cellStyle name="20% - Accent1 4 5 3 3 9" xfId="43664" xr:uid="{00000000-0005-0000-0000-0000D9A90000}"/>
    <cellStyle name="20% - Accent1 4 5 3 3 9 2" xfId="43665" xr:uid="{00000000-0005-0000-0000-0000DAA90000}"/>
    <cellStyle name="20% - Accent1 4 5 3 4" xfId="43666" xr:uid="{00000000-0005-0000-0000-0000DBA90000}"/>
    <cellStyle name="20% - Accent1 4 5 3 4 10" xfId="43667" xr:uid="{00000000-0005-0000-0000-0000DCA90000}"/>
    <cellStyle name="20% - Accent1 4 5 3 4 10 2" xfId="43668" xr:uid="{00000000-0005-0000-0000-0000DDA90000}"/>
    <cellStyle name="20% - Accent1 4 5 3 4 11" xfId="43669" xr:uid="{00000000-0005-0000-0000-0000DEA90000}"/>
    <cellStyle name="20% - Accent1 4 5 3 4 2" xfId="43670" xr:uid="{00000000-0005-0000-0000-0000DFA90000}"/>
    <cellStyle name="20% - Accent1 4 5 3 4 2 2" xfId="43671" xr:uid="{00000000-0005-0000-0000-0000E0A90000}"/>
    <cellStyle name="20% - Accent1 4 5 3 4 2 2 2" xfId="43672" xr:uid="{00000000-0005-0000-0000-0000E1A90000}"/>
    <cellStyle name="20% - Accent1 4 5 3 4 2 2 2 2" xfId="43673" xr:uid="{00000000-0005-0000-0000-0000E2A90000}"/>
    <cellStyle name="20% - Accent1 4 5 3 4 2 2 2 2 2" xfId="43674" xr:uid="{00000000-0005-0000-0000-0000E3A90000}"/>
    <cellStyle name="20% - Accent1 4 5 3 4 2 2 2 3" xfId="43675" xr:uid="{00000000-0005-0000-0000-0000E4A90000}"/>
    <cellStyle name="20% - Accent1 4 5 3 4 2 2 3" xfId="43676" xr:uid="{00000000-0005-0000-0000-0000E5A90000}"/>
    <cellStyle name="20% - Accent1 4 5 3 4 2 2 3 2" xfId="43677" xr:uid="{00000000-0005-0000-0000-0000E6A90000}"/>
    <cellStyle name="20% - Accent1 4 5 3 4 2 2 4" xfId="43678" xr:uid="{00000000-0005-0000-0000-0000E7A90000}"/>
    <cellStyle name="20% - Accent1 4 5 3 4 2 3" xfId="43679" xr:uid="{00000000-0005-0000-0000-0000E8A90000}"/>
    <cellStyle name="20% - Accent1 4 5 3 4 2 3 2" xfId="43680" xr:uid="{00000000-0005-0000-0000-0000E9A90000}"/>
    <cellStyle name="20% - Accent1 4 5 3 4 2 3 2 2" xfId="43681" xr:uid="{00000000-0005-0000-0000-0000EAA90000}"/>
    <cellStyle name="20% - Accent1 4 5 3 4 2 3 2 2 2" xfId="43682" xr:uid="{00000000-0005-0000-0000-0000EBA90000}"/>
    <cellStyle name="20% - Accent1 4 5 3 4 2 3 2 3" xfId="43683" xr:uid="{00000000-0005-0000-0000-0000ECA90000}"/>
    <cellStyle name="20% - Accent1 4 5 3 4 2 3 3" xfId="43684" xr:uid="{00000000-0005-0000-0000-0000EDA90000}"/>
    <cellStyle name="20% - Accent1 4 5 3 4 2 3 3 2" xfId="43685" xr:uid="{00000000-0005-0000-0000-0000EEA90000}"/>
    <cellStyle name="20% - Accent1 4 5 3 4 2 3 4" xfId="43686" xr:uid="{00000000-0005-0000-0000-0000EFA90000}"/>
    <cellStyle name="20% - Accent1 4 5 3 4 2 4" xfId="43687" xr:uid="{00000000-0005-0000-0000-0000F0A90000}"/>
    <cellStyle name="20% - Accent1 4 5 3 4 2 4 2" xfId="43688" xr:uid="{00000000-0005-0000-0000-0000F1A90000}"/>
    <cellStyle name="20% - Accent1 4 5 3 4 2 4 2 2" xfId="43689" xr:uid="{00000000-0005-0000-0000-0000F2A90000}"/>
    <cellStyle name="20% - Accent1 4 5 3 4 2 4 2 2 2" xfId="43690" xr:uid="{00000000-0005-0000-0000-0000F3A90000}"/>
    <cellStyle name="20% - Accent1 4 5 3 4 2 4 2 3" xfId="43691" xr:uid="{00000000-0005-0000-0000-0000F4A90000}"/>
    <cellStyle name="20% - Accent1 4 5 3 4 2 4 3" xfId="43692" xr:uid="{00000000-0005-0000-0000-0000F5A90000}"/>
    <cellStyle name="20% - Accent1 4 5 3 4 2 4 3 2" xfId="43693" xr:uid="{00000000-0005-0000-0000-0000F6A90000}"/>
    <cellStyle name="20% - Accent1 4 5 3 4 2 4 4" xfId="43694" xr:uid="{00000000-0005-0000-0000-0000F7A90000}"/>
    <cellStyle name="20% - Accent1 4 5 3 4 2 5" xfId="43695" xr:uid="{00000000-0005-0000-0000-0000F8A90000}"/>
    <cellStyle name="20% - Accent1 4 5 3 4 2 5 2" xfId="43696" xr:uid="{00000000-0005-0000-0000-0000F9A90000}"/>
    <cellStyle name="20% - Accent1 4 5 3 4 2 5 2 2" xfId="43697" xr:uid="{00000000-0005-0000-0000-0000FAA90000}"/>
    <cellStyle name="20% - Accent1 4 5 3 4 2 5 3" xfId="43698" xr:uid="{00000000-0005-0000-0000-0000FBA90000}"/>
    <cellStyle name="20% - Accent1 4 5 3 4 2 6" xfId="43699" xr:uid="{00000000-0005-0000-0000-0000FCA90000}"/>
    <cellStyle name="20% - Accent1 4 5 3 4 2 6 2" xfId="43700" xr:uid="{00000000-0005-0000-0000-0000FDA90000}"/>
    <cellStyle name="20% - Accent1 4 5 3 4 2 6 2 2" xfId="43701" xr:uid="{00000000-0005-0000-0000-0000FEA90000}"/>
    <cellStyle name="20% - Accent1 4 5 3 4 2 6 3" xfId="43702" xr:uid="{00000000-0005-0000-0000-0000FFA90000}"/>
    <cellStyle name="20% - Accent1 4 5 3 4 2 7" xfId="43703" xr:uid="{00000000-0005-0000-0000-000000AA0000}"/>
    <cellStyle name="20% - Accent1 4 5 3 4 2 7 2" xfId="43704" xr:uid="{00000000-0005-0000-0000-000001AA0000}"/>
    <cellStyle name="20% - Accent1 4 5 3 4 2 8" xfId="43705" xr:uid="{00000000-0005-0000-0000-000002AA0000}"/>
    <cellStyle name="20% - Accent1 4 5 3 4 2 8 2" xfId="43706" xr:uid="{00000000-0005-0000-0000-000003AA0000}"/>
    <cellStyle name="20% - Accent1 4 5 3 4 2 9" xfId="43707" xr:uid="{00000000-0005-0000-0000-000004AA0000}"/>
    <cellStyle name="20% - Accent1 4 5 3 4 3" xfId="43708" xr:uid="{00000000-0005-0000-0000-000005AA0000}"/>
    <cellStyle name="20% - Accent1 4 5 3 4 3 2" xfId="43709" xr:uid="{00000000-0005-0000-0000-000006AA0000}"/>
    <cellStyle name="20% - Accent1 4 5 3 4 3 2 2" xfId="43710" xr:uid="{00000000-0005-0000-0000-000007AA0000}"/>
    <cellStyle name="20% - Accent1 4 5 3 4 3 2 2 2" xfId="43711" xr:uid="{00000000-0005-0000-0000-000008AA0000}"/>
    <cellStyle name="20% - Accent1 4 5 3 4 3 2 2 2 2" xfId="43712" xr:uid="{00000000-0005-0000-0000-000009AA0000}"/>
    <cellStyle name="20% - Accent1 4 5 3 4 3 2 2 3" xfId="43713" xr:uid="{00000000-0005-0000-0000-00000AAA0000}"/>
    <cellStyle name="20% - Accent1 4 5 3 4 3 2 3" xfId="43714" xr:uid="{00000000-0005-0000-0000-00000BAA0000}"/>
    <cellStyle name="20% - Accent1 4 5 3 4 3 2 3 2" xfId="43715" xr:uid="{00000000-0005-0000-0000-00000CAA0000}"/>
    <cellStyle name="20% - Accent1 4 5 3 4 3 2 4" xfId="43716" xr:uid="{00000000-0005-0000-0000-00000DAA0000}"/>
    <cellStyle name="20% - Accent1 4 5 3 4 3 3" xfId="43717" xr:uid="{00000000-0005-0000-0000-00000EAA0000}"/>
    <cellStyle name="20% - Accent1 4 5 3 4 3 3 2" xfId="43718" xr:uid="{00000000-0005-0000-0000-00000FAA0000}"/>
    <cellStyle name="20% - Accent1 4 5 3 4 3 3 2 2" xfId="43719" xr:uid="{00000000-0005-0000-0000-000010AA0000}"/>
    <cellStyle name="20% - Accent1 4 5 3 4 3 3 2 2 2" xfId="43720" xr:uid="{00000000-0005-0000-0000-000011AA0000}"/>
    <cellStyle name="20% - Accent1 4 5 3 4 3 3 2 3" xfId="43721" xr:uid="{00000000-0005-0000-0000-000012AA0000}"/>
    <cellStyle name="20% - Accent1 4 5 3 4 3 3 3" xfId="43722" xr:uid="{00000000-0005-0000-0000-000013AA0000}"/>
    <cellStyle name="20% - Accent1 4 5 3 4 3 3 3 2" xfId="43723" xr:uid="{00000000-0005-0000-0000-000014AA0000}"/>
    <cellStyle name="20% - Accent1 4 5 3 4 3 3 4" xfId="43724" xr:uid="{00000000-0005-0000-0000-000015AA0000}"/>
    <cellStyle name="20% - Accent1 4 5 3 4 3 4" xfId="43725" xr:uid="{00000000-0005-0000-0000-000016AA0000}"/>
    <cellStyle name="20% - Accent1 4 5 3 4 3 4 2" xfId="43726" xr:uid="{00000000-0005-0000-0000-000017AA0000}"/>
    <cellStyle name="20% - Accent1 4 5 3 4 3 4 2 2" xfId="43727" xr:uid="{00000000-0005-0000-0000-000018AA0000}"/>
    <cellStyle name="20% - Accent1 4 5 3 4 3 4 2 2 2" xfId="43728" xr:uid="{00000000-0005-0000-0000-000019AA0000}"/>
    <cellStyle name="20% - Accent1 4 5 3 4 3 4 2 3" xfId="43729" xr:uid="{00000000-0005-0000-0000-00001AAA0000}"/>
    <cellStyle name="20% - Accent1 4 5 3 4 3 4 3" xfId="43730" xr:uid="{00000000-0005-0000-0000-00001BAA0000}"/>
    <cellStyle name="20% - Accent1 4 5 3 4 3 4 3 2" xfId="43731" xr:uid="{00000000-0005-0000-0000-00001CAA0000}"/>
    <cellStyle name="20% - Accent1 4 5 3 4 3 4 4" xfId="43732" xr:uid="{00000000-0005-0000-0000-00001DAA0000}"/>
    <cellStyle name="20% - Accent1 4 5 3 4 3 5" xfId="43733" xr:uid="{00000000-0005-0000-0000-00001EAA0000}"/>
    <cellStyle name="20% - Accent1 4 5 3 4 3 5 2" xfId="43734" xr:uid="{00000000-0005-0000-0000-00001FAA0000}"/>
    <cellStyle name="20% - Accent1 4 5 3 4 3 5 2 2" xfId="43735" xr:uid="{00000000-0005-0000-0000-000020AA0000}"/>
    <cellStyle name="20% - Accent1 4 5 3 4 3 5 3" xfId="43736" xr:uid="{00000000-0005-0000-0000-000021AA0000}"/>
    <cellStyle name="20% - Accent1 4 5 3 4 3 6" xfId="43737" xr:uid="{00000000-0005-0000-0000-000022AA0000}"/>
    <cellStyle name="20% - Accent1 4 5 3 4 3 6 2" xfId="43738" xr:uid="{00000000-0005-0000-0000-000023AA0000}"/>
    <cellStyle name="20% - Accent1 4 5 3 4 3 6 2 2" xfId="43739" xr:uid="{00000000-0005-0000-0000-000024AA0000}"/>
    <cellStyle name="20% - Accent1 4 5 3 4 3 6 3" xfId="43740" xr:uid="{00000000-0005-0000-0000-000025AA0000}"/>
    <cellStyle name="20% - Accent1 4 5 3 4 3 7" xfId="43741" xr:uid="{00000000-0005-0000-0000-000026AA0000}"/>
    <cellStyle name="20% - Accent1 4 5 3 4 3 7 2" xfId="43742" xr:uid="{00000000-0005-0000-0000-000027AA0000}"/>
    <cellStyle name="20% - Accent1 4 5 3 4 3 8" xfId="43743" xr:uid="{00000000-0005-0000-0000-000028AA0000}"/>
    <cellStyle name="20% - Accent1 4 5 3 4 3 8 2" xfId="43744" xr:uid="{00000000-0005-0000-0000-000029AA0000}"/>
    <cellStyle name="20% - Accent1 4 5 3 4 3 9" xfId="43745" xr:uid="{00000000-0005-0000-0000-00002AAA0000}"/>
    <cellStyle name="20% - Accent1 4 5 3 4 4" xfId="43746" xr:uid="{00000000-0005-0000-0000-00002BAA0000}"/>
    <cellStyle name="20% - Accent1 4 5 3 4 4 2" xfId="43747" xr:uid="{00000000-0005-0000-0000-00002CAA0000}"/>
    <cellStyle name="20% - Accent1 4 5 3 4 4 2 2" xfId="43748" xr:uid="{00000000-0005-0000-0000-00002DAA0000}"/>
    <cellStyle name="20% - Accent1 4 5 3 4 4 2 2 2" xfId="43749" xr:uid="{00000000-0005-0000-0000-00002EAA0000}"/>
    <cellStyle name="20% - Accent1 4 5 3 4 4 2 3" xfId="43750" xr:uid="{00000000-0005-0000-0000-00002FAA0000}"/>
    <cellStyle name="20% - Accent1 4 5 3 4 4 3" xfId="43751" xr:uid="{00000000-0005-0000-0000-000030AA0000}"/>
    <cellStyle name="20% - Accent1 4 5 3 4 4 3 2" xfId="43752" xr:uid="{00000000-0005-0000-0000-000031AA0000}"/>
    <cellStyle name="20% - Accent1 4 5 3 4 4 4" xfId="43753" xr:uid="{00000000-0005-0000-0000-000032AA0000}"/>
    <cellStyle name="20% - Accent1 4 5 3 4 5" xfId="43754" xr:uid="{00000000-0005-0000-0000-000033AA0000}"/>
    <cellStyle name="20% - Accent1 4 5 3 4 5 2" xfId="43755" xr:uid="{00000000-0005-0000-0000-000034AA0000}"/>
    <cellStyle name="20% - Accent1 4 5 3 4 5 2 2" xfId="43756" xr:uid="{00000000-0005-0000-0000-000035AA0000}"/>
    <cellStyle name="20% - Accent1 4 5 3 4 5 2 2 2" xfId="43757" xr:uid="{00000000-0005-0000-0000-000036AA0000}"/>
    <cellStyle name="20% - Accent1 4 5 3 4 5 2 3" xfId="43758" xr:uid="{00000000-0005-0000-0000-000037AA0000}"/>
    <cellStyle name="20% - Accent1 4 5 3 4 5 3" xfId="43759" xr:uid="{00000000-0005-0000-0000-000038AA0000}"/>
    <cellStyle name="20% - Accent1 4 5 3 4 5 3 2" xfId="43760" xr:uid="{00000000-0005-0000-0000-000039AA0000}"/>
    <cellStyle name="20% - Accent1 4 5 3 4 5 4" xfId="43761" xr:uid="{00000000-0005-0000-0000-00003AAA0000}"/>
    <cellStyle name="20% - Accent1 4 5 3 4 6" xfId="43762" xr:uid="{00000000-0005-0000-0000-00003BAA0000}"/>
    <cellStyle name="20% - Accent1 4 5 3 4 6 2" xfId="43763" xr:uid="{00000000-0005-0000-0000-00003CAA0000}"/>
    <cellStyle name="20% - Accent1 4 5 3 4 6 2 2" xfId="43764" xr:uid="{00000000-0005-0000-0000-00003DAA0000}"/>
    <cellStyle name="20% - Accent1 4 5 3 4 6 2 2 2" xfId="43765" xr:uid="{00000000-0005-0000-0000-00003EAA0000}"/>
    <cellStyle name="20% - Accent1 4 5 3 4 6 2 3" xfId="43766" xr:uid="{00000000-0005-0000-0000-00003FAA0000}"/>
    <cellStyle name="20% - Accent1 4 5 3 4 6 3" xfId="43767" xr:uid="{00000000-0005-0000-0000-000040AA0000}"/>
    <cellStyle name="20% - Accent1 4 5 3 4 6 3 2" xfId="43768" xr:uid="{00000000-0005-0000-0000-000041AA0000}"/>
    <cellStyle name="20% - Accent1 4 5 3 4 6 4" xfId="43769" xr:uid="{00000000-0005-0000-0000-000042AA0000}"/>
    <cellStyle name="20% - Accent1 4 5 3 4 7" xfId="43770" xr:uid="{00000000-0005-0000-0000-000043AA0000}"/>
    <cellStyle name="20% - Accent1 4 5 3 4 7 2" xfId="43771" xr:uid="{00000000-0005-0000-0000-000044AA0000}"/>
    <cellStyle name="20% - Accent1 4 5 3 4 7 2 2" xfId="43772" xr:uid="{00000000-0005-0000-0000-000045AA0000}"/>
    <cellStyle name="20% - Accent1 4 5 3 4 7 3" xfId="43773" xr:uid="{00000000-0005-0000-0000-000046AA0000}"/>
    <cellStyle name="20% - Accent1 4 5 3 4 8" xfId="43774" xr:uid="{00000000-0005-0000-0000-000047AA0000}"/>
    <cellStyle name="20% - Accent1 4 5 3 4 8 2" xfId="43775" xr:uid="{00000000-0005-0000-0000-000048AA0000}"/>
    <cellStyle name="20% - Accent1 4 5 3 4 8 2 2" xfId="43776" xr:uid="{00000000-0005-0000-0000-000049AA0000}"/>
    <cellStyle name="20% - Accent1 4 5 3 4 8 3" xfId="43777" xr:uid="{00000000-0005-0000-0000-00004AAA0000}"/>
    <cellStyle name="20% - Accent1 4 5 3 4 9" xfId="43778" xr:uid="{00000000-0005-0000-0000-00004BAA0000}"/>
    <cellStyle name="20% - Accent1 4 5 3 4 9 2" xfId="43779" xr:uid="{00000000-0005-0000-0000-00004CAA0000}"/>
    <cellStyle name="20% - Accent1 4 5 3 5" xfId="43780" xr:uid="{00000000-0005-0000-0000-00004DAA0000}"/>
    <cellStyle name="20% - Accent1 4 5 3 5 2" xfId="43781" xr:uid="{00000000-0005-0000-0000-00004EAA0000}"/>
    <cellStyle name="20% - Accent1 4 5 3 5 2 2" xfId="43782" xr:uid="{00000000-0005-0000-0000-00004FAA0000}"/>
    <cellStyle name="20% - Accent1 4 5 3 5 2 2 2" xfId="43783" xr:uid="{00000000-0005-0000-0000-000050AA0000}"/>
    <cellStyle name="20% - Accent1 4 5 3 5 2 2 2 2" xfId="43784" xr:uid="{00000000-0005-0000-0000-000051AA0000}"/>
    <cellStyle name="20% - Accent1 4 5 3 5 2 2 3" xfId="43785" xr:uid="{00000000-0005-0000-0000-000052AA0000}"/>
    <cellStyle name="20% - Accent1 4 5 3 5 2 3" xfId="43786" xr:uid="{00000000-0005-0000-0000-000053AA0000}"/>
    <cellStyle name="20% - Accent1 4 5 3 5 2 3 2" xfId="43787" xr:uid="{00000000-0005-0000-0000-000054AA0000}"/>
    <cellStyle name="20% - Accent1 4 5 3 5 2 4" xfId="43788" xr:uid="{00000000-0005-0000-0000-000055AA0000}"/>
    <cellStyle name="20% - Accent1 4 5 3 5 3" xfId="43789" xr:uid="{00000000-0005-0000-0000-000056AA0000}"/>
    <cellStyle name="20% - Accent1 4 5 3 5 3 2" xfId="43790" xr:uid="{00000000-0005-0000-0000-000057AA0000}"/>
    <cellStyle name="20% - Accent1 4 5 3 5 3 2 2" xfId="43791" xr:uid="{00000000-0005-0000-0000-000058AA0000}"/>
    <cellStyle name="20% - Accent1 4 5 3 5 3 2 2 2" xfId="43792" xr:uid="{00000000-0005-0000-0000-000059AA0000}"/>
    <cellStyle name="20% - Accent1 4 5 3 5 3 2 3" xfId="43793" xr:uid="{00000000-0005-0000-0000-00005AAA0000}"/>
    <cellStyle name="20% - Accent1 4 5 3 5 3 3" xfId="43794" xr:uid="{00000000-0005-0000-0000-00005BAA0000}"/>
    <cellStyle name="20% - Accent1 4 5 3 5 3 3 2" xfId="43795" xr:uid="{00000000-0005-0000-0000-00005CAA0000}"/>
    <cellStyle name="20% - Accent1 4 5 3 5 3 4" xfId="43796" xr:uid="{00000000-0005-0000-0000-00005DAA0000}"/>
    <cellStyle name="20% - Accent1 4 5 3 5 4" xfId="43797" xr:uid="{00000000-0005-0000-0000-00005EAA0000}"/>
    <cellStyle name="20% - Accent1 4 5 3 5 4 2" xfId="43798" xr:uid="{00000000-0005-0000-0000-00005FAA0000}"/>
    <cellStyle name="20% - Accent1 4 5 3 5 4 2 2" xfId="43799" xr:uid="{00000000-0005-0000-0000-000060AA0000}"/>
    <cellStyle name="20% - Accent1 4 5 3 5 4 2 2 2" xfId="43800" xr:uid="{00000000-0005-0000-0000-000061AA0000}"/>
    <cellStyle name="20% - Accent1 4 5 3 5 4 2 3" xfId="43801" xr:uid="{00000000-0005-0000-0000-000062AA0000}"/>
    <cellStyle name="20% - Accent1 4 5 3 5 4 3" xfId="43802" xr:uid="{00000000-0005-0000-0000-000063AA0000}"/>
    <cellStyle name="20% - Accent1 4 5 3 5 4 3 2" xfId="43803" xr:uid="{00000000-0005-0000-0000-000064AA0000}"/>
    <cellStyle name="20% - Accent1 4 5 3 5 4 4" xfId="43804" xr:uid="{00000000-0005-0000-0000-000065AA0000}"/>
    <cellStyle name="20% - Accent1 4 5 3 5 5" xfId="43805" xr:uid="{00000000-0005-0000-0000-000066AA0000}"/>
    <cellStyle name="20% - Accent1 4 5 3 5 5 2" xfId="43806" xr:uid="{00000000-0005-0000-0000-000067AA0000}"/>
    <cellStyle name="20% - Accent1 4 5 3 5 5 2 2" xfId="43807" xr:uid="{00000000-0005-0000-0000-000068AA0000}"/>
    <cellStyle name="20% - Accent1 4 5 3 5 5 3" xfId="43808" xr:uid="{00000000-0005-0000-0000-000069AA0000}"/>
    <cellStyle name="20% - Accent1 4 5 3 5 6" xfId="43809" xr:uid="{00000000-0005-0000-0000-00006AAA0000}"/>
    <cellStyle name="20% - Accent1 4 5 3 5 6 2" xfId="43810" xr:uid="{00000000-0005-0000-0000-00006BAA0000}"/>
    <cellStyle name="20% - Accent1 4 5 3 5 6 2 2" xfId="43811" xr:uid="{00000000-0005-0000-0000-00006CAA0000}"/>
    <cellStyle name="20% - Accent1 4 5 3 5 6 3" xfId="43812" xr:uid="{00000000-0005-0000-0000-00006DAA0000}"/>
    <cellStyle name="20% - Accent1 4 5 3 5 7" xfId="43813" xr:uid="{00000000-0005-0000-0000-00006EAA0000}"/>
    <cellStyle name="20% - Accent1 4 5 3 5 7 2" xfId="43814" xr:uid="{00000000-0005-0000-0000-00006FAA0000}"/>
    <cellStyle name="20% - Accent1 4 5 3 5 8" xfId="43815" xr:uid="{00000000-0005-0000-0000-000070AA0000}"/>
    <cellStyle name="20% - Accent1 4 5 3 5 8 2" xfId="43816" xr:uid="{00000000-0005-0000-0000-000071AA0000}"/>
    <cellStyle name="20% - Accent1 4 5 3 5 9" xfId="43817" xr:uid="{00000000-0005-0000-0000-000072AA0000}"/>
    <cellStyle name="20% - Accent1 4 5 3 6" xfId="43818" xr:uid="{00000000-0005-0000-0000-000073AA0000}"/>
    <cellStyle name="20% - Accent1 4 5 3 6 2" xfId="43819" xr:uid="{00000000-0005-0000-0000-000074AA0000}"/>
    <cellStyle name="20% - Accent1 4 5 3 6 2 2" xfId="43820" xr:uid="{00000000-0005-0000-0000-000075AA0000}"/>
    <cellStyle name="20% - Accent1 4 5 3 6 2 2 2" xfId="43821" xr:uid="{00000000-0005-0000-0000-000076AA0000}"/>
    <cellStyle name="20% - Accent1 4 5 3 6 2 2 2 2" xfId="43822" xr:uid="{00000000-0005-0000-0000-000077AA0000}"/>
    <cellStyle name="20% - Accent1 4 5 3 6 2 2 3" xfId="43823" xr:uid="{00000000-0005-0000-0000-000078AA0000}"/>
    <cellStyle name="20% - Accent1 4 5 3 6 2 3" xfId="43824" xr:uid="{00000000-0005-0000-0000-000079AA0000}"/>
    <cellStyle name="20% - Accent1 4 5 3 6 2 3 2" xfId="43825" xr:uid="{00000000-0005-0000-0000-00007AAA0000}"/>
    <cellStyle name="20% - Accent1 4 5 3 6 2 4" xfId="43826" xr:uid="{00000000-0005-0000-0000-00007BAA0000}"/>
    <cellStyle name="20% - Accent1 4 5 3 6 3" xfId="43827" xr:uid="{00000000-0005-0000-0000-00007CAA0000}"/>
    <cellStyle name="20% - Accent1 4 5 3 6 3 2" xfId="43828" xr:uid="{00000000-0005-0000-0000-00007DAA0000}"/>
    <cellStyle name="20% - Accent1 4 5 3 6 3 2 2" xfId="43829" xr:uid="{00000000-0005-0000-0000-00007EAA0000}"/>
    <cellStyle name="20% - Accent1 4 5 3 6 3 2 2 2" xfId="43830" xr:uid="{00000000-0005-0000-0000-00007FAA0000}"/>
    <cellStyle name="20% - Accent1 4 5 3 6 3 2 3" xfId="43831" xr:uid="{00000000-0005-0000-0000-000080AA0000}"/>
    <cellStyle name="20% - Accent1 4 5 3 6 3 3" xfId="43832" xr:uid="{00000000-0005-0000-0000-000081AA0000}"/>
    <cellStyle name="20% - Accent1 4 5 3 6 3 3 2" xfId="43833" xr:uid="{00000000-0005-0000-0000-000082AA0000}"/>
    <cellStyle name="20% - Accent1 4 5 3 6 3 4" xfId="43834" xr:uid="{00000000-0005-0000-0000-000083AA0000}"/>
    <cellStyle name="20% - Accent1 4 5 3 6 4" xfId="43835" xr:uid="{00000000-0005-0000-0000-000084AA0000}"/>
    <cellStyle name="20% - Accent1 4 5 3 6 4 2" xfId="43836" xr:uid="{00000000-0005-0000-0000-000085AA0000}"/>
    <cellStyle name="20% - Accent1 4 5 3 6 4 2 2" xfId="43837" xr:uid="{00000000-0005-0000-0000-000086AA0000}"/>
    <cellStyle name="20% - Accent1 4 5 3 6 4 2 2 2" xfId="43838" xr:uid="{00000000-0005-0000-0000-000087AA0000}"/>
    <cellStyle name="20% - Accent1 4 5 3 6 4 2 3" xfId="43839" xr:uid="{00000000-0005-0000-0000-000088AA0000}"/>
    <cellStyle name="20% - Accent1 4 5 3 6 4 3" xfId="43840" xr:uid="{00000000-0005-0000-0000-000089AA0000}"/>
    <cellStyle name="20% - Accent1 4 5 3 6 4 3 2" xfId="43841" xr:uid="{00000000-0005-0000-0000-00008AAA0000}"/>
    <cellStyle name="20% - Accent1 4 5 3 6 4 4" xfId="43842" xr:uid="{00000000-0005-0000-0000-00008BAA0000}"/>
    <cellStyle name="20% - Accent1 4 5 3 6 5" xfId="43843" xr:uid="{00000000-0005-0000-0000-00008CAA0000}"/>
    <cellStyle name="20% - Accent1 4 5 3 6 5 2" xfId="43844" xr:uid="{00000000-0005-0000-0000-00008DAA0000}"/>
    <cellStyle name="20% - Accent1 4 5 3 6 5 2 2" xfId="43845" xr:uid="{00000000-0005-0000-0000-00008EAA0000}"/>
    <cellStyle name="20% - Accent1 4 5 3 6 5 3" xfId="43846" xr:uid="{00000000-0005-0000-0000-00008FAA0000}"/>
    <cellStyle name="20% - Accent1 4 5 3 6 6" xfId="43847" xr:uid="{00000000-0005-0000-0000-000090AA0000}"/>
    <cellStyle name="20% - Accent1 4 5 3 6 6 2" xfId="43848" xr:uid="{00000000-0005-0000-0000-000091AA0000}"/>
    <cellStyle name="20% - Accent1 4 5 3 6 6 2 2" xfId="43849" xr:uid="{00000000-0005-0000-0000-000092AA0000}"/>
    <cellStyle name="20% - Accent1 4 5 3 6 6 3" xfId="43850" xr:uid="{00000000-0005-0000-0000-000093AA0000}"/>
    <cellStyle name="20% - Accent1 4 5 3 6 7" xfId="43851" xr:uid="{00000000-0005-0000-0000-000094AA0000}"/>
    <cellStyle name="20% - Accent1 4 5 3 6 7 2" xfId="43852" xr:uid="{00000000-0005-0000-0000-000095AA0000}"/>
    <cellStyle name="20% - Accent1 4 5 3 6 8" xfId="43853" xr:uid="{00000000-0005-0000-0000-000096AA0000}"/>
    <cellStyle name="20% - Accent1 4 5 3 6 8 2" xfId="43854" xr:uid="{00000000-0005-0000-0000-000097AA0000}"/>
    <cellStyle name="20% - Accent1 4 5 3 6 9" xfId="43855" xr:uid="{00000000-0005-0000-0000-000098AA0000}"/>
    <cellStyle name="20% - Accent1 4 5 3 7" xfId="43856" xr:uid="{00000000-0005-0000-0000-000099AA0000}"/>
    <cellStyle name="20% - Accent1 4 5 3 7 2" xfId="43857" xr:uid="{00000000-0005-0000-0000-00009AAA0000}"/>
    <cellStyle name="20% - Accent1 4 5 3 7 2 2" xfId="43858" xr:uid="{00000000-0005-0000-0000-00009BAA0000}"/>
    <cellStyle name="20% - Accent1 4 5 3 7 2 2 2" xfId="43859" xr:uid="{00000000-0005-0000-0000-00009CAA0000}"/>
    <cellStyle name="20% - Accent1 4 5 3 7 2 3" xfId="43860" xr:uid="{00000000-0005-0000-0000-00009DAA0000}"/>
    <cellStyle name="20% - Accent1 4 5 3 7 3" xfId="43861" xr:uid="{00000000-0005-0000-0000-00009EAA0000}"/>
    <cellStyle name="20% - Accent1 4 5 3 7 3 2" xfId="43862" xr:uid="{00000000-0005-0000-0000-00009FAA0000}"/>
    <cellStyle name="20% - Accent1 4 5 3 7 4" xfId="43863" xr:uid="{00000000-0005-0000-0000-0000A0AA0000}"/>
    <cellStyle name="20% - Accent1 4 5 3 8" xfId="43864" xr:uid="{00000000-0005-0000-0000-0000A1AA0000}"/>
    <cellStyle name="20% - Accent1 4 5 3 8 2" xfId="43865" xr:uid="{00000000-0005-0000-0000-0000A2AA0000}"/>
    <cellStyle name="20% - Accent1 4 5 3 8 2 2" xfId="43866" xr:uid="{00000000-0005-0000-0000-0000A3AA0000}"/>
    <cellStyle name="20% - Accent1 4 5 3 8 2 2 2" xfId="43867" xr:uid="{00000000-0005-0000-0000-0000A4AA0000}"/>
    <cellStyle name="20% - Accent1 4 5 3 8 2 3" xfId="43868" xr:uid="{00000000-0005-0000-0000-0000A5AA0000}"/>
    <cellStyle name="20% - Accent1 4 5 3 8 3" xfId="43869" xr:uid="{00000000-0005-0000-0000-0000A6AA0000}"/>
    <cellStyle name="20% - Accent1 4 5 3 8 3 2" xfId="43870" xr:uid="{00000000-0005-0000-0000-0000A7AA0000}"/>
    <cellStyle name="20% - Accent1 4 5 3 8 4" xfId="43871" xr:uid="{00000000-0005-0000-0000-0000A8AA0000}"/>
    <cellStyle name="20% - Accent1 4 5 3 9" xfId="43872" xr:uid="{00000000-0005-0000-0000-0000A9AA0000}"/>
    <cellStyle name="20% - Accent1 4 5 3 9 2" xfId="43873" xr:uid="{00000000-0005-0000-0000-0000AAAA0000}"/>
    <cellStyle name="20% - Accent1 4 5 3 9 2 2" xfId="43874" xr:uid="{00000000-0005-0000-0000-0000ABAA0000}"/>
    <cellStyle name="20% - Accent1 4 5 3 9 2 2 2" xfId="43875" xr:uid="{00000000-0005-0000-0000-0000ACAA0000}"/>
    <cellStyle name="20% - Accent1 4 5 3 9 2 3" xfId="43876" xr:uid="{00000000-0005-0000-0000-0000ADAA0000}"/>
    <cellStyle name="20% - Accent1 4 5 3 9 3" xfId="43877" xr:uid="{00000000-0005-0000-0000-0000AEAA0000}"/>
    <cellStyle name="20% - Accent1 4 5 3 9 3 2" xfId="43878" xr:uid="{00000000-0005-0000-0000-0000AFAA0000}"/>
    <cellStyle name="20% - Accent1 4 5 3 9 4" xfId="43879" xr:uid="{00000000-0005-0000-0000-0000B0AA0000}"/>
    <cellStyle name="20% - Accent1 4 5 4" xfId="43880" xr:uid="{00000000-0005-0000-0000-0000B1AA0000}"/>
    <cellStyle name="20% - Accent1 4 5 4 10" xfId="43881" xr:uid="{00000000-0005-0000-0000-0000B2AA0000}"/>
    <cellStyle name="20% - Accent1 4 5 4 10 2" xfId="43882" xr:uid="{00000000-0005-0000-0000-0000B3AA0000}"/>
    <cellStyle name="20% - Accent1 4 5 4 11" xfId="43883" xr:uid="{00000000-0005-0000-0000-0000B4AA0000}"/>
    <cellStyle name="20% - Accent1 4 5 4 2" xfId="43884" xr:uid="{00000000-0005-0000-0000-0000B5AA0000}"/>
    <cellStyle name="20% - Accent1 4 5 4 2 2" xfId="43885" xr:uid="{00000000-0005-0000-0000-0000B6AA0000}"/>
    <cellStyle name="20% - Accent1 4 5 4 2 2 2" xfId="43886" xr:uid="{00000000-0005-0000-0000-0000B7AA0000}"/>
    <cellStyle name="20% - Accent1 4 5 4 2 2 2 2" xfId="43887" xr:uid="{00000000-0005-0000-0000-0000B8AA0000}"/>
    <cellStyle name="20% - Accent1 4 5 4 2 2 2 2 2" xfId="43888" xr:uid="{00000000-0005-0000-0000-0000B9AA0000}"/>
    <cellStyle name="20% - Accent1 4 5 4 2 2 2 3" xfId="43889" xr:uid="{00000000-0005-0000-0000-0000BAAA0000}"/>
    <cellStyle name="20% - Accent1 4 5 4 2 2 3" xfId="43890" xr:uid="{00000000-0005-0000-0000-0000BBAA0000}"/>
    <cellStyle name="20% - Accent1 4 5 4 2 2 3 2" xfId="43891" xr:uid="{00000000-0005-0000-0000-0000BCAA0000}"/>
    <cellStyle name="20% - Accent1 4 5 4 2 2 4" xfId="43892" xr:uid="{00000000-0005-0000-0000-0000BDAA0000}"/>
    <cellStyle name="20% - Accent1 4 5 4 2 3" xfId="43893" xr:uid="{00000000-0005-0000-0000-0000BEAA0000}"/>
    <cellStyle name="20% - Accent1 4 5 4 2 3 2" xfId="43894" xr:uid="{00000000-0005-0000-0000-0000BFAA0000}"/>
    <cellStyle name="20% - Accent1 4 5 4 2 3 2 2" xfId="43895" xr:uid="{00000000-0005-0000-0000-0000C0AA0000}"/>
    <cellStyle name="20% - Accent1 4 5 4 2 3 2 2 2" xfId="43896" xr:uid="{00000000-0005-0000-0000-0000C1AA0000}"/>
    <cellStyle name="20% - Accent1 4 5 4 2 3 2 3" xfId="43897" xr:uid="{00000000-0005-0000-0000-0000C2AA0000}"/>
    <cellStyle name="20% - Accent1 4 5 4 2 3 3" xfId="43898" xr:uid="{00000000-0005-0000-0000-0000C3AA0000}"/>
    <cellStyle name="20% - Accent1 4 5 4 2 3 3 2" xfId="43899" xr:uid="{00000000-0005-0000-0000-0000C4AA0000}"/>
    <cellStyle name="20% - Accent1 4 5 4 2 3 4" xfId="43900" xr:uid="{00000000-0005-0000-0000-0000C5AA0000}"/>
    <cellStyle name="20% - Accent1 4 5 4 2 4" xfId="43901" xr:uid="{00000000-0005-0000-0000-0000C6AA0000}"/>
    <cellStyle name="20% - Accent1 4 5 4 2 4 2" xfId="43902" xr:uid="{00000000-0005-0000-0000-0000C7AA0000}"/>
    <cellStyle name="20% - Accent1 4 5 4 2 4 2 2" xfId="43903" xr:uid="{00000000-0005-0000-0000-0000C8AA0000}"/>
    <cellStyle name="20% - Accent1 4 5 4 2 4 2 2 2" xfId="43904" xr:uid="{00000000-0005-0000-0000-0000C9AA0000}"/>
    <cellStyle name="20% - Accent1 4 5 4 2 4 2 3" xfId="43905" xr:uid="{00000000-0005-0000-0000-0000CAAA0000}"/>
    <cellStyle name="20% - Accent1 4 5 4 2 4 3" xfId="43906" xr:uid="{00000000-0005-0000-0000-0000CBAA0000}"/>
    <cellStyle name="20% - Accent1 4 5 4 2 4 3 2" xfId="43907" xr:uid="{00000000-0005-0000-0000-0000CCAA0000}"/>
    <cellStyle name="20% - Accent1 4 5 4 2 4 4" xfId="43908" xr:uid="{00000000-0005-0000-0000-0000CDAA0000}"/>
    <cellStyle name="20% - Accent1 4 5 4 2 5" xfId="43909" xr:uid="{00000000-0005-0000-0000-0000CEAA0000}"/>
    <cellStyle name="20% - Accent1 4 5 4 2 5 2" xfId="43910" xr:uid="{00000000-0005-0000-0000-0000CFAA0000}"/>
    <cellStyle name="20% - Accent1 4 5 4 2 5 2 2" xfId="43911" xr:uid="{00000000-0005-0000-0000-0000D0AA0000}"/>
    <cellStyle name="20% - Accent1 4 5 4 2 5 3" xfId="43912" xr:uid="{00000000-0005-0000-0000-0000D1AA0000}"/>
    <cellStyle name="20% - Accent1 4 5 4 2 6" xfId="43913" xr:uid="{00000000-0005-0000-0000-0000D2AA0000}"/>
    <cellStyle name="20% - Accent1 4 5 4 2 6 2" xfId="43914" xr:uid="{00000000-0005-0000-0000-0000D3AA0000}"/>
    <cellStyle name="20% - Accent1 4 5 4 2 6 2 2" xfId="43915" xr:uid="{00000000-0005-0000-0000-0000D4AA0000}"/>
    <cellStyle name="20% - Accent1 4 5 4 2 6 3" xfId="43916" xr:uid="{00000000-0005-0000-0000-0000D5AA0000}"/>
    <cellStyle name="20% - Accent1 4 5 4 2 7" xfId="43917" xr:uid="{00000000-0005-0000-0000-0000D6AA0000}"/>
    <cellStyle name="20% - Accent1 4 5 4 2 7 2" xfId="43918" xr:uid="{00000000-0005-0000-0000-0000D7AA0000}"/>
    <cellStyle name="20% - Accent1 4 5 4 2 8" xfId="43919" xr:uid="{00000000-0005-0000-0000-0000D8AA0000}"/>
    <cellStyle name="20% - Accent1 4 5 4 2 8 2" xfId="43920" xr:uid="{00000000-0005-0000-0000-0000D9AA0000}"/>
    <cellStyle name="20% - Accent1 4 5 4 2 9" xfId="43921" xr:uid="{00000000-0005-0000-0000-0000DAAA0000}"/>
    <cellStyle name="20% - Accent1 4 5 4 3" xfId="43922" xr:uid="{00000000-0005-0000-0000-0000DBAA0000}"/>
    <cellStyle name="20% - Accent1 4 5 4 3 2" xfId="43923" xr:uid="{00000000-0005-0000-0000-0000DCAA0000}"/>
    <cellStyle name="20% - Accent1 4 5 4 3 2 2" xfId="43924" xr:uid="{00000000-0005-0000-0000-0000DDAA0000}"/>
    <cellStyle name="20% - Accent1 4 5 4 3 2 2 2" xfId="43925" xr:uid="{00000000-0005-0000-0000-0000DEAA0000}"/>
    <cellStyle name="20% - Accent1 4 5 4 3 2 2 2 2" xfId="43926" xr:uid="{00000000-0005-0000-0000-0000DFAA0000}"/>
    <cellStyle name="20% - Accent1 4 5 4 3 2 2 3" xfId="43927" xr:uid="{00000000-0005-0000-0000-0000E0AA0000}"/>
    <cellStyle name="20% - Accent1 4 5 4 3 2 3" xfId="43928" xr:uid="{00000000-0005-0000-0000-0000E1AA0000}"/>
    <cellStyle name="20% - Accent1 4 5 4 3 2 3 2" xfId="43929" xr:uid="{00000000-0005-0000-0000-0000E2AA0000}"/>
    <cellStyle name="20% - Accent1 4 5 4 3 2 4" xfId="43930" xr:uid="{00000000-0005-0000-0000-0000E3AA0000}"/>
    <cellStyle name="20% - Accent1 4 5 4 3 3" xfId="43931" xr:uid="{00000000-0005-0000-0000-0000E4AA0000}"/>
    <cellStyle name="20% - Accent1 4 5 4 3 3 2" xfId="43932" xr:uid="{00000000-0005-0000-0000-0000E5AA0000}"/>
    <cellStyle name="20% - Accent1 4 5 4 3 3 2 2" xfId="43933" xr:uid="{00000000-0005-0000-0000-0000E6AA0000}"/>
    <cellStyle name="20% - Accent1 4 5 4 3 3 2 2 2" xfId="43934" xr:uid="{00000000-0005-0000-0000-0000E7AA0000}"/>
    <cellStyle name="20% - Accent1 4 5 4 3 3 2 3" xfId="43935" xr:uid="{00000000-0005-0000-0000-0000E8AA0000}"/>
    <cellStyle name="20% - Accent1 4 5 4 3 3 3" xfId="43936" xr:uid="{00000000-0005-0000-0000-0000E9AA0000}"/>
    <cellStyle name="20% - Accent1 4 5 4 3 3 3 2" xfId="43937" xr:uid="{00000000-0005-0000-0000-0000EAAA0000}"/>
    <cellStyle name="20% - Accent1 4 5 4 3 3 4" xfId="43938" xr:uid="{00000000-0005-0000-0000-0000EBAA0000}"/>
    <cellStyle name="20% - Accent1 4 5 4 3 4" xfId="43939" xr:uid="{00000000-0005-0000-0000-0000ECAA0000}"/>
    <cellStyle name="20% - Accent1 4 5 4 3 4 2" xfId="43940" xr:uid="{00000000-0005-0000-0000-0000EDAA0000}"/>
    <cellStyle name="20% - Accent1 4 5 4 3 4 2 2" xfId="43941" xr:uid="{00000000-0005-0000-0000-0000EEAA0000}"/>
    <cellStyle name="20% - Accent1 4 5 4 3 4 2 2 2" xfId="43942" xr:uid="{00000000-0005-0000-0000-0000EFAA0000}"/>
    <cellStyle name="20% - Accent1 4 5 4 3 4 2 3" xfId="43943" xr:uid="{00000000-0005-0000-0000-0000F0AA0000}"/>
    <cellStyle name="20% - Accent1 4 5 4 3 4 3" xfId="43944" xr:uid="{00000000-0005-0000-0000-0000F1AA0000}"/>
    <cellStyle name="20% - Accent1 4 5 4 3 4 3 2" xfId="43945" xr:uid="{00000000-0005-0000-0000-0000F2AA0000}"/>
    <cellStyle name="20% - Accent1 4 5 4 3 4 4" xfId="43946" xr:uid="{00000000-0005-0000-0000-0000F3AA0000}"/>
    <cellStyle name="20% - Accent1 4 5 4 3 5" xfId="43947" xr:uid="{00000000-0005-0000-0000-0000F4AA0000}"/>
    <cellStyle name="20% - Accent1 4 5 4 3 5 2" xfId="43948" xr:uid="{00000000-0005-0000-0000-0000F5AA0000}"/>
    <cellStyle name="20% - Accent1 4 5 4 3 5 2 2" xfId="43949" xr:uid="{00000000-0005-0000-0000-0000F6AA0000}"/>
    <cellStyle name="20% - Accent1 4 5 4 3 5 3" xfId="43950" xr:uid="{00000000-0005-0000-0000-0000F7AA0000}"/>
    <cellStyle name="20% - Accent1 4 5 4 3 6" xfId="43951" xr:uid="{00000000-0005-0000-0000-0000F8AA0000}"/>
    <cellStyle name="20% - Accent1 4 5 4 3 6 2" xfId="43952" xr:uid="{00000000-0005-0000-0000-0000F9AA0000}"/>
    <cellStyle name="20% - Accent1 4 5 4 3 6 2 2" xfId="43953" xr:uid="{00000000-0005-0000-0000-0000FAAA0000}"/>
    <cellStyle name="20% - Accent1 4 5 4 3 6 3" xfId="43954" xr:uid="{00000000-0005-0000-0000-0000FBAA0000}"/>
    <cellStyle name="20% - Accent1 4 5 4 3 7" xfId="43955" xr:uid="{00000000-0005-0000-0000-0000FCAA0000}"/>
    <cellStyle name="20% - Accent1 4 5 4 3 7 2" xfId="43956" xr:uid="{00000000-0005-0000-0000-0000FDAA0000}"/>
    <cellStyle name="20% - Accent1 4 5 4 3 8" xfId="43957" xr:uid="{00000000-0005-0000-0000-0000FEAA0000}"/>
    <cellStyle name="20% - Accent1 4 5 4 3 8 2" xfId="43958" xr:uid="{00000000-0005-0000-0000-0000FFAA0000}"/>
    <cellStyle name="20% - Accent1 4 5 4 3 9" xfId="43959" xr:uid="{00000000-0005-0000-0000-000000AB0000}"/>
    <cellStyle name="20% - Accent1 4 5 4 4" xfId="43960" xr:uid="{00000000-0005-0000-0000-000001AB0000}"/>
    <cellStyle name="20% - Accent1 4 5 4 4 2" xfId="43961" xr:uid="{00000000-0005-0000-0000-000002AB0000}"/>
    <cellStyle name="20% - Accent1 4 5 4 4 2 2" xfId="43962" xr:uid="{00000000-0005-0000-0000-000003AB0000}"/>
    <cellStyle name="20% - Accent1 4 5 4 4 2 2 2" xfId="43963" xr:uid="{00000000-0005-0000-0000-000004AB0000}"/>
    <cellStyle name="20% - Accent1 4 5 4 4 2 3" xfId="43964" xr:uid="{00000000-0005-0000-0000-000005AB0000}"/>
    <cellStyle name="20% - Accent1 4 5 4 4 3" xfId="43965" xr:uid="{00000000-0005-0000-0000-000006AB0000}"/>
    <cellStyle name="20% - Accent1 4 5 4 4 3 2" xfId="43966" xr:uid="{00000000-0005-0000-0000-000007AB0000}"/>
    <cellStyle name="20% - Accent1 4 5 4 4 4" xfId="43967" xr:uid="{00000000-0005-0000-0000-000008AB0000}"/>
    <cellStyle name="20% - Accent1 4 5 4 5" xfId="43968" xr:uid="{00000000-0005-0000-0000-000009AB0000}"/>
    <cellStyle name="20% - Accent1 4 5 4 5 2" xfId="43969" xr:uid="{00000000-0005-0000-0000-00000AAB0000}"/>
    <cellStyle name="20% - Accent1 4 5 4 5 2 2" xfId="43970" xr:uid="{00000000-0005-0000-0000-00000BAB0000}"/>
    <cellStyle name="20% - Accent1 4 5 4 5 2 2 2" xfId="43971" xr:uid="{00000000-0005-0000-0000-00000CAB0000}"/>
    <cellStyle name="20% - Accent1 4 5 4 5 2 3" xfId="43972" xr:uid="{00000000-0005-0000-0000-00000DAB0000}"/>
    <cellStyle name="20% - Accent1 4 5 4 5 3" xfId="43973" xr:uid="{00000000-0005-0000-0000-00000EAB0000}"/>
    <cellStyle name="20% - Accent1 4 5 4 5 3 2" xfId="43974" xr:uid="{00000000-0005-0000-0000-00000FAB0000}"/>
    <cellStyle name="20% - Accent1 4 5 4 5 4" xfId="43975" xr:uid="{00000000-0005-0000-0000-000010AB0000}"/>
    <cellStyle name="20% - Accent1 4 5 4 6" xfId="43976" xr:uid="{00000000-0005-0000-0000-000011AB0000}"/>
    <cellStyle name="20% - Accent1 4 5 4 6 2" xfId="43977" xr:uid="{00000000-0005-0000-0000-000012AB0000}"/>
    <cellStyle name="20% - Accent1 4 5 4 6 2 2" xfId="43978" xr:uid="{00000000-0005-0000-0000-000013AB0000}"/>
    <cellStyle name="20% - Accent1 4 5 4 6 2 2 2" xfId="43979" xr:uid="{00000000-0005-0000-0000-000014AB0000}"/>
    <cellStyle name="20% - Accent1 4 5 4 6 2 3" xfId="43980" xr:uid="{00000000-0005-0000-0000-000015AB0000}"/>
    <cellStyle name="20% - Accent1 4 5 4 6 3" xfId="43981" xr:uid="{00000000-0005-0000-0000-000016AB0000}"/>
    <cellStyle name="20% - Accent1 4 5 4 6 3 2" xfId="43982" xr:uid="{00000000-0005-0000-0000-000017AB0000}"/>
    <cellStyle name="20% - Accent1 4 5 4 6 4" xfId="43983" xr:uid="{00000000-0005-0000-0000-000018AB0000}"/>
    <cellStyle name="20% - Accent1 4 5 4 7" xfId="43984" xr:uid="{00000000-0005-0000-0000-000019AB0000}"/>
    <cellStyle name="20% - Accent1 4 5 4 7 2" xfId="43985" xr:uid="{00000000-0005-0000-0000-00001AAB0000}"/>
    <cellStyle name="20% - Accent1 4 5 4 7 2 2" xfId="43986" xr:uid="{00000000-0005-0000-0000-00001BAB0000}"/>
    <cellStyle name="20% - Accent1 4 5 4 7 3" xfId="43987" xr:uid="{00000000-0005-0000-0000-00001CAB0000}"/>
    <cellStyle name="20% - Accent1 4 5 4 8" xfId="43988" xr:uid="{00000000-0005-0000-0000-00001DAB0000}"/>
    <cellStyle name="20% - Accent1 4 5 4 8 2" xfId="43989" xr:uid="{00000000-0005-0000-0000-00001EAB0000}"/>
    <cellStyle name="20% - Accent1 4 5 4 8 2 2" xfId="43990" xr:uid="{00000000-0005-0000-0000-00001FAB0000}"/>
    <cellStyle name="20% - Accent1 4 5 4 8 3" xfId="43991" xr:uid="{00000000-0005-0000-0000-000020AB0000}"/>
    <cellStyle name="20% - Accent1 4 5 4 9" xfId="43992" xr:uid="{00000000-0005-0000-0000-000021AB0000}"/>
    <cellStyle name="20% - Accent1 4 5 4 9 2" xfId="43993" xr:uid="{00000000-0005-0000-0000-000022AB0000}"/>
    <cellStyle name="20% - Accent1 4 5 5" xfId="43994" xr:uid="{00000000-0005-0000-0000-000023AB0000}"/>
    <cellStyle name="20% - Accent1 4 5 5 10" xfId="43995" xr:uid="{00000000-0005-0000-0000-000024AB0000}"/>
    <cellStyle name="20% - Accent1 4 5 5 10 2" xfId="43996" xr:uid="{00000000-0005-0000-0000-000025AB0000}"/>
    <cellStyle name="20% - Accent1 4 5 5 11" xfId="43997" xr:uid="{00000000-0005-0000-0000-000026AB0000}"/>
    <cellStyle name="20% - Accent1 4 5 5 2" xfId="43998" xr:uid="{00000000-0005-0000-0000-000027AB0000}"/>
    <cellStyle name="20% - Accent1 4 5 5 2 2" xfId="43999" xr:uid="{00000000-0005-0000-0000-000028AB0000}"/>
    <cellStyle name="20% - Accent1 4 5 5 2 2 2" xfId="44000" xr:uid="{00000000-0005-0000-0000-000029AB0000}"/>
    <cellStyle name="20% - Accent1 4 5 5 2 2 2 2" xfId="44001" xr:uid="{00000000-0005-0000-0000-00002AAB0000}"/>
    <cellStyle name="20% - Accent1 4 5 5 2 2 2 2 2" xfId="44002" xr:uid="{00000000-0005-0000-0000-00002BAB0000}"/>
    <cellStyle name="20% - Accent1 4 5 5 2 2 2 3" xfId="44003" xr:uid="{00000000-0005-0000-0000-00002CAB0000}"/>
    <cellStyle name="20% - Accent1 4 5 5 2 2 3" xfId="44004" xr:uid="{00000000-0005-0000-0000-00002DAB0000}"/>
    <cellStyle name="20% - Accent1 4 5 5 2 2 3 2" xfId="44005" xr:uid="{00000000-0005-0000-0000-00002EAB0000}"/>
    <cellStyle name="20% - Accent1 4 5 5 2 2 4" xfId="44006" xr:uid="{00000000-0005-0000-0000-00002FAB0000}"/>
    <cellStyle name="20% - Accent1 4 5 5 2 3" xfId="44007" xr:uid="{00000000-0005-0000-0000-000030AB0000}"/>
    <cellStyle name="20% - Accent1 4 5 5 2 3 2" xfId="44008" xr:uid="{00000000-0005-0000-0000-000031AB0000}"/>
    <cellStyle name="20% - Accent1 4 5 5 2 3 2 2" xfId="44009" xr:uid="{00000000-0005-0000-0000-000032AB0000}"/>
    <cellStyle name="20% - Accent1 4 5 5 2 3 2 2 2" xfId="44010" xr:uid="{00000000-0005-0000-0000-000033AB0000}"/>
    <cellStyle name="20% - Accent1 4 5 5 2 3 2 3" xfId="44011" xr:uid="{00000000-0005-0000-0000-000034AB0000}"/>
    <cellStyle name="20% - Accent1 4 5 5 2 3 3" xfId="44012" xr:uid="{00000000-0005-0000-0000-000035AB0000}"/>
    <cellStyle name="20% - Accent1 4 5 5 2 3 3 2" xfId="44013" xr:uid="{00000000-0005-0000-0000-000036AB0000}"/>
    <cellStyle name="20% - Accent1 4 5 5 2 3 4" xfId="44014" xr:uid="{00000000-0005-0000-0000-000037AB0000}"/>
    <cellStyle name="20% - Accent1 4 5 5 2 4" xfId="44015" xr:uid="{00000000-0005-0000-0000-000038AB0000}"/>
    <cellStyle name="20% - Accent1 4 5 5 2 4 2" xfId="44016" xr:uid="{00000000-0005-0000-0000-000039AB0000}"/>
    <cellStyle name="20% - Accent1 4 5 5 2 4 2 2" xfId="44017" xr:uid="{00000000-0005-0000-0000-00003AAB0000}"/>
    <cellStyle name="20% - Accent1 4 5 5 2 4 2 2 2" xfId="44018" xr:uid="{00000000-0005-0000-0000-00003BAB0000}"/>
    <cellStyle name="20% - Accent1 4 5 5 2 4 2 3" xfId="44019" xr:uid="{00000000-0005-0000-0000-00003CAB0000}"/>
    <cellStyle name="20% - Accent1 4 5 5 2 4 3" xfId="44020" xr:uid="{00000000-0005-0000-0000-00003DAB0000}"/>
    <cellStyle name="20% - Accent1 4 5 5 2 4 3 2" xfId="44021" xr:uid="{00000000-0005-0000-0000-00003EAB0000}"/>
    <cellStyle name="20% - Accent1 4 5 5 2 4 4" xfId="44022" xr:uid="{00000000-0005-0000-0000-00003FAB0000}"/>
    <cellStyle name="20% - Accent1 4 5 5 2 5" xfId="44023" xr:uid="{00000000-0005-0000-0000-000040AB0000}"/>
    <cellStyle name="20% - Accent1 4 5 5 2 5 2" xfId="44024" xr:uid="{00000000-0005-0000-0000-000041AB0000}"/>
    <cellStyle name="20% - Accent1 4 5 5 2 5 2 2" xfId="44025" xr:uid="{00000000-0005-0000-0000-000042AB0000}"/>
    <cellStyle name="20% - Accent1 4 5 5 2 5 3" xfId="44026" xr:uid="{00000000-0005-0000-0000-000043AB0000}"/>
    <cellStyle name="20% - Accent1 4 5 5 2 6" xfId="44027" xr:uid="{00000000-0005-0000-0000-000044AB0000}"/>
    <cellStyle name="20% - Accent1 4 5 5 2 6 2" xfId="44028" xr:uid="{00000000-0005-0000-0000-000045AB0000}"/>
    <cellStyle name="20% - Accent1 4 5 5 2 6 2 2" xfId="44029" xr:uid="{00000000-0005-0000-0000-000046AB0000}"/>
    <cellStyle name="20% - Accent1 4 5 5 2 6 3" xfId="44030" xr:uid="{00000000-0005-0000-0000-000047AB0000}"/>
    <cellStyle name="20% - Accent1 4 5 5 2 7" xfId="44031" xr:uid="{00000000-0005-0000-0000-000048AB0000}"/>
    <cellStyle name="20% - Accent1 4 5 5 2 7 2" xfId="44032" xr:uid="{00000000-0005-0000-0000-000049AB0000}"/>
    <cellStyle name="20% - Accent1 4 5 5 2 8" xfId="44033" xr:uid="{00000000-0005-0000-0000-00004AAB0000}"/>
    <cellStyle name="20% - Accent1 4 5 5 2 8 2" xfId="44034" xr:uid="{00000000-0005-0000-0000-00004BAB0000}"/>
    <cellStyle name="20% - Accent1 4 5 5 2 9" xfId="44035" xr:uid="{00000000-0005-0000-0000-00004CAB0000}"/>
    <cellStyle name="20% - Accent1 4 5 5 3" xfId="44036" xr:uid="{00000000-0005-0000-0000-00004DAB0000}"/>
    <cellStyle name="20% - Accent1 4 5 5 3 2" xfId="44037" xr:uid="{00000000-0005-0000-0000-00004EAB0000}"/>
    <cellStyle name="20% - Accent1 4 5 5 3 2 2" xfId="44038" xr:uid="{00000000-0005-0000-0000-00004FAB0000}"/>
    <cellStyle name="20% - Accent1 4 5 5 3 2 2 2" xfId="44039" xr:uid="{00000000-0005-0000-0000-000050AB0000}"/>
    <cellStyle name="20% - Accent1 4 5 5 3 2 2 2 2" xfId="44040" xr:uid="{00000000-0005-0000-0000-000051AB0000}"/>
    <cellStyle name="20% - Accent1 4 5 5 3 2 2 3" xfId="44041" xr:uid="{00000000-0005-0000-0000-000052AB0000}"/>
    <cellStyle name="20% - Accent1 4 5 5 3 2 3" xfId="44042" xr:uid="{00000000-0005-0000-0000-000053AB0000}"/>
    <cellStyle name="20% - Accent1 4 5 5 3 2 3 2" xfId="44043" xr:uid="{00000000-0005-0000-0000-000054AB0000}"/>
    <cellStyle name="20% - Accent1 4 5 5 3 2 4" xfId="44044" xr:uid="{00000000-0005-0000-0000-000055AB0000}"/>
    <cellStyle name="20% - Accent1 4 5 5 3 3" xfId="44045" xr:uid="{00000000-0005-0000-0000-000056AB0000}"/>
    <cellStyle name="20% - Accent1 4 5 5 3 3 2" xfId="44046" xr:uid="{00000000-0005-0000-0000-000057AB0000}"/>
    <cellStyle name="20% - Accent1 4 5 5 3 3 2 2" xfId="44047" xr:uid="{00000000-0005-0000-0000-000058AB0000}"/>
    <cellStyle name="20% - Accent1 4 5 5 3 3 2 2 2" xfId="44048" xr:uid="{00000000-0005-0000-0000-000059AB0000}"/>
    <cellStyle name="20% - Accent1 4 5 5 3 3 2 3" xfId="44049" xr:uid="{00000000-0005-0000-0000-00005AAB0000}"/>
    <cellStyle name="20% - Accent1 4 5 5 3 3 3" xfId="44050" xr:uid="{00000000-0005-0000-0000-00005BAB0000}"/>
    <cellStyle name="20% - Accent1 4 5 5 3 3 3 2" xfId="44051" xr:uid="{00000000-0005-0000-0000-00005CAB0000}"/>
    <cellStyle name="20% - Accent1 4 5 5 3 3 4" xfId="44052" xr:uid="{00000000-0005-0000-0000-00005DAB0000}"/>
    <cellStyle name="20% - Accent1 4 5 5 3 4" xfId="44053" xr:uid="{00000000-0005-0000-0000-00005EAB0000}"/>
    <cellStyle name="20% - Accent1 4 5 5 3 4 2" xfId="44054" xr:uid="{00000000-0005-0000-0000-00005FAB0000}"/>
    <cellStyle name="20% - Accent1 4 5 5 3 4 2 2" xfId="44055" xr:uid="{00000000-0005-0000-0000-000060AB0000}"/>
    <cellStyle name="20% - Accent1 4 5 5 3 4 2 2 2" xfId="44056" xr:uid="{00000000-0005-0000-0000-000061AB0000}"/>
    <cellStyle name="20% - Accent1 4 5 5 3 4 2 3" xfId="44057" xr:uid="{00000000-0005-0000-0000-000062AB0000}"/>
    <cellStyle name="20% - Accent1 4 5 5 3 4 3" xfId="44058" xr:uid="{00000000-0005-0000-0000-000063AB0000}"/>
    <cellStyle name="20% - Accent1 4 5 5 3 4 3 2" xfId="44059" xr:uid="{00000000-0005-0000-0000-000064AB0000}"/>
    <cellStyle name="20% - Accent1 4 5 5 3 4 4" xfId="44060" xr:uid="{00000000-0005-0000-0000-000065AB0000}"/>
    <cellStyle name="20% - Accent1 4 5 5 3 5" xfId="44061" xr:uid="{00000000-0005-0000-0000-000066AB0000}"/>
    <cellStyle name="20% - Accent1 4 5 5 3 5 2" xfId="44062" xr:uid="{00000000-0005-0000-0000-000067AB0000}"/>
    <cellStyle name="20% - Accent1 4 5 5 3 5 2 2" xfId="44063" xr:uid="{00000000-0005-0000-0000-000068AB0000}"/>
    <cellStyle name="20% - Accent1 4 5 5 3 5 3" xfId="44064" xr:uid="{00000000-0005-0000-0000-000069AB0000}"/>
    <cellStyle name="20% - Accent1 4 5 5 3 6" xfId="44065" xr:uid="{00000000-0005-0000-0000-00006AAB0000}"/>
    <cellStyle name="20% - Accent1 4 5 5 3 6 2" xfId="44066" xr:uid="{00000000-0005-0000-0000-00006BAB0000}"/>
    <cellStyle name="20% - Accent1 4 5 5 3 6 2 2" xfId="44067" xr:uid="{00000000-0005-0000-0000-00006CAB0000}"/>
    <cellStyle name="20% - Accent1 4 5 5 3 6 3" xfId="44068" xr:uid="{00000000-0005-0000-0000-00006DAB0000}"/>
    <cellStyle name="20% - Accent1 4 5 5 3 7" xfId="44069" xr:uid="{00000000-0005-0000-0000-00006EAB0000}"/>
    <cellStyle name="20% - Accent1 4 5 5 3 7 2" xfId="44070" xr:uid="{00000000-0005-0000-0000-00006FAB0000}"/>
    <cellStyle name="20% - Accent1 4 5 5 3 8" xfId="44071" xr:uid="{00000000-0005-0000-0000-000070AB0000}"/>
    <cellStyle name="20% - Accent1 4 5 5 3 8 2" xfId="44072" xr:uid="{00000000-0005-0000-0000-000071AB0000}"/>
    <cellStyle name="20% - Accent1 4 5 5 3 9" xfId="44073" xr:uid="{00000000-0005-0000-0000-000072AB0000}"/>
    <cellStyle name="20% - Accent1 4 5 5 4" xfId="44074" xr:uid="{00000000-0005-0000-0000-000073AB0000}"/>
    <cellStyle name="20% - Accent1 4 5 5 4 2" xfId="44075" xr:uid="{00000000-0005-0000-0000-000074AB0000}"/>
    <cellStyle name="20% - Accent1 4 5 5 4 2 2" xfId="44076" xr:uid="{00000000-0005-0000-0000-000075AB0000}"/>
    <cellStyle name="20% - Accent1 4 5 5 4 2 2 2" xfId="44077" xr:uid="{00000000-0005-0000-0000-000076AB0000}"/>
    <cellStyle name="20% - Accent1 4 5 5 4 2 3" xfId="44078" xr:uid="{00000000-0005-0000-0000-000077AB0000}"/>
    <cellStyle name="20% - Accent1 4 5 5 4 3" xfId="44079" xr:uid="{00000000-0005-0000-0000-000078AB0000}"/>
    <cellStyle name="20% - Accent1 4 5 5 4 3 2" xfId="44080" xr:uid="{00000000-0005-0000-0000-000079AB0000}"/>
    <cellStyle name="20% - Accent1 4 5 5 4 4" xfId="44081" xr:uid="{00000000-0005-0000-0000-00007AAB0000}"/>
    <cellStyle name="20% - Accent1 4 5 5 5" xfId="44082" xr:uid="{00000000-0005-0000-0000-00007BAB0000}"/>
    <cellStyle name="20% - Accent1 4 5 5 5 2" xfId="44083" xr:uid="{00000000-0005-0000-0000-00007CAB0000}"/>
    <cellStyle name="20% - Accent1 4 5 5 5 2 2" xfId="44084" xr:uid="{00000000-0005-0000-0000-00007DAB0000}"/>
    <cellStyle name="20% - Accent1 4 5 5 5 2 2 2" xfId="44085" xr:uid="{00000000-0005-0000-0000-00007EAB0000}"/>
    <cellStyle name="20% - Accent1 4 5 5 5 2 3" xfId="44086" xr:uid="{00000000-0005-0000-0000-00007FAB0000}"/>
    <cellStyle name="20% - Accent1 4 5 5 5 3" xfId="44087" xr:uid="{00000000-0005-0000-0000-000080AB0000}"/>
    <cellStyle name="20% - Accent1 4 5 5 5 3 2" xfId="44088" xr:uid="{00000000-0005-0000-0000-000081AB0000}"/>
    <cellStyle name="20% - Accent1 4 5 5 5 4" xfId="44089" xr:uid="{00000000-0005-0000-0000-000082AB0000}"/>
    <cellStyle name="20% - Accent1 4 5 5 6" xfId="44090" xr:uid="{00000000-0005-0000-0000-000083AB0000}"/>
    <cellStyle name="20% - Accent1 4 5 5 6 2" xfId="44091" xr:uid="{00000000-0005-0000-0000-000084AB0000}"/>
    <cellStyle name="20% - Accent1 4 5 5 6 2 2" xfId="44092" xr:uid="{00000000-0005-0000-0000-000085AB0000}"/>
    <cellStyle name="20% - Accent1 4 5 5 6 2 2 2" xfId="44093" xr:uid="{00000000-0005-0000-0000-000086AB0000}"/>
    <cellStyle name="20% - Accent1 4 5 5 6 2 3" xfId="44094" xr:uid="{00000000-0005-0000-0000-000087AB0000}"/>
    <cellStyle name="20% - Accent1 4 5 5 6 3" xfId="44095" xr:uid="{00000000-0005-0000-0000-000088AB0000}"/>
    <cellStyle name="20% - Accent1 4 5 5 6 3 2" xfId="44096" xr:uid="{00000000-0005-0000-0000-000089AB0000}"/>
    <cellStyle name="20% - Accent1 4 5 5 6 4" xfId="44097" xr:uid="{00000000-0005-0000-0000-00008AAB0000}"/>
    <cellStyle name="20% - Accent1 4 5 5 7" xfId="44098" xr:uid="{00000000-0005-0000-0000-00008BAB0000}"/>
    <cellStyle name="20% - Accent1 4 5 5 7 2" xfId="44099" xr:uid="{00000000-0005-0000-0000-00008CAB0000}"/>
    <cellStyle name="20% - Accent1 4 5 5 7 2 2" xfId="44100" xr:uid="{00000000-0005-0000-0000-00008DAB0000}"/>
    <cellStyle name="20% - Accent1 4 5 5 7 3" xfId="44101" xr:uid="{00000000-0005-0000-0000-00008EAB0000}"/>
    <cellStyle name="20% - Accent1 4 5 5 8" xfId="44102" xr:uid="{00000000-0005-0000-0000-00008FAB0000}"/>
    <cellStyle name="20% - Accent1 4 5 5 8 2" xfId="44103" xr:uid="{00000000-0005-0000-0000-000090AB0000}"/>
    <cellStyle name="20% - Accent1 4 5 5 8 2 2" xfId="44104" xr:uid="{00000000-0005-0000-0000-000091AB0000}"/>
    <cellStyle name="20% - Accent1 4 5 5 8 3" xfId="44105" xr:uid="{00000000-0005-0000-0000-000092AB0000}"/>
    <cellStyle name="20% - Accent1 4 5 5 9" xfId="44106" xr:uid="{00000000-0005-0000-0000-000093AB0000}"/>
    <cellStyle name="20% - Accent1 4 5 5 9 2" xfId="44107" xr:uid="{00000000-0005-0000-0000-000094AB0000}"/>
    <cellStyle name="20% - Accent1 4 5 6" xfId="44108" xr:uid="{00000000-0005-0000-0000-000095AB0000}"/>
    <cellStyle name="20% - Accent1 4 5 6 10" xfId="44109" xr:uid="{00000000-0005-0000-0000-000096AB0000}"/>
    <cellStyle name="20% - Accent1 4 5 6 10 2" xfId="44110" xr:uid="{00000000-0005-0000-0000-000097AB0000}"/>
    <cellStyle name="20% - Accent1 4 5 6 11" xfId="44111" xr:uid="{00000000-0005-0000-0000-000098AB0000}"/>
    <cellStyle name="20% - Accent1 4 5 6 2" xfId="44112" xr:uid="{00000000-0005-0000-0000-000099AB0000}"/>
    <cellStyle name="20% - Accent1 4 5 6 2 2" xfId="44113" xr:uid="{00000000-0005-0000-0000-00009AAB0000}"/>
    <cellStyle name="20% - Accent1 4 5 6 2 2 2" xfId="44114" xr:uid="{00000000-0005-0000-0000-00009BAB0000}"/>
    <cellStyle name="20% - Accent1 4 5 6 2 2 2 2" xfId="44115" xr:uid="{00000000-0005-0000-0000-00009CAB0000}"/>
    <cellStyle name="20% - Accent1 4 5 6 2 2 2 2 2" xfId="44116" xr:uid="{00000000-0005-0000-0000-00009DAB0000}"/>
    <cellStyle name="20% - Accent1 4 5 6 2 2 2 3" xfId="44117" xr:uid="{00000000-0005-0000-0000-00009EAB0000}"/>
    <cellStyle name="20% - Accent1 4 5 6 2 2 3" xfId="44118" xr:uid="{00000000-0005-0000-0000-00009FAB0000}"/>
    <cellStyle name="20% - Accent1 4 5 6 2 2 3 2" xfId="44119" xr:uid="{00000000-0005-0000-0000-0000A0AB0000}"/>
    <cellStyle name="20% - Accent1 4 5 6 2 2 4" xfId="44120" xr:uid="{00000000-0005-0000-0000-0000A1AB0000}"/>
    <cellStyle name="20% - Accent1 4 5 6 2 3" xfId="44121" xr:uid="{00000000-0005-0000-0000-0000A2AB0000}"/>
    <cellStyle name="20% - Accent1 4 5 6 2 3 2" xfId="44122" xr:uid="{00000000-0005-0000-0000-0000A3AB0000}"/>
    <cellStyle name="20% - Accent1 4 5 6 2 3 2 2" xfId="44123" xr:uid="{00000000-0005-0000-0000-0000A4AB0000}"/>
    <cellStyle name="20% - Accent1 4 5 6 2 3 2 2 2" xfId="44124" xr:uid="{00000000-0005-0000-0000-0000A5AB0000}"/>
    <cellStyle name="20% - Accent1 4 5 6 2 3 2 3" xfId="44125" xr:uid="{00000000-0005-0000-0000-0000A6AB0000}"/>
    <cellStyle name="20% - Accent1 4 5 6 2 3 3" xfId="44126" xr:uid="{00000000-0005-0000-0000-0000A7AB0000}"/>
    <cellStyle name="20% - Accent1 4 5 6 2 3 3 2" xfId="44127" xr:uid="{00000000-0005-0000-0000-0000A8AB0000}"/>
    <cellStyle name="20% - Accent1 4 5 6 2 3 4" xfId="44128" xr:uid="{00000000-0005-0000-0000-0000A9AB0000}"/>
    <cellStyle name="20% - Accent1 4 5 6 2 4" xfId="44129" xr:uid="{00000000-0005-0000-0000-0000AAAB0000}"/>
    <cellStyle name="20% - Accent1 4 5 6 2 4 2" xfId="44130" xr:uid="{00000000-0005-0000-0000-0000ABAB0000}"/>
    <cellStyle name="20% - Accent1 4 5 6 2 4 2 2" xfId="44131" xr:uid="{00000000-0005-0000-0000-0000ACAB0000}"/>
    <cellStyle name="20% - Accent1 4 5 6 2 4 2 2 2" xfId="44132" xr:uid="{00000000-0005-0000-0000-0000ADAB0000}"/>
    <cellStyle name="20% - Accent1 4 5 6 2 4 2 3" xfId="44133" xr:uid="{00000000-0005-0000-0000-0000AEAB0000}"/>
    <cellStyle name="20% - Accent1 4 5 6 2 4 3" xfId="44134" xr:uid="{00000000-0005-0000-0000-0000AFAB0000}"/>
    <cellStyle name="20% - Accent1 4 5 6 2 4 3 2" xfId="44135" xr:uid="{00000000-0005-0000-0000-0000B0AB0000}"/>
    <cellStyle name="20% - Accent1 4 5 6 2 4 4" xfId="44136" xr:uid="{00000000-0005-0000-0000-0000B1AB0000}"/>
    <cellStyle name="20% - Accent1 4 5 6 2 5" xfId="44137" xr:uid="{00000000-0005-0000-0000-0000B2AB0000}"/>
    <cellStyle name="20% - Accent1 4 5 6 2 5 2" xfId="44138" xr:uid="{00000000-0005-0000-0000-0000B3AB0000}"/>
    <cellStyle name="20% - Accent1 4 5 6 2 5 2 2" xfId="44139" xr:uid="{00000000-0005-0000-0000-0000B4AB0000}"/>
    <cellStyle name="20% - Accent1 4 5 6 2 5 3" xfId="44140" xr:uid="{00000000-0005-0000-0000-0000B5AB0000}"/>
    <cellStyle name="20% - Accent1 4 5 6 2 6" xfId="44141" xr:uid="{00000000-0005-0000-0000-0000B6AB0000}"/>
    <cellStyle name="20% - Accent1 4 5 6 2 6 2" xfId="44142" xr:uid="{00000000-0005-0000-0000-0000B7AB0000}"/>
    <cellStyle name="20% - Accent1 4 5 6 2 6 2 2" xfId="44143" xr:uid="{00000000-0005-0000-0000-0000B8AB0000}"/>
    <cellStyle name="20% - Accent1 4 5 6 2 6 3" xfId="44144" xr:uid="{00000000-0005-0000-0000-0000B9AB0000}"/>
    <cellStyle name="20% - Accent1 4 5 6 2 7" xfId="44145" xr:uid="{00000000-0005-0000-0000-0000BAAB0000}"/>
    <cellStyle name="20% - Accent1 4 5 6 2 7 2" xfId="44146" xr:uid="{00000000-0005-0000-0000-0000BBAB0000}"/>
    <cellStyle name="20% - Accent1 4 5 6 2 8" xfId="44147" xr:uid="{00000000-0005-0000-0000-0000BCAB0000}"/>
    <cellStyle name="20% - Accent1 4 5 6 2 8 2" xfId="44148" xr:uid="{00000000-0005-0000-0000-0000BDAB0000}"/>
    <cellStyle name="20% - Accent1 4 5 6 2 9" xfId="44149" xr:uid="{00000000-0005-0000-0000-0000BEAB0000}"/>
    <cellStyle name="20% - Accent1 4 5 6 3" xfId="44150" xr:uid="{00000000-0005-0000-0000-0000BFAB0000}"/>
    <cellStyle name="20% - Accent1 4 5 6 3 2" xfId="44151" xr:uid="{00000000-0005-0000-0000-0000C0AB0000}"/>
    <cellStyle name="20% - Accent1 4 5 6 3 2 2" xfId="44152" xr:uid="{00000000-0005-0000-0000-0000C1AB0000}"/>
    <cellStyle name="20% - Accent1 4 5 6 3 2 2 2" xfId="44153" xr:uid="{00000000-0005-0000-0000-0000C2AB0000}"/>
    <cellStyle name="20% - Accent1 4 5 6 3 2 2 2 2" xfId="44154" xr:uid="{00000000-0005-0000-0000-0000C3AB0000}"/>
    <cellStyle name="20% - Accent1 4 5 6 3 2 2 3" xfId="44155" xr:uid="{00000000-0005-0000-0000-0000C4AB0000}"/>
    <cellStyle name="20% - Accent1 4 5 6 3 2 3" xfId="44156" xr:uid="{00000000-0005-0000-0000-0000C5AB0000}"/>
    <cellStyle name="20% - Accent1 4 5 6 3 2 3 2" xfId="44157" xr:uid="{00000000-0005-0000-0000-0000C6AB0000}"/>
    <cellStyle name="20% - Accent1 4 5 6 3 2 4" xfId="44158" xr:uid="{00000000-0005-0000-0000-0000C7AB0000}"/>
    <cellStyle name="20% - Accent1 4 5 6 3 3" xfId="44159" xr:uid="{00000000-0005-0000-0000-0000C8AB0000}"/>
    <cellStyle name="20% - Accent1 4 5 6 3 3 2" xfId="44160" xr:uid="{00000000-0005-0000-0000-0000C9AB0000}"/>
    <cellStyle name="20% - Accent1 4 5 6 3 3 2 2" xfId="44161" xr:uid="{00000000-0005-0000-0000-0000CAAB0000}"/>
    <cellStyle name="20% - Accent1 4 5 6 3 3 2 2 2" xfId="44162" xr:uid="{00000000-0005-0000-0000-0000CBAB0000}"/>
    <cellStyle name="20% - Accent1 4 5 6 3 3 2 3" xfId="44163" xr:uid="{00000000-0005-0000-0000-0000CCAB0000}"/>
    <cellStyle name="20% - Accent1 4 5 6 3 3 3" xfId="44164" xr:uid="{00000000-0005-0000-0000-0000CDAB0000}"/>
    <cellStyle name="20% - Accent1 4 5 6 3 3 3 2" xfId="44165" xr:uid="{00000000-0005-0000-0000-0000CEAB0000}"/>
    <cellStyle name="20% - Accent1 4 5 6 3 3 4" xfId="44166" xr:uid="{00000000-0005-0000-0000-0000CFAB0000}"/>
    <cellStyle name="20% - Accent1 4 5 6 3 4" xfId="44167" xr:uid="{00000000-0005-0000-0000-0000D0AB0000}"/>
    <cellStyle name="20% - Accent1 4 5 6 3 4 2" xfId="44168" xr:uid="{00000000-0005-0000-0000-0000D1AB0000}"/>
    <cellStyle name="20% - Accent1 4 5 6 3 4 2 2" xfId="44169" xr:uid="{00000000-0005-0000-0000-0000D2AB0000}"/>
    <cellStyle name="20% - Accent1 4 5 6 3 4 2 2 2" xfId="44170" xr:uid="{00000000-0005-0000-0000-0000D3AB0000}"/>
    <cellStyle name="20% - Accent1 4 5 6 3 4 2 3" xfId="44171" xr:uid="{00000000-0005-0000-0000-0000D4AB0000}"/>
    <cellStyle name="20% - Accent1 4 5 6 3 4 3" xfId="44172" xr:uid="{00000000-0005-0000-0000-0000D5AB0000}"/>
    <cellStyle name="20% - Accent1 4 5 6 3 4 3 2" xfId="44173" xr:uid="{00000000-0005-0000-0000-0000D6AB0000}"/>
    <cellStyle name="20% - Accent1 4 5 6 3 4 4" xfId="44174" xr:uid="{00000000-0005-0000-0000-0000D7AB0000}"/>
    <cellStyle name="20% - Accent1 4 5 6 3 5" xfId="44175" xr:uid="{00000000-0005-0000-0000-0000D8AB0000}"/>
    <cellStyle name="20% - Accent1 4 5 6 3 5 2" xfId="44176" xr:uid="{00000000-0005-0000-0000-0000D9AB0000}"/>
    <cellStyle name="20% - Accent1 4 5 6 3 5 2 2" xfId="44177" xr:uid="{00000000-0005-0000-0000-0000DAAB0000}"/>
    <cellStyle name="20% - Accent1 4 5 6 3 5 3" xfId="44178" xr:uid="{00000000-0005-0000-0000-0000DBAB0000}"/>
    <cellStyle name="20% - Accent1 4 5 6 3 6" xfId="44179" xr:uid="{00000000-0005-0000-0000-0000DCAB0000}"/>
    <cellStyle name="20% - Accent1 4 5 6 3 6 2" xfId="44180" xr:uid="{00000000-0005-0000-0000-0000DDAB0000}"/>
    <cellStyle name="20% - Accent1 4 5 6 3 6 2 2" xfId="44181" xr:uid="{00000000-0005-0000-0000-0000DEAB0000}"/>
    <cellStyle name="20% - Accent1 4 5 6 3 6 3" xfId="44182" xr:uid="{00000000-0005-0000-0000-0000DFAB0000}"/>
    <cellStyle name="20% - Accent1 4 5 6 3 7" xfId="44183" xr:uid="{00000000-0005-0000-0000-0000E0AB0000}"/>
    <cellStyle name="20% - Accent1 4 5 6 3 7 2" xfId="44184" xr:uid="{00000000-0005-0000-0000-0000E1AB0000}"/>
    <cellStyle name="20% - Accent1 4 5 6 3 8" xfId="44185" xr:uid="{00000000-0005-0000-0000-0000E2AB0000}"/>
    <cellStyle name="20% - Accent1 4 5 6 3 8 2" xfId="44186" xr:uid="{00000000-0005-0000-0000-0000E3AB0000}"/>
    <cellStyle name="20% - Accent1 4 5 6 3 9" xfId="44187" xr:uid="{00000000-0005-0000-0000-0000E4AB0000}"/>
    <cellStyle name="20% - Accent1 4 5 6 4" xfId="44188" xr:uid="{00000000-0005-0000-0000-0000E5AB0000}"/>
    <cellStyle name="20% - Accent1 4 5 6 4 2" xfId="44189" xr:uid="{00000000-0005-0000-0000-0000E6AB0000}"/>
    <cellStyle name="20% - Accent1 4 5 6 4 2 2" xfId="44190" xr:uid="{00000000-0005-0000-0000-0000E7AB0000}"/>
    <cellStyle name="20% - Accent1 4 5 6 4 2 2 2" xfId="44191" xr:uid="{00000000-0005-0000-0000-0000E8AB0000}"/>
    <cellStyle name="20% - Accent1 4 5 6 4 2 3" xfId="44192" xr:uid="{00000000-0005-0000-0000-0000E9AB0000}"/>
    <cellStyle name="20% - Accent1 4 5 6 4 3" xfId="44193" xr:uid="{00000000-0005-0000-0000-0000EAAB0000}"/>
    <cellStyle name="20% - Accent1 4 5 6 4 3 2" xfId="44194" xr:uid="{00000000-0005-0000-0000-0000EBAB0000}"/>
    <cellStyle name="20% - Accent1 4 5 6 4 4" xfId="44195" xr:uid="{00000000-0005-0000-0000-0000ECAB0000}"/>
    <cellStyle name="20% - Accent1 4 5 6 5" xfId="44196" xr:uid="{00000000-0005-0000-0000-0000EDAB0000}"/>
    <cellStyle name="20% - Accent1 4 5 6 5 2" xfId="44197" xr:uid="{00000000-0005-0000-0000-0000EEAB0000}"/>
    <cellStyle name="20% - Accent1 4 5 6 5 2 2" xfId="44198" xr:uid="{00000000-0005-0000-0000-0000EFAB0000}"/>
    <cellStyle name="20% - Accent1 4 5 6 5 2 2 2" xfId="44199" xr:uid="{00000000-0005-0000-0000-0000F0AB0000}"/>
    <cellStyle name="20% - Accent1 4 5 6 5 2 3" xfId="44200" xr:uid="{00000000-0005-0000-0000-0000F1AB0000}"/>
    <cellStyle name="20% - Accent1 4 5 6 5 3" xfId="44201" xr:uid="{00000000-0005-0000-0000-0000F2AB0000}"/>
    <cellStyle name="20% - Accent1 4 5 6 5 3 2" xfId="44202" xr:uid="{00000000-0005-0000-0000-0000F3AB0000}"/>
    <cellStyle name="20% - Accent1 4 5 6 5 4" xfId="44203" xr:uid="{00000000-0005-0000-0000-0000F4AB0000}"/>
    <cellStyle name="20% - Accent1 4 5 6 6" xfId="44204" xr:uid="{00000000-0005-0000-0000-0000F5AB0000}"/>
    <cellStyle name="20% - Accent1 4 5 6 6 2" xfId="44205" xr:uid="{00000000-0005-0000-0000-0000F6AB0000}"/>
    <cellStyle name="20% - Accent1 4 5 6 6 2 2" xfId="44206" xr:uid="{00000000-0005-0000-0000-0000F7AB0000}"/>
    <cellStyle name="20% - Accent1 4 5 6 6 2 2 2" xfId="44207" xr:uid="{00000000-0005-0000-0000-0000F8AB0000}"/>
    <cellStyle name="20% - Accent1 4 5 6 6 2 3" xfId="44208" xr:uid="{00000000-0005-0000-0000-0000F9AB0000}"/>
    <cellStyle name="20% - Accent1 4 5 6 6 3" xfId="44209" xr:uid="{00000000-0005-0000-0000-0000FAAB0000}"/>
    <cellStyle name="20% - Accent1 4 5 6 6 3 2" xfId="44210" xr:uid="{00000000-0005-0000-0000-0000FBAB0000}"/>
    <cellStyle name="20% - Accent1 4 5 6 6 4" xfId="44211" xr:uid="{00000000-0005-0000-0000-0000FCAB0000}"/>
    <cellStyle name="20% - Accent1 4 5 6 7" xfId="44212" xr:uid="{00000000-0005-0000-0000-0000FDAB0000}"/>
    <cellStyle name="20% - Accent1 4 5 6 7 2" xfId="44213" xr:uid="{00000000-0005-0000-0000-0000FEAB0000}"/>
    <cellStyle name="20% - Accent1 4 5 6 7 2 2" xfId="44214" xr:uid="{00000000-0005-0000-0000-0000FFAB0000}"/>
    <cellStyle name="20% - Accent1 4 5 6 7 3" xfId="44215" xr:uid="{00000000-0005-0000-0000-000000AC0000}"/>
    <cellStyle name="20% - Accent1 4 5 6 8" xfId="44216" xr:uid="{00000000-0005-0000-0000-000001AC0000}"/>
    <cellStyle name="20% - Accent1 4 5 6 8 2" xfId="44217" xr:uid="{00000000-0005-0000-0000-000002AC0000}"/>
    <cellStyle name="20% - Accent1 4 5 6 8 2 2" xfId="44218" xr:uid="{00000000-0005-0000-0000-000003AC0000}"/>
    <cellStyle name="20% - Accent1 4 5 6 8 3" xfId="44219" xr:uid="{00000000-0005-0000-0000-000004AC0000}"/>
    <cellStyle name="20% - Accent1 4 5 6 9" xfId="44220" xr:uid="{00000000-0005-0000-0000-000005AC0000}"/>
    <cellStyle name="20% - Accent1 4 5 6 9 2" xfId="44221" xr:uid="{00000000-0005-0000-0000-000006AC0000}"/>
    <cellStyle name="20% - Accent1 4 5 7" xfId="44222" xr:uid="{00000000-0005-0000-0000-000007AC0000}"/>
    <cellStyle name="20% - Accent1 4 5 7 2" xfId="44223" xr:uid="{00000000-0005-0000-0000-000008AC0000}"/>
    <cellStyle name="20% - Accent1 4 5 7 2 2" xfId="44224" xr:uid="{00000000-0005-0000-0000-000009AC0000}"/>
    <cellStyle name="20% - Accent1 4 5 7 2 2 2" xfId="44225" xr:uid="{00000000-0005-0000-0000-00000AAC0000}"/>
    <cellStyle name="20% - Accent1 4 5 7 2 2 2 2" xfId="44226" xr:uid="{00000000-0005-0000-0000-00000BAC0000}"/>
    <cellStyle name="20% - Accent1 4 5 7 2 2 3" xfId="44227" xr:uid="{00000000-0005-0000-0000-00000CAC0000}"/>
    <cellStyle name="20% - Accent1 4 5 7 2 3" xfId="44228" xr:uid="{00000000-0005-0000-0000-00000DAC0000}"/>
    <cellStyle name="20% - Accent1 4 5 7 2 3 2" xfId="44229" xr:uid="{00000000-0005-0000-0000-00000EAC0000}"/>
    <cellStyle name="20% - Accent1 4 5 7 2 4" xfId="44230" xr:uid="{00000000-0005-0000-0000-00000FAC0000}"/>
    <cellStyle name="20% - Accent1 4 5 7 3" xfId="44231" xr:uid="{00000000-0005-0000-0000-000010AC0000}"/>
    <cellStyle name="20% - Accent1 4 5 7 3 2" xfId="44232" xr:uid="{00000000-0005-0000-0000-000011AC0000}"/>
    <cellStyle name="20% - Accent1 4 5 7 3 2 2" xfId="44233" xr:uid="{00000000-0005-0000-0000-000012AC0000}"/>
    <cellStyle name="20% - Accent1 4 5 7 3 2 2 2" xfId="44234" xr:uid="{00000000-0005-0000-0000-000013AC0000}"/>
    <cellStyle name="20% - Accent1 4 5 7 3 2 3" xfId="44235" xr:uid="{00000000-0005-0000-0000-000014AC0000}"/>
    <cellStyle name="20% - Accent1 4 5 7 3 3" xfId="44236" xr:uid="{00000000-0005-0000-0000-000015AC0000}"/>
    <cellStyle name="20% - Accent1 4 5 7 3 3 2" xfId="44237" xr:uid="{00000000-0005-0000-0000-000016AC0000}"/>
    <cellStyle name="20% - Accent1 4 5 7 3 4" xfId="44238" xr:uid="{00000000-0005-0000-0000-000017AC0000}"/>
    <cellStyle name="20% - Accent1 4 5 7 4" xfId="44239" xr:uid="{00000000-0005-0000-0000-000018AC0000}"/>
    <cellStyle name="20% - Accent1 4 5 7 4 2" xfId="44240" xr:uid="{00000000-0005-0000-0000-000019AC0000}"/>
    <cellStyle name="20% - Accent1 4 5 7 4 2 2" xfId="44241" xr:uid="{00000000-0005-0000-0000-00001AAC0000}"/>
    <cellStyle name="20% - Accent1 4 5 7 4 2 2 2" xfId="44242" xr:uid="{00000000-0005-0000-0000-00001BAC0000}"/>
    <cellStyle name="20% - Accent1 4 5 7 4 2 3" xfId="44243" xr:uid="{00000000-0005-0000-0000-00001CAC0000}"/>
    <cellStyle name="20% - Accent1 4 5 7 4 3" xfId="44244" xr:uid="{00000000-0005-0000-0000-00001DAC0000}"/>
    <cellStyle name="20% - Accent1 4 5 7 4 3 2" xfId="44245" xr:uid="{00000000-0005-0000-0000-00001EAC0000}"/>
    <cellStyle name="20% - Accent1 4 5 7 4 4" xfId="44246" xr:uid="{00000000-0005-0000-0000-00001FAC0000}"/>
    <cellStyle name="20% - Accent1 4 5 7 5" xfId="44247" xr:uid="{00000000-0005-0000-0000-000020AC0000}"/>
    <cellStyle name="20% - Accent1 4 5 7 5 2" xfId="44248" xr:uid="{00000000-0005-0000-0000-000021AC0000}"/>
    <cellStyle name="20% - Accent1 4 5 7 5 2 2" xfId="44249" xr:uid="{00000000-0005-0000-0000-000022AC0000}"/>
    <cellStyle name="20% - Accent1 4 5 7 5 3" xfId="44250" xr:uid="{00000000-0005-0000-0000-000023AC0000}"/>
    <cellStyle name="20% - Accent1 4 5 7 6" xfId="44251" xr:uid="{00000000-0005-0000-0000-000024AC0000}"/>
    <cellStyle name="20% - Accent1 4 5 7 6 2" xfId="44252" xr:uid="{00000000-0005-0000-0000-000025AC0000}"/>
    <cellStyle name="20% - Accent1 4 5 7 6 2 2" xfId="44253" xr:uid="{00000000-0005-0000-0000-000026AC0000}"/>
    <cellStyle name="20% - Accent1 4 5 7 6 3" xfId="44254" xr:uid="{00000000-0005-0000-0000-000027AC0000}"/>
    <cellStyle name="20% - Accent1 4 5 7 7" xfId="44255" xr:uid="{00000000-0005-0000-0000-000028AC0000}"/>
    <cellStyle name="20% - Accent1 4 5 7 7 2" xfId="44256" xr:uid="{00000000-0005-0000-0000-000029AC0000}"/>
    <cellStyle name="20% - Accent1 4 5 7 8" xfId="44257" xr:uid="{00000000-0005-0000-0000-00002AAC0000}"/>
    <cellStyle name="20% - Accent1 4 5 7 8 2" xfId="44258" xr:uid="{00000000-0005-0000-0000-00002BAC0000}"/>
    <cellStyle name="20% - Accent1 4 5 7 9" xfId="44259" xr:uid="{00000000-0005-0000-0000-00002CAC0000}"/>
    <cellStyle name="20% - Accent1 4 5 8" xfId="44260" xr:uid="{00000000-0005-0000-0000-00002DAC0000}"/>
    <cellStyle name="20% - Accent1 4 5 8 2" xfId="44261" xr:uid="{00000000-0005-0000-0000-00002EAC0000}"/>
    <cellStyle name="20% - Accent1 4 5 8 2 2" xfId="44262" xr:uid="{00000000-0005-0000-0000-00002FAC0000}"/>
    <cellStyle name="20% - Accent1 4 5 8 2 2 2" xfId="44263" xr:uid="{00000000-0005-0000-0000-000030AC0000}"/>
    <cellStyle name="20% - Accent1 4 5 8 2 2 2 2" xfId="44264" xr:uid="{00000000-0005-0000-0000-000031AC0000}"/>
    <cellStyle name="20% - Accent1 4 5 8 2 2 3" xfId="44265" xr:uid="{00000000-0005-0000-0000-000032AC0000}"/>
    <cellStyle name="20% - Accent1 4 5 8 2 3" xfId="44266" xr:uid="{00000000-0005-0000-0000-000033AC0000}"/>
    <cellStyle name="20% - Accent1 4 5 8 2 3 2" xfId="44267" xr:uid="{00000000-0005-0000-0000-000034AC0000}"/>
    <cellStyle name="20% - Accent1 4 5 8 2 4" xfId="44268" xr:uid="{00000000-0005-0000-0000-000035AC0000}"/>
    <cellStyle name="20% - Accent1 4 5 8 3" xfId="44269" xr:uid="{00000000-0005-0000-0000-000036AC0000}"/>
    <cellStyle name="20% - Accent1 4 5 8 3 2" xfId="44270" xr:uid="{00000000-0005-0000-0000-000037AC0000}"/>
    <cellStyle name="20% - Accent1 4 5 8 3 2 2" xfId="44271" xr:uid="{00000000-0005-0000-0000-000038AC0000}"/>
    <cellStyle name="20% - Accent1 4 5 8 3 2 2 2" xfId="44272" xr:uid="{00000000-0005-0000-0000-000039AC0000}"/>
    <cellStyle name="20% - Accent1 4 5 8 3 2 3" xfId="44273" xr:uid="{00000000-0005-0000-0000-00003AAC0000}"/>
    <cellStyle name="20% - Accent1 4 5 8 3 3" xfId="44274" xr:uid="{00000000-0005-0000-0000-00003BAC0000}"/>
    <cellStyle name="20% - Accent1 4 5 8 3 3 2" xfId="44275" xr:uid="{00000000-0005-0000-0000-00003CAC0000}"/>
    <cellStyle name="20% - Accent1 4 5 8 3 4" xfId="44276" xr:uid="{00000000-0005-0000-0000-00003DAC0000}"/>
    <cellStyle name="20% - Accent1 4 5 8 4" xfId="44277" xr:uid="{00000000-0005-0000-0000-00003EAC0000}"/>
    <cellStyle name="20% - Accent1 4 5 8 4 2" xfId="44278" xr:uid="{00000000-0005-0000-0000-00003FAC0000}"/>
    <cellStyle name="20% - Accent1 4 5 8 4 2 2" xfId="44279" xr:uid="{00000000-0005-0000-0000-000040AC0000}"/>
    <cellStyle name="20% - Accent1 4 5 8 4 2 2 2" xfId="44280" xr:uid="{00000000-0005-0000-0000-000041AC0000}"/>
    <cellStyle name="20% - Accent1 4 5 8 4 2 3" xfId="44281" xr:uid="{00000000-0005-0000-0000-000042AC0000}"/>
    <cellStyle name="20% - Accent1 4 5 8 4 3" xfId="44282" xr:uid="{00000000-0005-0000-0000-000043AC0000}"/>
    <cellStyle name="20% - Accent1 4 5 8 4 3 2" xfId="44283" xr:uid="{00000000-0005-0000-0000-000044AC0000}"/>
    <cellStyle name="20% - Accent1 4 5 8 4 4" xfId="44284" xr:uid="{00000000-0005-0000-0000-000045AC0000}"/>
    <cellStyle name="20% - Accent1 4 5 8 5" xfId="44285" xr:uid="{00000000-0005-0000-0000-000046AC0000}"/>
    <cellStyle name="20% - Accent1 4 5 8 5 2" xfId="44286" xr:uid="{00000000-0005-0000-0000-000047AC0000}"/>
    <cellStyle name="20% - Accent1 4 5 8 5 2 2" xfId="44287" xr:uid="{00000000-0005-0000-0000-000048AC0000}"/>
    <cellStyle name="20% - Accent1 4 5 8 5 3" xfId="44288" xr:uid="{00000000-0005-0000-0000-000049AC0000}"/>
    <cellStyle name="20% - Accent1 4 5 8 6" xfId="44289" xr:uid="{00000000-0005-0000-0000-00004AAC0000}"/>
    <cellStyle name="20% - Accent1 4 5 8 6 2" xfId="44290" xr:uid="{00000000-0005-0000-0000-00004BAC0000}"/>
    <cellStyle name="20% - Accent1 4 5 8 6 2 2" xfId="44291" xr:uid="{00000000-0005-0000-0000-00004CAC0000}"/>
    <cellStyle name="20% - Accent1 4 5 8 6 3" xfId="44292" xr:uid="{00000000-0005-0000-0000-00004DAC0000}"/>
    <cellStyle name="20% - Accent1 4 5 8 7" xfId="44293" xr:uid="{00000000-0005-0000-0000-00004EAC0000}"/>
    <cellStyle name="20% - Accent1 4 5 8 7 2" xfId="44294" xr:uid="{00000000-0005-0000-0000-00004FAC0000}"/>
    <cellStyle name="20% - Accent1 4 5 8 8" xfId="44295" xr:uid="{00000000-0005-0000-0000-000050AC0000}"/>
    <cellStyle name="20% - Accent1 4 5 8 8 2" xfId="44296" xr:uid="{00000000-0005-0000-0000-000051AC0000}"/>
    <cellStyle name="20% - Accent1 4 5 8 9" xfId="44297" xr:uid="{00000000-0005-0000-0000-000052AC0000}"/>
    <cellStyle name="20% - Accent1 4 5 9" xfId="44298" xr:uid="{00000000-0005-0000-0000-000053AC0000}"/>
    <cellStyle name="20% - Accent1 4 5 9 2" xfId="44299" xr:uid="{00000000-0005-0000-0000-000054AC0000}"/>
    <cellStyle name="20% - Accent1 4 5 9 2 2" xfId="44300" xr:uid="{00000000-0005-0000-0000-000055AC0000}"/>
    <cellStyle name="20% - Accent1 4 5 9 2 2 2" xfId="44301" xr:uid="{00000000-0005-0000-0000-000056AC0000}"/>
    <cellStyle name="20% - Accent1 4 5 9 2 3" xfId="44302" xr:uid="{00000000-0005-0000-0000-000057AC0000}"/>
    <cellStyle name="20% - Accent1 4 5 9 3" xfId="44303" xr:uid="{00000000-0005-0000-0000-000058AC0000}"/>
    <cellStyle name="20% - Accent1 4 5 9 3 2" xfId="44304" xr:uid="{00000000-0005-0000-0000-000059AC0000}"/>
    <cellStyle name="20% - Accent1 4 5 9 4" xfId="44305" xr:uid="{00000000-0005-0000-0000-00005AAC0000}"/>
    <cellStyle name="20% - Accent1 4 6" xfId="44306" xr:uid="{00000000-0005-0000-0000-00005BAC0000}"/>
    <cellStyle name="20% - Accent1 4 6 10" xfId="44307" xr:uid="{00000000-0005-0000-0000-00005CAC0000}"/>
    <cellStyle name="20% - Accent1 4 6 10 2" xfId="44308" xr:uid="{00000000-0005-0000-0000-00005DAC0000}"/>
    <cellStyle name="20% - Accent1 4 6 10 2 2" xfId="44309" xr:uid="{00000000-0005-0000-0000-00005EAC0000}"/>
    <cellStyle name="20% - Accent1 4 6 10 2 2 2" xfId="44310" xr:uid="{00000000-0005-0000-0000-00005FAC0000}"/>
    <cellStyle name="20% - Accent1 4 6 10 2 3" xfId="44311" xr:uid="{00000000-0005-0000-0000-000060AC0000}"/>
    <cellStyle name="20% - Accent1 4 6 10 3" xfId="44312" xr:uid="{00000000-0005-0000-0000-000061AC0000}"/>
    <cellStyle name="20% - Accent1 4 6 10 3 2" xfId="44313" xr:uid="{00000000-0005-0000-0000-000062AC0000}"/>
    <cellStyle name="20% - Accent1 4 6 10 4" xfId="44314" xr:uid="{00000000-0005-0000-0000-000063AC0000}"/>
    <cellStyle name="20% - Accent1 4 6 11" xfId="44315" xr:uid="{00000000-0005-0000-0000-000064AC0000}"/>
    <cellStyle name="20% - Accent1 4 6 11 2" xfId="44316" xr:uid="{00000000-0005-0000-0000-000065AC0000}"/>
    <cellStyle name="20% - Accent1 4 6 11 2 2" xfId="44317" xr:uid="{00000000-0005-0000-0000-000066AC0000}"/>
    <cellStyle name="20% - Accent1 4 6 11 3" xfId="44318" xr:uid="{00000000-0005-0000-0000-000067AC0000}"/>
    <cellStyle name="20% - Accent1 4 6 12" xfId="44319" xr:uid="{00000000-0005-0000-0000-000068AC0000}"/>
    <cellStyle name="20% - Accent1 4 6 12 2" xfId="44320" xr:uid="{00000000-0005-0000-0000-000069AC0000}"/>
    <cellStyle name="20% - Accent1 4 6 12 2 2" xfId="44321" xr:uid="{00000000-0005-0000-0000-00006AAC0000}"/>
    <cellStyle name="20% - Accent1 4 6 12 3" xfId="44322" xr:uid="{00000000-0005-0000-0000-00006BAC0000}"/>
    <cellStyle name="20% - Accent1 4 6 13" xfId="44323" xr:uid="{00000000-0005-0000-0000-00006CAC0000}"/>
    <cellStyle name="20% - Accent1 4 6 13 2" xfId="44324" xr:uid="{00000000-0005-0000-0000-00006DAC0000}"/>
    <cellStyle name="20% - Accent1 4 6 14" xfId="44325" xr:uid="{00000000-0005-0000-0000-00006EAC0000}"/>
    <cellStyle name="20% - Accent1 4 6 14 2" xfId="44326" xr:uid="{00000000-0005-0000-0000-00006FAC0000}"/>
    <cellStyle name="20% - Accent1 4 6 15" xfId="44327" xr:uid="{00000000-0005-0000-0000-000070AC0000}"/>
    <cellStyle name="20% - Accent1 4 6 2" xfId="44328" xr:uid="{00000000-0005-0000-0000-000071AC0000}"/>
    <cellStyle name="20% - Accent1 4 6 2 10" xfId="44329" xr:uid="{00000000-0005-0000-0000-000072AC0000}"/>
    <cellStyle name="20% - Accent1 4 6 2 10 2" xfId="44330" xr:uid="{00000000-0005-0000-0000-000073AC0000}"/>
    <cellStyle name="20% - Accent1 4 6 2 10 2 2" xfId="44331" xr:uid="{00000000-0005-0000-0000-000074AC0000}"/>
    <cellStyle name="20% - Accent1 4 6 2 10 3" xfId="44332" xr:uid="{00000000-0005-0000-0000-000075AC0000}"/>
    <cellStyle name="20% - Accent1 4 6 2 11" xfId="44333" xr:uid="{00000000-0005-0000-0000-000076AC0000}"/>
    <cellStyle name="20% - Accent1 4 6 2 11 2" xfId="44334" xr:uid="{00000000-0005-0000-0000-000077AC0000}"/>
    <cellStyle name="20% - Accent1 4 6 2 11 2 2" xfId="44335" xr:uid="{00000000-0005-0000-0000-000078AC0000}"/>
    <cellStyle name="20% - Accent1 4 6 2 11 3" xfId="44336" xr:uid="{00000000-0005-0000-0000-000079AC0000}"/>
    <cellStyle name="20% - Accent1 4 6 2 12" xfId="44337" xr:uid="{00000000-0005-0000-0000-00007AAC0000}"/>
    <cellStyle name="20% - Accent1 4 6 2 12 2" xfId="44338" xr:uid="{00000000-0005-0000-0000-00007BAC0000}"/>
    <cellStyle name="20% - Accent1 4 6 2 13" xfId="44339" xr:uid="{00000000-0005-0000-0000-00007CAC0000}"/>
    <cellStyle name="20% - Accent1 4 6 2 13 2" xfId="44340" xr:uid="{00000000-0005-0000-0000-00007DAC0000}"/>
    <cellStyle name="20% - Accent1 4 6 2 14" xfId="44341" xr:uid="{00000000-0005-0000-0000-00007EAC0000}"/>
    <cellStyle name="20% - Accent1 4 6 2 2" xfId="44342" xr:uid="{00000000-0005-0000-0000-00007FAC0000}"/>
    <cellStyle name="20% - Accent1 4 6 2 2 10" xfId="44343" xr:uid="{00000000-0005-0000-0000-000080AC0000}"/>
    <cellStyle name="20% - Accent1 4 6 2 2 10 2" xfId="44344" xr:uid="{00000000-0005-0000-0000-000081AC0000}"/>
    <cellStyle name="20% - Accent1 4 6 2 2 11" xfId="44345" xr:uid="{00000000-0005-0000-0000-000082AC0000}"/>
    <cellStyle name="20% - Accent1 4 6 2 2 2" xfId="44346" xr:uid="{00000000-0005-0000-0000-000083AC0000}"/>
    <cellStyle name="20% - Accent1 4 6 2 2 2 2" xfId="44347" xr:uid="{00000000-0005-0000-0000-000084AC0000}"/>
    <cellStyle name="20% - Accent1 4 6 2 2 2 2 2" xfId="44348" xr:uid="{00000000-0005-0000-0000-000085AC0000}"/>
    <cellStyle name="20% - Accent1 4 6 2 2 2 2 2 2" xfId="44349" xr:uid="{00000000-0005-0000-0000-000086AC0000}"/>
    <cellStyle name="20% - Accent1 4 6 2 2 2 2 2 2 2" xfId="44350" xr:uid="{00000000-0005-0000-0000-000087AC0000}"/>
    <cellStyle name="20% - Accent1 4 6 2 2 2 2 2 3" xfId="44351" xr:uid="{00000000-0005-0000-0000-000088AC0000}"/>
    <cellStyle name="20% - Accent1 4 6 2 2 2 2 3" xfId="44352" xr:uid="{00000000-0005-0000-0000-000089AC0000}"/>
    <cellStyle name="20% - Accent1 4 6 2 2 2 2 3 2" xfId="44353" xr:uid="{00000000-0005-0000-0000-00008AAC0000}"/>
    <cellStyle name="20% - Accent1 4 6 2 2 2 2 4" xfId="44354" xr:uid="{00000000-0005-0000-0000-00008BAC0000}"/>
    <cellStyle name="20% - Accent1 4 6 2 2 2 3" xfId="44355" xr:uid="{00000000-0005-0000-0000-00008CAC0000}"/>
    <cellStyle name="20% - Accent1 4 6 2 2 2 3 2" xfId="44356" xr:uid="{00000000-0005-0000-0000-00008DAC0000}"/>
    <cellStyle name="20% - Accent1 4 6 2 2 2 3 2 2" xfId="44357" xr:uid="{00000000-0005-0000-0000-00008EAC0000}"/>
    <cellStyle name="20% - Accent1 4 6 2 2 2 3 2 2 2" xfId="44358" xr:uid="{00000000-0005-0000-0000-00008FAC0000}"/>
    <cellStyle name="20% - Accent1 4 6 2 2 2 3 2 3" xfId="44359" xr:uid="{00000000-0005-0000-0000-000090AC0000}"/>
    <cellStyle name="20% - Accent1 4 6 2 2 2 3 3" xfId="44360" xr:uid="{00000000-0005-0000-0000-000091AC0000}"/>
    <cellStyle name="20% - Accent1 4 6 2 2 2 3 3 2" xfId="44361" xr:uid="{00000000-0005-0000-0000-000092AC0000}"/>
    <cellStyle name="20% - Accent1 4 6 2 2 2 3 4" xfId="44362" xr:uid="{00000000-0005-0000-0000-000093AC0000}"/>
    <cellStyle name="20% - Accent1 4 6 2 2 2 4" xfId="44363" xr:uid="{00000000-0005-0000-0000-000094AC0000}"/>
    <cellStyle name="20% - Accent1 4 6 2 2 2 4 2" xfId="44364" xr:uid="{00000000-0005-0000-0000-000095AC0000}"/>
    <cellStyle name="20% - Accent1 4 6 2 2 2 4 2 2" xfId="44365" xr:uid="{00000000-0005-0000-0000-000096AC0000}"/>
    <cellStyle name="20% - Accent1 4 6 2 2 2 4 2 2 2" xfId="44366" xr:uid="{00000000-0005-0000-0000-000097AC0000}"/>
    <cellStyle name="20% - Accent1 4 6 2 2 2 4 2 3" xfId="44367" xr:uid="{00000000-0005-0000-0000-000098AC0000}"/>
    <cellStyle name="20% - Accent1 4 6 2 2 2 4 3" xfId="44368" xr:uid="{00000000-0005-0000-0000-000099AC0000}"/>
    <cellStyle name="20% - Accent1 4 6 2 2 2 4 3 2" xfId="44369" xr:uid="{00000000-0005-0000-0000-00009AAC0000}"/>
    <cellStyle name="20% - Accent1 4 6 2 2 2 4 4" xfId="44370" xr:uid="{00000000-0005-0000-0000-00009BAC0000}"/>
    <cellStyle name="20% - Accent1 4 6 2 2 2 5" xfId="44371" xr:uid="{00000000-0005-0000-0000-00009CAC0000}"/>
    <cellStyle name="20% - Accent1 4 6 2 2 2 5 2" xfId="44372" xr:uid="{00000000-0005-0000-0000-00009DAC0000}"/>
    <cellStyle name="20% - Accent1 4 6 2 2 2 5 2 2" xfId="44373" xr:uid="{00000000-0005-0000-0000-00009EAC0000}"/>
    <cellStyle name="20% - Accent1 4 6 2 2 2 5 3" xfId="44374" xr:uid="{00000000-0005-0000-0000-00009FAC0000}"/>
    <cellStyle name="20% - Accent1 4 6 2 2 2 6" xfId="44375" xr:uid="{00000000-0005-0000-0000-0000A0AC0000}"/>
    <cellStyle name="20% - Accent1 4 6 2 2 2 6 2" xfId="44376" xr:uid="{00000000-0005-0000-0000-0000A1AC0000}"/>
    <cellStyle name="20% - Accent1 4 6 2 2 2 6 2 2" xfId="44377" xr:uid="{00000000-0005-0000-0000-0000A2AC0000}"/>
    <cellStyle name="20% - Accent1 4 6 2 2 2 6 3" xfId="44378" xr:uid="{00000000-0005-0000-0000-0000A3AC0000}"/>
    <cellStyle name="20% - Accent1 4 6 2 2 2 7" xfId="44379" xr:uid="{00000000-0005-0000-0000-0000A4AC0000}"/>
    <cellStyle name="20% - Accent1 4 6 2 2 2 7 2" xfId="44380" xr:uid="{00000000-0005-0000-0000-0000A5AC0000}"/>
    <cellStyle name="20% - Accent1 4 6 2 2 2 8" xfId="44381" xr:uid="{00000000-0005-0000-0000-0000A6AC0000}"/>
    <cellStyle name="20% - Accent1 4 6 2 2 2 8 2" xfId="44382" xr:uid="{00000000-0005-0000-0000-0000A7AC0000}"/>
    <cellStyle name="20% - Accent1 4 6 2 2 2 9" xfId="44383" xr:uid="{00000000-0005-0000-0000-0000A8AC0000}"/>
    <cellStyle name="20% - Accent1 4 6 2 2 3" xfId="44384" xr:uid="{00000000-0005-0000-0000-0000A9AC0000}"/>
    <cellStyle name="20% - Accent1 4 6 2 2 3 2" xfId="44385" xr:uid="{00000000-0005-0000-0000-0000AAAC0000}"/>
    <cellStyle name="20% - Accent1 4 6 2 2 3 2 2" xfId="44386" xr:uid="{00000000-0005-0000-0000-0000ABAC0000}"/>
    <cellStyle name="20% - Accent1 4 6 2 2 3 2 2 2" xfId="44387" xr:uid="{00000000-0005-0000-0000-0000ACAC0000}"/>
    <cellStyle name="20% - Accent1 4 6 2 2 3 2 2 2 2" xfId="44388" xr:uid="{00000000-0005-0000-0000-0000ADAC0000}"/>
    <cellStyle name="20% - Accent1 4 6 2 2 3 2 2 3" xfId="44389" xr:uid="{00000000-0005-0000-0000-0000AEAC0000}"/>
    <cellStyle name="20% - Accent1 4 6 2 2 3 2 3" xfId="44390" xr:uid="{00000000-0005-0000-0000-0000AFAC0000}"/>
    <cellStyle name="20% - Accent1 4 6 2 2 3 2 3 2" xfId="44391" xr:uid="{00000000-0005-0000-0000-0000B0AC0000}"/>
    <cellStyle name="20% - Accent1 4 6 2 2 3 2 4" xfId="44392" xr:uid="{00000000-0005-0000-0000-0000B1AC0000}"/>
    <cellStyle name="20% - Accent1 4 6 2 2 3 3" xfId="44393" xr:uid="{00000000-0005-0000-0000-0000B2AC0000}"/>
    <cellStyle name="20% - Accent1 4 6 2 2 3 3 2" xfId="44394" xr:uid="{00000000-0005-0000-0000-0000B3AC0000}"/>
    <cellStyle name="20% - Accent1 4 6 2 2 3 3 2 2" xfId="44395" xr:uid="{00000000-0005-0000-0000-0000B4AC0000}"/>
    <cellStyle name="20% - Accent1 4 6 2 2 3 3 2 2 2" xfId="44396" xr:uid="{00000000-0005-0000-0000-0000B5AC0000}"/>
    <cellStyle name="20% - Accent1 4 6 2 2 3 3 2 3" xfId="44397" xr:uid="{00000000-0005-0000-0000-0000B6AC0000}"/>
    <cellStyle name="20% - Accent1 4 6 2 2 3 3 3" xfId="44398" xr:uid="{00000000-0005-0000-0000-0000B7AC0000}"/>
    <cellStyle name="20% - Accent1 4 6 2 2 3 3 3 2" xfId="44399" xr:uid="{00000000-0005-0000-0000-0000B8AC0000}"/>
    <cellStyle name="20% - Accent1 4 6 2 2 3 3 4" xfId="44400" xr:uid="{00000000-0005-0000-0000-0000B9AC0000}"/>
    <cellStyle name="20% - Accent1 4 6 2 2 3 4" xfId="44401" xr:uid="{00000000-0005-0000-0000-0000BAAC0000}"/>
    <cellStyle name="20% - Accent1 4 6 2 2 3 4 2" xfId="44402" xr:uid="{00000000-0005-0000-0000-0000BBAC0000}"/>
    <cellStyle name="20% - Accent1 4 6 2 2 3 4 2 2" xfId="44403" xr:uid="{00000000-0005-0000-0000-0000BCAC0000}"/>
    <cellStyle name="20% - Accent1 4 6 2 2 3 4 2 2 2" xfId="44404" xr:uid="{00000000-0005-0000-0000-0000BDAC0000}"/>
    <cellStyle name="20% - Accent1 4 6 2 2 3 4 2 3" xfId="44405" xr:uid="{00000000-0005-0000-0000-0000BEAC0000}"/>
    <cellStyle name="20% - Accent1 4 6 2 2 3 4 3" xfId="44406" xr:uid="{00000000-0005-0000-0000-0000BFAC0000}"/>
    <cellStyle name="20% - Accent1 4 6 2 2 3 4 3 2" xfId="44407" xr:uid="{00000000-0005-0000-0000-0000C0AC0000}"/>
    <cellStyle name="20% - Accent1 4 6 2 2 3 4 4" xfId="44408" xr:uid="{00000000-0005-0000-0000-0000C1AC0000}"/>
    <cellStyle name="20% - Accent1 4 6 2 2 3 5" xfId="44409" xr:uid="{00000000-0005-0000-0000-0000C2AC0000}"/>
    <cellStyle name="20% - Accent1 4 6 2 2 3 5 2" xfId="44410" xr:uid="{00000000-0005-0000-0000-0000C3AC0000}"/>
    <cellStyle name="20% - Accent1 4 6 2 2 3 5 2 2" xfId="44411" xr:uid="{00000000-0005-0000-0000-0000C4AC0000}"/>
    <cellStyle name="20% - Accent1 4 6 2 2 3 5 3" xfId="44412" xr:uid="{00000000-0005-0000-0000-0000C5AC0000}"/>
    <cellStyle name="20% - Accent1 4 6 2 2 3 6" xfId="44413" xr:uid="{00000000-0005-0000-0000-0000C6AC0000}"/>
    <cellStyle name="20% - Accent1 4 6 2 2 3 6 2" xfId="44414" xr:uid="{00000000-0005-0000-0000-0000C7AC0000}"/>
    <cellStyle name="20% - Accent1 4 6 2 2 3 6 2 2" xfId="44415" xr:uid="{00000000-0005-0000-0000-0000C8AC0000}"/>
    <cellStyle name="20% - Accent1 4 6 2 2 3 6 3" xfId="44416" xr:uid="{00000000-0005-0000-0000-0000C9AC0000}"/>
    <cellStyle name="20% - Accent1 4 6 2 2 3 7" xfId="44417" xr:uid="{00000000-0005-0000-0000-0000CAAC0000}"/>
    <cellStyle name="20% - Accent1 4 6 2 2 3 7 2" xfId="44418" xr:uid="{00000000-0005-0000-0000-0000CBAC0000}"/>
    <cellStyle name="20% - Accent1 4 6 2 2 3 8" xfId="44419" xr:uid="{00000000-0005-0000-0000-0000CCAC0000}"/>
    <cellStyle name="20% - Accent1 4 6 2 2 3 8 2" xfId="44420" xr:uid="{00000000-0005-0000-0000-0000CDAC0000}"/>
    <cellStyle name="20% - Accent1 4 6 2 2 3 9" xfId="44421" xr:uid="{00000000-0005-0000-0000-0000CEAC0000}"/>
    <cellStyle name="20% - Accent1 4 6 2 2 4" xfId="44422" xr:uid="{00000000-0005-0000-0000-0000CFAC0000}"/>
    <cellStyle name="20% - Accent1 4 6 2 2 4 2" xfId="44423" xr:uid="{00000000-0005-0000-0000-0000D0AC0000}"/>
    <cellStyle name="20% - Accent1 4 6 2 2 4 2 2" xfId="44424" xr:uid="{00000000-0005-0000-0000-0000D1AC0000}"/>
    <cellStyle name="20% - Accent1 4 6 2 2 4 2 2 2" xfId="44425" xr:uid="{00000000-0005-0000-0000-0000D2AC0000}"/>
    <cellStyle name="20% - Accent1 4 6 2 2 4 2 3" xfId="44426" xr:uid="{00000000-0005-0000-0000-0000D3AC0000}"/>
    <cellStyle name="20% - Accent1 4 6 2 2 4 3" xfId="44427" xr:uid="{00000000-0005-0000-0000-0000D4AC0000}"/>
    <cellStyle name="20% - Accent1 4 6 2 2 4 3 2" xfId="44428" xr:uid="{00000000-0005-0000-0000-0000D5AC0000}"/>
    <cellStyle name="20% - Accent1 4 6 2 2 4 4" xfId="44429" xr:uid="{00000000-0005-0000-0000-0000D6AC0000}"/>
    <cellStyle name="20% - Accent1 4 6 2 2 5" xfId="44430" xr:uid="{00000000-0005-0000-0000-0000D7AC0000}"/>
    <cellStyle name="20% - Accent1 4 6 2 2 5 2" xfId="44431" xr:uid="{00000000-0005-0000-0000-0000D8AC0000}"/>
    <cellStyle name="20% - Accent1 4 6 2 2 5 2 2" xfId="44432" xr:uid="{00000000-0005-0000-0000-0000D9AC0000}"/>
    <cellStyle name="20% - Accent1 4 6 2 2 5 2 2 2" xfId="44433" xr:uid="{00000000-0005-0000-0000-0000DAAC0000}"/>
    <cellStyle name="20% - Accent1 4 6 2 2 5 2 3" xfId="44434" xr:uid="{00000000-0005-0000-0000-0000DBAC0000}"/>
    <cellStyle name="20% - Accent1 4 6 2 2 5 3" xfId="44435" xr:uid="{00000000-0005-0000-0000-0000DCAC0000}"/>
    <cellStyle name="20% - Accent1 4 6 2 2 5 3 2" xfId="44436" xr:uid="{00000000-0005-0000-0000-0000DDAC0000}"/>
    <cellStyle name="20% - Accent1 4 6 2 2 5 4" xfId="44437" xr:uid="{00000000-0005-0000-0000-0000DEAC0000}"/>
    <cellStyle name="20% - Accent1 4 6 2 2 6" xfId="44438" xr:uid="{00000000-0005-0000-0000-0000DFAC0000}"/>
    <cellStyle name="20% - Accent1 4 6 2 2 6 2" xfId="44439" xr:uid="{00000000-0005-0000-0000-0000E0AC0000}"/>
    <cellStyle name="20% - Accent1 4 6 2 2 6 2 2" xfId="44440" xr:uid="{00000000-0005-0000-0000-0000E1AC0000}"/>
    <cellStyle name="20% - Accent1 4 6 2 2 6 2 2 2" xfId="44441" xr:uid="{00000000-0005-0000-0000-0000E2AC0000}"/>
    <cellStyle name="20% - Accent1 4 6 2 2 6 2 3" xfId="44442" xr:uid="{00000000-0005-0000-0000-0000E3AC0000}"/>
    <cellStyle name="20% - Accent1 4 6 2 2 6 3" xfId="44443" xr:uid="{00000000-0005-0000-0000-0000E4AC0000}"/>
    <cellStyle name="20% - Accent1 4 6 2 2 6 3 2" xfId="44444" xr:uid="{00000000-0005-0000-0000-0000E5AC0000}"/>
    <cellStyle name="20% - Accent1 4 6 2 2 6 4" xfId="44445" xr:uid="{00000000-0005-0000-0000-0000E6AC0000}"/>
    <cellStyle name="20% - Accent1 4 6 2 2 7" xfId="44446" xr:uid="{00000000-0005-0000-0000-0000E7AC0000}"/>
    <cellStyle name="20% - Accent1 4 6 2 2 7 2" xfId="44447" xr:uid="{00000000-0005-0000-0000-0000E8AC0000}"/>
    <cellStyle name="20% - Accent1 4 6 2 2 7 2 2" xfId="44448" xr:uid="{00000000-0005-0000-0000-0000E9AC0000}"/>
    <cellStyle name="20% - Accent1 4 6 2 2 7 3" xfId="44449" xr:uid="{00000000-0005-0000-0000-0000EAAC0000}"/>
    <cellStyle name="20% - Accent1 4 6 2 2 8" xfId="44450" xr:uid="{00000000-0005-0000-0000-0000EBAC0000}"/>
    <cellStyle name="20% - Accent1 4 6 2 2 8 2" xfId="44451" xr:uid="{00000000-0005-0000-0000-0000ECAC0000}"/>
    <cellStyle name="20% - Accent1 4 6 2 2 8 2 2" xfId="44452" xr:uid="{00000000-0005-0000-0000-0000EDAC0000}"/>
    <cellStyle name="20% - Accent1 4 6 2 2 8 3" xfId="44453" xr:uid="{00000000-0005-0000-0000-0000EEAC0000}"/>
    <cellStyle name="20% - Accent1 4 6 2 2 9" xfId="44454" xr:uid="{00000000-0005-0000-0000-0000EFAC0000}"/>
    <cellStyle name="20% - Accent1 4 6 2 2 9 2" xfId="44455" xr:uid="{00000000-0005-0000-0000-0000F0AC0000}"/>
    <cellStyle name="20% - Accent1 4 6 2 3" xfId="44456" xr:uid="{00000000-0005-0000-0000-0000F1AC0000}"/>
    <cellStyle name="20% - Accent1 4 6 2 3 10" xfId="44457" xr:uid="{00000000-0005-0000-0000-0000F2AC0000}"/>
    <cellStyle name="20% - Accent1 4 6 2 3 10 2" xfId="44458" xr:uid="{00000000-0005-0000-0000-0000F3AC0000}"/>
    <cellStyle name="20% - Accent1 4 6 2 3 11" xfId="44459" xr:uid="{00000000-0005-0000-0000-0000F4AC0000}"/>
    <cellStyle name="20% - Accent1 4 6 2 3 2" xfId="44460" xr:uid="{00000000-0005-0000-0000-0000F5AC0000}"/>
    <cellStyle name="20% - Accent1 4 6 2 3 2 2" xfId="44461" xr:uid="{00000000-0005-0000-0000-0000F6AC0000}"/>
    <cellStyle name="20% - Accent1 4 6 2 3 2 2 2" xfId="44462" xr:uid="{00000000-0005-0000-0000-0000F7AC0000}"/>
    <cellStyle name="20% - Accent1 4 6 2 3 2 2 2 2" xfId="44463" xr:uid="{00000000-0005-0000-0000-0000F8AC0000}"/>
    <cellStyle name="20% - Accent1 4 6 2 3 2 2 2 2 2" xfId="44464" xr:uid="{00000000-0005-0000-0000-0000F9AC0000}"/>
    <cellStyle name="20% - Accent1 4 6 2 3 2 2 2 3" xfId="44465" xr:uid="{00000000-0005-0000-0000-0000FAAC0000}"/>
    <cellStyle name="20% - Accent1 4 6 2 3 2 2 3" xfId="44466" xr:uid="{00000000-0005-0000-0000-0000FBAC0000}"/>
    <cellStyle name="20% - Accent1 4 6 2 3 2 2 3 2" xfId="44467" xr:uid="{00000000-0005-0000-0000-0000FCAC0000}"/>
    <cellStyle name="20% - Accent1 4 6 2 3 2 2 4" xfId="44468" xr:uid="{00000000-0005-0000-0000-0000FDAC0000}"/>
    <cellStyle name="20% - Accent1 4 6 2 3 2 3" xfId="44469" xr:uid="{00000000-0005-0000-0000-0000FEAC0000}"/>
    <cellStyle name="20% - Accent1 4 6 2 3 2 3 2" xfId="44470" xr:uid="{00000000-0005-0000-0000-0000FFAC0000}"/>
    <cellStyle name="20% - Accent1 4 6 2 3 2 3 2 2" xfId="44471" xr:uid="{00000000-0005-0000-0000-000000AD0000}"/>
    <cellStyle name="20% - Accent1 4 6 2 3 2 3 2 2 2" xfId="44472" xr:uid="{00000000-0005-0000-0000-000001AD0000}"/>
    <cellStyle name="20% - Accent1 4 6 2 3 2 3 2 3" xfId="44473" xr:uid="{00000000-0005-0000-0000-000002AD0000}"/>
    <cellStyle name="20% - Accent1 4 6 2 3 2 3 3" xfId="44474" xr:uid="{00000000-0005-0000-0000-000003AD0000}"/>
    <cellStyle name="20% - Accent1 4 6 2 3 2 3 3 2" xfId="44475" xr:uid="{00000000-0005-0000-0000-000004AD0000}"/>
    <cellStyle name="20% - Accent1 4 6 2 3 2 3 4" xfId="44476" xr:uid="{00000000-0005-0000-0000-000005AD0000}"/>
    <cellStyle name="20% - Accent1 4 6 2 3 2 4" xfId="44477" xr:uid="{00000000-0005-0000-0000-000006AD0000}"/>
    <cellStyle name="20% - Accent1 4 6 2 3 2 4 2" xfId="44478" xr:uid="{00000000-0005-0000-0000-000007AD0000}"/>
    <cellStyle name="20% - Accent1 4 6 2 3 2 4 2 2" xfId="44479" xr:uid="{00000000-0005-0000-0000-000008AD0000}"/>
    <cellStyle name="20% - Accent1 4 6 2 3 2 4 2 2 2" xfId="44480" xr:uid="{00000000-0005-0000-0000-000009AD0000}"/>
    <cellStyle name="20% - Accent1 4 6 2 3 2 4 2 3" xfId="44481" xr:uid="{00000000-0005-0000-0000-00000AAD0000}"/>
    <cellStyle name="20% - Accent1 4 6 2 3 2 4 3" xfId="44482" xr:uid="{00000000-0005-0000-0000-00000BAD0000}"/>
    <cellStyle name="20% - Accent1 4 6 2 3 2 4 3 2" xfId="44483" xr:uid="{00000000-0005-0000-0000-00000CAD0000}"/>
    <cellStyle name="20% - Accent1 4 6 2 3 2 4 4" xfId="44484" xr:uid="{00000000-0005-0000-0000-00000DAD0000}"/>
    <cellStyle name="20% - Accent1 4 6 2 3 2 5" xfId="44485" xr:uid="{00000000-0005-0000-0000-00000EAD0000}"/>
    <cellStyle name="20% - Accent1 4 6 2 3 2 5 2" xfId="44486" xr:uid="{00000000-0005-0000-0000-00000FAD0000}"/>
    <cellStyle name="20% - Accent1 4 6 2 3 2 5 2 2" xfId="44487" xr:uid="{00000000-0005-0000-0000-000010AD0000}"/>
    <cellStyle name="20% - Accent1 4 6 2 3 2 5 3" xfId="44488" xr:uid="{00000000-0005-0000-0000-000011AD0000}"/>
    <cellStyle name="20% - Accent1 4 6 2 3 2 6" xfId="44489" xr:uid="{00000000-0005-0000-0000-000012AD0000}"/>
    <cellStyle name="20% - Accent1 4 6 2 3 2 6 2" xfId="44490" xr:uid="{00000000-0005-0000-0000-000013AD0000}"/>
    <cellStyle name="20% - Accent1 4 6 2 3 2 6 2 2" xfId="44491" xr:uid="{00000000-0005-0000-0000-000014AD0000}"/>
    <cellStyle name="20% - Accent1 4 6 2 3 2 6 3" xfId="44492" xr:uid="{00000000-0005-0000-0000-000015AD0000}"/>
    <cellStyle name="20% - Accent1 4 6 2 3 2 7" xfId="44493" xr:uid="{00000000-0005-0000-0000-000016AD0000}"/>
    <cellStyle name="20% - Accent1 4 6 2 3 2 7 2" xfId="44494" xr:uid="{00000000-0005-0000-0000-000017AD0000}"/>
    <cellStyle name="20% - Accent1 4 6 2 3 2 8" xfId="44495" xr:uid="{00000000-0005-0000-0000-000018AD0000}"/>
    <cellStyle name="20% - Accent1 4 6 2 3 2 8 2" xfId="44496" xr:uid="{00000000-0005-0000-0000-000019AD0000}"/>
    <cellStyle name="20% - Accent1 4 6 2 3 2 9" xfId="44497" xr:uid="{00000000-0005-0000-0000-00001AAD0000}"/>
    <cellStyle name="20% - Accent1 4 6 2 3 3" xfId="44498" xr:uid="{00000000-0005-0000-0000-00001BAD0000}"/>
    <cellStyle name="20% - Accent1 4 6 2 3 3 2" xfId="44499" xr:uid="{00000000-0005-0000-0000-00001CAD0000}"/>
    <cellStyle name="20% - Accent1 4 6 2 3 3 2 2" xfId="44500" xr:uid="{00000000-0005-0000-0000-00001DAD0000}"/>
    <cellStyle name="20% - Accent1 4 6 2 3 3 2 2 2" xfId="44501" xr:uid="{00000000-0005-0000-0000-00001EAD0000}"/>
    <cellStyle name="20% - Accent1 4 6 2 3 3 2 2 2 2" xfId="44502" xr:uid="{00000000-0005-0000-0000-00001FAD0000}"/>
    <cellStyle name="20% - Accent1 4 6 2 3 3 2 2 3" xfId="44503" xr:uid="{00000000-0005-0000-0000-000020AD0000}"/>
    <cellStyle name="20% - Accent1 4 6 2 3 3 2 3" xfId="44504" xr:uid="{00000000-0005-0000-0000-000021AD0000}"/>
    <cellStyle name="20% - Accent1 4 6 2 3 3 2 3 2" xfId="44505" xr:uid="{00000000-0005-0000-0000-000022AD0000}"/>
    <cellStyle name="20% - Accent1 4 6 2 3 3 2 4" xfId="44506" xr:uid="{00000000-0005-0000-0000-000023AD0000}"/>
    <cellStyle name="20% - Accent1 4 6 2 3 3 3" xfId="44507" xr:uid="{00000000-0005-0000-0000-000024AD0000}"/>
    <cellStyle name="20% - Accent1 4 6 2 3 3 3 2" xfId="44508" xr:uid="{00000000-0005-0000-0000-000025AD0000}"/>
    <cellStyle name="20% - Accent1 4 6 2 3 3 3 2 2" xfId="44509" xr:uid="{00000000-0005-0000-0000-000026AD0000}"/>
    <cellStyle name="20% - Accent1 4 6 2 3 3 3 2 2 2" xfId="44510" xr:uid="{00000000-0005-0000-0000-000027AD0000}"/>
    <cellStyle name="20% - Accent1 4 6 2 3 3 3 2 3" xfId="44511" xr:uid="{00000000-0005-0000-0000-000028AD0000}"/>
    <cellStyle name="20% - Accent1 4 6 2 3 3 3 3" xfId="44512" xr:uid="{00000000-0005-0000-0000-000029AD0000}"/>
    <cellStyle name="20% - Accent1 4 6 2 3 3 3 3 2" xfId="44513" xr:uid="{00000000-0005-0000-0000-00002AAD0000}"/>
    <cellStyle name="20% - Accent1 4 6 2 3 3 3 4" xfId="44514" xr:uid="{00000000-0005-0000-0000-00002BAD0000}"/>
    <cellStyle name="20% - Accent1 4 6 2 3 3 4" xfId="44515" xr:uid="{00000000-0005-0000-0000-00002CAD0000}"/>
    <cellStyle name="20% - Accent1 4 6 2 3 3 4 2" xfId="44516" xr:uid="{00000000-0005-0000-0000-00002DAD0000}"/>
    <cellStyle name="20% - Accent1 4 6 2 3 3 4 2 2" xfId="44517" xr:uid="{00000000-0005-0000-0000-00002EAD0000}"/>
    <cellStyle name="20% - Accent1 4 6 2 3 3 4 2 2 2" xfId="44518" xr:uid="{00000000-0005-0000-0000-00002FAD0000}"/>
    <cellStyle name="20% - Accent1 4 6 2 3 3 4 2 3" xfId="44519" xr:uid="{00000000-0005-0000-0000-000030AD0000}"/>
    <cellStyle name="20% - Accent1 4 6 2 3 3 4 3" xfId="44520" xr:uid="{00000000-0005-0000-0000-000031AD0000}"/>
    <cellStyle name="20% - Accent1 4 6 2 3 3 4 3 2" xfId="44521" xr:uid="{00000000-0005-0000-0000-000032AD0000}"/>
    <cellStyle name="20% - Accent1 4 6 2 3 3 4 4" xfId="44522" xr:uid="{00000000-0005-0000-0000-000033AD0000}"/>
    <cellStyle name="20% - Accent1 4 6 2 3 3 5" xfId="44523" xr:uid="{00000000-0005-0000-0000-000034AD0000}"/>
    <cellStyle name="20% - Accent1 4 6 2 3 3 5 2" xfId="44524" xr:uid="{00000000-0005-0000-0000-000035AD0000}"/>
    <cellStyle name="20% - Accent1 4 6 2 3 3 5 2 2" xfId="44525" xr:uid="{00000000-0005-0000-0000-000036AD0000}"/>
    <cellStyle name="20% - Accent1 4 6 2 3 3 5 3" xfId="44526" xr:uid="{00000000-0005-0000-0000-000037AD0000}"/>
    <cellStyle name="20% - Accent1 4 6 2 3 3 6" xfId="44527" xr:uid="{00000000-0005-0000-0000-000038AD0000}"/>
    <cellStyle name="20% - Accent1 4 6 2 3 3 6 2" xfId="44528" xr:uid="{00000000-0005-0000-0000-000039AD0000}"/>
    <cellStyle name="20% - Accent1 4 6 2 3 3 6 2 2" xfId="44529" xr:uid="{00000000-0005-0000-0000-00003AAD0000}"/>
    <cellStyle name="20% - Accent1 4 6 2 3 3 6 3" xfId="44530" xr:uid="{00000000-0005-0000-0000-00003BAD0000}"/>
    <cellStyle name="20% - Accent1 4 6 2 3 3 7" xfId="44531" xr:uid="{00000000-0005-0000-0000-00003CAD0000}"/>
    <cellStyle name="20% - Accent1 4 6 2 3 3 7 2" xfId="44532" xr:uid="{00000000-0005-0000-0000-00003DAD0000}"/>
    <cellStyle name="20% - Accent1 4 6 2 3 3 8" xfId="44533" xr:uid="{00000000-0005-0000-0000-00003EAD0000}"/>
    <cellStyle name="20% - Accent1 4 6 2 3 3 8 2" xfId="44534" xr:uid="{00000000-0005-0000-0000-00003FAD0000}"/>
    <cellStyle name="20% - Accent1 4 6 2 3 3 9" xfId="44535" xr:uid="{00000000-0005-0000-0000-000040AD0000}"/>
    <cellStyle name="20% - Accent1 4 6 2 3 4" xfId="44536" xr:uid="{00000000-0005-0000-0000-000041AD0000}"/>
    <cellStyle name="20% - Accent1 4 6 2 3 4 2" xfId="44537" xr:uid="{00000000-0005-0000-0000-000042AD0000}"/>
    <cellStyle name="20% - Accent1 4 6 2 3 4 2 2" xfId="44538" xr:uid="{00000000-0005-0000-0000-000043AD0000}"/>
    <cellStyle name="20% - Accent1 4 6 2 3 4 2 2 2" xfId="44539" xr:uid="{00000000-0005-0000-0000-000044AD0000}"/>
    <cellStyle name="20% - Accent1 4 6 2 3 4 2 3" xfId="44540" xr:uid="{00000000-0005-0000-0000-000045AD0000}"/>
    <cellStyle name="20% - Accent1 4 6 2 3 4 3" xfId="44541" xr:uid="{00000000-0005-0000-0000-000046AD0000}"/>
    <cellStyle name="20% - Accent1 4 6 2 3 4 3 2" xfId="44542" xr:uid="{00000000-0005-0000-0000-000047AD0000}"/>
    <cellStyle name="20% - Accent1 4 6 2 3 4 4" xfId="44543" xr:uid="{00000000-0005-0000-0000-000048AD0000}"/>
    <cellStyle name="20% - Accent1 4 6 2 3 5" xfId="44544" xr:uid="{00000000-0005-0000-0000-000049AD0000}"/>
    <cellStyle name="20% - Accent1 4 6 2 3 5 2" xfId="44545" xr:uid="{00000000-0005-0000-0000-00004AAD0000}"/>
    <cellStyle name="20% - Accent1 4 6 2 3 5 2 2" xfId="44546" xr:uid="{00000000-0005-0000-0000-00004BAD0000}"/>
    <cellStyle name="20% - Accent1 4 6 2 3 5 2 2 2" xfId="44547" xr:uid="{00000000-0005-0000-0000-00004CAD0000}"/>
    <cellStyle name="20% - Accent1 4 6 2 3 5 2 3" xfId="44548" xr:uid="{00000000-0005-0000-0000-00004DAD0000}"/>
    <cellStyle name="20% - Accent1 4 6 2 3 5 3" xfId="44549" xr:uid="{00000000-0005-0000-0000-00004EAD0000}"/>
    <cellStyle name="20% - Accent1 4 6 2 3 5 3 2" xfId="44550" xr:uid="{00000000-0005-0000-0000-00004FAD0000}"/>
    <cellStyle name="20% - Accent1 4 6 2 3 5 4" xfId="44551" xr:uid="{00000000-0005-0000-0000-000050AD0000}"/>
    <cellStyle name="20% - Accent1 4 6 2 3 6" xfId="44552" xr:uid="{00000000-0005-0000-0000-000051AD0000}"/>
    <cellStyle name="20% - Accent1 4 6 2 3 6 2" xfId="44553" xr:uid="{00000000-0005-0000-0000-000052AD0000}"/>
    <cellStyle name="20% - Accent1 4 6 2 3 6 2 2" xfId="44554" xr:uid="{00000000-0005-0000-0000-000053AD0000}"/>
    <cellStyle name="20% - Accent1 4 6 2 3 6 2 2 2" xfId="44555" xr:uid="{00000000-0005-0000-0000-000054AD0000}"/>
    <cellStyle name="20% - Accent1 4 6 2 3 6 2 3" xfId="44556" xr:uid="{00000000-0005-0000-0000-000055AD0000}"/>
    <cellStyle name="20% - Accent1 4 6 2 3 6 3" xfId="44557" xr:uid="{00000000-0005-0000-0000-000056AD0000}"/>
    <cellStyle name="20% - Accent1 4 6 2 3 6 3 2" xfId="44558" xr:uid="{00000000-0005-0000-0000-000057AD0000}"/>
    <cellStyle name="20% - Accent1 4 6 2 3 6 4" xfId="44559" xr:uid="{00000000-0005-0000-0000-000058AD0000}"/>
    <cellStyle name="20% - Accent1 4 6 2 3 7" xfId="44560" xr:uid="{00000000-0005-0000-0000-000059AD0000}"/>
    <cellStyle name="20% - Accent1 4 6 2 3 7 2" xfId="44561" xr:uid="{00000000-0005-0000-0000-00005AAD0000}"/>
    <cellStyle name="20% - Accent1 4 6 2 3 7 2 2" xfId="44562" xr:uid="{00000000-0005-0000-0000-00005BAD0000}"/>
    <cellStyle name="20% - Accent1 4 6 2 3 7 3" xfId="44563" xr:uid="{00000000-0005-0000-0000-00005CAD0000}"/>
    <cellStyle name="20% - Accent1 4 6 2 3 8" xfId="44564" xr:uid="{00000000-0005-0000-0000-00005DAD0000}"/>
    <cellStyle name="20% - Accent1 4 6 2 3 8 2" xfId="44565" xr:uid="{00000000-0005-0000-0000-00005EAD0000}"/>
    <cellStyle name="20% - Accent1 4 6 2 3 8 2 2" xfId="44566" xr:uid="{00000000-0005-0000-0000-00005FAD0000}"/>
    <cellStyle name="20% - Accent1 4 6 2 3 8 3" xfId="44567" xr:uid="{00000000-0005-0000-0000-000060AD0000}"/>
    <cellStyle name="20% - Accent1 4 6 2 3 9" xfId="44568" xr:uid="{00000000-0005-0000-0000-000061AD0000}"/>
    <cellStyle name="20% - Accent1 4 6 2 3 9 2" xfId="44569" xr:uid="{00000000-0005-0000-0000-000062AD0000}"/>
    <cellStyle name="20% - Accent1 4 6 2 4" xfId="44570" xr:uid="{00000000-0005-0000-0000-000063AD0000}"/>
    <cellStyle name="20% - Accent1 4 6 2 4 10" xfId="44571" xr:uid="{00000000-0005-0000-0000-000064AD0000}"/>
    <cellStyle name="20% - Accent1 4 6 2 4 10 2" xfId="44572" xr:uid="{00000000-0005-0000-0000-000065AD0000}"/>
    <cellStyle name="20% - Accent1 4 6 2 4 11" xfId="44573" xr:uid="{00000000-0005-0000-0000-000066AD0000}"/>
    <cellStyle name="20% - Accent1 4 6 2 4 2" xfId="44574" xr:uid="{00000000-0005-0000-0000-000067AD0000}"/>
    <cellStyle name="20% - Accent1 4 6 2 4 2 2" xfId="44575" xr:uid="{00000000-0005-0000-0000-000068AD0000}"/>
    <cellStyle name="20% - Accent1 4 6 2 4 2 2 2" xfId="44576" xr:uid="{00000000-0005-0000-0000-000069AD0000}"/>
    <cellStyle name="20% - Accent1 4 6 2 4 2 2 2 2" xfId="44577" xr:uid="{00000000-0005-0000-0000-00006AAD0000}"/>
    <cellStyle name="20% - Accent1 4 6 2 4 2 2 2 2 2" xfId="44578" xr:uid="{00000000-0005-0000-0000-00006BAD0000}"/>
    <cellStyle name="20% - Accent1 4 6 2 4 2 2 2 3" xfId="44579" xr:uid="{00000000-0005-0000-0000-00006CAD0000}"/>
    <cellStyle name="20% - Accent1 4 6 2 4 2 2 3" xfId="44580" xr:uid="{00000000-0005-0000-0000-00006DAD0000}"/>
    <cellStyle name="20% - Accent1 4 6 2 4 2 2 3 2" xfId="44581" xr:uid="{00000000-0005-0000-0000-00006EAD0000}"/>
    <cellStyle name="20% - Accent1 4 6 2 4 2 2 4" xfId="44582" xr:uid="{00000000-0005-0000-0000-00006FAD0000}"/>
    <cellStyle name="20% - Accent1 4 6 2 4 2 3" xfId="44583" xr:uid="{00000000-0005-0000-0000-000070AD0000}"/>
    <cellStyle name="20% - Accent1 4 6 2 4 2 3 2" xfId="44584" xr:uid="{00000000-0005-0000-0000-000071AD0000}"/>
    <cellStyle name="20% - Accent1 4 6 2 4 2 3 2 2" xfId="44585" xr:uid="{00000000-0005-0000-0000-000072AD0000}"/>
    <cellStyle name="20% - Accent1 4 6 2 4 2 3 2 2 2" xfId="44586" xr:uid="{00000000-0005-0000-0000-000073AD0000}"/>
    <cellStyle name="20% - Accent1 4 6 2 4 2 3 2 3" xfId="44587" xr:uid="{00000000-0005-0000-0000-000074AD0000}"/>
    <cellStyle name="20% - Accent1 4 6 2 4 2 3 3" xfId="44588" xr:uid="{00000000-0005-0000-0000-000075AD0000}"/>
    <cellStyle name="20% - Accent1 4 6 2 4 2 3 3 2" xfId="44589" xr:uid="{00000000-0005-0000-0000-000076AD0000}"/>
    <cellStyle name="20% - Accent1 4 6 2 4 2 3 4" xfId="44590" xr:uid="{00000000-0005-0000-0000-000077AD0000}"/>
    <cellStyle name="20% - Accent1 4 6 2 4 2 4" xfId="44591" xr:uid="{00000000-0005-0000-0000-000078AD0000}"/>
    <cellStyle name="20% - Accent1 4 6 2 4 2 4 2" xfId="44592" xr:uid="{00000000-0005-0000-0000-000079AD0000}"/>
    <cellStyle name="20% - Accent1 4 6 2 4 2 4 2 2" xfId="44593" xr:uid="{00000000-0005-0000-0000-00007AAD0000}"/>
    <cellStyle name="20% - Accent1 4 6 2 4 2 4 2 2 2" xfId="44594" xr:uid="{00000000-0005-0000-0000-00007BAD0000}"/>
    <cellStyle name="20% - Accent1 4 6 2 4 2 4 2 3" xfId="44595" xr:uid="{00000000-0005-0000-0000-00007CAD0000}"/>
    <cellStyle name="20% - Accent1 4 6 2 4 2 4 3" xfId="44596" xr:uid="{00000000-0005-0000-0000-00007DAD0000}"/>
    <cellStyle name="20% - Accent1 4 6 2 4 2 4 3 2" xfId="44597" xr:uid="{00000000-0005-0000-0000-00007EAD0000}"/>
    <cellStyle name="20% - Accent1 4 6 2 4 2 4 4" xfId="44598" xr:uid="{00000000-0005-0000-0000-00007FAD0000}"/>
    <cellStyle name="20% - Accent1 4 6 2 4 2 5" xfId="44599" xr:uid="{00000000-0005-0000-0000-000080AD0000}"/>
    <cellStyle name="20% - Accent1 4 6 2 4 2 5 2" xfId="44600" xr:uid="{00000000-0005-0000-0000-000081AD0000}"/>
    <cellStyle name="20% - Accent1 4 6 2 4 2 5 2 2" xfId="44601" xr:uid="{00000000-0005-0000-0000-000082AD0000}"/>
    <cellStyle name="20% - Accent1 4 6 2 4 2 5 3" xfId="44602" xr:uid="{00000000-0005-0000-0000-000083AD0000}"/>
    <cellStyle name="20% - Accent1 4 6 2 4 2 6" xfId="44603" xr:uid="{00000000-0005-0000-0000-000084AD0000}"/>
    <cellStyle name="20% - Accent1 4 6 2 4 2 6 2" xfId="44604" xr:uid="{00000000-0005-0000-0000-000085AD0000}"/>
    <cellStyle name="20% - Accent1 4 6 2 4 2 6 2 2" xfId="44605" xr:uid="{00000000-0005-0000-0000-000086AD0000}"/>
    <cellStyle name="20% - Accent1 4 6 2 4 2 6 3" xfId="44606" xr:uid="{00000000-0005-0000-0000-000087AD0000}"/>
    <cellStyle name="20% - Accent1 4 6 2 4 2 7" xfId="44607" xr:uid="{00000000-0005-0000-0000-000088AD0000}"/>
    <cellStyle name="20% - Accent1 4 6 2 4 2 7 2" xfId="44608" xr:uid="{00000000-0005-0000-0000-000089AD0000}"/>
    <cellStyle name="20% - Accent1 4 6 2 4 2 8" xfId="44609" xr:uid="{00000000-0005-0000-0000-00008AAD0000}"/>
    <cellStyle name="20% - Accent1 4 6 2 4 2 8 2" xfId="44610" xr:uid="{00000000-0005-0000-0000-00008BAD0000}"/>
    <cellStyle name="20% - Accent1 4 6 2 4 2 9" xfId="44611" xr:uid="{00000000-0005-0000-0000-00008CAD0000}"/>
    <cellStyle name="20% - Accent1 4 6 2 4 3" xfId="44612" xr:uid="{00000000-0005-0000-0000-00008DAD0000}"/>
    <cellStyle name="20% - Accent1 4 6 2 4 3 2" xfId="44613" xr:uid="{00000000-0005-0000-0000-00008EAD0000}"/>
    <cellStyle name="20% - Accent1 4 6 2 4 3 2 2" xfId="44614" xr:uid="{00000000-0005-0000-0000-00008FAD0000}"/>
    <cellStyle name="20% - Accent1 4 6 2 4 3 2 2 2" xfId="44615" xr:uid="{00000000-0005-0000-0000-000090AD0000}"/>
    <cellStyle name="20% - Accent1 4 6 2 4 3 2 2 2 2" xfId="44616" xr:uid="{00000000-0005-0000-0000-000091AD0000}"/>
    <cellStyle name="20% - Accent1 4 6 2 4 3 2 2 3" xfId="44617" xr:uid="{00000000-0005-0000-0000-000092AD0000}"/>
    <cellStyle name="20% - Accent1 4 6 2 4 3 2 3" xfId="44618" xr:uid="{00000000-0005-0000-0000-000093AD0000}"/>
    <cellStyle name="20% - Accent1 4 6 2 4 3 2 3 2" xfId="44619" xr:uid="{00000000-0005-0000-0000-000094AD0000}"/>
    <cellStyle name="20% - Accent1 4 6 2 4 3 2 4" xfId="44620" xr:uid="{00000000-0005-0000-0000-000095AD0000}"/>
    <cellStyle name="20% - Accent1 4 6 2 4 3 3" xfId="44621" xr:uid="{00000000-0005-0000-0000-000096AD0000}"/>
    <cellStyle name="20% - Accent1 4 6 2 4 3 3 2" xfId="44622" xr:uid="{00000000-0005-0000-0000-000097AD0000}"/>
    <cellStyle name="20% - Accent1 4 6 2 4 3 3 2 2" xfId="44623" xr:uid="{00000000-0005-0000-0000-000098AD0000}"/>
    <cellStyle name="20% - Accent1 4 6 2 4 3 3 2 2 2" xfId="44624" xr:uid="{00000000-0005-0000-0000-000099AD0000}"/>
    <cellStyle name="20% - Accent1 4 6 2 4 3 3 2 3" xfId="44625" xr:uid="{00000000-0005-0000-0000-00009AAD0000}"/>
    <cellStyle name="20% - Accent1 4 6 2 4 3 3 3" xfId="44626" xr:uid="{00000000-0005-0000-0000-00009BAD0000}"/>
    <cellStyle name="20% - Accent1 4 6 2 4 3 3 3 2" xfId="44627" xr:uid="{00000000-0005-0000-0000-00009CAD0000}"/>
    <cellStyle name="20% - Accent1 4 6 2 4 3 3 4" xfId="44628" xr:uid="{00000000-0005-0000-0000-00009DAD0000}"/>
    <cellStyle name="20% - Accent1 4 6 2 4 3 4" xfId="44629" xr:uid="{00000000-0005-0000-0000-00009EAD0000}"/>
    <cellStyle name="20% - Accent1 4 6 2 4 3 4 2" xfId="44630" xr:uid="{00000000-0005-0000-0000-00009FAD0000}"/>
    <cellStyle name="20% - Accent1 4 6 2 4 3 4 2 2" xfId="44631" xr:uid="{00000000-0005-0000-0000-0000A0AD0000}"/>
    <cellStyle name="20% - Accent1 4 6 2 4 3 4 2 2 2" xfId="44632" xr:uid="{00000000-0005-0000-0000-0000A1AD0000}"/>
    <cellStyle name="20% - Accent1 4 6 2 4 3 4 2 3" xfId="44633" xr:uid="{00000000-0005-0000-0000-0000A2AD0000}"/>
    <cellStyle name="20% - Accent1 4 6 2 4 3 4 3" xfId="44634" xr:uid="{00000000-0005-0000-0000-0000A3AD0000}"/>
    <cellStyle name="20% - Accent1 4 6 2 4 3 4 3 2" xfId="44635" xr:uid="{00000000-0005-0000-0000-0000A4AD0000}"/>
    <cellStyle name="20% - Accent1 4 6 2 4 3 4 4" xfId="44636" xr:uid="{00000000-0005-0000-0000-0000A5AD0000}"/>
    <cellStyle name="20% - Accent1 4 6 2 4 3 5" xfId="44637" xr:uid="{00000000-0005-0000-0000-0000A6AD0000}"/>
    <cellStyle name="20% - Accent1 4 6 2 4 3 5 2" xfId="44638" xr:uid="{00000000-0005-0000-0000-0000A7AD0000}"/>
    <cellStyle name="20% - Accent1 4 6 2 4 3 5 2 2" xfId="44639" xr:uid="{00000000-0005-0000-0000-0000A8AD0000}"/>
    <cellStyle name="20% - Accent1 4 6 2 4 3 5 3" xfId="44640" xr:uid="{00000000-0005-0000-0000-0000A9AD0000}"/>
    <cellStyle name="20% - Accent1 4 6 2 4 3 6" xfId="44641" xr:uid="{00000000-0005-0000-0000-0000AAAD0000}"/>
    <cellStyle name="20% - Accent1 4 6 2 4 3 6 2" xfId="44642" xr:uid="{00000000-0005-0000-0000-0000ABAD0000}"/>
    <cellStyle name="20% - Accent1 4 6 2 4 3 6 2 2" xfId="44643" xr:uid="{00000000-0005-0000-0000-0000ACAD0000}"/>
    <cellStyle name="20% - Accent1 4 6 2 4 3 6 3" xfId="44644" xr:uid="{00000000-0005-0000-0000-0000ADAD0000}"/>
    <cellStyle name="20% - Accent1 4 6 2 4 3 7" xfId="44645" xr:uid="{00000000-0005-0000-0000-0000AEAD0000}"/>
    <cellStyle name="20% - Accent1 4 6 2 4 3 7 2" xfId="44646" xr:uid="{00000000-0005-0000-0000-0000AFAD0000}"/>
    <cellStyle name="20% - Accent1 4 6 2 4 3 8" xfId="44647" xr:uid="{00000000-0005-0000-0000-0000B0AD0000}"/>
    <cellStyle name="20% - Accent1 4 6 2 4 3 8 2" xfId="44648" xr:uid="{00000000-0005-0000-0000-0000B1AD0000}"/>
    <cellStyle name="20% - Accent1 4 6 2 4 3 9" xfId="44649" xr:uid="{00000000-0005-0000-0000-0000B2AD0000}"/>
    <cellStyle name="20% - Accent1 4 6 2 4 4" xfId="44650" xr:uid="{00000000-0005-0000-0000-0000B3AD0000}"/>
    <cellStyle name="20% - Accent1 4 6 2 4 4 2" xfId="44651" xr:uid="{00000000-0005-0000-0000-0000B4AD0000}"/>
    <cellStyle name="20% - Accent1 4 6 2 4 4 2 2" xfId="44652" xr:uid="{00000000-0005-0000-0000-0000B5AD0000}"/>
    <cellStyle name="20% - Accent1 4 6 2 4 4 2 2 2" xfId="44653" xr:uid="{00000000-0005-0000-0000-0000B6AD0000}"/>
    <cellStyle name="20% - Accent1 4 6 2 4 4 2 3" xfId="44654" xr:uid="{00000000-0005-0000-0000-0000B7AD0000}"/>
    <cellStyle name="20% - Accent1 4 6 2 4 4 3" xfId="44655" xr:uid="{00000000-0005-0000-0000-0000B8AD0000}"/>
    <cellStyle name="20% - Accent1 4 6 2 4 4 3 2" xfId="44656" xr:uid="{00000000-0005-0000-0000-0000B9AD0000}"/>
    <cellStyle name="20% - Accent1 4 6 2 4 4 4" xfId="44657" xr:uid="{00000000-0005-0000-0000-0000BAAD0000}"/>
    <cellStyle name="20% - Accent1 4 6 2 4 5" xfId="44658" xr:uid="{00000000-0005-0000-0000-0000BBAD0000}"/>
    <cellStyle name="20% - Accent1 4 6 2 4 5 2" xfId="44659" xr:uid="{00000000-0005-0000-0000-0000BCAD0000}"/>
    <cellStyle name="20% - Accent1 4 6 2 4 5 2 2" xfId="44660" xr:uid="{00000000-0005-0000-0000-0000BDAD0000}"/>
    <cellStyle name="20% - Accent1 4 6 2 4 5 2 2 2" xfId="44661" xr:uid="{00000000-0005-0000-0000-0000BEAD0000}"/>
    <cellStyle name="20% - Accent1 4 6 2 4 5 2 3" xfId="44662" xr:uid="{00000000-0005-0000-0000-0000BFAD0000}"/>
    <cellStyle name="20% - Accent1 4 6 2 4 5 3" xfId="44663" xr:uid="{00000000-0005-0000-0000-0000C0AD0000}"/>
    <cellStyle name="20% - Accent1 4 6 2 4 5 3 2" xfId="44664" xr:uid="{00000000-0005-0000-0000-0000C1AD0000}"/>
    <cellStyle name="20% - Accent1 4 6 2 4 5 4" xfId="44665" xr:uid="{00000000-0005-0000-0000-0000C2AD0000}"/>
    <cellStyle name="20% - Accent1 4 6 2 4 6" xfId="44666" xr:uid="{00000000-0005-0000-0000-0000C3AD0000}"/>
    <cellStyle name="20% - Accent1 4 6 2 4 6 2" xfId="44667" xr:uid="{00000000-0005-0000-0000-0000C4AD0000}"/>
    <cellStyle name="20% - Accent1 4 6 2 4 6 2 2" xfId="44668" xr:uid="{00000000-0005-0000-0000-0000C5AD0000}"/>
    <cellStyle name="20% - Accent1 4 6 2 4 6 2 2 2" xfId="44669" xr:uid="{00000000-0005-0000-0000-0000C6AD0000}"/>
    <cellStyle name="20% - Accent1 4 6 2 4 6 2 3" xfId="44670" xr:uid="{00000000-0005-0000-0000-0000C7AD0000}"/>
    <cellStyle name="20% - Accent1 4 6 2 4 6 3" xfId="44671" xr:uid="{00000000-0005-0000-0000-0000C8AD0000}"/>
    <cellStyle name="20% - Accent1 4 6 2 4 6 3 2" xfId="44672" xr:uid="{00000000-0005-0000-0000-0000C9AD0000}"/>
    <cellStyle name="20% - Accent1 4 6 2 4 6 4" xfId="44673" xr:uid="{00000000-0005-0000-0000-0000CAAD0000}"/>
    <cellStyle name="20% - Accent1 4 6 2 4 7" xfId="44674" xr:uid="{00000000-0005-0000-0000-0000CBAD0000}"/>
    <cellStyle name="20% - Accent1 4 6 2 4 7 2" xfId="44675" xr:uid="{00000000-0005-0000-0000-0000CCAD0000}"/>
    <cellStyle name="20% - Accent1 4 6 2 4 7 2 2" xfId="44676" xr:uid="{00000000-0005-0000-0000-0000CDAD0000}"/>
    <cellStyle name="20% - Accent1 4 6 2 4 7 3" xfId="44677" xr:uid="{00000000-0005-0000-0000-0000CEAD0000}"/>
    <cellStyle name="20% - Accent1 4 6 2 4 8" xfId="44678" xr:uid="{00000000-0005-0000-0000-0000CFAD0000}"/>
    <cellStyle name="20% - Accent1 4 6 2 4 8 2" xfId="44679" xr:uid="{00000000-0005-0000-0000-0000D0AD0000}"/>
    <cellStyle name="20% - Accent1 4 6 2 4 8 2 2" xfId="44680" xr:uid="{00000000-0005-0000-0000-0000D1AD0000}"/>
    <cellStyle name="20% - Accent1 4 6 2 4 8 3" xfId="44681" xr:uid="{00000000-0005-0000-0000-0000D2AD0000}"/>
    <cellStyle name="20% - Accent1 4 6 2 4 9" xfId="44682" xr:uid="{00000000-0005-0000-0000-0000D3AD0000}"/>
    <cellStyle name="20% - Accent1 4 6 2 4 9 2" xfId="44683" xr:uid="{00000000-0005-0000-0000-0000D4AD0000}"/>
    <cellStyle name="20% - Accent1 4 6 2 5" xfId="44684" xr:uid="{00000000-0005-0000-0000-0000D5AD0000}"/>
    <cellStyle name="20% - Accent1 4 6 2 5 2" xfId="44685" xr:uid="{00000000-0005-0000-0000-0000D6AD0000}"/>
    <cellStyle name="20% - Accent1 4 6 2 5 2 2" xfId="44686" xr:uid="{00000000-0005-0000-0000-0000D7AD0000}"/>
    <cellStyle name="20% - Accent1 4 6 2 5 2 2 2" xfId="44687" xr:uid="{00000000-0005-0000-0000-0000D8AD0000}"/>
    <cellStyle name="20% - Accent1 4 6 2 5 2 2 2 2" xfId="44688" xr:uid="{00000000-0005-0000-0000-0000D9AD0000}"/>
    <cellStyle name="20% - Accent1 4 6 2 5 2 2 3" xfId="44689" xr:uid="{00000000-0005-0000-0000-0000DAAD0000}"/>
    <cellStyle name="20% - Accent1 4 6 2 5 2 3" xfId="44690" xr:uid="{00000000-0005-0000-0000-0000DBAD0000}"/>
    <cellStyle name="20% - Accent1 4 6 2 5 2 3 2" xfId="44691" xr:uid="{00000000-0005-0000-0000-0000DCAD0000}"/>
    <cellStyle name="20% - Accent1 4 6 2 5 2 4" xfId="44692" xr:uid="{00000000-0005-0000-0000-0000DDAD0000}"/>
    <cellStyle name="20% - Accent1 4 6 2 5 3" xfId="44693" xr:uid="{00000000-0005-0000-0000-0000DEAD0000}"/>
    <cellStyle name="20% - Accent1 4 6 2 5 3 2" xfId="44694" xr:uid="{00000000-0005-0000-0000-0000DFAD0000}"/>
    <cellStyle name="20% - Accent1 4 6 2 5 3 2 2" xfId="44695" xr:uid="{00000000-0005-0000-0000-0000E0AD0000}"/>
    <cellStyle name="20% - Accent1 4 6 2 5 3 2 2 2" xfId="44696" xr:uid="{00000000-0005-0000-0000-0000E1AD0000}"/>
    <cellStyle name="20% - Accent1 4 6 2 5 3 2 3" xfId="44697" xr:uid="{00000000-0005-0000-0000-0000E2AD0000}"/>
    <cellStyle name="20% - Accent1 4 6 2 5 3 3" xfId="44698" xr:uid="{00000000-0005-0000-0000-0000E3AD0000}"/>
    <cellStyle name="20% - Accent1 4 6 2 5 3 3 2" xfId="44699" xr:uid="{00000000-0005-0000-0000-0000E4AD0000}"/>
    <cellStyle name="20% - Accent1 4 6 2 5 3 4" xfId="44700" xr:uid="{00000000-0005-0000-0000-0000E5AD0000}"/>
    <cellStyle name="20% - Accent1 4 6 2 5 4" xfId="44701" xr:uid="{00000000-0005-0000-0000-0000E6AD0000}"/>
    <cellStyle name="20% - Accent1 4 6 2 5 4 2" xfId="44702" xr:uid="{00000000-0005-0000-0000-0000E7AD0000}"/>
    <cellStyle name="20% - Accent1 4 6 2 5 4 2 2" xfId="44703" xr:uid="{00000000-0005-0000-0000-0000E8AD0000}"/>
    <cellStyle name="20% - Accent1 4 6 2 5 4 2 2 2" xfId="44704" xr:uid="{00000000-0005-0000-0000-0000E9AD0000}"/>
    <cellStyle name="20% - Accent1 4 6 2 5 4 2 3" xfId="44705" xr:uid="{00000000-0005-0000-0000-0000EAAD0000}"/>
    <cellStyle name="20% - Accent1 4 6 2 5 4 3" xfId="44706" xr:uid="{00000000-0005-0000-0000-0000EBAD0000}"/>
    <cellStyle name="20% - Accent1 4 6 2 5 4 3 2" xfId="44707" xr:uid="{00000000-0005-0000-0000-0000ECAD0000}"/>
    <cellStyle name="20% - Accent1 4 6 2 5 4 4" xfId="44708" xr:uid="{00000000-0005-0000-0000-0000EDAD0000}"/>
    <cellStyle name="20% - Accent1 4 6 2 5 5" xfId="44709" xr:uid="{00000000-0005-0000-0000-0000EEAD0000}"/>
    <cellStyle name="20% - Accent1 4 6 2 5 5 2" xfId="44710" xr:uid="{00000000-0005-0000-0000-0000EFAD0000}"/>
    <cellStyle name="20% - Accent1 4 6 2 5 5 2 2" xfId="44711" xr:uid="{00000000-0005-0000-0000-0000F0AD0000}"/>
    <cellStyle name="20% - Accent1 4 6 2 5 5 3" xfId="44712" xr:uid="{00000000-0005-0000-0000-0000F1AD0000}"/>
    <cellStyle name="20% - Accent1 4 6 2 5 6" xfId="44713" xr:uid="{00000000-0005-0000-0000-0000F2AD0000}"/>
    <cellStyle name="20% - Accent1 4 6 2 5 6 2" xfId="44714" xr:uid="{00000000-0005-0000-0000-0000F3AD0000}"/>
    <cellStyle name="20% - Accent1 4 6 2 5 6 2 2" xfId="44715" xr:uid="{00000000-0005-0000-0000-0000F4AD0000}"/>
    <cellStyle name="20% - Accent1 4 6 2 5 6 3" xfId="44716" xr:uid="{00000000-0005-0000-0000-0000F5AD0000}"/>
    <cellStyle name="20% - Accent1 4 6 2 5 7" xfId="44717" xr:uid="{00000000-0005-0000-0000-0000F6AD0000}"/>
    <cellStyle name="20% - Accent1 4 6 2 5 7 2" xfId="44718" xr:uid="{00000000-0005-0000-0000-0000F7AD0000}"/>
    <cellStyle name="20% - Accent1 4 6 2 5 8" xfId="44719" xr:uid="{00000000-0005-0000-0000-0000F8AD0000}"/>
    <cellStyle name="20% - Accent1 4 6 2 5 8 2" xfId="44720" xr:uid="{00000000-0005-0000-0000-0000F9AD0000}"/>
    <cellStyle name="20% - Accent1 4 6 2 5 9" xfId="44721" xr:uid="{00000000-0005-0000-0000-0000FAAD0000}"/>
    <cellStyle name="20% - Accent1 4 6 2 6" xfId="44722" xr:uid="{00000000-0005-0000-0000-0000FBAD0000}"/>
    <cellStyle name="20% - Accent1 4 6 2 6 2" xfId="44723" xr:uid="{00000000-0005-0000-0000-0000FCAD0000}"/>
    <cellStyle name="20% - Accent1 4 6 2 6 2 2" xfId="44724" xr:uid="{00000000-0005-0000-0000-0000FDAD0000}"/>
    <cellStyle name="20% - Accent1 4 6 2 6 2 2 2" xfId="44725" xr:uid="{00000000-0005-0000-0000-0000FEAD0000}"/>
    <cellStyle name="20% - Accent1 4 6 2 6 2 2 2 2" xfId="44726" xr:uid="{00000000-0005-0000-0000-0000FFAD0000}"/>
    <cellStyle name="20% - Accent1 4 6 2 6 2 2 3" xfId="44727" xr:uid="{00000000-0005-0000-0000-000000AE0000}"/>
    <cellStyle name="20% - Accent1 4 6 2 6 2 3" xfId="44728" xr:uid="{00000000-0005-0000-0000-000001AE0000}"/>
    <cellStyle name="20% - Accent1 4 6 2 6 2 3 2" xfId="44729" xr:uid="{00000000-0005-0000-0000-000002AE0000}"/>
    <cellStyle name="20% - Accent1 4 6 2 6 2 4" xfId="44730" xr:uid="{00000000-0005-0000-0000-000003AE0000}"/>
    <cellStyle name="20% - Accent1 4 6 2 6 3" xfId="44731" xr:uid="{00000000-0005-0000-0000-000004AE0000}"/>
    <cellStyle name="20% - Accent1 4 6 2 6 3 2" xfId="44732" xr:uid="{00000000-0005-0000-0000-000005AE0000}"/>
    <cellStyle name="20% - Accent1 4 6 2 6 3 2 2" xfId="44733" xr:uid="{00000000-0005-0000-0000-000006AE0000}"/>
    <cellStyle name="20% - Accent1 4 6 2 6 3 2 2 2" xfId="44734" xr:uid="{00000000-0005-0000-0000-000007AE0000}"/>
    <cellStyle name="20% - Accent1 4 6 2 6 3 2 3" xfId="44735" xr:uid="{00000000-0005-0000-0000-000008AE0000}"/>
    <cellStyle name="20% - Accent1 4 6 2 6 3 3" xfId="44736" xr:uid="{00000000-0005-0000-0000-000009AE0000}"/>
    <cellStyle name="20% - Accent1 4 6 2 6 3 3 2" xfId="44737" xr:uid="{00000000-0005-0000-0000-00000AAE0000}"/>
    <cellStyle name="20% - Accent1 4 6 2 6 3 4" xfId="44738" xr:uid="{00000000-0005-0000-0000-00000BAE0000}"/>
    <cellStyle name="20% - Accent1 4 6 2 6 4" xfId="44739" xr:uid="{00000000-0005-0000-0000-00000CAE0000}"/>
    <cellStyle name="20% - Accent1 4 6 2 6 4 2" xfId="44740" xr:uid="{00000000-0005-0000-0000-00000DAE0000}"/>
    <cellStyle name="20% - Accent1 4 6 2 6 4 2 2" xfId="44741" xr:uid="{00000000-0005-0000-0000-00000EAE0000}"/>
    <cellStyle name="20% - Accent1 4 6 2 6 4 2 2 2" xfId="44742" xr:uid="{00000000-0005-0000-0000-00000FAE0000}"/>
    <cellStyle name="20% - Accent1 4 6 2 6 4 2 3" xfId="44743" xr:uid="{00000000-0005-0000-0000-000010AE0000}"/>
    <cellStyle name="20% - Accent1 4 6 2 6 4 3" xfId="44744" xr:uid="{00000000-0005-0000-0000-000011AE0000}"/>
    <cellStyle name="20% - Accent1 4 6 2 6 4 3 2" xfId="44745" xr:uid="{00000000-0005-0000-0000-000012AE0000}"/>
    <cellStyle name="20% - Accent1 4 6 2 6 4 4" xfId="44746" xr:uid="{00000000-0005-0000-0000-000013AE0000}"/>
    <cellStyle name="20% - Accent1 4 6 2 6 5" xfId="44747" xr:uid="{00000000-0005-0000-0000-000014AE0000}"/>
    <cellStyle name="20% - Accent1 4 6 2 6 5 2" xfId="44748" xr:uid="{00000000-0005-0000-0000-000015AE0000}"/>
    <cellStyle name="20% - Accent1 4 6 2 6 5 2 2" xfId="44749" xr:uid="{00000000-0005-0000-0000-000016AE0000}"/>
    <cellStyle name="20% - Accent1 4 6 2 6 5 3" xfId="44750" xr:uid="{00000000-0005-0000-0000-000017AE0000}"/>
    <cellStyle name="20% - Accent1 4 6 2 6 6" xfId="44751" xr:uid="{00000000-0005-0000-0000-000018AE0000}"/>
    <cellStyle name="20% - Accent1 4 6 2 6 6 2" xfId="44752" xr:uid="{00000000-0005-0000-0000-000019AE0000}"/>
    <cellStyle name="20% - Accent1 4 6 2 6 6 2 2" xfId="44753" xr:uid="{00000000-0005-0000-0000-00001AAE0000}"/>
    <cellStyle name="20% - Accent1 4 6 2 6 6 3" xfId="44754" xr:uid="{00000000-0005-0000-0000-00001BAE0000}"/>
    <cellStyle name="20% - Accent1 4 6 2 6 7" xfId="44755" xr:uid="{00000000-0005-0000-0000-00001CAE0000}"/>
    <cellStyle name="20% - Accent1 4 6 2 6 7 2" xfId="44756" xr:uid="{00000000-0005-0000-0000-00001DAE0000}"/>
    <cellStyle name="20% - Accent1 4 6 2 6 8" xfId="44757" xr:uid="{00000000-0005-0000-0000-00001EAE0000}"/>
    <cellStyle name="20% - Accent1 4 6 2 6 8 2" xfId="44758" xr:uid="{00000000-0005-0000-0000-00001FAE0000}"/>
    <cellStyle name="20% - Accent1 4 6 2 6 9" xfId="44759" xr:uid="{00000000-0005-0000-0000-000020AE0000}"/>
    <cellStyle name="20% - Accent1 4 6 2 7" xfId="44760" xr:uid="{00000000-0005-0000-0000-000021AE0000}"/>
    <cellStyle name="20% - Accent1 4 6 2 7 2" xfId="44761" xr:uid="{00000000-0005-0000-0000-000022AE0000}"/>
    <cellStyle name="20% - Accent1 4 6 2 7 2 2" xfId="44762" xr:uid="{00000000-0005-0000-0000-000023AE0000}"/>
    <cellStyle name="20% - Accent1 4 6 2 7 2 2 2" xfId="44763" xr:uid="{00000000-0005-0000-0000-000024AE0000}"/>
    <cellStyle name="20% - Accent1 4 6 2 7 2 3" xfId="44764" xr:uid="{00000000-0005-0000-0000-000025AE0000}"/>
    <cellStyle name="20% - Accent1 4 6 2 7 3" xfId="44765" xr:uid="{00000000-0005-0000-0000-000026AE0000}"/>
    <cellStyle name="20% - Accent1 4 6 2 7 3 2" xfId="44766" xr:uid="{00000000-0005-0000-0000-000027AE0000}"/>
    <cellStyle name="20% - Accent1 4 6 2 7 4" xfId="44767" xr:uid="{00000000-0005-0000-0000-000028AE0000}"/>
    <cellStyle name="20% - Accent1 4 6 2 8" xfId="44768" xr:uid="{00000000-0005-0000-0000-000029AE0000}"/>
    <cellStyle name="20% - Accent1 4 6 2 8 2" xfId="44769" xr:uid="{00000000-0005-0000-0000-00002AAE0000}"/>
    <cellStyle name="20% - Accent1 4 6 2 8 2 2" xfId="44770" xr:uid="{00000000-0005-0000-0000-00002BAE0000}"/>
    <cellStyle name="20% - Accent1 4 6 2 8 2 2 2" xfId="44771" xr:uid="{00000000-0005-0000-0000-00002CAE0000}"/>
    <cellStyle name="20% - Accent1 4 6 2 8 2 3" xfId="44772" xr:uid="{00000000-0005-0000-0000-00002DAE0000}"/>
    <cellStyle name="20% - Accent1 4 6 2 8 3" xfId="44773" xr:uid="{00000000-0005-0000-0000-00002EAE0000}"/>
    <cellStyle name="20% - Accent1 4 6 2 8 3 2" xfId="44774" xr:uid="{00000000-0005-0000-0000-00002FAE0000}"/>
    <cellStyle name="20% - Accent1 4 6 2 8 4" xfId="44775" xr:uid="{00000000-0005-0000-0000-000030AE0000}"/>
    <cellStyle name="20% - Accent1 4 6 2 9" xfId="44776" xr:uid="{00000000-0005-0000-0000-000031AE0000}"/>
    <cellStyle name="20% - Accent1 4 6 2 9 2" xfId="44777" xr:uid="{00000000-0005-0000-0000-000032AE0000}"/>
    <cellStyle name="20% - Accent1 4 6 2 9 2 2" xfId="44778" xr:uid="{00000000-0005-0000-0000-000033AE0000}"/>
    <cellStyle name="20% - Accent1 4 6 2 9 2 2 2" xfId="44779" xr:uid="{00000000-0005-0000-0000-000034AE0000}"/>
    <cellStyle name="20% - Accent1 4 6 2 9 2 3" xfId="44780" xr:uid="{00000000-0005-0000-0000-000035AE0000}"/>
    <cellStyle name="20% - Accent1 4 6 2 9 3" xfId="44781" xr:uid="{00000000-0005-0000-0000-000036AE0000}"/>
    <cellStyle name="20% - Accent1 4 6 2 9 3 2" xfId="44782" xr:uid="{00000000-0005-0000-0000-000037AE0000}"/>
    <cellStyle name="20% - Accent1 4 6 2 9 4" xfId="44783" xr:uid="{00000000-0005-0000-0000-000038AE0000}"/>
    <cellStyle name="20% - Accent1 4 6 3" xfId="44784" xr:uid="{00000000-0005-0000-0000-000039AE0000}"/>
    <cellStyle name="20% - Accent1 4 6 3 10" xfId="44785" xr:uid="{00000000-0005-0000-0000-00003AAE0000}"/>
    <cellStyle name="20% - Accent1 4 6 3 10 2" xfId="44786" xr:uid="{00000000-0005-0000-0000-00003BAE0000}"/>
    <cellStyle name="20% - Accent1 4 6 3 11" xfId="44787" xr:uid="{00000000-0005-0000-0000-00003CAE0000}"/>
    <cellStyle name="20% - Accent1 4 6 3 2" xfId="44788" xr:uid="{00000000-0005-0000-0000-00003DAE0000}"/>
    <cellStyle name="20% - Accent1 4 6 3 2 2" xfId="44789" xr:uid="{00000000-0005-0000-0000-00003EAE0000}"/>
    <cellStyle name="20% - Accent1 4 6 3 2 2 2" xfId="44790" xr:uid="{00000000-0005-0000-0000-00003FAE0000}"/>
    <cellStyle name="20% - Accent1 4 6 3 2 2 2 2" xfId="44791" xr:uid="{00000000-0005-0000-0000-000040AE0000}"/>
    <cellStyle name="20% - Accent1 4 6 3 2 2 2 2 2" xfId="44792" xr:uid="{00000000-0005-0000-0000-000041AE0000}"/>
    <cellStyle name="20% - Accent1 4 6 3 2 2 2 3" xfId="44793" xr:uid="{00000000-0005-0000-0000-000042AE0000}"/>
    <cellStyle name="20% - Accent1 4 6 3 2 2 3" xfId="44794" xr:uid="{00000000-0005-0000-0000-000043AE0000}"/>
    <cellStyle name="20% - Accent1 4 6 3 2 2 3 2" xfId="44795" xr:uid="{00000000-0005-0000-0000-000044AE0000}"/>
    <cellStyle name="20% - Accent1 4 6 3 2 2 4" xfId="44796" xr:uid="{00000000-0005-0000-0000-000045AE0000}"/>
    <cellStyle name="20% - Accent1 4 6 3 2 3" xfId="44797" xr:uid="{00000000-0005-0000-0000-000046AE0000}"/>
    <cellStyle name="20% - Accent1 4 6 3 2 3 2" xfId="44798" xr:uid="{00000000-0005-0000-0000-000047AE0000}"/>
    <cellStyle name="20% - Accent1 4 6 3 2 3 2 2" xfId="44799" xr:uid="{00000000-0005-0000-0000-000048AE0000}"/>
    <cellStyle name="20% - Accent1 4 6 3 2 3 2 2 2" xfId="44800" xr:uid="{00000000-0005-0000-0000-000049AE0000}"/>
    <cellStyle name="20% - Accent1 4 6 3 2 3 2 3" xfId="44801" xr:uid="{00000000-0005-0000-0000-00004AAE0000}"/>
    <cellStyle name="20% - Accent1 4 6 3 2 3 3" xfId="44802" xr:uid="{00000000-0005-0000-0000-00004BAE0000}"/>
    <cellStyle name="20% - Accent1 4 6 3 2 3 3 2" xfId="44803" xr:uid="{00000000-0005-0000-0000-00004CAE0000}"/>
    <cellStyle name="20% - Accent1 4 6 3 2 3 4" xfId="44804" xr:uid="{00000000-0005-0000-0000-00004DAE0000}"/>
    <cellStyle name="20% - Accent1 4 6 3 2 4" xfId="44805" xr:uid="{00000000-0005-0000-0000-00004EAE0000}"/>
    <cellStyle name="20% - Accent1 4 6 3 2 4 2" xfId="44806" xr:uid="{00000000-0005-0000-0000-00004FAE0000}"/>
    <cellStyle name="20% - Accent1 4 6 3 2 4 2 2" xfId="44807" xr:uid="{00000000-0005-0000-0000-000050AE0000}"/>
    <cellStyle name="20% - Accent1 4 6 3 2 4 2 2 2" xfId="44808" xr:uid="{00000000-0005-0000-0000-000051AE0000}"/>
    <cellStyle name="20% - Accent1 4 6 3 2 4 2 3" xfId="44809" xr:uid="{00000000-0005-0000-0000-000052AE0000}"/>
    <cellStyle name="20% - Accent1 4 6 3 2 4 3" xfId="44810" xr:uid="{00000000-0005-0000-0000-000053AE0000}"/>
    <cellStyle name="20% - Accent1 4 6 3 2 4 3 2" xfId="44811" xr:uid="{00000000-0005-0000-0000-000054AE0000}"/>
    <cellStyle name="20% - Accent1 4 6 3 2 4 4" xfId="44812" xr:uid="{00000000-0005-0000-0000-000055AE0000}"/>
    <cellStyle name="20% - Accent1 4 6 3 2 5" xfId="44813" xr:uid="{00000000-0005-0000-0000-000056AE0000}"/>
    <cellStyle name="20% - Accent1 4 6 3 2 5 2" xfId="44814" xr:uid="{00000000-0005-0000-0000-000057AE0000}"/>
    <cellStyle name="20% - Accent1 4 6 3 2 5 2 2" xfId="44815" xr:uid="{00000000-0005-0000-0000-000058AE0000}"/>
    <cellStyle name="20% - Accent1 4 6 3 2 5 3" xfId="44816" xr:uid="{00000000-0005-0000-0000-000059AE0000}"/>
    <cellStyle name="20% - Accent1 4 6 3 2 6" xfId="44817" xr:uid="{00000000-0005-0000-0000-00005AAE0000}"/>
    <cellStyle name="20% - Accent1 4 6 3 2 6 2" xfId="44818" xr:uid="{00000000-0005-0000-0000-00005BAE0000}"/>
    <cellStyle name="20% - Accent1 4 6 3 2 6 2 2" xfId="44819" xr:uid="{00000000-0005-0000-0000-00005CAE0000}"/>
    <cellStyle name="20% - Accent1 4 6 3 2 6 3" xfId="44820" xr:uid="{00000000-0005-0000-0000-00005DAE0000}"/>
    <cellStyle name="20% - Accent1 4 6 3 2 7" xfId="44821" xr:uid="{00000000-0005-0000-0000-00005EAE0000}"/>
    <cellStyle name="20% - Accent1 4 6 3 2 7 2" xfId="44822" xr:uid="{00000000-0005-0000-0000-00005FAE0000}"/>
    <cellStyle name="20% - Accent1 4 6 3 2 8" xfId="44823" xr:uid="{00000000-0005-0000-0000-000060AE0000}"/>
    <cellStyle name="20% - Accent1 4 6 3 2 8 2" xfId="44824" xr:uid="{00000000-0005-0000-0000-000061AE0000}"/>
    <cellStyle name="20% - Accent1 4 6 3 2 9" xfId="44825" xr:uid="{00000000-0005-0000-0000-000062AE0000}"/>
    <cellStyle name="20% - Accent1 4 6 3 3" xfId="44826" xr:uid="{00000000-0005-0000-0000-000063AE0000}"/>
    <cellStyle name="20% - Accent1 4 6 3 3 2" xfId="44827" xr:uid="{00000000-0005-0000-0000-000064AE0000}"/>
    <cellStyle name="20% - Accent1 4 6 3 3 2 2" xfId="44828" xr:uid="{00000000-0005-0000-0000-000065AE0000}"/>
    <cellStyle name="20% - Accent1 4 6 3 3 2 2 2" xfId="44829" xr:uid="{00000000-0005-0000-0000-000066AE0000}"/>
    <cellStyle name="20% - Accent1 4 6 3 3 2 2 2 2" xfId="44830" xr:uid="{00000000-0005-0000-0000-000067AE0000}"/>
    <cellStyle name="20% - Accent1 4 6 3 3 2 2 3" xfId="44831" xr:uid="{00000000-0005-0000-0000-000068AE0000}"/>
    <cellStyle name="20% - Accent1 4 6 3 3 2 3" xfId="44832" xr:uid="{00000000-0005-0000-0000-000069AE0000}"/>
    <cellStyle name="20% - Accent1 4 6 3 3 2 3 2" xfId="44833" xr:uid="{00000000-0005-0000-0000-00006AAE0000}"/>
    <cellStyle name="20% - Accent1 4 6 3 3 2 4" xfId="44834" xr:uid="{00000000-0005-0000-0000-00006BAE0000}"/>
    <cellStyle name="20% - Accent1 4 6 3 3 3" xfId="44835" xr:uid="{00000000-0005-0000-0000-00006CAE0000}"/>
    <cellStyle name="20% - Accent1 4 6 3 3 3 2" xfId="44836" xr:uid="{00000000-0005-0000-0000-00006DAE0000}"/>
    <cellStyle name="20% - Accent1 4 6 3 3 3 2 2" xfId="44837" xr:uid="{00000000-0005-0000-0000-00006EAE0000}"/>
    <cellStyle name="20% - Accent1 4 6 3 3 3 2 2 2" xfId="44838" xr:uid="{00000000-0005-0000-0000-00006FAE0000}"/>
    <cellStyle name="20% - Accent1 4 6 3 3 3 2 3" xfId="44839" xr:uid="{00000000-0005-0000-0000-000070AE0000}"/>
    <cellStyle name="20% - Accent1 4 6 3 3 3 3" xfId="44840" xr:uid="{00000000-0005-0000-0000-000071AE0000}"/>
    <cellStyle name="20% - Accent1 4 6 3 3 3 3 2" xfId="44841" xr:uid="{00000000-0005-0000-0000-000072AE0000}"/>
    <cellStyle name="20% - Accent1 4 6 3 3 3 4" xfId="44842" xr:uid="{00000000-0005-0000-0000-000073AE0000}"/>
    <cellStyle name="20% - Accent1 4 6 3 3 4" xfId="44843" xr:uid="{00000000-0005-0000-0000-000074AE0000}"/>
    <cellStyle name="20% - Accent1 4 6 3 3 4 2" xfId="44844" xr:uid="{00000000-0005-0000-0000-000075AE0000}"/>
    <cellStyle name="20% - Accent1 4 6 3 3 4 2 2" xfId="44845" xr:uid="{00000000-0005-0000-0000-000076AE0000}"/>
    <cellStyle name="20% - Accent1 4 6 3 3 4 2 2 2" xfId="44846" xr:uid="{00000000-0005-0000-0000-000077AE0000}"/>
    <cellStyle name="20% - Accent1 4 6 3 3 4 2 3" xfId="44847" xr:uid="{00000000-0005-0000-0000-000078AE0000}"/>
    <cellStyle name="20% - Accent1 4 6 3 3 4 3" xfId="44848" xr:uid="{00000000-0005-0000-0000-000079AE0000}"/>
    <cellStyle name="20% - Accent1 4 6 3 3 4 3 2" xfId="44849" xr:uid="{00000000-0005-0000-0000-00007AAE0000}"/>
    <cellStyle name="20% - Accent1 4 6 3 3 4 4" xfId="44850" xr:uid="{00000000-0005-0000-0000-00007BAE0000}"/>
    <cellStyle name="20% - Accent1 4 6 3 3 5" xfId="44851" xr:uid="{00000000-0005-0000-0000-00007CAE0000}"/>
    <cellStyle name="20% - Accent1 4 6 3 3 5 2" xfId="44852" xr:uid="{00000000-0005-0000-0000-00007DAE0000}"/>
    <cellStyle name="20% - Accent1 4 6 3 3 5 2 2" xfId="44853" xr:uid="{00000000-0005-0000-0000-00007EAE0000}"/>
    <cellStyle name="20% - Accent1 4 6 3 3 5 3" xfId="44854" xr:uid="{00000000-0005-0000-0000-00007FAE0000}"/>
    <cellStyle name="20% - Accent1 4 6 3 3 6" xfId="44855" xr:uid="{00000000-0005-0000-0000-000080AE0000}"/>
    <cellStyle name="20% - Accent1 4 6 3 3 6 2" xfId="44856" xr:uid="{00000000-0005-0000-0000-000081AE0000}"/>
    <cellStyle name="20% - Accent1 4 6 3 3 6 2 2" xfId="44857" xr:uid="{00000000-0005-0000-0000-000082AE0000}"/>
    <cellStyle name="20% - Accent1 4 6 3 3 6 3" xfId="44858" xr:uid="{00000000-0005-0000-0000-000083AE0000}"/>
    <cellStyle name="20% - Accent1 4 6 3 3 7" xfId="44859" xr:uid="{00000000-0005-0000-0000-000084AE0000}"/>
    <cellStyle name="20% - Accent1 4 6 3 3 7 2" xfId="44860" xr:uid="{00000000-0005-0000-0000-000085AE0000}"/>
    <cellStyle name="20% - Accent1 4 6 3 3 8" xfId="44861" xr:uid="{00000000-0005-0000-0000-000086AE0000}"/>
    <cellStyle name="20% - Accent1 4 6 3 3 8 2" xfId="44862" xr:uid="{00000000-0005-0000-0000-000087AE0000}"/>
    <cellStyle name="20% - Accent1 4 6 3 3 9" xfId="44863" xr:uid="{00000000-0005-0000-0000-000088AE0000}"/>
    <cellStyle name="20% - Accent1 4 6 3 4" xfId="44864" xr:uid="{00000000-0005-0000-0000-000089AE0000}"/>
    <cellStyle name="20% - Accent1 4 6 3 4 2" xfId="44865" xr:uid="{00000000-0005-0000-0000-00008AAE0000}"/>
    <cellStyle name="20% - Accent1 4 6 3 4 2 2" xfId="44866" xr:uid="{00000000-0005-0000-0000-00008BAE0000}"/>
    <cellStyle name="20% - Accent1 4 6 3 4 2 2 2" xfId="44867" xr:uid="{00000000-0005-0000-0000-00008CAE0000}"/>
    <cellStyle name="20% - Accent1 4 6 3 4 2 3" xfId="44868" xr:uid="{00000000-0005-0000-0000-00008DAE0000}"/>
    <cellStyle name="20% - Accent1 4 6 3 4 3" xfId="44869" xr:uid="{00000000-0005-0000-0000-00008EAE0000}"/>
    <cellStyle name="20% - Accent1 4 6 3 4 3 2" xfId="44870" xr:uid="{00000000-0005-0000-0000-00008FAE0000}"/>
    <cellStyle name="20% - Accent1 4 6 3 4 4" xfId="44871" xr:uid="{00000000-0005-0000-0000-000090AE0000}"/>
    <cellStyle name="20% - Accent1 4 6 3 5" xfId="44872" xr:uid="{00000000-0005-0000-0000-000091AE0000}"/>
    <cellStyle name="20% - Accent1 4 6 3 5 2" xfId="44873" xr:uid="{00000000-0005-0000-0000-000092AE0000}"/>
    <cellStyle name="20% - Accent1 4 6 3 5 2 2" xfId="44874" xr:uid="{00000000-0005-0000-0000-000093AE0000}"/>
    <cellStyle name="20% - Accent1 4 6 3 5 2 2 2" xfId="44875" xr:uid="{00000000-0005-0000-0000-000094AE0000}"/>
    <cellStyle name="20% - Accent1 4 6 3 5 2 3" xfId="44876" xr:uid="{00000000-0005-0000-0000-000095AE0000}"/>
    <cellStyle name="20% - Accent1 4 6 3 5 3" xfId="44877" xr:uid="{00000000-0005-0000-0000-000096AE0000}"/>
    <cellStyle name="20% - Accent1 4 6 3 5 3 2" xfId="44878" xr:uid="{00000000-0005-0000-0000-000097AE0000}"/>
    <cellStyle name="20% - Accent1 4 6 3 5 4" xfId="44879" xr:uid="{00000000-0005-0000-0000-000098AE0000}"/>
    <cellStyle name="20% - Accent1 4 6 3 6" xfId="44880" xr:uid="{00000000-0005-0000-0000-000099AE0000}"/>
    <cellStyle name="20% - Accent1 4 6 3 6 2" xfId="44881" xr:uid="{00000000-0005-0000-0000-00009AAE0000}"/>
    <cellStyle name="20% - Accent1 4 6 3 6 2 2" xfId="44882" xr:uid="{00000000-0005-0000-0000-00009BAE0000}"/>
    <cellStyle name="20% - Accent1 4 6 3 6 2 2 2" xfId="44883" xr:uid="{00000000-0005-0000-0000-00009CAE0000}"/>
    <cellStyle name="20% - Accent1 4 6 3 6 2 3" xfId="44884" xr:uid="{00000000-0005-0000-0000-00009DAE0000}"/>
    <cellStyle name="20% - Accent1 4 6 3 6 3" xfId="44885" xr:uid="{00000000-0005-0000-0000-00009EAE0000}"/>
    <cellStyle name="20% - Accent1 4 6 3 6 3 2" xfId="44886" xr:uid="{00000000-0005-0000-0000-00009FAE0000}"/>
    <cellStyle name="20% - Accent1 4 6 3 6 4" xfId="44887" xr:uid="{00000000-0005-0000-0000-0000A0AE0000}"/>
    <cellStyle name="20% - Accent1 4 6 3 7" xfId="44888" xr:uid="{00000000-0005-0000-0000-0000A1AE0000}"/>
    <cellStyle name="20% - Accent1 4 6 3 7 2" xfId="44889" xr:uid="{00000000-0005-0000-0000-0000A2AE0000}"/>
    <cellStyle name="20% - Accent1 4 6 3 7 2 2" xfId="44890" xr:uid="{00000000-0005-0000-0000-0000A3AE0000}"/>
    <cellStyle name="20% - Accent1 4 6 3 7 3" xfId="44891" xr:uid="{00000000-0005-0000-0000-0000A4AE0000}"/>
    <cellStyle name="20% - Accent1 4 6 3 8" xfId="44892" xr:uid="{00000000-0005-0000-0000-0000A5AE0000}"/>
    <cellStyle name="20% - Accent1 4 6 3 8 2" xfId="44893" xr:uid="{00000000-0005-0000-0000-0000A6AE0000}"/>
    <cellStyle name="20% - Accent1 4 6 3 8 2 2" xfId="44894" xr:uid="{00000000-0005-0000-0000-0000A7AE0000}"/>
    <cellStyle name="20% - Accent1 4 6 3 8 3" xfId="44895" xr:uid="{00000000-0005-0000-0000-0000A8AE0000}"/>
    <cellStyle name="20% - Accent1 4 6 3 9" xfId="44896" xr:uid="{00000000-0005-0000-0000-0000A9AE0000}"/>
    <cellStyle name="20% - Accent1 4 6 3 9 2" xfId="44897" xr:uid="{00000000-0005-0000-0000-0000AAAE0000}"/>
    <cellStyle name="20% - Accent1 4 6 4" xfId="44898" xr:uid="{00000000-0005-0000-0000-0000ABAE0000}"/>
    <cellStyle name="20% - Accent1 4 6 4 10" xfId="44899" xr:uid="{00000000-0005-0000-0000-0000ACAE0000}"/>
    <cellStyle name="20% - Accent1 4 6 4 10 2" xfId="44900" xr:uid="{00000000-0005-0000-0000-0000ADAE0000}"/>
    <cellStyle name="20% - Accent1 4 6 4 11" xfId="44901" xr:uid="{00000000-0005-0000-0000-0000AEAE0000}"/>
    <cellStyle name="20% - Accent1 4 6 4 2" xfId="44902" xr:uid="{00000000-0005-0000-0000-0000AFAE0000}"/>
    <cellStyle name="20% - Accent1 4 6 4 2 2" xfId="44903" xr:uid="{00000000-0005-0000-0000-0000B0AE0000}"/>
    <cellStyle name="20% - Accent1 4 6 4 2 2 2" xfId="44904" xr:uid="{00000000-0005-0000-0000-0000B1AE0000}"/>
    <cellStyle name="20% - Accent1 4 6 4 2 2 2 2" xfId="44905" xr:uid="{00000000-0005-0000-0000-0000B2AE0000}"/>
    <cellStyle name="20% - Accent1 4 6 4 2 2 2 2 2" xfId="44906" xr:uid="{00000000-0005-0000-0000-0000B3AE0000}"/>
    <cellStyle name="20% - Accent1 4 6 4 2 2 2 3" xfId="44907" xr:uid="{00000000-0005-0000-0000-0000B4AE0000}"/>
    <cellStyle name="20% - Accent1 4 6 4 2 2 3" xfId="44908" xr:uid="{00000000-0005-0000-0000-0000B5AE0000}"/>
    <cellStyle name="20% - Accent1 4 6 4 2 2 3 2" xfId="44909" xr:uid="{00000000-0005-0000-0000-0000B6AE0000}"/>
    <cellStyle name="20% - Accent1 4 6 4 2 2 4" xfId="44910" xr:uid="{00000000-0005-0000-0000-0000B7AE0000}"/>
    <cellStyle name="20% - Accent1 4 6 4 2 3" xfId="44911" xr:uid="{00000000-0005-0000-0000-0000B8AE0000}"/>
    <cellStyle name="20% - Accent1 4 6 4 2 3 2" xfId="44912" xr:uid="{00000000-0005-0000-0000-0000B9AE0000}"/>
    <cellStyle name="20% - Accent1 4 6 4 2 3 2 2" xfId="44913" xr:uid="{00000000-0005-0000-0000-0000BAAE0000}"/>
    <cellStyle name="20% - Accent1 4 6 4 2 3 2 2 2" xfId="44914" xr:uid="{00000000-0005-0000-0000-0000BBAE0000}"/>
    <cellStyle name="20% - Accent1 4 6 4 2 3 2 3" xfId="44915" xr:uid="{00000000-0005-0000-0000-0000BCAE0000}"/>
    <cellStyle name="20% - Accent1 4 6 4 2 3 3" xfId="44916" xr:uid="{00000000-0005-0000-0000-0000BDAE0000}"/>
    <cellStyle name="20% - Accent1 4 6 4 2 3 3 2" xfId="44917" xr:uid="{00000000-0005-0000-0000-0000BEAE0000}"/>
    <cellStyle name="20% - Accent1 4 6 4 2 3 4" xfId="44918" xr:uid="{00000000-0005-0000-0000-0000BFAE0000}"/>
    <cellStyle name="20% - Accent1 4 6 4 2 4" xfId="44919" xr:uid="{00000000-0005-0000-0000-0000C0AE0000}"/>
    <cellStyle name="20% - Accent1 4 6 4 2 4 2" xfId="44920" xr:uid="{00000000-0005-0000-0000-0000C1AE0000}"/>
    <cellStyle name="20% - Accent1 4 6 4 2 4 2 2" xfId="44921" xr:uid="{00000000-0005-0000-0000-0000C2AE0000}"/>
    <cellStyle name="20% - Accent1 4 6 4 2 4 2 2 2" xfId="44922" xr:uid="{00000000-0005-0000-0000-0000C3AE0000}"/>
    <cellStyle name="20% - Accent1 4 6 4 2 4 2 3" xfId="44923" xr:uid="{00000000-0005-0000-0000-0000C4AE0000}"/>
    <cellStyle name="20% - Accent1 4 6 4 2 4 3" xfId="44924" xr:uid="{00000000-0005-0000-0000-0000C5AE0000}"/>
    <cellStyle name="20% - Accent1 4 6 4 2 4 3 2" xfId="44925" xr:uid="{00000000-0005-0000-0000-0000C6AE0000}"/>
    <cellStyle name="20% - Accent1 4 6 4 2 4 4" xfId="44926" xr:uid="{00000000-0005-0000-0000-0000C7AE0000}"/>
    <cellStyle name="20% - Accent1 4 6 4 2 5" xfId="44927" xr:uid="{00000000-0005-0000-0000-0000C8AE0000}"/>
    <cellStyle name="20% - Accent1 4 6 4 2 5 2" xfId="44928" xr:uid="{00000000-0005-0000-0000-0000C9AE0000}"/>
    <cellStyle name="20% - Accent1 4 6 4 2 5 2 2" xfId="44929" xr:uid="{00000000-0005-0000-0000-0000CAAE0000}"/>
    <cellStyle name="20% - Accent1 4 6 4 2 5 3" xfId="44930" xr:uid="{00000000-0005-0000-0000-0000CBAE0000}"/>
    <cellStyle name="20% - Accent1 4 6 4 2 6" xfId="44931" xr:uid="{00000000-0005-0000-0000-0000CCAE0000}"/>
    <cellStyle name="20% - Accent1 4 6 4 2 6 2" xfId="44932" xr:uid="{00000000-0005-0000-0000-0000CDAE0000}"/>
    <cellStyle name="20% - Accent1 4 6 4 2 6 2 2" xfId="44933" xr:uid="{00000000-0005-0000-0000-0000CEAE0000}"/>
    <cellStyle name="20% - Accent1 4 6 4 2 6 3" xfId="44934" xr:uid="{00000000-0005-0000-0000-0000CFAE0000}"/>
    <cellStyle name="20% - Accent1 4 6 4 2 7" xfId="44935" xr:uid="{00000000-0005-0000-0000-0000D0AE0000}"/>
    <cellStyle name="20% - Accent1 4 6 4 2 7 2" xfId="44936" xr:uid="{00000000-0005-0000-0000-0000D1AE0000}"/>
    <cellStyle name="20% - Accent1 4 6 4 2 8" xfId="44937" xr:uid="{00000000-0005-0000-0000-0000D2AE0000}"/>
    <cellStyle name="20% - Accent1 4 6 4 2 8 2" xfId="44938" xr:uid="{00000000-0005-0000-0000-0000D3AE0000}"/>
    <cellStyle name="20% - Accent1 4 6 4 2 9" xfId="44939" xr:uid="{00000000-0005-0000-0000-0000D4AE0000}"/>
    <cellStyle name="20% - Accent1 4 6 4 3" xfId="44940" xr:uid="{00000000-0005-0000-0000-0000D5AE0000}"/>
    <cellStyle name="20% - Accent1 4 6 4 3 2" xfId="44941" xr:uid="{00000000-0005-0000-0000-0000D6AE0000}"/>
    <cellStyle name="20% - Accent1 4 6 4 3 2 2" xfId="44942" xr:uid="{00000000-0005-0000-0000-0000D7AE0000}"/>
    <cellStyle name="20% - Accent1 4 6 4 3 2 2 2" xfId="44943" xr:uid="{00000000-0005-0000-0000-0000D8AE0000}"/>
    <cellStyle name="20% - Accent1 4 6 4 3 2 2 2 2" xfId="44944" xr:uid="{00000000-0005-0000-0000-0000D9AE0000}"/>
    <cellStyle name="20% - Accent1 4 6 4 3 2 2 3" xfId="44945" xr:uid="{00000000-0005-0000-0000-0000DAAE0000}"/>
    <cellStyle name="20% - Accent1 4 6 4 3 2 3" xfId="44946" xr:uid="{00000000-0005-0000-0000-0000DBAE0000}"/>
    <cellStyle name="20% - Accent1 4 6 4 3 2 3 2" xfId="44947" xr:uid="{00000000-0005-0000-0000-0000DCAE0000}"/>
    <cellStyle name="20% - Accent1 4 6 4 3 2 4" xfId="44948" xr:uid="{00000000-0005-0000-0000-0000DDAE0000}"/>
    <cellStyle name="20% - Accent1 4 6 4 3 3" xfId="44949" xr:uid="{00000000-0005-0000-0000-0000DEAE0000}"/>
    <cellStyle name="20% - Accent1 4 6 4 3 3 2" xfId="44950" xr:uid="{00000000-0005-0000-0000-0000DFAE0000}"/>
    <cellStyle name="20% - Accent1 4 6 4 3 3 2 2" xfId="44951" xr:uid="{00000000-0005-0000-0000-0000E0AE0000}"/>
    <cellStyle name="20% - Accent1 4 6 4 3 3 2 2 2" xfId="44952" xr:uid="{00000000-0005-0000-0000-0000E1AE0000}"/>
    <cellStyle name="20% - Accent1 4 6 4 3 3 2 3" xfId="44953" xr:uid="{00000000-0005-0000-0000-0000E2AE0000}"/>
    <cellStyle name="20% - Accent1 4 6 4 3 3 3" xfId="44954" xr:uid="{00000000-0005-0000-0000-0000E3AE0000}"/>
    <cellStyle name="20% - Accent1 4 6 4 3 3 3 2" xfId="44955" xr:uid="{00000000-0005-0000-0000-0000E4AE0000}"/>
    <cellStyle name="20% - Accent1 4 6 4 3 3 4" xfId="44956" xr:uid="{00000000-0005-0000-0000-0000E5AE0000}"/>
    <cellStyle name="20% - Accent1 4 6 4 3 4" xfId="44957" xr:uid="{00000000-0005-0000-0000-0000E6AE0000}"/>
    <cellStyle name="20% - Accent1 4 6 4 3 4 2" xfId="44958" xr:uid="{00000000-0005-0000-0000-0000E7AE0000}"/>
    <cellStyle name="20% - Accent1 4 6 4 3 4 2 2" xfId="44959" xr:uid="{00000000-0005-0000-0000-0000E8AE0000}"/>
    <cellStyle name="20% - Accent1 4 6 4 3 4 2 2 2" xfId="44960" xr:uid="{00000000-0005-0000-0000-0000E9AE0000}"/>
    <cellStyle name="20% - Accent1 4 6 4 3 4 2 3" xfId="44961" xr:uid="{00000000-0005-0000-0000-0000EAAE0000}"/>
    <cellStyle name="20% - Accent1 4 6 4 3 4 3" xfId="44962" xr:uid="{00000000-0005-0000-0000-0000EBAE0000}"/>
    <cellStyle name="20% - Accent1 4 6 4 3 4 3 2" xfId="44963" xr:uid="{00000000-0005-0000-0000-0000ECAE0000}"/>
    <cellStyle name="20% - Accent1 4 6 4 3 4 4" xfId="44964" xr:uid="{00000000-0005-0000-0000-0000EDAE0000}"/>
    <cellStyle name="20% - Accent1 4 6 4 3 5" xfId="44965" xr:uid="{00000000-0005-0000-0000-0000EEAE0000}"/>
    <cellStyle name="20% - Accent1 4 6 4 3 5 2" xfId="44966" xr:uid="{00000000-0005-0000-0000-0000EFAE0000}"/>
    <cellStyle name="20% - Accent1 4 6 4 3 5 2 2" xfId="44967" xr:uid="{00000000-0005-0000-0000-0000F0AE0000}"/>
    <cellStyle name="20% - Accent1 4 6 4 3 5 3" xfId="44968" xr:uid="{00000000-0005-0000-0000-0000F1AE0000}"/>
    <cellStyle name="20% - Accent1 4 6 4 3 6" xfId="44969" xr:uid="{00000000-0005-0000-0000-0000F2AE0000}"/>
    <cellStyle name="20% - Accent1 4 6 4 3 6 2" xfId="44970" xr:uid="{00000000-0005-0000-0000-0000F3AE0000}"/>
    <cellStyle name="20% - Accent1 4 6 4 3 6 2 2" xfId="44971" xr:uid="{00000000-0005-0000-0000-0000F4AE0000}"/>
    <cellStyle name="20% - Accent1 4 6 4 3 6 3" xfId="44972" xr:uid="{00000000-0005-0000-0000-0000F5AE0000}"/>
    <cellStyle name="20% - Accent1 4 6 4 3 7" xfId="44973" xr:uid="{00000000-0005-0000-0000-0000F6AE0000}"/>
    <cellStyle name="20% - Accent1 4 6 4 3 7 2" xfId="44974" xr:uid="{00000000-0005-0000-0000-0000F7AE0000}"/>
    <cellStyle name="20% - Accent1 4 6 4 3 8" xfId="44975" xr:uid="{00000000-0005-0000-0000-0000F8AE0000}"/>
    <cellStyle name="20% - Accent1 4 6 4 3 8 2" xfId="44976" xr:uid="{00000000-0005-0000-0000-0000F9AE0000}"/>
    <cellStyle name="20% - Accent1 4 6 4 3 9" xfId="44977" xr:uid="{00000000-0005-0000-0000-0000FAAE0000}"/>
    <cellStyle name="20% - Accent1 4 6 4 4" xfId="44978" xr:uid="{00000000-0005-0000-0000-0000FBAE0000}"/>
    <cellStyle name="20% - Accent1 4 6 4 4 2" xfId="44979" xr:uid="{00000000-0005-0000-0000-0000FCAE0000}"/>
    <cellStyle name="20% - Accent1 4 6 4 4 2 2" xfId="44980" xr:uid="{00000000-0005-0000-0000-0000FDAE0000}"/>
    <cellStyle name="20% - Accent1 4 6 4 4 2 2 2" xfId="44981" xr:uid="{00000000-0005-0000-0000-0000FEAE0000}"/>
    <cellStyle name="20% - Accent1 4 6 4 4 2 3" xfId="44982" xr:uid="{00000000-0005-0000-0000-0000FFAE0000}"/>
    <cellStyle name="20% - Accent1 4 6 4 4 3" xfId="44983" xr:uid="{00000000-0005-0000-0000-000000AF0000}"/>
    <cellStyle name="20% - Accent1 4 6 4 4 3 2" xfId="44984" xr:uid="{00000000-0005-0000-0000-000001AF0000}"/>
    <cellStyle name="20% - Accent1 4 6 4 4 4" xfId="44985" xr:uid="{00000000-0005-0000-0000-000002AF0000}"/>
    <cellStyle name="20% - Accent1 4 6 4 5" xfId="44986" xr:uid="{00000000-0005-0000-0000-000003AF0000}"/>
    <cellStyle name="20% - Accent1 4 6 4 5 2" xfId="44987" xr:uid="{00000000-0005-0000-0000-000004AF0000}"/>
    <cellStyle name="20% - Accent1 4 6 4 5 2 2" xfId="44988" xr:uid="{00000000-0005-0000-0000-000005AF0000}"/>
    <cellStyle name="20% - Accent1 4 6 4 5 2 2 2" xfId="44989" xr:uid="{00000000-0005-0000-0000-000006AF0000}"/>
    <cellStyle name="20% - Accent1 4 6 4 5 2 3" xfId="44990" xr:uid="{00000000-0005-0000-0000-000007AF0000}"/>
    <cellStyle name="20% - Accent1 4 6 4 5 3" xfId="44991" xr:uid="{00000000-0005-0000-0000-000008AF0000}"/>
    <cellStyle name="20% - Accent1 4 6 4 5 3 2" xfId="44992" xr:uid="{00000000-0005-0000-0000-000009AF0000}"/>
    <cellStyle name="20% - Accent1 4 6 4 5 4" xfId="44993" xr:uid="{00000000-0005-0000-0000-00000AAF0000}"/>
    <cellStyle name="20% - Accent1 4 6 4 6" xfId="44994" xr:uid="{00000000-0005-0000-0000-00000BAF0000}"/>
    <cellStyle name="20% - Accent1 4 6 4 6 2" xfId="44995" xr:uid="{00000000-0005-0000-0000-00000CAF0000}"/>
    <cellStyle name="20% - Accent1 4 6 4 6 2 2" xfId="44996" xr:uid="{00000000-0005-0000-0000-00000DAF0000}"/>
    <cellStyle name="20% - Accent1 4 6 4 6 2 2 2" xfId="44997" xr:uid="{00000000-0005-0000-0000-00000EAF0000}"/>
    <cellStyle name="20% - Accent1 4 6 4 6 2 3" xfId="44998" xr:uid="{00000000-0005-0000-0000-00000FAF0000}"/>
    <cellStyle name="20% - Accent1 4 6 4 6 3" xfId="44999" xr:uid="{00000000-0005-0000-0000-000010AF0000}"/>
    <cellStyle name="20% - Accent1 4 6 4 6 3 2" xfId="45000" xr:uid="{00000000-0005-0000-0000-000011AF0000}"/>
    <cellStyle name="20% - Accent1 4 6 4 6 4" xfId="45001" xr:uid="{00000000-0005-0000-0000-000012AF0000}"/>
    <cellStyle name="20% - Accent1 4 6 4 7" xfId="45002" xr:uid="{00000000-0005-0000-0000-000013AF0000}"/>
    <cellStyle name="20% - Accent1 4 6 4 7 2" xfId="45003" xr:uid="{00000000-0005-0000-0000-000014AF0000}"/>
    <cellStyle name="20% - Accent1 4 6 4 7 2 2" xfId="45004" xr:uid="{00000000-0005-0000-0000-000015AF0000}"/>
    <cellStyle name="20% - Accent1 4 6 4 7 3" xfId="45005" xr:uid="{00000000-0005-0000-0000-000016AF0000}"/>
    <cellStyle name="20% - Accent1 4 6 4 8" xfId="45006" xr:uid="{00000000-0005-0000-0000-000017AF0000}"/>
    <cellStyle name="20% - Accent1 4 6 4 8 2" xfId="45007" xr:uid="{00000000-0005-0000-0000-000018AF0000}"/>
    <cellStyle name="20% - Accent1 4 6 4 8 2 2" xfId="45008" xr:uid="{00000000-0005-0000-0000-000019AF0000}"/>
    <cellStyle name="20% - Accent1 4 6 4 8 3" xfId="45009" xr:uid="{00000000-0005-0000-0000-00001AAF0000}"/>
    <cellStyle name="20% - Accent1 4 6 4 9" xfId="45010" xr:uid="{00000000-0005-0000-0000-00001BAF0000}"/>
    <cellStyle name="20% - Accent1 4 6 4 9 2" xfId="45011" xr:uid="{00000000-0005-0000-0000-00001CAF0000}"/>
    <cellStyle name="20% - Accent1 4 6 5" xfId="45012" xr:uid="{00000000-0005-0000-0000-00001DAF0000}"/>
    <cellStyle name="20% - Accent1 4 6 5 10" xfId="45013" xr:uid="{00000000-0005-0000-0000-00001EAF0000}"/>
    <cellStyle name="20% - Accent1 4 6 5 10 2" xfId="45014" xr:uid="{00000000-0005-0000-0000-00001FAF0000}"/>
    <cellStyle name="20% - Accent1 4 6 5 11" xfId="45015" xr:uid="{00000000-0005-0000-0000-000020AF0000}"/>
    <cellStyle name="20% - Accent1 4 6 5 2" xfId="45016" xr:uid="{00000000-0005-0000-0000-000021AF0000}"/>
    <cellStyle name="20% - Accent1 4 6 5 2 2" xfId="45017" xr:uid="{00000000-0005-0000-0000-000022AF0000}"/>
    <cellStyle name="20% - Accent1 4 6 5 2 2 2" xfId="45018" xr:uid="{00000000-0005-0000-0000-000023AF0000}"/>
    <cellStyle name="20% - Accent1 4 6 5 2 2 2 2" xfId="45019" xr:uid="{00000000-0005-0000-0000-000024AF0000}"/>
    <cellStyle name="20% - Accent1 4 6 5 2 2 2 2 2" xfId="45020" xr:uid="{00000000-0005-0000-0000-000025AF0000}"/>
    <cellStyle name="20% - Accent1 4 6 5 2 2 2 3" xfId="45021" xr:uid="{00000000-0005-0000-0000-000026AF0000}"/>
    <cellStyle name="20% - Accent1 4 6 5 2 2 3" xfId="45022" xr:uid="{00000000-0005-0000-0000-000027AF0000}"/>
    <cellStyle name="20% - Accent1 4 6 5 2 2 3 2" xfId="45023" xr:uid="{00000000-0005-0000-0000-000028AF0000}"/>
    <cellStyle name="20% - Accent1 4 6 5 2 2 4" xfId="45024" xr:uid="{00000000-0005-0000-0000-000029AF0000}"/>
    <cellStyle name="20% - Accent1 4 6 5 2 3" xfId="45025" xr:uid="{00000000-0005-0000-0000-00002AAF0000}"/>
    <cellStyle name="20% - Accent1 4 6 5 2 3 2" xfId="45026" xr:uid="{00000000-0005-0000-0000-00002BAF0000}"/>
    <cellStyle name="20% - Accent1 4 6 5 2 3 2 2" xfId="45027" xr:uid="{00000000-0005-0000-0000-00002CAF0000}"/>
    <cellStyle name="20% - Accent1 4 6 5 2 3 2 2 2" xfId="45028" xr:uid="{00000000-0005-0000-0000-00002DAF0000}"/>
    <cellStyle name="20% - Accent1 4 6 5 2 3 2 3" xfId="45029" xr:uid="{00000000-0005-0000-0000-00002EAF0000}"/>
    <cellStyle name="20% - Accent1 4 6 5 2 3 3" xfId="45030" xr:uid="{00000000-0005-0000-0000-00002FAF0000}"/>
    <cellStyle name="20% - Accent1 4 6 5 2 3 3 2" xfId="45031" xr:uid="{00000000-0005-0000-0000-000030AF0000}"/>
    <cellStyle name="20% - Accent1 4 6 5 2 3 4" xfId="45032" xr:uid="{00000000-0005-0000-0000-000031AF0000}"/>
    <cellStyle name="20% - Accent1 4 6 5 2 4" xfId="45033" xr:uid="{00000000-0005-0000-0000-000032AF0000}"/>
    <cellStyle name="20% - Accent1 4 6 5 2 4 2" xfId="45034" xr:uid="{00000000-0005-0000-0000-000033AF0000}"/>
    <cellStyle name="20% - Accent1 4 6 5 2 4 2 2" xfId="45035" xr:uid="{00000000-0005-0000-0000-000034AF0000}"/>
    <cellStyle name="20% - Accent1 4 6 5 2 4 2 2 2" xfId="45036" xr:uid="{00000000-0005-0000-0000-000035AF0000}"/>
    <cellStyle name="20% - Accent1 4 6 5 2 4 2 3" xfId="45037" xr:uid="{00000000-0005-0000-0000-000036AF0000}"/>
    <cellStyle name="20% - Accent1 4 6 5 2 4 3" xfId="45038" xr:uid="{00000000-0005-0000-0000-000037AF0000}"/>
    <cellStyle name="20% - Accent1 4 6 5 2 4 3 2" xfId="45039" xr:uid="{00000000-0005-0000-0000-000038AF0000}"/>
    <cellStyle name="20% - Accent1 4 6 5 2 4 4" xfId="45040" xr:uid="{00000000-0005-0000-0000-000039AF0000}"/>
    <cellStyle name="20% - Accent1 4 6 5 2 5" xfId="45041" xr:uid="{00000000-0005-0000-0000-00003AAF0000}"/>
    <cellStyle name="20% - Accent1 4 6 5 2 5 2" xfId="45042" xr:uid="{00000000-0005-0000-0000-00003BAF0000}"/>
    <cellStyle name="20% - Accent1 4 6 5 2 5 2 2" xfId="45043" xr:uid="{00000000-0005-0000-0000-00003CAF0000}"/>
    <cellStyle name="20% - Accent1 4 6 5 2 5 3" xfId="45044" xr:uid="{00000000-0005-0000-0000-00003DAF0000}"/>
    <cellStyle name="20% - Accent1 4 6 5 2 6" xfId="45045" xr:uid="{00000000-0005-0000-0000-00003EAF0000}"/>
    <cellStyle name="20% - Accent1 4 6 5 2 6 2" xfId="45046" xr:uid="{00000000-0005-0000-0000-00003FAF0000}"/>
    <cellStyle name="20% - Accent1 4 6 5 2 6 2 2" xfId="45047" xr:uid="{00000000-0005-0000-0000-000040AF0000}"/>
    <cellStyle name="20% - Accent1 4 6 5 2 6 3" xfId="45048" xr:uid="{00000000-0005-0000-0000-000041AF0000}"/>
    <cellStyle name="20% - Accent1 4 6 5 2 7" xfId="45049" xr:uid="{00000000-0005-0000-0000-000042AF0000}"/>
    <cellStyle name="20% - Accent1 4 6 5 2 7 2" xfId="45050" xr:uid="{00000000-0005-0000-0000-000043AF0000}"/>
    <cellStyle name="20% - Accent1 4 6 5 2 8" xfId="45051" xr:uid="{00000000-0005-0000-0000-000044AF0000}"/>
    <cellStyle name="20% - Accent1 4 6 5 2 8 2" xfId="45052" xr:uid="{00000000-0005-0000-0000-000045AF0000}"/>
    <cellStyle name="20% - Accent1 4 6 5 2 9" xfId="45053" xr:uid="{00000000-0005-0000-0000-000046AF0000}"/>
    <cellStyle name="20% - Accent1 4 6 5 3" xfId="45054" xr:uid="{00000000-0005-0000-0000-000047AF0000}"/>
    <cellStyle name="20% - Accent1 4 6 5 3 2" xfId="45055" xr:uid="{00000000-0005-0000-0000-000048AF0000}"/>
    <cellStyle name="20% - Accent1 4 6 5 3 2 2" xfId="45056" xr:uid="{00000000-0005-0000-0000-000049AF0000}"/>
    <cellStyle name="20% - Accent1 4 6 5 3 2 2 2" xfId="45057" xr:uid="{00000000-0005-0000-0000-00004AAF0000}"/>
    <cellStyle name="20% - Accent1 4 6 5 3 2 2 2 2" xfId="45058" xr:uid="{00000000-0005-0000-0000-00004BAF0000}"/>
    <cellStyle name="20% - Accent1 4 6 5 3 2 2 3" xfId="45059" xr:uid="{00000000-0005-0000-0000-00004CAF0000}"/>
    <cellStyle name="20% - Accent1 4 6 5 3 2 3" xfId="45060" xr:uid="{00000000-0005-0000-0000-00004DAF0000}"/>
    <cellStyle name="20% - Accent1 4 6 5 3 2 3 2" xfId="45061" xr:uid="{00000000-0005-0000-0000-00004EAF0000}"/>
    <cellStyle name="20% - Accent1 4 6 5 3 2 4" xfId="45062" xr:uid="{00000000-0005-0000-0000-00004FAF0000}"/>
    <cellStyle name="20% - Accent1 4 6 5 3 3" xfId="45063" xr:uid="{00000000-0005-0000-0000-000050AF0000}"/>
    <cellStyle name="20% - Accent1 4 6 5 3 3 2" xfId="45064" xr:uid="{00000000-0005-0000-0000-000051AF0000}"/>
    <cellStyle name="20% - Accent1 4 6 5 3 3 2 2" xfId="45065" xr:uid="{00000000-0005-0000-0000-000052AF0000}"/>
    <cellStyle name="20% - Accent1 4 6 5 3 3 2 2 2" xfId="45066" xr:uid="{00000000-0005-0000-0000-000053AF0000}"/>
    <cellStyle name="20% - Accent1 4 6 5 3 3 2 3" xfId="45067" xr:uid="{00000000-0005-0000-0000-000054AF0000}"/>
    <cellStyle name="20% - Accent1 4 6 5 3 3 3" xfId="45068" xr:uid="{00000000-0005-0000-0000-000055AF0000}"/>
    <cellStyle name="20% - Accent1 4 6 5 3 3 3 2" xfId="45069" xr:uid="{00000000-0005-0000-0000-000056AF0000}"/>
    <cellStyle name="20% - Accent1 4 6 5 3 3 4" xfId="45070" xr:uid="{00000000-0005-0000-0000-000057AF0000}"/>
    <cellStyle name="20% - Accent1 4 6 5 3 4" xfId="45071" xr:uid="{00000000-0005-0000-0000-000058AF0000}"/>
    <cellStyle name="20% - Accent1 4 6 5 3 4 2" xfId="45072" xr:uid="{00000000-0005-0000-0000-000059AF0000}"/>
    <cellStyle name="20% - Accent1 4 6 5 3 4 2 2" xfId="45073" xr:uid="{00000000-0005-0000-0000-00005AAF0000}"/>
    <cellStyle name="20% - Accent1 4 6 5 3 4 2 2 2" xfId="45074" xr:uid="{00000000-0005-0000-0000-00005BAF0000}"/>
    <cellStyle name="20% - Accent1 4 6 5 3 4 2 3" xfId="45075" xr:uid="{00000000-0005-0000-0000-00005CAF0000}"/>
    <cellStyle name="20% - Accent1 4 6 5 3 4 3" xfId="45076" xr:uid="{00000000-0005-0000-0000-00005DAF0000}"/>
    <cellStyle name="20% - Accent1 4 6 5 3 4 3 2" xfId="45077" xr:uid="{00000000-0005-0000-0000-00005EAF0000}"/>
    <cellStyle name="20% - Accent1 4 6 5 3 4 4" xfId="45078" xr:uid="{00000000-0005-0000-0000-00005FAF0000}"/>
    <cellStyle name="20% - Accent1 4 6 5 3 5" xfId="45079" xr:uid="{00000000-0005-0000-0000-000060AF0000}"/>
    <cellStyle name="20% - Accent1 4 6 5 3 5 2" xfId="45080" xr:uid="{00000000-0005-0000-0000-000061AF0000}"/>
    <cellStyle name="20% - Accent1 4 6 5 3 5 2 2" xfId="45081" xr:uid="{00000000-0005-0000-0000-000062AF0000}"/>
    <cellStyle name="20% - Accent1 4 6 5 3 5 3" xfId="45082" xr:uid="{00000000-0005-0000-0000-000063AF0000}"/>
    <cellStyle name="20% - Accent1 4 6 5 3 6" xfId="45083" xr:uid="{00000000-0005-0000-0000-000064AF0000}"/>
    <cellStyle name="20% - Accent1 4 6 5 3 6 2" xfId="45084" xr:uid="{00000000-0005-0000-0000-000065AF0000}"/>
    <cellStyle name="20% - Accent1 4 6 5 3 6 2 2" xfId="45085" xr:uid="{00000000-0005-0000-0000-000066AF0000}"/>
    <cellStyle name="20% - Accent1 4 6 5 3 6 3" xfId="45086" xr:uid="{00000000-0005-0000-0000-000067AF0000}"/>
    <cellStyle name="20% - Accent1 4 6 5 3 7" xfId="45087" xr:uid="{00000000-0005-0000-0000-000068AF0000}"/>
    <cellStyle name="20% - Accent1 4 6 5 3 7 2" xfId="45088" xr:uid="{00000000-0005-0000-0000-000069AF0000}"/>
    <cellStyle name="20% - Accent1 4 6 5 3 8" xfId="45089" xr:uid="{00000000-0005-0000-0000-00006AAF0000}"/>
    <cellStyle name="20% - Accent1 4 6 5 3 8 2" xfId="45090" xr:uid="{00000000-0005-0000-0000-00006BAF0000}"/>
    <cellStyle name="20% - Accent1 4 6 5 3 9" xfId="45091" xr:uid="{00000000-0005-0000-0000-00006CAF0000}"/>
    <cellStyle name="20% - Accent1 4 6 5 4" xfId="45092" xr:uid="{00000000-0005-0000-0000-00006DAF0000}"/>
    <cellStyle name="20% - Accent1 4 6 5 4 2" xfId="45093" xr:uid="{00000000-0005-0000-0000-00006EAF0000}"/>
    <cellStyle name="20% - Accent1 4 6 5 4 2 2" xfId="45094" xr:uid="{00000000-0005-0000-0000-00006FAF0000}"/>
    <cellStyle name="20% - Accent1 4 6 5 4 2 2 2" xfId="45095" xr:uid="{00000000-0005-0000-0000-000070AF0000}"/>
    <cellStyle name="20% - Accent1 4 6 5 4 2 3" xfId="45096" xr:uid="{00000000-0005-0000-0000-000071AF0000}"/>
    <cellStyle name="20% - Accent1 4 6 5 4 3" xfId="45097" xr:uid="{00000000-0005-0000-0000-000072AF0000}"/>
    <cellStyle name="20% - Accent1 4 6 5 4 3 2" xfId="45098" xr:uid="{00000000-0005-0000-0000-000073AF0000}"/>
    <cellStyle name="20% - Accent1 4 6 5 4 4" xfId="45099" xr:uid="{00000000-0005-0000-0000-000074AF0000}"/>
    <cellStyle name="20% - Accent1 4 6 5 5" xfId="45100" xr:uid="{00000000-0005-0000-0000-000075AF0000}"/>
    <cellStyle name="20% - Accent1 4 6 5 5 2" xfId="45101" xr:uid="{00000000-0005-0000-0000-000076AF0000}"/>
    <cellStyle name="20% - Accent1 4 6 5 5 2 2" xfId="45102" xr:uid="{00000000-0005-0000-0000-000077AF0000}"/>
    <cellStyle name="20% - Accent1 4 6 5 5 2 2 2" xfId="45103" xr:uid="{00000000-0005-0000-0000-000078AF0000}"/>
    <cellStyle name="20% - Accent1 4 6 5 5 2 3" xfId="45104" xr:uid="{00000000-0005-0000-0000-000079AF0000}"/>
    <cellStyle name="20% - Accent1 4 6 5 5 3" xfId="45105" xr:uid="{00000000-0005-0000-0000-00007AAF0000}"/>
    <cellStyle name="20% - Accent1 4 6 5 5 3 2" xfId="45106" xr:uid="{00000000-0005-0000-0000-00007BAF0000}"/>
    <cellStyle name="20% - Accent1 4 6 5 5 4" xfId="45107" xr:uid="{00000000-0005-0000-0000-00007CAF0000}"/>
    <cellStyle name="20% - Accent1 4 6 5 6" xfId="45108" xr:uid="{00000000-0005-0000-0000-00007DAF0000}"/>
    <cellStyle name="20% - Accent1 4 6 5 6 2" xfId="45109" xr:uid="{00000000-0005-0000-0000-00007EAF0000}"/>
    <cellStyle name="20% - Accent1 4 6 5 6 2 2" xfId="45110" xr:uid="{00000000-0005-0000-0000-00007FAF0000}"/>
    <cellStyle name="20% - Accent1 4 6 5 6 2 2 2" xfId="45111" xr:uid="{00000000-0005-0000-0000-000080AF0000}"/>
    <cellStyle name="20% - Accent1 4 6 5 6 2 3" xfId="45112" xr:uid="{00000000-0005-0000-0000-000081AF0000}"/>
    <cellStyle name="20% - Accent1 4 6 5 6 3" xfId="45113" xr:uid="{00000000-0005-0000-0000-000082AF0000}"/>
    <cellStyle name="20% - Accent1 4 6 5 6 3 2" xfId="45114" xr:uid="{00000000-0005-0000-0000-000083AF0000}"/>
    <cellStyle name="20% - Accent1 4 6 5 6 4" xfId="45115" xr:uid="{00000000-0005-0000-0000-000084AF0000}"/>
    <cellStyle name="20% - Accent1 4 6 5 7" xfId="45116" xr:uid="{00000000-0005-0000-0000-000085AF0000}"/>
    <cellStyle name="20% - Accent1 4 6 5 7 2" xfId="45117" xr:uid="{00000000-0005-0000-0000-000086AF0000}"/>
    <cellStyle name="20% - Accent1 4 6 5 7 2 2" xfId="45118" xr:uid="{00000000-0005-0000-0000-000087AF0000}"/>
    <cellStyle name="20% - Accent1 4 6 5 7 3" xfId="45119" xr:uid="{00000000-0005-0000-0000-000088AF0000}"/>
    <cellStyle name="20% - Accent1 4 6 5 8" xfId="45120" xr:uid="{00000000-0005-0000-0000-000089AF0000}"/>
    <cellStyle name="20% - Accent1 4 6 5 8 2" xfId="45121" xr:uid="{00000000-0005-0000-0000-00008AAF0000}"/>
    <cellStyle name="20% - Accent1 4 6 5 8 2 2" xfId="45122" xr:uid="{00000000-0005-0000-0000-00008BAF0000}"/>
    <cellStyle name="20% - Accent1 4 6 5 8 3" xfId="45123" xr:uid="{00000000-0005-0000-0000-00008CAF0000}"/>
    <cellStyle name="20% - Accent1 4 6 5 9" xfId="45124" xr:uid="{00000000-0005-0000-0000-00008DAF0000}"/>
    <cellStyle name="20% - Accent1 4 6 5 9 2" xfId="45125" xr:uid="{00000000-0005-0000-0000-00008EAF0000}"/>
    <cellStyle name="20% - Accent1 4 6 6" xfId="45126" xr:uid="{00000000-0005-0000-0000-00008FAF0000}"/>
    <cellStyle name="20% - Accent1 4 6 6 2" xfId="45127" xr:uid="{00000000-0005-0000-0000-000090AF0000}"/>
    <cellStyle name="20% - Accent1 4 6 6 2 2" xfId="45128" xr:uid="{00000000-0005-0000-0000-000091AF0000}"/>
    <cellStyle name="20% - Accent1 4 6 6 2 2 2" xfId="45129" xr:uid="{00000000-0005-0000-0000-000092AF0000}"/>
    <cellStyle name="20% - Accent1 4 6 6 2 2 2 2" xfId="45130" xr:uid="{00000000-0005-0000-0000-000093AF0000}"/>
    <cellStyle name="20% - Accent1 4 6 6 2 2 3" xfId="45131" xr:uid="{00000000-0005-0000-0000-000094AF0000}"/>
    <cellStyle name="20% - Accent1 4 6 6 2 3" xfId="45132" xr:uid="{00000000-0005-0000-0000-000095AF0000}"/>
    <cellStyle name="20% - Accent1 4 6 6 2 3 2" xfId="45133" xr:uid="{00000000-0005-0000-0000-000096AF0000}"/>
    <cellStyle name="20% - Accent1 4 6 6 2 4" xfId="45134" xr:uid="{00000000-0005-0000-0000-000097AF0000}"/>
    <cellStyle name="20% - Accent1 4 6 6 3" xfId="45135" xr:uid="{00000000-0005-0000-0000-000098AF0000}"/>
    <cellStyle name="20% - Accent1 4 6 6 3 2" xfId="45136" xr:uid="{00000000-0005-0000-0000-000099AF0000}"/>
    <cellStyle name="20% - Accent1 4 6 6 3 2 2" xfId="45137" xr:uid="{00000000-0005-0000-0000-00009AAF0000}"/>
    <cellStyle name="20% - Accent1 4 6 6 3 2 2 2" xfId="45138" xr:uid="{00000000-0005-0000-0000-00009BAF0000}"/>
    <cellStyle name="20% - Accent1 4 6 6 3 2 3" xfId="45139" xr:uid="{00000000-0005-0000-0000-00009CAF0000}"/>
    <cellStyle name="20% - Accent1 4 6 6 3 3" xfId="45140" xr:uid="{00000000-0005-0000-0000-00009DAF0000}"/>
    <cellStyle name="20% - Accent1 4 6 6 3 3 2" xfId="45141" xr:uid="{00000000-0005-0000-0000-00009EAF0000}"/>
    <cellStyle name="20% - Accent1 4 6 6 3 4" xfId="45142" xr:uid="{00000000-0005-0000-0000-00009FAF0000}"/>
    <cellStyle name="20% - Accent1 4 6 6 4" xfId="45143" xr:uid="{00000000-0005-0000-0000-0000A0AF0000}"/>
    <cellStyle name="20% - Accent1 4 6 6 4 2" xfId="45144" xr:uid="{00000000-0005-0000-0000-0000A1AF0000}"/>
    <cellStyle name="20% - Accent1 4 6 6 4 2 2" xfId="45145" xr:uid="{00000000-0005-0000-0000-0000A2AF0000}"/>
    <cellStyle name="20% - Accent1 4 6 6 4 2 2 2" xfId="45146" xr:uid="{00000000-0005-0000-0000-0000A3AF0000}"/>
    <cellStyle name="20% - Accent1 4 6 6 4 2 3" xfId="45147" xr:uid="{00000000-0005-0000-0000-0000A4AF0000}"/>
    <cellStyle name="20% - Accent1 4 6 6 4 3" xfId="45148" xr:uid="{00000000-0005-0000-0000-0000A5AF0000}"/>
    <cellStyle name="20% - Accent1 4 6 6 4 3 2" xfId="45149" xr:uid="{00000000-0005-0000-0000-0000A6AF0000}"/>
    <cellStyle name="20% - Accent1 4 6 6 4 4" xfId="45150" xr:uid="{00000000-0005-0000-0000-0000A7AF0000}"/>
    <cellStyle name="20% - Accent1 4 6 6 5" xfId="45151" xr:uid="{00000000-0005-0000-0000-0000A8AF0000}"/>
    <cellStyle name="20% - Accent1 4 6 6 5 2" xfId="45152" xr:uid="{00000000-0005-0000-0000-0000A9AF0000}"/>
    <cellStyle name="20% - Accent1 4 6 6 5 2 2" xfId="45153" xr:uid="{00000000-0005-0000-0000-0000AAAF0000}"/>
    <cellStyle name="20% - Accent1 4 6 6 5 3" xfId="45154" xr:uid="{00000000-0005-0000-0000-0000ABAF0000}"/>
    <cellStyle name="20% - Accent1 4 6 6 6" xfId="45155" xr:uid="{00000000-0005-0000-0000-0000ACAF0000}"/>
    <cellStyle name="20% - Accent1 4 6 6 6 2" xfId="45156" xr:uid="{00000000-0005-0000-0000-0000ADAF0000}"/>
    <cellStyle name="20% - Accent1 4 6 6 6 2 2" xfId="45157" xr:uid="{00000000-0005-0000-0000-0000AEAF0000}"/>
    <cellStyle name="20% - Accent1 4 6 6 6 3" xfId="45158" xr:uid="{00000000-0005-0000-0000-0000AFAF0000}"/>
    <cellStyle name="20% - Accent1 4 6 6 7" xfId="45159" xr:uid="{00000000-0005-0000-0000-0000B0AF0000}"/>
    <cellStyle name="20% - Accent1 4 6 6 7 2" xfId="45160" xr:uid="{00000000-0005-0000-0000-0000B1AF0000}"/>
    <cellStyle name="20% - Accent1 4 6 6 8" xfId="45161" xr:uid="{00000000-0005-0000-0000-0000B2AF0000}"/>
    <cellStyle name="20% - Accent1 4 6 6 8 2" xfId="45162" xr:uid="{00000000-0005-0000-0000-0000B3AF0000}"/>
    <cellStyle name="20% - Accent1 4 6 6 9" xfId="45163" xr:uid="{00000000-0005-0000-0000-0000B4AF0000}"/>
    <cellStyle name="20% - Accent1 4 6 7" xfId="45164" xr:uid="{00000000-0005-0000-0000-0000B5AF0000}"/>
    <cellStyle name="20% - Accent1 4 6 7 2" xfId="45165" xr:uid="{00000000-0005-0000-0000-0000B6AF0000}"/>
    <cellStyle name="20% - Accent1 4 6 7 2 2" xfId="45166" xr:uid="{00000000-0005-0000-0000-0000B7AF0000}"/>
    <cellStyle name="20% - Accent1 4 6 7 2 2 2" xfId="45167" xr:uid="{00000000-0005-0000-0000-0000B8AF0000}"/>
    <cellStyle name="20% - Accent1 4 6 7 2 2 2 2" xfId="45168" xr:uid="{00000000-0005-0000-0000-0000B9AF0000}"/>
    <cellStyle name="20% - Accent1 4 6 7 2 2 3" xfId="45169" xr:uid="{00000000-0005-0000-0000-0000BAAF0000}"/>
    <cellStyle name="20% - Accent1 4 6 7 2 3" xfId="45170" xr:uid="{00000000-0005-0000-0000-0000BBAF0000}"/>
    <cellStyle name="20% - Accent1 4 6 7 2 3 2" xfId="45171" xr:uid="{00000000-0005-0000-0000-0000BCAF0000}"/>
    <cellStyle name="20% - Accent1 4 6 7 2 4" xfId="45172" xr:uid="{00000000-0005-0000-0000-0000BDAF0000}"/>
    <cellStyle name="20% - Accent1 4 6 7 3" xfId="45173" xr:uid="{00000000-0005-0000-0000-0000BEAF0000}"/>
    <cellStyle name="20% - Accent1 4 6 7 3 2" xfId="45174" xr:uid="{00000000-0005-0000-0000-0000BFAF0000}"/>
    <cellStyle name="20% - Accent1 4 6 7 3 2 2" xfId="45175" xr:uid="{00000000-0005-0000-0000-0000C0AF0000}"/>
    <cellStyle name="20% - Accent1 4 6 7 3 2 2 2" xfId="45176" xr:uid="{00000000-0005-0000-0000-0000C1AF0000}"/>
    <cellStyle name="20% - Accent1 4 6 7 3 2 3" xfId="45177" xr:uid="{00000000-0005-0000-0000-0000C2AF0000}"/>
    <cellStyle name="20% - Accent1 4 6 7 3 3" xfId="45178" xr:uid="{00000000-0005-0000-0000-0000C3AF0000}"/>
    <cellStyle name="20% - Accent1 4 6 7 3 3 2" xfId="45179" xr:uid="{00000000-0005-0000-0000-0000C4AF0000}"/>
    <cellStyle name="20% - Accent1 4 6 7 3 4" xfId="45180" xr:uid="{00000000-0005-0000-0000-0000C5AF0000}"/>
    <cellStyle name="20% - Accent1 4 6 7 4" xfId="45181" xr:uid="{00000000-0005-0000-0000-0000C6AF0000}"/>
    <cellStyle name="20% - Accent1 4 6 7 4 2" xfId="45182" xr:uid="{00000000-0005-0000-0000-0000C7AF0000}"/>
    <cellStyle name="20% - Accent1 4 6 7 4 2 2" xfId="45183" xr:uid="{00000000-0005-0000-0000-0000C8AF0000}"/>
    <cellStyle name="20% - Accent1 4 6 7 4 2 2 2" xfId="45184" xr:uid="{00000000-0005-0000-0000-0000C9AF0000}"/>
    <cellStyle name="20% - Accent1 4 6 7 4 2 3" xfId="45185" xr:uid="{00000000-0005-0000-0000-0000CAAF0000}"/>
    <cellStyle name="20% - Accent1 4 6 7 4 3" xfId="45186" xr:uid="{00000000-0005-0000-0000-0000CBAF0000}"/>
    <cellStyle name="20% - Accent1 4 6 7 4 3 2" xfId="45187" xr:uid="{00000000-0005-0000-0000-0000CCAF0000}"/>
    <cellStyle name="20% - Accent1 4 6 7 4 4" xfId="45188" xr:uid="{00000000-0005-0000-0000-0000CDAF0000}"/>
    <cellStyle name="20% - Accent1 4 6 7 5" xfId="45189" xr:uid="{00000000-0005-0000-0000-0000CEAF0000}"/>
    <cellStyle name="20% - Accent1 4 6 7 5 2" xfId="45190" xr:uid="{00000000-0005-0000-0000-0000CFAF0000}"/>
    <cellStyle name="20% - Accent1 4 6 7 5 2 2" xfId="45191" xr:uid="{00000000-0005-0000-0000-0000D0AF0000}"/>
    <cellStyle name="20% - Accent1 4 6 7 5 3" xfId="45192" xr:uid="{00000000-0005-0000-0000-0000D1AF0000}"/>
    <cellStyle name="20% - Accent1 4 6 7 6" xfId="45193" xr:uid="{00000000-0005-0000-0000-0000D2AF0000}"/>
    <cellStyle name="20% - Accent1 4 6 7 6 2" xfId="45194" xr:uid="{00000000-0005-0000-0000-0000D3AF0000}"/>
    <cellStyle name="20% - Accent1 4 6 7 6 2 2" xfId="45195" xr:uid="{00000000-0005-0000-0000-0000D4AF0000}"/>
    <cellStyle name="20% - Accent1 4 6 7 6 3" xfId="45196" xr:uid="{00000000-0005-0000-0000-0000D5AF0000}"/>
    <cellStyle name="20% - Accent1 4 6 7 7" xfId="45197" xr:uid="{00000000-0005-0000-0000-0000D6AF0000}"/>
    <cellStyle name="20% - Accent1 4 6 7 7 2" xfId="45198" xr:uid="{00000000-0005-0000-0000-0000D7AF0000}"/>
    <cellStyle name="20% - Accent1 4 6 7 8" xfId="45199" xr:uid="{00000000-0005-0000-0000-0000D8AF0000}"/>
    <cellStyle name="20% - Accent1 4 6 7 8 2" xfId="45200" xr:uid="{00000000-0005-0000-0000-0000D9AF0000}"/>
    <cellStyle name="20% - Accent1 4 6 7 9" xfId="45201" xr:uid="{00000000-0005-0000-0000-0000DAAF0000}"/>
    <cellStyle name="20% - Accent1 4 6 8" xfId="45202" xr:uid="{00000000-0005-0000-0000-0000DBAF0000}"/>
    <cellStyle name="20% - Accent1 4 6 8 2" xfId="45203" xr:uid="{00000000-0005-0000-0000-0000DCAF0000}"/>
    <cellStyle name="20% - Accent1 4 6 8 2 2" xfId="45204" xr:uid="{00000000-0005-0000-0000-0000DDAF0000}"/>
    <cellStyle name="20% - Accent1 4 6 8 2 2 2" xfId="45205" xr:uid="{00000000-0005-0000-0000-0000DEAF0000}"/>
    <cellStyle name="20% - Accent1 4 6 8 2 3" xfId="45206" xr:uid="{00000000-0005-0000-0000-0000DFAF0000}"/>
    <cellStyle name="20% - Accent1 4 6 8 3" xfId="45207" xr:uid="{00000000-0005-0000-0000-0000E0AF0000}"/>
    <cellStyle name="20% - Accent1 4 6 8 3 2" xfId="45208" xr:uid="{00000000-0005-0000-0000-0000E1AF0000}"/>
    <cellStyle name="20% - Accent1 4 6 8 4" xfId="45209" xr:uid="{00000000-0005-0000-0000-0000E2AF0000}"/>
    <cellStyle name="20% - Accent1 4 6 9" xfId="45210" xr:uid="{00000000-0005-0000-0000-0000E3AF0000}"/>
    <cellStyle name="20% - Accent1 4 6 9 2" xfId="45211" xr:uid="{00000000-0005-0000-0000-0000E4AF0000}"/>
    <cellStyle name="20% - Accent1 4 6 9 2 2" xfId="45212" xr:uid="{00000000-0005-0000-0000-0000E5AF0000}"/>
    <cellStyle name="20% - Accent1 4 6 9 2 2 2" xfId="45213" xr:uid="{00000000-0005-0000-0000-0000E6AF0000}"/>
    <cellStyle name="20% - Accent1 4 6 9 2 3" xfId="45214" xr:uid="{00000000-0005-0000-0000-0000E7AF0000}"/>
    <cellStyle name="20% - Accent1 4 6 9 3" xfId="45215" xr:uid="{00000000-0005-0000-0000-0000E8AF0000}"/>
    <cellStyle name="20% - Accent1 4 6 9 3 2" xfId="45216" xr:uid="{00000000-0005-0000-0000-0000E9AF0000}"/>
    <cellStyle name="20% - Accent1 4 6 9 4" xfId="45217" xr:uid="{00000000-0005-0000-0000-0000EAAF0000}"/>
    <cellStyle name="20% - Accent1 4 7" xfId="45218" xr:uid="{00000000-0005-0000-0000-0000EBAF0000}"/>
    <cellStyle name="20% - Accent1 4 7 10" xfId="45219" xr:uid="{00000000-0005-0000-0000-0000ECAF0000}"/>
    <cellStyle name="20% - Accent1 4 7 10 2" xfId="45220" xr:uid="{00000000-0005-0000-0000-0000EDAF0000}"/>
    <cellStyle name="20% - Accent1 4 7 10 2 2" xfId="45221" xr:uid="{00000000-0005-0000-0000-0000EEAF0000}"/>
    <cellStyle name="20% - Accent1 4 7 10 3" xfId="45222" xr:uid="{00000000-0005-0000-0000-0000EFAF0000}"/>
    <cellStyle name="20% - Accent1 4 7 11" xfId="45223" xr:uid="{00000000-0005-0000-0000-0000F0AF0000}"/>
    <cellStyle name="20% - Accent1 4 7 11 2" xfId="45224" xr:uid="{00000000-0005-0000-0000-0000F1AF0000}"/>
    <cellStyle name="20% - Accent1 4 7 11 2 2" xfId="45225" xr:uid="{00000000-0005-0000-0000-0000F2AF0000}"/>
    <cellStyle name="20% - Accent1 4 7 11 3" xfId="45226" xr:uid="{00000000-0005-0000-0000-0000F3AF0000}"/>
    <cellStyle name="20% - Accent1 4 7 12" xfId="45227" xr:uid="{00000000-0005-0000-0000-0000F4AF0000}"/>
    <cellStyle name="20% - Accent1 4 7 12 2" xfId="45228" xr:uid="{00000000-0005-0000-0000-0000F5AF0000}"/>
    <cellStyle name="20% - Accent1 4 7 13" xfId="45229" xr:uid="{00000000-0005-0000-0000-0000F6AF0000}"/>
    <cellStyle name="20% - Accent1 4 7 13 2" xfId="45230" xr:uid="{00000000-0005-0000-0000-0000F7AF0000}"/>
    <cellStyle name="20% - Accent1 4 7 14" xfId="45231" xr:uid="{00000000-0005-0000-0000-0000F8AF0000}"/>
    <cellStyle name="20% - Accent1 4 7 2" xfId="45232" xr:uid="{00000000-0005-0000-0000-0000F9AF0000}"/>
    <cellStyle name="20% - Accent1 4 7 2 10" xfId="45233" xr:uid="{00000000-0005-0000-0000-0000FAAF0000}"/>
    <cellStyle name="20% - Accent1 4 7 2 10 2" xfId="45234" xr:uid="{00000000-0005-0000-0000-0000FBAF0000}"/>
    <cellStyle name="20% - Accent1 4 7 2 11" xfId="45235" xr:uid="{00000000-0005-0000-0000-0000FCAF0000}"/>
    <cellStyle name="20% - Accent1 4 7 2 2" xfId="45236" xr:uid="{00000000-0005-0000-0000-0000FDAF0000}"/>
    <cellStyle name="20% - Accent1 4 7 2 2 2" xfId="45237" xr:uid="{00000000-0005-0000-0000-0000FEAF0000}"/>
    <cellStyle name="20% - Accent1 4 7 2 2 2 2" xfId="45238" xr:uid="{00000000-0005-0000-0000-0000FFAF0000}"/>
    <cellStyle name="20% - Accent1 4 7 2 2 2 2 2" xfId="45239" xr:uid="{00000000-0005-0000-0000-000000B00000}"/>
    <cellStyle name="20% - Accent1 4 7 2 2 2 2 2 2" xfId="45240" xr:uid="{00000000-0005-0000-0000-000001B00000}"/>
    <cellStyle name="20% - Accent1 4 7 2 2 2 2 3" xfId="45241" xr:uid="{00000000-0005-0000-0000-000002B00000}"/>
    <cellStyle name="20% - Accent1 4 7 2 2 2 3" xfId="45242" xr:uid="{00000000-0005-0000-0000-000003B00000}"/>
    <cellStyle name="20% - Accent1 4 7 2 2 2 3 2" xfId="45243" xr:uid="{00000000-0005-0000-0000-000004B00000}"/>
    <cellStyle name="20% - Accent1 4 7 2 2 2 4" xfId="45244" xr:uid="{00000000-0005-0000-0000-000005B00000}"/>
    <cellStyle name="20% - Accent1 4 7 2 2 3" xfId="45245" xr:uid="{00000000-0005-0000-0000-000006B00000}"/>
    <cellStyle name="20% - Accent1 4 7 2 2 3 2" xfId="45246" xr:uid="{00000000-0005-0000-0000-000007B00000}"/>
    <cellStyle name="20% - Accent1 4 7 2 2 3 2 2" xfId="45247" xr:uid="{00000000-0005-0000-0000-000008B00000}"/>
    <cellStyle name="20% - Accent1 4 7 2 2 3 2 2 2" xfId="45248" xr:uid="{00000000-0005-0000-0000-000009B00000}"/>
    <cellStyle name="20% - Accent1 4 7 2 2 3 2 3" xfId="45249" xr:uid="{00000000-0005-0000-0000-00000AB00000}"/>
    <cellStyle name="20% - Accent1 4 7 2 2 3 3" xfId="45250" xr:uid="{00000000-0005-0000-0000-00000BB00000}"/>
    <cellStyle name="20% - Accent1 4 7 2 2 3 3 2" xfId="45251" xr:uid="{00000000-0005-0000-0000-00000CB00000}"/>
    <cellStyle name="20% - Accent1 4 7 2 2 3 4" xfId="45252" xr:uid="{00000000-0005-0000-0000-00000DB00000}"/>
    <cellStyle name="20% - Accent1 4 7 2 2 4" xfId="45253" xr:uid="{00000000-0005-0000-0000-00000EB00000}"/>
    <cellStyle name="20% - Accent1 4 7 2 2 4 2" xfId="45254" xr:uid="{00000000-0005-0000-0000-00000FB00000}"/>
    <cellStyle name="20% - Accent1 4 7 2 2 4 2 2" xfId="45255" xr:uid="{00000000-0005-0000-0000-000010B00000}"/>
    <cellStyle name="20% - Accent1 4 7 2 2 4 2 2 2" xfId="45256" xr:uid="{00000000-0005-0000-0000-000011B00000}"/>
    <cellStyle name="20% - Accent1 4 7 2 2 4 2 3" xfId="45257" xr:uid="{00000000-0005-0000-0000-000012B00000}"/>
    <cellStyle name="20% - Accent1 4 7 2 2 4 3" xfId="45258" xr:uid="{00000000-0005-0000-0000-000013B00000}"/>
    <cellStyle name="20% - Accent1 4 7 2 2 4 3 2" xfId="45259" xr:uid="{00000000-0005-0000-0000-000014B00000}"/>
    <cellStyle name="20% - Accent1 4 7 2 2 4 4" xfId="45260" xr:uid="{00000000-0005-0000-0000-000015B00000}"/>
    <cellStyle name="20% - Accent1 4 7 2 2 5" xfId="45261" xr:uid="{00000000-0005-0000-0000-000016B00000}"/>
    <cellStyle name="20% - Accent1 4 7 2 2 5 2" xfId="45262" xr:uid="{00000000-0005-0000-0000-000017B00000}"/>
    <cellStyle name="20% - Accent1 4 7 2 2 5 2 2" xfId="45263" xr:uid="{00000000-0005-0000-0000-000018B00000}"/>
    <cellStyle name="20% - Accent1 4 7 2 2 5 3" xfId="45264" xr:uid="{00000000-0005-0000-0000-000019B00000}"/>
    <cellStyle name="20% - Accent1 4 7 2 2 6" xfId="45265" xr:uid="{00000000-0005-0000-0000-00001AB00000}"/>
    <cellStyle name="20% - Accent1 4 7 2 2 6 2" xfId="45266" xr:uid="{00000000-0005-0000-0000-00001BB00000}"/>
    <cellStyle name="20% - Accent1 4 7 2 2 6 2 2" xfId="45267" xr:uid="{00000000-0005-0000-0000-00001CB00000}"/>
    <cellStyle name="20% - Accent1 4 7 2 2 6 3" xfId="45268" xr:uid="{00000000-0005-0000-0000-00001DB00000}"/>
    <cellStyle name="20% - Accent1 4 7 2 2 7" xfId="45269" xr:uid="{00000000-0005-0000-0000-00001EB00000}"/>
    <cellStyle name="20% - Accent1 4 7 2 2 7 2" xfId="45270" xr:uid="{00000000-0005-0000-0000-00001FB00000}"/>
    <cellStyle name="20% - Accent1 4 7 2 2 8" xfId="45271" xr:uid="{00000000-0005-0000-0000-000020B00000}"/>
    <cellStyle name="20% - Accent1 4 7 2 2 8 2" xfId="45272" xr:uid="{00000000-0005-0000-0000-000021B00000}"/>
    <cellStyle name="20% - Accent1 4 7 2 2 9" xfId="45273" xr:uid="{00000000-0005-0000-0000-000022B00000}"/>
    <cellStyle name="20% - Accent1 4 7 2 3" xfId="45274" xr:uid="{00000000-0005-0000-0000-000023B00000}"/>
    <cellStyle name="20% - Accent1 4 7 2 3 2" xfId="45275" xr:uid="{00000000-0005-0000-0000-000024B00000}"/>
    <cellStyle name="20% - Accent1 4 7 2 3 2 2" xfId="45276" xr:uid="{00000000-0005-0000-0000-000025B00000}"/>
    <cellStyle name="20% - Accent1 4 7 2 3 2 2 2" xfId="45277" xr:uid="{00000000-0005-0000-0000-000026B00000}"/>
    <cellStyle name="20% - Accent1 4 7 2 3 2 2 2 2" xfId="45278" xr:uid="{00000000-0005-0000-0000-000027B00000}"/>
    <cellStyle name="20% - Accent1 4 7 2 3 2 2 3" xfId="45279" xr:uid="{00000000-0005-0000-0000-000028B00000}"/>
    <cellStyle name="20% - Accent1 4 7 2 3 2 3" xfId="45280" xr:uid="{00000000-0005-0000-0000-000029B00000}"/>
    <cellStyle name="20% - Accent1 4 7 2 3 2 3 2" xfId="45281" xr:uid="{00000000-0005-0000-0000-00002AB00000}"/>
    <cellStyle name="20% - Accent1 4 7 2 3 2 4" xfId="45282" xr:uid="{00000000-0005-0000-0000-00002BB00000}"/>
    <cellStyle name="20% - Accent1 4 7 2 3 3" xfId="45283" xr:uid="{00000000-0005-0000-0000-00002CB00000}"/>
    <cellStyle name="20% - Accent1 4 7 2 3 3 2" xfId="45284" xr:uid="{00000000-0005-0000-0000-00002DB00000}"/>
    <cellStyle name="20% - Accent1 4 7 2 3 3 2 2" xfId="45285" xr:uid="{00000000-0005-0000-0000-00002EB00000}"/>
    <cellStyle name="20% - Accent1 4 7 2 3 3 2 2 2" xfId="45286" xr:uid="{00000000-0005-0000-0000-00002FB00000}"/>
    <cellStyle name="20% - Accent1 4 7 2 3 3 2 3" xfId="45287" xr:uid="{00000000-0005-0000-0000-000030B00000}"/>
    <cellStyle name="20% - Accent1 4 7 2 3 3 3" xfId="45288" xr:uid="{00000000-0005-0000-0000-000031B00000}"/>
    <cellStyle name="20% - Accent1 4 7 2 3 3 3 2" xfId="45289" xr:uid="{00000000-0005-0000-0000-000032B00000}"/>
    <cellStyle name="20% - Accent1 4 7 2 3 3 4" xfId="45290" xr:uid="{00000000-0005-0000-0000-000033B00000}"/>
    <cellStyle name="20% - Accent1 4 7 2 3 4" xfId="45291" xr:uid="{00000000-0005-0000-0000-000034B00000}"/>
    <cellStyle name="20% - Accent1 4 7 2 3 4 2" xfId="45292" xr:uid="{00000000-0005-0000-0000-000035B00000}"/>
    <cellStyle name="20% - Accent1 4 7 2 3 4 2 2" xfId="45293" xr:uid="{00000000-0005-0000-0000-000036B00000}"/>
    <cellStyle name="20% - Accent1 4 7 2 3 4 2 2 2" xfId="45294" xr:uid="{00000000-0005-0000-0000-000037B00000}"/>
    <cellStyle name="20% - Accent1 4 7 2 3 4 2 3" xfId="45295" xr:uid="{00000000-0005-0000-0000-000038B00000}"/>
    <cellStyle name="20% - Accent1 4 7 2 3 4 3" xfId="45296" xr:uid="{00000000-0005-0000-0000-000039B00000}"/>
    <cellStyle name="20% - Accent1 4 7 2 3 4 3 2" xfId="45297" xr:uid="{00000000-0005-0000-0000-00003AB00000}"/>
    <cellStyle name="20% - Accent1 4 7 2 3 4 4" xfId="45298" xr:uid="{00000000-0005-0000-0000-00003BB00000}"/>
    <cellStyle name="20% - Accent1 4 7 2 3 5" xfId="45299" xr:uid="{00000000-0005-0000-0000-00003CB00000}"/>
    <cellStyle name="20% - Accent1 4 7 2 3 5 2" xfId="45300" xr:uid="{00000000-0005-0000-0000-00003DB00000}"/>
    <cellStyle name="20% - Accent1 4 7 2 3 5 2 2" xfId="45301" xr:uid="{00000000-0005-0000-0000-00003EB00000}"/>
    <cellStyle name="20% - Accent1 4 7 2 3 5 3" xfId="45302" xr:uid="{00000000-0005-0000-0000-00003FB00000}"/>
    <cellStyle name="20% - Accent1 4 7 2 3 6" xfId="45303" xr:uid="{00000000-0005-0000-0000-000040B00000}"/>
    <cellStyle name="20% - Accent1 4 7 2 3 6 2" xfId="45304" xr:uid="{00000000-0005-0000-0000-000041B00000}"/>
    <cellStyle name="20% - Accent1 4 7 2 3 6 2 2" xfId="45305" xr:uid="{00000000-0005-0000-0000-000042B00000}"/>
    <cellStyle name="20% - Accent1 4 7 2 3 6 3" xfId="45306" xr:uid="{00000000-0005-0000-0000-000043B00000}"/>
    <cellStyle name="20% - Accent1 4 7 2 3 7" xfId="45307" xr:uid="{00000000-0005-0000-0000-000044B00000}"/>
    <cellStyle name="20% - Accent1 4 7 2 3 7 2" xfId="45308" xr:uid="{00000000-0005-0000-0000-000045B00000}"/>
    <cellStyle name="20% - Accent1 4 7 2 3 8" xfId="45309" xr:uid="{00000000-0005-0000-0000-000046B00000}"/>
    <cellStyle name="20% - Accent1 4 7 2 3 8 2" xfId="45310" xr:uid="{00000000-0005-0000-0000-000047B00000}"/>
    <cellStyle name="20% - Accent1 4 7 2 3 9" xfId="45311" xr:uid="{00000000-0005-0000-0000-000048B00000}"/>
    <cellStyle name="20% - Accent1 4 7 2 4" xfId="45312" xr:uid="{00000000-0005-0000-0000-000049B00000}"/>
    <cellStyle name="20% - Accent1 4 7 2 4 2" xfId="45313" xr:uid="{00000000-0005-0000-0000-00004AB00000}"/>
    <cellStyle name="20% - Accent1 4 7 2 4 2 2" xfId="45314" xr:uid="{00000000-0005-0000-0000-00004BB00000}"/>
    <cellStyle name="20% - Accent1 4 7 2 4 2 2 2" xfId="45315" xr:uid="{00000000-0005-0000-0000-00004CB00000}"/>
    <cellStyle name="20% - Accent1 4 7 2 4 2 3" xfId="45316" xr:uid="{00000000-0005-0000-0000-00004DB00000}"/>
    <cellStyle name="20% - Accent1 4 7 2 4 3" xfId="45317" xr:uid="{00000000-0005-0000-0000-00004EB00000}"/>
    <cellStyle name="20% - Accent1 4 7 2 4 3 2" xfId="45318" xr:uid="{00000000-0005-0000-0000-00004FB00000}"/>
    <cellStyle name="20% - Accent1 4 7 2 4 4" xfId="45319" xr:uid="{00000000-0005-0000-0000-000050B00000}"/>
    <cellStyle name="20% - Accent1 4 7 2 5" xfId="45320" xr:uid="{00000000-0005-0000-0000-000051B00000}"/>
    <cellStyle name="20% - Accent1 4 7 2 5 2" xfId="45321" xr:uid="{00000000-0005-0000-0000-000052B00000}"/>
    <cellStyle name="20% - Accent1 4 7 2 5 2 2" xfId="45322" xr:uid="{00000000-0005-0000-0000-000053B00000}"/>
    <cellStyle name="20% - Accent1 4 7 2 5 2 2 2" xfId="45323" xr:uid="{00000000-0005-0000-0000-000054B00000}"/>
    <cellStyle name="20% - Accent1 4 7 2 5 2 3" xfId="45324" xr:uid="{00000000-0005-0000-0000-000055B00000}"/>
    <cellStyle name="20% - Accent1 4 7 2 5 3" xfId="45325" xr:uid="{00000000-0005-0000-0000-000056B00000}"/>
    <cellStyle name="20% - Accent1 4 7 2 5 3 2" xfId="45326" xr:uid="{00000000-0005-0000-0000-000057B00000}"/>
    <cellStyle name="20% - Accent1 4 7 2 5 4" xfId="45327" xr:uid="{00000000-0005-0000-0000-000058B00000}"/>
    <cellStyle name="20% - Accent1 4 7 2 6" xfId="45328" xr:uid="{00000000-0005-0000-0000-000059B00000}"/>
    <cellStyle name="20% - Accent1 4 7 2 6 2" xfId="45329" xr:uid="{00000000-0005-0000-0000-00005AB00000}"/>
    <cellStyle name="20% - Accent1 4 7 2 6 2 2" xfId="45330" xr:uid="{00000000-0005-0000-0000-00005BB00000}"/>
    <cellStyle name="20% - Accent1 4 7 2 6 2 2 2" xfId="45331" xr:uid="{00000000-0005-0000-0000-00005CB00000}"/>
    <cellStyle name="20% - Accent1 4 7 2 6 2 3" xfId="45332" xr:uid="{00000000-0005-0000-0000-00005DB00000}"/>
    <cellStyle name="20% - Accent1 4 7 2 6 3" xfId="45333" xr:uid="{00000000-0005-0000-0000-00005EB00000}"/>
    <cellStyle name="20% - Accent1 4 7 2 6 3 2" xfId="45334" xr:uid="{00000000-0005-0000-0000-00005FB00000}"/>
    <cellStyle name="20% - Accent1 4 7 2 6 4" xfId="45335" xr:uid="{00000000-0005-0000-0000-000060B00000}"/>
    <cellStyle name="20% - Accent1 4 7 2 7" xfId="45336" xr:uid="{00000000-0005-0000-0000-000061B00000}"/>
    <cellStyle name="20% - Accent1 4 7 2 7 2" xfId="45337" xr:uid="{00000000-0005-0000-0000-000062B00000}"/>
    <cellStyle name="20% - Accent1 4 7 2 7 2 2" xfId="45338" xr:uid="{00000000-0005-0000-0000-000063B00000}"/>
    <cellStyle name="20% - Accent1 4 7 2 7 3" xfId="45339" xr:uid="{00000000-0005-0000-0000-000064B00000}"/>
    <cellStyle name="20% - Accent1 4 7 2 8" xfId="45340" xr:uid="{00000000-0005-0000-0000-000065B00000}"/>
    <cellStyle name="20% - Accent1 4 7 2 8 2" xfId="45341" xr:uid="{00000000-0005-0000-0000-000066B00000}"/>
    <cellStyle name="20% - Accent1 4 7 2 8 2 2" xfId="45342" xr:uid="{00000000-0005-0000-0000-000067B00000}"/>
    <cellStyle name="20% - Accent1 4 7 2 8 3" xfId="45343" xr:uid="{00000000-0005-0000-0000-000068B00000}"/>
    <cellStyle name="20% - Accent1 4 7 2 9" xfId="45344" xr:uid="{00000000-0005-0000-0000-000069B00000}"/>
    <cellStyle name="20% - Accent1 4 7 2 9 2" xfId="45345" xr:uid="{00000000-0005-0000-0000-00006AB00000}"/>
    <cellStyle name="20% - Accent1 4 7 3" xfId="45346" xr:uid="{00000000-0005-0000-0000-00006BB00000}"/>
    <cellStyle name="20% - Accent1 4 7 3 10" xfId="45347" xr:uid="{00000000-0005-0000-0000-00006CB00000}"/>
    <cellStyle name="20% - Accent1 4 7 3 10 2" xfId="45348" xr:uid="{00000000-0005-0000-0000-00006DB00000}"/>
    <cellStyle name="20% - Accent1 4 7 3 11" xfId="45349" xr:uid="{00000000-0005-0000-0000-00006EB00000}"/>
    <cellStyle name="20% - Accent1 4 7 3 2" xfId="45350" xr:uid="{00000000-0005-0000-0000-00006FB00000}"/>
    <cellStyle name="20% - Accent1 4 7 3 2 2" xfId="45351" xr:uid="{00000000-0005-0000-0000-000070B00000}"/>
    <cellStyle name="20% - Accent1 4 7 3 2 2 2" xfId="45352" xr:uid="{00000000-0005-0000-0000-000071B00000}"/>
    <cellStyle name="20% - Accent1 4 7 3 2 2 2 2" xfId="45353" xr:uid="{00000000-0005-0000-0000-000072B00000}"/>
    <cellStyle name="20% - Accent1 4 7 3 2 2 2 2 2" xfId="45354" xr:uid="{00000000-0005-0000-0000-000073B00000}"/>
    <cellStyle name="20% - Accent1 4 7 3 2 2 2 3" xfId="45355" xr:uid="{00000000-0005-0000-0000-000074B00000}"/>
    <cellStyle name="20% - Accent1 4 7 3 2 2 3" xfId="45356" xr:uid="{00000000-0005-0000-0000-000075B00000}"/>
    <cellStyle name="20% - Accent1 4 7 3 2 2 3 2" xfId="45357" xr:uid="{00000000-0005-0000-0000-000076B00000}"/>
    <cellStyle name="20% - Accent1 4 7 3 2 2 4" xfId="45358" xr:uid="{00000000-0005-0000-0000-000077B00000}"/>
    <cellStyle name="20% - Accent1 4 7 3 2 3" xfId="45359" xr:uid="{00000000-0005-0000-0000-000078B00000}"/>
    <cellStyle name="20% - Accent1 4 7 3 2 3 2" xfId="45360" xr:uid="{00000000-0005-0000-0000-000079B00000}"/>
    <cellStyle name="20% - Accent1 4 7 3 2 3 2 2" xfId="45361" xr:uid="{00000000-0005-0000-0000-00007AB00000}"/>
    <cellStyle name="20% - Accent1 4 7 3 2 3 2 2 2" xfId="45362" xr:uid="{00000000-0005-0000-0000-00007BB00000}"/>
    <cellStyle name="20% - Accent1 4 7 3 2 3 2 3" xfId="45363" xr:uid="{00000000-0005-0000-0000-00007CB00000}"/>
    <cellStyle name="20% - Accent1 4 7 3 2 3 3" xfId="45364" xr:uid="{00000000-0005-0000-0000-00007DB00000}"/>
    <cellStyle name="20% - Accent1 4 7 3 2 3 3 2" xfId="45365" xr:uid="{00000000-0005-0000-0000-00007EB00000}"/>
    <cellStyle name="20% - Accent1 4 7 3 2 3 4" xfId="45366" xr:uid="{00000000-0005-0000-0000-00007FB00000}"/>
    <cellStyle name="20% - Accent1 4 7 3 2 4" xfId="45367" xr:uid="{00000000-0005-0000-0000-000080B00000}"/>
    <cellStyle name="20% - Accent1 4 7 3 2 4 2" xfId="45368" xr:uid="{00000000-0005-0000-0000-000081B00000}"/>
    <cellStyle name="20% - Accent1 4 7 3 2 4 2 2" xfId="45369" xr:uid="{00000000-0005-0000-0000-000082B00000}"/>
    <cellStyle name="20% - Accent1 4 7 3 2 4 2 2 2" xfId="45370" xr:uid="{00000000-0005-0000-0000-000083B00000}"/>
    <cellStyle name="20% - Accent1 4 7 3 2 4 2 3" xfId="45371" xr:uid="{00000000-0005-0000-0000-000084B00000}"/>
    <cellStyle name="20% - Accent1 4 7 3 2 4 3" xfId="45372" xr:uid="{00000000-0005-0000-0000-000085B00000}"/>
    <cellStyle name="20% - Accent1 4 7 3 2 4 3 2" xfId="45373" xr:uid="{00000000-0005-0000-0000-000086B00000}"/>
    <cellStyle name="20% - Accent1 4 7 3 2 4 4" xfId="45374" xr:uid="{00000000-0005-0000-0000-000087B00000}"/>
    <cellStyle name="20% - Accent1 4 7 3 2 5" xfId="45375" xr:uid="{00000000-0005-0000-0000-000088B00000}"/>
    <cellStyle name="20% - Accent1 4 7 3 2 5 2" xfId="45376" xr:uid="{00000000-0005-0000-0000-000089B00000}"/>
    <cellStyle name="20% - Accent1 4 7 3 2 5 2 2" xfId="45377" xr:uid="{00000000-0005-0000-0000-00008AB00000}"/>
    <cellStyle name="20% - Accent1 4 7 3 2 5 3" xfId="45378" xr:uid="{00000000-0005-0000-0000-00008BB00000}"/>
    <cellStyle name="20% - Accent1 4 7 3 2 6" xfId="45379" xr:uid="{00000000-0005-0000-0000-00008CB00000}"/>
    <cellStyle name="20% - Accent1 4 7 3 2 6 2" xfId="45380" xr:uid="{00000000-0005-0000-0000-00008DB00000}"/>
    <cellStyle name="20% - Accent1 4 7 3 2 6 2 2" xfId="45381" xr:uid="{00000000-0005-0000-0000-00008EB00000}"/>
    <cellStyle name="20% - Accent1 4 7 3 2 6 3" xfId="45382" xr:uid="{00000000-0005-0000-0000-00008FB00000}"/>
    <cellStyle name="20% - Accent1 4 7 3 2 7" xfId="45383" xr:uid="{00000000-0005-0000-0000-000090B00000}"/>
    <cellStyle name="20% - Accent1 4 7 3 2 7 2" xfId="45384" xr:uid="{00000000-0005-0000-0000-000091B00000}"/>
    <cellStyle name="20% - Accent1 4 7 3 2 8" xfId="45385" xr:uid="{00000000-0005-0000-0000-000092B00000}"/>
    <cellStyle name="20% - Accent1 4 7 3 2 8 2" xfId="45386" xr:uid="{00000000-0005-0000-0000-000093B00000}"/>
    <cellStyle name="20% - Accent1 4 7 3 2 9" xfId="45387" xr:uid="{00000000-0005-0000-0000-000094B00000}"/>
    <cellStyle name="20% - Accent1 4 7 3 3" xfId="45388" xr:uid="{00000000-0005-0000-0000-000095B00000}"/>
    <cellStyle name="20% - Accent1 4 7 3 3 2" xfId="45389" xr:uid="{00000000-0005-0000-0000-000096B00000}"/>
    <cellStyle name="20% - Accent1 4 7 3 3 2 2" xfId="45390" xr:uid="{00000000-0005-0000-0000-000097B00000}"/>
    <cellStyle name="20% - Accent1 4 7 3 3 2 2 2" xfId="45391" xr:uid="{00000000-0005-0000-0000-000098B00000}"/>
    <cellStyle name="20% - Accent1 4 7 3 3 2 2 2 2" xfId="45392" xr:uid="{00000000-0005-0000-0000-000099B00000}"/>
    <cellStyle name="20% - Accent1 4 7 3 3 2 2 3" xfId="45393" xr:uid="{00000000-0005-0000-0000-00009AB00000}"/>
    <cellStyle name="20% - Accent1 4 7 3 3 2 3" xfId="45394" xr:uid="{00000000-0005-0000-0000-00009BB00000}"/>
    <cellStyle name="20% - Accent1 4 7 3 3 2 3 2" xfId="45395" xr:uid="{00000000-0005-0000-0000-00009CB00000}"/>
    <cellStyle name="20% - Accent1 4 7 3 3 2 4" xfId="45396" xr:uid="{00000000-0005-0000-0000-00009DB00000}"/>
    <cellStyle name="20% - Accent1 4 7 3 3 3" xfId="45397" xr:uid="{00000000-0005-0000-0000-00009EB00000}"/>
    <cellStyle name="20% - Accent1 4 7 3 3 3 2" xfId="45398" xr:uid="{00000000-0005-0000-0000-00009FB00000}"/>
    <cellStyle name="20% - Accent1 4 7 3 3 3 2 2" xfId="45399" xr:uid="{00000000-0005-0000-0000-0000A0B00000}"/>
    <cellStyle name="20% - Accent1 4 7 3 3 3 2 2 2" xfId="45400" xr:uid="{00000000-0005-0000-0000-0000A1B00000}"/>
    <cellStyle name="20% - Accent1 4 7 3 3 3 2 3" xfId="45401" xr:uid="{00000000-0005-0000-0000-0000A2B00000}"/>
    <cellStyle name="20% - Accent1 4 7 3 3 3 3" xfId="45402" xr:uid="{00000000-0005-0000-0000-0000A3B00000}"/>
    <cellStyle name="20% - Accent1 4 7 3 3 3 3 2" xfId="45403" xr:uid="{00000000-0005-0000-0000-0000A4B00000}"/>
    <cellStyle name="20% - Accent1 4 7 3 3 3 4" xfId="45404" xr:uid="{00000000-0005-0000-0000-0000A5B00000}"/>
    <cellStyle name="20% - Accent1 4 7 3 3 4" xfId="45405" xr:uid="{00000000-0005-0000-0000-0000A6B00000}"/>
    <cellStyle name="20% - Accent1 4 7 3 3 4 2" xfId="45406" xr:uid="{00000000-0005-0000-0000-0000A7B00000}"/>
    <cellStyle name="20% - Accent1 4 7 3 3 4 2 2" xfId="45407" xr:uid="{00000000-0005-0000-0000-0000A8B00000}"/>
    <cellStyle name="20% - Accent1 4 7 3 3 4 2 2 2" xfId="45408" xr:uid="{00000000-0005-0000-0000-0000A9B00000}"/>
    <cellStyle name="20% - Accent1 4 7 3 3 4 2 3" xfId="45409" xr:uid="{00000000-0005-0000-0000-0000AAB00000}"/>
    <cellStyle name="20% - Accent1 4 7 3 3 4 3" xfId="45410" xr:uid="{00000000-0005-0000-0000-0000ABB00000}"/>
    <cellStyle name="20% - Accent1 4 7 3 3 4 3 2" xfId="45411" xr:uid="{00000000-0005-0000-0000-0000ACB00000}"/>
    <cellStyle name="20% - Accent1 4 7 3 3 4 4" xfId="45412" xr:uid="{00000000-0005-0000-0000-0000ADB00000}"/>
    <cellStyle name="20% - Accent1 4 7 3 3 5" xfId="45413" xr:uid="{00000000-0005-0000-0000-0000AEB00000}"/>
    <cellStyle name="20% - Accent1 4 7 3 3 5 2" xfId="45414" xr:uid="{00000000-0005-0000-0000-0000AFB00000}"/>
    <cellStyle name="20% - Accent1 4 7 3 3 5 2 2" xfId="45415" xr:uid="{00000000-0005-0000-0000-0000B0B00000}"/>
    <cellStyle name="20% - Accent1 4 7 3 3 5 3" xfId="45416" xr:uid="{00000000-0005-0000-0000-0000B1B00000}"/>
    <cellStyle name="20% - Accent1 4 7 3 3 6" xfId="45417" xr:uid="{00000000-0005-0000-0000-0000B2B00000}"/>
    <cellStyle name="20% - Accent1 4 7 3 3 6 2" xfId="45418" xr:uid="{00000000-0005-0000-0000-0000B3B00000}"/>
    <cellStyle name="20% - Accent1 4 7 3 3 6 2 2" xfId="45419" xr:uid="{00000000-0005-0000-0000-0000B4B00000}"/>
    <cellStyle name="20% - Accent1 4 7 3 3 6 3" xfId="45420" xr:uid="{00000000-0005-0000-0000-0000B5B00000}"/>
    <cellStyle name="20% - Accent1 4 7 3 3 7" xfId="45421" xr:uid="{00000000-0005-0000-0000-0000B6B00000}"/>
    <cellStyle name="20% - Accent1 4 7 3 3 7 2" xfId="45422" xr:uid="{00000000-0005-0000-0000-0000B7B00000}"/>
    <cellStyle name="20% - Accent1 4 7 3 3 8" xfId="45423" xr:uid="{00000000-0005-0000-0000-0000B8B00000}"/>
    <cellStyle name="20% - Accent1 4 7 3 3 8 2" xfId="45424" xr:uid="{00000000-0005-0000-0000-0000B9B00000}"/>
    <cellStyle name="20% - Accent1 4 7 3 3 9" xfId="45425" xr:uid="{00000000-0005-0000-0000-0000BAB00000}"/>
    <cellStyle name="20% - Accent1 4 7 3 4" xfId="45426" xr:uid="{00000000-0005-0000-0000-0000BBB00000}"/>
    <cellStyle name="20% - Accent1 4 7 3 4 2" xfId="45427" xr:uid="{00000000-0005-0000-0000-0000BCB00000}"/>
    <cellStyle name="20% - Accent1 4 7 3 4 2 2" xfId="45428" xr:uid="{00000000-0005-0000-0000-0000BDB00000}"/>
    <cellStyle name="20% - Accent1 4 7 3 4 2 2 2" xfId="45429" xr:uid="{00000000-0005-0000-0000-0000BEB00000}"/>
    <cellStyle name="20% - Accent1 4 7 3 4 2 3" xfId="45430" xr:uid="{00000000-0005-0000-0000-0000BFB00000}"/>
    <cellStyle name="20% - Accent1 4 7 3 4 3" xfId="45431" xr:uid="{00000000-0005-0000-0000-0000C0B00000}"/>
    <cellStyle name="20% - Accent1 4 7 3 4 3 2" xfId="45432" xr:uid="{00000000-0005-0000-0000-0000C1B00000}"/>
    <cellStyle name="20% - Accent1 4 7 3 4 4" xfId="45433" xr:uid="{00000000-0005-0000-0000-0000C2B00000}"/>
    <cellStyle name="20% - Accent1 4 7 3 5" xfId="45434" xr:uid="{00000000-0005-0000-0000-0000C3B00000}"/>
    <cellStyle name="20% - Accent1 4 7 3 5 2" xfId="45435" xr:uid="{00000000-0005-0000-0000-0000C4B00000}"/>
    <cellStyle name="20% - Accent1 4 7 3 5 2 2" xfId="45436" xr:uid="{00000000-0005-0000-0000-0000C5B00000}"/>
    <cellStyle name="20% - Accent1 4 7 3 5 2 2 2" xfId="45437" xr:uid="{00000000-0005-0000-0000-0000C6B00000}"/>
    <cellStyle name="20% - Accent1 4 7 3 5 2 3" xfId="45438" xr:uid="{00000000-0005-0000-0000-0000C7B00000}"/>
    <cellStyle name="20% - Accent1 4 7 3 5 3" xfId="45439" xr:uid="{00000000-0005-0000-0000-0000C8B00000}"/>
    <cellStyle name="20% - Accent1 4 7 3 5 3 2" xfId="45440" xr:uid="{00000000-0005-0000-0000-0000C9B00000}"/>
    <cellStyle name="20% - Accent1 4 7 3 5 4" xfId="45441" xr:uid="{00000000-0005-0000-0000-0000CAB00000}"/>
    <cellStyle name="20% - Accent1 4 7 3 6" xfId="45442" xr:uid="{00000000-0005-0000-0000-0000CBB00000}"/>
    <cellStyle name="20% - Accent1 4 7 3 6 2" xfId="45443" xr:uid="{00000000-0005-0000-0000-0000CCB00000}"/>
    <cellStyle name="20% - Accent1 4 7 3 6 2 2" xfId="45444" xr:uid="{00000000-0005-0000-0000-0000CDB00000}"/>
    <cellStyle name="20% - Accent1 4 7 3 6 2 2 2" xfId="45445" xr:uid="{00000000-0005-0000-0000-0000CEB00000}"/>
    <cellStyle name="20% - Accent1 4 7 3 6 2 3" xfId="45446" xr:uid="{00000000-0005-0000-0000-0000CFB00000}"/>
    <cellStyle name="20% - Accent1 4 7 3 6 3" xfId="45447" xr:uid="{00000000-0005-0000-0000-0000D0B00000}"/>
    <cellStyle name="20% - Accent1 4 7 3 6 3 2" xfId="45448" xr:uid="{00000000-0005-0000-0000-0000D1B00000}"/>
    <cellStyle name="20% - Accent1 4 7 3 6 4" xfId="45449" xr:uid="{00000000-0005-0000-0000-0000D2B00000}"/>
    <cellStyle name="20% - Accent1 4 7 3 7" xfId="45450" xr:uid="{00000000-0005-0000-0000-0000D3B00000}"/>
    <cellStyle name="20% - Accent1 4 7 3 7 2" xfId="45451" xr:uid="{00000000-0005-0000-0000-0000D4B00000}"/>
    <cellStyle name="20% - Accent1 4 7 3 7 2 2" xfId="45452" xr:uid="{00000000-0005-0000-0000-0000D5B00000}"/>
    <cellStyle name="20% - Accent1 4 7 3 7 3" xfId="45453" xr:uid="{00000000-0005-0000-0000-0000D6B00000}"/>
    <cellStyle name="20% - Accent1 4 7 3 8" xfId="45454" xr:uid="{00000000-0005-0000-0000-0000D7B00000}"/>
    <cellStyle name="20% - Accent1 4 7 3 8 2" xfId="45455" xr:uid="{00000000-0005-0000-0000-0000D8B00000}"/>
    <cellStyle name="20% - Accent1 4 7 3 8 2 2" xfId="45456" xr:uid="{00000000-0005-0000-0000-0000D9B00000}"/>
    <cellStyle name="20% - Accent1 4 7 3 8 3" xfId="45457" xr:uid="{00000000-0005-0000-0000-0000DAB00000}"/>
    <cellStyle name="20% - Accent1 4 7 3 9" xfId="45458" xr:uid="{00000000-0005-0000-0000-0000DBB00000}"/>
    <cellStyle name="20% - Accent1 4 7 3 9 2" xfId="45459" xr:uid="{00000000-0005-0000-0000-0000DCB00000}"/>
    <cellStyle name="20% - Accent1 4 7 4" xfId="45460" xr:uid="{00000000-0005-0000-0000-0000DDB00000}"/>
    <cellStyle name="20% - Accent1 4 7 4 10" xfId="45461" xr:uid="{00000000-0005-0000-0000-0000DEB00000}"/>
    <cellStyle name="20% - Accent1 4 7 4 10 2" xfId="45462" xr:uid="{00000000-0005-0000-0000-0000DFB00000}"/>
    <cellStyle name="20% - Accent1 4 7 4 11" xfId="45463" xr:uid="{00000000-0005-0000-0000-0000E0B00000}"/>
    <cellStyle name="20% - Accent1 4 7 4 2" xfId="45464" xr:uid="{00000000-0005-0000-0000-0000E1B00000}"/>
    <cellStyle name="20% - Accent1 4 7 4 2 2" xfId="45465" xr:uid="{00000000-0005-0000-0000-0000E2B00000}"/>
    <cellStyle name="20% - Accent1 4 7 4 2 2 2" xfId="45466" xr:uid="{00000000-0005-0000-0000-0000E3B00000}"/>
    <cellStyle name="20% - Accent1 4 7 4 2 2 2 2" xfId="45467" xr:uid="{00000000-0005-0000-0000-0000E4B00000}"/>
    <cellStyle name="20% - Accent1 4 7 4 2 2 2 2 2" xfId="45468" xr:uid="{00000000-0005-0000-0000-0000E5B00000}"/>
    <cellStyle name="20% - Accent1 4 7 4 2 2 2 3" xfId="45469" xr:uid="{00000000-0005-0000-0000-0000E6B00000}"/>
    <cellStyle name="20% - Accent1 4 7 4 2 2 3" xfId="45470" xr:uid="{00000000-0005-0000-0000-0000E7B00000}"/>
    <cellStyle name="20% - Accent1 4 7 4 2 2 3 2" xfId="45471" xr:uid="{00000000-0005-0000-0000-0000E8B00000}"/>
    <cellStyle name="20% - Accent1 4 7 4 2 2 4" xfId="45472" xr:uid="{00000000-0005-0000-0000-0000E9B00000}"/>
    <cellStyle name="20% - Accent1 4 7 4 2 3" xfId="45473" xr:uid="{00000000-0005-0000-0000-0000EAB00000}"/>
    <cellStyle name="20% - Accent1 4 7 4 2 3 2" xfId="45474" xr:uid="{00000000-0005-0000-0000-0000EBB00000}"/>
    <cellStyle name="20% - Accent1 4 7 4 2 3 2 2" xfId="45475" xr:uid="{00000000-0005-0000-0000-0000ECB00000}"/>
    <cellStyle name="20% - Accent1 4 7 4 2 3 2 2 2" xfId="45476" xr:uid="{00000000-0005-0000-0000-0000EDB00000}"/>
    <cellStyle name="20% - Accent1 4 7 4 2 3 2 3" xfId="45477" xr:uid="{00000000-0005-0000-0000-0000EEB00000}"/>
    <cellStyle name="20% - Accent1 4 7 4 2 3 3" xfId="45478" xr:uid="{00000000-0005-0000-0000-0000EFB00000}"/>
    <cellStyle name="20% - Accent1 4 7 4 2 3 3 2" xfId="45479" xr:uid="{00000000-0005-0000-0000-0000F0B00000}"/>
    <cellStyle name="20% - Accent1 4 7 4 2 3 4" xfId="45480" xr:uid="{00000000-0005-0000-0000-0000F1B00000}"/>
    <cellStyle name="20% - Accent1 4 7 4 2 4" xfId="45481" xr:uid="{00000000-0005-0000-0000-0000F2B00000}"/>
    <cellStyle name="20% - Accent1 4 7 4 2 4 2" xfId="45482" xr:uid="{00000000-0005-0000-0000-0000F3B00000}"/>
    <cellStyle name="20% - Accent1 4 7 4 2 4 2 2" xfId="45483" xr:uid="{00000000-0005-0000-0000-0000F4B00000}"/>
    <cellStyle name="20% - Accent1 4 7 4 2 4 2 2 2" xfId="45484" xr:uid="{00000000-0005-0000-0000-0000F5B00000}"/>
    <cellStyle name="20% - Accent1 4 7 4 2 4 2 3" xfId="45485" xr:uid="{00000000-0005-0000-0000-0000F6B00000}"/>
    <cellStyle name="20% - Accent1 4 7 4 2 4 3" xfId="45486" xr:uid="{00000000-0005-0000-0000-0000F7B00000}"/>
    <cellStyle name="20% - Accent1 4 7 4 2 4 3 2" xfId="45487" xr:uid="{00000000-0005-0000-0000-0000F8B00000}"/>
    <cellStyle name="20% - Accent1 4 7 4 2 4 4" xfId="45488" xr:uid="{00000000-0005-0000-0000-0000F9B00000}"/>
    <cellStyle name="20% - Accent1 4 7 4 2 5" xfId="45489" xr:uid="{00000000-0005-0000-0000-0000FAB00000}"/>
    <cellStyle name="20% - Accent1 4 7 4 2 5 2" xfId="45490" xr:uid="{00000000-0005-0000-0000-0000FBB00000}"/>
    <cellStyle name="20% - Accent1 4 7 4 2 5 2 2" xfId="45491" xr:uid="{00000000-0005-0000-0000-0000FCB00000}"/>
    <cellStyle name="20% - Accent1 4 7 4 2 5 3" xfId="45492" xr:uid="{00000000-0005-0000-0000-0000FDB00000}"/>
    <cellStyle name="20% - Accent1 4 7 4 2 6" xfId="45493" xr:uid="{00000000-0005-0000-0000-0000FEB00000}"/>
    <cellStyle name="20% - Accent1 4 7 4 2 6 2" xfId="45494" xr:uid="{00000000-0005-0000-0000-0000FFB00000}"/>
    <cellStyle name="20% - Accent1 4 7 4 2 6 2 2" xfId="45495" xr:uid="{00000000-0005-0000-0000-000000B10000}"/>
    <cellStyle name="20% - Accent1 4 7 4 2 6 3" xfId="45496" xr:uid="{00000000-0005-0000-0000-000001B10000}"/>
    <cellStyle name="20% - Accent1 4 7 4 2 7" xfId="45497" xr:uid="{00000000-0005-0000-0000-000002B10000}"/>
    <cellStyle name="20% - Accent1 4 7 4 2 7 2" xfId="45498" xr:uid="{00000000-0005-0000-0000-000003B10000}"/>
    <cellStyle name="20% - Accent1 4 7 4 2 8" xfId="45499" xr:uid="{00000000-0005-0000-0000-000004B10000}"/>
    <cellStyle name="20% - Accent1 4 7 4 2 8 2" xfId="45500" xr:uid="{00000000-0005-0000-0000-000005B10000}"/>
    <cellStyle name="20% - Accent1 4 7 4 2 9" xfId="45501" xr:uid="{00000000-0005-0000-0000-000006B10000}"/>
    <cellStyle name="20% - Accent1 4 7 4 3" xfId="45502" xr:uid="{00000000-0005-0000-0000-000007B10000}"/>
    <cellStyle name="20% - Accent1 4 7 4 3 2" xfId="45503" xr:uid="{00000000-0005-0000-0000-000008B10000}"/>
    <cellStyle name="20% - Accent1 4 7 4 3 2 2" xfId="45504" xr:uid="{00000000-0005-0000-0000-000009B10000}"/>
    <cellStyle name="20% - Accent1 4 7 4 3 2 2 2" xfId="45505" xr:uid="{00000000-0005-0000-0000-00000AB10000}"/>
    <cellStyle name="20% - Accent1 4 7 4 3 2 2 2 2" xfId="45506" xr:uid="{00000000-0005-0000-0000-00000BB10000}"/>
    <cellStyle name="20% - Accent1 4 7 4 3 2 2 3" xfId="45507" xr:uid="{00000000-0005-0000-0000-00000CB10000}"/>
    <cellStyle name="20% - Accent1 4 7 4 3 2 3" xfId="45508" xr:uid="{00000000-0005-0000-0000-00000DB10000}"/>
    <cellStyle name="20% - Accent1 4 7 4 3 2 3 2" xfId="45509" xr:uid="{00000000-0005-0000-0000-00000EB10000}"/>
    <cellStyle name="20% - Accent1 4 7 4 3 2 4" xfId="45510" xr:uid="{00000000-0005-0000-0000-00000FB10000}"/>
    <cellStyle name="20% - Accent1 4 7 4 3 3" xfId="45511" xr:uid="{00000000-0005-0000-0000-000010B10000}"/>
    <cellStyle name="20% - Accent1 4 7 4 3 3 2" xfId="45512" xr:uid="{00000000-0005-0000-0000-000011B10000}"/>
    <cellStyle name="20% - Accent1 4 7 4 3 3 2 2" xfId="45513" xr:uid="{00000000-0005-0000-0000-000012B10000}"/>
    <cellStyle name="20% - Accent1 4 7 4 3 3 2 2 2" xfId="45514" xr:uid="{00000000-0005-0000-0000-000013B10000}"/>
    <cellStyle name="20% - Accent1 4 7 4 3 3 2 3" xfId="45515" xr:uid="{00000000-0005-0000-0000-000014B10000}"/>
    <cellStyle name="20% - Accent1 4 7 4 3 3 3" xfId="45516" xr:uid="{00000000-0005-0000-0000-000015B10000}"/>
    <cellStyle name="20% - Accent1 4 7 4 3 3 3 2" xfId="45517" xr:uid="{00000000-0005-0000-0000-000016B10000}"/>
    <cellStyle name="20% - Accent1 4 7 4 3 3 4" xfId="45518" xr:uid="{00000000-0005-0000-0000-000017B10000}"/>
    <cellStyle name="20% - Accent1 4 7 4 3 4" xfId="45519" xr:uid="{00000000-0005-0000-0000-000018B10000}"/>
    <cellStyle name="20% - Accent1 4 7 4 3 4 2" xfId="45520" xr:uid="{00000000-0005-0000-0000-000019B10000}"/>
    <cellStyle name="20% - Accent1 4 7 4 3 4 2 2" xfId="45521" xr:uid="{00000000-0005-0000-0000-00001AB10000}"/>
    <cellStyle name="20% - Accent1 4 7 4 3 4 2 2 2" xfId="45522" xr:uid="{00000000-0005-0000-0000-00001BB10000}"/>
    <cellStyle name="20% - Accent1 4 7 4 3 4 2 3" xfId="45523" xr:uid="{00000000-0005-0000-0000-00001CB10000}"/>
    <cellStyle name="20% - Accent1 4 7 4 3 4 3" xfId="45524" xr:uid="{00000000-0005-0000-0000-00001DB10000}"/>
    <cellStyle name="20% - Accent1 4 7 4 3 4 3 2" xfId="45525" xr:uid="{00000000-0005-0000-0000-00001EB10000}"/>
    <cellStyle name="20% - Accent1 4 7 4 3 4 4" xfId="45526" xr:uid="{00000000-0005-0000-0000-00001FB10000}"/>
    <cellStyle name="20% - Accent1 4 7 4 3 5" xfId="45527" xr:uid="{00000000-0005-0000-0000-000020B10000}"/>
    <cellStyle name="20% - Accent1 4 7 4 3 5 2" xfId="45528" xr:uid="{00000000-0005-0000-0000-000021B10000}"/>
    <cellStyle name="20% - Accent1 4 7 4 3 5 2 2" xfId="45529" xr:uid="{00000000-0005-0000-0000-000022B10000}"/>
    <cellStyle name="20% - Accent1 4 7 4 3 5 3" xfId="45530" xr:uid="{00000000-0005-0000-0000-000023B10000}"/>
    <cellStyle name="20% - Accent1 4 7 4 3 6" xfId="45531" xr:uid="{00000000-0005-0000-0000-000024B10000}"/>
    <cellStyle name="20% - Accent1 4 7 4 3 6 2" xfId="45532" xr:uid="{00000000-0005-0000-0000-000025B10000}"/>
    <cellStyle name="20% - Accent1 4 7 4 3 6 2 2" xfId="45533" xr:uid="{00000000-0005-0000-0000-000026B10000}"/>
    <cellStyle name="20% - Accent1 4 7 4 3 6 3" xfId="45534" xr:uid="{00000000-0005-0000-0000-000027B10000}"/>
    <cellStyle name="20% - Accent1 4 7 4 3 7" xfId="45535" xr:uid="{00000000-0005-0000-0000-000028B10000}"/>
    <cellStyle name="20% - Accent1 4 7 4 3 7 2" xfId="45536" xr:uid="{00000000-0005-0000-0000-000029B10000}"/>
    <cellStyle name="20% - Accent1 4 7 4 3 8" xfId="45537" xr:uid="{00000000-0005-0000-0000-00002AB10000}"/>
    <cellStyle name="20% - Accent1 4 7 4 3 8 2" xfId="45538" xr:uid="{00000000-0005-0000-0000-00002BB10000}"/>
    <cellStyle name="20% - Accent1 4 7 4 3 9" xfId="45539" xr:uid="{00000000-0005-0000-0000-00002CB10000}"/>
    <cellStyle name="20% - Accent1 4 7 4 4" xfId="45540" xr:uid="{00000000-0005-0000-0000-00002DB10000}"/>
    <cellStyle name="20% - Accent1 4 7 4 4 2" xfId="45541" xr:uid="{00000000-0005-0000-0000-00002EB10000}"/>
    <cellStyle name="20% - Accent1 4 7 4 4 2 2" xfId="45542" xr:uid="{00000000-0005-0000-0000-00002FB10000}"/>
    <cellStyle name="20% - Accent1 4 7 4 4 2 2 2" xfId="45543" xr:uid="{00000000-0005-0000-0000-000030B10000}"/>
    <cellStyle name="20% - Accent1 4 7 4 4 2 3" xfId="45544" xr:uid="{00000000-0005-0000-0000-000031B10000}"/>
    <cellStyle name="20% - Accent1 4 7 4 4 3" xfId="45545" xr:uid="{00000000-0005-0000-0000-000032B10000}"/>
    <cellStyle name="20% - Accent1 4 7 4 4 3 2" xfId="45546" xr:uid="{00000000-0005-0000-0000-000033B10000}"/>
    <cellStyle name="20% - Accent1 4 7 4 4 4" xfId="45547" xr:uid="{00000000-0005-0000-0000-000034B10000}"/>
    <cellStyle name="20% - Accent1 4 7 4 5" xfId="45548" xr:uid="{00000000-0005-0000-0000-000035B10000}"/>
    <cellStyle name="20% - Accent1 4 7 4 5 2" xfId="45549" xr:uid="{00000000-0005-0000-0000-000036B10000}"/>
    <cellStyle name="20% - Accent1 4 7 4 5 2 2" xfId="45550" xr:uid="{00000000-0005-0000-0000-000037B10000}"/>
    <cellStyle name="20% - Accent1 4 7 4 5 2 2 2" xfId="45551" xr:uid="{00000000-0005-0000-0000-000038B10000}"/>
    <cellStyle name="20% - Accent1 4 7 4 5 2 3" xfId="45552" xr:uid="{00000000-0005-0000-0000-000039B10000}"/>
    <cellStyle name="20% - Accent1 4 7 4 5 3" xfId="45553" xr:uid="{00000000-0005-0000-0000-00003AB10000}"/>
    <cellStyle name="20% - Accent1 4 7 4 5 3 2" xfId="45554" xr:uid="{00000000-0005-0000-0000-00003BB10000}"/>
    <cellStyle name="20% - Accent1 4 7 4 5 4" xfId="45555" xr:uid="{00000000-0005-0000-0000-00003CB10000}"/>
    <cellStyle name="20% - Accent1 4 7 4 6" xfId="45556" xr:uid="{00000000-0005-0000-0000-00003DB10000}"/>
    <cellStyle name="20% - Accent1 4 7 4 6 2" xfId="45557" xr:uid="{00000000-0005-0000-0000-00003EB10000}"/>
    <cellStyle name="20% - Accent1 4 7 4 6 2 2" xfId="45558" xr:uid="{00000000-0005-0000-0000-00003FB10000}"/>
    <cellStyle name="20% - Accent1 4 7 4 6 2 2 2" xfId="45559" xr:uid="{00000000-0005-0000-0000-000040B10000}"/>
    <cellStyle name="20% - Accent1 4 7 4 6 2 3" xfId="45560" xr:uid="{00000000-0005-0000-0000-000041B10000}"/>
    <cellStyle name="20% - Accent1 4 7 4 6 3" xfId="45561" xr:uid="{00000000-0005-0000-0000-000042B10000}"/>
    <cellStyle name="20% - Accent1 4 7 4 6 3 2" xfId="45562" xr:uid="{00000000-0005-0000-0000-000043B10000}"/>
    <cellStyle name="20% - Accent1 4 7 4 6 4" xfId="45563" xr:uid="{00000000-0005-0000-0000-000044B10000}"/>
    <cellStyle name="20% - Accent1 4 7 4 7" xfId="45564" xr:uid="{00000000-0005-0000-0000-000045B10000}"/>
    <cellStyle name="20% - Accent1 4 7 4 7 2" xfId="45565" xr:uid="{00000000-0005-0000-0000-000046B10000}"/>
    <cellStyle name="20% - Accent1 4 7 4 7 2 2" xfId="45566" xr:uid="{00000000-0005-0000-0000-000047B10000}"/>
    <cellStyle name="20% - Accent1 4 7 4 7 3" xfId="45567" xr:uid="{00000000-0005-0000-0000-000048B10000}"/>
    <cellStyle name="20% - Accent1 4 7 4 8" xfId="45568" xr:uid="{00000000-0005-0000-0000-000049B10000}"/>
    <cellStyle name="20% - Accent1 4 7 4 8 2" xfId="45569" xr:uid="{00000000-0005-0000-0000-00004AB10000}"/>
    <cellStyle name="20% - Accent1 4 7 4 8 2 2" xfId="45570" xr:uid="{00000000-0005-0000-0000-00004BB10000}"/>
    <cellStyle name="20% - Accent1 4 7 4 8 3" xfId="45571" xr:uid="{00000000-0005-0000-0000-00004CB10000}"/>
    <cellStyle name="20% - Accent1 4 7 4 9" xfId="45572" xr:uid="{00000000-0005-0000-0000-00004DB10000}"/>
    <cellStyle name="20% - Accent1 4 7 4 9 2" xfId="45573" xr:uid="{00000000-0005-0000-0000-00004EB10000}"/>
    <cellStyle name="20% - Accent1 4 7 5" xfId="45574" xr:uid="{00000000-0005-0000-0000-00004FB10000}"/>
    <cellStyle name="20% - Accent1 4 7 5 2" xfId="45575" xr:uid="{00000000-0005-0000-0000-000050B10000}"/>
    <cellStyle name="20% - Accent1 4 7 5 2 2" xfId="45576" xr:uid="{00000000-0005-0000-0000-000051B10000}"/>
    <cellStyle name="20% - Accent1 4 7 5 2 2 2" xfId="45577" xr:uid="{00000000-0005-0000-0000-000052B10000}"/>
    <cellStyle name="20% - Accent1 4 7 5 2 2 2 2" xfId="45578" xr:uid="{00000000-0005-0000-0000-000053B10000}"/>
    <cellStyle name="20% - Accent1 4 7 5 2 2 3" xfId="45579" xr:uid="{00000000-0005-0000-0000-000054B10000}"/>
    <cellStyle name="20% - Accent1 4 7 5 2 3" xfId="45580" xr:uid="{00000000-0005-0000-0000-000055B10000}"/>
    <cellStyle name="20% - Accent1 4 7 5 2 3 2" xfId="45581" xr:uid="{00000000-0005-0000-0000-000056B10000}"/>
    <cellStyle name="20% - Accent1 4 7 5 2 4" xfId="45582" xr:uid="{00000000-0005-0000-0000-000057B10000}"/>
    <cellStyle name="20% - Accent1 4 7 5 3" xfId="45583" xr:uid="{00000000-0005-0000-0000-000058B10000}"/>
    <cellStyle name="20% - Accent1 4 7 5 3 2" xfId="45584" xr:uid="{00000000-0005-0000-0000-000059B10000}"/>
    <cellStyle name="20% - Accent1 4 7 5 3 2 2" xfId="45585" xr:uid="{00000000-0005-0000-0000-00005AB10000}"/>
    <cellStyle name="20% - Accent1 4 7 5 3 2 2 2" xfId="45586" xr:uid="{00000000-0005-0000-0000-00005BB10000}"/>
    <cellStyle name="20% - Accent1 4 7 5 3 2 3" xfId="45587" xr:uid="{00000000-0005-0000-0000-00005CB10000}"/>
    <cellStyle name="20% - Accent1 4 7 5 3 3" xfId="45588" xr:uid="{00000000-0005-0000-0000-00005DB10000}"/>
    <cellStyle name="20% - Accent1 4 7 5 3 3 2" xfId="45589" xr:uid="{00000000-0005-0000-0000-00005EB10000}"/>
    <cellStyle name="20% - Accent1 4 7 5 3 4" xfId="45590" xr:uid="{00000000-0005-0000-0000-00005FB10000}"/>
    <cellStyle name="20% - Accent1 4 7 5 4" xfId="45591" xr:uid="{00000000-0005-0000-0000-000060B10000}"/>
    <cellStyle name="20% - Accent1 4 7 5 4 2" xfId="45592" xr:uid="{00000000-0005-0000-0000-000061B10000}"/>
    <cellStyle name="20% - Accent1 4 7 5 4 2 2" xfId="45593" xr:uid="{00000000-0005-0000-0000-000062B10000}"/>
    <cellStyle name="20% - Accent1 4 7 5 4 2 2 2" xfId="45594" xr:uid="{00000000-0005-0000-0000-000063B10000}"/>
    <cellStyle name="20% - Accent1 4 7 5 4 2 3" xfId="45595" xr:uid="{00000000-0005-0000-0000-000064B10000}"/>
    <cellStyle name="20% - Accent1 4 7 5 4 3" xfId="45596" xr:uid="{00000000-0005-0000-0000-000065B10000}"/>
    <cellStyle name="20% - Accent1 4 7 5 4 3 2" xfId="45597" xr:uid="{00000000-0005-0000-0000-000066B10000}"/>
    <cellStyle name="20% - Accent1 4 7 5 4 4" xfId="45598" xr:uid="{00000000-0005-0000-0000-000067B10000}"/>
    <cellStyle name="20% - Accent1 4 7 5 5" xfId="45599" xr:uid="{00000000-0005-0000-0000-000068B10000}"/>
    <cellStyle name="20% - Accent1 4 7 5 5 2" xfId="45600" xr:uid="{00000000-0005-0000-0000-000069B10000}"/>
    <cellStyle name="20% - Accent1 4 7 5 5 2 2" xfId="45601" xr:uid="{00000000-0005-0000-0000-00006AB10000}"/>
    <cellStyle name="20% - Accent1 4 7 5 5 3" xfId="45602" xr:uid="{00000000-0005-0000-0000-00006BB10000}"/>
    <cellStyle name="20% - Accent1 4 7 5 6" xfId="45603" xr:uid="{00000000-0005-0000-0000-00006CB10000}"/>
    <cellStyle name="20% - Accent1 4 7 5 6 2" xfId="45604" xr:uid="{00000000-0005-0000-0000-00006DB10000}"/>
    <cellStyle name="20% - Accent1 4 7 5 6 2 2" xfId="45605" xr:uid="{00000000-0005-0000-0000-00006EB10000}"/>
    <cellStyle name="20% - Accent1 4 7 5 6 3" xfId="45606" xr:uid="{00000000-0005-0000-0000-00006FB10000}"/>
    <cellStyle name="20% - Accent1 4 7 5 7" xfId="45607" xr:uid="{00000000-0005-0000-0000-000070B10000}"/>
    <cellStyle name="20% - Accent1 4 7 5 7 2" xfId="45608" xr:uid="{00000000-0005-0000-0000-000071B10000}"/>
    <cellStyle name="20% - Accent1 4 7 5 8" xfId="45609" xr:uid="{00000000-0005-0000-0000-000072B10000}"/>
    <cellStyle name="20% - Accent1 4 7 5 8 2" xfId="45610" xr:uid="{00000000-0005-0000-0000-000073B10000}"/>
    <cellStyle name="20% - Accent1 4 7 5 9" xfId="45611" xr:uid="{00000000-0005-0000-0000-000074B10000}"/>
    <cellStyle name="20% - Accent1 4 7 6" xfId="45612" xr:uid="{00000000-0005-0000-0000-000075B10000}"/>
    <cellStyle name="20% - Accent1 4 7 6 2" xfId="45613" xr:uid="{00000000-0005-0000-0000-000076B10000}"/>
    <cellStyle name="20% - Accent1 4 7 6 2 2" xfId="45614" xr:uid="{00000000-0005-0000-0000-000077B10000}"/>
    <cellStyle name="20% - Accent1 4 7 6 2 2 2" xfId="45615" xr:uid="{00000000-0005-0000-0000-000078B10000}"/>
    <cellStyle name="20% - Accent1 4 7 6 2 2 2 2" xfId="45616" xr:uid="{00000000-0005-0000-0000-000079B10000}"/>
    <cellStyle name="20% - Accent1 4 7 6 2 2 3" xfId="45617" xr:uid="{00000000-0005-0000-0000-00007AB10000}"/>
    <cellStyle name="20% - Accent1 4 7 6 2 3" xfId="45618" xr:uid="{00000000-0005-0000-0000-00007BB10000}"/>
    <cellStyle name="20% - Accent1 4 7 6 2 3 2" xfId="45619" xr:uid="{00000000-0005-0000-0000-00007CB10000}"/>
    <cellStyle name="20% - Accent1 4 7 6 2 4" xfId="45620" xr:uid="{00000000-0005-0000-0000-00007DB10000}"/>
    <cellStyle name="20% - Accent1 4 7 6 3" xfId="45621" xr:uid="{00000000-0005-0000-0000-00007EB10000}"/>
    <cellStyle name="20% - Accent1 4 7 6 3 2" xfId="45622" xr:uid="{00000000-0005-0000-0000-00007FB10000}"/>
    <cellStyle name="20% - Accent1 4 7 6 3 2 2" xfId="45623" xr:uid="{00000000-0005-0000-0000-000080B10000}"/>
    <cellStyle name="20% - Accent1 4 7 6 3 2 2 2" xfId="45624" xr:uid="{00000000-0005-0000-0000-000081B10000}"/>
    <cellStyle name="20% - Accent1 4 7 6 3 2 3" xfId="45625" xr:uid="{00000000-0005-0000-0000-000082B10000}"/>
    <cellStyle name="20% - Accent1 4 7 6 3 3" xfId="45626" xr:uid="{00000000-0005-0000-0000-000083B10000}"/>
    <cellStyle name="20% - Accent1 4 7 6 3 3 2" xfId="45627" xr:uid="{00000000-0005-0000-0000-000084B10000}"/>
    <cellStyle name="20% - Accent1 4 7 6 3 4" xfId="45628" xr:uid="{00000000-0005-0000-0000-000085B10000}"/>
    <cellStyle name="20% - Accent1 4 7 6 4" xfId="45629" xr:uid="{00000000-0005-0000-0000-000086B10000}"/>
    <cellStyle name="20% - Accent1 4 7 6 4 2" xfId="45630" xr:uid="{00000000-0005-0000-0000-000087B10000}"/>
    <cellStyle name="20% - Accent1 4 7 6 4 2 2" xfId="45631" xr:uid="{00000000-0005-0000-0000-000088B10000}"/>
    <cellStyle name="20% - Accent1 4 7 6 4 2 2 2" xfId="45632" xr:uid="{00000000-0005-0000-0000-000089B10000}"/>
    <cellStyle name="20% - Accent1 4 7 6 4 2 3" xfId="45633" xr:uid="{00000000-0005-0000-0000-00008AB10000}"/>
    <cellStyle name="20% - Accent1 4 7 6 4 3" xfId="45634" xr:uid="{00000000-0005-0000-0000-00008BB10000}"/>
    <cellStyle name="20% - Accent1 4 7 6 4 3 2" xfId="45635" xr:uid="{00000000-0005-0000-0000-00008CB10000}"/>
    <cellStyle name="20% - Accent1 4 7 6 4 4" xfId="45636" xr:uid="{00000000-0005-0000-0000-00008DB10000}"/>
    <cellStyle name="20% - Accent1 4 7 6 5" xfId="45637" xr:uid="{00000000-0005-0000-0000-00008EB10000}"/>
    <cellStyle name="20% - Accent1 4 7 6 5 2" xfId="45638" xr:uid="{00000000-0005-0000-0000-00008FB10000}"/>
    <cellStyle name="20% - Accent1 4 7 6 5 2 2" xfId="45639" xr:uid="{00000000-0005-0000-0000-000090B10000}"/>
    <cellStyle name="20% - Accent1 4 7 6 5 3" xfId="45640" xr:uid="{00000000-0005-0000-0000-000091B10000}"/>
    <cellStyle name="20% - Accent1 4 7 6 6" xfId="45641" xr:uid="{00000000-0005-0000-0000-000092B10000}"/>
    <cellStyle name="20% - Accent1 4 7 6 6 2" xfId="45642" xr:uid="{00000000-0005-0000-0000-000093B10000}"/>
    <cellStyle name="20% - Accent1 4 7 6 6 2 2" xfId="45643" xr:uid="{00000000-0005-0000-0000-000094B10000}"/>
    <cellStyle name="20% - Accent1 4 7 6 6 3" xfId="45644" xr:uid="{00000000-0005-0000-0000-000095B10000}"/>
    <cellStyle name="20% - Accent1 4 7 6 7" xfId="45645" xr:uid="{00000000-0005-0000-0000-000096B10000}"/>
    <cellStyle name="20% - Accent1 4 7 6 7 2" xfId="45646" xr:uid="{00000000-0005-0000-0000-000097B10000}"/>
    <cellStyle name="20% - Accent1 4 7 6 8" xfId="45647" xr:uid="{00000000-0005-0000-0000-000098B10000}"/>
    <cellStyle name="20% - Accent1 4 7 6 8 2" xfId="45648" xr:uid="{00000000-0005-0000-0000-000099B10000}"/>
    <cellStyle name="20% - Accent1 4 7 6 9" xfId="45649" xr:uid="{00000000-0005-0000-0000-00009AB10000}"/>
    <cellStyle name="20% - Accent1 4 7 7" xfId="45650" xr:uid="{00000000-0005-0000-0000-00009BB10000}"/>
    <cellStyle name="20% - Accent1 4 7 7 2" xfId="45651" xr:uid="{00000000-0005-0000-0000-00009CB10000}"/>
    <cellStyle name="20% - Accent1 4 7 7 2 2" xfId="45652" xr:uid="{00000000-0005-0000-0000-00009DB10000}"/>
    <cellStyle name="20% - Accent1 4 7 7 2 2 2" xfId="45653" xr:uid="{00000000-0005-0000-0000-00009EB10000}"/>
    <cellStyle name="20% - Accent1 4 7 7 2 3" xfId="45654" xr:uid="{00000000-0005-0000-0000-00009FB10000}"/>
    <cellStyle name="20% - Accent1 4 7 7 3" xfId="45655" xr:uid="{00000000-0005-0000-0000-0000A0B10000}"/>
    <cellStyle name="20% - Accent1 4 7 7 3 2" xfId="45656" xr:uid="{00000000-0005-0000-0000-0000A1B10000}"/>
    <cellStyle name="20% - Accent1 4 7 7 4" xfId="45657" xr:uid="{00000000-0005-0000-0000-0000A2B10000}"/>
    <cellStyle name="20% - Accent1 4 7 8" xfId="45658" xr:uid="{00000000-0005-0000-0000-0000A3B10000}"/>
    <cellStyle name="20% - Accent1 4 7 8 2" xfId="45659" xr:uid="{00000000-0005-0000-0000-0000A4B10000}"/>
    <cellStyle name="20% - Accent1 4 7 8 2 2" xfId="45660" xr:uid="{00000000-0005-0000-0000-0000A5B10000}"/>
    <cellStyle name="20% - Accent1 4 7 8 2 2 2" xfId="45661" xr:uid="{00000000-0005-0000-0000-0000A6B10000}"/>
    <cellStyle name="20% - Accent1 4 7 8 2 3" xfId="45662" xr:uid="{00000000-0005-0000-0000-0000A7B10000}"/>
    <cellStyle name="20% - Accent1 4 7 8 3" xfId="45663" xr:uid="{00000000-0005-0000-0000-0000A8B10000}"/>
    <cellStyle name="20% - Accent1 4 7 8 3 2" xfId="45664" xr:uid="{00000000-0005-0000-0000-0000A9B10000}"/>
    <cellStyle name="20% - Accent1 4 7 8 4" xfId="45665" xr:uid="{00000000-0005-0000-0000-0000AAB10000}"/>
    <cellStyle name="20% - Accent1 4 7 9" xfId="45666" xr:uid="{00000000-0005-0000-0000-0000ABB10000}"/>
    <cellStyle name="20% - Accent1 4 7 9 2" xfId="45667" xr:uid="{00000000-0005-0000-0000-0000ACB10000}"/>
    <cellStyle name="20% - Accent1 4 7 9 2 2" xfId="45668" xr:uid="{00000000-0005-0000-0000-0000ADB10000}"/>
    <cellStyle name="20% - Accent1 4 7 9 2 2 2" xfId="45669" xr:uid="{00000000-0005-0000-0000-0000AEB10000}"/>
    <cellStyle name="20% - Accent1 4 7 9 2 3" xfId="45670" xr:uid="{00000000-0005-0000-0000-0000AFB10000}"/>
    <cellStyle name="20% - Accent1 4 7 9 3" xfId="45671" xr:uid="{00000000-0005-0000-0000-0000B0B10000}"/>
    <cellStyle name="20% - Accent1 4 7 9 3 2" xfId="45672" xr:uid="{00000000-0005-0000-0000-0000B1B10000}"/>
    <cellStyle name="20% - Accent1 4 7 9 4" xfId="45673" xr:uid="{00000000-0005-0000-0000-0000B2B10000}"/>
    <cellStyle name="20% - Accent1 4 8" xfId="45674" xr:uid="{00000000-0005-0000-0000-0000B3B10000}"/>
    <cellStyle name="20% - Accent1 4 8 10" xfId="45675" xr:uid="{00000000-0005-0000-0000-0000B4B10000}"/>
    <cellStyle name="20% - Accent1 4 8 10 2" xfId="45676" xr:uid="{00000000-0005-0000-0000-0000B5B10000}"/>
    <cellStyle name="20% - Accent1 4 8 11" xfId="45677" xr:uid="{00000000-0005-0000-0000-0000B6B10000}"/>
    <cellStyle name="20% - Accent1 4 8 11 2" xfId="45678" xr:uid="{00000000-0005-0000-0000-0000B7B10000}"/>
    <cellStyle name="20% - Accent1 4 8 12" xfId="45679" xr:uid="{00000000-0005-0000-0000-0000B8B10000}"/>
    <cellStyle name="20% - Accent1 4 8 2" xfId="45680" xr:uid="{00000000-0005-0000-0000-0000B9B10000}"/>
    <cellStyle name="20% - Accent1 4 8 2 10" xfId="45681" xr:uid="{00000000-0005-0000-0000-0000BAB10000}"/>
    <cellStyle name="20% - Accent1 4 8 2 10 2" xfId="45682" xr:uid="{00000000-0005-0000-0000-0000BBB10000}"/>
    <cellStyle name="20% - Accent1 4 8 2 11" xfId="45683" xr:uid="{00000000-0005-0000-0000-0000BCB10000}"/>
    <cellStyle name="20% - Accent1 4 8 2 2" xfId="45684" xr:uid="{00000000-0005-0000-0000-0000BDB10000}"/>
    <cellStyle name="20% - Accent1 4 8 2 2 2" xfId="45685" xr:uid="{00000000-0005-0000-0000-0000BEB10000}"/>
    <cellStyle name="20% - Accent1 4 8 2 2 2 2" xfId="45686" xr:uid="{00000000-0005-0000-0000-0000BFB10000}"/>
    <cellStyle name="20% - Accent1 4 8 2 2 2 2 2" xfId="45687" xr:uid="{00000000-0005-0000-0000-0000C0B10000}"/>
    <cellStyle name="20% - Accent1 4 8 2 2 2 2 2 2" xfId="45688" xr:uid="{00000000-0005-0000-0000-0000C1B10000}"/>
    <cellStyle name="20% - Accent1 4 8 2 2 2 2 3" xfId="45689" xr:uid="{00000000-0005-0000-0000-0000C2B10000}"/>
    <cellStyle name="20% - Accent1 4 8 2 2 2 3" xfId="45690" xr:uid="{00000000-0005-0000-0000-0000C3B10000}"/>
    <cellStyle name="20% - Accent1 4 8 2 2 2 3 2" xfId="45691" xr:uid="{00000000-0005-0000-0000-0000C4B10000}"/>
    <cellStyle name="20% - Accent1 4 8 2 2 2 4" xfId="45692" xr:uid="{00000000-0005-0000-0000-0000C5B10000}"/>
    <cellStyle name="20% - Accent1 4 8 2 2 3" xfId="45693" xr:uid="{00000000-0005-0000-0000-0000C6B10000}"/>
    <cellStyle name="20% - Accent1 4 8 2 2 3 2" xfId="45694" xr:uid="{00000000-0005-0000-0000-0000C7B10000}"/>
    <cellStyle name="20% - Accent1 4 8 2 2 3 2 2" xfId="45695" xr:uid="{00000000-0005-0000-0000-0000C8B10000}"/>
    <cellStyle name="20% - Accent1 4 8 2 2 3 2 2 2" xfId="45696" xr:uid="{00000000-0005-0000-0000-0000C9B10000}"/>
    <cellStyle name="20% - Accent1 4 8 2 2 3 2 3" xfId="45697" xr:uid="{00000000-0005-0000-0000-0000CAB10000}"/>
    <cellStyle name="20% - Accent1 4 8 2 2 3 3" xfId="45698" xr:uid="{00000000-0005-0000-0000-0000CBB10000}"/>
    <cellStyle name="20% - Accent1 4 8 2 2 3 3 2" xfId="45699" xr:uid="{00000000-0005-0000-0000-0000CCB10000}"/>
    <cellStyle name="20% - Accent1 4 8 2 2 3 4" xfId="45700" xr:uid="{00000000-0005-0000-0000-0000CDB10000}"/>
    <cellStyle name="20% - Accent1 4 8 2 2 4" xfId="45701" xr:uid="{00000000-0005-0000-0000-0000CEB10000}"/>
    <cellStyle name="20% - Accent1 4 8 2 2 4 2" xfId="45702" xr:uid="{00000000-0005-0000-0000-0000CFB10000}"/>
    <cellStyle name="20% - Accent1 4 8 2 2 4 2 2" xfId="45703" xr:uid="{00000000-0005-0000-0000-0000D0B10000}"/>
    <cellStyle name="20% - Accent1 4 8 2 2 4 2 2 2" xfId="45704" xr:uid="{00000000-0005-0000-0000-0000D1B10000}"/>
    <cellStyle name="20% - Accent1 4 8 2 2 4 2 3" xfId="45705" xr:uid="{00000000-0005-0000-0000-0000D2B10000}"/>
    <cellStyle name="20% - Accent1 4 8 2 2 4 3" xfId="45706" xr:uid="{00000000-0005-0000-0000-0000D3B10000}"/>
    <cellStyle name="20% - Accent1 4 8 2 2 4 3 2" xfId="45707" xr:uid="{00000000-0005-0000-0000-0000D4B10000}"/>
    <cellStyle name="20% - Accent1 4 8 2 2 4 4" xfId="45708" xr:uid="{00000000-0005-0000-0000-0000D5B10000}"/>
    <cellStyle name="20% - Accent1 4 8 2 2 5" xfId="45709" xr:uid="{00000000-0005-0000-0000-0000D6B10000}"/>
    <cellStyle name="20% - Accent1 4 8 2 2 5 2" xfId="45710" xr:uid="{00000000-0005-0000-0000-0000D7B10000}"/>
    <cellStyle name="20% - Accent1 4 8 2 2 5 2 2" xfId="45711" xr:uid="{00000000-0005-0000-0000-0000D8B10000}"/>
    <cellStyle name="20% - Accent1 4 8 2 2 5 3" xfId="45712" xr:uid="{00000000-0005-0000-0000-0000D9B10000}"/>
    <cellStyle name="20% - Accent1 4 8 2 2 6" xfId="45713" xr:uid="{00000000-0005-0000-0000-0000DAB10000}"/>
    <cellStyle name="20% - Accent1 4 8 2 2 6 2" xfId="45714" xr:uid="{00000000-0005-0000-0000-0000DBB10000}"/>
    <cellStyle name="20% - Accent1 4 8 2 2 6 2 2" xfId="45715" xr:uid="{00000000-0005-0000-0000-0000DCB10000}"/>
    <cellStyle name="20% - Accent1 4 8 2 2 6 3" xfId="45716" xr:uid="{00000000-0005-0000-0000-0000DDB10000}"/>
    <cellStyle name="20% - Accent1 4 8 2 2 7" xfId="45717" xr:uid="{00000000-0005-0000-0000-0000DEB10000}"/>
    <cellStyle name="20% - Accent1 4 8 2 2 7 2" xfId="45718" xr:uid="{00000000-0005-0000-0000-0000DFB10000}"/>
    <cellStyle name="20% - Accent1 4 8 2 2 8" xfId="45719" xr:uid="{00000000-0005-0000-0000-0000E0B10000}"/>
    <cellStyle name="20% - Accent1 4 8 2 2 8 2" xfId="45720" xr:uid="{00000000-0005-0000-0000-0000E1B10000}"/>
    <cellStyle name="20% - Accent1 4 8 2 2 9" xfId="45721" xr:uid="{00000000-0005-0000-0000-0000E2B10000}"/>
    <cellStyle name="20% - Accent1 4 8 2 3" xfId="45722" xr:uid="{00000000-0005-0000-0000-0000E3B10000}"/>
    <cellStyle name="20% - Accent1 4 8 2 3 2" xfId="45723" xr:uid="{00000000-0005-0000-0000-0000E4B10000}"/>
    <cellStyle name="20% - Accent1 4 8 2 3 2 2" xfId="45724" xr:uid="{00000000-0005-0000-0000-0000E5B10000}"/>
    <cellStyle name="20% - Accent1 4 8 2 3 2 2 2" xfId="45725" xr:uid="{00000000-0005-0000-0000-0000E6B10000}"/>
    <cellStyle name="20% - Accent1 4 8 2 3 2 2 2 2" xfId="45726" xr:uid="{00000000-0005-0000-0000-0000E7B10000}"/>
    <cellStyle name="20% - Accent1 4 8 2 3 2 2 3" xfId="45727" xr:uid="{00000000-0005-0000-0000-0000E8B10000}"/>
    <cellStyle name="20% - Accent1 4 8 2 3 2 3" xfId="45728" xr:uid="{00000000-0005-0000-0000-0000E9B10000}"/>
    <cellStyle name="20% - Accent1 4 8 2 3 2 3 2" xfId="45729" xr:uid="{00000000-0005-0000-0000-0000EAB10000}"/>
    <cellStyle name="20% - Accent1 4 8 2 3 2 4" xfId="45730" xr:uid="{00000000-0005-0000-0000-0000EBB10000}"/>
    <cellStyle name="20% - Accent1 4 8 2 3 3" xfId="45731" xr:uid="{00000000-0005-0000-0000-0000ECB10000}"/>
    <cellStyle name="20% - Accent1 4 8 2 3 3 2" xfId="45732" xr:uid="{00000000-0005-0000-0000-0000EDB10000}"/>
    <cellStyle name="20% - Accent1 4 8 2 3 3 2 2" xfId="45733" xr:uid="{00000000-0005-0000-0000-0000EEB10000}"/>
    <cellStyle name="20% - Accent1 4 8 2 3 3 2 2 2" xfId="45734" xr:uid="{00000000-0005-0000-0000-0000EFB10000}"/>
    <cellStyle name="20% - Accent1 4 8 2 3 3 2 3" xfId="45735" xr:uid="{00000000-0005-0000-0000-0000F0B10000}"/>
    <cellStyle name="20% - Accent1 4 8 2 3 3 3" xfId="45736" xr:uid="{00000000-0005-0000-0000-0000F1B10000}"/>
    <cellStyle name="20% - Accent1 4 8 2 3 3 3 2" xfId="45737" xr:uid="{00000000-0005-0000-0000-0000F2B10000}"/>
    <cellStyle name="20% - Accent1 4 8 2 3 3 4" xfId="45738" xr:uid="{00000000-0005-0000-0000-0000F3B10000}"/>
    <cellStyle name="20% - Accent1 4 8 2 3 4" xfId="45739" xr:uid="{00000000-0005-0000-0000-0000F4B10000}"/>
    <cellStyle name="20% - Accent1 4 8 2 3 4 2" xfId="45740" xr:uid="{00000000-0005-0000-0000-0000F5B10000}"/>
    <cellStyle name="20% - Accent1 4 8 2 3 4 2 2" xfId="45741" xr:uid="{00000000-0005-0000-0000-0000F6B10000}"/>
    <cellStyle name="20% - Accent1 4 8 2 3 4 2 2 2" xfId="45742" xr:uid="{00000000-0005-0000-0000-0000F7B10000}"/>
    <cellStyle name="20% - Accent1 4 8 2 3 4 2 3" xfId="45743" xr:uid="{00000000-0005-0000-0000-0000F8B10000}"/>
    <cellStyle name="20% - Accent1 4 8 2 3 4 3" xfId="45744" xr:uid="{00000000-0005-0000-0000-0000F9B10000}"/>
    <cellStyle name="20% - Accent1 4 8 2 3 4 3 2" xfId="45745" xr:uid="{00000000-0005-0000-0000-0000FAB10000}"/>
    <cellStyle name="20% - Accent1 4 8 2 3 4 4" xfId="45746" xr:uid="{00000000-0005-0000-0000-0000FBB10000}"/>
    <cellStyle name="20% - Accent1 4 8 2 3 5" xfId="45747" xr:uid="{00000000-0005-0000-0000-0000FCB10000}"/>
    <cellStyle name="20% - Accent1 4 8 2 3 5 2" xfId="45748" xr:uid="{00000000-0005-0000-0000-0000FDB10000}"/>
    <cellStyle name="20% - Accent1 4 8 2 3 5 2 2" xfId="45749" xr:uid="{00000000-0005-0000-0000-0000FEB10000}"/>
    <cellStyle name="20% - Accent1 4 8 2 3 5 3" xfId="45750" xr:uid="{00000000-0005-0000-0000-0000FFB10000}"/>
    <cellStyle name="20% - Accent1 4 8 2 3 6" xfId="45751" xr:uid="{00000000-0005-0000-0000-000000B20000}"/>
    <cellStyle name="20% - Accent1 4 8 2 3 6 2" xfId="45752" xr:uid="{00000000-0005-0000-0000-000001B20000}"/>
    <cellStyle name="20% - Accent1 4 8 2 3 6 2 2" xfId="45753" xr:uid="{00000000-0005-0000-0000-000002B20000}"/>
    <cellStyle name="20% - Accent1 4 8 2 3 6 3" xfId="45754" xr:uid="{00000000-0005-0000-0000-000003B20000}"/>
    <cellStyle name="20% - Accent1 4 8 2 3 7" xfId="45755" xr:uid="{00000000-0005-0000-0000-000004B20000}"/>
    <cellStyle name="20% - Accent1 4 8 2 3 7 2" xfId="45756" xr:uid="{00000000-0005-0000-0000-000005B20000}"/>
    <cellStyle name="20% - Accent1 4 8 2 3 8" xfId="45757" xr:uid="{00000000-0005-0000-0000-000006B20000}"/>
    <cellStyle name="20% - Accent1 4 8 2 3 8 2" xfId="45758" xr:uid="{00000000-0005-0000-0000-000007B20000}"/>
    <cellStyle name="20% - Accent1 4 8 2 3 9" xfId="45759" xr:uid="{00000000-0005-0000-0000-000008B20000}"/>
    <cellStyle name="20% - Accent1 4 8 2 4" xfId="45760" xr:uid="{00000000-0005-0000-0000-000009B20000}"/>
    <cellStyle name="20% - Accent1 4 8 2 4 2" xfId="45761" xr:uid="{00000000-0005-0000-0000-00000AB20000}"/>
    <cellStyle name="20% - Accent1 4 8 2 4 2 2" xfId="45762" xr:uid="{00000000-0005-0000-0000-00000BB20000}"/>
    <cellStyle name="20% - Accent1 4 8 2 4 2 2 2" xfId="45763" xr:uid="{00000000-0005-0000-0000-00000CB20000}"/>
    <cellStyle name="20% - Accent1 4 8 2 4 2 3" xfId="45764" xr:uid="{00000000-0005-0000-0000-00000DB20000}"/>
    <cellStyle name="20% - Accent1 4 8 2 4 3" xfId="45765" xr:uid="{00000000-0005-0000-0000-00000EB20000}"/>
    <cellStyle name="20% - Accent1 4 8 2 4 3 2" xfId="45766" xr:uid="{00000000-0005-0000-0000-00000FB20000}"/>
    <cellStyle name="20% - Accent1 4 8 2 4 4" xfId="45767" xr:uid="{00000000-0005-0000-0000-000010B20000}"/>
    <cellStyle name="20% - Accent1 4 8 2 5" xfId="45768" xr:uid="{00000000-0005-0000-0000-000011B20000}"/>
    <cellStyle name="20% - Accent1 4 8 2 5 2" xfId="45769" xr:uid="{00000000-0005-0000-0000-000012B20000}"/>
    <cellStyle name="20% - Accent1 4 8 2 5 2 2" xfId="45770" xr:uid="{00000000-0005-0000-0000-000013B20000}"/>
    <cellStyle name="20% - Accent1 4 8 2 5 2 2 2" xfId="45771" xr:uid="{00000000-0005-0000-0000-000014B20000}"/>
    <cellStyle name="20% - Accent1 4 8 2 5 2 3" xfId="45772" xr:uid="{00000000-0005-0000-0000-000015B20000}"/>
    <cellStyle name="20% - Accent1 4 8 2 5 3" xfId="45773" xr:uid="{00000000-0005-0000-0000-000016B20000}"/>
    <cellStyle name="20% - Accent1 4 8 2 5 3 2" xfId="45774" xr:uid="{00000000-0005-0000-0000-000017B20000}"/>
    <cellStyle name="20% - Accent1 4 8 2 5 4" xfId="45775" xr:uid="{00000000-0005-0000-0000-000018B20000}"/>
    <cellStyle name="20% - Accent1 4 8 2 6" xfId="45776" xr:uid="{00000000-0005-0000-0000-000019B20000}"/>
    <cellStyle name="20% - Accent1 4 8 2 6 2" xfId="45777" xr:uid="{00000000-0005-0000-0000-00001AB20000}"/>
    <cellStyle name="20% - Accent1 4 8 2 6 2 2" xfId="45778" xr:uid="{00000000-0005-0000-0000-00001BB20000}"/>
    <cellStyle name="20% - Accent1 4 8 2 6 2 2 2" xfId="45779" xr:uid="{00000000-0005-0000-0000-00001CB20000}"/>
    <cellStyle name="20% - Accent1 4 8 2 6 2 3" xfId="45780" xr:uid="{00000000-0005-0000-0000-00001DB20000}"/>
    <cellStyle name="20% - Accent1 4 8 2 6 3" xfId="45781" xr:uid="{00000000-0005-0000-0000-00001EB20000}"/>
    <cellStyle name="20% - Accent1 4 8 2 6 3 2" xfId="45782" xr:uid="{00000000-0005-0000-0000-00001FB20000}"/>
    <cellStyle name="20% - Accent1 4 8 2 6 4" xfId="45783" xr:uid="{00000000-0005-0000-0000-000020B20000}"/>
    <cellStyle name="20% - Accent1 4 8 2 7" xfId="45784" xr:uid="{00000000-0005-0000-0000-000021B20000}"/>
    <cellStyle name="20% - Accent1 4 8 2 7 2" xfId="45785" xr:uid="{00000000-0005-0000-0000-000022B20000}"/>
    <cellStyle name="20% - Accent1 4 8 2 7 2 2" xfId="45786" xr:uid="{00000000-0005-0000-0000-000023B20000}"/>
    <cellStyle name="20% - Accent1 4 8 2 7 3" xfId="45787" xr:uid="{00000000-0005-0000-0000-000024B20000}"/>
    <cellStyle name="20% - Accent1 4 8 2 8" xfId="45788" xr:uid="{00000000-0005-0000-0000-000025B20000}"/>
    <cellStyle name="20% - Accent1 4 8 2 8 2" xfId="45789" xr:uid="{00000000-0005-0000-0000-000026B20000}"/>
    <cellStyle name="20% - Accent1 4 8 2 8 2 2" xfId="45790" xr:uid="{00000000-0005-0000-0000-000027B20000}"/>
    <cellStyle name="20% - Accent1 4 8 2 8 3" xfId="45791" xr:uid="{00000000-0005-0000-0000-000028B20000}"/>
    <cellStyle name="20% - Accent1 4 8 2 9" xfId="45792" xr:uid="{00000000-0005-0000-0000-000029B20000}"/>
    <cellStyle name="20% - Accent1 4 8 2 9 2" xfId="45793" xr:uid="{00000000-0005-0000-0000-00002AB20000}"/>
    <cellStyle name="20% - Accent1 4 8 3" xfId="45794" xr:uid="{00000000-0005-0000-0000-00002BB20000}"/>
    <cellStyle name="20% - Accent1 4 8 3 2" xfId="45795" xr:uid="{00000000-0005-0000-0000-00002CB20000}"/>
    <cellStyle name="20% - Accent1 4 8 3 2 2" xfId="45796" xr:uid="{00000000-0005-0000-0000-00002DB20000}"/>
    <cellStyle name="20% - Accent1 4 8 3 2 2 2" xfId="45797" xr:uid="{00000000-0005-0000-0000-00002EB20000}"/>
    <cellStyle name="20% - Accent1 4 8 3 2 2 2 2" xfId="45798" xr:uid="{00000000-0005-0000-0000-00002FB20000}"/>
    <cellStyle name="20% - Accent1 4 8 3 2 2 3" xfId="45799" xr:uid="{00000000-0005-0000-0000-000030B20000}"/>
    <cellStyle name="20% - Accent1 4 8 3 2 3" xfId="45800" xr:uid="{00000000-0005-0000-0000-000031B20000}"/>
    <cellStyle name="20% - Accent1 4 8 3 2 3 2" xfId="45801" xr:uid="{00000000-0005-0000-0000-000032B20000}"/>
    <cellStyle name="20% - Accent1 4 8 3 2 4" xfId="45802" xr:uid="{00000000-0005-0000-0000-000033B20000}"/>
    <cellStyle name="20% - Accent1 4 8 3 3" xfId="45803" xr:uid="{00000000-0005-0000-0000-000034B20000}"/>
    <cellStyle name="20% - Accent1 4 8 3 3 2" xfId="45804" xr:uid="{00000000-0005-0000-0000-000035B20000}"/>
    <cellStyle name="20% - Accent1 4 8 3 3 2 2" xfId="45805" xr:uid="{00000000-0005-0000-0000-000036B20000}"/>
    <cellStyle name="20% - Accent1 4 8 3 3 2 2 2" xfId="45806" xr:uid="{00000000-0005-0000-0000-000037B20000}"/>
    <cellStyle name="20% - Accent1 4 8 3 3 2 3" xfId="45807" xr:uid="{00000000-0005-0000-0000-000038B20000}"/>
    <cellStyle name="20% - Accent1 4 8 3 3 3" xfId="45808" xr:uid="{00000000-0005-0000-0000-000039B20000}"/>
    <cellStyle name="20% - Accent1 4 8 3 3 3 2" xfId="45809" xr:uid="{00000000-0005-0000-0000-00003AB20000}"/>
    <cellStyle name="20% - Accent1 4 8 3 3 4" xfId="45810" xr:uid="{00000000-0005-0000-0000-00003BB20000}"/>
    <cellStyle name="20% - Accent1 4 8 3 4" xfId="45811" xr:uid="{00000000-0005-0000-0000-00003CB20000}"/>
    <cellStyle name="20% - Accent1 4 8 3 4 2" xfId="45812" xr:uid="{00000000-0005-0000-0000-00003DB20000}"/>
    <cellStyle name="20% - Accent1 4 8 3 4 2 2" xfId="45813" xr:uid="{00000000-0005-0000-0000-00003EB20000}"/>
    <cellStyle name="20% - Accent1 4 8 3 4 2 2 2" xfId="45814" xr:uid="{00000000-0005-0000-0000-00003FB20000}"/>
    <cellStyle name="20% - Accent1 4 8 3 4 2 3" xfId="45815" xr:uid="{00000000-0005-0000-0000-000040B20000}"/>
    <cellStyle name="20% - Accent1 4 8 3 4 3" xfId="45816" xr:uid="{00000000-0005-0000-0000-000041B20000}"/>
    <cellStyle name="20% - Accent1 4 8 3 4 3 2" xfId="45817" xr:uid="{00000000-0005-0000-0000-000042B20000}"/>
    <cellStyle name="20% - Accent1 4 8 3 4 4" xfId="45818" xr:uid="{00000000-0005-0000-0000-000043B20000}"/>
    <cellStyle name="20% - Accent1 4 8 3 5" xfId="45819" xr:uid="{00000000-0005-0000-0000-000044B20000}"/>
    <cellStyle name="20% - Accent1 4 8 3 5 2" xfId="45820" xr:uid="{00000000-0005-0000-0000-000045B20000}"/>
    <cellStyle name="20% - Accent1 4 8 3 5 2 2" xfId="45821" xr:uid="{00000000-0005-0000-0000-000046B20000}"/>
    <cellStyle name="20% - Accent1 4 8 3 5 3" xfId="45822" xr:uid="{00000000-0005-0000-0000-000047B20000}"/>
    <cellStyle name="20% - Accent1 4 8 3 6" xfId="45823" xr:uid="{00000000-0005-0000-0000-000048B20000}"/>
    <cellStyle name="20% - Accent1 4 8 3 6 2" xfId="45824" xr:uid="{00000000-0005-0000-0000-000049B20000}"/>
    <cellStyle name="20% - Accent1 4 8 3 6 2 2" xfId="45825" xr:uid="{00000000-0005-0000-0000-00004AB20000}"/>
    <cellStyle name="20% - Accent1 4 8 3 6 3" xfId="45826" xr:uid="{00000000-0005-0000-0000-00004BB20000}"/>
    <cellStyle name="20% - Accent1 4 8 3 7" xfId="45827" xr:uid="{00000000-0005-0000-0000-00004CB20000}"/>
    <cellStyle name="20% - Accent1 4 8 3 7 2" xfId="45828" xr:uid="{00000000-0005-0000-0000-00004DB20000}"/>
    <cellStyle name="20% - Accent1 4 8 3 8" xfId="45829" xr:uid="{00000000-0005-0000-0000-00004EB20000}"/>
    <cellStyle name="20% - Accent1 4 8 3 8 2" xfId="45830" xr:uid="{00000000-0005-0000-0000-00004FB20000}"/>
    <cellStyle name="20% - Accent1 4 8 3 9" xfId="45831" xr:uid="{00000000-0005-0000-0000-000050B20000}"/>
    <cellStyle name="20% - Accent1 4 8 4" xfId="45832" xr:uid="{00000000-0005-0000-0000-000051B20000}"/>
    <cellStyle name="20% - Accent1 4 8 4 2" xfId="45833" xr:uid="{00000000-0005-0000-0000-000052B20000}"/>
    <cellStyle name="20% - Accent1 4 8 4 2 2" xfId="45834" xr:uid="{00000000-0005-0000-0000-000053B20000}"/>
    <cellStyle name="20% - Accent1 4 8 4 2 2 2" xfId="45835" xr:uid="{00000000-0005-0000-0000-000054B20000}"/>
    <cellStyle name="20% - Accent1 4 8 4 2 2 2 2" xfId="45836" xr:uid="{00000000-0005-0000-0000-000055B20000}"/>
    <cellStyle name="20% - Accent1 4 8 4 2 2 3" xfId="45837" xr:uid="{00000000-0005-0000-0000-000056B20000}"/>
    <cellStyle name="20% - Accent1 4 8 4 2 3" xfId="45838" xr:uid="{00000000-0005-0000-0000-000057B20000}"/>
    <cellStyle name="20% - Accent1 4 8 4 2 3 2" xfId="45839" xr:uid="{00000000-0005-0000-0000-000058B20000}"/>
    <cellStyle name="20% - Accent1 4 8 4 2 4" xfId="45840" xr:uid="{00000000-0005-0000-0000-000059B20000}"/>
    <cellStyle name="20% - Accent1 4 8 4 3" xfId="45841" xr:uid="{00000000-0005-0000-0000-00005AB20000}"/>
    <cellStyle name="20% - Accent1 4 8 4 3 2" xfId="45842" xr:uid="{00000000-0005-0000-0000-00005BB20000}"/>
    <cellStyle name="20% - Accent1 4 8 4 3 2 2" xfId="45843" xr:uid="{00000000-0005-0000-0000-00005CB20000}"/>
    <cellStyle name="20% - Accent1 4 8 4 3 2 2 2" xfId="45844" xr:uid="{00000000-0005-0000-0000-00005DB20000}"/>
    <cellStyle name="20% - Accent1 4 8 4 3 2 3" xfId="45845" xr:uid="{00000000-0005-0000-0000-00005EB20000}"/>
    <cellStyle name="20% - Accent1 4 8 4 3 3" xfId="45846" xr:uid="{00000000-0005-0000-0000-00005FB20000}"/>
    <cellStyle name="20% - Accent1 4 8 4 3 3 2" xfId="45847" xr:uid="{00000000-0005-0000-0000-000060B20000}"/>
    <cellStyle name="20% - Accent1 4 8 4 3 4" xfId="45848" xr:uid="{00000000-0005-0000-0000-000061B20000}"/>
    <cellStyle name="20% - Accent1 4 8 4 4" xfId="45849" xr:uid="{00000000-0005-0000-0000-000062B20000}"/>
    <cellStyle name="20% - Accent1 4 8 4 4 2" xfId="45850" xr:uid="{00000000-0005-0000-0000-000063B20000}"/>
    <cellStyle name="20% - Accent1 4 8 4 4 2 2" xfId="45851" xr:uid="{00000000-0005-0000-0000-000064B20000}"/>
    <cellStyle name="20% - Accent1 4 8 4 4 2 2 2" xfId="45852" xr:uid="{00000000-0005-0000-0000-000065B20000}"/>
    <cellStyle name="20% - Accent1 4 8 4 4 2 3" xfId="45853" xr:uid="{00000000-0005-0000-0000-000066B20000}"/>
    <cellStyle name="20% - Accent1 4 8 4 4 3" xfId="45854" xr:uid="{00000000-0005-0000-0000-000067B20000}"/>
    <cellStyle name="20% - Accent1 4 8 4 4 3 2" xfId="45855" xr:uid="{00000000-0005-0000-0000-000068B20000}"/>
    <cellStyle name="20% - Accent1 4 8 4 4 4" xfId="45856" xr:uid="{00000000-0005-0000-0000-000069B20000}"/>
    <cellStyle name="20% - Accent1 4 8 4 5" xfId="45857" xr:uid="{00000000-0005-0000-0000-00006AB20000}"/>
    <cellStyle name="20% - Accent1 4 8 4 5 2" xfId="45858" xr:uid="{00000000-0005-0000-0000-00006BB20000}"/>
    <cellStyle name="20% - Accent1 4 8 4 5 2 2" xfId="45859" xr:uid="{00000000-0005-0000-0000-00006CB20000}"/>
    <cellStyle name="20% - Accent1 4 8 4 5 3" xfId="45860" xr:uid="{00000000-0005-0000-0000-00006DB20000}"/>
    <cellStyle name="20% - Accent1 4 8 4 6" xfId="45861" xr:uid="{00000000-0005-0000-0000-00006EB20000}"/>
    <cellStyle name="20% - Accent1 4 8 4 6 2" xfId="45862" xr:uid="{00000000-0005-0000-0000-00006FB20000}"/>
    <cellStyle name="20% - Accent1 4 8 4 6 2 2" xfId="45863" xr:uid="{00000000-0005-0000-0000-000070B20000}"/>
    <cellStyle name="20% - Accent1 4 8 4 6 3" xfId="45864" xr:uid="{00000000-0005-0000-0000-000071B20000}"/>
    <cellStyle name="20% - Accent1 4 8 4 7" xfId="45865" xr:uid="{00000000-0005-0000-0000-000072B20000}"/>
    <cellStyle name="20% - Accent1 4 8 4 7 2" xfId="45866" xr:uid="{00000000-0005-0000-0000-000073B20000}"/>
    <cellStyle name="20% - Accent1 4 8 4 8" xfId="45867" xr:uid="{00000000-0005-0000-0000-000074B20000}"/>
    <cellStyle name="20% - Accent1 4 8 4 8 2" xfId="45868" xr:uid="{00000000-0005-0000-0000-000075B20000}"/>
    <cellStyle name="20% - Accent1 4 8 4 9" xfId="45869" xr:uid="{00000000-0005-0000-0000-000076B20000}"/>
    <cellStyle name="20% - Accent1 4 8 5" xfId="45870" xr:uid="{00000000-0005-0000-0000-000077B20000}"/>
    <cellStyle name="20% - Accent1 4 8 5 2" xfId="45871" xr:uid="{00000000-0005-0000-0000-000078B20000}"/>
    <cellStyle name="20% - Accent1 4 8 5 2 2" xfId="45872" xr:uid="{00000000-0005-0000-0000-000079B20000}"/>
    <cellStyle name="20% - Accent1 4 8 5 2 2 2" xfId="45873" xr:uid="{00000000-0005-0000-0000-00007AB20000}"/>
    <cellStyle name="20% - Accent1 4 8 5 2 3" xfId="45874" xr:uid="{00000000-0005-0000-0000-00007BB20000}"/>
    <cellStyle name="20% - Accent1 4 8 5 3" xfId="45875" xr:uid="{00000000-0005-0000-0000-00007CB20000}"/>
    <cellStyle name="20% - Accent1 4 8 5 3 2" xfId="45876" xr:uid="{00000000-0005-0000-0000-00007DB20000}"/>
    <cellStyle name="20% - Accent1 4 8 5 4" xfId="45877" xr:uid="{00000000-0005-0000-0000-00007EB20000}"/>
    <cellStyle name="20% - Accent1 4 8 6" xfId="45878" xr:uid="{00000000-0005-0000-0000-00007FB20000}"/>
    <cellStyle name="20% - Accent1 4 8 6 2" xfId="45879" xr:uid="{00000000-0005-0000-0000-000080B20000}"/>
    <cellStyle name="20% - Accent1 4 8 6 2 2" xfId="45880" xr:uid="{00000000-0005-0000-0000-000081B20000}"/>
    <cellStyle name="20% - Accent1 4 8 6 2 2 2" xfId="45881" xr:uid="{00000000-0005-0000-0000-000082B20000}"/>
    <cellStyle name="20% - Accent1 4 8 6 2 3" xfId="45882" xr:uid="{00000000-0005-0000-0000-000083B20000}"/>
    <cellStyle name="20% - Accent1 4 8 6 3" xfId="45883" xr:uid="{00000000-0005-0000-0000-000084B20000}"/>
    <cellStyle name="20% - Accent1 4 8 6 3 2" xfId="45884" xr:uid="{00000000-0005-0000-0000-000085B20000}"/>
    <cellStyle name="20% - Accent1 4 8 6 4" xfId="45885" xr:uid="{00000000-0005-0000-0000-000086B20000}"/>
    <cellStyle name="20% - Accent1 4 8 7" xfId="45886" xr:uid="{00000000-0005-0000-0000-000087B20000}"/>
    <cellStyle name="20% - Accent1 4 8 7 2" xfId="45887" xr:uid="{00000000-0005-0000-0000-000088B20000}"/>
    <cellStyle name="20% - Accent1 4 8 7 2 2" xfId="45888" xr:uid="{00000000-0005-0000-0000-000089B20000}"/>
    <cellStyle name="20% - Accent1 4 8 7 2 2 2" xfId="45889" xr:uid="{00000000-0005-0000-0000-00008AB20000}"/>
    <cellStyle name="20% - Accent1 4 8 7 2 3" xfId="45890" xr:uid="{00000000-0005-0000-0000-00008BB20000}"/>
    <cellStyle name="20% - Accent1 4 8 7 3" xfId="45891" xr:uid="{00000000-0005-0000-0000-00008CB20000}"/>
    <cellStyle name="20% - Accent1 4 8 7 3 2" xfId="45892" xr:uid="{00000000-0005-0000-0000-00008DB20000}"/>
    <cellStyle name="20% - Accent1 4 8 7 4" xfId="45893" xr:uid="{00000000-0005-0000-0000-00008EB20000}"/>
    <cellStyle name="20% - Accent1 4 8 8" xfId="45894" xr:uid="{00000000-0005-0000-0000-00008FB20000}"/>
    <cellStyle name="20% - Accent1 4 8 8 2" xfId="45895" xr:uid="{00000000-0005-0000-0000-000090B20000}"/>
    <cellStyle name="20% - Accent1 4 8 8 2 2" xfId="45896" xr:uid="{00000000-0005-0000-0000-000091B20000}"/>
    <cellStyle name="20% - Accent1 4 8 8 3" xfId="45897" xr:uid="{00000000-0005-0000-0000-000092B20000}"/>
    <cellStyle name="20% - Accent1 4 8 9" xfId="45898" xr:uid="{00000000-0005-0000-0000-000093B20000}"/>
    <cellStyle name="20% - Accent1 4 8 9 2" xfId="45899" xr:uid="{00000000-0005-0000-0000-000094B20000}"/>
    <cellStyle name="20% - Accent1 4 8 9 2 2" xfId="45900" xr:uid="{00000000-0005-0000-0000-000095B20000}"/>
    <cellStyle name="20% - Accent1 4 8 9 3" xfId="45901" xr:uid="{00000000-0005-0000-0000-000096B20000}"/>
    <cellStyle name="20% - Accent1 4 9" xfId="45902" xr:uid="{00000000-0005-0000-0000-000097B20000}"/>
    <cellStyle name="20% - Accent1 4 9 10" xfId="45903" xr:uid="{00000000-0005-0000-0000-000098B20000}"/>
    <cellStyle name="20% - Accent1 4 9 10 2" xfId="45904" xr:uid="{00000000-0005-0000-0000-000099B20000}"/>
    <cellStyle name="20% - Accent1 4 9 11" xfId="45905" xr:uid="{00000000-0005-0000-0000-00009AB20000}"/>
    <cellStyle name="20% - Accent1 4 9 2" xfId="45906" xr:uid="{00000000-0005-0000-0000-00009BB20000}"/>
    <cellStyle name="20% - Accent1 4 9 2 2" xfId="45907" xr:uid="{00000000-0005-0000-0000-00009CB20000}"/>
    <cellStyle name="20% - Accent1 4 9 2 2 2" xfId="45908" xr:uid="{00000000-0005-0000-0000-00009DB20000}"/>
    <cellStyle name="20% - Accent1 4 9 2 2 2 2" xfId="45909" xr:uid="{00000000-0005-0000-0000-00009EB20000}"/>
    <cellStyle name="20% - Accent1 4 9 2 2 2 2 2" xfId="45910" xr:uid="{00000000-0005-0000-0000-00009FB20000}"/>
    <cellStyle name="20% - Accent1 4 9 2 2 2 3" xfId="45911" xr:uid="{00000000-0005-0000-0000-0000A0B20000}"/>
    <cellStyle name="20% - Accent1 4 9 2 2 3" xfId="45912" xr:uid="{00000000-0005-0000-0000-0000A1B20000}"/>
    <cellStyle name="20% - Accent1 4 9 2 2 3 2" xfId="45913" xr:uid="{00000000-0005-0000-0000-0000A2B20000}"/>
    <cellStyle name="20% - Accent1 4 9 2 2 4" xfId="45914" xr:uid="{00000000-0005-0000-0000-0000A3B20000}"/>
    <cellStyle name="20% - Accent1 4 9 2 3" xfId="45915" xr:uid="{00000000-0005-0000-0000-0000A4B20000}"/>
    <cellStyle name="20% - Accent1 4 9 2 3 2" xfId="45916" xr:uid="{00000000-0005-0000-0000-0000A5B20000}"/>
    <cellStyle name="20% - Accent1 4 9 2 3 2 2" xfId="45917" xr:uid="{00000000-0005-0000-0000-0000A6B20000}"/>
    <cellStyle name="20% - Accent1 4 9 2 3 2 2 2" xfId="45918" xr:uid="{00000000-0005-0000-0000-0000A7B20000}"/>
    <cellStyle name="20% - Accent1 4 9 2 3 2 3" xfId="45919" xr:uid="{00000000-0005-0000-0000-0000A8B20000}"/>
    <cellStyle name="20% - Accent1 4 9 2 3 3" xfId="45920" xr:uid="{00000000-0005-0000-0000-0000A9B20000}"/>
    <cellStyle name="20% - Accent1 4 9 2 3 3 2" xfId="45921" xr:uid="{00000000-0005-0000-0000-0000AAB20000}"/>
    <cellStyle name="20% - Accent1 4 9 2 3 4" xfId="45922" xr:uid="{00000000-0005-0000-0000-0000ABB20000}"/>
    <cellStyle name="20% - Accent1 4 9 2 4" xfId="45923" xr:uid="{00000000-0005-0000-0000-0000ACB20000}"/>
    <cellStyle name="20% - Accent1 4 9 2 4 2" xfId="45924" xr:uid="{00000000-0005-0000-0000-0000ADB20000}"/>
    <cellStyle name="20% - Accent1 4 9 2 4 2 2" xfId="45925" xr:uid="{00000000-0005-0000-0000-0000AEB20000}"/>
    <cellStyle name="20% - Accent1 4 9 2 4 2 2 2" xfId="45926" xr:uid="{00000000-0005-0000-0000-0000AFB20000}"/>
    <cellStyle name="20% - Accent1 4 9 2 4 2 3" xfId="45927" xr:uid="{00000000-0005-0000-0000-0000B0B20000}"/>
    <cellStyle name="20% - Accent1 4 9 2 4 3" xfId="45928" xr:uid="{00000000-0005-0000-0000-0000B1B20000}"/>
    <cellStyle name="20% - Accent1 4 9 2 4 3 2" xfId="45929" xr:uid="{00000000-0005-0000-0000-0000B2B20000}"/>
    <cellStyle name="20% - Accent1 4 9 2 4 4" xfId="45930" xr:uid="{00000000-0005-0000-0000-0000B3B20000}"/>
    <cellStyle name="20% - Accent1 4 9 2 5" xfId="45931" xr:uid="{00000000-0005-0000-0000-0000B4B20000}"/>
    <cellStyle name="20% - Accent1 4 9 2 5 2" xfId="45932" xr:uid="{00000000-0005-0000-0000-0000B5B20000}"/>
    <cellStyle name="20% - Accent1 4 9 2 5 2 2" xfId="45933" xr:uid="{00000000-0005-0000-0000-0000B6B20000}"/>
    <cellStyle name="20% - Accent1 4 9 2 5 3" xfId="45934" xr:uid="{00000000-0005-0000-0000-0000B7B20000}"/>
    <cellStyle name="20% - Accent1 4 9 2 6" xfId="45935" xr:uid="{00000000-0005-0000-0000-0000B8B20000}"/>
    <cellStyle name="20% - Accent1 4 9 2 6 2" xfId="45936" xr:uid="{00000000-0005-0000-0000-0000B9B20000}"/>
    <cellStyle name="20% - Accent1 4 9 2 6 2 2" xfId="45937" xr:uid="{00000000-0005-0000-0000-0000BAB20000}"/>
    <cellStyle name="20% - Accent1 4 9 2 6 3" xfId="45938" xr:uid="{00000000-0005-0000-0000-0000BBB20000}"/>
    <cellStyle name="20% - Accent1 4 9 2 7" xfId="45939" xr:uid="{00000000-0005-0000-0000-0000BCB20000}"/>
    <cellStyle name="20% - Accent1 4 9 2 7 2" xfId="45940" xr:uid="{00000000-0005-0000-0000-0000BDB20000}"/>
    <cellStyle name="20% - Accent1 4 9 2 8" xfId="45941" xr:uid="{00000000-0005-0000-0000-0000BEB20000}"/>
    <cellStyle name="20% - Accent1 4 9 2 8 2" xfId="45942" xr:uid="{00000000-0005-0000-0000-0000BFB20000}"/>
    <cellStyle name="20% - Accent1 4 9 2 9" xfId="45943" xr:uid="{00000000-0005-0000-0000-0000C0B20000}"/>
    <cellStyle name="20% - Accent1 4 9 3" xfId="45944" xr:uid="{00000000-0005-0000-0000-0000C1B20000}"/>
    <cellStyle name="20% - Accent1 4 9 3 2" xfId="45945" xr:uid="{00000000-0005-0000-0000-0000C2B20000}"/>
    <cellStyle name="20% - Accent1 4 9 3 2 2" xfId="45946" xr:uid="{00000000-0005-0000-0000-0000C3B20000}"/>
    <cellStyle name="20% - Accent1 4 9 3 2 2 2" xfId="45947" xr:uid="{00000000-0005-0000-0000-0000C4B20000}"/>
    <cellStyle name="20% - Accent1 4 9 3 2 2 2 2" xfId="45948" xr:uid="{00000000-0005-0000-0000-0000C5B20000}"/>
    <cellStyle name="20% - Accent1 4 9 3 2 2 3" xfId="45949" xr:uid="{00000000-0005-0000-0000-0000C6B20000}"/>
    <cellStyle name="20% - Accent1 4 9 3 2 3" xfId="45950" xr:uid="{00000000-0005-0000-0000-0000C7B20000}"/>
    <cellStyle name="20% - Accent1 4 9 3 2 3 2" xfId="45951" xr:uid="{00000000-0005-0000-0000-0000C8B20000}"/>
    <cellStyle name="20% - Accent1 4 9 3 2 4" xfId="45952" xr:uid="{00000000-0005-0000-0000-0000C9B20000}"/>
    <cellStyle name="20% - Accent1 4 9 3 3" xfId="45953" xr:uid="{00000000-0005-0000-0000-0000CAB20000}"/>
    <cellStyle name="20% - Accent1 4 9 3 3 2" xfId="45954" xr:uid="{00000000-0005-0000-0000-0000CBB20000}"/>
    <cellStyle name="20% - Accent1 4 9 3 3 2 2" xfId="45955" xr:uid="{00000000-0005-0000-0000-0000CCB20000}"/>
    <cellStyle name="20% - Accent1 4 9 3 3 2 2 2" xfId="45956" xr:uid="{00000000-0005-0000-0000-0000CDB20000}"/>
    <cellStyle name="20% - Accent1 4 9 3 3 2 3" xfId="45957" xr:uid="{00000000-0005-0000-0000-0000CEB20000}"/>
    <cellStyle name="20% - Accent1 4 9 3 3 3" xfId="45958" xr:uid="{00000000-0005-0000-0000-0000CFB20000}"/>
    <cellStyle name="20% - Accent1 4 9 3 3 3 2" xfId="45959" xr:uid="{00000000-0005-0000-0000-0000D0B20000}"/>
    <cellStyle name="20% - Accent1 4 9 3 3 4" xfId="45960" xr:uid="{00000000-0005-0000-0000-0000D1B20000}"/>
    <cellStyle name="20% - Accent1 4 9 3 4" xfId="45961" xr:uid="{00000000-0005-0000-0000-0000D2B20000}"/>
    <cellStyle name="20% - Accent1 4 9 3 4 2" xfId="45962" xr:uid="{00000000-0005-0000-0000-0000D3B20000}"/>
    <cellStyle name="20% - Accent1 4 9 3 4 2 2" xfId="45963" xr:uid="{00000000-0005-0000-0000-0000D4B20000}"/>
    <cellStyle name="20% - Accent1 4 9 3 4 2 2 2" xfId="45964" xr:uid="{00000000-0005-0000-0000-0000D5B20000}"/>
    <cellStyle name="20% - Accent1 4 9 3 4 2 3" xfId="45965" xr:uid="{00000000-0005-0000-0000-0000D6B20000}"/>
    <cellStyle name="20% - Accent1 4 9 3 4 3" xfId="45966" xr:uid="{00000000-0005-0000-0000-0000D7B20000}"/>
    <cellStyle name="20% - Accent1 4 9 3 4 3 2" xfId="45967" xr:uid="{00000000-0005-0000-0000-0000D8B20000}"/>
    <cellStyle name="20% - Accent1 4 9 3 4 4" xfId="45968" xr:uid="{00000000-0005-0000-0000-0000D9B20000}"/>
    <cellStyle name="20% - Accent1 4 9 3 5" xfId="45969" xr:uid="{00000000-0005-0000-0000-0000DAB20000}"/>
    <cellStyle name="20% - Accent1 4 9 3 5 2" xfId="45970" xr:uid="{00000000-0005-0000-0000-0000DBB20000}"/>
    <cellStyle name="20% - Accent1 4 9 3 5 2 2" xfId="45971" xr:uid="{00000000-0005-0000-0000-0000DCB20000}"/>
    <cellStyle name="20% - Accent1 4 9 3 5 3" xfId="45972" xr:uid="{00000000-0005-0000-0000-0000DDB20000}"/>
    <cellStyle name="20% - Accent1 4 9 3 6" xfId="45973" xr:uid="{00000000-0005-0000-0000-0000DEB20000}"/>
    <cellStyle name="20% - Accent1 4 9 3 6 2" xfId="45974" xr:uid="{00000000-0005-0000-0000-0000DFB20000}"/>
    <cellStyle name="20% - Accent1 4 9 3 6 2 2" xfId="45975" xr:uid="{00000000-0005-0000-0000-0000E0B20000}"/>
    <cellStyle name="20% - Accent1 4 9 3 6 3" xfId="45976" xr:uid="{00000000-0005-0000-0000-0000E1B20000}"/>
    <cellStyle name="20% - Accent1 4 9 3 7" xfId="45977" xr:uid="{00000000-0005-0000-0000-0000E2B20000}"/>
    <cellStyle name="20% - Accent1 4 9 3 7 2" xfId="45978" xr:uid="{00000000-0005-0000-0000-0000E3B20000}"/>
    <cellStyle name="20% - Accent1 4 9 3 8" xfId="45979" xr:uid="{00000000-0005-0000-0000-0000E4B20000}"/>
    <cellStyle name="20% - Accent1 4 9 3 8 2" xfId="45980" xr:uid="{00000000-0005-0000-0000-0000E5B20000}"/>
    <cellStyle name="20% - Accent1 4 9 3 9" xfId="45981" xr:uid="{00000000-0005-0000-0000-0000E6B20000}"/>
    <cellStyle name="20% - Accent1 4 9 4" xfId="45982" xr:uid="{00000000-0005-0000-0000-0000E7B20000}"/>
    <cellStyle name="20% - Accent1 4 9 4 2" xfId="45983" xr:uid="{00000000-0005-0000-0000-0000E8B20000}"/>
    <cellStyle name="20% - Accent1 4 9 4 2 2" xfId="45984" xr:uid="{00000000-0005-0000-0000-0000E9B20000}"/>
    <cellStyle name="20% - Accent1 4 9 4 2 2 2" xfId="45985" xr:uid="{00000000-0005-0000-0000-0000EAB20000}"/>
    <cellStyle name="20% - Accent1 4 9 4 2 3" xfId="45986" xr:uid="{00000000-0005-0000-0000-0000EBB20000}"/>
    <cellStyle name="20% - Accent1 4 9 4 3" xfId="45987" xr:uid="{00000000-0005-0000-0000-0000ECB20000}"/>
    <cellStyle name="20% - Accent1 4 9 4 3 2" xfId="45988" xr:uid="{00000000-0005-0000-0000-0000EDB20000}"/>
    <cellStyle name="20% - Accent1 4 9 4 4" xfId="45989" xr:uid="{00000000-0005-0000-0000-0000EEB20000}"/>
    <cellStyle name="20% - Accent1 4 9 5" xfId="45990" xr:uid="{00000000-0005-0000-0000-0000EFB20000}"/>
    <cellStyle name="20% - Accent1 4 9 5 2" xfId="45991" xr:uid="{00000000-0005-0000-0000-0000F0B20000}"/>
    <cellStyle name="20% - Accent1 4 9 5 2 2" xfId="45992" xr:uid="{00000000-0005-0000-0000-0000F1B20000}"/>
    <cellStyle name="20% - Accent1 4 9 5 2 2 2" xfId="45993" xr:uid="{00000000-0005-0000-0000-0000F2B20000}"/>
    <cellStyle name="20% - Accent1 4 9 5 2 3" xfId="45994" xr:uid="{00000000-0005-0000-0000-0000F3B20000}"/>
    <cellStyle name="20% - Accent1 4 9 5 3" xfId="45995" xr:uid="{00000000-0005-0000-0000-0000F4B20000}"/>
    <cellStyle name="20% - Accent1 4 9 5 3 2" xfId="45996" xr:uid="{00000000-0005-0000-0000-0000F5B20000}"/>
    <cellStyle name="20% - Accent1 4 9 5 4" xfId="45997" xr:uid="{00000000-0005-0000-0000-0000F6B20000}"/>
    <cellStyle name="20% - Accent1 4 9 6" xfId="45998" xr:uid="{00000000-0005-0000-0000-0000F7B20000}"/>
    <cellStyle name="20% - Accent1 4 9 6 2" xfId="45999" xr:uid="{00000000-0005-0000-0000-0000F8B20000}"/>
    <cellStyle name="20% - Accent1 4 9 6 2 2" xfId="46000" xr:uid="{00000000-0005-0000-0000-0000F9B20000}"/>
    <cellStyle name="20% - Accent1 4 9 6 2 2 2" xfId="46001" xr:uid="{00000000-0005-0000-0000-0000FAB20000}"/>
    <cellStyle name="20% - Accent1 4 9 6 2 3" xfId="46002" xr:uid="{00000000-0005-0000-0000-0000FBB20000}"/>
    <cellStyle name="20% - Accent1 4 9 6 3" xfId="46003" xr:uid="{00000000-0005-0000-0000-0000FCB20000}"/>
    <cellStyle name="20% - Accent1 4 9 6 3 2" xfId="46004" xr:uid="{00000000-0005-0000-0000-0000FDB20000}"/>
    <cellStyle name="20% - Accent1 4 9 6 4" xfId="46005" xr:uid="{00000000-0005-0000-0000-0000FEB20000}"/>
    <cellStyle name="20% - Accent1 4 9 7" xfId="46006" xr:uid="{00000000-0005-0000-0000-0000FFB20000}"/>
    <cellStyle name="20% - Accent1 4 9 7 2" xfId="46007" xr:uid="{00000000-0005-0000-0000-000000B30000}"/>
    <cellStyle name="20% - Accent1 4 9 7 2 2" xfId="46008" xr:uid="{00000000-0005-0000-0000-000001B30000}"/>
    <cellStyle name="20% - Accent1 4 9 7 3" xfId="46009" xr:uid="{00000000-0005-0000-0000-000002B30000}"/>
    <cellStyle name="20% - Accent1 4 9 8" xfId="46010" xr:uid="{00000000-0005-0000-0000-000003B30000}"/>
    <cellStyle name="20% - Accent1 4 9 8 2" xfId="46011" xr:uid="{00000000-0005-0000-0000-000004B30000}"/>
    <cellStyle name="20% - Accent1 4 9 8 2 2" xfId="46012" xr:uid="{00000000-0005-0000-0000-000005B30000}"/>
    <cellStyle name="20% - Accent1 4 9 8 3" xfId="46013" xr:uid="{00000000-0005-0000-0000-000006B30000}"/>
    <cellStyle name="20% - Accent1 4 9 9" xfId="46014" xr:uid="{00000000-0005-0000-0000-000007B30000}"/>
    <cellStyle name="20% - Accent1 4 9 9 2" xfId="46015" xr:uid="{00000000-0005-0000-0000-000008B30000}"/>
    <cellStyle name="20% - Accent1 5" xfId="46016" xr:uid="{00000000-0005-0000-0000-000009B30000}"/>
    <cellStyle name="20% - Accent1 5 10" xfId="46017" xr:uid="{00000000-0005-0000-0000-00000AB30000}"/>
    <cellStyle name="20% - Accent1 5 10 2" xfId="46018" xr:uid="{00000000-0005-0000-0000-00000BB30000}"/>
    <cellStyle name="20% - Accent1 5 10 2 2" xfId="46019" xr:uid="{00000000-0005-0000-0000-00000CB30000}"/>
    <cellStyle name="20% - Accent1 5 10 2 2 2" xfId="46020" xr:uid="{00000000-0005-0000-0000-00000DB30000}"/>
    <cellStyle name="20% - Accent1 5 10 2 3" xfId="46021" xr:uid="{00000000-0005-0000-0000-00000EB30000}"/>
    <cellStyle name="20% - Accent1 5 10 3" xfId="46022" xr:uid="{00000000-0005-0000-0000-00000FB30000}"/>
    <cellStyle name="20% - Accent1 5 10 3 2" xfId="46023" xr:uid="{00000000-0005-0000-0000-000010B30000}"/>
    <cellStyle name="20% - Accent1 5 10 4" xfId="46024" xr:uid="{00000000-0005-0000-0000-000011B30000}"/>
    <cellStyle name="20% - Accent1 5 11" xfId="46025" xr:uid="{00000000-0005-0000-0000-000012B30000}"/>
    <cellStyle name="20% - Accent1 5 11 2" xfId="46026" xr:uid="{00000000-0005-0000-0000-000013B30000}"/>
    <cellStyle name="20% - Accent1 5 11 2 2" xfId="46027" xr:uid="{00000000-0005-0000-0000-000014B30000}"/>
    <cellStyle name="20% - Accent1 5 11 2 2 2" xfId="46028" xr:uid="{00000000-0005-0000-0000-000015B30000}"/>
    <cellStyle name="20% - Accent1 5 11 2 3" xfId="46029" xr:uid="{00000000-0005-0000-0000-000016B30000}"/>
    <cellStyle name="20% - Accent1 5 11 3" xfId="46030" xr:uid="{00000000-0005-0000-0000-000017B30000}"/>
    <cellStyle name="20% - Accent1 5 11 3 2" xfId="46031" xr:uid="{00000000-0005-0000-0000-000018B30000}"/>
    <cellStyle name="20% - Accent1 5 11 4" xfId="46032" xr:uid="{00000000-0005-0000-0000-000019B30000}"/>
    <cellStyle name="20% - Accent1 5 12" xfId="46033" xr:uid="{00000000-0005-0000-0000-00001AB30000}"/>
    <cellStyle name="20% - Accent1 5 12 2" xfId="46034" xr:uid="{00000000-0005-0000-0000-00001BB30000}"/>
    <cellStyle name="20% - Accent1 5 12 2 2" xfId="46035" xr:uid="{00000000-0005-0000-0000-00001CB30000}"/>
    <cellStyle name="20% - Accent1 5 12 3" xfId="46036" xr:uid="{00000000-0005-0000-0000-00001DB30000}"/>
    <cellStyle name="20% - Accent1 5 13" xfId="46037" xr:uid="{00000000-0005-0000-0000-00001EB30000}"/>
    <cellStyle name="20% - Accent1 5 13 2" xfId="46038" xr:uid="{00000000-0005-0000-0000-00001FB30000}"/>
    <cellStyle name="20% - Accent1 5 13 2 2" xfId="46039" xr:uid="{00000000-0005-0000-0000-000020B30000}"/>
    <cellStyle name="20% - Accent1 5 13 3" xfId="46040" xr:uid="{00000000-0005-0000-0000-000021B30000}"/>
    <cellStyle name="20% - Accent1 5 14" xfId="46041" xr:uid="{00000000-0005-0000-0000-000022B30000}"/>
    <cellStyle name="20% - Accent1 5 14 2" xfId="46042" xr:uid="{00000000-0005-0000-0000-000023B30000}"/>
    <cellStyle name="20% - Accent1 5 15" xfId="46043" xr:uid="{00000000-0005-0000-0000-000024B30000}"/>
    <cellStyle name="20% - Accent1 5 15 2" xfId="46044" xr:uid="{00000000-0005-0000-0000-000025B30000}"/>
    <cellStyle name="20% - Accent1 5 16" xfId="46045" xr:uid="{00000000-0005-0000-0000-000026B30000}"/>
    <cellStyle name="20% - Accent1 5 2" xfId="46046" xr:uid="{00000000-0005-0000-0000-000027B30000}"/>
    <cellStyle name="20% - Accent1 5 2 10" xfId="46047" xr:uid="{00000000-0005-0000-0000-000028B30000}"/>
    <cellStyle name="20% - Accent1 5 2 10 2" xfId="46048" xr:uid="{00000000-0005-0000-0000-000029B30000}"/>
    <cellStyle name="20% - Accent1 5 2 10 2 2" xfId="46049" xr:uid="{00000000-0005-0000-0000-00002AB30000}"/>
    <cellStyle name="20% - Accent1 5 2 10 2 2 2" xfId="46050" xr:uid="{00000000-0005-0000-0000-00002BB30000}"/>
    <cellStyle name="20% - Accent1 5 2 10 2 3" xfId="46051" xr:uid="{00000000-0005-0000-0000-00002CB30000}"/>
    <cellStyle name="20% - Accent1 5 2 10 3" xfId="46052" xr:uid="{00000000-0005-0000-0000-00002DB30000}"/>
    <cellStyle name="20% - Accent1 5 2 10 3 2" xfId="46053" xr:uid="{00000000-0005-0000-0000-00002EB30000}"/>
    <cellStyle name="20% - Accent1 5 2 10 4" xfId="46054" xr:uid="{00000000-0005-0000-0000-00002FB30000}"/>
    <cellStyle name="20% - Accent1 5 2 11" xfId="46055" xr:uid="{00000000-0005-0000-0000-000030B30000}"/>
    <cellStyle name="20% - Accent1 5 2 11 2" xfId="46056" xr:uid="{00000000-0005-0000-0000-000031B30000}"/>
    <cellStyle name="20% - Accent1 5 2 11 2 2" xfId="46057" xr:uid="{00000000-0005-0000-0000-000032B30000}"/>
    <cellStyle name="20% - Accent1 5 2 11 3" xfId="46058" xr:uid="{00000000-0005-0000-0000-000033B30000}"/>
    <cellStyle name="20% - Accent1 5 2 12" xfId="46059" xr:uid="{00000000-0005-0000-0000-000034B30000}"/>
    <cellStyle name="20% - Accent1 5 2 12 2" xfId="46060" xr:uid="{00000000-0005-0000-0000-000035B30000}"/>
    <cellStyle name="20% - Accent1 5 2 12 2 2" xfId="46061" xr:uid="{00000000-0005-0000-0000-000036B30000}"/>
    <cellStyle name="20% - Accent1 5 2 12 3" xfId="46062" xr:uid="{00000000-0005-0000-0000-000037B30000}"/>
    <cellStyle name="20% - Accent1 5 2 13" xfId="46063" xr:uid="{00000000-0005-0000-0000-000038B30000}"/>
    <cellStyle name="20% - Accent1 5 2 13 2" xfId="46064" xr:uid="{00000000-0005-0000-0000-000039B30000}"/>
    <cellStyle name="20% - Accent1 5 2 14" xfId="46065" xr:uid="{00000000-0005-0000-0000-00003AB30000}"/>
    <cellStyle name="20% - Accent1 5 2 14 2" xfId="46066" xr:uid="{00000000-0005-0000-0000-00003BB30000}"/>
    <cellStyle name="20% - Accent1 5 2 15" xfId="46067" xr:uid="{00000000-0005-0000-0000-00003CB30000}"/>
    <cellStyle name="20% - Accent1 5 2 2" xfId="46068" xr:uid="{00000000-0005-0000-0000-00003DB30000}"/>
    <cellStyle name="20% - Accent1 5 2 2 10" xfId="46069" xr:uid="{00000000-0005-0000-0000-00003EB30000}"/>
    <cellStyle name="20% - Accent1 5 2 2 10 2" xfId="46070" xr:uid="{00000000-0005-0000-0000-00003FB30000}"/>
    <cellStyle name="20% - Accent1 5 2 2 10 2 2" xfId="46071" xr:uid="{00000000-0005-0000-0000-000040B30000}"/>
    <cellStyle name="20% - Accent1 5 2 2 10 3" xfId="46072" xr:uid="{00000000-0005-0000-0000-000041B30000}"/>
    <cellStyle name="20% - Accent1 5 2 2 11" xfId="46073" xr:uid="{00000000-0005-0000-0000-000042B30000}"/>
    <cellStyle name="20% - Accent1 5 2 2 11 2" xfId="46074" xr:uid="{00000000-0005-0000-0000-000043B30000}"/>
    <cellStyle name="20% - Accent1 5 2 2 11 2 2" xfId="46075" xr:uid="{00000000-0005-0000-0000-000044B30000}"/>
    <cellStyle name="20% - Accent1 5 2 2 11 3" xfId="46076" xr:uid="{00000000-0005-0000-0000-000045B30000}"/>
    <cellStyle name="20% - Accent1 5 2 2 12" xfId="46077" xr:uid="{00000000-0005-0000-0000-000046B30000}"/>
    <cellStyle name="20% - Accent1 5 2 2 12 2" xfId="46078" xr:uid="{00000000-0005-0000-0000-000047B30000}"/>
    <cellStyle name="20% - Accent1 5 2 2 13" xfId="46079" xr:uid="{00000000-0005-0000-0000-000048B30000}"/>
    <cellStyle name="20% - Accent1 5 2 2 13 2" xfId="46080" xr:uid="{00000000-0005-0000-0000-000049B30000}"/>
    <cellStyle name="20% - Accent1 5 2 2 14" xfId="46081" xr:uid="{00000000-0005-0000-0000-00004AB30000}"/>
    <cellStyle name="20% - Accent1 5 2 2 2" xfId="46082" xr:uid="{00000000-0005-0000-0000-00004BB30000}"/>
    <cellStyle name="20% - Accent1 5 2 2 2 10" xfId="46083" xr:uid="{00000000-0005-0000-0000-00004CB30000}"/>
    <cellStyle name="20% - Accent1 5 2 2 2 10 2" xfId="46084" xr:uid="{00000000-0005-0000-0000-00004DB30000}"/>
    <cellStyle name="20% - Accent1 5 2 2 2 11" xfId="46085" xr:uid="{00000000-0005-0000-0000-00004EB30000}"/>
    <cellStyle name="20% - Accent1 5 2 2 2 2" xfId="46086" xr:uid="{00000000-0005-0000-0000-00004FB30000}"/>
    <cellStyle name="20% - Accent1 5 2 2 2 2 2" xfId="46087" xr:uid="{00000000-0005-0000-0000-000050B30000}"/>
    <cellStyle name="20% - Accent1 5 2 2 2 2 2 2" xfId="46088" xr:uid="{00000000-0005-0000-0000-000051B30000}"/>
    <cellStyle name="20% - Accent1 5 2 2 2 2 2 2 2" xfId="46089" xr:uid="{00000000-0005-0000-0000-000052B30000}"/>
    <cellStyle name="20% - Accent1 5 2 2 2 2 2 2 2 2" xfId="46090" xr:uid="{00000000-0005-0000-0000-000053B30000}"/>
    <cellStyle name="20% - Accent1 5 2 2 2 2 2 2 3" xfId="46091" xr:uid="{00000000-0005-0000-0000-000054B30000}"/>
    <cellStyle name="20% - Accent1 5 2 2 2 2 2 3" xfId="46092" xr:uid="{00000000-0005-0000-0000-000055B30000}"/>
    <cellStyle name="20% - Accent1 5 2 2 2 2 2 3 2" xfId="46093" xr:uid="{00000000-0005-0000-0000-000056B30000}"/>
    <cellStyle name="20% - Accent1 5 2 2 2 2 2 4" xfId="46094" xr:uid="{00000000-0005-0000-0000-000057B30000}"/>
    <cellStyle name="20% - Accent1 5 2 2 2 2 3" xfId="46095" xr:uid="{00000000-0005-0000-0000-000058B30000}"/>
    <cellStyle name="20% - Accent1 5 2 2 2 2 3 2" xfId="46096" xr:uid="{00000000-0005-0000-0000-000059B30000}"/>
    <cellStyle name="20% - Accent1 5 2 2 2 2 3 2 2" xfId="46097" xr:uid="{00000000-0005-0000-0000-00005AB30000}"/>
    <cellStyle name="20% - Accent1 5 2 2 2 2 3 2 2 2" xfId="46098" xr:uid="{00000000-0005-0000-0000-00005BB30000}"/>
    <cellStyle name="20% - Accent1 5 2 2 2 2 3 2 3" xfId="46099" xr:uid="{00000000-0005-0000-0000-00005CB30000}"/>
    <cellStyle name="20% - Accent1 5 2 2 2 2 3 3" xfId="46100" xr:uid="{00000000-0005-0000-0000-00005DB30000}"/>
    <cellStyle name="20% - Accent1 5 2 2 2 2 3 3 2" xfId="46101" xr:uid="{00000000-0005-0000-0000-00005EB30000}"/>
    <cellStyle name="20% - Accent1 5 2 2 2 2 3 4" xfId="46102" xr:uid="{00000000-0005-0000-0000-00005FB30000}"/>
    <cellStyle name="20% - Accent1 5 2 2 2 2 4" xfId="46103" xr:uid="{00000000-0005-0000-0000-000060B30000}"/>
    <cellStyle name="20% - Accent1 5 2 2 2 2 4 2" xfId="46104" xr:uid="{00000000-0005-0000-0000-000061B30000}"/>
    <cellStyle name="20% - Accent1 5 2 2 2 2 4 2 2" xfId="46105" xr:uid="{00000000-0005-0000-0000-000062B30000}"/>
    <cellStyle name="20% - Accent1 5 2 2 2 2 4 2 2 2" xfId="46106" xr:uid="{00000000-0005-0000-0000-000063B30000}"/>
    <cellStyle name="20% - Accent1 5 2 2 2 2 4 2 3" xfId="46107" xr:uid="{00000000-0005-0000-0000-000064B30000}"/>
    <cellStyle name="20% - Accent1 5 2 2 2 2 4 3" xfId="46108" xr:uid="{00000000-0005-0000-0000-000065B30000}"/>
    <cellStyle name="20% - Accent1 5 2 2 2 2 4 3 2" xfId="46109" xr:uid="{00000000-0005-0000-0000-000066B30000}"/>
    <cellStyle name="20% - Accent1 5 2 2 2 2 4 4" xfId="46110" xr:uid="{00000000-0005-0000-0000-000067B30000}"/>
    <cellStyle name="20% - Accent1 5 2 2 2 2 5" xfId="46111" xr:uid="{00000000-0005-0000-0000-000068B30000}"/>
    <cellStyle name="20% - Accent1 5 2 2 2 2 5 2" xfId="46112" xr:uid="{00000000-0005-0000-0000-000069B30000}"/>
    <cellStyle name="20% - Accent1 5 2 2 2 2 5 2 2" xfId="46113" xr:uid="{00000000-0005-0000-0000-00006AB30000}"/>
    <cellStyle name="20% - Accent1 5 2 2 2 2 5 3" xfId="46114" xr:uid="{00000000-0005-0000-0000-00006BB30000}"/>
    <cellStyle name="20% - Accent1 5 2 2 2 2 6" xfId="46115" xr:uid="{00000000-0005-0000-0000-00006CB30000}"/>
    <cellStyle name="20% - Accent1 5 2 2 2 2 6 2" xfId="46116" xr:uid="{00000000-0005-0000-0000-00006DB30000}"/>
    <cellStyle name="20% - Accent1 5 2 2 2 2 6 2 2" xfId="46117" xr:uid="{00000000-0005-0000-0000-00006EB30000}"/>
    <cellStyle name="20% - Accent1 5 2 2 2 2 6 3" xfId="46118" xr:uid="{00000000-0005-0000-0000-00006FB30000}"/>
    <cellStyle name="20% - Accent1 5 2 2 2 2 7" xfId="46119" xr:uid="{00000000-0005-0000-0000-000070B30000}"/>
    <cellStyle name="20% - Accent1 5 2 2 2 2 7 2" xfId="46120" xr:uid="{00000000-0005-0000-0000-000071B30000}"/>
    <cellStyle name="20% - Accent1 5 2 2 2 2 8" xfId="46121" xr:uid="{00000000-0005-0000-0000-000072B30000}"/>
    <cellStyle name="20% - Accent1 5 2 2 2 2 8 2" xfId="46122" xr:uid="{00000000-0005-0000-0000-000073B30000}"/>
    <cellStyle name="20% - Accent1 5 2 2 2 2 9" xfId="46123" xr:uid="{00000000-0005-0000-0000-000074B30000}"/>
    <cellStyle name="20% - Accent1 5 2 2 2 3" xfId="46124" xr:uid="{00000000-0005-0000-0000-000075B30000}"/>
    <cellStyle name="20% - Accent1 5 2 2 2 3 2" xfId="46125" xr:uid="{00000000-0005-0000-0000-000076B30000}"/>
    <cellStyle name="20% - Accent1 5 2 2 2 3 2 2" xfId="46126" xr:uid="{00000000-0005-0000-0000-000077B30000}"/>
    <cellStyle name="20% - Accent1 5 2 2 2 3 2 2 2" xfId="46127" xr:uid="{00000000-0005-0000-0000-000078B30000}"/>
    <cellStyle name="20% - Accent1 5 2 2 2 3 2 2 2 2" xfId="46128" xr:uid="{00000000-0005-0000-0000-000079B30000}"/>
    <cellStyle name="20% - Accent1 5 2 2 2 3 2 2 3" xfId="46129" xr:uid="{00000000-0005-0000-0000-00007AB30000}"/>
    <cellStyle name="20% - Accent1 5 2 2 2 3 2 3" xfId="46130" xr:uid="{00000000-0005-0000-0000-00007BB30000}"/>
    <cellStyle name="20% - Accent1 5 2 2 2 3 2 3 2" xfId="46131" xr:uid="{00000000-0005-0000-0000-00007CB30000}"/>
    <cellStyle name="20% - Accent1 5 2 2 2 3 2 4" xfId="46132" xr:uid="{00000000-0005-0000-0000-00007DB30000}"/>
    <cellStyle name="20% - Accent1 5 2 2 2 3 3" xfId="46133" xr:uid="{00000000-0005-0000-0000-00007EB30000}"/>
    <cellStyle name="20% - Accent1 5 2 2 2 3 3 2" xfId="46134" xr:uid="{00000000-0005-0000-0000-00007FB30000}"/>
    <cellStyle name="20% - Accent1 5 2 2 2 3 3 2 2" xfId="46135" xr:uid="{00000000-0005-0000-0000-000080B30000}"/>
    <cellStyle name="20% - Accent1 5 2 2 2 3 3 2 2 2" xfId="46136" xr:uid="{00000000-0005-0000-0000-000081B30000}"/>
    <cellStyle name="20% - Accent1 5 2 2 2 3 3 2 3" xfId="46137" xr:uid="{00000000-0005-0000-0000-000082B30000}"/>
    <cellStyle name="20% - Accent1 5 2 2 2 3 3 3" xfId="46138" xr:uid="{00000000-0005-0000-0000-000083B30000}"/>
    <cellStyle name="20% - Accent1 5 2 2 2 3 3 3 2" xfId="46139" xr:uid="{00000000-0005-0000-0000-000084B30000}"/>
    <cellStyle name="20% - Accent1 5 2 2 2 3 3 4" xfId="46140" xr:uid="{00000000-0005-0000-0000-000085B30000}"/>
    <cellStyle name="20% - Accent1 5 2 2 2 3 4" xfId="46141" xr:uid="{00000000-0005-0000-0000-000086B30000}"/>
    <cellStyle name="20% - Accent1 5 2 2 2 3 4 2" xfId="46142" xr:uid="{00000000-0005-0000-0000-000087B30000}"/>
    <cellStyle name="20% - Accent1 5 2 2 2 3 4 2 2" xfId="46143" xr:uid="{00000000-0005-0000-0000-000088B30000}"/>
    <cellStyle name="20% - Accent1 5 2 2 2 3 4 2 2 2" xfId="46144" xr:uid="{00000000-0005-0000-0000-000089B30000}"/>
    <cellStyle name="20% - Accent1 5 2 2 2 3 4 2 3" xfId="46145" xr:uid="{00000000-0005-0000-0000-00008AB30000}"/>
    <cellStyle name="20% - Accent1 5 2 2 2 3 4 3" xfId="46146" xr:uid="{00000000-0005-0000-0000-00008BB30000}"/>
    <cellStyle name="20% - Accent1 5 2 2 2 3 4 3 2" xfId="46147" xr:uid="{00000000-0005-0000-0000-00008CB30000}"/>
    <cellStyle name="20% - Accent1 5 2 2 2 3 4 4" xfId="46148" xr:uid="{00000000-0005-0000-0000-00008DB30000}"/>
    <cellStyle name="20% - Accent1 5 2 2 2 3 5" xfId="46149" xr:uid="{00000000-0005-0000-0000-00008EB30000}"/>
    <cellStyle name="20% - Accent1 5 2 2 2 3 5 2" xfId="46150" xr:uid="{00000000-0005-0000-0000-00008FB30000}"/>
    <cellStyle name="20% - Accent1 5 2 2 2 3 5 2 2" xfId="46151" xr:uid="{00000000-0005-0000-0000-000090B30000}"/>
    <cellStyle name="20% - Accent1 5 2 2 2 3 5 3" xfId="46152" xr:uid="{00000000-0005-0000-0000-000091B30000}"/>
    <cellStyle name="20% - Accent1 5 2 2 2 3 6" xfId="46153" xr:uid="{00000000-0005-0000-0000-000092B30000}"/>
    <cellStyle name="20% - Accent1 5 2 2 2 3 6 2" xfId="46154" xr:uid="{00000000-0005-0000-0000-000093B30000}"/>
    <cellStyle name="20% - Accent1 5 2 2 2 3 6 2 2" xfId="46155" xr:uid="{00000000-0005-0000-0000-000094B30000}"/>
    <cellStyle name="20% - Accent1 5 2 2 2 3 6 3" xfId="46156" xr:uid="{00000000-0005-0000-0000-000095B30000}"/>
    <cellStyle name="20% - Accent1 5 2 2 2 3 7" xfId="46157" xr:uid="{00000000-0005-0000-0000-000096B30000}"/>
    <cellStyle name="20% - Accent1 5 2 2 2 3 7 2" xfId="46158" xr:uid="{00000000-0005-0000-0000-000097B30000}"/>
    <cellStyle name="20% - Accent1 5 2 2 2 3 8" xfId="46159" xr:uid="{00000000-0005-0000-0000-000098B30000}"/>
    <cellStyle name="20% - Accent1 5 2 2 2 3 8 2" xfId="46160" xr:uid="{00000000-0005-0000-0000-000099B30000}"/>
    <cellStyle name="20% - Accent1 5 2 2 2 3 9" xfId="46161" xr:uid="{00000000-0005-0000-0000-00009AB30000}"/>
    <cellStyle name="20% - Accent1 5 2 2 2 4" xfId="46162" xr:uid="{00000000-0005-0000-0000-00009BB30000}"/>
    <cellStyle name="20% - Accent1 5 2 2 2 4 2" xfId="46163" xr:uid="{00000000-0005-0000-0000-00009CB30000}"/>
    <cellStyle name="20% - Accent1 5 2 2 2 4 2 2" xfId="46164" xr:uid="{00000000-0005-0000-0000-00009DB30000}"/>
    <cellStyle name="20% - Accent1 5 2 2 2 4 2 2 2" xfId="46165" xr:uid="{00000000-0005-0000-0000-00009EB30000}"/>
    <cellStyle name="20% - Accent1 5 2 2 2 4 2 3" xfId="46166" xr:uid="{00000000-0005-0000-0000-00009FB30000}"/>
    <cellStyle name="20% - Accent1 5 2 2 2 4 3" xfId="46167" xr:uid="{00000000-0005-0000-0000-0000A0B30000}"/>
    <cellStyle name="20% - Accent1 5 2 2 2 4 3 2" xfId="46168" xr:uid="{00000000-0005-0000-0000-0000A1B30000}"/>
    <cellStyle name="20% - Accent1 5 2 2 2 4 4" xfId="46169" xr:uid="{00000000-0005-0000-0000-0000A2B30000}"/>
    <cellStyle name="20% - Accent1 5 2 2 2 5" xfId="46170" xr:uid="{00000000-0005-0000-0000-0000A3B30000}"/>
    <cellStyle name="20% - Accent1 5 2 2 2 5 2" xfId="46171" xr:uid="{00000000-0005-0000-0000-0000A4B30000}"/>
    <cellStyle name="20% - Accent1 5 2 2 2 5 2 2" xfId="46172" xr:uid="{00000000-0005-0000-0000-0000A5B30000}"/>
    <cellStyle name="20% - Accent1 5 2 2 2 5 2 2 2" xfId="46173" xr:uid="{00000000-0005-0000-0000-0000A6B30000}"/>
    <cellStyle name="20% - Accent1 5 2 2 2 5 2 3" xfId="46174" xr:uid="{00000000-0005-0000-0000-0000A7B30000}"/>
    <cellStyle name="20% - Accent1 5 2 2 2 5 3" xfId="46175" xr:uid="{00000000-0005-0000-0000-0000A8B30000}"/>
    <cellStyle name="20% - Accent1 5 2 2 2 5 3 2" xfId="46176" xr:uid="{00000000-0005-0000-0000-0000A9B30000}"/>
    <cellStyle name="20% - Accent1 5 2 2 2 5 4" xfId="46177" xr:uid="{00000000-0005-0000-0000-0000AAB30000}"/>
    <cellStyle name="20% - Accent1 5 2 2 2 6" xfId="46178" xr:uid="{00000000-0005-0000-0000-0000ABB30000}"/>
    <cellStyle name="20% - Accent1 5 2 2 2 6 2" xfId="46179" xr:uid="{00000000-0005-0000-0000-0000ACB30000}"/>
    <cellStyle name="20% - Accent1 5 2 2 2 6 2 2" xfId="46180" xr:uid="{00000000-0005-0000-0000-0000ADB30000}"/>
    <cellStyle name="20% - Accent1 5 2 2 2 6 2 2 2" xfId="46181" xr:uid="{00000000-0005-0000-0000-0000AEB30000}"/>
    <cellStyle name="20% - Accent1 5 2 2 2 6 2 3" xfId="46182" xr:uid="{00000000-0005-0000-0000-0000AFB30000}"/>
    <cellStyle name="20% - Accent1 5 2 2 2 6 3" xfId="46183" xr:uid="{00000000-0005-0000-0000-0000B0B30000}"/>
    <cellStyle name="20% - Accent1 5 2 2 2 6 3 2" xfId="46184" xr:uid="{00000000-0005-0000-0000-0000B1B30000}"/>
    <cellStyle name="20% - Accent1 5 2 2 2 6 4" xfId="46185" xr:uid="{00000000-0005-0000-0000-0000B2B30000}"/>
    <cellStyle name="20% - Accent1 5 2 2 2 7" xfId="46186" xr:uid="{00000000-0005-0000-0000-0000B3B30000}"/>
    <cellStyle name="20% - Accent1 5 2 2 2 7 2" xfId="46187" xr:uid="{00000000-0005-0000-0000-0000B4B30000}"/>
    <cellStyle name="20% - Accent1 5 2 2 2 7 2 2" xfId="46188" xr:uid="{00000000-0005-0000-0000-0000B5B30000}"/>
    <cellStyle name="20% - Accent1 5 2 2 2 7 3" xfId="46189" xr:uid="{00000000-0005-0000-0000-0000B6B30000}"/>
    <cellStyle name="20% - Accent1 5 2 2 2 8" xfId="46190" xr:uid="{00000000-0005-0000-0000-0000B7B30000}"/>
    <cellStyle name="20% - Accent1 5 2 2 2 8 2" xfId="46191" xr:uid="{00000000-0005-0000-0000-0000B8B30000}"/>
    <cellStyle name="20% - Accent1 5 2 2 2 8 2 2" xfId="46192" xr:uid="{00000000-0005-0000-0000-0000B9B30000}"/>
    <cellStyle name="20% - Accent1 5 2 2 2 8 3" xfId="46193" xr:uid="{00000000-0005-0000-0000-0000BAB30000}"/>
    <cellStyle name="20% - Accent1 5 2 2 2 9" xfId="46194" xr:uid="{00000000-0005-0000-0000-0000BBB30000}"/>
    <cellStyle name="20% - Accent1 5 2 2 2 9 2" xfId="46195" xr:uid="{00000000-0005-0000-0000-0000BCB30000}"/>
    <cellStyle name="20% - Accent1 5 2 2 3" xfId="46196" xr:uid="{00000000-0005-0000-0000-0000BDB30000}"/>
    <cellStyle name="20% - Accent1 5 2 2 3 10" xfId="46197" xr:uid="{00000000-0005-0000-0000-0000BEB30000}"/>
    <cellStyle name="20% - Accent1 5 2 2 3 10 2" xfId="46198" xr:uid="{00000000-0005-0000-0000-0000BFB30000}"/>
    <cellStyle name="20% - Accent1 5 2 2 3 11" xfId="46199" xr:uid="{00000000-0005-0000-0000-0000C0B30000}"/>
    <cellStyle name="20% - Accent1 5 2 2 3 2" xfId="46200" xr:uid="{00000000-0005-0000-0000-0000C1B30000}"/>
    <cellStyle name="20% - Accent1 5 2 2 3 2 2" xfId="46201" xr:uid="{00000000-0005-0000-0000-0000C2B30000}"/>
    <cellStyle name="20% - Accent1 5 2 2 3 2 2 2" xfId="46202" xr:uid="{00000000-0005-0000-0000-0000C3B30000}"/>
    <cellStyle name="20% - Accent1 5 2 2 3 2 2 2 2" xfId="46203" xr:uid="{00000000-0005-0000-0000-0000C4B30000}"/>
    <cellStyle name="20% - Accent1 5 2 2 3 2 2 2 2 2" xfId="46204" xr:uid="{00000000-0005-0000-0000-0000C5B30000}"/>
    <cellStyle name="20% - Accent1 5 2 2 3 2 2 2 3" xfId="46205" xr:uid="{00000000-0005-0000-0000-0000C6B30000}"/>
    <cellStyle name="20% - Accent1 5 2 2 3 2 2 3" xfId="46206" xr:uid="{00000000-0005-0000-0000-0000C7B30000}"/>
    <cellStyle name="20% - Accent1 5 2 2 3 2 2 3 2" xfId="46207" xr:uid="{00000000-0005-0000-0000-0000C8B30000}"/>
    <cellStyle name="20% - Accent1 5 2 2 3 2 2 4" xfId="46208" xr:uid="{00000000-0005-0000-0000-0000C9B30000}"/>
    <cellStyle name="20% - Accent1 5 2 2 3 2 3" xfId="46209" xr:uid="{00000000-0005-0000-0000-0000CAB30000}"/>
    <cellStyle name="20% - Accent1 5 2 2 3 2 3 2" xfId="46210" xr:uid="{00000000-0005-0000-0000-0000CBB30000}"/>
    <cellStyle name="20% - Accent1 5 2 2 3 2 3 2 2" xfId="46211" xr:uid="{00000000-0005-0000-0000-0000CCB30000}"/>
    <cellStyle name="20% - Accent1 5 2 2 3 2 3 2 2 2" xfId="46212" xr:uid="{00000000-0005-0000-0000-0000CDB30000}"/>
    <cellStyle name="20% - Accent1 5 2 2 3 2 3 2 3" xfId="46213" xr:uid="{00000000-0005-0000-0000-0000CEB30000}"/>
    <cellStyle name="20% - Accent1 5 2 2 3 2 3 3" xfId="46214" xr:uid="{00000000-0005-0000-0000-0000CFB30000}"/>
    <cellStyle name="20% - Accent1 5 2 2 3 2 3 3 2" xfId="46215" xr:uid="{00000000-0005-0000-0000-0000D0B30000}"/>
    <cellStyle name="20% - Accent1 5 2 2 3 2 3 4" xfId="46216" xr:uid="{00000000-0005-0000-0000-0000D1B30000}"/>
    <cellStyle name="20% - Accent1 5 2 2 3 2 4" xfId="46217" xr:uid="{00000000-0005-0000-0000-0000D2B30000}"/>
    <cellStyle name="20% - Accent1 5 2 2 3 2 4 2" xfId="46218" xr:uid="{00000000-0005-0000-0000-0000D3B30000}"/>
    <cellStyle name="20% - Accent1 5 2 2 3 2 4 2 2" xfId="46219" xr:uid="{00000000-0005-0000-0000-0000D4B30000}"/>
    <cellStyle name="20% - Accent1 5 2 2 3 2 4 2 2 2" xfId="46220" xr:uid="{00000000-0005-0000-0000-0000D5B30000}"/>
    <cellStyle name="20% - Accent1 5 2 2 3 2 4 2 3" xfId="46221" xr:uid="{00000000-0005-0000-0000-0000D6B30000}"/>
    <cellStyle name="20% - Accent1 5 2 2 3 2 4 3" xfId="46222" xr:uid="{00000000-0005-0000-0000-0000D7B30000}"/>
    <cellStyle name="20% - Accent1 5 2 2 3 2 4 3 2" xfId="46223" xr:uid="{00000000-0005-0000-0000-0000D8B30000}"/>
    <cellStyle name="20% - Accent1 5 2 2 3 2 4 4" xfId="46224" xr:uid="{00000000-0005-0000-0000-0000D9B30000}"/>
    <cellStyle name="20% - Accent1 5 2 2 3 2 5" xfId="46225" xr:uid="{00000000-0005-0000-0000-0000DAB30000}"/>
    <cellStyle name="20% - Accent1 5 2 2 3 2 5 2" xfId="46226" xr:uid="{00000000-0005-0000-0000-0000DBB30000}"/>
    <cellStyle name="20% - Accent1 5 2 2 3 2 5 2 2" xfId="46227" xr:uid="{00000000-0005-0000-0000-0000DCB30000}"/>
    <cellStyle name="20% - Accent1 5 2 2 3 2 5 3" xfId="46228" xr:uid="{00000000-0005-0000-0000-0000DDB30000}"/>
    <cellStyle name="20% - Accent1 5 2 2 3 2 6" xfId="46229" xr:uid="{00000000-0005-0000-0000-0000DEB30000}"/>
    <cellStyle name="20% - Accent1 5 2 2 3 2 6 2" xfId="46230" xr:uid="{00000000-0005-0000-0000-0000DFB30000}"/>
    <cellStyle name="20% - Accent1 5 2 2 3 2 6 2 2" xfId="46231" xr:uid="{00000000-0005-0000-0000-0000E0B30000}"/>
    <cellStyle name="20% - Accent1 5 2 2 3 2 6 3" xfId="46232" xr:uid="{00000000-0005-0000-0000-0000E1B30000}"/>
    <cellStyle name="20% - Accent1 5 2 2 3 2 7" xfId="46233" xr:uid="{00000000-0005-0000-0000-0000E2B30000}"/>
    <cellStyle name="20% - Accent1 5 2 2 3 2 7 2" xfId="46234" xr:uid="{00000000-0005-0000-0000-0000E3B30000}"/>
    <cellStyle name="20% - Accent1 5 2 2 3 2 8" xfId="46235" xr:uid="{00000000-0005-0000-0000-0000E4B30000}"/>
    <cellStyle name="20% - Accent1 5 2 2 3 2 8 2" xfId="46236" xr:uid="{00000000-0005-0000-0000-0000E5B30000}"/>
    <cellStyle name="20% - Accent1 5 2 2 3 2 9" xfId="46237" xr:uid="{00000000-0005-0000-0000-0000E6B30000}"/>
    <cellStyle name="20% - Accent1 5 2 2 3 3" xfId="46238" xr:uid="{00000000-0005-0000-0000-0000E7B30000}"/>
    <cellStyle name="20% - Accent1 5 2 2 3 3 2" xfId="46239" xr:uid="{00000000-0005-0000-0000-0000E8B30000}"/>
    <cellStyle name="20% - Accent1 5 2 2 3 3 2 2" xfId="46240" xr:uid="{00000000-0005-0000-0000-0000E9B30000}"/>
    <cellStyle name="20% - Accent1 5 2 2 3 3 2 2 2" xfId="46241" xr:uid="{00000000-0005-0000-0000-0000EAB30000}"/>
    <cellStyle name="20% - Accent1 5 2 2 3 3 2 2 2 2" xfId="46242" xr:uid="{00000000-0005-0000-0000-0000EBB30000}"/>
    <cellStyle name="20% - Accent1 5 2 2 3 3 2 2 3" xfId="46243" xr:uid="{00000000-0005-0000-0000-0000ECB30000}"/>
    <cellStyle name="20% - Accent1 5 2 2 3 3 2 3" xfId="46244" xr:uid="{00000000-0005-0000-0000-0000EDB30000}"/>
    <cellStyle name="20% - Accent1 5 2 2 3 3 2 3 2" xfId="46245" xr:uid="{00000000-0005-0000-0000-0000EEB30000}"/>
    <cellStyle name="20% - Accent1 5 2 2 3 3 2 4" xfId="46246" xr:uid="{00000000-0005-0000-0000-0000EFB30000}"/>
    <cellStyle name="20% - Accent1 5 2 2 3 3 3" xfId="46247" xr:uid="{00000000-0005-0000-0000-0000F0B30000}"/>
    <cellStyle name="20% - Accent1 5 2 2 3 3 3 2" xfId="46248" xr:uid="{00000000-0005-0000-0000-0000F1B30000}"/>
    <cellStyle name="20% - Accent1 5 2 2 3 3 3 2 2" xfId="46249" xr:uid="{00000000-0005-0000-0000-0000F2B30000}"/>
    <cellStyle name="20% - Accent1 5 2 2 3 3 3 2 2 2" xfId="46250" xr:uid="{00000000-0005-0000-0000-0000F3B30000}"/>
    <cellStyle name="20% - Accent1 5 2 2 3 3 3 2 3" xfId="46251" xr:uid="{00000000-0005-0000-0000-0000F4B30000}"/>
    <cellStyle name="20% - Accent1 5 2 2 3 3 3 3" xfId="46252" xr:uid="{00000000-0005-0000-0000-0000F5B30000}"/>
    <cellStyle name="20% - Accent1 5 2 2 3 3 3 3 2" xfId="46253" xr:uid="{00000000-0005-0000-0000-0000F6B30000}"/>
    <cellStyle name="20% - Accent1 5 2 2 3 3 3 4" xfId="46254" xr:uid="{00000000-0005-0000-0000-0000F7B30000}"/>
    <cellStyle name="20% - Accent1 5 2 2 3 3 4" xfId="46255" xr:uid="{00000000-0005-0000-0000-0000F8B30000}"/>
    <cellStyle name="20% - Accent1 5 2 2 3 3 4 2" xfId="46256" xr:uid="{00000000-0005-0000-0000-0000F9B30000}"/>
    <cellStyle name="20% - Accent1 5 2 2 3 3 4 2 2" xfId="46257" xr:uid="{00000000-0005-0000-0000-0000FAB30000}"/>
    <cellStyle name="20% - Accent1 5 2 2 3 3 4 2 2 2" xfId="46258" xr:uid="{00000000-0005-0000-0000-0000FBB30000}"/>
    <cellStyle name="20% - Accent1 5 2 2 3 3 4 2 3" xfId="46259" xr:uid="{00000000-0005-0000-0000-0000FCB30000}"/>
    <cellStyle name="20% - Accent1 5 2 2 3 3 4 3" xfId="46260" xr:uid="{00000000-0005-0000-0000-0000FDB30000}"/>
    <cellStyle name="20% - Accent1 5 2 2 3 3 4 3 2" xfId="46261" xr:uid="{00000000-0005-0000-0000-0000FEB30000}"/>
    <cellStyle name="20% - Accent1 5 2 2 3 3 4 4" xfId="46262" xr:uid="{00000000-0005-0000-0000-0000FFB30000}"/>
    <cellStyle name="20% - Accent1 5 2 2 3 3 5" xfId="46263" xr:uid="{00000000-0005-0000-0000-000000B40000}"/>
    <cellStyle name="20% - Accent1 5 2 2 3 3 5 2" xfId="46264" xr:uid="{00000000-0005-0000-0000-000001B40000}"/>
    <cellStyle name="20% - Accent1 5 2 2 3 3 5 2 2" xfId="46265" xr:uid="{00000000-0005-0000-0000-000002B40000}"/>
    <cellStyle name="20% - Accent1 5 2 2 3 3 5 3" xfId="46266" xr:uid="{00000000-0005-0000-0000-000003B40000}"/>
    <cellStyle name="20% - Accent1 5 2 2 3 3 6" xfId="46267" xr:uid="{00000000-0005-0000-0000-000004B40000}"/>
    <cellStyle name="20% - Accent1 5 2 2 3 3 6 2" xfId="46268" xr:uid="{00000000-0005-0000-0000-000005B40000}"/>
    <cellStyle name="20% - Accent1 5 2 2 3 3 6 2 2" xfId="46269" xr:uid="{00000000-0005-0000-0000-000006B40000}"/>
    <cellStyle name="20% - Accent1 5 2 2 3 3 6 3" xfId="46270" xr:uid="{00000000-0005-0000-0000-000007B40000}"/>
    <cellStyle name="20% - Accent1 5 2 2 3 3 7" xfId="46271" xr:uid="{00000000-0005-0000-0000-000008B40000}"/>
    <cellStyle name="20% - Accent1 5 2 2 3 3 7 2" xfId="46272" xr:uid="{00000000-0005-0000-0000-000009B40000}"/>
    <cellStyle name="20% - Accent1 5 2 2 3 3 8" xfId="46273" xr:uid="{00000000-0005-0000-0000-00000AB40000}"/>
    <cellStyle name="20% - Accent1 5 2 2 3 3 8 2" xfId="46274" xr:uid="{00000000-0005-0000-0000-00000BB40000}"/>
    <cellStyle name="20% - Accent1 5 2 2 3 3 9" xfId="46275" xr:uid="{00000000-0005-0000-0000-00000CB40000}"/>
    <cellStyle name="20% - Accent1 5 2 2 3 4" xfId="46276" xr:uid="{00000000-0005-0000-0000-00000DB40000}"/>
    <cellStyle name="20% - Accent1 5 2 2 3 4 2" xfId="46277" xr:uid="{00000000-0005-0000-0000-00000EB40000}"/>
    <cellStyle name="20% - Accent1 5 2 2 3 4 2 2" xfId="46278" xr:uid="{00000000-0005-0000-0000-00000FB40000}"/>
    <cellStyle name="20% - Accent1 5 2 2 3 4 2 2 2" xfId="46279" xr:uid="{00000000-0005-0000-0000-000010B40000}"/>
    <cellStyle name="20% - Accent1 5 2 2 3 4 2 3" xfId="46280" xr:uid="{00000000-0005-0000-0000-000011B40000}"/>
    <cellStyle name="20% - Accent1 5 2 2 3 4 3" xfId="46281" xr:uid="{00000000-0005-0000-0000-000012B40000}"/>
    <cellStyle name="20% - Accent1 5 2 2 3 4 3 2" xfId="46282" xr:uid="{00000000-0005-0000-0000-000013B40000}"/>
    <cellStyle name="20% - Accent1 5 2 2 3 4 4" xfId="46283" xr:uid="{00000000-0005-0000-0000-000014B40000}"/>
    <cellStyle name="20% - Accent1 5 2 2 3 5" xfId="46284" xr:uid="{00000000-0005-0000-0000-000015B40000}"/>
    <cellStyle name="20% - Accent1 5 2 2 3 5 2" xfId="46285" xr:uid="{00000000-0005-0000-0000-000016B40000}"/>
    <cellStyle name="20% - Accent1 5 2 2 3 5 2 2" xfId="46286" xr:uid="{00000000-0005-0000-0000-000017B40000}"/>
    <cellStyle name="20% - Accent1 5 2 2 3 5 2 2 2" xfId="46287" xr:uid="{00000000-0005-0000-0000-000018B40000}"/>
    <cellStyle name="20% - Accent1 5 2 2 3 5 2 3" xfId="46288" xr:uid="{00000000-0005-0000-0000-000019B40000}"/>
    <cellStyle name="20% - Accent1 5 2 2 3 5 3" xfId="46289" xr:uid="{00000000-0005-0000-0000-00001AB40000}"/>
    <cellStyle name="20% - Accent1 5 2 2 3 5 3 2" xfId="46290" xr:uid="{00000000-0005-0000-0000-00001BB40000}"/>
    <cellStyle name="20% - Accent1 5 2 2 3 5 4" xfId="46291" xr:uid="{00000000-0005-0000-0000-00001CB40000}"/>
    <cellStyle name="20% - Accent1 5 2 2 3 6" xfId="46292" xr:uid="{00000000-0005-0000-0000-00001DB40000}"/>
    <cellStyle name="20% - Accent1 5 2 2 3 6 2" xfId="46293" xr:uid="{00000000-0005-0000-0000-00001EB40000}"/>
    <cellStyle name="20% - Accent1 5 2 2 3 6 2 2" xfId="46294" xr:uid="{00000000-0005-0000-0000-00001FB40000}"/>
    <cellStyle name="20% - Accent1 5 2 2 3 6 2 2 2" xfId="46295" xr:uid="{00000000-0005-0000-0000-000020B40000}"/>
    <cellStyle name="20% - Accent1 5 2 2 3 6 2 3" xfId="46296" xr:uid="{00000000-0005-0000-0000-000021B40000}"/>
    <cellStyle name="20% - Accent1 5 2 2 3 6 3" xfId="46297" xr:uid="{00000000-0005-0000-0000-000022B40000}"/>
    <cellStyle name="20% - Accent1 5 2 2 3 6 3 2" xfId="46298" xr:uid="{00000000-0005-0000-0000-000023B40000}"/>
    <cellStyle name="20% - Accent1 5 2 2 3 6 4" xfId="46299" xr:uid="{00000000-0005-0000-0000-000024B40000}"/>
    <cellStyle name="20% - Accent1 5 2 2 3 7" xfId="46300" xr:uid="{00000000-0005-0000-0000-000025B40000}"/>
    <cellStyle name="20% - Accent1 5 2 2 3 7 2" xfId="46301" xr:uid="{00000000-0005-0000-0000-000026B40000}"/>
    <cellStyle name="20% - Accent1 5 2 2 3 7 2 2" xfId="46302" xr:uid="{00000000-0005-0000-0000-000027B40000}"/>
    <cellStyle name="20% - Accent1 5 2 2 3 7 3" xfId="46303" xr:uid="{00000000-0005-0000-0000-000028B40000}"/>
    <cellStyle name="20% - Accent1 5 2 2 3 8" xfId="46304" xr:uid="{00000000-0005-0000-0000-000029B40000}"/>
    <cellStyle name="20% - Accent1 5 2 2 3 8 2" xfId="46305" xr:uid="{00000000-0005-0000-0000-00002AB40000}"/>
    <cellStyle name="20% - Accent1 5 2 2 3 8 2 2" xfId="46306" xr:uid="{00000000-0005-0000-0000-00002BB40000}"/>
    <cellStyle name="20% - Accent1 5 2 2 3 8 3" xfId="46307" xr:uid="{00000000-0005-0000-0000-00002CB40000}"/>
    <cellStyle name="20% - Accent1 5 2 2 3 9" xfId="46308" xr:uid="{00000000-0005-0000-0000-00002DB40000}"/>
    <cellStyle name="20% - Accent1 5 2 2 3 9 2" xfId="46309" xr:uid="{00000000-0005-0000-0000-00002EB40000}"/>
    <cellStyle name="20% - Accent1 5 2 2 4" xfId="46310" xr:uid="{00000000-0005-0000-0000-00002FB40000}"/>
    <cellStyle name="20% - Accent1 5 2 2 4 10" xfId="46311" xr:uid="{00000000-0005-0000-0000-000030B40000}"/>
    <cellStyle name="20% - Accent1 5 2 2 4 10 2" xfId="46312" xr:uid="{00000000-0005-0000-0000-000031B40000}"/>
    <cellStyle name="20% - Accent1 5 2 2 4 11" xfId="46313" xr:uid="{00000000-0005-0000-0000-000032B40000}"/>
    <cellStyle name="20% - Accent1 5 2 2 4 2" xfId="46314" xr:uid="{00000000-0005-0000-0000-000033B40000}"/>
    <cellStyle name="20% - Accent1 5 2 2 4 2 2" xfId="46315" xr:uid="{00000000-0005-0000-0000-000034B40000}"/>
    <cellStyle name="20% - Accent1 5 2 2 4 2 2 2" xfId="46316" xr:uid="{00000000-0005-0000-0000-000035B40000}"/>
    <cellStyle name="20% - Accent1 5 2 2 4 2 2 2 2" xfId="46317" xr:uid="{00000000-0005-0000-0000-000036B40000}"/>
    <cellStyle name="20% - Accent1 5 2 2 4 2 2 2 2 2" xfId="46318" xr:uid="{00000000-0005-0000-0000-000037B40000}"/>
    <cellStyle name="20% - Accent1 5 2 2 4 2 2 2 3" xfId="46319" xr:uid="{00000000-0005-0000-0000-000038B40000}"/>
    <cellStyle name="20% - Accent1 5 2 2 4 2 2 3" xfId="46320" xr:uid="{00000000-0005-0000-0000-000039B40000}"/>
    <cellStyle name="20% - Accent1 5 2 2 4 2 2 3 2" xfId="46321" xr:uid="{00000000-0005-0000-0000-00003AB40000}"/>
    <cellStyle name="20% - Accent1 5 2 2 4 2 2 4" xfId="46322" xr:uid="{00000000-0005-0000-0000-00003BB40000}"/>
    <cellStyle name="20% - Accent1 5 2 2 4 2 3" xfId="46323" xr:uid="{00000000-0005-0000-0000-00003CB40000}"/>
    <cellStyle name="20% - Accent1 5 2 2 4 2 3 2" xfId="46324" xr:uid="{00000000-0005-0000-0000-00003DB40000}"/>
    <cellStyle name="20% - Accent1 5 2 2 4 2 3 2 2" xfId="46325" xr:uid="{00000000-0005-0000-0000-00003EB40000}"/>
    <cellStyle name="20% - Accent1 5 2 2 4 2 3 2 2 2" xfId="46326" xr:uid="{00000000-0005-0000-0000-00003FB40000}"/>
    <cellStyle name="20% - Accent1 5 2 2 4 2 3 2 3" xfId="46327" xr:uid="{00000000-0005-0000-0000-000040B40000}"/>
    <cellStyle name="20% - Accent1 5 2 2 4 2 3 3" xfId="46328" xr:uid="{00000000-0005-0000-0000-000041B40000}"/>
    <cellStyle name="20% - Accent1 5 2 2 4 2 3 3 2" xfId="46329" xr:uid="{00000000-0005-0000-0000-000042B40000}"/>
    <cellStyle name="20% - Accent1 5 2 2 4 2 3 4" xfId="46330" xr:uid="{00000000-0005-0000-0000-000043B40000}"/>
    <cellStyle name="20% - Accent1 5 2 2 4 2 4" xfId="46331" xr:uid="{00000000-0005-0000-0000-000044B40000}"/>
    <cellStyle name="20% - Accent1 5 2 2 4 2 4 2" xfId="46332" xr:uid="{00000000-0005-0000-0000-000045B40000}"/>
    <cellStyle name="20% - Accent1 5 2 2 4 2 4 2 2" xfId="46333" xr:uid="{00000000-0005-0000-0000-000046B40000}"/>
    <cellStyle name="20% - Accent1 5 2 2 4 2 4 2 2 2" xfId="46334" xr:uid="{00000000-0005-0000-0000-000047B40000}"/>
    <cellStyle name="20% - Accent1 5 2 2 4 2 4 2 3" xfId="46335" xr:uid="{00000000-0005-0000-0000-000048B40000}"/>
    <cellStyle name="20% - Accent1 5 2 2 4 2 4 3" xfId="46336" xr:uid="{00000000-0005-0000-0000-000049B40000}"/>
    <cellStyle name="20% - Accent1 5 2 2 4 2 4 3 2" xfId="46337" xr:uid="{00000000-0005-0000-0000-00004AB40000}"/>
    <cellStyle name="20% - Accent1 5 2 2 4 2 4 4" xfId="46338" xr:uid="{00000000-0005-0000-0000-00004BB40000}"/>
    <cellStyle name="20% - Accent1 5 2 2 4 2 5" xfId="46339" xr:uid="{00000000-0005-0000-0000-00004CB40000}"/>
    <cellStyle name="20% - Accent1 5 2 2 4 2 5 2" xfId="46340" xr:uid="{00000000-0005-0000-0000-00004DB40000}"/>
    <cellStyle name="20% - Accent1 5 2 2 4 2 5 2 2" xfId="46341" xr:uid="{00000000-0005-0000-0000-00004EB40000}"/>
    <cellStyle name="20% - Accent1 5 2 2 4 2 5 3" xfId="46342" xr:uid="{00000000-0005-0000-0000-00004FB40000}"/>
    <cellStyle name="20% - Accent1 5 2 2 4 2 6" xfId="46343" xr:uid="{00000000-0005-0000-0000-000050B40000}"/>
    <cellStyle name="20% - Accent1 5 2 2 4 2 6 2" xfId="46344" xr:uid="{00000000-0005-0000-0000-000051B40000}"/>
    <cellStyle name="20% - Accent1 5 2 2 4 2 6 2 2" xfId="46345" xr:uid="{00000000-0005-0000-0000-000052B40000}"/>
    <cellStyle name="20% - Accent1 5 2 2 4 2 6 3" xfId="46346" xr:uid="{00000000-0005-0000-0000-000053B40000}"/>
    <cellStyle name="20% - Accent1 5 2 2 4 2 7" xfId="46347" xr:uid="{00000000-0005-0000-0000-000054B40000}"/>
    <cellStyle name="20% - Accent1 5 2 2 4 2 7 2" xfId="46348" xr:uid="{00000000-0005-0000-0000-000055B40000}"/>
    <cellStyle name="20% - Accent1 5 2 2 4 2 8" xfId="46349" xr:uid="{00000000-0005-0000-0000-000056B40000}"/>
    <cellStyle name="20% - Accent1 5 2 2 4 2 8 2" xfId="46350" xr:uid="{00000000-0005-0000-0000-000057B40000}"/>
    <cellStyle name="20% - Accent1 5 2 2 4 2 9" xfId="46351" xr:uid="{00000000-0005-0000-0000-000058B40000}"/>
    <cellStyle name="20% - Accent1 5 2 2 4 3" xfId="46352" xr:uid="{00000000-0005-0000-0000-000059B40000}"/>
    <cellStyle name="20% - Accent1 5 2 2 4 3 2" xfId="46353" xr:uid="{00000000-0005-0000-0000-00005AB40000}"/>
    <cellStyle name="20% - Accent1 5 2 2 4 3 2 2" xfId="46354" xr:uid="{00000000-0005-0000-0000-00005BB40000}"/>
    <cellStyle name="20% - Accent1 5 2 2 4 3 2 2 2" xfId="46355" xr:uid="{00000000-0005-0000-0000-00005CB40000}"/>
    <cellStyle name="20% - Accent1 5 2 2 4 3 2 2 2 2" xfId="46356" xr:uid="{00000000-0005-0000-0000-00005DB40000}"/>
    <cellStyle name="20% - Accent1 5 2 2 4 3 2 2 3" xfId="46357" xr:uid="{00000000-0005-0000-0000-00005EB40000}"/>
    <cellStyle name="20% - Accent1 5 2 2 4 3 2 3" xfId="46358" xr:uid="{00000000-0005-0000-0000-00005FB40000}"/>
    <cellStyle name="20% - Accent1 5 2 2 4 3 2 3 2" xfId="46359" xr:uid="{00000000-0005-0000-0000-000060B40000}"/>
    <cellStyle name="20% - Accent1 5 2 2 4 3 2 4" xfId="46360" xr:uid="{00000000-0005-0000-0000-000061B40000}"/>
    <cellStyle name="20% - Accent1 5 2 2 4 3 3" xfId="46361" xr:uid="{00000000-0005-0000-0000-000062B40000}"/>
    <cellStyle name="20% - Accent1 5 2 2 4 3 3 2" xfId="46362" xr:uid="{00000000-0005-0000-0000-000063B40000}"/>
    <cellStyle name="20% - Accent1 5 2 2 4 3 3 2 2" xfId="46363" xr:uid="{00000000-0005-0000-0000-000064B40000}"/>
    <cellStyle name="20% - Accent1 5 2 2 4 3 3 2 2 2" xfId="46364" xr:uid="{00000000-0005-0000-0000-000065B40000}"/>
    <cellStyle name="20% - Accent1 5 2 2 4 3 3 2 3" xfId="46365" xr:uid="{00000000-0005-0000-0000-000066B40000}"/>
    <cellStyle name="20% - Accent1 5 2 2 4 3 3 3" xfId="46366" xr:uid="{00000000-0005-0000-0000-000067B40000}"/>
    <cellStyle name="20% - Accent1 5 2 2 4 3 3 3 2" xfId="46367" xr:uid="{00000000-0005-0000-0000-000068B40000}"/>
    <cellStyle name="20% - Accent1 5 2 2 4 3 3 4" xfId="46368" xr:uid="{00000000-0005-0000-0000-000069B40000}"/>
    <cellStyle name="20% - Accent1 5 2 2 4 3 4" xfId="46369" xr:uid="{00000000-0005-0000-0000-00006AB40000}"/>
    <cellStyle name="20% - Accent1 5 2 2 4 3 4 2" xfId="46370" xr:uid="{00000000-0005-0000-0000-00006BB40000}"/>
    <cellStyle name="20% - Accent1 5 2 2 4 3 4 2 2" xfId="46371" xr:uid="{00000000-0005-0000-0000-00006CB40000}"/>
    <cellStyle name="20% - Accent1 5 2 2 4 3 4 2 2 2" xfId="46372" xr:uid="{00000000-0005-0000-0000-00006DB40000}"/>
    <cellStyle name="20% - Accent1 5 2 2 4 3 4 2 3" xfId="46373" xr:uid="{00000000-0005-0000-0000-00006EB40000}"/>
    <cellStyle name="20% - Accent1 5 2 2 4 3 4 3" xfId="46374" xr:uid="{00000000-0005-0000-0000-00006FB40000}"/>
    <cellStyle name="20% - Accent1 5 2 2 4 3 4 3 2" xfId="46375" xr:uid="{00000000-0005-0000-0000-000070B40000}"/>
    <cellStyle name="20% - Accent1 5 2 2 4 3 4 4" xfId="46376" xr:uid="{00000000-0005-0000-0000-000071B40000}"/>
    <cellStyle name="20% - Accent1 5 2 2 4 3 5" xfId="46377" xr:uid="{00000000-0005-0000-0000-000072B40000}"/>
    <cellStyle name="20% - Accent1 5 2 2 4 3 5 2" xfId="46378" xr:uid="{00000000-0005-0000-0000-000073B40000}"/>
    <cellStyle name="20% - Accent1 5 2 2 4 3 5 2 2" xfId="46379" xr:uid="{00000000-0005-0000-0000-000074B40000}"/>
    <cellStyle name="20% - Accent1 5 2 2 4 3 5 3" xfId="46380" xr:uid="{00000000-0005-0000-0000-000075B40000}"/>
    <cellStyle name="20% - Accent1 5 2 2 4 3 6" xfId="46381" xr:uid="{00000000-0005-0000-0000-000076B40000}"/>
    <cellStyle name="20% - Accent1 5 2 2 4 3 6 2" xfId="46382" xr:uid="{00000000-0005-0000-0000-000077B40000}"/>
    <cellStyle name="20% - Accent1 5 2 2 4 3 6 2 2" xfId="46383" xr:uid="{00000000-0005-0000-0000-000078B40000}"/>
    <cellStyle name="20% - Accent1 5 2 2 4 3 6 3" xfId="46384" xr:uid="{00000000-0005-0000-0000-000079B40000}"/>
    <cellStyle name="20% - Accent1 5 2 2 4 3 7" xfId="46385" xr:uid="{00000000-0005-0000-0000-00007AB40000}"/>
    <cellStyle name="20% - Accent1 5 2 2 4 3 7 2" xfId="46386" xr:uid="{00000000-0005-0000-0000-00007BB40000}"/>
    <cellStyle name="20% - Accent1 5 2 2 4 3 8" xfId="46387" xr:uid="{00000000-0005-0000-0000-00007CB40000}"/>
    <cellStyle name="20% - Accent1 5 2 2 4 3 8 2" xfId="46388" xr:uid="{00000000-0005-0000-0000-00007DB40000}"/>
    <cellStyle name="20% - Accent1 5 2 2 4 3 9" xfId="46389" xr:uid="{00000000-0005-0000-0000-00007EB40000}"/>
    <cellStyle name="20% - Accent1 5 2 2 4 4" xfId="46390" xr:uid="{00000000-0005-0000-0000-00007FB40000}"/>
    <cellStyle name="20% - Accent1 5 2 2 4 4 2" xfId="46391" xr:uid="{00000000-0005-0000-0000-000080B40000}"/>
    <cellStyle name="20% - Accent1 5 2 2 4 4 2 2" xfId="46392" xr:uid="{00000000-0005-0000-0000-000081B40000}"/>
    <cellStyle name="20% - Accent1 5 2 2 4 4 2 2 2" xfId="46393" xr:uid="{00000000-0005-0000-0000-000082B40000}"/>
    <cellStyle name="20% - Accent1 5 2 2 4 4 2 3" xfId="46394" xr:uid="{00000000-0005-0000-0000-000083B40000}"/>
    <cellStyle name="20% - Accent1 5 2 2 4 4 3" xfId="46395" xr:uid="{00000000-0005-0000-0000-000084B40000}"/>
    <cellStyle name="20% - Accent1 5 2 2 4 4 3 2" xfId="46396" xr:uid="{00000000-0005-0000-0000-000085B40000}"/>
    <cellStyle name="20% - Accent1 5 2 2 4 4 4" xfId="46397" xr:uid="{00000000-0005-0000-0000-000086B40000}"/>
    <cellStyle name="20% - Accent1 5 2 2 4 5" xfId="46398" xr:uid="{00000000-0005-0000-0000-000087B40000}"/>
    <cellStyle name="20% - Accent1 5 2 2 4 5 2" xfId="46399" xr:uid="{00000000-0005-0000-0000-000088B40000}"/>
    <cellStyle name="20% - Accent1 5 2 2 4 5 2 2" xfId="46400" xr:uid="{00000000-0005-0000-0000-000089B40000}"/>
    <cellStyle name="20% - Accent1 5 2 2 4 5 2 2 2" xfId="46401" xr:uid="{00000000-0005-0000-0000-00008AB40000}"/>
    <cellStyle name="20% - Accent1 5 2 2 4 5 2 3" xfId="46402" xr:uid="{00000000-0005-0000-0000-00008BB40000}"/>
    <cellStyle name="20% - Accent1 5 2 2 4 5 3" xfId="46403" xr:uid="{00000000-0005-0000-0000-00008CB40000}"/>
    <cellStyle name="20% - Accent1 5 2 2 4 5 3 2" xfId="46404" xr:uid="{00000000-0005-0000-0000-00008DB40000}"/>
    <cellStyle name="20% - Accent1 5 2 2 4 5 4" xfId="46405" xr:uid="{00000000-0005-0000-0000-00008EB40000}"/>
    <cellStyle name="20% - Accent1 5 2 2 4 6" xfId="46406" xr:uid="{00000000-0005-0000-0000-00008FB40000}"/>
    <cellStyle name="20% - Accent1 5 2 2 4 6 2" xfId="46407" xr:uid="{00000000-0005-0000-0000-000090B40000}"/>
    <cellStyle name="20% - Accent1 5 2 2 4 6 2 2" xfId="46408" xr:uid="{00000000-0005-0000-0000-000091B40000}"/>
    <cellStyle name="20% - Accent1 5 2 2 4 6 2 2 2" xfId="46409" xr:uid="{00000000-0005-0000-0000-000092B40000}"/>
    <cellStyle name="20% - Accent1 5 2 2 4 6 2 3" xfId="46410" xr:uid="{00000000-0005-0000-0000-000093B40000}"/>
    <cellStyle name="20% - Accent1 5 2 2 4 6 3" xfId="46411" xr:uid="{00000000-0005-0000-0000-000094B40000}"/>
    <cellStyle name="20% - Accent1 5 2 2 4 6 3 2" xfId="46412" xr:uid="{00000000-0005-0000-0000-000095B40000}"/>
    <cellStyle name="20% - Accent1 5 2 2 4 6 4" xfId="46413" xr:uid="{00000000-0005-0000-0000-000096B40000}"/>
    <cellStyle name="20% - Accent1 5 2 2 4 7" xfId="46414" xr:uid="{00000000-0005-0000-0000-000097B40000}"/>
    <cellStyle name="20% - Accent1 5 2 2 4 7 2" xfId="46415" xr:uid="{00000000-0005-0000-0000-000098B40000}"/>
    <cellStyle name="20% - Accent1 5 2 2 4 7 2 2" xfId="46416" xr:uid="{00000000-0005-0000-0000-000099B40000}"/>
    <cellStyle name="20% - Accent1 5 2 2 4 7 3" xfId="46417" xr:uid="{00000000-0005-0000-0000-00009AB40000}"/>
    <cellStyle name="20% - Accent1 5 2 2 4 8" xfId="46418" xr:uid="{00000000-0005-0000-0000-00009BB40000}"/>
    <cellStyle name="20% - Accent1 5 2 2 4 8 2" xfId="46419" xr:uid="{00000000-0005-0000-0000-00009CB40000}"/>
    <cellStyle name="20% - Accent1 5 2 2 4 8 2 2" xfId="46420" xr:uid="{00000000-0005-0000-0000-00009DB40000}"/>
    <cellStyle name="20% - Accent1 5 2 2 4 8 3" xfId="46421" xr:uid="{00000000-0005-0000-0000-00009EB40000}"/>
    <cellStyle name="20% - Accent1 5 2 2 4 9" xfId="46422" xr:uid="{00000000-0005-0000-0000-00009FB40000}"/>
    <cellStyle name="20% - Accent1 5 2 2 4 9 2" xfId="46423" xr:uid="{00000000-0005-0000-0000-0000A0B40000}"/>
    <cellStyle name="20% - Accent1 5 2 2 5" xfId="46424" xr:uid="{00000000-0005-0000-0000-0000A1B40000}"/>
    <cellStyle name="20% - Accent1 5 2 2 5 2" xfId="46425" xr:uid="{00000000-0005-0000-0000-0000A2B40000}"/>
    <cellStyle name="20% - Accent1 5 2 2 5 2 2" xfId="46426" xr:uid="{00000000-0005-0000-0000-0000A3B40000}"/>
    <cellStyle name="20% - Accent1 5 2 2 5 2 2 2" xfId="46427" xr:uid="{00000000-0005-0000-0000-0000A4B40000}"/>
    <cellStyle name="20% - Accent1 5 2 2 5 2 2 2 2" xfId="46428" xr:uid="{00000000-0005-0000-0000-0000A5B40000}"/>
    <cellStyle name="20% - Accent1 5 2 2 5 2 2 3" xfId="46429" xr:uid="{00000000-0005-0000-0000-0000A6B40000}"/>
    <cellStyle name="20% - Accent1 5 2 2 5 2 3" xfId="46430" xr:uid="{00000000-0005-0000-0000-0000A7B40000}"/>
    <cellStyle name="20% - Accent1 5 2 2 5 2 3 2" xfId="46431" xr:uid="{00000000-0005-0000-0000-0000A8B40000}"/>
    <cellStyle name="20% - Accent1 5 2 2 5 2 4" xfId="46432" xr:uid="{00000000-0005-0000-0000-0000A9B40000}"/>
    <cellStyle name="20% - Accent1 5 2 2 5 3" xfId="46433" xr:uid="{00000000-0005-0000-0000-0000AAB40000}"/>
    <cellStyle name="20% - Accent1 5 2 2 5 3 2" xfId="46434" xr:uid="{00000000-0005-0000-0000-0000ABB40000}"/>
    <cellStyle name="20% - Accent1 5 2 2 5 3 2 2" xfId="46435" xr:uid="{00000000-0005-0000-0000-0000ACB40000}"/>
    <cellStyle name="20% - Accent1 5 2 2 5 3 2 2 2" xfId="46436" xr:uid="{00000000-0005-0000-0000-0000ADB40000}"/>
    <cellStyle name="20% - Accent1 5 2 2 5 3 2 3" xfId="46437" xr:uid="{00000000-0005-0000-0000-0000AEB40000}"/>
    <cellStyle name="20% - Accent1 5 2 2 5 3 3" xfId="46438" xr:uid="{00000000-0005-0000-0000-0000AFB40000}"/>
    <cellStyle name="20% - Accent1 5 2 2 5 3 3 2" xfId="46439" xr:uid="{00000000-0005-0000-0000-0000B0B40000}"/>
    <cellStyle name="20% - Accent1 5 2 2 5 3 4" xfId="46440" xr:uid="{00000000-0005-0000-0000-0000B1B40000}"/>
    <cellStyle name="20% - Accent1 5 2 2 5 4" xfId="46441" xr:uid="{00000000-0005-0000-0000-0000B2B40000}"/>
    <cellStyle name="20% - Accent1 5 2 2 5 4 2" xfId="46442" xr:uid="{00000000-0005-0000-0000-0000B3B40000}"/>
    <cellStyle name="20% - Accent1 5 2 2 5 4 2 2" xfId="46443" xr:uid="{00000000-0005-0000-0000-0000B4B40000}"/>
    <cellStyle name="20% - Accent1 5 2 2 5 4 2 2 2" xfId="46444" xr:uid="{00000000-0005-0000-0000-0000B5B40000}"/>
    <cellStyle name="20% - Accent1 5 2 2 5 4 2 3" xfId="46445" xr:uid="{00000000-0005-0000-0000-0000B6B40000}"/>
    <cellStyle name="20% - Accent1 5 2 2 5 4 3" xfId="46446" xr:uid="{00000000-0005-0000-0000-0000B7B40000}"/>
    <cellStyle name="20% - Accent1 5 2 2 5 4 3 2" xfId="46447" xr:uid="{00000000-0005-0000-0000-0000B8B40000}"/>
    <cellStyle name="20% - Accent1 5 2 2 5 4 4" xfId="46448" xr:uid="{00000000-0005-0000-0000-0000B9B40000}"/>
    <cellStyle name="20% - Accent1 5 2 2 5 5" xfId="46449" xr:uid="{00000000-0005-0000-0000-0000BAB40000}"/>
    <cellStyle name="20% - Accent1 5 2 2 5 5 2" xfId="46450" xr:uid="{00000000-0005-0000-0000-0000BBB40000}"/>
    <cellStyle name="20% - Accent1 5 2 2 5 5 2 2" xfId="46451" xr:uid="{00000000-0005-0000-0000-0000BCB40000}"/>
    <cellStyle name="20% - Accent1 5 2 2 5 5 3" xfId="46452" xr:uid="{00000000-0005-0000-0000-0000BDB40000}"/>
    <cellStyle name="20% - Accent1 5 2 2 5 6" xfId="46453" xr:uid="{00000000-0005-0000-0000-0000BEB40000}"/>
    <cellStyle name="20% - Accent1 5 2 2 5 6 2" xfId="46454" xr:uid="{00000000-0005-0000-0000-0000BFB40000}"/>
    <cellStyle name="20% - Accent1 5 2 2 5 6 2 2" xfId="46455" xr:uid="{00000000-0005-0000-0000-0000C0B40000}"/>
    <cellStyle name="20% - Accent1 5 2 2 5 6 3" xfId="46456" xr:uid="{00000000-0005-0000-0000-0000C1B40000}"/>
    <cellStyle name="20% - Accent1 5 2 2 5 7" xfId="46457" xr:uid="{00000000-0005-0000-0000-0000C2B40000}"/>
    <cellStyle name="20% - Accent1 5 2 2 5 7 2" xfId="46458" xr:uid="{00000000-0005-0000-0000-0000C3B40000}"/>
    <cellStyle name="20% - Accent1 5 2 2 5 8" xfId="46459" xr:uid="{00000000-0005-0000-0000-0000C4B40000}"/>
    <cellStyle name="20% - Accent1 5 2 2 5 8 2" xfId="46460" xr:uid="{00000000-0005-0000-0000-0000C5B40000}"/>
    <cellStyle name="20% - Accent1 5 2 2 5 9" xfId="46461" xr:uid="{00000000-0005-0000-0000-0000C6B40000}"/>
    <cellStyle name="20% - Accent1 5 2 2 6" xfId="46462" xr:uid="{00000000-0005-0000-0000-0000C7B40000}"/>
    <cellStyle name="20% - Accent1 5 2 2 6 2" xfId="46463" xr:uid="{00000000-0005-0000-0000-0000C8B40000}"/>
    <cellStyle name="20% - Accent1 5 2 2 6 2 2" xfId="46464" xr:uid="{00000000-0005-0000-0000-0000C9B40000}"/>
    <cellStyle name="20% - Accent1 5 2 2 6 2 2 2" xfId="46465" xr:uid="{00000000-0005-0000-0000-0000CAB40000}"/>
    <cellStyle name="20% - Accent1 5 2 2 6 2 2 2 2" xfId="46466" xr:uid="{00000000-0005-0000-0000-0000CBB40000}"/>
    <cellStyle name="20% - Accent1 5 2 2 6 2 2 3" xfId="46467" xr:uid="{00000000-0005-0000-0000-0000CCB40000}"/>
    <cellStyle name="20% - Accent1 5 2 2 6 2 3" xfId="46468" xr:uid="{00000000-0005-0000-0000-0000CDB40000}"/>
    <cellStyle name="20% - Accent1 5 2 2 6 2 3 2" xfId="46469" xr:uid="{00000000-0005-0000-0000-0000CEB40000}"/>
    <cellStyle name="20% - Accent1 5 2 2 6 2 4" xfId="46470" xr:uid="{00000000-0005-0000-0000-0000CFB40000}"/>
    <cellStyle name="20% - Accent1 5 2 2 6 3" xfId="46471" xr:uid="{00000000-0005-0000-0000-0000D0B40000}"/>
    <cellStyle name="20% - Accent1 5 2 2 6 3 2" xfId="46472" xr:uid="{00000000-0005-0000-0000-0000D1B40000}"/>
    <cellStyle name="20% - Accent1 5 2 2 6 3 2 2" xfId="46473" xr:uid="{00000000-0005-0000-0000-0000D2B40000}"/>
    <cellStyle name="20% - Accent1 5 2 2 6 3 2 2 2" xfId="46474" xr:uid="{00000000-0005-0000-0000-0000D3B40000}"/>
    <cellStyle name="20% - Accent1 5 2 2 6 3 2 3" xfId="46475" xr:uid="{00000000-0005-0000-0000-0000D4B40000}"/>
    <cellStyle name="20% - Accent1 5 2 2 6 3 3" xfId="46476" xr:uid="{00000000-0005-0000-0000-0000D5B40000}"/>
    <cellStyle name="20% - Accent1 5 2 2 6 3 3 2" xfId="46477" xr:uid="{00000000-0005-0000-0000-0000D6B40000}"/>
    <cellStyle name="20% - Accent1 5 2 2 6 3 4" xfId="46478" xr:uid="{00000000-0005-0000-0000-0000D7B40000}"/>
    <cellStyle name="20% - Accent1 5 2 2 6 4" xfId="46479" xr:uid="{00000000-0005-0000-0000-0000D8B40000}"/>
    <cellStyle name="20% - Accent1 5 2 2 6 4 2" xfId="46480" xr:uid="{00000000-0005-0000-0000-0000D9B40000}"/>
    <cellStyle name="20% - Accent1 5 2 2 6 4 2 2" xfId="46481" xr:uid="{00000000-0005-0000-0000-0000DAB40000}"/>
    <cellStyle name="20% - Accent1 5 2 2 6 4 2 2 2" xfId="46482" xr:uid="{00000000-0005-0000-0000-0000DBB40000}"/>
    <cellStyle name="20% - Accent1 5 2 2 6 4 2 3" xfId="46483" xr:uid="{00000000-0005-0000-0000-0000DCB40000}"/>
    <cellStyle name="20% - Accent1 5 2 2 6 4 3" xfId="46484" xr:uid="{00000000-0005-0000-0000-0000DDB40000}"/>
    <cellStyle name="20% - Accent1 5 2 2 6 4 3 2" xfId="46485" xr:uid="{00000000-0005-0000-0000-0000DEB40000}"/>
    <cellStyle name="20% - Accent1 5 2 2 6 4 4" xfId="46486" xr:uid="{00000000-0005-0000-0000-0000DFB40000}"/>
    <cellStyle name="20% - Accent1 5 2 2 6 5" xfId="46487" xr:uid="{00000000-0005-0000-0000-0000E0B40000}"/>
    <cellStyle name="20% - Accent1 5 2 2 6 5 2" xfId="46488" xr:uid="{00000000-0005-0000-0000-0000E1B40000}"/>
    <cellStyle name="20% - Accent1 5 2 2 6 5 2 2" xfId="46489" xr:uid="{00000000-0005-0000-0000-0000E2B40000}"/>
    <cellStyle name="20% - Accent1 5 2 2 6 5 3" xfId="46490" xr:uid="{00000000-0005-0000-0000-0000E3B40000}"/>
    <cellStyle name="20% - Accent1 5 2 2 6 6" xfId="46491" xr:uid="{00000000-0005-0000-0000-0000E4B40000}"/>
    <cellStyle name="20% - Accent1 5 2 2 6 6 2" xfId="46492" xr:uid="{00000000-0005-0000-0000-0000E5B40000}"/>
    <cellStyle name="20% - Accent1 5 2 2 6 6 2 2" xfId="46493" xr:uid="{00000000-0005-0000-0000-0000E6B40000}"/>
    <cellStyle name="20% - Accent1 5 2 2 6 6 3" xfId="46494" xr:uid="{00000000-0005-0000-0000-0000E7B40000}"/>
    <cellStyle name="20% - Accent1 5 2 2 6 7" xfId="46495" xr:uid="{00000000-0005-0000-0000-0000E8B40000}"/>
    <cellStyle name="20% - Accent1 5 2 2 6 7 2" xfId="46496" xr:uid="{00000000-0005-0000-0000-0000E9B40000}"/>
    <cellStyle name="20% - Accent1 5 2 2 6 8" xfId="46497" xr:uid="{00000000-0005-0000-0000-0000EAB40000}"/>
    <cellStyle name="20% - Accent1 5 2 2 6 8 2" xfId="46498" xr:uid="{00000000-0005-0000-0000-0000EBB40000}"/>
    <cellStyle name="20% - Accent1 5 2 2 6 9" xfId="46499" xr:uid="{00000000-0005-0000-0000-0000ECB40000}"/>
    <cellStyle name="20% - Accent1 5 2 2 7" xfId="46500" xr:uid="{00000000-0005-0000-0000-0000EDB40000}"/>
    <cellStyle name="20% - Accent1 5 2 2 7 2" xfId="46501" xr:uid="{00000000-0005-0000-0000-0000EEB40000}"/>
    <cellStyle name="20% - Accent1 5 2 2 7 2 2" xfId="46502" xr:uid="{00000000-0005-0000-0000-0000EFB40000}"/>
    <cellStyle name="20% - Accent1 5 2 2 7 2 2 2" xfId="46503" xr:uid="{00000000-0005-0000-0000-0000F0B40000}"/>
    <cellStyle name="20% - Accent1 5 2 2 7 2 3" xfId="46504" xr:uid="{00000000-0005-0000-0000-0000F1B40000}"/>
    <cellStyle name="20% - Accent1 5 2 2 7 3" xfId="46505" xr:uid="{00000000-0005-0000-0000-0000F2B40000}"/>
    <cellStyle name="20% - Accent1 5 2 2 7 3 2" xfId="46506" xr:uid="{00000000-0005-0000-0000-0000F3B40000}"/>
    <cellStyle name="20% - Accent1 5 2 2 7 4" xfId="46507" xr:uid="{00000000-0005-0000-0000-0000F4B40000}"/>
    <cellStyle name="20% - Accent1 5 2 2 8" xfId="46508" xr:uid="{00000000-0005-0000-0000-0000F5B40000}"/>
    <cellStyle name="20% - Accent1 5 2 2 8 2" xfId="46509" xr:uid="{00000000-0005-0000-0000-0000F6B40000}"/>
    <cellStyle name="20% - Accent1 5 2 2 8 2 2" xfId="46510" xr:uid="{00000000-0005-0000-0000-0000F7B40000}"/>
    <cellStyle name="20% - Accent1 5 2 2 8 2 2 2" xfId="46511" xr:uid="{00000000-0005-0000-0000-0000F8B40000}"/>
    <cellStyle name="20% - Accent1 5 2 2 8 2 3" xfId="46512" xr:uid="{00000000-0005-0000-0000-0000F9B40000}"/>
    <cellStyle name="20% - Accent1 5 2 2 8 3" xfId="46513" xr:uid="{00000000-0005-0000-0000-0000FAB40000}"/>
    <cellStyle name="20% - Accent1 5 2 2 8 3 2" xfId="46514" xr:uid="{00000000-0005-0000-0000-0000FBB40000}"/>
    <cellStyle name="20% - Accent1 5 2 2 8 4" xfId="46515" xr:uid="{00000000-0005-0000-0000-0000FCB40000}"/>
    <cellStyle name="20% - Accent1 5 2 2 9" xfId="46516" xr:uid="{00000000-0005-0000-0000-0000FDB40000}"/>
    <cellStyle name="20% - Accent1 5 2 2 9 2" xfId="46517" xr:uid="{00000000-0005-0000-0000-0000FEB40000}"/>
    <cellStyle name="20% - Accent1 5 2 2 9 2 2" xfId="46518" xr:uid="{00000000-0005-0000-0000-0000FFB40000}"/>
    <cellStyle name="20% - Accent1 5 2 2 9 2 2 2" xfId="46519" xr:uid="{00000000-0005-0000-0000-000000B50000}"/>
    <cellStyle name="20% - Accent1 5 2 2 9 2 3" xfId="46520" xr:uid="{00000000-0005-0000-0000-000001B50000}"/>
    <cellStyle name="20% - Accent1 5 2 2 9 3" xfId="46521" xr:uid="{00000000-0005-0000-0000-000002B50000}"/>
    <cellStyle name="20% - Accent1 5 2 2 9 3 2" xfId="46522" xr:uid="{00000000-0005-0000-0000-000003B50000}"/>
    <cellStyle name="20% - Accent1 5 2 2 9 4" xfId="46523" xr:uid="{00000000-0005-0000-0000-000004B50000}"/>
    <cellStyle name="20% - Accent1 5 2 3" xfId="46524" xr:uid="{00000000-0005-0000-0000-000005B50000}"/>
    <cellStyle name="20% - Accent1 5 2 3 10" xfId="46525" xr:uid="{00000000-0005-0000-0000-000006B50000}"/>
    <cellStyle name="20% - Accent1 5 2 3 10 2" xfId="46526" xr:uid="{00000000-0005-0000-0000-000007B50000}"/>
    <cellStyle name="20% - Accent1 5 2 3 11" xfId="46527" xr:uid="{00000000-0005-0000-0000-000008B50000}"/>
    <cellStyle name="20% - Accent1 5 2 3 2" xfId="46528" xr:uid="{00000000-0005-0000-0000-000009B50000}"/>
    <cellStyle name="20% - Accent1 5 2 3 2 2" xfId="46529" xr:uid="{00000000-0005-0000-0000-00000AB50000}"/>
    <cellStyle name="20% - Accent1 5 2 3 2 2 2" xfId="46530" xr:uid="{00000000-0005-0000-0000-00000BB50000}"/>
    <cellStyle name="20% - Accent1 5 2 3 2 2 2 2" xfId="46531" xr:uid="{00000000-0005-0000-0000-00000CB50000}"/>
    <cellStyle name="20% - Accent1 5 2 3 2 2 2 2 2" xfId="46532" xr:uid="{00000000-0005-0000-0000-00000DB50000}"/>
    <cellStyle name="20% - Accent1 5 2 3 2 2 2 3" xfId="46533" xr:uid="{00000000-0005-0000-0000-00000EB50000}"/>
    <cellStyle name="20% - Accent1 5 2 3 2 2 3" xfId="46534" xr:uid="{00000000-0005-0000-0000-00000FB50000}"/>
    <cellStyle name="20% - Accent1 5 2 3 2 2 3 2" xfId="46535" xr:uid="{00000000-0005-0000-0000-000010B50000}"/>
    <cellStyle name="20% - Accent1 5 2 3 2 2 4" xfId="46536" xr:uid="{00000000-0005-0000-0000-000011B50000}"/>
    <cellStyle name="20% - Accent1 5 2 3 2 3" xfId="46537" xr:uid="{00000000-0005-0000-0000-000012B50000}"/>
    <cellStyle name="20% - Accent1 5 2 3 2 3 2" xfId="46538" xr:uid="{00000000-0005-0000-0000-000013B50000}"/>
    <cellStyle name="20% - Accent1 5 2 3 2 3 2 2" xfId="46539" xr:uid="{00000000-0005-0000-0000-000014B50000}"/>
    <cellStyle name="20% - Accent1 5 2 3 2 3 2 2 2" xfId="46540" xr:uid="{00000000-0005-0000-0000-000015B50000}"/>
    <cellStyle name="20% - Accent1 5 2 3 2 3 2 3" xfId="46541" xr:uid="{00000000-0005-0000-0000-000016B50000}"/>
    <cellStyle name="20% - Accent1 5 2 3 2 3 3" xfId="46542" xr:uid="{00000000-0005-0000-0000-000017B50000}"/>
    <cellStyle name="20% - Accent1 5 2 3 2 3 3 2" xfId="46543" xr:uid="{00000000-0005-0000-0000-000018B50000}"/>
    <cellStyle name="20% - Accent1 5 2 3 2 3 4" xfId="46544" xr:uid="{00000000-0005-0000-0000-000019B50000}"/>
    <cellStyle name="20% - Accent1 5 2 3 2 4" xfId="46545" xr:uid="{00000000-0005-0000-0000-00001AB50000}"/>
    <cellStyle name="20% - Accent1 5 2 3 2 4 2" xfId="46546" xr:uid="{00000000-0005-0000-0000-00001BB50000}"/>
    <cellStyle name="20% - Accent1 5 2 3 2 4 2 2" xfId="46547" xr:uid="{00000000-0005-0000-0000-00001CB50000}"/>
    <cellStyle name="20% - Accent1 5 2 3 2 4 2 2 2" xfId="46548" xr:uid="{00000000-0005-0000-0000-00001DB50000}"/>
    <cellStyle name="20% - Accent1 5 2 3 2 4 2 3" xfId="46549" xr:uid="{00000000-0005-0000-0000-00001EB50000}"/>
    <cellStyle name="20% - Accent1 5 2 3 2 4 3" xfId="46550" xr:uid="{00000000-0005-0000-0000-00001FB50000}"/>
    <cellStyle name="20% - Accent1 5 2 3 2 4 3 2" xfId="46551" xr:uid="{00000000-0005-0000-0000-000020B50000}"/>
    <cellStyle name="20% - Accent1 5 2 3 2 4 4" xfId="46552" xr:uid="{00000000-0005-0000-0000-000021B50000}"/>
    <cellStyle name="20% - Accent1 5 2 3 2 5" xfId="46553" xr:uid="{00000000-0005-0000-0000-000022B50000}"/>
    <cellStyle name="20% - Accent1 5 2 3 2 5 2" xfId="46554" xr:uid="{00000000-0005-0000-0000-000023B50000}"/>
    <cellStyle name="20% - Accent1 5 2 3 2 5 2 2" xfId="46555" xr:uid="{00000000-0005-0000-0000-000024B50000}"/>
    <cellStyle name="20% - Accent1 5 2 3 2 5 3" xfId="46556" xr:uid="{00000000-0005-0000-0000-000025B50000}"/>
    <cellStyle name="20% - Accent1 5 2 3 2 6" xfId="46557" xr:uid="{00000000-0005-0000-0000-000026B50000}"/>
    <cellStyle name="20% - Accent1 5 2 3 2 6 2" xfId="46558" xr:uid="{00000000-0005-0000-0000-000027B50000}"/>
    <cellStyle name="20% - Accent1 5 2 3 2 6 2 2" xfId="46559" xr:uid="{00000000-0005-0000-0000-000028B50000}"/>
    <cellStyle name="20% - Accent1 5 2 3 2 6 3" xfId="46560" xr:uid="{00000000-0005-0000-0000-000029B50000}"/>
    <cellStyle name="20% - Accent1 5 2 3 2 7" xfId="46561" xr:uid="{00000000-0005-0000-0000-00002AB50000}"/>
    <cellStyle name="20% - Accent1 5 2 3 2 7 2" xfId="46562" xr:uid="{00000000-0005-0000-0000-00002BB50000}"/>
    <cellStyle name="20% - Accent1 5 2 3 2 8" xfId="46563" xr:uid="{00000000-0005-0000-0000-00002CB50000}"/>
    <cellStyle name="20% - Accent1 5 2 3 2 8 2" xfId="46564" xr:uid="{00000000-0005-0000-0000-00002DB50000}"/>
    <cellStyle name="20% - Accent1 5 2 3 2 9" xfId="46565" xr:uid="{00000000-0005-0000-0000-00002EB50000}"/>
    <cellStyle name="20% - Accent1 5 2 3 3" xfId="46566" xr:uid="{00000000-0005-0000-0000-00002FB50000}"/>
    <cellStyle name="20% - Accent1 5 2 3 3 2" xfId="46567" xr:uid="{00000000-0005-0000-0000-000030B50000}"/>
    <cellStyle name="20% - Accent1 5 2 3 3 2 2" xfId="46568" xr:uid="{00000000-0005-0000-0000-000031B50000}"/>
    <cellStyle name="20% - Accent1 5 2 3 3 2 2 2" xfId="46569" xr:uid="{00000000-0005-0000-0000-000032B50000}"/>
    <cellStyle name="20% - Accent1 5 2 3 3 2 2 2 2" xfId="46570" xr:uid="{00000000-0005-0000-0000-000033B50000}"/>
    <cellStyle name="20% - Accent1 5 2 3 3 2 2 3" xfId="46571" xr:uid="{00000000-0005-0000-0000-000034B50000}"/>
    <cellStyle name="20% - Accent1 5 2 3 3 2 3" xfId="46572" xr:uid="{00000000-0005-0000-0000-000035B50000}"/>
    <cellStyle name="20% - Accent1 5 2 3 3 2 3 2" xfId="46573" xr:uid="{00000000-0005-0000-0000-000036B50000}"/>
    <cellStyle name="20% - Accent1 5 2 3 3 2 4" xfId="46574" xr:uid="{00000000-0005-0000-0000-000037B50000}"/>
    <cellStyle name="20% - Accent1 5 2 3 3 3" xfId="46575" xr:uid="{00000000-0005-0000-0000-000038B50000}"/>
    <cellStyle name="20% - Accent1 5 2 3 3 3 2" xfId="46576" xr:uid="{00000000-0005-0000-0000-000039B50000}"/>
    <cellStyle name="20% - Accent1 5 2 3 3 3 2 2" xfId="46577" xr:uid="{00000000-0005-0000-0000-00003AB50000}"/>
    <cellStyle name="20% - Accent1 5 2 3 3 3 2 2 2" xfId="46578" xr:uid="{00000000-0005-0000-0000-00003BB50000}"/>
    <cellStyle name="20% - Accent1 5 2 3 3 3 2 3" xfId="46579" xr:uid="{00000000-0005-0000-0000-00003CB50000}"/>
    <cellStyle name="20% - Accent1 5 2 3 3 3 3" xfId="46580" xr:uid="{00000000-0005-0000-0000-00003DB50000}"/>
    <cellStyle name="20% - Accent1 5 2 3 3 3 3 2" xfId="46581" xr:uid="{00000000-0005-0000-0000-00003EB50000}"/>
    <cellStyle name="20% - Accent1 5 2 3 3 3 4" xfId="46582" xr:uid="{00000000-0005-0000-0000-00003FB50000}"/>
    <cellStyle name="20% - Accent1 5 2 3 3 4" xfId="46583" xr:uid="{00000000-0005-0000-0000-000040B50000}"/>
    <cellStyle name="20% - Accent1 5 2 3 3 4 2" xfId="46584" xr:uid="{00000000-0005-0000-0000-000041B50000}"/>
    <cellStyle name="20% - Accent1 5 2 3 3 4 2 2" xfId="46585" xr:uid="{00000000-0005-0000-0000-000042B50000}"/>
    <cellStyle name="20% - Accent1 5 2 3 3 4 2 2 2" xfId="46586" xr:uid="{00000000-0005-0000-0000-000043B50000}"/>
    <cellStyle name="20% - Accent1 5 2 3 3 4 2 3" xfId="46587" xr:uid="{00000000-0005-0000-0000-000044B50000}"/>
    <cellStyle name="20% - Accent1 5 2 3 3 4 3" xfId="46588" xr:uid="{00000000-0005-0000-0000-000045B50000}"/>
    <cellStyle name="20% - Accent1 5 2 3 3 4 3 2" xfId="46589" xr:uid="{00000000-0005-0000-0000-000046B50000}"/>
    <cellStyle name="20% - Accent1 5 2 3 3 4 4" xfId="46590" xr:uid="{00000000-0005-0000-0000-000047B50000}"/>
    <cellStyle name="20% - Accent1 5 2 3 3 5" xfId="46591" xr:uid="{00000000-0005-0000-0000-000048B50000}"/>
    <cellStyle name="20% - Accent1 5 2 3 3 5 2" xfId="46592" xr:uid="{00000000-0005-0000-0000-000049B50000}"/>
    <cellStyle name="20% - Accent1 5 2 3 3 5 2 2" xfId="46593" xr:uid="{00000000-0005-0000-0000-00004AB50000}"/>
    <cellStyle name="20% - Accent1 5 2 3 3 5 3" xfId="46594" xr:uid="{00000000-0005-0000-0000-00004BB50000}"/>
    <cellStyle name="20% - Accent1 5 2 3 3 6" xfId="46595" xr:uid="{00000000-0005-0000-0000-00004CB50000}"/>
    <cellStyle name="20% - Accent1 5 2 3 3 6 2" xfId="46596" xr:uid="{00000000-0005-0000-0000-00004DB50000}"/>
    <cellStyle name="20% - Accent1 5 2 3 3 6 2 2" xfId="46597" xr:uid="{00000000-0005-0000-0000-00004EB50000}"/>
    <cellStyle name="20% - Accent1 5 2 3 3 6 3" xfId="46598" xr:uid="{00000000-0005-0000-0000-00004FB50000}"/>
    <cellStyle name="20% - Accent1 5 2 3 3 7" xfId="46599" xr:uid="{00000000-0005-0000-0000-000050B50000}"/>
    <cellStyle name="20% - Accent1 5 2 3 3 7 2" xfId="46600" xr:uid="{00000000-0005-0000-0000-000051B50000}"/>
    <cellStyle name="20% - Accent1 5 2 3 3 8" xfId="46601" xr:uid="{00000000-0005-0000-0000-000052B50000}"/>
    <cellStyle name="20% - Accent1 5 2 3 3 8 2" xfId="46602" xr:uid="{00000000-0005-0000-0000-000053B50000}"/>
    <cellStyle name="20% - Accent1 5 2 3 3 9" xfId="46603" xr:uid="{00000000-0005-0000-0000-000054B50000}"/>
    <cellStyle name="20% - Accent1 5 2 3 4" xfId="46604" xr:uid="{00000000-0005-0000-0000-000055B50000}"/>
    <cellStyle name="20% - Accent1 5 2 3 4 2" xfId="46605" xr:uid="{00000000-0005-0000-0000-000056B50000}"/>
    <cellStyle name="20% - Accent1 5 2 3 4 2 2" xfId="46606" xr:uid="{00000000-0005-0000-0000-000057B50000}"/>
    <cellStyle name="20% - Accent1 5 2 3 4 2 2 2" xfId="46607" xr:uid="{00000000-0005-0000-0000-000058B50000}"/>
    <cellStyle name="20% - Accent1 5 2 3 4 2 3" xfId="46608" xr:uid="{00000000-0005-0000-0000-000059B50000}"/>
    <cellStyle name="20% - Accent1 5 2 3 4 3" xfId="46609" xr:uid="{00000000-0005-0000-0000-00005AB50000}"/>
    <cellStyle name="20% - Accent1 5 2 3 4 3 2" xfId="46610" xr:uid="{00000000-0005-0000-0000-00005BB50000}"/>
    <cellStyle name="20% - Accent1 5 2 3 4 4" xfId="46611" xr:uid="{00000000-0005-0000-0000-00005CB50000}"/>
    <cellStyle name="20% - Accent1 5 2 3 5" xfId="46612" xr:uid="{00000000-0005-0000-0000-00005DB50000}"/>
    <cellStyle name="20% - Accent1 5 2 3 5 2" xfId="46613" xr:uid="{00000000-0005-0000-0000-00005EB50000}"/>
    <cellStyle name="20% - Accent1 5 2 3 5 2 2" xfId="46614" xr:uid="{00000000-0005-0000-0000-00005FB50000}"/>
    <cellStyle name="20% - Accent1 5 2 3 5 2 2 2" xfId="46615" xr:uid="{00000000-0005-0000-0000-000060B50000}"/>
    <cellStyle name="20% - Accent1 5 2 3 5 2 3" xfId="46616" xr:uid="{00000000-0005-0000-0000-000061B50000}"/>
    <cellStyle name="20% - Accent1 5 2 3 5 3" xfId="46617" xr:uid="{00000000-0005-0000-0000-000062B50000}"/>
    <cellStyle name="20% - Accent1 5 2 3 5 3 2" xfId="46618" xr:uid="{00000000-0005-0000-0000-000063B50000}"/>
    <cellStyle name="20% - Accent1 5 2 3 5 4" xfId="46619" xr:uid="{00000000-0005-0000-0000-000064B50000}"/>
    <cellStyle name="20% - Accent1 5 2 3 6" xfId="46620" xr:uid="{00000000-0005-0000-0000-000065B50000}"/>
    <cellStyle name="20% - Accent1 5 2 3 6 2" xfId="46621" xr:uid="{00000000-0005-0000-0000-000066B50000}"/>
    <cellStyle name="20% - Accent1 5 2 3 6 2 2" xfId="46622" xr:uid="{00000000-0005-0000-0000-000067B50000}"/>
    <cellStyle name="20% - Accent1 5 2 3 6 2 2 2" xfId="46623" xr:uid="{00000000-0005-0000-0000-000068B50000}"/>
    <cellStyle name="20% - Accent1 5 2 3 6 2 3" xfId="46624" xr:uid="{00000000-0005-0000-0000-000069B50000}"/>
    <cellStyle name="20% - Accent1 5 2 3 6 3" xfId="46625" xr:uid="{00000000-0005-0000-0000-00006AB50000}"/>
    <cellStyle name="20% - Accent1 5 2 3 6 3 2" xfId="46626" xr:uid="{00000000-0005-0000-0000-00006BB50000}"/>
    <cellStyle name="20% - Accent1 5 2 3 6 4" xfId="46627" xr:uid="{00000000-0005-0000-0000-00006CB50000}"/>
    <cellStyle name="20% - Accent1 5 2 3 7" xfId="46628" xr:uid="{00000000-0005-0000-0000-00006DB50000}"/>
    <cellStyle name="20% - Accent1 5 2 3 7 2" xfId="46629" xr:uid="{00000000-0005-0000-0000-00006EB50000}"/>
    <cellStyle name="20% - Accent1 5 2 3 7 2 2" xfId="46630" xr:uid="{00000000-0005-0000-0000-00006FB50000}"/>
    <cellStyle name="20% - Accent1 5 2 3 7 3" xfId="46631" xr:uid="{00000000-0005-0000-0000-000070B50000}"/>
    <cellStyle name="20% - Accent1 5 2 3 8" xfId="46632" xr:uid="{00000000-0005-0000-0000-000071B50000}"/>
    <cellStyle name="20% - Accent1 5 2 3 8 2" xfId="46633" xr:uid="{00000000-0005-0000-0000-000072B50000}"/>
    <cellStyle name="20% - Accent1 5 2 3 8 2 2" xfId="46634" xr:uid="{00000000-0005-0000-0000-000073B50000}"/>
    <cellStyle name="20% - Accent1 5 2 3 8 3" xfId="46635" xr:uid="{00000000-0005-0000-0000-000074B50000}"/>
    <cellStyle name="20% - Accent1 5 2 3 9" xfId="46636" xr:uid="{00000000-0005-0000-0000-000075B50000}"/>
    <cellStyle name="20% - Accent1 5 2 3 9 2" xfId="46637" xr:uid="{00000000-0005-0000-0000-000076B50000}"/>
    <cellStyle name="20% - Accent1 5 2 4" xfId="46638" xr:uid="{00000000-0005-0000-0000-000077B50000}"/>
    <cellStyle name="20% - Accent1 5 2 4 10" xfId="46639" xr:uid="{00000000-0005-0000-0000-000078B50000}"/>
    <cellStyle name="20% - Accent1 5 2 4 10 2" xfId="46640" xr:uid="{00000000-0005-0000-0000-000079B50000}"/>
    <cellStyle name="20% - Accent1 5 2 4 11" xfId="46641" xr:uid="{00000000-0005-0000-0000-00007AB50000}"/>
    <cellStyle name="20% - Accent1 5 2 4 2" xfId="46642" xr:uid="{00000000-0005-0000-0000-00007BB50000}"/>
    <cellStyle name="20% - Accent1 5 2 4 2 2" xfId="46643" xr:uid="{00000000-0005-0000-0000-00007CB50000}"/>
    <cellStyle name="20% - Accent1 5 2 4 2 2 2" xfId="46644" xr:uid="{00000000-0005-0000-0000-00007DB50000}"/>
    <cellStyle name="20% - Accent1 5 2 4 2 2 2 2" xfId="46645" xr:uid="{00000000-0005-0000-0000-00007EB50000}"/>
    <cellStyle name="20% - Accent1 5 2 4 2 2 2 2 2" xfId="46646" xr:uid="{00000000-0005-0000-0000-00007FB50000}"/>
    <cellStyle name="20% - Accent1 5 2 4 2 2 2 3" xfId="46647" xr:uid="{00000000-0005-0000-0000-000080B50000}"/>
    <cellStyle name="20% - Accent1 5 2 4 2 2 3" xfId="46648" xr:uid="{00000000-0005-0000-0000-000081B50000}"/>
    <cellStyle name="20% - Accent1 5 2 4 2 2 3 2" xfId="46649" xr:uid="{00000000-0005-0000-0000-000082B50000}"/>
    <cellStyle name="20% - Accent1 5 2 4 2 2 4" xfId="46650" xr:uid="{00000000-0005-0000-0000-000083B50000}"/>
    <cellStyle name="20% - Accent1 5 2 4 2 3" xfId="46651" xr:uid="{00000000-0005-0000-0000-000084B50000}"/>
    <cellStyle name="20% - Accent1 5 2 4 2 3 2" xfId="46652" xr:uid="{00000000-0005-0000-0000-000085B50000}"/>
    <cellStyle name="20% - Accent1 5 2 4 2 3 2 2" xfId="46653" xr:uid="{00000000-0005-0000-0000-000086B50000}"/>
    <cellStyle name="20% - Accent1 5 2 4 2 3 2 2 2" xfId="46654" xr:uid="{00000000-0005-0000-0000-000087B50000}"/>
    <cellStyle name="20% - Accent1 5 2 4 2 3 2 3" xfId="46655" xr:uid="{00000000-0005-0000-0000-000088B50000}"/>
    <cellStyle name="20% - Accent1 5 2 4 2 3 3" xfId="46656" xr:uid="{00000000-0005-0000-0000-000089B50000}"/>
    <cellStyle name="20% - Accent1 5 2 4 2 3 3 2" xfId="46657" xr:uid="{00000000-0005-0000-0000-00008AB50000}"/>
    <cellStyle name="20% - Accent1 5 2 4 2 3 4" xfId="46658" xr:uid="{00000000-0005-0000-0000-00008BB50000}"/>
    <cellStyle name="20% - Accent1 5 2 4 2 4" xfId="46659" xr:uid="{00000000-0005-0000-0000-00008CB50000}"/>
    <cellStyle name="20% - Accent1 5 2 4 2 4 2" xfId="46660" xr:uid="{00000000-0005-0000-0000-00008DB50000}"/>
    <cellStyle name="20% - Accent1 5 2 4 2 4 2 2" xfId="46661" xr:uid="{00000000-0005-0000-0000-00008EB50000}"/>
    <cellStyle name="20% - Accent1 5 2 4 2 4 2 2 2" xfId="46662" xr:uid="{00000000-0005-0000-0000-00008FB50000}"/>
    <cellStyle name="20% - Accent1 5 2 4 2 4 2 3" xfId="46663" xr:uid="{00000000-0005-0000-0000-000090B50000}"/>
    <cellStyle name="20% - Accent1 5 2 4 2 4 3" xfId="46664" xr:uid="{00000000-0005-0000-0000-000091B50000}"/>
    <cellStyle name="20% - Accent1 5 2 4 2 4 3 2" xfId="46665" xr:uid="{00000000-0005-0000-0000-000092B50000}"/>
    <cellStyle name="20% - Accent1 5 2 4 2 4 4" xfId="46666" xr:uid="{00000000-0005-0000-0000-000093B50000}"/>
    <cellStyle name="20% - Accent1 5 2 4 2 5" xfId="46667" xr:uid="{00000000-0005-0000-0000-000094B50000}"/>
    <cellStyle name="20% - Accent1 5 2 4 2 5 2" xfId="46668" xr:uid="{00000000-0005-0000-0000-000095B50000}"/>
    <cellStyle name="20% - Accent1 5 2 4 2 5 2 2" xfId="46669" xr:uid="{00000000-0005-0000-0000-000096B50000}"/>
    <cellStyle name="20% - Accent1 5 2 4 2 5 3" xfId="46670" xr:uid="{00000000-0005-0000-0000-000097B50000}"/>
    <cellStyle name="20% - Accent1 5 2 4 2 6" xfId="46671" xr:uid="{00000000-0005-0000-0000-000098B50000}"/>
    <cellStyle name="20% - Accent1 5 2 4 2 6 2" xfId="46672" xr:uid="{00000000-0005-0000-0000-000099B50000}"/>
    <cellStyle name="20% - Accent1 5 2 4 2 6 2 2" xfId="46673" xr:uid="{00000000-0005-0000-0000-00009AB50000}"/>
    <cellStyle name="20% - Accent1 5 2 4 2 6 3" xfId="46674" xr:uid="{00000000-0005-0000-0000-00009BB50000}"/>
    <cellStyle name="20% - Accent1 5 2 4 2 7" xfId="46675" xr:uid="{00000000-0005-0000-0000-00009CB50000}"/>
    <cellStyle name="20% - Accent1 5 2 4 2 7 2" xfId="46676" xr:uid="{00000000-0005-0000-0000-00009DB50000}"/>
    <cellStyle name="20% - Accent1 5 2 4 2 8" xfId="46677" xr:uid="{00000000-0005-0000-0000-00009EB50000}"/>
    <cellStyle name="20% - Accent1 5 2 4 2 8 2" xfId="46678" xr:uid="{00000000-0005-0000-0000-00009FB50000}"/>
    <cellStyle name="20% - Accent1 5 2 4 2 9" xfId="46679" xr:uid="{00000000-0005-0000-0000-0000A0B50000}"/>
    <cellStyle name="20% - Accent1 5 2 4 3" xfId="46680" xr:uid="{00000000-0005-0000-0000-0000A1B50000}"/>
    <cellStyle name="20% - Accent1 5 2 4 3 2" xfId="46681" xr:uid="{00000000-0005-0000-0000-0000A2B50000}"/>
    <cellStyle name="20% - Accent1 5 2 4 3 2 2" xfId="46682" xr:uid="{00000000-0005-0000-0000-0000A3B50000}"/>
    <cellStyle name="20% - Accent1 5 2 4 3 2 2 2" xfId="46683" xr:uid="{00000000-0005-0000-0000-0000A4B50000}"/>
    <cellStyle name="20% - Accent1 5 2 4 3 2 2 2 2" xfId="46684" xr:uid="{00000000-0005-0000-0000-0000A5B50000}"/>
    <cellStyle name="20% - Accent1 5 2 4 3 2 2 3" xfId="46685" xr:uid="{00000000-0005-0000-0000-0000A6B50000}"/>
    <cellStyle name="20% - Accent1 5 2 4 3 2 3" xfId="46686" xr:uid="{00000000-0005-0000-0000-0000A7B50000}"/>
    <cellStyle name="20% - Accent1 5 2 4 3 2 3 2" xfId="46687" xr:uid="{00000000-0005-0000-0000-0000A8B50000}"/>
    <cellStyle name="20% - Accent1 5 2 4 3 2 4" xfId="46688" xr:uid="{00000000-0005-0000-0000-0000A9B50000}"/>
    <cellStyle name="20% - Accent1 5 2 4 3 3" xfId="46689" xr:uid="{00000000-0005-0000-0000-0000AAB50000}"/>
    <cellStyle name="20% - Accent1 5 2 4 3 3 2" xfId="46690" xr:uid="{00000000-0005-0000-0000-0000ABB50000}"/>
    <cellStyle name="20% - Accent1 5 2 4 3 3 2 2" xfId="46691" xr:uid="{00000000-0005-0000-0000-0000ACB50000}"/>
    <cellStyle name="20% - Accent1 5 2 4 3 3 2 2 2" xfId="46692" xr:uid="{00000000-0005-0000-0000-0000ADB50000}"/>
    <cellStyle name="20% - Accent1 5 2 4 3 3 2 3" xfId="46693" xr:uid="{00000000-0005-0000-0000-0000AEB50000}"/>
    <cellStyle name="20% - Accent1 5 2 4 3 3 3" xfId="46694" xr:uid="{00000000-0005-0000-0000-0000AFB50000}"/>
    <cellStyle name="20% - Accent1 5 2 4 3 3 3 2" xfId="46695" xr:uid="{00000000-0005-0000-0000-0000B0B50000}"/>
    <cellStyle name="20% - Accent1 5 2 4 3 3 4" xfId="46696" xr:uid="{00000000-0005-0000-0000-0000B1B50000}"/>
    <cellStyle name="20% - Accent1 5 2 4 3 4" xfId="46697" xr:uid="{00000000-0005-0000-0000-0000B2B50000}"/>
    <cellStyle name="20% - Accent1 5 2 4 3 4 2" xfId="46698" xr:uid="{00000000-0005-0000-0000-0000B3B50000}"/>
    <cellStyle name="20% - Accent1 5 2 4 3 4 2 2" xfId="46699" xr:uid="{00000000-0005-0000-0000-0000B4B50000}"/>
    <cellStyle name="20% - Accent1 5 2 4 3 4 2 2 2" xfId="46700" xr:uid="{00000000-0005-0000-0000-0000B5B50000}"/>
    <cellStyle name="20% - Accent1 5 2 4 3 4 2 3" xfId="46701" xr:uid="{00000000-0005-0000-0000-0000B6B50000}"/>
    <cellStyle name="20% - Accent1 5 2 4 3 4 3" xfId="46702" xr:uid="{00000000-0005-0000-0000-0000B7B50000}"/>
    <cellStyle name="20% - Accent1 5 2 4 3 4 3 2" xfId="46703" xr:uid="{00000000-0005-0000-0000-0000B8B50000}"/>
    <cellStyle name="20% - Accent1 5 2 4 3 4 4" xfId="46704" xr:uid="{00000000-0005-0000-0000-0000B9B50000}"/>
    <cellStyle name="20% - Accent1 5 2 4 3 5" xfId="46705" xr:uid="{00000000-0005-0000-0000-0000BAB50000}"/>
    <cellStyle name="20% - Accent1 5 2 4 3 5 2" xfId="46706" xr:uid="{00000000-0005-0000-0000-0000BBB50000}"/>
    <cellStyle name="20% - Accent1 5 2 4 3 5 2 2" xfId="46707" xr:uid="{00000000-0005-0000-0000-0000BCB50000}"/>
    <cellStyle name="20% - Accent1 5 2 4 3 5 3" xfId="46708" xr:uid="{00000000-0005-0000-0000-0000BDB50000}"/>
    <cellStyle name="20% - Accent1 5 2 4 3 6" xfId="46709" xr:uid="{00000000-0005-0000-0000-0000BEB50000}"/>
    <cellStyle name="20% - Accent1 5 2 4 3 6 2" xfId="46710" xr:uid="{00000000-0005-0000-0000-0000BFB50000}"/>
    <cellStyle name="20% - Accent1 5 2 4 3 6 2 2" xfId="46711" xr:uid="{00000000-0005-0000-0000-0000C0B50000}"/>
    <cellStyle name="20% - Accent1 5 2 4 3 6 3" xfId="46712" xr:uid="{00000000-0005-0000-0000-0000C1B50000}"/>
    <cellStyle name="20% - Accent1 5 2 4 3 7" xfId="46713" xr:uid="{00000000-0005-0000-0000-0000C2B50000}"/>
    <cellStyle name="20% - Accent1 5 2 4 3 7 2" xfId="46714" xr:uid="{00000000-0005-0000-0000-0000C3B50000}"/>
    <cellStyle name="20% - Accent1 5 2 4 3 8" xfId="46715" xr:uid="{00000000-0005-0000-0000-0000C4B50000}"/>
    <cellStyle name="20% - Accent1 5 2 4 3 8 2" xfId="46716" xr:uid="{00000000-0005-0000-0000-0000C5B50000}"/>
    <cellStyle name="20% - Accent1 5 2 4 3 9" xfId="46717" xr:uid="{00000000-0005-0000-0000-0000C6B50000}"/>
    <cellStyle name="20% - Accent1 5 2 4 4" xfId="46718" xr:uid="{00000000-0005-0000-0000-0000C7B50000}"/>
    <cellStyle name="20% - Accent1 5 2 4 4 2" xfId="46719" xr:uid="{00000000-0005-0000-0000-0000C8B50000}"/>
    <cellStyle name="20% - Accent1 5 2 4 4 2 2" xfId="46720" xr:uid="{00000000-0005-0000-0000-0000C9B50000}"/>
    <cellStyle name="20% - Accent1 5 2 4 4 2 2 2" xfId="46721" xr:uid="{00000000-0005-0000-0000-0000CAB50000}"/>
    <cellStyle name="20% - Accent1 5 2 4 4 2 3" xfId="46722" xr:uid="{00000000-0005-0000-0000-0000CBB50000}"/>
    <cellStyle name="20% - Accent1 5 2 4 4 3" xfId="46723" xr:uid="{00000000-0005-0000-0000-0000CCB50000}"/>
    <cellStyle name="20% - Accent1 5 2 4 4 3 2" xfId="46724" xr:uid="{00000000-0005-0000-0000-0000CDB50000}"/>
    <cellStyle name="20% - Accent1 5 2 4 4 4" xfId="46725" xr:uid="{00000000-0005-0000-0000-0000CEB50000}"/>
    <cellStyle name="20% - Accent1 5 2 4 5" xfId="46726" xr:uid="{00000000-0005-0000-0000-0000CFB50000}"/>
    <cellStyle name="20% - Accent1 5 2 4 5 2" xfId="46727" xr:uid="{00000000-0005-0000-0000-0000D0B50000}"/>
    <cellStyle name="20% - Accent1 5 2 4 5 2 2" xfId="46728" xr:uid="{00000000-0005-0000-0000-0000D1B50000}"/>
    <cellStyle name="20% - Accent1 5 2 4 5 2 2 2" xfId="46729" xr:uid="{00000000-0005-0000-0000-0000D2B50000}"/>
    <cellStyle name="20% - Accent1 5 2 4 5 2 3" xfId="46730" xr:uid="{00000000-0005-0000-0000-0000D3B50000}"/>
    <cellStyle name="20% - Accent1 5 2 4 5 3" xfId="46731" xr:uid="{00000000-0005-0000-0000-0000D4B50000}"/>
    <cellStyle name="20% - Accent1 5 2 4 5 3 2" xfId="46732" xr:uid="{00000000-0005-0000-0000-0000D5B50000}"/>
    <cellStyle name="20% - Accent1 5 2 4 5 4" xfId="46733" xr:uid="{00000000-0005-0000-0000-0000D6B50000}"/>
    <cellStyle name="20% - Accent1 5 2 4 6" xfId="46734" xr:uid="{00000000-0005-0000-0000-0000D7B50000}"/>
    <cellStyle name="20% - Accent1 5 2 4 6 2" xfId="46735" xr:uid="{00000000-0005-0000-0000-0000D8B50000}"/>
    <cellStyle name="20% - Accent1 5 2 4 6 2 2" xfId="46736" xr:uid="{00000000-0005-0000-0000-0000D9B50000}"/>
    <cellStyle name="20% - Accent1 5 2 4 6 2 2 2" xfId="46737" xr:uid="{00000000-0005-0000-0000-0000DAB50000}"/>
    <cellStyle name="20% - Accent1 5 2 4 6 2 3" xfId="46738" xr:uid="{00000000-0005-0000-0000-0000DBB50000}"/>
    <cellStyle name="20% - Accent1 5 2 4 6 3" xfId="46739" xr:uid="{00000000-0005-0000-0000-0000DCB50000}"/>
    <cellStyle name="20% - Accent1 5 2 4 6 3 2" xfId="46740" xr:uid="{00000000-0005-0000-0000-0000DDB50000}"/>
    <cellStyle name="20% - Accent1 5 2 4 6 4" xfId="46741" xr:uid="{00000000-0005-0000-0000-0000DEB50000}"/>
    <cellStyle name="20% - Accent1 5 2 4 7" xfId="46742" xr:uid="{00000000-0005-0000-0000-0000DFB50000}"/>
    <cellStyle name="20% - Accent1 5 2 4 7 2" xfId="46743" xr:uid="{00000000-0005-0000-0000-0000E0B50000}"/>
    <cellStyle name="20% - Accent1 5 2 4 7 2 2" xfId="46744" xr:uid="{00000000-0005-0000-0000-0000E1B50000}"/>
    <cellStyle name="20% - Accent1 5 2 4 7 3" xfId="46745" xr:uid="{00000000-0005-0000-0000-0000E2B50000}"/>
    <cellStyle name="20% - Accent1 5 2 4 8" xfId="46746" xr:uid="{00000000-0005-0000-0000-0000E3B50000}"/>
    <cellStyle name="20% - Accent1 5 2 4 8 2" xfId="46747" xr:uid="{00000000-0005-0000-0000-0000E4B50000}"/>
    <cellStyle name="20% - Accent1 5 2 4 8 2 2" xfId="46748" xr:uid="{00000000-0005-0000-0000-0000E5B50000}"/>
    <cellStyle name="20% - Accent1 5 2 4 8 3" xfId="46749" xr:uid="{00000000-0005-0000-0000-0000E6B50000}"/>
    <cellStyle name="20% - Accent1 5 2 4 9" xfId="46750" xr:uid="{00000000-0005-0000-0000-0000E7B50000}"/>
    <cellStyle name="20% - Accent1 5 2 4 9 2" xfId="46751" xr:uid="{00000000-0005-0000-0000-0000E8B50000}"/>
    <cellStyle name="20% - Accent1 5 2 5" xfId="46752" xr:uid="{00000000-0005-0000-0000-0000E9B50000}"/>
    <cellStyle name="20% - Accent1 5 2 5 10" xfId="46753" xr:uid="{00000000-0005-0000-0000-0000EAB50000}"/>
    <cellStyle name="20% - Accent1 5 2 5 10 2" xfId="46754" xr:uid="{00000000-0005-0000-0000-0000EBB50000}"/>
    <cellStyle name="20% - Accent1 5 2 5 11" xfId="46755" xr:uid="{00000000-0005-0000-0000-0000ECB50000}"/>
    <cellStyle name="20% - Accent1 5 2 5 2" xfId="46756" xr:uid="{00000000-0005-0000-0000-0000EDB50000}"/>
    <cellStyle name="20% - Accent1 5 2 5 2 2" xfId="46757" xr:uid="{00000000-0005-0000-0000-0000EEB50000}"/>
    <cellStyle name="20% - Accent1 5 2 5 2 2 2" xfId="46758" xr:uid="{00000000-0005-0000-0000-0000EFB50000}"/>
    <cellStyle name="20% - Accent1 5 2 5 2 2 2 2" xfId="46759" xr:uid="{00000000-0005-0000-0000-0000F0B50000}"/>
    <cellStyle name="20% - Accent1 5 2 5 2 2 2 2 2" xfId="46760" xr:uid="{00000000-0005-0000-0000-0000F1B50000}"/>
    <cellStyle name="20% - Accent1 5 2 5 2 2 2 3" xfId="46761" xr:uid="{00000000-0005-0000-0000-0000F2B50000}"/>
    <cellStyle name="20% - Accent1 5 2 5 2 2 3" xfId="46762" xr:uid="{00000000-0005-0000-0000-0000F3B50000}"/>
    <cellStyle name="20% - Accent1 5 2 5 2 2 3 2" xfId="46763" xr:uid="{00000000-0005-0000-0000-0000F4B50000}"/>
    <cellStyle name="20% - Accent1 5 2 5 2 2 4" xfId="46764" xr:uid="{00000000-0005-0000-0000-0000F5B50000}"/>
    <cellStyle name="20% - Accent1 5 2 5 2 3" xfId="46765" xr:uid="{00000000-0005-0000-0000-0000F6B50000}"/>
    <cellStyle name="20% - Accent1 5 2 5 2 3 2" xfId="46766" xr:uid="{00000000-0005-0000-0000-0000F7B50000}"/>
    <cellStyle name="20% - Accent1 5 2 5 2 3 2 2" xfId="46767" xr:uid="{00000000-0005-0000-0000-0000F8B50000}"/>
    <cellStyle name="20% - Accent1 5 2 5 2 3 2 2 2" xfId="46768" xr:uid="{00000000-0005-0000-0000-0000F9B50000}"/>
    <cellStyle name="20% - Accent1 5 2 5 2 3 2 3" xfId="46769" xr:uid="{00000000-0005-0000-0000-0000FAB50000}"/>
    <cellStyle name="20% - Accent1 5 2 5 2 3 3" xfId="46770" xr:uid="{00000000-0005-0000-0000-0000FBB50000}"/>
    <cellStyle name="20% - Accent1 5 2 5 2 3 3 2" xfId="46771" xr:uid="{00000000-0005-0000-0000-0000FCB50000}"/>
    <cellStyle name="20% - Accent1 5 2 5 2 3 4" xfId="46772" xr:uid="{00000000-0005-0000-0000-0000FDB50000}"/>
    <cellStyle name="20% - Accent1 5 2 5 2 4" xfId="46773" xr:uid="{00000000-0005-0000-0000-0000FEB50000}"/>
    <cellStyle name="20% - Accent1 5 2 5 2 4 2" xfId="46774" xr:uid="{00000000-0005-0000-0000-0000FFB50000}"/>
    <cellStyle name="20% - Accent1 5 2 5 2 4 2 2" xfId="46775" xr:uid="{00000000-0005-0000-0000-000000B60000}"/>
    <cellStyle name="20% - Accent1 5 2 5 2 4 2 2 2" xfId="46776" xr:uid="{00000000-0005-0000-0000-000001B60000}"/>
    <cellStyle name="20% - Accent1 5 2 5 2 4 2 3" xfId="46777" xr:uid="{00000000-0005-0000-0000-000002B60000}"/>
    <cellStyle name="20% - Accent1 5 2 5 2 4 3" xfId="46778" xr:uid="{00000000-0005-0000-0000-000003B60000}"/>
    <cellStyle name="20% - Accent1 5 2 5 2 4 3 2" xfId="46779" xr:uid="{00000000-0005-0000-0000-000004B60000}"/>
    <cellStyle name="20% - Accent1 5 2 5 2 4 4" xfId="46780" xr:uid="{00000000-0005-0000-0000-000005B60000}"/>
    <cellStyle name="20% - Accent1 5 2 5 2 5" xfId="46781" xr:uid="{00000000-0005-0000-0000-000006B60000}"/>
    <cellStyle name="20% - Accent1 5 2 5 2 5 2" xfId="46782" xr:uid="{00000000-0005-0000-0000-000007B60000}"/>
    <cellStyle name="20% - Accent1 5 2 5 2 5 2 2" xfId="46783" xr:uid="{00000000-0005-0000-0000-000008B60000}"/>
    <cellStyle name="20% - Accent1 5 2 5 2 5 3" xfId="46784" xr:uid="{00000000-0005-0000-0000-000009B60000}"/>
    <cellStyle name="20% - Accent1 5 2 5 2 6" xfId="46785" xr:uid="{00000000-0005-0000-0000-00000AB60000}"/>
    <cellStyle name="20% - Accent1 5 2 5 2 6 2" xfId="46786" xr:uid="{00000000-0005-0000-0000-00000BB60000}"/>
    <cellStyle name="20% - Accent1 5 2 5 2 6 2 2" xfId="46787" xr:uid="{00000000-0005-0000-0000-00000CB60000}"/>
    <cellStyle name="20% - Accent1 5 2 5 2 6 3" xfId="46788" xr:uid="{00000000-0005-0000-0000-00000DB60000}"/>
    <cellStyle name="20% - Accent1 5 2 5 2 7" xfId="46789" xr:uid="{00000000-0005-0000-0000-00000EB60000}"/>
    <cellStyle name="20% - Accent1 5 2 5 2 7 2" xfId="46790" xr:uid="{00000000-0005-0000-0000-00000FB60000}"/>
    <cellStyle name="20% - Accent1 5 2 5 2 8" xfId="46791" xr:uid="{00000000-0005-0000-0000-000010B60000}"/>
    <cellStyle name="20% - Accent1 5 2 5 2 8 2" xfId="46792" xr:uid="{00000000-0005-0000-0000-000011B60000}"/>
    <cellStyle name="20% - Accent1 5 2 5 2 9" xfId="46793" xr:uid="{00000000-0005-0000-0000-000012B60000}"/>
    <cellStyle name="20% - Accent1 5 2 5 3" xfId="46794" xr:uid="{00000000-0005-0000-0000-000013B60000}"/>
    <cellStyle name="20% - Accent1 5 2 5 3 2" xfId="46795" xr:uid="{00000000-0005-0000-0000-000014B60000}"/>
    <cellStyle name="20% - Accent1 5 2 5 3 2 2" xfId="46796" xr:uid="{00000000-0005-0000-0000-000015B60000}"/>
    <cellStyle name="20% - Accent1 5 2 5 3 2 2 2" xfId="46797" xr:uid="{00000000-0005-0000-0000-000016B60000}"/>
    <cellStyle name="20% - Accent1 5 2 5 3 2 2 2 2" xfId="46798" xr:uid="{00000000-0005-0000-0000-000017B60000}"/>
    <cellStyle name="20% - Accent1 5 2 5 3 2 2 3" xfId="46799" xr:uid="{00000000-0005-0000-0000-000018B60000}"/>
    <cellStyle name="20% - Accent1 5 2 5 3 2 3" xfId="46800" xr:uid="{00000000-0005-0000-0000-000019B60000}"/>
    <cellStyle name="20% - Accent1 5 2 5 3 2 3 2" xfId="46801" xr:uid="{00000000-0005-0000-0000-00001AB60000}"/>
    <cellStyle name="20% - Accent1 5 2 5 3 2 4" xfId="46802" xr:uid="{00000000-0005-0000-0000-00001BB60000}"/>
    <cellStyle name="20% - Accent1 5 2 5 3 3" xfId="46803" xr:uid="{00000000-0005-0000-0000-00001CB60000}"/>
    <cellStyle name="20% - Accent1 5 2 5 3 3 2" xfId="46804" xr:uid="{00000000-0005-0000-0000-00001DB60000}"/>
    <cellStyle name="20% - Accent1 5 2 5 3 3 2 2" xfId="46805" xr:uid="{00000000-0005-0000-0000-00001EB60000}"/>
    <cellStyle name="20% - Accent1 5 2 5 3 3 2 2 2" xfId="46806" xr:uid="{00000000-0005-0000-0000-00001FB60000}"/>
    <cellStyle name="20% - Accent1 5 2 5 3 3 2 3" xfId="46807" xr:uid="{00000000-0005-0000-0000-000020B60000}"/>
    <cellStyle name="20% - Accent1 5 2 5 3 3 3" xfId="46808" xr:uid="{00000000-0005-0000-0000-000021B60000}"/>
    <cellStyle name="20% - Accent1 5 2 5 3 3 3 2" xfId="46809" xr:uid="{00000000-0005-0000-0000-000022B60000}"/>
    <cellStyle name="20% - Accent1 5 2 5 3 3 4" xfId="46810" xr:uid="{00000000-0005-0000-0000-000023B60000}"/>
    <cellStyle name="20% - Accent1 5 2 5 3 4" xfId="46811" xr:uid="{00000000-0005-0000-0000-000024B60000}"/>
    <cellStyle name="20% - Accent1 5 2 5 3 4 2" xfId="46812" xr:uid="{00000000-0005-0000-0000-000025B60000}"/>
    <cellStyle name="20% - Accent1 5 2 5 3 4 2 2" xfId="46813" xr:uid="{00000000-0005-0000-0000-000026B60000}"/>
    <cellStyle name="20% - Accent1 5 2 5 3 4 2 2 2" xfId="46814" xr:uid="{00000000-0005-0000-0000-000027B60000}"/>
    <cellStyle name="20% - Accent1 5 2 5 3 4 2 3" xfId="46815" xr:uid="{00000000-0005-0000-0000-000028B60000}"/>
    <cellStyle name="20% - Accent1 5 2 5 3 4 3" xfId="46816" xr:uid="{00000000-0005-0000-0000-000029B60000}"/>
    <cellStyle name="20% - Accent1 5 2 5 3 4 3 2" xfId="46817" xr:uid="{00000000-0005-0000-0000-00002AB60000}"/>
    <cellStyle name="20% - Accent1 5 2 5 3 4 4" xfId="46818" xr:uid="{00000000-0005-0000-0000-00002BB60000}"/>
    <cellStyle name="20% - Accent1 5 2 5 3 5" xfId="46819" xr:uid="{00000000-0005-0000-0000-00002CB60000}"/>
    <cellStyle name="20% - Accent1 5 2 5 3 5 2" xfId="46820" xr:uid="{00000000-0005-0000-0000-00002DB60000}"/>
    <cellStyle name="20% - Accent1 5 2 5 3 5 2 2" xfId="46821" xr:uid="{00000000-0005-0000-0000-00002EB60000}"/>
    <cellStyle name="20% - Accent1 5 2 5 3 5 3" xfId="46822" xr:uid="{00000000-0005-0000-0000-00002FB60000}"/>
    <cellStyle name="20% - Accent1 5 2 5 3 6" xfId="46823" xr:uid="{00000000-0005-0000-0000-000030B60000}"/>
    <cellStyle name="20% - Accent1 5 2 5 3 6 2" xfId="46824" xr:uid="{00000000-0005-0000-0000-000031B60000}"/>
    <cellStyle name="20% - Accent1 5 2 5 3 6 2 2" xfId="46825" xr:uid="{00000000-0005-0000-0000-000032B60000}"/>
    <cellStyle name="20% - Accent1 5 2 5 3 6 3" xfId="46826" xr:uid="{00000000-0005-0000-0000-000033B60000}"/>
    <cellStyle name="20% - Accent1 5 2 5 3 7" xfId="46827" xr:uid="{00000000-0005-0000-0000-000034B60000}"/>
    <cellStyle name="20% - Accent1 5 2 5 3 7 2" xfId="46828" xr:uid="{00000000-0005-0000-0000-000035B60000}"/>
    <cellStyle name="20% - Accent1 5 2 5 3 8" xfId="46829" xr:uid="{00000000-0005-0000-0000-000036B60000}"/>
    <cellStyle name="20% - Accent1 5 2 5 3 8 2" xfId="46830" xr:uid="{00000000-0005-0000-0000-000037B60000}"/>
    <cellStyle name="20% - Accent1 5 2 5 3 9" xfId="46831" xr:uid="{00000000-0005-0000-0000-000038B60000}"/>
    <cellStyle name="20% - Accent1 5 2 5 4" xfId="46832" xr:uid="{00000000-0005-0000-0000-000039B60000}"/>
    <cellStyle name="20% - Accent1 5 2 5 4 2" xfId="46833" xr:uid="{00000000-0005-0000-0000-00003AB60000}"/>
    <cellStyle name="20% - Accent1 5 2 5 4 2 2" xfId="46834" xr:uid="{00000000-0005-0000-0000-00003BB60000}"/>
    <cellStyle name="20% - Accent1 5 2 5 4 2 2 2" xfId="46835" xr:uid="{00000000-0005-0000-0000-00003CB60000}"/>
    <cellStyle name="20% - Accent1 5 2 5 4 2 3" xfId="46836" xr:uid="{00000000-0005-0000-0000-00003DB60000}"/>
    <cellStyle name="20% - Accent1 5 2 5 4 3" xfId="46837" xr:uid="{00000000-0005-0000-0000-00003EB60000}"/>
    <cellStyle name="20% - Accent1 5 2 5 4 3 2" xfId="46838" xr:uid="{00000000-0005-0000-0000-00003FB60000}"/>
    <cellStyle name="20% - Accent1 5 2 5 4 4" xfId="46839" xr:uid="{00000000-0005-0000-0000-000040B60000}"/>
    <cellStyle name="20% - Accent1 5 2 5 5" xfId="46840" xr:uid="{00000000-0005-0000-0000-000041B60000}"/>
    <cellStyle name="20% - Accent1 5 2 5 5 2" xfId="46841" xr:uid="{00000000-0005-0000-0000-000042B60000}"/>
    <cellStyle name="20% - Accent1 5 2 5 5 2 2" xfId="46842" xr:uid="{00000000-0005-0000-0000-000043B60000}"/>
    <cellStyle name="20% - Accent1 5 2 5 5 2 2 2" xfId="46843" xr:uid="{00000000-0005-0000-0000-000044B60000}"/>
    <cellStyle name="20% - Accent1 5 2 5 5 2 3" xfId="46844" xr:uid="{00000000-0005-0000-0000-000045B60000}"/>
    <cellStyle name="20% - Accent1 5 2 5 5 3" xfId="46845" xr:uid="{00000000-0005-0000-0000-000046B60000}"/>
    <cellStyle name="20% - Accent1 5 2 5 5 3 2" xfId="46846" xr:uid="{00000000-0005-0000-0000-000047B60000}"/>
    <cellStyle name="20% - Accent1 5 2 5 5 4" xfId="46847" xr:uid="{00000000-0005-0000-0000-000048B60000}"/>
    <cellStyle name="20% - Accent1 5 2 5 6" xfId="46848" xr:uid="{00000000-0005-0000-0000-000049B60000}"/>
    <cellStyle name="20% - Accent1 5 2 5 6 2" xfId="46849" xr:uid="{00000000-0005-0000-0000-00004AB60000}"/>
    <cellStyle name="20% - Accent1 5 2 5 6 2 2" xfId="46850" xr:uid="{00000000-0005-0000-0000-00004BB60000}"/>
    <cellStyle name="20% - Accent1 5 2 5 6 2 2 2" xfId="46851" xr:uid="{00000000-0005-0000-0000-00004CB60000}"/>
    <cellStyle name="20% - Accent1 5 2 5 6 2 3" xfId="46852" xr:uid="{00000000-0005-0000-0000-00004DB60000}"/>
    <cellStyle name="20% - Accent1 5 2 5 6 3" xfId="46853" xr:uid="{00000000-0005-0000-0000-00004EB60000}"/>
    <cellStyle name="20% - Accent1 5 2 5 6 3 2" xfId="46854" xr:uid="{00000000-0005-0000-0000-00004FB60000}"/>
    <cellStyle name="20% - Accent1 5 2 5 6 4" xfId="46855" xr:uid="{00000000-0005-0000-0000-000050B60000}"/>
    <cellStyle name="20% - Accent1 5 2 5 7" xfId="46856" xr:uid="{00000000-0005-0000-0000-000051B60000}"/>
    <cellStyle name="20% - Accent1 5 2 5 7 2" xfId="46857" xr:uid="{00000000-0005-0000-0000-000052B60000}"/>
    <cellStyle name="20% - Accent1 5 2 5 7 2 2" xfId="46858" xr:uid="{00000000-0005-0000-0000-000053B60000}"/>
    <cellStyle name="20% - Accent1 5 2 5 7 3" xfId="46859" xr:uid="{00000000-0005-0000-0000-000054B60000}"/>
    <cellStyle name="20% - Accent1 5 2 5 8" xfId="46860" xr:uid="{00000000-0005-0000-0000-000055B60000}"/>
    <cellStyle name="20% - Accent1 5 2 5 8 2" xfId="46861" xr:uid="{00000000-0005-0000-0000-000056B60000}"/>
    <cellStyle name="20% - Accent1 5 2 5 8 2 2" xfId="46862" xr:uid="{00000000-0005-0000-0000-000057B60000}"/>
    <cellStyle name="20% - Accent1 5 2 5 8 3" xfId="46863" xr:uid="{00000000-0005-0000-0000-000058B60000}"/>
    <cellStyle name="20% - Accent1 5 2 5 9" xfId="46864" xr:uid="{00000000-0005-0000-0000-000059B60000}"/>
    <cellStyle name="20% - Accent1 5 2 5 9 2" xfId="46865" xr:uid="{00000000-0005-0000-0000-00005AB60000}"/>
    <cellStyle name="20% - Accent1 5 2 6" xfId="46866" xr:uid="{00000000-0005-0000-0000-00005BB60000}"/>
    <cellStyle name="20% - Accent1 5 2 6 2" xfId="46867" xr:uid="{00000000-0005-0000-0000-00005CB60000}"/>
    <cellStyle name="20% - Accent1 5 2 6 2 2" xfId="46868" xr:uid="{00000000-0005-0000-0000-00005DB60000}"/>
    <cellStyle name="20% - Accent1 5 2 6 2 2 2" xfId="46869" xr:uid="{00000000-0005-0000-0000-00005EB60000}"/>
    <cellStyle name="20% - Accent1 5 2 6 2 2 2 2" xfId="46870" xr:uid="{00000000-0005-0000-0000-00005FB60000}"/>
    <cellStyle name="20% - Accent1 5 2 6 2 2 3" xfId="46871" xr:uid="{00000000-0005-0000-0000-000060B60000}"/>
    <cellStyle name="20% - Accent1 5 2 6 2 3" xfId="46872" xr:uid="{00000000-0005-0000-0000-000061B60000}"/>
    <cellStyle name="20% - Accent1 5 2 6 2 3 2" xfId="46873" xr:uid="{00000000-0005-0000-0000-000062B60000}"/>
    <cellStyle name="20% - Accent1 5 2 6 2 4" xfId="46874" xr:uid="{00000000-0005-0000-0000-000063B60000}"/>
    <cellStyle name="20% - Accent1 5 2 6 3" xfId="46875" xr:uid="{00000000-0005-0000-0000-000064B60000}"/>
    <cellStyle name="20% - Accent1 5 2 6 3 2" xfId="46876" xr:uid="{00000000-0005-0000-0000-000065B60000}"/>
    <cellStyle name="20% - Accent1 5 2 6 3 2 2" xfId="46877" xr:uid="{00000000-0005-0000-0000-000066B60000}"/>
    <cellStyle name="20% - Accent1 5 2 6 3 2 2 2" xfId="46878" xr:uid="{00000000-0005-0000-0000-000067B60000}"/>
    <cellStyle name="20% - Accent1 5 2 6 3 2 3" xfId="46879" xr:uid="{00000000-0005-0000-0000-000068B60000}"/>
    <cellStyle name="20% - Accent1 5 2 6 3 3" xfId="46880" xr:uid="{00000000-0005-0000-0000-000069B60000}"/>
    <cellStyle name="20% - Accent1 5 2 6 3 3 2" xfId="46881" xr:uid="{00000000-0005-0000-0000-00006AB60000}"/>
    <cellStyle name="20% - Accent1 5 2 6 3 4" xfId="46882" xr:uid="{00000000-0005-0000-0000-00006BB60000}"/>
    <cellStyle name="20% - Accent1 5 2 6 4" xfId="46883" xr:uid="{00000000-0005-0000-0000-00006CB60000}"/>
    <cellStyle name="20% - Accent1 5 2 6 4 2" xfId="46884" xr:uid="{00000000-0005-0000-0000-00006DB60000}"/>
    <cellStyle name="20% - Accent1 5 2 6 4 2 2" xfId="46885" xr:uid="{00000000-0005-0000-0000-00006EB60000}"/>
    <cellStyle name="20% - Accent1 5 2 6 4 2 2 2" xfId="46886" xr:uid="{00000000-0005-0000-0000-00006FB60000}"/>
    <cellStyle name="20% - Accent1 5 2 6 4 2 3" xfId="46887" xr:uid="{00000000-0005-0000-0000-000070B60000}"/>
    <cellStyle name="20% - Accent1 5 2 6 4 3" xfId="46888" xr:uid="{00000000-0005-0000-0000-000071B60000}"/>
    <cellStyle name="20% - Accent1 5 2 6 4 3 2" xfId="46889" xr:uid="{00000000-0005-0000-0000-000072B60000}"/>
    <cellStyle name="20% - Accent1 5 2 6 4 4" xfId="46890" xr:uid="{00000000-0005-0000-0000-000073B60000}"/>
    <cellStyle name="20% - Accent1 5 2 6 5" xfId="46891" xr:uid="{00000000-0005-0000-0000-000074B60000}"/>
    <cellStyle name="20% - Accent1 5 2 6 5 2" xfId="46892" xr:uid="{00000000-0005-0000-0000-000075B60000}"/>
    <cellStyle name="20% - Accent1 5 2 6 5 2 2" xfId="46893" xr:uid="{00000000-0005-0000-0000-000076B60000}"/>
    <cellStyle name="20% - Accent1 5 2 6 5 3" xfId="46894" xr:uid="{00000000-0005-0000-0000-000077B60000}"/>
    <cellStyle name="20% - Accent1 5 2 6 6" xfId="46895" xr:uid="{00000000-0005-0000-0000-000078B60000}"/>
    <cellStyle name="20% - Accent1 5 2 6 6 2" xfId="46896" xr:uid="{00000000-0005-0000-0000-000079B60000}"/>
    <cellStyle name="20% - Accent1 5 2 6 6 2 2" xfId="46897" xr:uid="{00000000-0005-0000-0000-00007AB60000}"/>
    <cellStyle name="20% - Accent1 5 2 6 6 3" xfId="46898" xr:uid="{00000000-0005-0000-0000-00007BB60000}"/>
    <cellStyle name="20% - Accent1 5 2 6 7" xfId="46899" xr:uid="{00000000-0005-0000-0000-00007CB60000}"/>
    <cellStyle name="20% - Accent1 5 2 6 7 2" xfId="46900" xr:uid="{00000000-0005-0000-0000-00007DB60000}"/>
    <cellStyle name="20% - Accent1 5 2 6 8" xfId="46901" xr:uid="{00000000-0005-0000-0000-00007EB60000}"/>
    <cellStyle name="20% - Accent1 5 2 6 8 2" xfId="46902" xr:uid="{00000000-0005-0000-0000-00007FB60000}"/>
    <cellStyle name="20% - Accent1 5 2 6 9" xfId="46903" xr:uid="{00000000-0005-0000-0000-000080B60000}"/>
    <cellStyle name="20% - Accent1 5 2 7" xfId="46904" xr:uid="{00000000-0005-0000-0000-000081B60000}"/>
    <cellStyle name="20% - Accent1 5 2 7 2" xfId="46905" xr:uid="{00000000-0005-0000-0000-000082B60000}"/>
    <cellStyle name="20% - Accent1 5 2 7 2 2" xfId="46906" xr:uid="{00000000-0005-0000-0000-000083B60000}"/>
    <cellStyle name="20% - Accent1 5 2 7 2 2 2" xfId="46907" xr:uid="{00000000-0005-0000-0000-000084B60000}"/>
    <cellStyle name="20% - Accent1 5 2 7 2 2 2 2" xfId="46908" xr:uid="{00000000-0005-0000-0000-000085B60000}"/>
    <cellStyle name="20% - Accent1 5 2 7 2 2 3" xfId="46909" xr:uid="{00000000-0005-0000-0000-000086B60000}"/>
    <cellStyle name="20% - Accent1 5 2 7 2 3" xfId="46910" xr:uid="{00000000-0005-0000-0000-000087B60000}"/>
    <cellStyle name="20% - Accent1 5 2 7 2 3 2" xfId="46911" xr:uid="{00000000-0005-0000-0000-000088B60000}"/>
    <cellStyle name="20% - Accent1 5 2 7 2 4" xfId="46912" xr:uid="{00000000-0005-0000-0000-000089B60000}"/>
    <cellStyle name="20% - Accent1 5 2 7 3" xfId="46913" xr:uid="{00000000-0005-0000-0000-00008AB60000}"/>
    <cellStyle name="20% - Accent1 5 2 7 3 2" xfId="46914" xr:uid="{00000000-0005-0000-0000-00008BB60000}"/>
    <cellStyle name="20% - Accent1 5 2 7 3 2 2" xfId="46915" xr:uid="{00000000-0005-0000-0000-00008CB60000}"/>
    <cellStyle name="20% - Accent1 5 2 7 3 2 2 2" xfId="46916" xr:uid="{00000000-0005-0000-0000-00008DB60000}"/>
    <cellStyle name="20% - Accent1 5 2 7 3 2 3" xfId="46917" xr:uid="{00000000-0005-0000-0000-00008EB60000}"/>
    <cellStyle name="20% - Accent1 5 2 7 3 3" xfId="46918" xr:uid="{00000000-0005-0000-0000-00008FB60000}"/>
    <cellStyle name="20% - Accent1 5 2 7 3 3 2" xfId="46919" xr:uid="{00000000-0005-0000-0000-000090B60000}"/>
    <cellStyle name="20% - Accent1 5 2 7 3 4" xfId="46920" xr:uid="{00000000-0005-0000-0000-000091B60000}"/>
    <cellStyle name="20% - Accent1 5 2 7 4" xfId="46921" xr:uid="{00000000-0005-0000-0000-000092B60000}"/>
    <cellStyle name="20% - Accent1 5 2 7 4 2" xfId="46922" xr:uid="{00000000-0005-0000-0000-000093B60000}"/>
    <cellStyle name="20% - Accent1 5 2 7 4 2 2" xfId="46923" xr:uid="{00000000-0005-0000-0000-000094B60000}"/>
    <cellStyle name="20% - Accent1 5 2 7 4 2 2 2" xfId="46924" xr:uid="{00000000-0005-0000-0000-000095B60000}"/>
    <cellStyle name="20% - Accent1 5 2 7 4 2 3" xfId="46925" xr:uid="{00000000-0005-0000-0000-000096B60000}"/>
    <cellStyle name="20% - Accent1 5 2 7 4 3" xfId="46926" xr:uid="{00000000-0005-0000-0000-000097B60000}"/>
    <cellStyle name="20% - Accent1 5 2 7 4 3 2" xfId="46927" xr:uid="{00000000-0005-0000-0000-000098B60000}"/>
    <cellStyle name="20% - Accent1 5 2 7 4 4" xfId="46928" xr:uid="{00000000-0005-0000-0000-000099B60000}"/>
    <cellStyle name="20% - Accent1 5 2 7 5" xfId="46929" xr:uid="{00000000-0005-0000-0000-00009AB60000}"/>
    <cellStyle name="20% - Accent1 5 2 7 5 2" xfId="46930" xr:uid="{00000000-0005-0000-0000-00009BB60000}"/>
    <cellStyle name="20% - Accent1 5 2 7 5 2 2" xfId="46931" xr:uid="{00000000-0005-0000-0000-00009CB60000}"/>
    <cellStyle name="20% - Accent1 5 2 7 5 3" xfId="46932" xr:uid="{00000000-0005-0000-0000-00009DB60000}"/>
    <cellStyle name="20% - Accent1 5 2 7 6" xfId="46933" xr:uid="{00000000-0005-0000-0000-00009EB60000}"/>
    <cellStyle name="20% - Accent1 5 2 7 6 2" xfId="46934" xr:uid="{00000000-0005-0000-0000-00009FB60000}"/>
    <cellStyle name="20% - Accent1 5 2 7 6 2 2" xfId="46935" xr:uid="{00000000-0005-0000-0000-0000A0B60000}"/>
    <cellStyle name="20% - Accent1 5 2 7 6 3" xfId="46936" xr:uid="{00000000-0005-0000-0000-0000A1B60000}"/>
    <cellStyle name="20% - Accent1 5 2 7 7" xfId="46937" xr:uid="{00000000-0005-0000-0000-0000A2B60000}"/>
    <cellStyle name="20% - Accent1 5 2 7 7 2" xfId="46938" xr:uid="{00000000-0005-0000-0000-0000A3B60000}"/>
    <cellStyle name="20% - Accent1 5 2 7 8" xfId="46939" xr:uid="{00000000-0005-0000-0000-0000A4B60000}"/>
    <cellStyle name="20% - Accent1 5 2 7 8 2" xfId="46940" xr:uid="{00000000-0005-0000-0000-0000A5B60000}"/>
    <cellStyle name="20% - Accent1 5 2 7 9" xfId="46941" xr:uid="{00000000-0005-0000-0000-0000A6B60000}"/>
    <cellStyle name="20% - Accent1 5 2 8" xfId="46942" xr:uid="{00000000-0005-0000-0000-0000A7B60000}"/>
    <cellStyle name="20% - Accent1 5 2 8 2" xfId="46943" xr:uid="{00000000-0005-0000-0000-0000A8B60000}"/>
    <cellStyle name="20% - Accent1 5 2 8 2 2" xfId="46944" xr:uid="{00000000-0005-0000-0000-0000A9B60000}"/>
    <cellStyle name="20% - Accent1 5 2 8 2 2 2" xfId="46945" xr:uid="{00000000-0005-0000-0000-0000AAB60000}"/>
    <cellStyle name="20% - Accent1 5 2 8 2 3" xfId="46946" xr:uid="{00000000-0005-0000-0000-0000ABB60000}"/>
    <cellStyle name="20% - Accent1 5 2 8 3" xfId="46947" xr:uid="{00000000-0005-0000-0000-0000ACB60000}"/>
    <cellStyle name="20% - Accent1 5 2 8 3 2" xfId="46948" xr:uid="{00000000-0005-0000-0000-0000ADB60000}"/>
    <cellStyle name="20% - Accent1 5 2 8 4" xfId="46949" xr:uid="{00000000-0005-0000-0000-0000AEB60000}"/>
    <cellStyle name="20% - Accent1 5 2 9" xfId="46950" xr:uid="{00000000-0005-0000-0000-0000AFB60000}"/>
    <cellStyle name="20% - Accent1 5 2 9 2" xfId="46951" xr:uid="{00000000-0005-0000-0000-0000B0B60000}"/>
    <cellStyle name="20% - Accent1 5 2 9 2 2" xfId="46952" xr:uid="{00000000-0005-0000-0000-0000B1B60000}"/>
    <cellStyle name="20% - Accent1 5 2 9 2 2 2" xfId="46953" xr:uid="{00000000-0005-0000-0000-0000B2B60000}"/>
    <cellStyle name="20% - Accent1 5 2 9 2 3" xfId="46954" xr:uid="{00000000-0005-0000-0000-0000B3B60000}"/>
    <cellStyle name="20% - Accent1 5 2 9 3" xfId="46955" xr:uid="{00000000-0005-0000-0000-0000B4B60000}"/>
    <cellStyle name="20% - Accent1 5 2 9 3 2" xfId="46956" xr:uid="{00000000-0005-0000-0000-0000B5B60000}"/>
    <cellStyle name="20% - Accent1 5 2 9 4" xfId="46957" xr:uid="{00000000-0005-0000-0000-0000B6B60000}"/>
    <cellStyle name="20% - Accent1 5 3" xfId="46958" xr:uid="{00000000-0005-0000-0000-0000B7B60000}"/>
    <cellStyle name="20% - Accent1 5 3 10" xfId="46959" xr:uid="{00000000-0005-0000-0000-0000B8B60000}"/>
    <cellStyle name="20% - Accent1 5 3 10 2" xfId="46960" xr:uid="{00000000-0005-0000-0000-0000B9B60000}"/>
    <cellStyle name="20% - Accent1 5 3 10 2 2" xfId="46961" xr:uid="{00000000-0005-0000-0000-0000BAB60000}"/>
    <cellStyle name="20% - Accent1 5 3 10 3" xfId="46962" xr:uid="{00000000-0005-0000-0000-0000BBB60000}"/>
    <cellStyle name="20% - Accent1 5 3 11" xfId="46963" xr:uid="{00000000-0005-0000-0000-0000BCB60000}"/>
    <cellStyle name="20% - Accent1 5 3 11 2" xfId="46964" xr:uid="{00000000-0005-0000-0000-0000BDB60000}"/>
    <cellStyle name="20% - Accent1 5 3 11 2 2" xfId="46965" xr:uid="{00000000-0005-0000-0000-0000BEB60000}"/>
    <cellStyle name="20% - Accent1 5 3 11 3" xfId="46966" xr:uid="{00000000-0005-0000-0000-0000BFB60000}"/>
    <cellStyle name="20% - Accent1 5 3 12" xfId="46967" xr:uid="{00000000-0005-0000-0000-0000C0B60000}"/>
    <cellStyle name="20% - Accent1 5 3 12 2" xfId="46968" xr:uid="{00000000-0005-0000-0000-0000C1B60000}"/>
    <cellStyle name="20% - Accent1 5 3 13" xfId="46969" xr:uid="{00000000-0005-0000-0000-0000C2B60000}"/>
    <cellStyle name="20% - Accent1 5 3 13 2" xfId="46970" xr:uid="{00000000-0005-0000-0000-0000C3B60000}"/>
    <cellStyle name="20% - Accent1 5 3 14" xfId="46971" xr:uid="{00000000-0005-0000-0000-0000C4B60000}"/>
    <cellStyle name="20% - Accent1 5 3 2" xfId="46972" xr:uid="{00000000-0005-0000-0000-0000C5B60000}"/>
    <cellStyle name="20% - Accent1 5 3 2 10" xfId="46973" xr:uid="{00000000-0005-0000-0000-0000C6B60000}"/>
    <cellStyle name="20% - Accent1 5 3 2 10 2" xfId="46974" xr:uid="{00000000-0005-0000-0000-0000C7B60000}"/>
    <cellStyle name="20% - Accent1 5 3 2 11" xfId="46975" xr:uid="{00000000-0005-0000-0000-0000C8B60000}"/>
    <cellStyle name="20% - Accent1 5 3 2 2" xfId="46976" xr:uid="{00000000-0005-0000-0000-0000C9B60000}"/>
    <cellStyle name="20% - Accent1 5 3 2 2 2" xfId="46977" xr:uid="{00000000-0005-0000-0000-0000CAB60000}"/>
    <cellStyle name="20% - Accent1 5 3 2 2 2 2" xfId="46978" xr:uid="{00000000-0005-0000-0000-0000CBB60000}"/>
    <cellStyle name="20% - Accent1 5 3 2 2 2 2 2" xfId="46979" xr:uid="{00000000-0005-0000-0000-0000CCB60000}"/>
    <cellStyle name="20% - Accent1 5 3 2 2 2 2 2 2" xfId="46980" xr:uid="{00000000-0005-0000-0000-0000CDB60000}"/>
    <cellStyle name="20% - Accent1 5 3 2 2 2 2 3" xfId="46981" xr:uid="{00000000-0005-0000-0000-0000CEB60000}"/>
    <cellStyle name="20% - Accent1 5 3 2 2 2 3" xfId="46982" xr:uid="{00000000-0005-0000-0000-0000CFB60000}"/>
    <cellStyle name="20% - Accent1 5 3 2 2 2 3 2" xfId="46983" xr:uid="{00000000-0005-0000-0000-0000D0B60000}"/>
    <cellStyle name="20% - Accent1 5 3 2 2 2 4" xfId="46984" xr:uid="{00000000-0005-0000-0000-0000D1B60000}"/>
    <cellStyle name="20% - Accent1 5 3 2 2 3" xfId="46985" xr:uid="{00000000-0005-0000-0000-0000D2B60000}"/>
    <cellStyle name="20% - Accent1 5 3 2 2 3 2" xfId="46986" xr:uid="{00000000-0005-0000-0000-0000D3B60000}"/>
    <cellStyle name="20% - Accent1 5 3 2 2 3 2 2" xfId="46987" xr:uid="{00000000-0005-0000-0000-0000D4B60000}"/>
    <cellStyle name="20% - Accent1 5 3 2 2 3 2 2 2" xfId="46988" xr:uid="{00000000-0005-0000-0000-0000D5B60000}"/>
    <cellStyle name="20% - Accent1 5 3 2 2 3 2 3" xfId="46989" xr:uid="{00000000-0005-0000-0000-0000D6B60000}"/>
    <cellStyle name="20% - Accent1 5 3 2 2 3 3" xfId="46990" xr:uid="{00000000-0005-0000-0000-0000D7B60000}"/>
    <cellStyle name="20% - Accent1 5 3 2 2 3 3 2" xfId="46991" xr:uid="{00000000-0005-0000-0000-0000D8B60000}"/>
    <cellStyle name="20% - Accent1 5 3 2 2 3 4" xfId="46992" xr:uid="{00000000-0005-0000-0000-0000D9B60000}"/>
    <cellStyle name="20% - Accent1 5 3 2 2 4" xfId="46993" xr:uid="{00000000-0005-0000-0000-0000DAB60000}"/>
    <cellStyle name="20% - Accent1 5 3 2 2 4 2" xfId="46994" xr:uid="{00000000-0005-0000-0000-0000DBB60000}"/>
    <cellStyle name="20% - Accent1 5 3 2 2 4 2 2" xfId="46995" xr:uid="{00000000-0005-0000-0000-0000DCB60000}"/>
    <cellStyle name="20% - Accent1 5 3 2 2 4 2 2 2" xfId="46996" xr:uid="{00000000-0005-0000-0000-0000DDB60000}"/>
    <cellStyle name="20% - Accent1 5 3 2 2 4 2 3" xfId="46997" xr:uid="{00000000-0005-0000-0000-0000DEB60000}"/>
    <cellStyle name="20% - Accent1 5 3 2 2 4 3" xfId="46998" xr:uid="{00000000-0005-0000-0000-0000DFB60000}"/>
    <cellStyle name="20% - Accent1 5 3 2 2 4 3 2" xfId="46999" xr:uid="{00000000-0005-0000-0000-0000E0B60000}"/>
    <cellStyle name="20% - Accent1 5 3 2 2 4 4" xfId="47000" xr:uid="{00000000-0005-0000-0000-0000E1B60000}"/>
    <cellStyle name="20% - Accent1 5 3 2 2 5" xfId="47001" xr:uid="{00000000-0005-0000-0000-0000E2B60000}"/>
    <cellStyle name="20% - Accent1 5 3 2 2 5 2" xfId="47002" xr:uid="{00000000-0005-0000-0000-0000E3B60000}"/>
    <cellStyle name="20% - Accent1 5 3 2 2 5 2 2" xfId="47003" xr:uid="{00000000-0005-0000-0000-0000E4B60000}"/>
    <cellStyle name="20% - Accent1 5 3 2 2 5 3" xfId="47004" xr:uid="{00000000-0005-0000-0000-0000E5B60000}"/>
    <cellStyle name="20% - Accent1 5 3 2 2 6" xfId="47005" xr:uid="{00000000-0005-0000-0000-0000E6B60000}"/>
    <cellStyle name="20% - Accent1 5 3 2 2 6 2" xfId="47006" xr:uid="{00000000-0005-0000-0000-0000E7B60000}"/>
    <cellStyle name="20% - Accent1 5 3 2 2 6 2 2" xfId="47007" xr:uid="{00000000-0005-0000-0000-0000E8B60000}"/>
    <cellStyle name="20% - Accent1 5 3 2 2 6 3" xfId="47008" xr:uid="{00000000-0005-0000-0000-0000E9B60000}"/>
    <cellStyle name="20% - Accent1 5 3 2 2 7" xfId="47009" xr:uid="{00000000-0005-0000-0000-0000EAB60000}"/>
    <cellStyle name="20% - Accent1 5 3 2 2 7 2" xfId="47010" xr:uid="{00000000-0005-0000-0000-0000EBB60000}"/>
    <cellStyle name="20% - Accent1 5 3 2 2 8" xfId="47011" xr:uid="{00000000-0005-0000-0000-0000ECB60000}"/>
    <cellStyle name="20% - Accent1 5 3 2 2 8 2" xfId="47012" xr:uid="{00000000-0005-0000-0000-0000EDB60000}"/>
    <cellStyle name="20% - Accent1 5 3 2 2 9" xfId="47013" xr:uid="{00000000-0005-0000-0000-0000EEB60000}"/>
    <cellStyle name="20% - Accent1 5 3 2 3" xfId="47014" xr:uid="{00000000-0005-0000-0000-0000EFB60000}"/>
    <cellStyle name="20% - Accent1 5 3 2 3 2" xfId="47015" xr:uid="{00000000-0005-0000-0000-0000F0B60000}"/>
    <cellStyle name="20% - Accent1 5 3 2 3 2 2" xfId="47016" xr:uid="{00000000-0005-0000-0000-0000F1B60000}"/>
    <cellStyle name="20% - Accent1 5 3 2 3 2 2 2" xfId="47017" xr:uid="{00000000-0005-0000-0000-0000F2B60000}"/>
    <cellStyle name="20% - Accent1 5 3 2 3 2 2 2 2" xfId="47018" xr:uid="{00000000-0005-0000-0000-0000F3B60000}"/>
    <cellStyle name="20% - Accent1 5 3 2 3 2 2 3" xfId="47019" xr:uid="{00000000-0005-0000-0000-0000F4B60000}"/>
    <cellStyle name="20% - Accent1 5 3 2 3 2 3" xfId="47020" xr:uid="{00000000-0005-0000-0000-0000F5B60000}"/>
    <cellStyle name="20% - Accent1 5 3 2 3 2 3 2" xfId="47021" xr:uid="{00000000-0005-0000-0000-0000F6B60000}"/>
    <cellStyle name="20% - Accent1 5 3 2 3 2 4" xfId="47022" xr:uid="{00000000-0005-0000-0000-0000F7B60000}"/>
    <cellStyle name="20% - Accent1 5 3 2 3 3" xfId="47023" xr:uid="{00000000-0005-0000-0000-0000F8B60000}"/>
    <cellStyle name="20% - Accent1 5 3 2 3 3 2" xfId="47024" xr:uid="{00000000-0005-0000-0000-0000F9B60000}"/>
    <cellStyle name="20% - Accent1 5 3 2 3 3 2 2" xfId="47025" xr:uid="{00000000-0005-0000-0000-0000FAB60000}"/>
    <cellStyle name="20% - Accent1 5 3 2 3 3 2 2 2" xfId="47026" xr:uid="{00000000-0005-0000-0000-0000FBB60000}"/>
    <cellStyle name="20% - Accent1 5 3 2 3 3 2 3" xfId="47027" xr:uid="{00000000-0005-0000-0000-0000FCB60000}"/>
    <cellStyle name="20% - Accent1 5 3 2 3 3 3" xfId="47028" xr:uid="{00000000-0005-0000-0000-0000FDB60000}"/>
    <cellStyle name="20% - Accent1 5 3 2 3 3 3 2" xfId="47029" xr:uid="{00000000-0005-0000-0000-0000FEB60000}"/>
    <cellStyle name="20% - Accent1 5 3 2 3 3 4" xfId="47030" xr:uid="{00000000-0005-0000-0000-0000FFB60000}"/>
    <cellStyle name="20% - Accent1 5 3 2 3 4" xfId="47031" xr:uid="{00000000-0005-0000-0000-000000B70000}"/>
    <cellStyle name="20% - Accent1 5 3 2 3 4 2" xfId="47032" xr:uid="{00000000-0005-0000-0000-000001B70000}"/>
    <cellStyle name="20% - Accent1 5 3 2 3 4 2 2" xfId="47033" xr:uid="{00000000-0005-0000-0000-000002B70000}"/>
    <cellStyle name="20% - Accent1 5 3 2 3 4 2 2 2" xfId="47034" xr:uid="{00000000-0005-0000-0000-000003B70000}"/>
    <cellStyle name="20% - Accent1 5 3 2 3 4 2 3" xfId="47035" xr:uid="{00000000-0005-0000-0000-000004B70000}"/>
    <cellStyle name="20% - Accent1 5 3 2 3 4 3" xfId="47036" xr:uid="{00000000-0005-0000-0000-000005B70000}"/>
    <cellStyle name="20% - Accent1 5 3 2 3 4 3 2" xfId="47037" xr:uid="{00000000-0005-0000-0000-000006B70000}"/>
    <cellStyle name="20% - Accent1 5 3 2 3 4 4" xfId="47038" xr:uid="{00000000-0005-0000-0000-000007B70000}"/>
    <cellStyle name="20% - Accent1 5 3 2 3 5" xfId="47039" xr:uid="{00000000-0005-0000-0000-000008B70000}"/>
    <cellStyle name="20% - Accent1 5 3 2 3 5 2" xfId="47040" xr:uid="{00000000-0005-0000-0000-000009B70000}"/>
    <cellStyle name="20% - Accent1 5 3 2 3 5 2 2" xfId="47041" xr:uid="{00000000-0005-0000-0000-00000AB70000}"/>
    <cellStyle name="20% - Accent1 5 3 2 3 5 3" xfId="47042" xr:uid="{00000000-0005-0000-0000-00000BB70000}"/>
    <cellStyle name="20% - Accent1 5 3 2 3 6" xfId="47043" xr:uid="{00000000-0005-0000-0000-00000CB70000}"/>
    <cellStyle name="20% - Accent1 5 3 2 3 6 2" xfId="47044" xr:uid="{00000000-0005-0000-0000-00000DB70000}"/>
    <cellStyle name="20% - Accent1 5 3 2 3 6 2 2" xfId="47045" xr:uid="{00000000-0005-0000-0000-00000EB70000}"/>
    <cellStyle name="20% - Accent1 5 3 2 3 6 3" xfId="47046" xr:uid="{00000000-0005-0000-0000-00000FB70000}"/>
    <cellStyle name="20% - Accent1 5 3 2 3 7" xfId="47047" xr:uid="{00000000-0005-0000-0000-000010B70000}"/>
    <cellStyle name="20% - Accent1 5 3 2 3 7 2" xfId="47048" xr:uid="{00000000-0005-0000-0000-000011B70000}"/>
    <cellStyle name="20% - Accent1 5 3 2 3 8" xfId="47049" xr:uid="{00000000-0005-0000-0000-000012B70000}"/>
    <cellStyle name="20% - Accent1 5 3 2 3 8 2" xfId="47050" xr:uid="{00000000-0005-0000-0000-000013B70000}"/>
    <cellStyle name="20% - Accent1 5 3 2 3 9" xfId="47051" xr:uid="{00000000-0005-0000-0000-000014B70000}"/>
    <cellStyle name="20% - Accent1 5 3 2 4" xfId="47052" xr:uid="{00000000-0005-0000-0000-000015B70000}"/>
    <cellStyle name="20% - Accent1 5 3 2 4 2" xfId="47053" xr:uid="{00000000-0005-0000-0000-000016B70000}"/>
    <cellStyle name="20% - Accent1 5 3 2 4 2 2" xfId="47054" xr:uid="{00000000-0005-0000-0000-000017B70000}"/>
    <cellStyle name="20% - Accent1 5 3 2 4 2 2 2" xfId="47055" xr:uid="{00000000-0005-0000-0000-000018B70000}"/>
    <cellStyle name="20% - Accent1 5 3 2 4 2 3" xfId="47056" xr:uid="{00000000-0005-0000-0000-000019B70000}"/>
    <cellStyle name="20% - Accent1 5 3 2 4 3" xfId="47057" xr:uid="{00000000-0005-0000-0000-00001AB70000}"/>
    <cellStyle name="20% - Accent1 5 3 2 4 3 2" xfId="47058" xr:uid="{00000000-0005-0000-0000-00001BB70000}"/>
    <cellStyle name="20% - Accent1 5 3 2 4 4" xfId="47059" xr:uid="{00000000-0005-0000-0000-00001CB70000}"/>
    <cellStyle name="20% - Accent1 5 3 2 5" xfId="47060" xr:uid="{00000000-0005-0000-0000-00001DB70000}"/>
    <cellStyle name="20% - Accent1 5 3 2 5 2" xfId="47061" xr:uid="{00000000-0005-0000-0000-00001EB70000}"/>
    <cellStyle name="20% - Accent1 5 3 2 5 2 2" xfId="47062" xr:uid="{00000000-0005-0000-0000-00001FB70000}"/>
    <cellStyle name="20% - Accent1 5 3 2 5 2 2 2" xfId="47063" xr:uid="{00000000-0005-0000-0000-000020B70000}"/>
    <cellStyle name="20% - Accent1 5 3 2 5 2 3" xfId="47064" xr:uid="{00000000-0005-0000-0000-000021B70000}"/>
    <cellStyle name="20% - Accent1 5 3 2 5 3" xfId="47065" xr:uid="{00000000-0005-0000-0000-000022B70000}"/>
    <cellStyle name="20% - Accent1 5 3 2 5 3 2" xfId="47066" xr:uid="{00000000-0005-0000-0000-000023B70000}"/>
    <cellStyle name="20% - Accent1 5 3 2 5 4" xfId="47067" xr:uid="{00000000-0005-0000-0000-000024B70000}"/>
    <cellStyle name="20% - Accent1 5 3 2 6" xfId="47068" xr:uid="{00000000-0005-0000-0000-000025B70000}"/>
    <cellStyle name="20% - Accent1 5 3 2 6 2" xfId="47069" xr:uid="{00000000-0005-0000-0000-000026B70000}"/>
    <cellStyle name="20% - Accent1 5 3 2 6 2 2" xfId="47070" xr:uid="{00000000-0005-0000-0000-000027B70000}"/>
    <cellStyle name="20% - Accent1 5 3 2 6 2 2 2" xfId="47071" xr:uid="{00000000-0005-0000-0000-000028B70000}"/>
    <cellStyle name="20% - Accent1 5 3 2 6 2 3" xfId="47072" xr:uid="{00000000-0005-0000-0000-000029B70000}"/>
    <cellStyle name="20% - Accent1 5 3 2 6 3" xfId="47073" xr:uid="{00000000-0005-0000-0000-00002AB70000}"/>
    <cellStyle name="20% - Accent1 5 3 2 6 3 2" xfId="47074" xr:uid="{00000000-0005-0000-0000-00002BB70000}"/>
    <cellStyle name="20% - Accent1 5 3 2 6 4" xfId="47075" xr:uid="{00000000-0005-0000-0000-00002CB70000}"/>
    <cellStyle name="20% - Accent1 5 3 2 7" xfId="47076" xr:uid="{00000000-0005-0000-0000-00002DB70000}"/>
    <cellStyle name="20% - Accent1 5 3 2 7 2" xfId="47077" xr:uid="{00000000-0005-0000-0000-00002EB70000}"/>
    <cellStyle name="20% - Accent1 5 3 2 7 2 2" xfId="47078" xr:uid="{00000000-0005-0000-0000-00002FB70000}"/>
    <cellStyle name="20% - Accent1 5 3 2 7 3" xfId="47079" xr:uid="{00000000-0005-0000-0000-000030B70000}"/>
    <cellStyle name="20% - Accent1 5 3 2 8" xfId="47080" xr:uid="{00000000-0005-0000-0000-000031B70000}"/>
    <cellStyle name="20% - Accent1 5 3 2 8 2" xfId="47081" xr:uid="{00000000-0005-0000-0000-000032B70000}"/>
    <cellStyle name="20% - Accent1 5 3 2 8 2 2" xfId="47082" xr:uid="{00000000-0005-0000-0000-000033B70000}"/>
    <cellStyle name="20% - Accent1 5 3 2 8 3" xfId="47083" xr:uid="{00000000-0005-0000-0000-000034B70000}"/>
    <cellStyle name="20% - Accent1 5 3 2 9" xfId="47084" xr:uid="{00000000-0005-0000-0000-000035B70000}"/>
    <cellStyle name="20% - Accent1 5 3 2 9 2" xfId="47085" xr:uid="{00000000-0005-0000-0000-000036B70000}"/>
    <cellStyle name="20% - Accent1 5 3 3" xfId="47086" xr:uid="{00000000-0005-0000-0000-000037B70000}"/>
    <cellStyle name="20% - Accent1 5 3 3 10" xfId="47087" xr:uid="{00000000-0005-0000-0000-000038B70000}"/>
    <cellStyle name="20% - Accent1 5 3 3 10 2" xfId="47088" xr:uid="{00000000-0005-0000-0000-000039B70000}"/>
    <cellStyle name="20% - Accent1 5 3 3 11" xfId="47089" xr:uid="{00000000-0005-0000-0000-00003AB70000}"/>
    <cellStyle name="20% - Accent1 5 3 3 2" xfId="47090" xr:uid="{00000000-0005-0000-0000-00003BB70000}"/>
    <cellStyle name="20% - Accent1 5 3 3 2 2" xfId="47091" xr:uid="{00000000-0005-0000-0000-00003CB70000}"/>
    <cellStyle name="20% - Accent1 5 3 3 2 2 2" xfId="47092" xr:uid="{00000000-0005-0000-0000-00003DB70000}"/>
    <cellStyle name="20% - Accent1 5 3 3 2 2 2 2" xfId="47093" xr:uid="{00000000-0005-0000-0000-00003EB70000}"/>
    <cellStyle name="20% - Accent1 5 3 3 2 2 2 2 2" xfId="47094" xr:uid="{00000000-0005-0000-0000-00003FB70000}"/>
    <cellStyle name="20% - Accent1 5 3 3 2 2 2 3" xfId="47095" xr:uid="{00000000-0005-0000-0000-000040B70000}"/>
    <cellStyle name="20% - Accent1 5 3 3 2 2 3" xfId="47096" xr:uid="{00000000-0005-0000-0000-000041B70000}"/>
    <cellStyle name="20% - Accent1 5 3 3 2 2 3 2" xfId="47097" xr:uid="{00000000-0005-0000-0000-000042B70000}"/>
    <cellStyle name="20% - Accent1 5 3 3 2 2 4" xfId="47098" xr:uid="{00000000-0005-0000-0000-000043B70000}"/>
    <cellStyle name="20% - Accent1 5 3 3 2 3" xfId="47099" xr:uid="{00000000-0005-0000-0000-000044B70000}"/>
    <cellStyle name="20% - Accent1 5 3 3 2 3 2" xfId="47100" xr:uid="{00000000-0005-0000-0000-000045B70000}"/>
    <cellStyle name="20% - Accent1 5 3 3 2 3 2 2" xfId="47101" xr:uid="{00000000-0005-0000-0000-000046B70000}"/>
    <cellStyle name="20% - Accent1 5 3 3 2 3 2 2 2" xfId="47102" xr:uid="{00000000-0005-0000-0000-000047B70000}"/>
    <cellStyle name="20% - Accent1 5 3 3 2 3 2 3" xfId="47103" xr:uid="{00000000-0005-0000-0000-000048B70000}"/>
    <cellStyle name="20% - Accent1 5 3 3 2 3 3" xfId="47104" xr:uid="{00000000-0005-0000-0000-000049B70000}"/>
    <cellStyle name="20% - Accent1 5 3 3 2 3 3 2" xfId="47105" xr:uid="{00000000-0005-0000-0000-00004AB70000}"/>
    <cellStyle name="20% - Accent1 5 3 3 2 3 4" xfId="47106" xr:uid="{00000000-0005-0000-0000-00004BB70000}"/>
    <cellStyle name="20% - Accent1 5 3 3 2 4" xfId="47107" xr:uid="{00000000-0005-0000-0000-00004CB70000}"/>
    <cellStyle name="20% - Accent1 5 3 3 2 4 2" xfId="47108" xr:uid="{00000000-0005-0000-0000-00004DB70000}"/>
    <cellStyle name="20% - Accent1 5 3 3 2 4 2 2" xfId="47109" xr:uid="{00000000-0005-0000-0000-00004EB70000}"/>
    <cellStyle name="20% - Accent1 5 3 3 2 4 2 2 2" xfId="47110" xr:uid="{00000000-0005-0000-0000-00004FB70000}"/>
    <cellStyle name="20% - Accent1 5 3 3 2 4 2 3" xfId="47111" xr:uid="{00000000-0005-0000-0000-000050B70000}"/>
    <cellStyle name="20% - Accent1 5 3 3 2 4 3" xfId="47112" xr:uid="{00000000-0005-0000-0000-000051B70000}"/>
    <cellStyle name="20% - Accent1 5 3 3 2 4 3 2" xfId="47113" xr:uid="{00000000-0005-0000-0000-000052B70000}"/>
    <cellStyle name="20% - Accent1 5 3 3 2 4 4" xfId="47114" xr:uid="{00000000-0005-0000-0000-000053B70000}"/>
    <cellStyle name="20% - Accent1 5 3 3 2 5" xfId="47115" xr:uid="{00000000-0005-0000-0000-000054B70000}"/>
    <cellStyle name="20% - Accent1 5 3 3 2 5 2" xfId="47116" xr:uid="{00000000-0005-0000-0000-000055B70000}"/>
    <cellStyle name="20% - Accent1 5 3 3 2 5 2 2" xfId="47117" xr:uid="{00000000-0005-0000-0000-000056B70000}"/>
    <cellStyle name="20% - Accent1 5 3 3 2 5 3" xfId="47118" xr:uid="{00000000-0005-0000-0000-000057B70000}"/>
    <cellStyle name="20% - Accent1 5 3 3 2 6" xfId="47119" xr:uid="{00000000-0005-0000-0000-000058B70000}"/>
    <cellStyle name="20% - Accent1 5 3 3 2 6 2" xfId="47120" xr:uid="{00000000-0005-0000-0000-000059B70000}"/>
    <cellStyle name="20% - Accent1 5 3 3 2 6 2 2" xfId="47121" xr:uid="{00000000-0005-0000-0000-00005AB70000}"/>
    <cellStyle name="20% - Accent1 5 3 3 2 6 3" xfId="47122" xr:uid="{00000000-0005-0000-0000-00005BB70000}"/>
    <cellStyle name="20% - Accent1 5 3 3 2 7" xfId="47123" xr:uid="{00000000-0005-0000-0000-00005CB70000}"/>
    <cellStyle name="20% - Accent1 5 3 3 2 7 2" xfId="47124" xr:uid="{00000000-0005-0000-0000-00005DB70000}"/>
    <cellStyle name="20% - Accent1 5 3 3 2 8" xfId="47125" xr:uid="{00000000-0005-0000-0000-00005EB70000}"/>
    <cellStyle name="20% - Accent1 5 3 3 2 8 2" xfId="47126" xr:uid="{00000000-0005-0000-0000-00005FB70000}"/>
    <cellStyle name="20% - Accent1 5 3 3 2 9" xfId="47127" xr:uid="{00000000-0005-0000-0000-000060B70000}"/>
    <cellStyle name="20% - Accent1 5 3 3 3" xfId="47128" xr:uid="{00000000-0005-0000-0000-000061B70000}"/>
    <cellStyle name="20% - Accent1 5 3 3 3 2" xfId="47129" xr:uid="{00000000-0005-0000-0000-000062B70000}"/>
    <cellStyle name="20% - Accent1 5 3 3 3 2 2" xfId="47130" xr:uid="{00000000-0005-0000-0000-000063B70000}"/>
    <cellStyle name="20% - Accent1 5 3 3 3 2 2 2" xfId="47131" xr:uid="{00000000-0005-0000-0000-000064B70000}"/>
    <cellStyle name="20% - Accent1 5 3 3 3 2 2 2 2" xfId="47132" xr:uid="{00000000-0005-0000-0000-000065B70000}"/>
    <cellStyle name="20% - Accent1 5 3 3 3 2 2 3" xfId="47133" xr:uid="{00000000-0005-0000-0000-000066B70000}"/>
    <cellStyle name="20% - Accent1 5 3 3 3 2 3" xfId="47134" xr:uid="{00000000-0005-0000-0000-000067B70000}"/>
    <cellStyle name="20% - Accent1 5 3 3 3 2 3 2" xfId="47135" xr:uid="{00000000-0005-0000-0000-000068B70000}"/>
    <cellStyle name="20% - Accent1 5 3 3 3 2 4" xfId="47136" xr:uid="{00000000-0005-0000-0000-000069B70000}"/>
    <cellStyle name="20% - Accent1 5 3 3 3 3" xfId="47137" xr:uid="{00000000-0005-0000-0000-00006AB70000}"/>
    <cellStyle name="20% - Accent1 5 3 3 3 3 2" xfId="47138" xr:uid="{00000000-0005-0000-0000-00006BB70000}"/>
    <cellStyle name="20% - Accent1 5 3 3 3 3 2 2" xfId="47139" xr:uid="{00000000-0005-0000-0000-00006CB70000}"/>
    <cellStyle name="20% - Accent1 5 3 3 3 3 2 2 2" xfId="47140" xr:uid="{00000000-0005-0000-0000-00006DB70000}"/>
    <cellStyle name="20% - Accent1 5 3 3 3 3 2 3" xfId="47141" xr:uid="{00000000-0005-0000-0000-00006EB70000}"/>
    <cellStyle name="20% - Accent1 5 3 3 3 3 3" xfId="47142" xr:uid="{00000000-0005-0000-0000-00006FB70000}"/>
    <cellStyle name="20% - Accent1 5 3 3 3 3 3 2" xfId="47143" xr:uid="{00000000-0005-0000-0000-000070B70000}"/>
    <cellStyle name="20% - Accent1 5 3 3 3 3 4" xfId="47144" xr:uid="{00000000-0005-0000-0000-000071B70000}"/>
    <cellStyle name="20% - Accent1 5 3 3 3 4" xfId="47145" xr:uid="{00000000-0005-0000-0000-000072B70000}"/>
    <cellStyle name="20% - Accent1 5 3 3 3 4 2" xfId="47146" xr:uid="{00000000-0005-0000-0000-000073B70000}"/>
    <cellStyle name="20% - Accent1 5 3 3 3 4 2 2" xfId="47147" xr:uid="{00000000-0005-0000-0000-000074B70000}"/>
    <cellStyle name="20% - Accent1 5 3 3 3 4 2 2 2" xfId="47148" xr:uid="{00000000-0005-0000-0000-000075B70000}"/>
    <cellStyle name="20% - Accent1 5 3 3 3 4 2 3" xfId="47149" xr:uid="{00000000-0005-0000-0000-000076B70000}"/>
    <cellStyle name="20% - Accent1 5 3 3 3 4 3" xfId="47150" xr:uid="{00000000-0005-0000-0000-000077B70000}"/>
    <cellStyle name="20% - Accent1 5 3 3 3 4 3 2" xfId="47151" xr:uid="{00000000-0005-0000-0000-000078B70000}"/>
    <cellStyle name="20% - Accent1 5 3 3 3 4 4" xfId="47152" xr:uid="{00000000-0005-0000-0000-000079B70000}"/>
    <cellStyle name="20% - Accent1 5 3 3 3 5" xfId="47153" xr:uid="{00000000-0005-0000-0000-00007AB70000}"/>
    <cellStyle name="20% - Accent1 5 3 3 3 5 2" xfId="47154" xr:uid="{00000000-0005-0000-0000-00007BB70000}"/>
    <cellStyle name="20% - Accent1 5 3 3 3 5 2 2" xfId="47155" xr:uid="{00000000-0005-0000-0000-00007CB70000}"/>
    <cellStyle name="20% - Accent1 5 3 3 3 5 3" xfId="47156" xr:uid="{00000000-0005-0000-0000-00007DB70000}"/>
    <cellStyle name="20% - Accent1 5 3 3 3 6" xfId="47157" xr:uid="{00000000-0005-0000-0000-00007EB70000}"/>
    <cellStyle name="20% - Accent1 5 3 3 3 6 2" xfId="47158" xr:uid="{00000000-0005-0000-0000-00007FB70000}"/>
    <cellStyle name="20% - Accent1 5 3 3 3 6 2 2" xfId="47159" xr:uid="{00000000-0005-0000-0000-000080B70000}"/>
    <cellStyle name="20% - Accent1 5 3 3 3 6 3" xfId="47160" xr:uid="{00000000-0005-0000-0000-000081B70000}"/>
    <cellStyle name="20% - Accent1 5 3 3 3 7" xfId="47161" xr:uid="{00000000-0005-0000-0000-000082B70000}"/>
    <cellStyle name="20% - Accent1 5 3 3 3 7 2" xfId="47162" xr:uid="{00000000-0005-0000-0000-000083B70000}"/>
    <cellStyle name="20% - Accent1 5 3 3 3 8" xfId="47163" xr:uid="{00000000-0005-0000-0000-000084B70000}"/>
    <cellStyle name="20% - Accent1 5 3 3 3 8 2" xfId="47164" xr:uid="{00000000-0005-0000-0000-000085B70000}"/>
    <cellStyle name="20% - Accent1 5 3 3 3 9" xfId="47165" xr:uid="{00000000-0005-0000-0000-000086B70000}"/>
    <cellStyle name="20% - Accent1 5 3 3 4" xfId="47166" xr:uid="{00000000-0005-0000-0000-000087B70000}"/>
    <cellStyle name="20% - Accent1 5 3 3 4 2" xfId="47167" xr:uid="{00000000-0005-0000-0000-000088B70000}"/>
    <cellStyle name="20% - Accent1 5 3 3 4 2 2" xfId="47168" xr:uid="{00000000-0005-0000-0000-000089B70000}"/>
    <cellStyle name="20% - Accent1 5 3 3 4 2 2 2" xfId="47169" xr:uid="{00000000-0005-0000-0000-00008AB70000}"/>
    <cellStyle name="20% - Accent1 5 3 3 4 2 3" xfId="47170" xr:uid="{00000000-0005-0000-0000-00008BB70000}"/>
    <cellStyle name="20% - Accent1 5 3 3 4 3" xfId="47171" xr:uid="{00000000-0005-0000-0000-00008CB70000}"/>
    <cellStyle name="20% - Accent1 5 3 3 4 3 2" xfId="47172" xr:uid="{00000000-0005-0000-0000-00008DB70000}"/>
    <cellStyle name="20% - Accent1 5 3 3 4 4" xfId="47173" xr:uid="{00000000-0005-0000-0000-00008EB70000}"/>
    <cellStyle name="20% - Accent1 5 3 3 5" xfId="47174" xr:uid="{00000000-0005-0000-0000-00008FB70000}"/>
    <cellStyle name="20% - Accent1 5 3 3 5 2" xfId="47175" xr:uid="{00000000-0005-0000-0000-000090B70000}"/>
    <cellStyle name="20% - Accent1 5 3 3 5 2 2" xfId="47176" xr:uid="{00000000-0005-0000-0000-000091B70000}"/>
    <cellStyle name="20% - Accent1 5 3 3 5 2 2 2" xfId="47177" xr:uid="{00000000-0005-0000-0000-000092B70000}"/>
    <cellStyle name="20% - Accent1 5 3 3 5 2 3" xfId="47178" xr:uid="{00000000-0005-0000-0000-000093B70000}"/>
    <cellStyle name="20% - Accent1 5 3 3 5 3" xfId="47179" xr:uid="{00000000-0005-0000-0000-000094B70000}"/>
    <cellStyle name="20% - Accent1 5 3 3 5 3 2" xfId="47180" xr:uid="{00000000-0005-0000-0000-000095B70000}"/>
    <cellStyle name="20% - Accent1 5 3 3 5 4" xfId="47181" xr:uid="{00000000-0005-0000-0000-000096B70000}"/>
    <cellStyle name="20% - Accent1 5 3 3 6" xfId="47182" xr:uid="{00000000-0005-0000-0000-000097B70000}"/>
    <cellStyle name="20% - Accent1 5 3 3 6 2" xfId="47183" xr:uid="{00000000-0005-0000-0000-000098B70000}"/>
    <cellStyle name="20% - Accent1 5 3 3 6 2 2" xfId="47184" xr:uid="{00000000-0005-0000-0000-000099B70000}"/>
    <cellStyle name="20% - Accent1 5 3 3 6 2 2 2" xfId="47185" xr:uid="{00000000-0005-0000-0000-00009AB70000}"/>
    <cellStyle name="20% - Accent1 5 3 3 6 2 3" xfId="47186" xr:uid="{00000000-0005-0000-0000-00009BB70000}"/>
    <cellStyle name="20% - Accent1 5 3 3 6 3" xfId="47187" xr:uid="{00000000-0005-0000-0000-00009CB70000}"/>
    <cellStyle name="20% - Accent1 5 3 3 6 3 2" xfId="47188" xr:uid="{00000000-0005-0000-0000-00009DB70000}"/>
    <cellStyle name="20% - Accent1 5 3 3 6 4" xfId="47189" xr:uid="{00000000-0005-0000-0000-00009EB70000}"/>
    <cellStyle name="20% - Accent1 5 3 3 7" xfId="47190" xr:uid="{00000000-0005-0000-0000-00009FB70000}"/>
    <cellStyle name="20% - Accent1 5 3 3 7 2" xfId="47191" xr:uid="{00000000-0005-0000-0000-0000A0B70000}"/>
    <cellStyle name="20% - Accent1 5 3 3 7 2 2" xfId="47192" xr:uid="{00000000-0005-0000-0000-0000A1B70000}"/>
    <cellStyle name="20% - Accent1 5 3 3 7 3" xfId="47193" xr:uid="{00000000-0005-0000-0000-0000A2B70000}"/>
    <cellStyle name="20% - Accent1 5 3 3 8" xfId="47194" xr:uid="{00000000-0005-0000-0000-0000A3B70000}"/>
    <cellStyle name="20% - Accent1 5 3 3 8 2" xfId="47195" xr:uid="{00000000-0005-0000-0000-0000A4B70000}"/>
    <cellStyle name="20% - Accent1 5 3 3 8 2 2" xfId="47196" xr:uid="{00000000-0005-0000-0000-0000A5B70000}"/>
    <cellStyle name="20% - Accent1 5 3 3 8 3" xfId="47197" xr:uid="{00000000-0005-0000-0000-0000A6B70000}"/>
    <cellStyle name="20% - Accent1 5 3 3 9" xfId="47198" xr:uid="{00000000-0005-0000-0000-0000A7B70000}"/>
    <cellStyle name="20% - Accent1 5 3 3 9 2" xfId="47199" xr:uid="{00000000-0005-0000-0000-0000A8B70000}"/>
    <cellStyle name="20% - Accent1 5 3 4" xfId="47200" xr:uid="{00000000-0005-0000-0000-0000A9B70000}"/>
    <cellStyle name="20% - Accent1 5 3 4 10" xfId="47201" xr:uid="{00000000-0005-0000-0000-0000AAB70000}"/>
    <cellStyle name="20% - Accent1 5 3 4 10 2" xfId="47202" xr:uid="{00000000-0005-0000-0000-0000ABB70000}"/>
    <cellStyle name="20% - Accent1 5 3 4 11" xfId="47203" xr:uid="{00000000-0005-0000-0000-0000ACB70000}"/>
    <cellStyle name="20% - Accent1 5 3 4 2" xfId="47204" xr:uid="{00000000-0005-0000-0000-0000ADB70000}"/>
    <cellStyle name="20% - Accent1 5 3 4 2 2" xfId="47205" xr:uid="{00000000-0005-0000-0000-0000AEB70000}"/>
    <cellStyle name="20% - Accent1 5 3 4 2 2 2" xfId="47206" xr:uid="{00000000-0005-0000-0000-0000AFB70000}"/>
    <cellStyle name="20% - Accent1 5 3 4 2 2 2 2" xfId="47207" xr:uid="{00000000-0005-0000-0000-0000B0B70000}"/>
    <cellStyle name="20% - Accent1 5 3 4 2 2 2 2 2" xfId="47208" xr:uid="{00000000-0005-0000-0000-0000B1B70000}"/>
    <cellStyle name="20% - Accent1 5 3 4 2 2 2 3" xfId="47209" xr:uid="{00000000-0005-0000-0000-0000B2B70000}"/>
    <cellStyle name="20% - Accent1 5 3 4 2 2 3" xfId="47210" xr:uid="{00000000-0005-0000-0000-0000B3B70000}"/>
    <cellStyle name="20% - Accent1 5 3 4 2 2 3 2" xfId="47211" xr:uid="{00000000-0005-0000-0000-0000B4B70000}"/>
    <cellStyle name="20% - Accent1 5 3 4 2 2 4" xfId="47212" xr:uid="{00000000-0005-0000-0000-0000B5B70000}"/>
    <cellStyle name="20% - Accent1 5 3 4 2 3" xfId="47213" xr:uid="{00000000-0005-0000-0000-0000B6B70000}"/>
    <cellStyle name="20% - Accent1 5 3 4 2 3 2" xfId="47214" xr:uid="{00000000-0005-0000-0000-0000B7B70000}"/>
    <cellStyle name="20% - Accent1 5 3 4 2 3 2 2" xfId="47215" xr:uid="{00000000-0005-0000-0000-0000B8B70000}"/>
    <cellStyle name="20% - Accent1 5 3 4 2 3 2 2 2" xfId="47216" xr:uid="{00000000-0005-0000-0000-0000B9B70000}"/>
    <cellStyle name="20% - Accent1 5 3 4 2 3 2 3" xfId="47217" xr:uid="{00000000-0005-0000-0000-0000BAB70000}"/>
    <cellStyle name="20% - Accent1 5 3 4 2 3 3" xfId="47218" xr:uid="{00000000-0005-0000-0000-0000BBB70000}"/>
    <cellStyle name="20% - Accent1 5 3 4 2 3 3 2" xfId="47219" xr:uid="{00000000-0005-0000-0000-0000BCB70000}"/>
    <cellStyle name="20% - Accent1 5 3 4 2 3 4" xfId="47220" xr:uid="{00000000-0005-0000-0000-0000BDB70000}"/>
    <cellStyle name="20% - Accent1 5 3 4 2 4" xfId="47221" xr:uid="{00000000-0005-0000-0000-0000BEB70000}"/>
    <cellStyle name="20% - Accent1 5 3 4 2 4 2" xfId="47222" xr:uid="{00000000-0005-0000-0000-0000BFB70000}"/>
    <cellStyle name="20% - Accent1 5 3 4 2 4 2 2" xfId="47223" xr:uid="{00000000-0005-0000-0000-0000C0B70000}"/>
    <cellStyle name="20% - Accent1 5 3 4 2 4 2 2 2" xfId="47224" xr:uid="{00000000-0005-0000-0000-0000C1B70000}"/>
    <cellStyle name="20% - Accent1 5 3 4 2 4 2 3" xfId="47225" xr:uid="{00000000-0005-0000-0000-0000C2B70000}"/>
    <cellStyle name="20% - Accent1 5 3 4 2 4 3" xfId="47226" xr:uid="{00000000-0005-0000-0000-0000C3B70000}"/>
    <cellStyle name="20% - Accent1 5 3 4 2 4 3 2" xfId="47227" xr:uid="{00000000-0005-0000-0000-0000C4B70000}"/>
    <cellStyle name="20% - Accent1 5 3 4 2 4 4" xfId="47228" xr:uid="{00000000-0005-0000-0000-0000C5B70000}"/>
    <cellStyle name="20% - Accent1 5 3 4 2 5" xfId="47229" xr:uid="{00000000-0005-0000-0000-0000C6B70000}"/>
    <cellStyle name="20% - Accent1 5 3 4 2 5 2" xfId="47230" xr:uid="{00000000-0005-0000-0000-0000C7B70000}"/>
    <cellStyle name="20% - Accent1 5 3 4 2 5 2 2" xfId="47231" xr:uid="{00000000-0005-0000-0000-0000C8B70000}"/>
    <cellStyle name="20% - Accent1 5 3 4 2 5 3" xfId="47232" xr:uid="{00000000-0005-0000-0000-0000C9B70000}"/>
    <cellStyle name="20% - Accent1 5 3 4 2 6" xfId="47233" xr:uid="{00000000-0005-0000-0000-0000CAB70000}"/>
    <cellStyle name="20% - Accent1 5 3 4 2 6 2" xfId="47234" xr:uid="{00000000-0005-0000-0000-0000CBB70000}"/>
    <cellStyle name="20% - Accent1 5 3 4 2 6 2 2" xfId="47235" xr:uid="{00000000-0005-0000-0000-0000CCB70000}"/>
    <cellStyle name="20% - Accent1 5 3 4 2 6 3" xfId="47236" xr:uid="{00000000-0005-0000-0000-0000CDB70000}"/>
    <cellStyle name="20% - Accent1 5 3 4 2 7" xfId="47237" xr:uid="{00000000-0005-0000-0000-0000CEB70000}"/>
    <cellStyle name="20% - Accent1 5 3 4 2 7 2" xfId="47238" xr:uid="{00000000-0005-0000-0000-0000CFB70000}"/>
    <cellStyle name="20% - Accent1 5 3 4 2 8" xfId="47239" xr:uid="{00000000-0005-0000-0000-0000D0B70000}"/>
    <cellStyle name="20% - Accent1 5 3 4 2 8 2" xfId="47240" xr:uid="{00000000-0005-0000-0000-0000D1B70000}"/>
    <cellStyle name="20% - Accent1 5 3 4 2 9" xfId="47241" xr:uid="{00000000-0005-0000-0000-0000D2B70000}"/>
    <cellStyle name="20% - Accent1 5 3 4 3" xfId="47242" xr:uid="{00000000-0005-0000-0000-0000D3B70000}"/>
    <cellStyle name="20% - Accent1 5 3 4 3 2" xfId="47243" xr:uid="{00000000-0005-0000-0000-0000D4B70000}"/>
    <cellStyle name="20% - Accent1 5 3 4 3 2 2" xfId="47244" xr:uid="{00000000-0005-0000-0000-0000D5B70000}"/>
    <cellStyle name="20% - Accent1 5 3 4 3 2 2 2" xfId="47245" xr:uid="{00000000-0005-0000-0000-0000D6B70000}"/>
    <cellStyle name="20% - Accent1 5 3 4 3 2 2 2 2" xfId="47246" xr:uid="{00000000-0005-0000-0000-0000D7B70000}"/>
    <cellStyle name="20% - Accent1 5 3 4 3 2 2 3" xfId="47247" xr:uid="{00000000-0005-0000-0000-0000D8B70000}"/>
    <cellStyle name="20% - Accent1 5 3 4 3 2 3" xfId="47248" xr:uid="{00000000-0005-0000-0000-0000D9B70000}"/>
    <cellStyle name="20% - Accent1 5 3 4 3 2 3 2" xfId="47249" xr:uid="{00000000-0005-0000-0000-0000DAB70000}"/>
    <cellStyle name="20% - Accent1 5 3 4 3 2 4" xfId="47250" xr:uid="{00000000-0005-0000-0000-0000DBB70000}"/>
    <cellStyle name="20% - Accent1 5 3 4 3 3" xfId="47251" xr:uid="{00000000-0005-0000-0000-0000DCB70000}"/>
    <cellStyle name="20% - Accent1 5 3 4 3 3 2" xfId="47252" xr:uid="{00000000-0005-0000-0000-0000DDB70000}"/>
    <cellStyle name="20% - Accent1 5 3 4 3 3 2 2" xfId="47253" xr:uid="{00000000-0005-0000-0000-0000DEB70000}"/>
    <cellStyle name="20% - Accent1 5 3 4 3 3 2 2 2" xfId="47254" xr:uid="{00000000-0005-0000-0000-0000DFB70000}"/>
    <cellStyle name="20% - Accent1 5 3 4 3 3 2 3" xfId="47255" xr:uid="{00000000-0005-0000-0000-0000E0B70000}"/>
    <cellStyle name="20% - Accent1 5 3 4 3 3 3" xfId="47256" xr:uid="{00000000-0005-0000-0000-0000E1B70000}"/>
    <cellStyle name="20% - Accent1 5 3 4 3 3 3 2" xfId="47257" xr:uid="{00000000-0005-0000-0000-0000E2B70000}"/>
    <cellStyle name="20% - Accent1 5 3 4 3 3 4" xfId="47258" xr:uid="{00000000-0005-0000-0000-0000E3B70000}"/>
    <cellStyle name="20% - Accent1 5 3 4 3 4" xfId="47259" xr:uid="{00000000-0005-0000-0000-0000E4B70000}"/>
    <cellStyle name="20% - Accent1 5 3 4 3 4 2" xfId="47260" xr:uid="{00000000-0005-0000-0000-0000E5B70000}"/>
    <cellStyle name="20% - Accent1 5 3 4 3 4 2 2" xfId="47261" xr:uid="{00000000-0005-0000-0000-0000E6B70000}"/>
    <cellStyle name="20% - Accent1 5 3 4 3 4 2 2 2" xfId="47262" xr:uid="{00000000-0005-0000-0000-0000E7B70000}"/>
    <cellStyle name="20% - Accent1 5 3 4 3 4 2 3" xfId="47263" xr:uid="{00000000-0005-0000-0000-0000E8B70000}"/>
    <cellStyle name="20% - Accent1 5 3 4 3 4 3" xfId="47264" xr:uid="{00000000-0005-0000-0000-0000E9B70000}"/>
    <cellStyle name="20% - Accent1 5 3 4 3 4 3 2" xfId="47265" xr:uid="{00000000-0005-0000-0000-0000EAB70000}"/>
    <cellStyle name="20% - Accent1 5 3 4 3 4 4" xfId="47266" xr:uid="{00000000-0005-0000-0000-0000EBB70000}"/>
    <cellStyle name="20% - Accent1 5 3 4 3 5" xfId="47267" xr:uid="{00000000-0005-0000-0000-0000ECB70000}"/>
    <cellStyle name="20% - Accent1 5 3 4 3 5 2" xfId="47268" xr:uid="{00000000-0005-0000-0000-0000EDB70000}"/>
    <cellStyle name="20% - Accent1 5 3 4 3 5 2 2" xfId="47269" xr:uid="{00000000-0005-0000-0000-0000EEB70000}"/>
    <cellStyle name="20% - Accent1 5 3 4 3 5 3" xfId="47270" xr:uid="{00000000-0005-0000-0000-0000EFB70000}"/>
    <cellStyle name="20% - Accent1 5 3 4 3 6" xfId="47271" xr:uid="{00000000-0005-0000-0000-0000F0B70000}"/>
    <cellStyle name="20% - Accent1 5 3 4 3 6 2" xfId="47272" xr:uid="{00000000-0005-0000-0000-0000F1B70000}"/>
    <cellStyle name="20% - Accent1 5 3 4 3 6 2 2" xfId="47273" xr:uid="{00000000-0005-0000-0000-0000F2B70000}"/>
    <cellStyle name="20% - Accent1 5 3 4 3 6 3" xfId="47274" xr:uid="{00000000-0005-0000-0000-0000F3B70000}"/>
    <cellStyle name="20% - Accent1 5 3 4 3 7" xfId="47275" xr:uid="{00000000-0005-0000-0000-0000F4B70000}"/>
    <cellStyle name="20% - Accent1 5 3 4 3 7 2" xfId="47276" xr:uid="{00000000-0005-0000-0000-0000F5B70000}"/>
    <cellStyle name="20% - Accent1 5 3 4 3 8" xfId="47277" xr:uid="{00000000-0005-0000-0000-0000F6B70000}"/>
    <cellStyle name="20% - Accent1 5 3 4 3 8 2" xfId="47278" xr:uid="{00000000-0005-0000-0000-0000F7B70000}"/>
    <cellStyle name="20% - Accent1 5 3 4 3 9" xfId="47279" xr:uid="{00000000-0005-0000-0000-0000F8B70000}"/>
    <cellStyle name="20% - Accent1 5 3 4 4" xfId="47280" xr:uid="{00000000-0005-0000-0000-0000F9B70000}"/>
    <cellStyle name="20% - Accent1 5 3 4 4 2" xfId="47281" xr:uid="{00000000-0005-0000-0000-0000FAB70000}"/>
    <cellStyle name="20% - Accent1 5 3 4 4 2 2" xfId="47282" xr:uid="{00000000-0005-0000-0000-0000FBB70000}"/>
    <cellStyle name="20% - Accent1 5 3 4 4 2 2 2" xfId="47283" xr:uid="{00000000-0005-0000-0000-0000FCB70000}"/>
    <cellStyle name="20% - Accent1 5 3 4 4 2 3" xfId="47284" xr:uid="{00000000-0005-0000-0000-0000FDB70000}"/>
    <cellStyle name="20% - Accent1 5 3 4 4 3" xfId="47285" xr:uid="{00000000-0005-0000-0000-0000FEB70000}"/>
    <cellStyle name="20% - Accent1 5 3 4 4 3 2" xfId="47286" xr:uid="{00000000-0005-0000-0000-0000FFB70000}"/>
    <cellStyle name="20% - Accent1 5 3 4 4 4" xfId="47287" xr:uid="{00000000-0005-0000-0000-000000B80000}"/>
    <cellStyle name="20% - Accent1 5 3 4 5" xfId="47288" xr:uid="{00000000-0005-0000-0000-000001B80000}"/>
    <cellStyle name="20% - Accent1 5 3 4 5 2" xfId="47289" xr:uid="{00000000-0005-0000-0000-000002B80000}"/>
    <cellStyle name="20% - Accent1 5 3 4 5 2 2" xfId="47290" xr:uid="{00000000-0005-0000-0000-000003B80000}"/>
    <cellStyle name="20% - Accent1 5 3 4 5 2 2 2" xfId="47291" xr:uid="{00000000-0005-0000-0000-000004B80000}"/>
    <cellStyle name="20% - Accent1 5 3 4 5 2 3" xfId="47292" xr:uid="{00000000-0005-0000-0000-000005B80000}"/>
    <cellStyle name="20% - Accent1 5 3 4 5 3" xfId="47293" xr:uid="{00000000-0005-0000-0000-000006B80000}"/>
    <cellStyle name="20% - Accent1 5 3 4 5 3 2" xfId="47294" xr:uid="{00000000-0005-0000-0000-000007B80000}"/>
    <cellStyle name="20% - Accent1 5 3 4 5 4" xfId="47295" xr:uid="{00000000-0005-0000-0000-000008B80000}"/>
    <cellStyle name="20% - Accent1 5 3 4 6" xfId="47296" xr:uid="{00000000-0005-0000-0000-000009B80000}"/>
    <cellStyle name="20% - Accent1 5 3 4 6 2" xfId="47297" xr:uid="{00000000-0005-0000-0000-00000AB80000}"/>
    <cellStyle name="20% - Accent1 5 3 4 6 2 2" xfId="47298" xr:uid="{00000000-0005-0000-0000-00000BB80000}"/>
    <cellStyle name="20% - Accent1 5 3 4 6 2 2 2" xfId="47299" xr:uid="{00000000-0005-0000-0000-00000CB80000}"/>
    <cellStyle name="20% - Accent1 5 3 4 6 2 3" xfId="47300" xr:uid="{00000000-0005-0000-0000-00000DB80000}"/>
    <cellStyle name="20% - Accent1 5 3 4 6 3" xfId="47301" xr:uid="{00000000-0005-0000-0000-00000EB80000}"/>
    <cellStyle name="20% - Accent1 5 3 4 6 3 2" xfId="47302" xr:uid="{00000000-0005-0000-0000-00000FB80000}"/>
    <cellStyle name="20% - Accent1 5 3 4 6 4" xfId="47303" xr:uid="{00000000-0005-0000-0000-000010B80000}"/>
    <cellStyle name="20% - Accent1 5 3 4 7" xfId="47304" xr:uid="{00000000-0005-0000-0000-000011B80000}"/>
    <cellStyle name="20% - Accent1 5 3 4 7 2" xfId="47305" xr:uid="{00000000-0005-0000-0000-000012B80000}"/>
    <cellStyle name="20% - Accent1 5 3 4 7 2 2" xfId="47306" xr:uid="{00000000-0005-0000-0000-000013B80000}"/>
    <cellStyle name="20% - Accent1 5 3 4 7 3" xfId="47307" xr:uid="{00000000-0005-0000-0000-000014B80000}"/>
    <cellStyle name="20% - Accent1 5 3 4 8" xfId="47308" xr:uid="{00000000-0005-0000-0000-000015B80000}"/>
    <cellStyle name="20% - Accent1 5 3 4 8 2" xfId="47309" xr:uid="{00000000-0005-0000-0000-000016B80000}"/>
    <cellStyle name="20% - Accent1 5 3 4 8 2 2" xfId="47310" xr:uid="{00000000-0005-0000-0000-000017B80000}"/>
    <cellStyle name="20% - Accent1 5 3 4 8 3" xfId="47311" xr:uid="{00000000-0005-0000-0000-000018B80000}"/>
    <cellStyle name="20% - Accent1 5 3 4 9" xfId="47312" xr:uid="{00000000-0005-0000-0000-000019B80000}"/>
    <cellStyle name="20% - Accent1 5 3 4 9 2" xfId="47313" xr:uid="{00000000-0005-0000-0000-00001AB80000}"/>
    <cellStyle name="20% - Accent1 5 3 5" xfId="47314" xr:uid="{00000000-0005-0000-0000-00001BB80000}"/>
    <cellStyle name="20% - Accent1 5 3 5 2" xfId="47315" xr:uid="{00000000-0005-0000-0000-00001CB80000}"/>
    <cellStyle name="20% - Accent1 5 3 5 2 2" xfId="47316" xr:uid="{00000000-0005-0000-0000-00001DB80000}"/>
    <cellStyle name="20% - Accent1 5 3 5 2 2 2" xfId="47317" xr:uid="{00000000-0005-0000-0000-00001EB80000}"/>
    <cellStyle name="20% - Accent1 5 3 5 2 2 2 2" xfId="47318" xr:uid="{00000000-0005-0000-0000-00001FB80000}"/>
    <cellStyle name="20% - Accent1 5 3 5 2 2 3" xfId="47319" xr:uid="{00000000-0005-0000-0000-000020B80000}"/>
    <cellStyle name="20% - Accent1 5 3 5 2 3" xfId="47320" xr:uid="{00000000-0005-0000-0000-000021B80000}"/>
    <cellStyle name="20% - Accent1 5 3 5 2 3 2" xfId="47321" xr:uid="{00000000-0005-0000-0000-000022B80000}"/>
    <cellStyle name="20% - Accent1 5 3 5 2 4" xfId="47322" xr:uid="{00000000-0005-0000-0000-000023B80000}"/>
    <cellStyle name="20% - Accent1 5 3 5 3" xfId="47323" xr:uid="{00000000-0005-0000-0000-000024B80000}"/>
    <cellStyle name="20% - Accent1 5 3 5 3 2" xfId="47324" xr:uid="{00000000-0005-0000-0000-000025B80000}"/>
    <cellStyle name="20% - Accent1 5 3 5 3 2 2" xfId="47325" xr:uid="{00000000-0005-0000-0000-000026B80000}"/>
    <cellStyle name="20% - Accent1 5 3 5 3 2 2 2" xfId="47326" xr:uid="{00000000-0005-0000-0000-000027B80000}"/>
    <cellStyle name="20% - Accent1 5 3 5 3 2 3" xfId="47327" xr:uid="{00000000-0005-0000-0000-000028B80000}"/>
    <cellStyle name="20% - Accent1 5 3 5 3 3" xfId="47328" xr:uid="{00000000-0005-0000-0000-000029B80000}"/>
    <cellStyle name="20% - Accent1 5 3 5 3 3 2" xfId="47329" xr:uid="{00000000-0005-0000-0000-00002AB80000}"/>
    <cellStyle name="20% - Accent1 5 3 5 3 4" xfId="47330" xr:uid="{00000000-0005-0000-0000-00002BB80000}"/>
    <cellStyle name="20% - Accent1 5 3 5 4" xfId="47331" xr:uid="{00000000-0005-0000-0000-00002CB80000}"/>
    <cellStyle name="20% - Accent1 5 3 5 4 2" xfId="47332" xr:uid="{00000000-0005-0000-0000-00002DB80000}"/>
    <cellStyle name="20% - Accent1 5 3 5 4 2 2" xfId="47333" xr:uid="{00000000-0005-0000-0000-00002EB80000}"/>
    <cellStyle name="20% - Accent1 5 3 5 4 2 2 2" xfId="47334" xr:uid="{00000000-0005-0000-0000-00002FB80000}"/>
    <cellStyle name="20% - Accent1 5 3 5 4 2 3" xfId="47335" xr:uid="{00000000-0005-0000-0000-000030B80000}"/>
    <cellStyle name="20% - Accent1 5 3 5 4 3" xfId="47336" xr:uid="{00000000-0005-0000-0000-000031B80000}"/>
    <cellStyle name="20% - Accent1 5 3 5 4 3 2" xfId="47337" xr:uid="{00000000-0005-0000-0000-000032B80000}"/>
    <cellStyle name="20% - Accent1 5 3 5 4 4" xfId="47338" xr:uid="{00000000-0005-0000-0000-000033B80000}"/>
    <cellStyle name="20% - Accent1 5 3 5 5" xfId="47339" xr:uid="{00000000-0005-0000-0000-000034B80000}"/>
    <cellStyle name="20% - Accent1 5 3 5 5 2" xfId="47340" xr:uid="{00000000-0005-0000-0000-000035B80000}"/>
    <cellStyle name="20% - Accent1 5 3 5 5 2 2" xfId="47341" xr:uid="{00000000-0005-0000-0000-000036B80000}"/>
    <cellStyle name="20% - Accent1 5 3 5 5 3" xfId="47342" xr:uid="{00000000-0005-0000-0000-000037B80000}"/>
    <cellStyle name="20% - Accent1 5 3 5 6" xfId="47343" xr:uid="{00000000-0005-0000-0000-000038B80000}"/>
    <cellStyle name="20% - Accent1 5 3 5 6 2" xfId="47344" xr:uid="{00000000-0005-0000-0000-000039B80000}"/>
    <cellStyle name="20% - Accent1 5 3 5 6 2 2" xfId="47345" xr:uid="{00000000-0005-0000-0000-00003AB80000}"/>
    <cellStyle name="20% - Accent1 5 3 5 6 3" xfId="47346" xr:uid="{00000000-0005-0000-0000-00003BB80000}"/>
    <cellStyle name="20% - Accent1 5 3 5 7" xfId="47347" xr:uid="{00000000-0005-0000-0000-00003CB80000}"/>
    <cellStyle name="20% - Accent1 5 3 5 7 2" xfId="47348" xr:uid="{00000000-0005-0000-0000-00003DB80000}"/>
    <cellStyle name="20% - Accent1 5 3 5 8" xfId="47349" xr:uid="{00000000-0005-0000-0000-00003EB80000}"/>
    <cellStyle name="20% - Accent1 5 3 5 8 2" xfId="47350" xr:uid="{00000000-0005-0000-0000-00003FB80000}"/>
    <cellStyle name="20% - Accent1 5 3 5 9" xfId="47351" xr:uid="{00000000-0005-0000-0000-000040B80000}"/>
    <cellStyle name="20% - Accent1 5 3 6" xfId="47352" xr:uid="{00000000-0005-0000-0000-000041B80000}"/>
    <cellStyle name="20% - Accent1 5 3 6 2" xfId="47353" xr:uid="{00000000-0005-0000-0000-000042B80000}"/>
    <cellStyle name="20% - Accent1 5 3 6 2 2" xfId="47354" xr:uid="{00000000-0005-0000-0000-000043B80000}"/>
    <cellStyle name="20% - Accent1 5 3 6 2 2 2" xfId="47355" xr:uid="{00000000-0005-0000-0000-000044B80000}"/>
    <cellStyle name="20% - Accent1 5 3 6 2 2 2 2" xfId="47356" xr:uid="{00000000-0005-0000-0000-000045B80000}"/>
    <cellStyle name="20% - Accent1 5 3 6 2 2 3" xfId="47357" xr:uid="{00000000-0005-0000-0000-000046B80000}"/>
    <cellStyle name="20% - Accent1 5 3 6 2 3" xfId="47358" xr:uid="{00000000-0005-0000-0000-000047B80000}"/>
    <cellStyle name="20% - Accent1 5 3 6 2 3 2" xfId="47359" xr:uid="{00000000-0005-0000-0000-000048B80000}"/>
    <cellStyle name="20% - Accent1 5 3 6 2 4" xfId="47360" xr:uid="{00000000-0005-0000-0000-000049B80000}"/>
    <cellStyle name="20% - Accent1 5 3 6 3" xfId="47361" xr:uid="{00000000-0005-0000-0000-00004AB80000}"/>
    <cellStyle name="20% - Accent1 5 3 6 3 2" xfId="47362" xr:uid="{00000000-0005-0000-0000-00004BB80000}"/>
    <cellStyle name="20% - Accent1 5 3 6 3 2 2" xfId="47363" xr:uid="{00000000-0005-0000-0000-00004CB80000}"/>
    <cellStyle name="20% - Accent1 5 3 6 3 2 2 2" xfId="47364" xr:uid="{00000000-0005-0000-0000-00004DB80000}"/>
    <cellStyle name="20% - Accent1 5 3 6 3 2 3" xfId="47365" xr:uid="{00000000-0005-0000-0000-00004EB80000}"/>
    <cellStyle name="20% - Accent1 5 3 6 3 3" xfId="47366" xr:uid="{00000000-0005-0000-0000-00004FB80000}"/>
    <cellStyle name="20% - Accent1 5 3 6 3 3 2" xfId="47367" xr:uid="{00000000-0005-0000-0000-000050B80000}"/>
    <cellStyle name="20% - Accent1 5 3 6 3 4" xfId="47368" xr:uid="{00000000-0005-0000-0000-000051B80000}"/>
    <cellStyle name="20% - Accent1 5 3 6 4" xfId="47369" xr:uid="{00000000-0005-0000-0000-000052B80000}"/>
    <cellStyle name="20% - Accent1 5 3 6 4 2" xfId="47370" xr:uid="{00000000-0005-0000-0000-000053B80000}"/>
    <cellStyle name="20% - Accent1 5 3 6 4 2 2" xfId="47371" xr:uid="{00000000-0005-0000-0000-000054B80000}"/>
    <cellStyle name="20% - Accent1 5 3 6 4 2 2 2" xfId="47372" xr:uid="{00000000-0005-0000-0000-000055B80000}"/>
    <cellStyle name="20% - Accent1 5 3 6 4 2 3" xfId="47373" xr:uid="{00000000-0005-0000-0000-000056B80000}"/>
    <cellStyle name="20% - Accent1 5 3 6 4 3" xfId="47374" xr:uid="{00000000-0005-0000-0000-000057B80000}"/>
    <cellStyle name="20% - Accent1 5 3 6 4 3 2" xfId="47375" xr:uid="{00000000-0005-0000-0000-000058B80000}"/>
    <cellStyle name="20% - Accent1 5 3 6 4 4" xfId="47376" xr:uid="{00000000-0005-0000-0000-000059B80000}"/>
    <cellStyle name="20% - Accent1 5 3 6 5" xfId="47377" xr:uid="{00000000-0005-0000-0000-00005AB80000}"/>
    <cellStyle name="20% - Accent1 5 3 6 5 2" xfId="47378" xr:uid="{00000000-0005-0000-0000-00005BB80000}"/>
    <cellStyle name="20% - Accent1 5 3 6 5 2 2" xfId="47379" xr:uid="{00000000-0005-0000-0000-00005CB80000}"/>
    <cellStyle name="20% - Accent1 5 3 6 5 3" xfId="47380" xr:uid="{00000000-0005-0000-0000-00005DB80000}"/>
    <cellStyle name="20% - Accent1 5 3 6 6" xfId="47381" xr:uid="{00000000-0005-0000-0000-00005EB80000}"/>
    <cellStyle name="20% - Accent1 5 3 6 6 2" xfId="47382" xr:uid="{00000000-0005-0000-0000-00005FB80000}"/>
    <cellStyle name="20% - Accent1 5 3 6 6 2 2" xfId="47383" xr:uid="{00000000-0005-0000-0000-000060B80000}"/>
    <cellStyle name="20% - Accent1 5 3 6 6 3" xfId="47384" xr:uid="{00000000-0005-0000-0000-000061B80000}"/>
    <cellStyle name="20% - Accent1 5 3 6 7" xfId="47385" xr:uid="{00000000-0005-0000-0000-000062B80000}"/>
    <cellStyle name="20% - Accent1 5 3 6 7 2" xfId="47386" xr:uid="{00000000-0005-0000-0000-000063B80000}"/>
    <cellStyle name="20% - Accent1 5 3 6 8" xfId="47387" xr:uid="{00000000-0005-0000-0000-000064B80000}"/>
    <cellStyle name="20% - Accent1 5 3 6 8 2" xfId="47388" xr:uid="{00000000-0005-0000-0000-000065B80000}"/>
    <cellStyle name="20% - Accent1 5 3 6 9" xfId="47389" xr:uid="{00000000-0005-0000-0000-000066B80000}"/>
    <cellStyle name="20% - Accent1 5 3 7" xfId="47390" xr:uid="{00000000-0005-0000-0000-000067B80000}"/>
    <cellStyle name="20% - Accent1 5 3 7 2" xfId="47391" xr:uid="{00000000-0005-0000-0000-000068B80000}"/>
    <cellStyle name="20% - Accent1 5 3 7 2 2" xfId="47392" xr:uid="{00000000-0005-0000-0000-000069B80000}"/>
    <cellStyle name="20% - Accent1 5 3 7 2 2 2" xfId="47393" xr:uid="{00000000-0005-0000-0000-00006AB80000}"/>
    <cellStyle name="20% - Accent1 5 3 7 2 3" xfId="47394" xr:uid="{00000000-0005-0000-0000-00006BB80000}"/>
    <cellStyle name="20% - Accent1 5 3 7 3" xfId="47395" xr:uid="{00000000-0005-0000-0000-00006CB80000}"/>
    <cellStyle name="20% - Accent1 5 3 7 3 2" xfId="47396" xr:uid="{00000000-0005-0000-0000-00006DB80000}"/>
    <cellStyle name="20% - Accent1 5 3 7 4" xfId="47397" xr:uid="{00000000-0005-0000-0000-00006EB80000}"/>
    <cellStyle name="20% - Accent1 5 3 8" xfId="47398" xr:uid="{00000000-0005-0000-0000-00006FB80000}"/>
    <cellStyle name="20% - Accent1 5 3 8 2" xfId="47399" xr:uid="{00000000-0005-0000-0000-000070B80000}"/>
    <cellStyle name="20% - Accent1 5 3 8 2 2" xfId="47400" xr:uid="{00000000-0005-0000-0000-000071B80000}"/>
    <cellStyle name="20% - Accent1 5 3 8 2 2 2" xfId="47401" xr:uid="{00000000-0005-0000-0000-000072B80000}"/>
    <cellStyle name="20% - Accent1 5 3 8 2 3" xfId="47402" xr:uid="{00000000-0005-0000-0000-000073B80000}"/>
    <cellStyle name="20% - Accent1 5 3 8 3" xfId="47403" xr:uid="{00000000-0005-0000-0000-000074B80000}"/>
    <cellStyle name="20% - Accent1 5 3 8 3 2" xfId="47404" xr:uid="{00000000-0005-0000-0000-000075B80000}"/>
    <cellStyle name="20% - Accent1 5 3 8 4" xfId="47405" xr:uid="{00000000-0005-0000-0000-000076B80000}"/>
    <cellStyle name="20% - Accent1 5 3 9" xfId="47406" xr:uid="{00000000-0005-0000-0000-000077B80000}"/>
    <cellStyle name="20% - Accent1 5 3 9 2" xfId="47407" xr:uid="{00000000-0005-0000-0000-000078B80000}"/>
    <cellStyle name="20% - Accent1 5 3 9 2 2" xfId="47408" xr:uid="{00000000-0005-0000-0000-000079B80000}"/>
    <cellStyle name="20% - Accent1 5 3 9 2 2 2" xfId="47409" xr:uid="{00000000-0005-0000-0000-00007AB80000}"/>
    <cellStyle name="20% - Accent1 5 3 9 2 3" xfId="47410" xr:uid="{00000000-0005-0000-0000-00007BB80000}"/>
    <cellStyle name="20% - Accent1 5 3 9 3" xfId="47411" xr:uid="{00000000-0005-0000-0000-00007CB80000}"/>
    <cellStyle name="20% - Accent1 5 3 9 3 2" xfId="47412" xr:uid="{00000000-0005-0000-0000-00007DB80000}"/>
    <cellStyle name="20% - Accent1 5 3 9 4" xfId="47413" xr:uid="{00000000-0005-0000-0000-00007EB80000}"/>
    <cellStyle name="20% - Accent1 5 4" xfId="47414" xr:uid="{00000000-0005-0000-0000-00007FB80000}"/>
    <cellStyle name="20% - Accent1 5 4 10" xfId="47415" xr:uid="{00000000-0005-0000-0000-000080B80000}"/>
    <cellStyle name="20% - Accent1 5 4 10 2" xfId="47416" xr:uid="{00000000-0005-0000-0000-000081B80000}"/>
    <cellStyle name="20% - Accent1 5 4 11" xfId="47417" xr:uid="{00000000-0005-0000-0000-000082B80000}"/>
    <cellStyle name="20% - Accent1 5 4 2" xfId="47418" xr:uid="{00000000-0005-0000-0000-000083B80000}"/>
    <cellStyle name="20% - Accent1 5 4 2 2" xfId="47419" xr:uid="{00000000-0005-0000-0000-000084B80000}"/>
    <cellStyle name="20% - Accent1 5 4 2 2 2" xfId="47420" xr:uid="{00000000-0005-0000-0000-000085B80000}"/>
    <cellStyle name="20% - Accent1 5 4 2 2 2 2" xfId="47421" xr:uid="{00000000-0005-0000-0000-000086B80000}"/>
    <cellStyle name="20% - Accent1 5 4 2 2 2 2 2" xfId="47422" xr:uid="{00000000-0005-0000-0000-000087B80000}"/>
    <cellStyle name="20% - Accent1 5 4 2 2 2 3" xfId="47423" xr:uid="{00000000-0005-0000-0000-000088B80000}"/>
    <cellStyle name="20% - Accent1 5 4 2 2 3" xfId="47424" xr:uid="{00000000-0005-0000-0000-000089B80000}"/>
    <cellStyle name="20% - Accent1 5 4 2 2 3 2" xfId="47425" xr:uid="{00000000-0005-0000-0000-00008AB80000}"/>
    <cellStyle name="20% - Accent1 5 4 2 2 4" xfId="47426" xr:uid="{00000000-0005-0000-0000-00008BB80000}"/>
    <cellStyle name="20% - Accent1 5 4 2 3" xfId="47427" xr:uid="{00000000-0005-0000-0000-00008CB80000}"/>
    <cellStyle name="20% - Accent1 5 4 2 3 2" xfId="47428" xr:uid="{00000000-0005-0000-0000-00008DB80000}"/>
    <cellStyle name="20% - Accent1 5 4 2 3 2 2" xfId="47429" xr:uid="{00000000-0005-0000-0000-00008EB80000}"/>
    <cellStyle name="20% - Accent1 5 4 2 3 2 2 2" xfId="47430" xr:uid="{00000000-0005-0000-0000-00008FB80000}"/>
    <cellStyle name="20% - Accent1 5 4 2 3 2 3" xfId="47431" xr:uid="{00000000-0005-0000-0000-000090B80000}"/>
    <cellStyle name="20% - Accent1 5 4 2 3 3" xfId="47432" xr:uid="{00000000-0005-0000-0000-000091B80000}"/>
    <cellStyle name="20% - Accent1 5 4 2 3 3 2" xfId="47433" xr:uid="{00000000-0005-0000-0000-000092B80000}"/>
    <cellStyle name="20% - Accent1 5 4 2 3 4" xfId="47434" xr:uid="{00000000-0005-0000-0000-000093B80000}"/>
    <cellStyle name="20% - Accent1 5 4 2 4" xfId="47435" xr:uid="{00000000-0005-0000-0000-000094B80000}"/>
    <cellStyle name="20% - Accent1 5 4 2 4 2" xfId="47436" xr:uid="{00000000-0005-0000-0000-000095B80000}"/>
    <cellStyle name="20% - Accent1 5 4 2 4 2 2" xfId="47437" xr:uid="{00000000-0005-0000-0000-000096B80000}"/>
    <cellStyle name="20% - Accent1 5 4 2 4 2 2 2" xfId="47438" xr:uid="{00000000-0005-0000-0000-000097B80000}"/>
    <cellStyle name="20% - Accent1 5 4 2 4 2 3" xfId="47439" xr:uid="{00000000-0005-0000-0000-000098B80000}"/>
    <cellStyle name="20% - Accent1 5 4 2 4 3" xfId="47440" xr:uid="{00000000-0005-0000-0000-000099B80000}"/>
    <cellStyle name="20% - Accent1 5 4 2 4 3 2" xfId="47441" xr:uid="{00000000-0005-0000-0000-00009AB80000}"/>
    <cellStyle name="20% - Accent1 5 4 2 4 4" xfId="47442" xr:uid="{00000000-0005-0000-0000-00009BB80000}"/>
    <cellStyle name="20% - Accent1 5 4 2 5" xfId="47443" xr:uid="{00000000-0005-0000-0000-00009CB80000}"/>
    <cellStyle name="20% - Accent1 5 4 2 5 2" xfId="47444" xr:uid="{00000000-0005-0000-0000-00009DB80000}"/>
    <cellStyle name="20% - Accent1 5 4 2 5 2 2" xfId="47445" xr:uid="{00000000-0005-0000-0000-00009EB80000}"/>
    <cellStyle name="20% - Accent1 5 4 2 5 3" xfId="47446" xr:uid="{00000000-0005-0000-0000-00009FB80000}"/>
    <cellStyle name="20% - Accent1 5 4 2 6" xfId="47447" xr:uid="{00000000-0005-0000-0000-0000A0B80000}"/>
    <cellStyle name="20% - Accent1 5 4 2 6 2" xfId="47448" xr:uid="{00000000-0005-0000-0000-0000A1B80000}"/>
    <cellStyle name="20% - Accent1 5 4 2 6 2 2" xfId="47449" xr:uid="{00000000-0005-0000-0000-0000A2B80000}"/>
    <cellStyle name="20% - Accent1 5 4 2 6 3" xfId="47450" xr:uid="{00000000-0005-0000-0000-0000A3B80000}"/>
    <cellStyle name="20% - Accent1 5 4 2 7" xfId="47451" xr:uid="{00000000-0005-0000-0000-0000A4B80000}"/>
    <cellStyle name="20% - Accent1 5 4 2 7 2" xfId="47452" xr:uid="{00000000-0005-0000-0000-0000A5B80000}"/>
    <cellStyle name="20% - Accent1 5 4 2 8" xfId="47453" xr:uid="{00000000-0005-0000-0000-0000A6B80000}"/>
    <cellStyle name="20% - Accent1 5 4 2 8 2" xfId="47454" xr:uid="{00000000-0005-0000-0000-0000A7B80000}"/>
    <cellStyle name="20% - Accent1 5 4 2 9" xfId="47455" xr:uid="{00000000-0005-0000-0000-0000A8B80000}"/>
    <cellStyle name="20% - Accent1 5 4 3" xfId="47456" xr:uid="{00000000-0005-0000-0000-0000A9B80000}"/>
    <cellStyle name="20% - Accent1 5 4 3 2" xfId="47457" xr:uid="{00000000-0005-0000-0000-0000AAB80000}"/>
    <cellStyle name="20% - Accent1 5 4 3 2 2" xfId="47458" xr:uid="{00000000-0005-0000-0000-0000ABB80000}"/>
    <cellStyle name="20% - Accent1 5 4 3 2 2 2" xfId="47459" xr:uid="{00000000-0005-0000-0000-0000ACB80000}"/>
    <cellStyle name="20% - Accent1 5 4 3 2 2 2 2" xfId="47460" xr:uid="{00000000-0005-0000-0000-0000ADB80000}"/>
    <cellStyle name="20% - Accent1 5 4 3 2 2 3" xfId="47461" xr:uid="{00000000-0005-0000-0000-0000AEB80000}"/>
    <cellStyle name="20% - Accent1 5 4 3 2 3" xfId="47462" xr:uid="{00000000-0005-0000-0000-0000AFB80000}"/>
    <cellStyle name="20% - Accent1 5 4 3 2 3 2" xfId="47463" xr:uid="{00000000-0005-0000-0000-0000B0B80000}"/>
    <cellStyle name="20% - Accent1 5 4 3 2 4" xfId="47464" xr:uid="{00000000-0005-0000-0000-0000B1B80000}"/>
    <cellStyle name="20% - Accent1 5 4 3 3" xfId="47465" xr:uid="{00000000-0005-0000-0000-0000B2B80000}"/>
    <cellStyle name="20% - Accent1 5 4 3 3 2" xfId="47466" xr:uid="{00000000-0005-0000-0000-0000B3B80000}"/>
    <cellStyle name="20% - Accent1 5 4 3 3 2 2" xfId="47467" xr:uid="{00000000-0005-0000-0000-0000B4B80000}"/>
    <cellStyle name="20% - Accent1 5 4 3 3 2 2 2" xfId="47468" xr:uid="{00000000-0005-0000-0000-0000B5B80000}"/>
    <cellStyle name="20% - Accent1 5 4 3 3 2 3" xfId="47469" xr:uid="{00000000-0005-0000-0000-0000B6B80000}"/>
    <cellStyle name="20% - Accent1 5 4 3 3 3" xfId="47470" xr:uid="{00000000-0005-0000-0000-0000B7B80000}"/>
    <cellStyle name="20% - Accent1 5 4 3 3 3 2" xfId="47471" xr:uid="{00000000-0005-0000-0000-0000B8B80000}"/>
    <cellStyle name="20% - Accent1 5 4 3 3 4" xfId="47472" xr:uid="{00000000-0005-0000-0000-0000B9B80000}"/>
    <cellStyle name="20% - Accent1 5 4 3 4" xfId="47473" xr:uid="{00000000-0005-0000-0000-0000BAB80000}"/>
    <cellStyle name="20% - Accent1 5 4 3 4 2" xfId="47474" xr:uid="{00000000-0005-0000-0000-0000BBB80000}"/>
    <cellStyle name="20% - Accent1 5 4 3 4 2 2" xfId="47475" xr:uid="{00000000-0005-0000-0000-0000BCB80000}"/>
    <cellStyle name="20% - Accent1 5 4 3 4 2 2 2" xfId="47476" xr:uid="{00000000-0005-0000-0000-0000BDB80000}"/>
    <cellStyle name="20% - Accent1 5 4 3 4 2 3" xfId="47477" xr:uid="{00000000-0005-0000-0000-0000BEB80000}"/>
    <cellStyle name="20% - Accent1 5 4 3 4 3" xfId="47478" xr:uid="{00000000-0005-0000-0000-0000BFB80000}"/>
    <cellStyle name="20% - Accent1 5 4 3 4 3 2" xfId="47479" xr:uid="{00000000-0005-0000-0000-0000C0B80000}"/>
    <cellStyle name="20% - Accent1 5 4 3 4 4" xfId="47480" xr:uid="{00000000-0005-0000-0000-0000C1B80000}"/>
    <cellStyle name="20% - Accent1 5 4 3 5" xfId="47481" xr:uid="{00000000-0005-0000-0000-0000C2B80000}"/>
    <cellStyle name="20% - Accent1 5 4 3 5 2" xfId="47482" xr:uid="{00000000-0005-0000-0000-0000C3B80000}"/>
    <cellStyle name="20% - Accent1 5 4 3 5 2 2" xfId="47483" xr:uid="{00000000-0005-0000-0000-0000C4B80000}"/>
    <cellStyle name="20% - Accent1 5 4 3 5 3" xfId="47484" xr:uid="{00000000-0005-0000-0000-0000C5B80000}"/>
    <cellStyle name="20% - Accent1 5 4 3 6" xfId="47485" xr:uid="{00000000-0005-0000-0000-0000C6B80000}"/>
    <cellStyle name="20% - Accent1 5 4 3 6 2" xfId="47486" xr:uid="{00000000-0005-0000-0000-0000C7B80000}"/>
    <cellStyle name="20% - Accent1 5 4 3 6 2 2" xfId="47487" xr:uid="{00000000-0005-0000-0000-0000C8B80000}"/>
    <cellStyle name="20% - Accent1 5 4 3 6 3" xfId="47488" xr:uid="{00000000-0005-0000-0000-0000C9B80000}"/>
    <cellStyle name="20% - Accent1 5 4 3 7" xfId="47489" xr:uid="{00000000-0005-0000-0000-0000CAB80000}"/>
    <cellStyle name="20% - Accent1 5 4 3 7 2" xfId="47490" xr:uid="{00000000-0005-0000-0000-0000CBB80000}"/>
    <cellStyle name="20% - Accent1 5 4 3 8" xfId="47491" xr:uid="{00000000-0005-0000-0000-0000CCB80000}"/>
    <cellStyle name="20% - Accent1 5 4 3 8 2" xfId="47492" xr:uid="{00000000-0005-0000-0000-0000CDB80000}"/>
    <cellStyle name="20% - Accent1 5 4 3 9" xfId="47493" xr:uid="{00000000-0005-0000-0000-0000CEB80000}"/>
    <cellStyle name="20% - Accent1 5 4 4" xfId="47494" xr:uid="{00000000-0005-0000-0000-0000CFB80000}"/>
    <cellStyle name="20% - Accent1 5 4 4 2" xfId="47495" xr:uid="{00000000-0005-0000-0000-0000D0B80000}"/>
    <cellStyle name="20% - Accent1 5 4 4 2 2" xfId="47496" xr:uid="{00000000-0005-0000-0000-0000D1B80000}"/>
    <cellStyle name="20% - Accent1 5 4 4 2 2 2" xfId="47497" xr:uid="{00000000-0005-0000-0000-0000D2B80000}"/>
    <cellStyle name="20% - Accent1 5 4 4 2 3" xfId="47498" xr:uid="{00000000-0005-0000-0000-0000D3B80000}"/>
    <cellStyle name="20% - Accent1 5 4 4 3" xfId="47499" xr:uid="{00000000-0005-0000-0000-0000D4B80000}"/>
    <cellStyle name="20% - Accent1 5 4 4 3 2" xfId="47500" xr:uid="{00000000-0005-0000-0000-0000D5B80000}"/>
    <cellStyle name="20% - Accent1 5 4 4 4" xfId="47501" xr:uid="{00000000-0005-0000-0000-0000D6B80000}"/>
    <cellStyle name="20% - Accent1 5 4 5" xfId="47502" xr:uid="{00000000-0005-0000-0000-0000D7B80000}"/>
    <cellStyle name="20% - Accent1 5 4 5 2" xfId="47503" xr:uid="{00000000-0005-0000-0000-0000D8B80000}"/>
    <cellStyle name="20% - Accent1 5 4 5 2 2" xfId="47504" xr:uid="{00000000-0005-0000-0000-0000D9B80000}"/>
    <cellStyle name="20% - Accent1 5 4 5 2 2 2" xfId="47505" xr:uid="{00000000-0005-0000-0000-0000DAB80000}"/>
    <cellStyle name="20% - Accent1 5 4 5 2 3" xfId="47506" xr:uid="{00000000-0005-0000-0000-0000DBB80000}"/>
    <cellStyle name="20% - Accent1 5 4 5 3" xfId="47507" xr:uid="{00000000-0005-0000-0000-0000DCB80000}"/>
    <cellStyle name="20% - Accent1 5 4 5 3 2" xfId="47508" xr:uid="{00000000-0005-0000-0000-0000DDB80000}"/>
    <cellStyle name="20% - Accent1 5 4 5 4" xfId="47509" xr:uid="{00000000-0005-0000-0000-0000DEB80000}"/>
    <cellStyle name="20% - Accent1 5 4 6" xfId="47510" xr:uid="{00000000-0005-0000-0000-0000DFB80000}"/>
    <cellStyle name="20% - Accent1 5 4 6 2" xfId="47511" xr:uid="{00000000-0005-0000-0000-0000E0B80000}"/>
    <cellStyle name="20% - Accent1 5 4 6 2 2" xfId="47512" xr:uid="{00000000-0005-0000-0000-0000E1B80000}"/>
    <cellStyle name="20% - Accent1 5 4 6 2 2 2" xfId="47513" xr:uid="{00000000-0005-0000-0000-0000E2B80000}"/>
    <cellStyle name="20% - Accent1 5 4 6 2 3" xfId="47514" xr:uid="{00000000-0005-0000-0000-0000E3B80000}"/>
    <cellStyle name="20% - Accent1 5 4 6 3" xfId="47515" xr:uid="{00000000-0005-0000-0000-0000E4B80000}"/>
    <cellStyle name="20% - Accent1 5 4 6 3 2" xfId="47516" xr:uid="{00000000-0005-0000-0000-0000E5B80000}"/>
    <cellStyle name="20% - Accent1 5 4 6 4" xfId="47517" xr:uid="{00000000-0005-0000-0000-0000E6B80000}"/>
    <cellStyle name="20% - Accent1 5 4 7" xfId="47518" xr:uid="{00000000-0005-0000-0000-0000E7B80000}"/>
    <cellStyle name="20% - Accent1 5 4 7 2" xfId="47519" xr:uid="{00000000-0005-0000-0000-0000E8B80000}"/>
    <cellStyle name="20% - Accent1 5 4 7 2 2" xfId="47520" xr:uid="{00000000-0005-0000-0000-0000E9B80000}"/>
    <cellStyle name="20% - Accent1 5 4 7 3" xfId="47521" xr:uid="{00000000-0005-0000-0000-0000EAB80000}"/>
    <cellStyle name="20% - Accent1 5 4 8" xfId="47522" xr:uid="{00000000-0005-0000-0000-0000EBB80000}"/>
    <cellStyle name="20% - Accent1 5 4 8 2" xfId="47523" xr:uid="{00000000-0005-0000-0000-0000ECB80000}"/>
    <cellStyle name="20% - Accent1 5 4 8 2 2" xfId="47524" xr:uid="{00000000-0005-0000-0000-0000EDB80000}"/>
    <cellStyle name="20% - Accent1 5 4 8 3" xfId="47525" xr:uid="{00000000-0005-0000-0000-0000EEB80000}"/>
    <cellStyle name="20% - Accent1 5 4 9" xfId="47526" xr:uid="{00000000-0005-0000-0000-0000EFB80000}"/>
    <cellStyle name="20% - Accent1 5 4 9 2" xfId="47527" xr:uid="{00000000-0005-0000-0000-0000F0B80000}"/>
    <cellStyle name="20% - Accent1 5 5" xfId="47528" xr:uid="{00000000-0005-0000-0000-0000F1B80000}"/>
    <cellStyle name="20% - Accent1 5 5 10" xfId="47529" xr:uid="{00000000-0005-0000-0000-0000F2B80000}"/>
    <cellStyle name="20% - Accent1 5 5 10 2" xfId="47530" xr:uid="{00000000-0005-0000-0000-0000F3B80000}"/>
    <cellStyle name="20% - Accent1 5 5 11" xfId="47531" xr:uid="{00000000-0005-0000-0000-0000F4B80000}"/>
    <cellStyle name="20% - Accent1 5 5 2" xfId="47532" xr:uid="{00000000-0005-0000-0000-0000F5B80000}"/>
    <cellStyle name="20% - Accent1 5 5 2 2" xfId="47533" xr:uid="{00000000-0005-0000-0000-0000F6B80000}"/>
    <cellStyle name="20% - Accent1 5 5 2 2 2" xfId="47534" xr:uid="{00000000-0005-0000-0000-0000F7B80000}"/>
    <cellStyle name="20% - Accent1 5 5 2 2 2 2" xfId="47535" xr:uid="{00000000-0005-0000-0000-0000F8B80000}"/>
    <cellStyle name="20% - Accent1 5 5 2 2 2 2 2" xfId="47536" xr:uid="{00000000-0005-0000-0000-0000F9B80000}"/>
    <cellStyle name="20% - Accent1 5 5 2 2 2 3" xfId="47537" xr:uid="{00000000-0005-0000-0000-0000FAB80000}"/>
    <cellStyle name="20% - Accent1 5 5 2 2 3" xfId="47538" xr:uid="{00000000-0005-0000-0000-0000FBB80000}"/>
    <cellStyle name="20% - Accent1 5 5 2 2 3 2" xfId="47539" xr:uid="{00000000-0005-0000-0000-0000FCB80000}"/>
    <cellStyle name="20% - Accent1 5 5 2 2 4" xfId="47540" xr:uid="{00000000-0005-0000-0000-0000FDB80000}"/>
    <cellStyle name="20% - Accent1 5 5 2 3" xfId="47541" xr:uid="{00000000-0005-0000-0000-0000FEB80000}"/>
    <cellStyle name="20% - Accent1 5 5 2 3 2" xfId="47542" xr:uid="{00000000-0005-0000-0000-0000FFB80000}"/>
    <cellStyle name="20% - Accent1 5 5 2 3 2 2" xfId="47543" xr:uid="{00000000-0005-0000-0000-000000B90000}"/>
    <cellStyle name="20% - Accent1 5 5 2 3 2 2 2" xfId="47544" xr:uid="{00000000-0005-0000-0000-000001B90000}"/>
    <cellStyle name="20% - Accent1 5 5 2 3 2 3" xfId="47545" xr:uid="{00000000-0005-0000-0000-000002B90000}"/>
    <cellStyle name="20% - Accent1 5 5 2 3 3" xfId="47546" xr:uid="{00000000-0005-0000-0000-000003B90000}"/>
    <cellStyle name="20% - Accent1 5 5 2 3 3 2" xfId="47547" xr:uid="{00000000-0005-0000-0000-000004B90000}"/>
    <cellStyle name="20% - Accent1 5 5 2 3 4" xfId="47548" xr:uid="{00000000-0005-0000-0000-000005B90000}"/>
    <cellStyle name="20% - Accent1 5 5 2 4" xfId="47549" xr:uid="{00000000-0005-0000-0000-000006B90000}"/>
    <cellStyle name="20% - Accent1 5 5 2 4 2" xfId="47550" xr:uid="{00000000-0005-0000-0000-000007B90000}"/>
    <cellStyle name="20% - Accent1 5 5 2 4 2 2" xfId="47551" xr:uid="{00000000-0005-0000-0000-000008B90000}"/>
    <cellStyle name="20% - Accent1 5 5 2 4 2 2 2" xfId="47552" xr:uid="{00000000-0005-0000-0000-000009B90000}"/>
    <cellStyle name="20% - Accent1 5 5 2 4 2 3" xfId="47553" xr:uid="{00000000-0005-0000-0000-00000AB90000}"/>
    <cellStyle name="20% - Accent1 5 5 2 4 3" xfId="47554" xr:uid="{00000000-0005-0000-0000-00000BB90000}"/>
    <cellStyle name="20% - Accent1 5 5 2 4 3 2" xfId="47555" xr:uid="{00000000-0005-0000-0000-00000CB90000}"/>
    <cellStyle name="20% - Accent1 5 5 2 4 4" xfId="47556" xr:uid="{00000000-0005-0000-0000-00000DB90000}"/>
    <cellStyle name="20% - Accent1 5 5 2 5" xfId="47557" xr:uid="{00000000-0005-0000-0000-00000EB90000}"/>
    <cellStyle name="20% - Accent1 5 5 2 5 2" xfId="47558" xr:uid="{00000000-0005-0000-0000-00000FB90000}"/>
    <cellStyle name="20% - Accent1 5 5 2 5 2 2" xfId="47559" xr:uid="{00000000-0005-0000-0000-000010B90000}"/>
    <cellStyle name="20% - Accent1 5 5 2 5 3" xfId="47560" xr:uid="{00000000-0005-0000-0000-000011B90000}"/>
    <cellStyle name="20% - Accent1 5 5 2 6" xfId="47561" xr:uid="{00000000-0005-0000-0000-000012B90000}"/>
    <cellStyle name="20% - Accent1 5 5 2 6 2" xfId="47562" xr:uid="{00000000-0005-0000-0000-000013B90000}"/>
    <cellStyle name="20% - Accent1 5 5 2 6 2 2" xfId="47563" xr:uid="{00000000-0005-0000-0000-000014B90000}"/>
    <cellStyle name="20% - Accent1 5 5 2 6 3" xfId="47564" xr:uid="{00000000-0005-0000-0000-000015B90000}"/>
    <cellStyle name="20% - Accent1 5 5 2 7" xfId="47565" xr:uid="{00000000-0005-0000-0000-000016B90000}"/>
    <cellStyle name="20% - Accent1 5 5 2 7 2" xfId="47566" xr:uid="{00000000-0005-0000-0000-000017B90000}"/>
    <cellStyle name="20% - Accent1 5 5 2 8" xfId="47567" xr:uid="{00000000-0005-0000-0000-000018B90000}"/>
    <cellStyle name="20% - Accent1 5 5 2 8 2" xfId="47568" xr:uid="{00000000-0005-0000-0000-000019B90000}"/>
    <cellStyle name="20% - Accent1 5 5 2 9" xfId="47569" xr:uid="{00000000-0005-0000-0000-00001AB90000}"/>
    <cellStyle name="20% - Accent1 5 5 3" xfId="47570" xr:uid="{00000000-0005-0000-0000-00001BB90000}"/>
    <cellStyle name="20% - Accent1 5 5 3 2" xfId="47571" xr:uid="{00000000-0005-0000-0000-00001CB90000}"/>
    <cellStyle name="20% - Accent1 5 5 3 2 2" xfId="47572" xr:uid="{00000000-0005-0000-0000-00001DB90000}"/>
    <cellStyle name="20% - Accent1 5 5 3 2 2 2" xfId="47573" xr:uid="{00000000-0005-0000-0000-00001EB90000}"/>
    <cellStyle name="20% - Accent1 5 5 3 2 2 2 2" xfId="47574" xr:uid="{00000000-0005-0000-0000-00001FB90000}"/>
    <cellStyle name="20% - Accent1 5 5 3 2 2 3" xfId="47575" xr:uid="{00000000-0005-0000-0000-000020B90000}"/>
    <cellStyle name="20% - Accent1 5 5 3 2 3" xfId="47576" xr:uid="{00000000-0005-0000-0000-000021B90000}"/>
    <cellStyle name="20% - Accent1 5 5 3 2 3 2" xfId="47577" xr:uid="{00000000-0005-0000-0000-000022B90000}"/>
    <cellStyle name="20% - Accent1 5 5 3 2 4" xfId="47578" xr:uid="{00000000-0005-0000-0000-000023B90000}"/>
    <cellStyle name="20% - Accent1 5 5 3 3" xfId="47579" xr:uid="{00000000-0005-0000-0000-000024B90000}"/>
    <cellStyle name="20% - Accent1 5 5 3 3 2" xfId="47580" xr:uid="{00000000-0005-0000-0000-000025B90000}"/>
    <cellStyle name="20% - Accent1 5 5 3 3 2 2" xfId="47581" xr:uid="{00000000-0005-0000-0000-000026B90000}"/>
    <cellStyle name="20% - Accent1 5 5 3 3 2 2 2" xfId="47582" xr:uid="{00000000-0005-0000-0000-000027B90000}"/>
    <cellStyle name="20% - Accent1 5 5 3 3 2 3" xfId="47583" xr:uid="{00000000-0005-0000-0000-000028B90000}"/>
    <cellStyle name="20% - Accent1 5 5 3 3 3" xfId="47584" xr:uid="{00000000-0005-0000-0000-000029B90000}"/>
    <cellStyle name="20% - Accent1 5 5 3 3 3 2" xfId="47585" xr:uid="{00000000-0005-0000-0000-00002AB90000}"/>
    <cellStyle name="20% - Accent1 5 5 3 3 4" xfId="47586" xr:uid="{00000000-0005-0000-0000-00002BB90000}"/>
    <cellStyle name="20% - Accent1 5 5 3 4" xfId="47587" xr:uid="{00000000-0005-0000-0000-00002CB90000}"/>
    <cellStyle name="20% - Accent1 5 5 3 4 2" xfId="47588" xr:uid="{00000000-0005-0000-0000-00002DB90000}"/>
    <cellStyle name="20% - Accent1 5 5 3 4 2 2" xfId="47589" xr:uid="{00000000-0005-0000-0000-00002EB90000}"/>
    <cellStyle name="20% - Accent1 5 5 3 4 2 2 2" xfId="47590" xr:uid="{00000000-0005-0000-0000-00002FB90000}"/>
    <cellStyle name="20% - Accent1 5 5 3 4 2 3" xfId="47591" xr:uid="{00000000-0005-0000-0000-000030B90000}"/>
    <cellStyle name="20% - Accent1 5 5 3 4 3" xfId="47592" xr:uid="{00000000-0005-0000-0000-000031B90000}"/>
    <cellStyle name="20% - Accent1 5 5 3 4 3 2" xfId="47593" xr:uid="{00000000-0005-0000-0000-000032B90000}"/>
    <cellStyle name="20% - Accent1 5 5 3 4 4" xfId="47594" xr:uid="{00000000-0005-0000-0000-000033B90000}"/>
    <cellStyle name="20% - Accent1 5 5 3 5" xfId="47595" xr:uid="{00000000-0005-0000-0000-000034B90000}"/>
    <cellStyle name="20% - Accent1 5 5 3 5 2" xfId="47596" xr:uid="{00000000-0005-0000-0000-000035B90000}"/>
    <cellStyle name="20% - Accent1 5 5 3 5 2 2" xfId="47597" xr:uid="{00000000-0005-0000-0000-000036B90000}"/>
    <cellStyle name="20% - Accent1 5 5 3 5 3" xfId="47598" xr:uid="{00000000-0005-0000-0000-000037B90000}"/>
    <cellStyle name="20% - Accent1 5 5 3 6" xfId="47599" xr:uid="{00000000-0005-0000-0000-000038B90000}"/>
    <cellStyle name="20% - Accent1 5 5 3 6 2" xfId="47600" xr:uid="{00000000-0005-0000-0000-000039B90000}"/>
    <cellStyle name="20% - Accent1 5 5 3 6 2 2" xfId="47601" xr:uid="{00000000-0005-0000-0000-00003AB90000}"/>
    <cellStyle name="20% - Accent1 5 5 3 6 3" xfId="47602" xr:uid="{00000000-0005-0000-0000-00003BB90000}"/>
    <cellStyle name="20% - Accent1 5 5 3 7" xfId="47603" xr:uid="{00000000-0005-0000-0000-00003CB90000}"/>
    <cellStyle name="20% - Accent1 5 5 3 7 2" xfId="47604" xr:uid="{00000000-0005-0000-0000-00003DB90000}"/>
    <cellStyle name="20% - Accent1 5 5 3 8" xfId="47605" xr:uid="{00000000-0005-0000-0000-00003EB90000}"/>
    <cellStyle name="20% - Accent1 5 5 3 8 2" xfId="47606" xr:uid="{00000000-0005-0000-0000-00003FB90000}"/>
    <cellStyle name="20% - Accent1 5 5 3 9" xfId="47607" xr:uid="{00000000-0005-0000-0000-000040B90000}"/>
    <cellStyle name="20% - Accent1 5 5 4" xfId="47608" xr:uid="{00000000-0005-0000-0000-000041B90000}"/>
    <cellStyle name="20% - Accent1 5 5 4 2" xfId="47609" xr:uid="{00000000-0005-0000-0000-000042B90000}"/>
    <cellStyle name="20% - Accent1 5 5 4 2 2" xfId="47610" xr:uid="{00000000-0005-0000-0000-000043B90000}"/>
    <cellStyle name="20% - Accent1 5 5 4 2 2 2" xfId="47611" xr:uid="{00000000-0005-0000-0000-000044B90000}"/>
    <cellStyle name="20% - Accent1 5 5 4 2 3" xfId="47612" xr:uid="{00000000-0005-0000-0000-000045B90000}"/>
    <cellStyle name="20% - Accent1 5 5 4 3" xfId="47613" xr:uid="{00000000-0005-0000-0000-000046B90000}"/>
    <cellStyle name="20% - Accent1 5 5 4 3 2" xfId="47614" xr:uid="{00000000-0005-0000-0000-000047B90000}"/>
    <cellStyle name="20% - Accent1 5 5 4 4" xfId="47615" xr:uid="{00000000-0005-0000-0000-000048B90000}"/>
    <cellStyle name="20% - Accent1 5 5 5" xfId="47616" xr:uid="{00000000-0005-0000-0000-000049B90000}"/>
    <cellStyle name="20% - Accent1 5 5 5 2" xfId="47617" xr:uid="{00000000-0005-0000-0000-00004AB90000}"/>
    <cellStyle name="20% - Accent1 5 5 5 2 2" xfId="47618" xr:uid="{00000000-0005-0000-0000-00004BB90000}"/>
    <cellStyle name="20% - Accent1 5 5 5 2 2 2" xfId="47619" xr:uid="{00000000-0005-0000-0000-00004CB90000}"/>
    <cellStyle name="20% - Accent1 5 5 5 2 3" xfId="47620" xr:uid="{00000000-0005-0000-0000-00004DB90000}"/>
    <cellStyle name="20% - Accent1 5 5 5 3" xfId="47621" xr:uid="{00000000-0005-0000-0000-00004EB90000}"/>
    <cellStyle name="20% - Accent1 5 5 5 3 2" xfId="47622" xr:uid="{00000000-0005-0000-0000-00004FB90000}"/>
    <cellStyle name="20% - Accent1 5 5 5 4" xfId="47623" xr:uid="{00000000-0005-0000-0000-000050B90000}"/>
    <cellStyle name="20% - Accent1 5 5 6" xfId="47624" xr:uid="{00000000-0005-0000-0000-000051B90000}"/>
    <cellStyle name="20% - Accent1 5 5 6 2" xfId="47625" xr:uid="{00000000-0005-0000-0000-000052B90000}"/>
    <cellStyle name="20% - Accent1 5 5 6 2 2" xfId="47626" xr:uid="{00000000-0005-0000-0000-000053B90000}"/>
    <cellStyle name="20% - Accent1 5 5 6 2 2 2" xfId="47627" xr:uid="{00000000-0005-0000-0000-000054B90000}"/>
    <cellStyle name="20% - Accent1 5 5 6 2 3" xfId="47628" xr:uid="{00000000-0005-0000-0000-000055B90000}"/>
    <cellStyle name="20% - Accent1 5 5 6 3" xfId="47629" xr:uid="{00000000-0005-0000-0000-000056B90000}"/>
    <cellStyle name="20% - Accent1 5 5 6 3 2" xfId="47630" xr:uid="{00000000-0005-0000-0000-000057B90000}"/>
    <cellStyle name="20% - Accent1 5 5 6 4" xfId="47631" xr:uid="{00000000-0005-0000-0000-000058B90000}"/>
    <cellStyle name="20% - Accent1 5 5 7" xfId="47632" xr:uid="{00000000-0005-0000-0000-000059B90000}"/>
    <cellStyle name="20% - Accent1 5 5 7 2" xfId="47633" xr:uid="{00000000-0005-0000-0000-00005AB90000}"/>
    <cellStyle name="20% - Accent1 5 5 7 2 2" xfId="47634" xr:uid="{00000000-0005-0000-0000-00005BB90000}"/>
    <cellStyle name="20% - Accent1 5 5 7 3" xfId="47635" xr:uid="{00000000-0005-0000-0000-00005CB90000}"/>
    <cellStyle name="20% - Accent1 5 5 8" xfId="47636" xr:uid="{00000000-0005-0000-0000-00005DB90000}"/>
    <cellStyle name="20% - Accent1 5 5 8 2" xfId="47637" xr:uid="{00000000-0005-0000-0000-00005EB90000}"/>
    <cellStyle name="20% - Accent1 5 5 8 2 2" xfId="47638" xr:uid="{00000000-0005-0000-0000-00005FB90000}"/>
    <cellStyle name="20% - Accent1 5 5 8 3" xfId="47639" xr:uid="{00000000-0005-0000-0000-000060B90000}"/>
    <cellStyle name="20% - Accent1 5 5 9" xfId="47640" xr:uid="{00000000-0005-0000-0000-000061B90000}"/>
    <cellStyle name="20% - Accent1 5 5 9 2" xfId="47641" xr:uid="{00000000-0005-0000-0000-000062B90000}"/>
    <cellStyle name="20% - Accent1 5 6" xfId="47642" xr:uid="{00000000-0005-0000-0000-000063B90000}"/>
    <cellStyle name="20% - Accent1 5 6 10" xfId="47643" xr:uid="{00000000-0005-0000-0000-000064B90000}"/>
    <cellStyle name="20% - Accent1 5 6 10 2" xfId="47644" xr:uid="{00000000-0005-0000-0000-000065B90000}"/>
    <cellStyle name="20% - Accent1 5 6 11" xfId="47645" xr:uid="{00000000-0005-0000-0000-000066B90000}"/>
    <cellStyle name="20% - Accent1 5 6 2" xfId="47646" xr:uid="{00000000-0005-0000-0000-000067B90000}"/>
    <cellStyle name="20% - Accent1 5 6 2 2" xfId="47647" xr:uid="{00000000-0005-0000-0000-000068B90000}"/>
    <cellStyle name="20% - Accent1 5 6 2 2 2" xfId="47648" xr:uid="{00000000-0005-0000-0000-000069B90000}"/>
    <cellStyle name="20% - Accent1 5 6 2 2 2 2" xfId="47649" xr:uid="{00000000-0005-0000-0000-00006AB90000}"/>
    <cellStyle name="20% - Accent1 5 6 2 2 2 2 2" xfId="47650" xr:uid="{00000000-0005-0000-0000-00006BB90000}"/>
    <cellStyle name="20% - Accent1 5 6 2 2 2 3" xfId="47651" xr:uid="{00000000-0005-0000-0000-00006CB90000}"/>
    <cellStyle name="20% - Accent1 5 6 2 2 3" xfId="47652" xr:uid="{00000000-0005-0000-0000-00006DB90000}"/>
    <cellStyle name="20% - Accent1 5 6 2 2 3 2" xfId="47653" xr:uid="{00000000-0005-0000-0000-00006EB90000}"/>
    <cellStyle name="20% - Accent1 5 6 2 2 4" xfId="47654" xr:uid="{00000000-0005-0000-0000-00006FB90000}"/>
    <cellStyle name="20% - Accent1 5 6 2 3" xfId="47655" xr:uid="{00000000-0005-0000-0000-000070B90000}"/>
    <cellStyle name="20% - Accent1 5 6 2 3 2" xfId="47656" xr:uid="{00000000-0005-0000-0000-000071B90000}"/>
    <cellStyle name="20% - Accent1 5 6 2 3 2 2" xfId="47657" xr:uid="{00000000-0005-0000-0000-000072B90000}"/>
    <cellStyle name="20% - Accent1 5 6 2 3 2 2 2" xfId="47658" xr:uid="{00000000-0005-0000-0000-000073B90000}"/>
    <cellStyle name="20% - Accent1 5 6 2 3 2 3" xfId="47659" xr:uid="{00000000-0005-0000-0000-000074B90000}"/>
    <cellStyle name="20% - Accent1 5 6 2 3 3" xfId="47660" xr:uid="{00000000-0005-0000-0000-000075B90000}"/>
    <cellStyle name="20% - Accent1 5 6 2 3 3 2" xfId="47661" xr:uid="{00000000-0005-0000-0000-000076B90000}"/>
    <cellStyle name="20% - Accent1 5 6 2 3 4" xfId="47662" xr:uid="{00000000-0005-0000-0000-000077B90000}"/>
    <cellStyle name="20% - Accent1 5 6 2 4" xfId="47663" xr:uid="{00000000-0005-0000-0000-000078B90000}"/>
    <cellStyle name="20% - Accent1 5 6 2 4 2" xfId="47664" xr:uid="{00000000-0005-0000-0000-000079B90000}"/>
    <cellStyle name="20% - Accent1 5 6 2 4 2 2" xfId="47665" xr:uid="{00000000-0005-0000-0000-00007AB90000}"/>
    <cellStyle name="20% - Accent1 5 6 2 4 2 2 2" xfId="47666" xr:uid="{00000000-0005-0000-0000-00007BB90000}"/>
    <cellStyle name="20% - Accent1 5 6 2 4 2 3" xfId="47667" xr:uid="{00000000-0005-0000-0000-00007CB90000}"/>
    <cellStyle name="20% - Accent1 5 6 2 4 3" xfId="47668" xr:uid="{00000000-0005-0000-0000-00007DB90000}"/>
    <cellStyle name="20% - Accent1 5 6 2 4 3 2" xfId="47669" xr:uid="{00000000-0005-0000-0000-00007EB90000}"/>
    <cellStyle name="20% - Accent1 5 6 2 4 4" xfId="47670" xr:uid="{00000000-0005-0000-0000-00007FB90000}"/>
    <cellStyle name="20% - Accent1 5 6 2 5" xfId="47671" xr:uid="{00000000-0005-0000-0000-000080B90000}"/>
    <cellStyle name="20% - Accent1 5 6 2 5 2" xfId="47672" xr:uid="{00000000-0005-0000-0000-000081B90000}"/>
    <cellStyle name="20% - Accent1 5 6 2 5 2 2" xfId="47673" xr:uid="{00000000-0005-0000-0000-000082B90000}"/>
    <cellStyle name="20% - Accent1 5 6 2 5 3" xfId="47674" xr:uid="{00000000-0005-0000-0000-000083B90000}"/>
    <cellStyle name="20% - Accent1 5 6 2 6" xfId="47675" xr:uid="{00000000-0005-0000-0000-000084B90000}"/>
    <cellStyle name="20% - Accent1 5 6 2 6 2" xfId="47676" xr:uid="{00000000-0005-0000-0000-000085B90000}"/>
    <cellStyle name="20% - Accent1 5 6 2 6 2 2" xfId="47677" xr:uid="{00000000-0005-0000-0000-000086B90000}"/>
    <cellStyle name="20% - Accent1 5 6 2 6 3" xfId="47678" xr:uid="{00000000-0005-0000-0000-000087B90000}"/>
    <cellStyle name="20% - Accent1 5 6 2 7" xfId="47679" xr:uid="{00000000-0005-0000-0000-000088B90000}"/>
    <cellStyle name="20% - Accent1 5 6 2 7 2" xfId="47680" xr:uid="{00000000-0005-0000-0000-000089B90000}"/>
    <cellStyle name="20% - Accent1 5 6 2 8" xfId="47681" xr:uid="{00000000-0005-0000-0000-00008AB90000}"/>
    <cellStyle name="20% - Accent1 5 6 2 8 2" xfId="47682" xr:uid="{00000000-0005-0000-0000-00008BB90000}"/>
    <cellStyle name="20% - Accent1 5 6 2 9" xfId="47683" xr:uid="{00000000-0005-0000-0000-00008CB90000}"/>
    <cellStyle name="20% - Accent1 5 6 3" xfId="47684" xr:uid="{00000000-0005-0000-0000-00008DB90000}"/>
    <cellStyle name="20% - Accent1 5 6 3 2" xfId="47685" xr:uid="{00000000-0005-0000-0000-00008EB90000}"/>
    <cellStyle name="20% - Accent1 5 6 3 2 2" xfId="47686" xr:uid="{00000000-0005-0000-0000-00008FB90000}"/>
    <cellStyle name="20% - Accent1 5 6 3 2 2 2" xfId="47687" xr:uid="{00000000-0005-0000-0000-000090B90000}"/>
    <cellStyle name="20% - Accent1 5 6 3 2 2 2 2" xfId="47688" xr:uid="{00000000-0005-0000-0000-000091B90000}"/>
    <cellStyle name="20% - Accent1 5 6 3 2 2 3" xfId="47689" xr:uid="{00000000-0005-0000-0000-000092B90000}"/>
    <cellStyle name="20% - Accent1 5 6 3 2 3" xfId="47690" xr:uid="{00000000-0005-0000-0000-000093B90000}"/>
    <cellStyle name="20% - Accent1 5 6 3 2 3 2" xfId="47691" xr:uid="{00000000-0005-0000-0000-000094B90000}"/>
    <cellStyle name="20% - Accent1 5 6 3 2 4" xfId="47692" xr:uid="{00000000-0005-0000-0000-000095B90000}"/>
    <cellStyle name="20% - Accent1 5 6 3 3" xfId="47693" xr:uid="{00000000-0005-0000-0000-000096B90000}"/>
    <cellStyle name="20% - Accent1 5 6 3 3 2" xfId="47694" xr:uid="{00000000-0005-0000-0000-000097B90000}"/>
    <cellStyle name="20% - Accent1 5 6 3 3 2 2" xfId="47695" xr:uid="{00000000-0005-0000-0000-000098B90000}"/>
    <cellStyle name="20% - Accent1 5 6 3 3 2 2 2" xfId="47696" xr:uid="{00000000-0005-0000-0000-000099B90000}"/>
    <cellStyle name="20% - Accent1 5 6 3 3 2 3" xfId="47697" xr:uid="{00000000-0005-0000-0000-00009AB90000}"/>
    <cellStyle name="20% - Accent1 5 6 3 3 3" xfId="47698" xr:uid="{00000000-0005-0000-0000-00009BB90000}"/>
    <cellStyle name="20% - Accent1 5 6 3 3 3 2" xfId="47699" xr:uid="{00000000-0005-0000-0000-00009CB90000}"/>
    <cellStyle name="20% - Accent1 5 6 3 3 4" xfId="47700" xr:uid="{00000000-0005-0000-0000-00009DB90000}"/>
    <cellStyle name="20% - Accent1 5 6 3 4" xfId="47701" xr:uid="{00000000-0005-0000-0000-00009EB90000}"/>
    <cellStyle name="20% - Accent1 5 6 3 4 2" xfId="47702" xr:uid="{00000000-0005-0000-0000-00009FB90000}"/>
    <cellStyle name="20% - Accent1 5 6 3 4 2 2" xfId="47703" xr:uid="{00000000-0005-0000-0000-0000A0B90000}"/>
    <cellStyle name="20% - Accent1 5 6 3 4 2 2 2" xfId="47704" xr:uid="{00000000-0005-0000-0000-0000A1B90000}"/>
    <cellStyle name="20% - Accent1 5 6 3 4 2 3" xfId="47705" xr:uid="{00000000-0005-0000-0000-0000A2B90000}"/>
    <cellStyle name="20% - Accent1 5 6 3 4 3" xfId="47706" xr:uid="{00000000-0005-0000-0000-0000A3B90000}"/>
    <cellStyle name="20% - Accent1 5 6 3 4 3 2" xfId="47707" xr:uid="{00000000-0005-0000-0000-0000A4B90000}"/>
    <cellStyle name="20% - Accent1 5 6 3 4 4" xfId="47708" xr:uid="{00000000-0005-0000-0000-0000A5B90000}"/>
    <cellStyle name="20% - Accent1 5 6 3 5" xfId="47709" xr:uid="{00000000-0005-0000-0000-0000A6B90000}"/>
    <cellStyle name="20% - Accent1 5 6 3 5 2" xfId="47710" xr:uid="{00000000-0005-0000-0000-0000A7B90000}"/>
    <cellStyle name="20% - Accent1 5 6 3 5 2 2" xfId="47711" xr:uid="{00000000-0005-0000-0000-0000A8B90000}"/>
    <cellStyle name="20% - Accent1 5 6 3 5 3" xfId="47712" xr:uid="{00000000-0005-0000-0000-0000A9B90000}"/>
    <cellStyle name="20% - Accent1 5 6 3 6" xfId="47713" xr:uid="{00000000-0005-0000-0000-0000AAB90000}"/>
    <cellStyle name="20% - Accent1 5 6 3 6 2" xfId="47714" xr:uid="{00000000-0005-0000-0000-0000ABB90000}"/>
    <cellStyle name="20% - Accent1 5 6 3 6 2 2" xfId="47715" xr:uid="{00000000-0005-0000-0000-0000ACB90000}"/>
    <cellStyle name="20% - Accent1 5 6 3 6 3" xfId="47716" xr:uid="{00000000-0005-0000-0000-0000ADB90000}"/>
    <cellStyle name="20% - Accent1 5 6 3 7" xfId="47717" xr:uid="{00000000-0005-0000-0000-0000AEB90000}"/>
    <cellStyle name="20% - Accent1 5 6 3 7 2" xfId="47718" xr:uid="{00000000-0005-0000-0000-0000AFB90000}"/>
    <cellStyle name="20% - Accent1 5 6 3 8" xfId="47719" xr:uid="{00000000-0005-0000-0000-0000B0B90000}"/>
    <cellStyle name="20% - Accent1 5 6 3 8 2" xfId="47720" xr:uid="{00000000-0005-0000-0000-0000B1B90000}"/>
    <cellStyle name="20% - Accent1 5 6 3 9" xfId="47721" xr:uid="{00000000-0005-0000-0000-0000B2B90000}"/>
    <cellStyle name="20% - Accent1 5 6 4" xfId="47722" xr:uid="{00000000-0005-0000-0000-0000B3B90000}"/>
    <cellStyle name="20% - Accent1 5 6 4 2" xfId="47723" xr:uid="{00000000-0005-0000-0000-0000B4B90000}"/>
    <cellStyle name="20% - Accent1 5 6 4 2 2" xfId="47724" xr:uid="{00000000-0005-0000-0000-0000B5B90000}"/>
    <cellStyle name="20% - Accent1 5 6 4 2 2 2" xfId="47725" xr:uid="{00000000-0005-0000-0000-0000B6B90000}"/>
    <cellStyle name="20% - Accent1 5 6 4 2 3" xfId="47726" xr:uid="{00000000-0005-0000-0000-0000B7B90000}"/>
    <cellStyle name="20% - Accent1 5 6 4 3" xfId="47727" xr:uid="{00000000-0005-0000-0000-0000B8B90000}"/>
    <cellStyle name="20% - Accent1 5 6 4 3 2" xfId="47728" xr:uid="{00000000-0005-0000-0000-0000B9B90000}"/>
    <cellStyle name="20% - Accent1 5 6 4 4" xfId="47729" xr:uid="{00000000-0005-0000-0000-0000BAB90000}"/>
    <cellStyle name="20% - Accent1 5 6 5" xfId="47730" xr:uid="{00000000-0005-0000-0000-0000BBB90000}"/>
    <cellStyle name="20% - Accent1 5 6 5 2" xfId="47731" xr:uid="{00000000-0005-0000-0000-0000BCB90000}"/>
    <cellStyle name="20% - Accent1 5 6 5 2 2" xfId="47732" xr:uid="{00000000-0005-0000-0000-0000BDB90000}"/>
    <cellStyle name="20% - Accent1 5 6 5 2 2 2" xfId="47733" xr:uid="{00000000-0005-0000-0000-0000BEB90000}"/>
    <cellStyle name="20% - Accent1 5 6 5 2 3" xfId="47734" xr:uid="{00000000-0005-0000-0000-0000BFB90000}"/>
    <cellStyle name="20% - Accent1 5 6 5 3" xfId="47735" xr:uid="{00000000-0005-0000-0000-0000C0B90000}"/>
    <cellStyle name="20% - Accent1 5 6 5 3 2" xfId="47736" xr:uid="{00000000-0005-0000-0000-0000C1B90000}"/>
    <cellStyle name="20% - Accent1 5 6 5 4" xfId="47737" xr:uid="{00000000-0005-0000-0000-0000C2B90000}"/>
    <cellStyle name="20% - Accent1 5 6 6" xfId="47738" xr:uid="{00000000-0005-0000-0000-0000C3B90000}"/>
    <cellStyle name="20% - Accent1 5 6 6 2" xfId="47739" xr:uid="{00000000-0005-0000-0000-0000C4B90000}"/>
    <cellStyle name="20% - Accent1 5 6 6 2 2" xfId="47740" xr:uid="{00000000-0005-0000-0000-0000C5B90000}"/>
    <cellStyle name="20% - Accent1 5 6 6 2 2 2" xfId="47741" xr:uid="{00000000-0005-0000-0000-0000C6B90000}"/>
    <cellStyle name="20% - Accent1 5 6 6 2 3" xfId="47742" xr:uid="{00000000-0005-0000-0000-0000C7B90000}"/>
    <cellStyle name="20% - Accent1 5 6 6 3" xfId="47743" xr:uid="{00000000-0005-0000-0000-0000C8B90000}"/>
    <cellStyle name="20% - Accent1 5 6 6 3 2" xfId="47744" xr:uid="{00000000-0005-0000-0000-0000C9B90000}"/>
    <cellStyle name="20% - Accent1 5 6 6 4" xfId="47745" xr:uid="{00000000-0005-0000-0000-0000CAB90000}"/>
    <cellStyle name="20% - Accent1 5 6 7" xfId="47746" xr:uid="{00000000-0005-0000-0000-0000CBB90000}"/>
    <cellStyle name="20% - Accent1 5 6 7 2" xfId="47747" xr:uid="{00000000-0005-0000-0000-0000CCB90000}"/>
    <cellStyle name="20% - Accent1 5 6 7 2 2" xfId="47748" xr:uid="{00000000-0005-0000-0000-0000CDB90000}"/>
    <cellStyle name="20% - Accent1 5 6 7 3" xfId="47749" xr:uid="{00000000-0005-0000-0000-0000CEB90000}"/>
    <cellStyle name="20% - Accent1 5 6 8" xfId="47750" xr:uid="{00000000-0005-0000-0000-0000CFB90000}"/>
    <cellStyle name="20% - Accent1 5 6 8 2" xfId="47751" xr:uid="{00000000-0005-0000-0000-0000D0B90000}"/>
    <cellStyle name="20% - Accent1 5 6 8 2 2" xfId="47752" xr:uid="{00000000-0005-0000-0000-0000D1B90000}"/>
    <cellStyle name="20% - Accent1 5 6 8 3" xfId="47753" xr:uid="{00000000-0005-0000-0000-0000D2B90000}"/>
    <cellStyle name="20% - Accent1 5 6 9" xfId="47754" xr:uid="{00000000-0005-0000-0000-0000D3B90000}"/>
    <cellStyle name="20% - Accent1 5 6 9 2" xfId="47755" xr:uid="{00000000-0005-0000-0000-0000D4B90000}"/>
    <cellStyle name="20% - Accent1 5 7" xfId="47756" xr:uid="{00000000-0005-0000-0000-0000D5B90000}"/>
    <cellStyle name="20% - Accent1 5 7 2" xfId="47757" xr:uid="{00000000-0005-0000-0000-0000D6B90000}"/>
    <cellStyle name="20% - Accent1 5 7 2 2" xfId="47758" xr:uid="{00000000-0005-0000-0000-0000D7B90000}"/>
    <cellStyle name="20% - Accent1 5 7 2 2 2" xfId="47759" xr:uid="{00000000-0005-0000-0000-0000D8B90000}"/>
    <cellStyle name="20% - Accent1 5 7 2 2 2 2" xfId="47760" xr:uid="{00000000-0005-0000-0000-0000D9B90000}"/>
    <cellStyle name="20% - Accent1 5 7 2 2 3" xfId="47761" xr:uid="{00000000-0005-0000-0000-0000DAB90000}"/>
    <cellStyle name="20% - Accent1 5 7 2 3" xfId="47762" xr:uid="{00000000-0005-0000-0000-0000DBB90000}"/>
    <cellStyle name="20% - Accent1 5 7 2 3 2" xfId="47763" xr:uid="{00000000-0005-0000-0000-0000DCB90000}"/>
    <cellStyle name="20% - Accent1 5 7 2 4" xfId="47764" xr:uid="{00000000-0005-0000-0000-0000DDB90000}"/>
    <cellStyle name="20% - Accent1 5 7 3" xfId="47765" xr:uid="{00000000-0005-0000-0000-0000DEB90000}"/>
    <cellStyle name="20% - Accent1 5 7 3 2" xfId="47766" xr:uid="{00000000-0005-0000-0000-0000DFB90000}"/>
    <cellStyle name="20% - Accent1 5 7 3 2 2" xfId="47767" xr:uid="{00000000-0005-0000-0000-0000E0B90000}"/>
    <cellStyle name="20% - Accent1 5 7 3 2 2 2" xfId="47768" xr:uid="{00000000-0005-0000-0000-0000E1B90000}"/>
    <cellStyle name="20% - Accent1 5 7 3 2 3" xfId="47769" xr:uid="{00000000-0005-0000-0000-0000E2B90000}"/>
    <cellStyle name="20% - Accent1 5 7 3 3" xfId="47770" xr:uid="{00000000-0005-0000-0000-0000E3B90000}"/>
    <cellStyle name="20% - Accent1 5 7 3 3 2" xfId="47771" xr:uid="{00000000-0005-0000-0000-0000E4B90000}"/>
    <cellStyle name="20% - Accent1 5 7 3 4" xfId="47772" xr:uid="{00000000-0005-0000-0000-0000E5B90000}"/>
    <cellStyle name="20% - Accent1 5 7 4" xfId="47773" xr:uid="{00000000-0005-0000-0000-0000E6B90000}"/>
    <cellStyle name="20% - Accent1 5 7 4 2" xfId="47774" xr:uid="{00000000-0005-0000-0000-0000E7B90000}"/>
    <cellStyle name="20% - Accent1 5 7 4 2 2" xfId="47775" xr:uid="{00000000-0005-0000-0000-0000E8B90000}"/>
    <cellStyle name="20% - Accent1 5 7 4 2 2 2" xfId="47776" xr:uid="{00000000-0005-0000-0000-0000E9B90000}"/>
    <cellStyle name="20% - Accent1 5 7 4 2 3" xfId="47777" xr:uid="{00000000-0005-0000-0000-0000EAB90000}"/>
    <cellStyle name="20% - Accent1 5 7 4 3" xfId="47778" xr:uid="{00000000-0005-0000-0000-0000EBB90000}"/>
    <cellStyle name="20% - Accent1 5 7 4 3 2" xfId="47779" xr:uid="{00000000-0005-0000-0000-0000ECB90000}"/>
    <cellStyle name="20% - Accent1 5 7 4 4" xfId="47780" xr:uid="{00000000-0005-0000-0000-0000EDB90000}"/>
    <cellStyle name="20% - Accent1 5 7 5" xfId="47781" xr:uid="{00000000-0005-0000-0000-0000EEB90000}"/>
    <cellStyle name="20% - Accent1 5 7 5 2" xfId="47782" xr:uid="{00000000-0005-0000-0000-0000EFB90000}"/>
    <cellStyle name="20% - Accent1 5 7 5 2 2" xfId="47783" xr:uid="{00000000-0005-0000-0000-0000F0B90000}"/>
    <cellStyle name="20% - Accent1 5 7 5 3" xfId="47784" xr:uid="{00000000-0005-0000-0000-0000F1B90000}"/>
    <cellStyle name="20% - Accent1 5 7 6" xfId="47785" xr:uid="{00000000-0005-0000-0000-0000F2B90000}"/>
    <cellStyle name="20% - Accent1 5 7 6 2" xfId="47786" xr:uid="{00000000-0005-0000-0000-0000F3B90000}"/>
    <cellStyle name="20% - Accent1 5 7 6 2 2" xfId="47787" xr:uid="{00000000-0005-0000-0000-0000F4B90000}"/>
    <cellStyle name="20% - Accent1 5 7 6 3" xfId="47788" xr:uid="{00000000-0005-0000-0000-0000F5B90000}"/>
    <cellStyle name="20% - Accent1 5 7 7" xfId="47789" xr:uid="{00000000-0005-0000-0000-0000F6B90000}"/>
    <cellStyle name="20% - Accent1 5 7 7 2" xfId="47790" xr:uid="{00000000-0005-0000-0000-0000F7B90000}"/>
    <cellStyle name="20% - Accent1 5 7 8" xfId="47791" xr:uid="{00000000-0005-0000-0000-0000F8B90000}"/>
    <cellStyle name="20% - Accent1 5 7 8 2" xfId="47792" xr:uid="{00000000-0005-0000-0000-0000F9B90000}"/>
    <cellStyle name="20% - Accent1 5 7 9" xfId="47793" xr:uid="{00000000-0005-0000-0000-0000FAB90000}"/>
    <cellStyle name="20% - Accent1 5 8" xfId="47794" xr:uid="{00000000-0005-0000-0000-0000FBB90000}"/>
    <cellStyle name="20% - Accent1 5 8 2" xfId="47795" xr:uid="{00000000-0005-0000-0000-0000FCB90000}"/>
    <cellStyle name="20% - Accent1 5 8 2 2" xfId="47796" xr:uid="{00000000-0005-0000-0000-0000FDB90000}"/>
    <cellStyle name="20% - Accent1 5 8 2 2 2" xfId="47797" xr:uid="{00000000-0005-0000-0000-0000FEB90000}"/>
    <cellStyle name="20% - Accent1 5 8 2 2 2 2" xfId="47798" xr:uid="{00000000-0005-0000-0000-0000FFB90000}"/>
    <cellStyle name="20% - Accent1 5 8 2 2 3" xfId="47799" xr:uid="{00000000-0005-0000-0000-000000BA0000}"/>
    <cellStyle name="20% - Accent1 5 8 2 3" xfId="47800" xr:uid="{00000000-0005-0000-0000-000001BA0000}"/>
    <cellStyle name="20% - Accent1 5 8 2 3 2" xfId="47801" xr:uid="{00000000-0005-0000-0000-000002BA0000}"/>
    <cellStyle name="20% - Accent1 5 8 2 4" xfId="47802" xr:uid="{00000000-0005-0000-0000-000003BA0000}"/>
    <cellStyle name="20% - Accent1 5 8 3" xfId="47803" xr:uid="{00000000-0005-0000-0000-000004BA0000}"/>
    <cellStyle name="20% - Accent1 5 8 3 2" xfId="47804" xr:uid="{00000000-0005-0000-0000-000005BA0000}"/>
    <cellStyle name="20% - Accent1 5 8 3 2 2" xfId="47805" xr:uid="{00000000-0005-0000-0000-000006BA0000}"/>
    <cellStyle name="20% - Accent1 5 8 3 2 2 2" xfId="47806" xr:uid="{00000000-0005-0000-0000-000007BA0000}"/>
    <cellStyle name="20% - Accent1 5 8 3 2 3" xfId="47807" xr:uid="{00000000-0005-0000-0000-000008BA0000}"/>
    <cellStyle name="20% - Accent1 5 8 3 3" xfId="47808" xr:uid="{00000000-0005-0000-0000-000009BA0000}"/>
    <cellStyle name="20% - Accent1 5 8 3 3 2" xfId="47809" xr:uid="{00000000-0005-0000-0000-00000ABA0000}"/>
    <cellStyle name="20% - Accent1 5 8 3 4" xfId="47810" xr:uid="{00000000-0005-0000-0000-00000BBA0000}"/>
    <cellStyle name="20% - Accent1 5 8 4" xfId="47811" xr:uid="{00000000-0005-0000-0000-00000CBA0000}"/>
    <cellStyle name="20% - Accent1 5 8 4 2" xfId="47812" xr:uid="{00000000-0005-0000-0000-00000DBA0000}"/>
    <cellStyle name="20% - Accent1 5 8 4 2 2" xfId="47813" xr:uid="{00000000-0005-0000-0000-00000EBA0000}"/>
    <cellStyle name="20% - Accent1 5 8 4 2 2 2" xfId="47814" xr:uid="{00000000-0005-0000-0000-00000FBA0000}"/>
    <cellStyle name="20% - Accent1 5 8 4 2 3" xfId="47815" xr:uid="{00000000-0005-0000-0000-000010BA0000}"/>
    <cellStyle name="20% - Accent1 5 8 4 3" xfId="47816" xr:uid="{00000000-0005-0000-0000-000011BA0000}"/>
    <cellStyle name="20% - Accent1 5 8 4 3 2" xfId="47817" xr:uid="{00000000-0005-0000-0000-000012BA0000}"/>
    <cellStyle name="20% - Accent1 5 8 4 4" xfId="47818" xr:uid="{00000000-0005-0000-0000-000013BA0000}"/>
    <cellStyle name="20% - Accent1 5 8 5" xfId="47819" xr:uid="{00000000-0005-0000-0000-000014BA0000}"/>
    <cellStyle name="20% - Accent1 5 8 5 2" xfId="47820" xr:uid="{00000000-0005-0000-0000-000015BA0000}"/>
    <cellStyle name="20% - Accent1 5 8 5 2 2" xfId="47821" xr:uid="{00000000-0005-0000-0000-000016BA0000}"/>
    <cellStyle name="20% - Accent1 5 8 5 3" xfId="47822" xr:uid="{00000000-0005-0000-0000-000017BA0000}"/>
    <cellStyle name="20% - Accent1 5 8 6" xfId="47823" xr:uid="{00000000-0005-0000-0000-000018BA0000}"/>
    <cellStyle name="20% - Accent1 5 8 6 2" xfId="47824" xr:uid="{00000000-0005-0000-0000-000019BA0000}"/>
    <cellStyle name="20% - Accent1 5 8 6 2 2" xfId="47825" xr:uid="{00000000-0005-0000-0000-00001ABA0000}"/>
    <cellStyle name="20% - Accent1 5 8 6 3" xfId="47826" xr:uid="{00000000-0005-0000-0000-00001BBA0000}"/>
    <cellStyle name="20% - Accent1 5 8 7" xfId="47827" xr:uid="{00000000-0005-0000-0000-00001CBA0000}"/>
    <cellStyle name="20% - Accent1 5 8 7 2" xfId="47828" xr:uid="{00000000-0005-0000-0000-00001DBA0000}"/>
    <cellStyle name="20% - Accent1 5 8 8" xfId="47829" xr:uid="{00000000-0005-0000-0000-00001EBA0000}"/>
    <cellStyle name="20% - Accent1 5 8 8 2" xfId="47830" xr:uid="{00000000-0005-0000-0000-00001FBA0000}"/>
    <cellStyle name="20% - Accent1 5 8 9" xfId="47831" xr:uid="{00000000-0005-0000-0000-000020BA0000}"/>
    <cellStyle name="20% - Accent1 5 9" xfId="47832" xr:uid="{00000000-0005-0000-0000-000021BA0000}"/>
    <cellStyle name="20% - Accent1 5 9 2" xfId="47833" xr:uid="{00000000-0005-0000-0000-000022BA0000}"/>
    <cellStyle name="20% - Accent1 5 9 2 2" xfId="47834" xr:uid="{00000000-0005-0000-0000-000023BA0000}"/>
    <cellStyle name="20% - Accent1 5 9 2 2 2" xfId="47835" xr:uid="{00000000-0005-0000-0000-000024BA0000}"/>
    <cellStyle name="20% - Accent1 5 9 2 3" xfId="47836" xr:uid="{00000000-0005-0000-0000-000025BA0000}"/>
    <cellStyle name="20% - Accent1 5 9 3" xfId="47837" xr:uid="{00000000-0005-0000-0000-000026BA0000}"/>
    <cellStyle name="20% - Accent1 5 9 3 2" xfId="47838" xr:uid="{00000000-0005-0000-0000-000027BA0000}"/>
    <cellStyle name="20% - Accent1 5 9 4" xfId="47839" xr:uid="{00000000-0005-0000-0000-000028BA0000}"/>
    <cellStyle name="20% - Accent1 6" xfId="47840" xr:uid="{00000000-0005-0000-0000-000029BA0000}"/>
    <cellStyle name="20% - Accent1 6 10" xfId="47841" xr:uid="{00000000-0005-0000-0000-00002ABA0000}"/>
    <cellStyle name="20% - Accent1 6 10 2" xfId="47842" xr:uid="{00000000-0005-0000-0000-00002BBA0000}"/>
    <cellStyle name="20% - Accent1 6 10 2 2" xfId="47843" xr:uid="{00000000-0005-0000-0000-00002CBA0000}"/>
    <cellStyle name="20% - Accent1 6 10 2 2 2" xfId="47844" xr:uid="{00000000-0005-0000-0000-00002DBA0000}"/>
    <cellStyle name="20% - Accent1 6 10 2 3" xfId="47845" xr:uid="{00000000-0005-0000-0000-00002EBA0000}"/>
    <cellStyle name="20% - Accent1 6 10 3" xfId="47846" xr:uid="{00000000-0005-0000-0000-00002FBA0000}"/>
    <cellStyle name="20% - Accent1 6 10 3 2" xfId="47847" xr:uid="{00000000-0005-0000-0000-000030BA0000}"/>
    <cellStyle name="20% - Accent1 6 10 4" xfId="47848" xr:uid="{00000000-0005-0000-0000-000031BA0000}"/>
    <cellStyle name="20% - Accent1 6 11" xfId="47849" xr:uid="{00000000-0005-0000-0000-000032BA0000}"/>
    <cellStyle name="20% - Accent1 6 11 2" xfId="47850" xr:uid="{00000000-0005-0000-0000-000033BA0000}"/>
    <cellStyle name="20% - Accent1 6 11 2 2" xfId="47851" xr:uid="{00000000-0005-0000-0000-000034BA0000}"/>
    <cellStyle name="20% - Accent1 6 11 2 2 2" xfId="47852" xr:uid="{00000000-0005-0000-0000-000035BA0000}"/>
    <cellStyle name="20% - Accent1 6 11 2 3" xfId="47853" xr:uid="{00000000-0005-0000-0000-000036BA0000}"/>
    <cellStyle name="20% - Accent1 6 11 3" xfId="47854" xr:uid="{00000000-0005-0000-0000-000037BA0000}"/>
    <cellStyle name="20% - Accent1 6 11 3 2" xfId="47855" xr:uid="{00000000-0005-0000-0000-000038BA0000}"/>
    <cellStyle name="20% - Accent1 6 11 4" xfId="47856" xr:uid="{00000000-0005-0000-0000-000039BA0000}"/>
    <cellStyle name="20% - Accent1 6 12" xfId="47857" xr:uid="{00000000-0005-0000-0000-00003ABA0000}"/>
    <cellStyle name="20% - Accent1 6 12 2" xfId="47858" xr:uid="{00000000-0005-0000-0000-00003BBA0000}"/>
    <cellStyle name="20% - Accent1 6 12 2 2" xfId="47859" xr:uid="{00000000-0005-0000-0000-00003CBA0000}"/>
    <cellStyle name="20% - Accent1 6 12 3" xfId="47860" xr:uid="{00000000-0005-0000-0000-00003DBA0000}"/>
    <cellStyle name="20% - Accent1 6 13" xfId="47861" xr:uid="{00000000-0005-0000-0000-00003EBA0000}"/>
    <cellStyle name="20% - Accent1 6 13 2" xfId="47862" xr:uid="{00000000-0005-0000-0000-00003FBA0000}"/>
    <cellStyle name="20% - Accent1 6 13 2 2" xfId="47863" xr:uid="{00000000-0005-0000-0000-000040BA0000}"/>
    <cellStyle name="20% - Accent1 6 13 3" xfId="47864" xr:uid="{00000000-0005-0000-0000-000041BA0000}"/>
    <cellStyle name="20% - Accent1 6 14" xfId="47865" xr:uid="{00000000-0005-0000-0000-000042BA0000}"/>
    <cellStyle name="20% - Accent1 6 14 2" xfId="47866" xr:uid="{00000000-0005-0000-0000-000043BA0000}"/>
    <cellStyle name="20% - Accent1 6 15" xfId="47867" xr:uid="{00000000-0005-0000-0000-000044BA0000}"/>
    <cellStyle name="20% - Accent1 6 15 2" xfId="47868" xr:uid="{00000000-0005-0000-0000-000045BA0000}"/>
    <cellStyle name="20% - Accent1 6 16" xfId="47869" xr:uid="{00000000-0005-0000-0000-000046BA0000}"/>
    <cellStyle name="20% - Accent1 6 2" xfId="47870" xr:uid="{00000000-0005-0000-0000-000047BA0000}"/>
    <cellStyle name="20% - Accent1 6 2 10" xfId="47871" xr:uid="{00000000-0005-0000-0000-000048BA0000}"/>
    <cellStyle name="20% - Accent1 6 2 10 2" xfId="47872" xr:uid="{00000000-0005-0000-0000-000049BA0000}"/>
    <cellStyle name="20% - Accent1 6 2 10 2 2" xfId="47873" xr:uid="{00000000-0005-0000-0000-00004ABA0000}"/>
    <cellStyle name="20% - Accent1 6 2 10 2 2 2" xfId="47874" xr:uid="{00000000-0005-0000-0000-00004BBA0000}"/>
    <cellStyle name="20% - Accent1 6 2 10 2 3" xfId="47875" xr:uid="{00000000-0005-0000-0000-00004CBA0000}"/>
    <cellStyle name="20% - Accent1 6 2 10 3" xfId="47876" xr:uid="{00000000-0005-0000-0000-00004DBA0000}"/>
    <cellStyle name="20% - Accent1 6 2 10 3 2" xfId="47877" xr:uid="{00000000-0005-0000-0000-00004EBA0000}"/>
    <cellStyle name="20% - Accent1 6 2 10 4" xfId="47878" xr:uid="{00000000-0005-0000-0000-00004FBA0000}"/>
    <cellStyle name="20% - Accent1 6 2 11" xfId="47879" xr:uid="{00000000-0005-0000-0000-000050BA0000}"/>
    <cellStyle name="20% - Accent1 6 2 11 2" xfId="47880" xr:uid="{00000000-0005-0000-0000-000051BA0000}"/>
    <cellStyle name="20% - Accent1 6 2 11 2 2" xfId="47881" xr:uid="{00000000-0005-0000-0000-000052BA0000}"/>
    <cellStyle name="20% - Accent1 6 2 11 3" xfId="47882" xr:uid="{00000000-0005-0000-0000-000053BA0000}"/>
    <cellStyle name="20% - Accent1 6 2 12" xfId="47883" xr:uid="{00000000-0005-0000-0000-000054BA0000}"/>
    <cellStyle name="20% - Accent1 6 2 12 2" xfId="47884" xr:uid="{00000000-0005-0000-0000-000055BA0000}"/>
    <cellStyle name="20% - Accent1 6 2 12 2 2" xfId="47885" xr:uid="{00000000-0005-0000-0000-000056BA0000}"/>
    <cellStyle name="20% - Accent1 6 2 12 3" xfId="47886" xr:uid="{00000000-0005-0000-0000-000057BA0000}"/>
    <cellStyle name="20% - Accent1 6 2 13" xfId="47887" xr:uid="{00000000-0005-0000-0000-000058BA0000}"/>
    <cellStyle name="20% - Accent1 6 2 13 2" xfId="47888" xr:uid="{00000000-0005-0000-0000-000059BA0000}"/>
    <cellStyle name="20% - Accent1 6 2 14" xfId="47889" xr:uid="{00000000-0005-0000-0000-00005ABA0000}"/>
    <cellStyle name="20% - Accent1 6 2 14 2" xfId="47890" xr:uid="{00000000-0005-0000-0000-00005BBA0000}"/>
    <cellStyle name="20% - Accent1 6 2 15" xfId="47891" xr:uid="{00000000-0005-0000-0000-00005CBA0000}"/>
    <cellStyle name="20% - Accent1 6 2 2" xfId="47892" xr:uid="{00000000-0005-0000-0000-00005DBA0000}"/>
    <cellStyle name="20% - Accent1 6 2 2 10" xfId="47893" xr:uid="{00000000-0005-0000-0000-00005EBA0000}"/>
    <cellStyle name="20% - Accent1 6 2 2 10 2" xfId="47894" xr:uid="{00000000-0005-0000-0000-00005FBA0000}"/>
    <cellStyle name="20% - Accent1 6 2 2 10 2 2" xfId="47895" xr:uid="{00000000-0005-0000-0000-000060BA0000}"/>
    <cellStyle name="20% - Accent1 6 2 2 10 3" xfId="47896" xr:uid="{00000000-0005-0000-0000-000061BA0000}"/>
    <cellStyle name="20% - Accent1 6 2 2 11" xfId="47897" xr:uid="{00000000-0005-0000-0000-000062BA0000}"/>
    <cellStyle name="20% - Accent1 6 2 2 11 2" xfId="47898" xr:uid="{00000000-0005-0000-0000-000063BA0000}"/>
    <cellStyle name="20% - Accent1 6 2 2 11 2 2" xfId="47899" xr:uid="{00000000-0005-0000-0000-000064BA0000}"/>
    <cellStyle name="20% - Accent1 6 2 2 11 3" xfId="47900" xr:uid="{00000000-0005-0000-0000-000065BA0000}"/>
    <cellStyle name="20% - Accent1 6 2 2 12" xfId="47901" xr:uid="{00000000-0005-0000-0000-000066BA0000}"/>
    <cellStyle name="20% - Accent1 6 2 2 12 2" xfId="47902" xr:uid="{00000000-0005-0000-0000-000067BA0000}"/>
    <cellStyle name="20% - Accent1 6 2 2 13" xfId="47903" xr:uid="{00000000-0005-0000-0000-000068BA0000}"/>
    <cellStyle name="20% - Accent1 6 2 2 13 2" xfId="47904" xr:uid="{00000000-0005-0000-0000-000069BA0000}"/>
    <cellStyle name="20% - Accent1 6 2 2 14" xfId="47905" xr:uid="{00000000-0005-0000-0000-00006ABA0000}"/>
    <cellStyle name="20% - Accent1 6 2 2 2" xfId="47906" xr:uid="{00000000-0005-0000-0000-00006BBA0000}"/>
    <cellStyle name="20% - Accent1 6 2 2 2 10" xfId="47907" xr:uid="{00000000-0005-0000-0000-00006CBA0000}"/>
    <cellStyle name="20% - Accent1 6 2 2 2 10 2" xfId="47908" xr:uid="{00000000-0005-0000-0000-00006DBA0000}"/>
    <cellStyle name="20% - Accent1 6 2 2 2 11" xfId="47909" xr:uid="{00000000-0005-0000-0000-00006EBA0000}"/>
    <cellStyle name="20% - Accent1 6 2 2 2 2" xfId="47910" xr:uid="{00000000-0005-0000-0000-00006FBA0000}"/>
    <cellStyle name="20% - Accent1 6 2 2 2 2 2" xfId="47911" xr:uid="{00000000-0005-0000-0000-000070BA0000}"/>
    <cellStyle name="20% - Accent1 6 2 2 2 2 2 2" xfId="47912" xr:uid="{00000000-0005-0000-0000-000071BA0000}"/>
    <cellStyle name="20% - Accent1 6 2 2 2 2 2 2 2" xfId="47913" xr:uid="{00000000-0005-0000-0000-000072BA0000}"/>
    <cellStyle name="20% - Accent1 6 2 2 2 2 2 2 2 2" xfId="47914" xr:uid="{00000000-0005-0000-0000-000073BA0000}"/>
    <cellStyle name="20% - Accent1 6 2 2 2 2 2 2 3" xfId="47915" xr:uid="{00000000-0005-0000-0000-000074BA0000}"/>
    <cellStyle name="20% - Accent1 6 2 2 2 2 2 3" xfId="47916" xr:uid="{00000000-0005-0000-0000-000075BA0000}"/>
    <cellStyle name="20% - Accent1 6 2 2 2 2 2 3 2" xfId="47917" xr:uid="{00000000-0005-0000-0000-000076BA0000}"/>
    <cellStyle name="20% - Accent1 6 2 2 2 2 2 4" xfId="47918" xr:uid="{00000000-0005-0000-0000-000077BA0000}"/>
    <cellStyle name="20% - Accent1 6 2 2 2 2 3" xfId="47919" xr:uid="{00000000-0005-0000-0000-000078BA0000}"/>
    <cellStyle name="20% - Accent1 6 2 2 2 2 3 2" xfId="47920" xr:uid="{00000000-0005-0000-0000-000079BA0000}"/>
    <cellStyle name="20% - Accent1 6 2 2 2 2 3 2 2" xfId="47921" xr:uid="{00000000-0005-0000-0000-00007ABA0000}"/>
    <cellStyle name="20% - Accent1 6 2 2 2 2 3 2 2 2" xfId="47922" xr:uid="{00000000-0005-0000-0000-00007BBA0000}"/>
    <cellStyle name="20% - Accent1 6 2 2 2 2 3 2 3" xfId="47923" xr:uid="{00000000-0005-0000-0000-00007CBA0000}"/>
    <cellStyle name="20% - Accent1 6 2 2 2 2 3 3" xfId="47924" xr:uid="{00000000-0005-0000-0000-00007DBA0000}"/>
    <cellStyle name="20% - Accent1 6 2 2 2 2 3 3 2" xfId="47925" xr:uid="{00000000-0005-0000-0000-00007EBA0000}"/>
    <cellStyle name="20% - Accent1 6 2 2 2 2 3 4" xfId="47926" xr:uid="{00000000-0005-0000-0000-00007FBA0000}"/>
    <cellStyle name="20% - Accent1 6 2 2 2 2 4" xfId="47927" xr:uid="{00000000-0005-0000-0000-000080BA0000}"/>
    <cellStyle name="20% - Accent1 6 2 2 2 2 4 2" xfId="47928" xr:uid="{00000000-0005-0000-0000-000081BA0000}"/>
    <cellStyle name="20% - Accent1 6 2 2 2 2 4 2 2" xfId="47929" xr:uid="{00000000-0005-0000-0000-000082BA0000}"/>
    <cellStyle name="20% - Accent1 6 2 2 2 2 4 2 2 2" xfId="47930" xr:uid="{00000000-0005-0000-0000-000083BA0000}"/>
    <cellStyle name="20% - Accent1 6 2 2 2 2 4 2 3" xfId="47931" xr:uid="{00000000-0005-0000-0000-000084BA0000}"/>
    <cellStyle name="20% - Accent1 6 2 2 2 2 4 3" xfId="47932" xr:uid="{00000000-0005-0000-0000-000085BA0000}"/>
    <cellStyle name="20% - Accent1 6 2 2 2 2 4 3 2" xfId="47933" xr:uid="{00000000-0005-0000-0000-000086BA0000}"/>
    <cellStyle name="20% - Accent1 6 2 2 2 2 4 4" xfId="47934" xr:uid="{00000000-0005-0000-0000-000087BA0000}"/>
    <cellStyle name="20% - Accent1 6 2 2 2 2 5" xfId="47935" xr:uid="{00000000-0005-0000-0000-000088BA0000}"/>
    <cellStyle name="20% - Accent1 6 2 2 2 2 5 2" xfId="47936" xr:uid="{00000000-0005-0000-0000-000089BA0000}"/>
    <cellStyle name="20% - Accent1 6 2 2 2 2 5 2 2" xfId="47937" xr:uid="{00000000-0005-0000-0000-00008ABA0000}"/>
    <cellStyle name="20% - Accent1 6 2 2 2 2 5 3" xfId="47938" xr:uid="{00000000-0005-0000-0000-00008BBA0000}"/>
    <cellStyle name="20% - Accent1 6 2 2 2 2 6" xfId="47939" xr:uid="{00000000-0005-0000-0000-00008CBA0000}"/>
    <cellStyle name="20% - Accent1 6 2 2 2 2 6 2" xfId="47940" xr:uid="{00000000-0005-0000-0000-00008DBA0000}"/>
    <cellStyle name="20% - Accent1 6 2 2 2 2 6 2 2" xfId="47941" xr:uid="{00000000-0005-0000-0000-00008EBA0000}"/>
    <cellStyle name="20% - Accent1 6 2 2 2 2 6 3" xfId="47942" xr:uid="{00000000-0005-0000-0000-00008FBA0000}"/>
    <cellStyle name="20% - Accent1 6 2 2 2 2 7" xfId="47943" xr:uid="{00000000-0005-0000-0000-000090BA0000}"/>
    <cellStyle name="20% - Accent1 6 2 2 2 2 7 2" xfId="47944" xr:uid="{00000000-0005-0000-0000-000091BA0000}"/>
    <cellStyle name="20% - Accent1 6 2 2 2 2 8" xfId="47945" xr:uid="{00000000-0005-0000-0000-000092BA0000}"/>
    <cellStyle name="20% - Accent1 6 2 2 2 2 8 2" xfId="47946" xr:uid="{00000000-0005-0000-0000-000093BA0000}"/>
    <cellStyle name="20% - Accent1 6 2 2 2 2 9" xfId="47947" xr:uid="{00000000-0005-0000-0000-000094BA0000}"/>
    <cellStyle name="20% - Accent1 6 2 2 2 3" xfId="47948" xr:uid="{00000000-0005-0000-0000-000095BA0000}"/>
    <cellStyle name="20% - Accent1 6 2 2 2 3 2" xfId="47949" xr:uid="{00000000-0005-0000-0000-000096BA0000}"/>
    <cellStyle name="20% - Accent1 6 2 2 2 3 2 2" xfId="47950" xr:uid="{00000000-0005-0000-0000-000097BA0000}"/>
    <cellStyle name="20% - Accent1 6 2 2 2 3 2 2 2" xfId="47951" xr:uid="{00000000-0005-0000-0000-000098BA0000}"/>
    <cellStyle name="20% - Accent1 6 2 2 2 3 2 2 2 2" xfId="47952" xr:uid="{00000000-0005-0000-0000-000099BA0000}"/>
    <cellStyle name="20% - Accent1 6 2 2 2 3 2 2 3" xfId="47953" xr:uid="{00000000-0005-0000-0000-00009ABA0000}"/>
    <cellStyle name="20% - Accent1 6 2 2 2 3 2 3" xfId="47954" xr:uid="{00000000-0005-0000-0000-00009BBA0000}"/>
    <cellStyle name="20% - Accent1 6 2 2 2 3 2 3 2" xfId="47955" xr:uid="{00000000-0005-0000-0000-00009CBA0000}"/>
    <cellStyle name="20% - Accent1 6 2 2 2 3 2 4" xfId="47956" xr:uid="{00000000-0005-0000-0000-00009DBA0000}"/>
    <cellStyle name="20% - Accent1 6 2 2 2 3 3" xfId="47957" xr:uid="{00000000-0005-0000-0000-00009EBA0000}"/>
    <cellStyle name="20% - Accent1 6 2 2 2 3 3 2" xfId="47958" xr:uid="{00000000-0005-0000-0000-00009FBA0000}"/>
    <cellStyle name="20% - Accent1 6 2 2 2 3 3 2 2" xfId="47959" xr:uid="{00000000-0005-0000-0000-0000A0BA0000}"/>
    <cellStyle name="20% - Accent1 6 2 2 2 3 3 2 2 2" xfId="47960" xr:uid="{00000000-0005-0000-0000-0000A1BA0000}"/>
    <cellStyle name="20% - Accent1 6 2 2 2 3 3 2 3" xfId="47961" xr:uid="{00000000-0005-0000-0000-0000A2BA0000}"/>
    <cellStyle name="20% - Accent1 6 2 2 2 3 3 3" xfId="47962" xr:uid="{00000000-0005-0000-0000-0000A3BA0000}"/>
    <cellStyle name="20% - Accent1 6 2 2 2 3 3 3 2" xfId="47963" xr:uid="{00000000-0005-0000-0000-0000A4BA0000}"/>
    <cellStyle name="20% - Accent1 6 2 2 2 3 3 4" xfId="47964" xr:uid="{00000000-0005-0000-0000-0000A5BA0000}"/>
    <cellStyle name="20% - Accent1 6 2 2 2 3 4" xfId="47965" xr:uid="{00000000-0005-0000-0000-0000A6BA0000}"/>
    <cellStyle name="20% - Accent1 6 2 2 2 3 4 2" xfId="47966" xr:uid="{00000000-0005-0000-0000-0000A7BA0000}"/>
    <cellStyle name="20% - Accent1 6 2 2 2 3 4 2 2" xfId="47967" xr:uid="{00000000-0005-0000-0000-0000A8BA0000}"/>
    <cellStyle name="20% - Accent1 6 2 2 2 3 4 2 2 2" xfId="47968" xr:uid="{00000000-0005-0000-0000-0000A9BA0000}"/>
    <cellStyle name="20% - Accent1 6 2 2 2 3 4 2 3" xfId="47969" xr:uid="{00000000-0005-0000-0000-0000AABA0000}"/>
    <cellStyle name="20% - Accent1 6 2 2 2 3 4 3" xfId="47970" xr:uid="{00000000-0005-0000-0000-0000ABBA0000}"/>
    <cellStyle name="20% - Accent1 6 2 2 2 3 4 3 2" xfId="47971" xr:uid="{00000000-0005-0000-0000-0000ACBA0000}"/>
    <cellStyle name="20% - Accent1 6 2 2 2 3 4 4" xfId="47972" xr:uid="{00000000-0005-0000-0000-0000ADBA0000}"/>
    <cellStyle name="20% - Accent1 6 2 2 2 3 5" xfId="47973" xr:uid="{00000000-0005-0000-0000-0000AEBA0000}"/>
    <cellStyle name="20% - Accent1 6 2 2 2 3 5 2" xfId="47974" xr:uid="{00000000-0005-0000-0000-0000AFBA0000}"/>
    <cellStyle name="20% - Accent1 6 2 2 2 3 5 2 2" xfId="47975" xr:uid="{00000000-0005-0000-0000-0000B0BA0000}"/>
    <cellStyle name="20% - Accent1 6 2 2 2 3 5 3" xfId="47976" xr:uid="{00000000-0005-0000-0000-0000B1BA0000}"/>
    <cellStyle name="20% - Accent1 6 2 2 2 3 6" xfId="47977" xr:uid="{00000000-0005-0000-0000-0000B2BA0000}"/>
    <cellStyle name="20% - Accent1 6 2 2 2 3 6 2" xfId="47978" xr:uid="{00000000-0005-0000-0000-0000B3BA0000}"/>
    <cellStyle name="20% - Accent1 6 2 2 2 3 6 2 2" xfId="47979" xr:uid="{00000000-0005-0000-0000-0000B4BA0000}"/>
    <cellStyle name="20% - Accent1 6 2 2 2 3 6 3" xfId="47980" xr:uid="{00000000-0005-0000-0000-0000B5BA0000}"/>
    <cellStyle name="20% - Accent1 6 2 2 2 3 7" xfId="47981" xr:uid="{00000000-0005-0000-0000-0000B6BA0000}"/>
    <cellStyle name="20% - Accent1 6 2 2 2 3 7 2" xfId="47982" xr:uid="{00000000-0005-0000-0000-0000B7BA0000}"/>
    <cellStyle name="20% - Accent1 6 2 2 2 3 8" xfId="47983" xr:uid="{00000000-0005-0000-0000-0000B8BA0000}"/>
    <cellStyle name="20% - Accent1 6 2 2 2 3 8 2" xfId="47984" xr:uid="{00000000-0005-0000-0000-0000B9BA0000}"/>
    <cellStyle name="20% - Accent1 6 2 2 2 3 9" xfId="47985" xr:uid="{00000000-0005-0000-0000-0000BABA0000}"/>
    <cellStyle name="20% - Accent1 6 2 2 2 4" xfId="47986" xr:uid="{00000000-0005-0000-0000-0000BBBA0000}"/>
    <cellStyle name="20% - Accent1 6 2 2 2 4 2" xfId="47987" xr:uid="{00000000-0005-0000-0000-0000BCBA0000}"/>
    <cellStyle name="20% - Accent1 6 2 2 2 4 2 2" xfId="47988" xr:uid="{00000000-0005-0000-0000-0000BDBA0000}"/>
    <cellStyle name="20% - Accent1 6 2 2 2 4 2 2 2" xfId="47989" xr:uid="{00000000-0005-0000-0000-0000BEBA0000}"/>
    <cellStyle name="20% - Accent1 6 2 2 2 4 2 3" xfId="47990" xr:uid="{00000000-0005-0000-0000-0000BFBA0000}"/>
    <cellStyle name="20% - Accent1 6 2 2 2 4 3" xfId="47991" xr:uid="{00000000-0005-0000-0000-0000C0BA0000}"/>
    <cellStyle name="20% - Accent1 6 2 2 2 4 3 2" xfId="47992" xr:uid="{00000000-0005-0000-0000-0000C1BA0000}"/>
    <cellStyle name="20% - Accent1 6 2 2 2 4 4" xfId="47993" xr:uid="{00000000-0005-0000-0000-0000C2BA0000}"/>
    <cellStyle name="20% - Accent1 6 2 2 2 5" xfId="47994" xr:uid="{00000000-0005-0000-0000-0000C3BA0000}"/>
    <cellStyle name="20% - Accent1 6 2 2 2 5 2" xfId="47995" xr:uid="{00000000-0005-0000-0000-0000C4BA0000}"/>
    <cellStyle name="20% - Accent1 6 2 2 2 5 2 2" xfId="47996" xr:uid="{00000000-0005-0000-0000-0000C5BA0000}"/>
    <cellStyle name="20% - Accent1 6 2 2 2 5 2 2 2" xfId="47997" xr:uid="{00000000-0005-0000-0000-0000C6BA0000}"/>
    <cellStyle name="20% - Accent1 6 2 2 2 5 2 3" xfId="47998" xr:uid="{00000000-0005-0000-0000-0000C7BA0000}"/>
    <cellStyle name="20% - Accent1 6 2 2 2 5 3" xfId="47999" xr:uid="{00000000-0005-0000-0000-0000C8BA0000}"/>
    <cellStyle name="20% - Accent1 6 2 2 2 5 3 2" xfId="48000" xr:uid="{00000000-0005-0000-0000-0000C9BA0000}"/>
    <cellStyle name="20% - Accent1 6 2 2 2 5 4" xfId="48001" xr:uid="{00000000-0005-0000-0000-0000CABA0000}"/>
    <cellStyle name="20% - Accent1 6 2 2 2 6" xfId="48002" xr:uid="{00000000-0005-0000-0000-0000CBBA0000}"/>
    <cellStyle name="20% - Accent1 6 2 2 2 6 2" xfId="48003" xr:uid="{00000000-0005-0000-0000-0000CCBA0000}"/>
    <cellStyle name="20% - Accent1 6 2 2 2 6 2 2" xfId="48004" xr:uid="{00000000-0005-0000-0000-0000CDBA0000}"/>
    <cellStyle name="20% - Accent1 6 2 2 2 6 2 2 2" xfId="48005" xr:uid="{00000000-0005-0000-0000-0000CEBA0000}"/>
    <cellStyle name="20% - Accent1 6 2 2 2 6 2 3" xfId="48006" xr:uid="{00000000-0005-0000-0000-0000CFBA0000}"/>
    <cellStyle name="20% - Accent1 6 2 2 2 6 3" xfId="48007" xr:uid="{00000000-0005-0000-0000-0000D0BA0000}"/>
    <cellStyle name="20% - Accent1 6 2 2 2 6 3 2" xfId="48008" xr:uid="{00000000-0005-0000-0000-0000D1BA0000}"/>
    <cellStyle name="20% - Accent1 6 2 2 2 6 4" xfId="48009" xr:uid="{00000000-0005-0000-0000-0000D2BA0000}"/>
    <cellStyle name="20% - Accent1 6 2 2 2 7" xfId="48010" xr:uid="{00000000-0005-0000-0000-0000D3BA0000}"/>
    <cellStyle name="20% - Accent1 6 2 2 2 7 2" xfId="48011" xr:uid="{00000000-0005-0000-0000-0000D4BA0000}"/>
    <cellStyle name="20% - Accent1 6 2 2 2 7 2 2" xfId="48012" xr:uid="{00000000-0005-0000-0000-0000D5BA0000}"/>
    <cellStyle name="20% - Accent1 6 2 2 2 7 3" xfId="48013" xr:uid="{00000000-0005-0000-0000-0000D6BA0000}"/>
    <cellStyle name="20% - Accent1 6 2 2 2 8" xfId="48014" xr:uid="{00000000-0005-0000-0000-0000D7BA0000}"/>
    <cellStyle name="20% - Accent1 6 2 2 2 8 2" xfId="48015" xr:uid="{00000000-0005-0000-0000-0000D8BA0000}"/>
    <cellStyle name="20% - Accent1 6 2 2 2 8 2 2" xfId="48016" xr:uid="{00000000-0005-0000-0000-0000D9BA0000}"/>
    <cellStyle name="20% - Accent1 6 2 2 2 8 3" xfId="48017" xr:uid="{00000000-0005-0000-0000-0000DABA0000}"/>
    <cellStyle name="20% - Accent1 6 2 2 2 9" xfId="48018" xr:uid="{00000000-0005-0000-0000-0000DBBA0000}"/>
    <cellStyle name="20% - Accent1 6 2 2 2 9 2" xfId="48019" xr:uid="{00000000-0005-0000-0000-0000DCBA0000}"/>
    <cellStyle name="20% - Accent1 6 2 2 3" xfId="48020" xr:uid="{00000000-0005-0000-0000-0000DDBA0000}"/>
    <cellStyle name="20% - Accent1 6 2 2 3 10" xfId="48021" xr:uid="{00000000-0005-0000-0000-0000DEBA0000}"/>
    <cellStyle name="20% - Accent1 6 2 2 3 10 2" xfId="48022" xr:uid="{00000000-0005-0000-0000-0000DFBA0000}"/>
    <cellStyle name="20% - Accent1 6 2 2 3 11" xfId="48023" xr:uid="{00000000-0005-0000-0000-0000E0BA0000}"/>
    <cellStyle name="20% - Accent1 6 2 2 3 2" xfId="48024" xr:uid="{00000000-0005-0000-0000-0000E1BA0000}"/>
    <cellStyle name="20% - Accent1 6 2 2 3 2 2" xfId="48025" xr:uid="{00000000-0005-0000-0000-0000E2BA0000}"/>
    <cellStyle name="20% - Accent1 6 2 2 3 2 2 2" xfId="48026" xr:uid="{00000000-0005-0000-0000-0000E3BA0000}"/>
    <cellStyle name="20% - Accent1 6 2 2 3 2 2 2 2" xfId="48027" xr:uid="{00000000-0005-0000-0000-0000E4BA0000}"/>
    <cellStyle name="20% - Accent1 6 2 2 3 2 2 2 2 2" xfId="48028" xr:uid="{00000000-0005-0000-0000-0000E5BA0000}"/>
    <cellStyle name="20% - Accent1 6 2 2 3 2 2 2 3" xfId="48029" xr:uid="{00000000-0005-0000-0000-0000E6BA0000}"/>
    <cellStyle name="20% - Accent1 6 2 2 3 2 2 3" xfId="48030" xr:uid="{00000000-0005-0000-0000-0000E7BA0000}"/>
    <cellStyle name="20% - Accent1 6 2 2 3 2 2 3 2" xfId="48031" xr:uid="{00000000-0005-0000-0000-0000E8BA0000}"/>
    <cellStyle name="20% - Accent1 6 2 2 3 2 2 4" xfId="48032" xr:uid="{00000000-0005-0000-0000-0000E9BA0000}"/>
    <cellStyle name="20% - Accent1 6 2 2 3 2 3" xfId="48033" xr:uid="{00000000-0005-0000-0000-0000EABA0000}"/>
    <cellStyle name="20% - Accent1 6 2 2 3 2 3 2" xfId="48034" xr:uid="{00000000-0005-0000-0000-0000EBBA0000}"/>
    <cellStyle name="20% - Accent1 6 2 2 3 2 3 2 2" xfId="48035" xr:uid="{00000000-0005-0000-0000-0000ECBA0000}"/>
    <cellStyle name="20% - Accent1 6 2 2 3 2 3 2 2 2" xfId="48036" xr:uid="{00000000-0005-0000-0000-0000EDBA0000}"/>
    <cellStyle name="20% - Accent1 6 2 2 3 2 3 2 3" xfId="48037" xr:uid="{00000000-0005-0000-0000-0000EEBA0000}"/>
    <cellStyle name="20% - Accent1 6 2 2 3 2 3 3" xfId="48038" xr:uid="{00000000-0005-0000-0000-0000EFBA0000}"/>
    <cellStyle name="20% - Accent1 6 2 2 3 2 3 3 2" xfId="48039" xr:uid="{00000000-0005-0000-0000-0000F0BA0000}"/>
    <cellStyle name="20% - Accent1 6 2 2 3 2 3 4" xfId="48040" xr:uid="{00000000-0005-0000-0000-0000F1BA0000}"/>
    <cellStyle name="20% - Accent1 6 2 2 3 2 4" xfId="48041" xr:uid="{00000000-0005-0000-0000-0000F2BA0000}"/>
    <cellStyle name="20% - Accent1 6 2 2 3 2 4 2" xfId="48042" xr:uid="{00000000-0005-0000-0000-0000F3BA0000}"/>
    <cellStyle name="20% - Accent1 6 2 2 3 2 4 2 2" xfId="48043" xr:uid="{00000000-0005-0000-0000-0000F4BA0000}"/>
    <cellStyle name="20% - Accent1 6 2 2 3 2 4 2 2 2" xfId="48044" xr:uid="{00000000-0005-0000-0000-0000F5BA0000}"/>
    <cellStyle name="20% - Accent1 6 2 2 3 2 4 2 3" xfId="48045" xr:uid="{00000000-0005-0000-0000-0000F6BA0000}"/>
    <cellStyle name="20% - Accent1 6 2 2 3 2 4 3" xfId="48046" xr:uid="{00000000-0005-0000-0000-0000F7BA0000}"/>
    <cellStyle name="20% - Accent1 6 2 2 3 2 4 3 2" xfId="48047" xr:uid="{00000000-0005-0000-0000-0000F8BA0000}"/>
    <cellStyle name="20% - Accent1 6 2 2 3 2 4 4" xfId="48048" xr:uid="{00000000-0005-0000-0000-0000F9BA0000}"/>
    <cellStyle name="20% - Accent1 6 2 2 3 2 5" xfId="48049" xr:uid="{00000000-0005-0000-0000-0000FABA0000}"/>
    <cellStyle name="20% - Accent1 6 2 2 3 2 5 2" xfId="48050" xr:uid="{00000000-0005-0000-0000-0000FBBA0000}"/>
    <cellStyle name="20% - Accent1 6 2 2 3 2 5 2 2" xfId="48051" xr:uid="{00000000-0005-0000-0000-0000FCBA0000}"/>
    <cellStyle name="20% - Accent1 6 2 2 3 2 5 3" xfId="48052" xr:uid="{00000000-0005-0000-0000-0000FDBA0000}"/>
    <cellStyle name="20% - Accent1 6 2 2 3 2 6" xfId="48053" xr:uid="{00000000-0005-0000-0000-0000FEBA0000}"/>
    <cellStyle name="20% - Accent1 6 2 2 3 2 6 2" xfId="48054" xr:uid="{00000000-0005-0000-0000-0000FFBA0000}"/>
    <cellStyle name="20% - Accent1 6 2 2 3 2 6 2 2" xfId="48055" xr:uid="{00000000-0005-0000-0000-000000BB0000}"/>
    <cellStyle name="20% - Accent1 6 2 2 3 2 6 3" xfId="48056" xr:uid="{00000000-0005-0000-0000-000001BB0000}"/>
    <cellStyle name="20% - Accent1 6 2 2 3 2 7" xfId="48057" xr:uid="{00000000-0005-0000-0000-000002BB0000}"/>
    <cellStyle name="20% - Accent1 6 2 2 3 2 7 2" xfId="48058" xr:uid="{00000000-0005-0000-0000-000003BB0000}"/>
    <cellStyle name="20% - Accent1 6 2 2 3 2 8" xfId="48059" xr:uid="{00000000-0005-0000-0000-000004BB0000}"/>
    <cellStyle name="20% - Accent1 6 2 2 3 2 8 2" xfId="48060" xr:uid="{00000000-0005-0000-0000-000005BB0000}"/>
    <cellStyle name="20% - Accent1 6 2 2 3 2 9" xfId="48061" xr:uid="{00000000-0005-0000-0000-000006BB0000}"/>
    <cellStyle name="20% - Accent1 6 2 2 3 3" xfId="48062" xr:uid="{00000000-0005-0000-0000-000007BB0000}"/>
    <cellStyle name="20% - Accent1 6 2 2 3 3 2" xfId="48063" xr:uid="{00000000-0005-0000-0000-000008BB0000}"/>
    <cellStyle name="20% - Accent1 6 2 2 3 3 2 2" xfId="48064" xr:uid="{00000000-0005-0000-0000-000009BB0000}"/>
    <cellStyle name="20% - Accent1 6 2 2 3 3 2 2 2" xfId="48065" xr:uid="{00000000-0005-0000-0000-00000ABB0000}"/>
    <cellStyle name="20% - Accent1 6 2 2 3 3 2 2 2 2" xfId="48066" xr:uid="{00000000-0005-0000-0000-00000BBB0000}"/>
    <cellStyle name="20% - Accent1 6 2 2 3 3 2 2 3" xfId="48067" xr:uid="{00000000-0005-0000-0000-00000CBB0000}"/>
    <cellStyle name="20% - Accent1 6 2 2 3 3 2 3" xfId="48068" xr:uid="{00000000-0005-0000-0000-00000DBB0000}"/>
    <cellStyle name="20% - Accent1 6 2 2 3 3 2 3 2" xfId="48069" xr:uid="{00000000-0005-0000-0000-00000EBB0000}"/>
    <cellStyle name="20% - Accent1 6 2 2 3 3 2 4" xfId="48070" xr:uid="{00000000-0005-0000-0000-00000FBB0000}"/>
    <cellStyle name="20% - Accent1 6 2 2 3 3 3" xfId="48071" xr:uid="{00000000-0005-0000-0000-000010BB0000}"/>
    <cellStyle name="20% - Accent1 6 2 2 3 3 3 2" xfId="48072" xr:uid="{00000000-0005-0000-0000-000011BB0000}"/>
    <cellStyle name="20% - Accent1 6 2 2 3 3 3 2 2" xfId="48073" xr:uid="{00000000-0005-0000-0000-000012BB0000}"/>
    <cellStyle name="20% - Accent1 6 2 2 3 3 3 2 2 2" xfId="48074" xr:uid="{00000000-0005-0000-0000-000013BB0000}"/>
    <cellStyle name="20% - Accent1 6 2 2 3 3 3 2 3" xfId="48075" xr:uid="{00000000-0005-0000-0000-000014BB0000}"/>
    <cellStyle name="20% - Accent1 6 2 2 3 3 3 3" xfId="48076" xr:uid="{00000000-0005-0000-0000-000015BB0000}"/>
    <cellStyle name="20% - Accent1 6 2 2 3 3 3 3 2" xfId="48077" xr:uid="{00000000-0005-0000-0000-000016BB0000}"/>
    <cellStyle name="20% - Accent1 6 2 2 3 3 3 4" xfId="48078" xr:uid="{00000000-0005-0000-0000-000017BB0000}"/>
    <cellStyle name="20% - Accent1 6 2 2 3 3 4" xfId="48079" xr:uid="{00000000-0005-0000-0000-000018BB0000}"/>
    <cellStyle name="20% - Accent1 6 2 2 3 3 4 2" xfId="48080" xr:uid="{00000000-0005-0000-0000-000019BB0000}"/>
    <cellStyle name="20% - Accent1 6 2 2 3 3 4 2 2" xfId="48081" xr:uid="{00000000-0005-0000-0000-00001ABB0000}"/>
    <cellStyle name="20% - Accent1 6 2 2 3 3 4 2 2 2" xfId="48082" xr:uid="{00000000-0005-0000-0000-00001BBB0000}"/>
    <cellStyle name="20% - Accent1 6 2 2 3 3 4 2 3" xfId="48083" xr:uid="{00000000-0005-0000-0000-00001CBB0000}"/>
    <cellStyle name="20% - Accent1 6 2 2 3 3 4 3" xfId="48084" xr:uid="{00000000-0005-0000-0000-00001DBB0000}"/>
    <cellStyle name="20% - Accent1 6 2 2 3 3 4 3 2" xfId="48085" xr:uid="{00000000-0005-0000-0000-00001EBB0000}"/>
    <cellStyle name="20% - Accent1 6 2 2 3 3 4 4" xfId="48086" xr:uid="{00000000-0005-0000-0000-00001FBB0000}"/>
    <cellStyle name="20% - Accent1 6 2 2 3 3 5" xfId="48087" xr:uid="{00000000-0005-0000-0000-000020BB0000}"/>
    <cellStyle name="20% - Accent1 6 2 2 3 3 5 2" xfId="48088" xr:uid="{00000000-0005-0000-0000-000021BB0000}"/>
    <cellStyle name="20% - Accent1 6 2 2 3 3 5 2 2" xfId="48089" xr:uid="{00000000-0005-0000-0000-000022BB0000}"/>
    <cellStyle name="20% - Accent1 6 2 2 3 3 5 3" xfId="48090" xr:uid="{00000000-0005-0000-0000-000023BB0000}"/>
    <cellStyle name="20% - Accent1 6 2 2 3 3 6" xfId="48091" xr:uid="{00000000-0005-0000-0000-000024BB0000}"/>
    <cellStyle name="20% - Accent1 6 2 2 3 3 6 2" xfId="48092" xr:uid="{00000000-0005-0000-0000-000025BB0000}"/>
    <cellStyle name="20% - Accent1 6 2 2 3 3 6 2 2" xfId="48093" xr:uid="{00000000-0005-0000-0000-000026BB0000}"/>
    <cellStyle name="20% - Accent1 6 2 2 3 3 6 3" xfId="48094" xr:uid="{00000000-0005-0000-0000-000027BB0000}"/>
    <cellStyle name="20% - Accent1 6 2 2 3 3 7" xfId="48095" xr:uid="{00000000-0005-0000-0000-000028BB0000}"/>
    <cellStyle name="20% - Accent1 6 2 2 3 3 7 2" xfId="48096" xr:uid="{00000000-0005-0000-0000-000029BB0000}"/>
    <cellStyle name="20% - Accent1 6 2 2 3 3 8" xfId="48097" xr:uid="{00000000-0005-0000-0000-00002ABB0000}"/>
    <cellStyle name="20% - Accent1 6 2 2 3 3 8 2" xfId="48098" xr:uid="{00000000-0005-0000-0000-00002BBB0000}"/>
    <cellStyle name="20% - Accent1 6 2 2 3 3 9" xfId="48099" xr:uid="{00000000-0005-0000-0000-00002CBB0000}"/>
    <cellStyle name="20% - Accent1 6 2 2 3 4" xfId="48100" xr:uid="{00000000-0005-0000-0000-00002DBB0000}"/>
    <cellStyle name="20% - Accent1 6 2 2 3 4 2" xfId="48101" xr:uid="{00000000-0005-0000-0000-00002EBB0000}"/>
    <cellStyle name="20% - Accent1 6 2 2 3 4 2 2" xfId="48102" xr:uid="{00000000-0005-0000-0000-00002FBB0000}"/>
    <cellStyle name="20% - Accent1 6 2 2 3 4 2 2 2" xfId="48103" xr:uid="{00000000-0005-0000-0000-000030BB0000}"/>
    <cellStyle name="20% - Accent1 6 2 2 3 4 2 3" xfId="48104" xr:uid="{00000000-0005-0000-0000-000031BB0000}"/>
    <cellStyle name="20% - Accent1 6 2 2 3 4 3" xfId="48105" xr:uid="{00000000-0005-0000-0000-000032BB0000}"/>
    <cellStyle name="20% - Accent1 6 2 2 3 4 3 2" xfId="48106" xr:uid="{00000000-0005-0000-0000-000033BB0000}"/>
    <cellStyle name="20% - Accent1 6 2 2 3 4 4" xfId="48107" xr:uid="{00000000-0005-0000-0000-000034BB0000}"/>
    <cellStyle name="20% - Accent1 6 2 2 3 5" xfId="48108" xr:uid="{00000000-0005-0000-0000-000035BB0000}"/>
    <cellStyle name="20% - Accent1 6 2 2 3 5 2" xfId="48109" xr:uid="{00000000-0005-0000-0000-000036BB0000}"/>
    <cellStyle name="20% - Accent1 6 2 2 3 5 2 2" xfId="48110" xr:uid="{00000000-0005-0000-0000-000037BB0000}"/>
    <cellStyle name="20% - Accent1 6 2 2 3 5 2 2 2" xfId="48111" xr:uid="{00000000-0005-0000-0000-000038BB0000}"/>
    <cellStyle name="20% - Accent1 6 2 2 3 5 2 3" xfId="48112" xr:uid="{00000000-0005-0000-0000-000039BB0000}"/>
    <cellStyle name="20% - Accent1 6 2 2 3 5 3" xfId="48113" xr:uid="{00000000-0005-0000-0000-00003ABB0000}"/>
    <cellStyle name="20% - Accent1 6 2 2 3 5 3 2" xfId="48114" xr:uid="{00000000-0005-0000-0000-00003BBB0000}"/>
    <cellStyle name="20% - Accent1 6 2 2 3 5 4" xfId="48115" xr:uid="{00000000-0005-0000-0000-00003CBB0000}"/>
    <cellStyle name="20% - Accent1 6 2 2 3 6" xfId="48116" xr:uid="{00000000-0005-0000-0000-00003DBB0000}"/>
    <cellStyle name="20% - Accent1 6 2 2 3 6 2" xfId="48117" xr:uid="{00000000-0005-0000-0000-00003EBB0000}"/>
    <cellStyle name="20% - Accent1 6 2 2 3 6 2 2" xfId="48118" xr:uid="{00000000-0005-0000-0000-00003FBB0000}"/>
    <cellStyle name="20% - Accent1 6 2 2 3 6 2 2 2" xfId="48119" xr:uid="{00000000-0005-0000-0000-000040BB0000}"/>
    <cellStyle name="20% - Accent1 6 2 2 3 6 2 3" xfId="48120" xr:uid="{00000000-0005-0000-0000-000041BB0000}"/>
    <cellStyle name="20% - Accent1 6 2 2 3 6 3" xfId="48121" xr:uid="{00000000-0005-0000-0000-000042BB0000}"/>
    <cellStyle name="20% - Accent1 6 2 2 3 6 3 2" xfId="48122" xr:uid="{00000000-0005-0000-0000-000043BB0000}"/>
    <cellStyle name="20% - Accent1 6 2 2 3 6 4" xfId="48123" xr:uid="{00000000-0005-0000-0000-000044BB0000}"/>
    <cellStyle name="20% - Accent1 6 2 2 3 7" xfId="48124" xr:uid="{00000000-0005-0000-0000-000045BB0000}"/>
    <cellStyle name="20% - Accent1 6 2 2 3 7 2" xfId="48125" xr:uid="{00000000-0005-0000-0000-000046BB0000}"/>
    <cellStyle name="20% - Accent1 6 2 2 3 7 2 2" xfId="48126" xr:uid="{00000000-0005-0000-0000-000047BB0000}"/>
    <cellStyle name="20% - Accent1 6 2 2 3 7 3" xfId="48127" xr:uid="{00000000-0005-0000-0000-000048BB0000}"/>
    <cellStyle name="20% - Accent1 6 2 2 3 8" xfId="48128" xr:uid="{00000000-0005-0000-0000-000049BB0000}"/>
    <cellStyle name="20% - Accent1 6 2 2 3 8 2" xfId="48129" xr:uid="{00000000-0005-0000-0000-00004ABB0000}"/>
    <cellStyle name="20% - Accent1 6 2 2 3 8 2 2" xfId="48130" xr:uid="{00000000-0005-0000-0000-00004BBB0000}"/>
    <cellStyle name="20% - Accent1 6 2 2 3 8 3" xfId="48131" xr:uid="{00000000-0005-0000-0000-00004CBB0000}"/>
    <cellStyle name="20% - Accent1 6 2 2 3 9" xfId="48132" xr:uid="{00000000-0005-0000-0000-00004DBB0000}"/>
    <cellStyle name="20% - Accent1 6 2 2 3 9 2" xfId="48133" xr:uid="{00000000-0005-0000-0000-00004EBB0000}"/>
    <cellStyle name="20% - Accent1 6 2 2 4" xfId="48134" xr:uid="{00000000-0005-0000-0000-00004FBB0000}"/>
    <cellStyle name="20% - Accent1 6 2 2 4 10" xfId="48135" xr:uid="{00000000-0005-0000-0000-000050BB0000}"/>
    <cellStyle name="20% - Accent1 6 2 2 4 10 2" xfId="48136" xr:uid="{00000000-0005-0000-0000-000051BB0000}"/>
    <cellStyle name="20% - Accent1 6 2 2 4 11" xfId="48137" xr:uid="{00000000-0005-0000-0000-000052BB0000}"/>
    <cellStyle name="20% - Accent1 6 2 2 4 2" xfId="48138" xr:uid="{00000000-0005-0000-0000-000053BB0000}"/>
    <cellStyle name="20% - Accent1 6 2 2 4 2 2" xfId="48139" xr:uid="{00000000-0005-0000-0000-000054BB0000}"/>
    <cellStyle name="20% - Accent1 6 2 2 4 2 2 2" xfId="48140" xr:uid="{00000000-0005-0000-0000-000055BB0000}"/>
    <cellStyle name="20% - Accent1 6 2 2 4 2 2 2 2" xfId="48141" xr:uid="{00000000-0005-0000-0000-000056BB0000}"/>
    <cellStyle name="20% - Accent1 6 2 2 4 2 2 2 2 2" xfId="48142" xr:uid="{00000000-0005-0000-0000-000057BB0000}"/>
    <cellStyle name="20% - Accent1 6 2 2 4 2 2 2 3" xfId="48143" xr:uid="{00000000-0005-0000-0000-000058BB0000}"/>
    <cellStyle name="20% - Accent1 6 2 2 4 2 2 3" xfId="48144" xr:uid="{00000000-0005-0000-0000-000059BB0000}"/>
    <cellStyle name="20% - Accent1 6 2 2 4 2 2 3 2" xfId="48145" xr:uid="{00000000-0005-0000-0000-00005ABB0000}"/>
    <cellStyle name="20% - Accent1 6 2 2 4 2 2 4" xfId="48146" xr:uid="{00000000-0005-0000-0000-00005BBB0000}"/>
    <cellStyle name="20% - Accent1 6 2 2 4 2 3" xfId="48147" xr:uid="{00000000-0005-0000-0000-00005CBB0000}"/>
    <cellStyle name="20% - Accent1 6 2 2 4 2 3 2" xfId="48148" xr:uid="{00000000-0005-0000-0000-00005DBB0000}"/>
    <cellStyle name="20% - Accent1 6 2 2 4 2 3 2 2" xfId="48149" xr:uid="{00000000-0005-0000-0000-00005EBB0000}"/>
    <cellStyle name="20% - Accent1 6 2 2 4 2 3 2 2 2" xfId="48150" xr:uid="{00000000-0005-0000-0000-00005FBB0000}"/>
    <cellStyle name="20% - Accent1 6 2 2 4 2 3 2 3" xfId="48151" xr:uid="{00000000-0005-0000-0000-000060BB0000}"/>
    <cellStyle name="20% - Accent1 6 2 2 4 2 3 3" xfId="48152" xr:uid="{00000000-0005-0000-0000-000061BB0000}"/>
    <cellStyle name="20% - Accent1 6 2 2 4 2 3 3 2" xfId="48153" xr:uid="{00000000-0005-0000-0000-000062BB0000}"/>
    <cellStyle name="20% - Accent1 6 2 2 4 2 3 4" xfId="48154" xr:uid="{00000000-0005-0000-0000-000063BB0000}"/>
    <cellStyle name="20% - Accent1 6 2 2 4 2 4" xfId="48155" xr:uid="{00000000-0005-0000-0000-000064BB0000}"/>
    <cellStyle name="20% - Accent1 6 2 2 4 2 4 2" xfId="48156" xr:uid="{00000000-0005-0000-0000-000065BB0000}"/>
    <cellStyle name="20% - Accent1 6 2 2 4 2 4 2 2" xfId="48157" xr:uid="{00000000-0005-0000-0000-000066BB0000}"/>
    <cellStyle name="20% - Accent1 6 2 2 4 2 4 2 2 2" xfId="48158" xr:uid="{00000000-0005-0000-0000-000067BB0000}"/>
    <cellStyle name="20% - Accent1 6 2 2 4 2 4 2 3" xfId="48159" xr:uid="{00000000-0005-0000-0000-000068BB0000}"/>
    <cellStyle name="20% - Accent1 6 2 2 4 2 4 3" xfId="48160" xr:uid="{00000000-0005-0000-0000-000069BB0000}"/>
    <cellStyle name="20% - Accent1 6 2 2 4 2 4 3 2" xfId="48161" xr:uid="{00000000-0005-0000-0000-00006ABB0000}"/>
    <cellStyle name="20% - Accent1 6 2 2 4 2 4 4" xfId="48162" xr:uid="{00000000-0005-0000-0000-00006BBB0000}"/>
    <cellStyle name="20% - Accent1 6 2 2 4 2 5" xfId="48163" xr:uid="{00000000-0005-0000-0000-00006CBB0000}"/>
    <cellStyle name="20% - Accent1 6 2 2 4 2 5 2" xfId="48164" xr:uid="{00000000-0005-0000-0000-00006DBB0000}"/>
    <cellStyle name="20% - Accent1 6 2 2 4 2 5 2 2" xfId="48165" xr:uid="{00000000-0005-0000-0000-00006EBB0000}"/>
    <cellStyle name="20% - Accent1 6 2 2 4 2 5 3" xfId="48166" xr:uid="{00000000-0005-0000-0000-00006FBB0000}"/>
    <cellStyle name="20% - Accent1 6 2 2 4 2 6" xfId="48167" xr:uid="{00000000-0005-0000-0000-000070BB0000}"/>
    <cellStyle name="20% - Accent1 6 2 2 4 2 6 2" xfId="48168" xr:uid="{00000000-0005-0000-0000-000071BB0000}"/>
    <cellStyle name="20% - Accent1 6 2 2 4 2 6 2 2" xfId="48169" xr:uid="{00000000-0005-0000-0000-000072BB0000}"/>
    <cellStyle name="20% - Accent1 6 2 2 4 2 6 3" xfId="48170" xr:uid="{00000000-0005-0000-0000-000073BB0000}"/>
    <cellStyle name="20% - Accent1 6 2 2 4 2 7" xfId="48171" xr:uid="{00000000-0005-0000-0000-000074BB0000}"/>
    <cellStyle name="20% - Accent1 6 2 2 4 2 7 2" xfId="48172" xr:uid="{00000000-0005-0000-0000-000075BB0000}"/>
    <cellStyle name="20% - Accent1 6 2 2 4 2 8" xfId="48173" xr:uid="{00000000-0005-0000-0000-000076BB0000}"/>
    <cellStyle name="20% - Accent1 6 2 2 4 2 8 2" xfId="48174" xr:uid="{00000000-0005-0000-0000-000077BB0000}"/>
    <cellStyle name="20% - Accent1 6 2 2 4 2 9" xfId="48175" xr:uid="{00000000-0005-0000-0000-000078BB0000}"/>
    <cellStyle name="20% - Accent1 6 2 2 4 3" xfId="48176" xr:uid="{00000000-0005-0000-0000-000079BB0000}"/>
    <cellStyle name="20% - Accent1 6 2 2 4 3 2" xfId="48177" xr:uid="{00000000-0005-0000-0000-00007ABB0000}"/>
    <cellStyle name="20% - Accent1 6 2 2 4 3 2 2" xfId="48178" xr:uid="{00000000-0005-0000-0000-00007BBB0000}"/>
    <cellStyle name="20% - Accent1 6 2 2 4 3 2 2 2" xfId="48179" xr:uid="{00000000-0005-0000-0000-00007CBB0000}"/>
    <cellStyle name="20% - Accent1 6 2 2 4 3 2 2 2 2" xfId="48180" xr:uid="{00000000-0005-0000-0000-00007DBB0000}"/>
    <cellStyle name="20% - Accent1 6 2 2 4 3 2 2 3" xfId="48181" xr:uid="{00000000-0005-0000-0000-00007EBB0000}"/>
    <cellStyle name="20% - Accent1 6 2 2 4 3 2 3" xfId="48182" xr:uid="{00000000-0005-0000-0000-00007FBB0000}"/>
    <cellStyle name="20% - Accent1 6 2 2 4 3 2 3 2" xfId="48183" xr:uid="{00000000-0005-0000-0000-000080BB0000}"/>
    <cellStyle name="20% - Accent1 6 2 2 4 3 2 4" xfId="48184" xr:uid="{00000000-0005-0000-0000-000081BB0000}"/>
    <cellStyle name="20% - Accent1 6 2 2 4 3 3" xfId="48185" xr:uid="{00000000-0005-0000-0000-000082BB0000}"/>
    <cellStyle name="20% - Accent1 6 2 2 4 3 3 2" xfId="48186" xr:uid="{00000000-0005-0000-0000-000083BB0000}"/>
    <cellStyle name="20% - Accent1 6 2 2 4 3 3 2 2" xfId="48187" xr:uid="{00000000-0005-0000-0000-000084BB0000}"/>
    <cellStyle name="20% - Accent1 6 2 2 4 3 3 2 2 2" xfId="48188" xr:uid="{00000000-0005-0000-0000-000085BB0000}"/>
    <cellStyle name="20% - Accent1 6 2 2 4 3 3 2 3" xfId="48189" xr:uid="{00000000-0005-0000-0000-000086BB0000}"/>
    <cellStyle name="20% - Accent1 6 2 2 4 3 3 3" xfId="48190" xr:uid="{00000000-0005-0000-0000-000087BB0000}"/>
    <cellStyle name="20% - Accent1 6 2 2 4 3 3 3 2" xfId="48191" xr:uid="{00000000-0005-0000-0000-000088BB0000}"/>
    <cellStyle name="20% - Accent1 6 2 2 4 3 3 4" xfId="48192" xr:uid="{00000000-0005-0000-0000-000089BB0000}"/>
    <cellStyle name="20% - Accent1 6 2 2 4 3 4" xfId="48193" xr:uid="{00000000-0005-0000-0000-00008ABB0000}"/>
    <cellStyle name="20% - Accent1 6 2 2 4 3 4 2" xfId="48194" xr:uid="{00000000-0005-0000-0000-00008BBB0000}"/>
    <cellStyle name="20% - Accent1 6 2 2 4 3 4 2 2" xfId="48195" xr:uid="{00000000-0005-0000-0000-00008CBB0000}"/>
    <cellStyle name="20% - Accent1 6 2 2 4 3 4 2 2 2" xfId="48196" xr:uid="{00000000-0005-0000-0000-00008DBB0000}"/>
    <cellStyle name="20% - Accent1 6 2 2 4 3 4 2 3" xfId="48197" xr:uid="{00000000-0005-0000-0000-00008EBB0000}"/>
    <cellStyle name="20% - Accent1 6 2 2 4 3 4 3" xfId="48198" xr:uid="{00000000-0005-0000-0000-00008FBB0000}"/>
    <cellStyle name="20% - Accent1 6 2 2 4 3 4 3 2" xfId="48199" xr:uid="{00000000-0005-0000-0000-000090BB0000}"/>
    <cellStyle name="20% - Accent1 6 2 2 4 3 4 4" xfId="48200" xr:uid="{00000000-0005-0000-0000-000091BB0000}"/>
    <cellStyle name="20% - Accent1 6 2 2 4 3 5" xfId="48201" xr:uid="{00000000-0005-0000-0000-000092BB0000}"/>
    <cellStyle name="20% - Accent1 6 2 2 4 3 5 2" xfId="48202" xr:uid="{00000000-0005-0000-0000-000093BB0000}"/>
    <cellStyle name="20% - Accent1 6 2 2 4 3 5 2 2" xfId="48203" xr:uid="{00000000-0005-0000-0000-000094BB0000}"/>
    <cellStyle name="20% - Accent1 6 2 2 4 3 5 3" xfId="48204" xr:uid="{00000000-0005-0000-0000-000095BB0000}"/>
    <cellStyle name="20% - Accent1 6 2 2 4 3 6" xfId="48205" xr:uid="{00000000-0005-0000-0000-000096BB0000}"/>
    <cellStyle name="20% - Accent1 6 2 2 4 3 6 2" xfId="48206" xr:uid="{00000000-0005-0000-0000-000097BB0000}"/>
    <cellStyle name="20% - Accent1 6 2 2 4 3 6 2 2" xfId="48207" xr:uid="{00000000-0005-0000-0000-000098BB0000}"/>
    <cellStyle name="20% - Accent1 6 2 2 4 3 6 3" xfId="48208" xr:uid="{00000000-0005-0000-0000-000099BB0000}"/>
    <cellStyle name="20% - Accent1 6 2 2 4 3 7" xfId="48209" xr:uid="{00000000-0005-0000-0000-00009ABB0000}"/>
    <cellStyle name="20% - Accent1 6 2 2 4 3 7 2" xfId="48210" xr:uid="{00000000-0005-0000-0000-00009BBB0000}"/>
    <cellStyle name="20% - Accent1 6 2 2 4 3 8" xfId="48211" xr:uid="{00000000-0005-0000-0000-00009CBB0000}"/>
    <cellStyle name="20% - Accent1 6 2 2 4 3 8 2" xfId="48212" xr:uid="{00000000-0005-0000-0000-00009DBB0000}"/>
    <cellStyle name="20% - Accent1 6 2 2 4 3 9" xfId="48213" xr:uid="{00000000-0005-0000-0000-00009EBB0000}"/>
    <cellStyle name="20% - Accent1 6 2 2 4 4" xfId="48214" xr:uid="{00000000-0005-0000-0000-00009FBB0000}"/>
    <cellStyle name="20% - Accent1 6 2 2 4 4 2" xfId="48215" xr:uid="{00000000-0005-0000-0000-0000A0BB0000}"/>
    <cellStyle name="20% - Accent1 6 2 2 4 4 2 2" xfId="48216" xr:uid="{00000000-0005-0000-0000-0000A1BB0000}"/>
    <cellStyle name="20% - Accent1 6 2 2 4 4 2 2 2" xfId="48217" xr:uid="{00000000-0005-0000-0000-0000A2BB0000}"/>
    <cellStyle name="20% - Accent1 6 2 2 4 4 2 3" xfId="48218" xr:uid="{00000000-0005-0000-0000-0000A3BB0000}"/>
    <cellStyle name="20% - Accent1 6 2 2 4 4 3" xfId="48219" xr:uid="{00000000-0005-0000-0000-0000A4BB0000}"/>
    <cellStyle name="20% - Accent1 6 2 2 4 4 3 2" xfId="48220" xr:uid="{00000000-0005-0000-0000-0000A5BB0000}"/>
    <cellStyle name="20% - Accent1 6 2 2 4 4 4" xfId="48221" xr:uid="{00000000-0005-0000-0000-0000A6BB0000}"/>
    <cellStyle name="20% - Accent1 6 2 2 4 5" xfId="48222" xr:uid="{00000000-0005-0000-0000-0000A7BB0000}"/>
    <cellStyle name="20% - Accent1 6 2 2 4 5 2" xfId="48223" xr:uid="{00000000-0005-0000-0000-0000A8BB0000}"/>
    <cellStyle name="20% - Accent1 6 2 2 4 5 2 2" xfId="48224" xr:uid="{00000000-0005-0000-0000-0000A9BB0000}"/>
    <cellStyle name="20% - Accent1 6 2 2 4 5 2 2 2" xfId="48225" xr:uid="{00000000-0005-0000-0000-0000AABB0000}"/>
    <cellStyle name="20% - Accent1 6 2 2 4 5 2 3" xfId="48226" xr:uid="{00000000-0005-0000-0000-0000ABBB0000}"/>
    <cellStyle name="20% - Accent1 6 2 2 4 5 3" xfId="48227" xr:uid="{00000000-0005-0000-0000-0000ACBB0000}"/>
    <cellStyle name="20% - Accent1 6 2 2 4 5 3 2" xfId="48228" xr:uid="{00000000-0005-0000-0000-0000ADBB0000}"/>
    <cellStyle name="20% - Accent1 6 2 2 4 5 4" xfId="48229" xr:uid="{00000000-0005-0000-0000-0000AEBB0000}"/>
    <cellStyle name="20% - Accent1 6 2 2 4 6" xfId="48230" xr:uid="{00000000-0005-0000-0000-0000AFBB0000}"/>
    <cellStyle name="20% - Accent1 6 2 2 4 6 2" xfId="48231" xr:uid="{00000000-0005-0000-0000-0000B0BB0000}"/>
    <cellStyle name="20% - Accent1 6 2 2 4 6 2 2" xfId="48232" xr:uid="{00000000-0005-0000-0000-0000B1BB0000}"/>
    <cellStyle name="20% - Accent1 6 2 2 4 6 2 2 2" xfId="48233" xr:uid="{00000000-0005-0000-0000-0000B2BB0000}"/>
    <cellStyle name="20% - Accent1 6 2 2 4 6 2 3" xfId="48234" xr:uid="{00000000-0005-0000-0000-0000B3BB0000}"/>
    <cellStyle name="20% - Accent1 6 2 2 4 6 3" xfId="48235" xr:uid="{00000000-0005-0000-0000-0000B4BB0000}"/>
    <cellStyle name="20% - Accent1 6 2 2 4 6 3 2" xfId="48236" xr:uid="{00000000-0005-0000-0000-0000B5BB0000}"/>
    <cellStyle name="20% - Accent1 6 2 2 4 6 4" xfId="48237" xr:uid="{00000000-0005-0000-0000-0000B6BB0000}"/>
    <cellStyle name="20% - Accent1 6 2 2 4 7" xfId="48238" xr:uid="{00000000-0005-0000-0000-0000B7BB0000}"/>
    <cellStyle name="20% - Accent1 6 2 2 4 7 2" xfId="48239" xr:uid="{00000000-0005-0000-0000-0000B8BB0000}"/>
    <cellStyle name="20% - Accent1 6 2 2 4 7 2 2" xfId="48240" xr:uid="{00000000-0005-0000-0000-0000B9BB0000}"/>
    <cellStyle name="20% - Accent1 6 2 2 4 7 3" xfId="48241" xr:uid="{00000000-0005-0000-0000-0000BABB0000}"/>
    <cellStyle name="20% - Accent1 6 2 2 4 8" xfId="48242" xr:uid="{00000000-0005-0000-0000-0000BBBB0000}"/>
    <cellStyle name="20% - Accent1 6 2 2 4 8 2" xfId="48243" xr:uid="{00000000-0005-0000-0000-0000BCBB0000}"/>
    <cellStyle name="20% - Accent1 6 2 2 4 8 2 2" xfId="48244" xr:uid="{00000000-0005-0000-0000-0000BDBB0000}"/>
    <cellStyle name="20% - Accent1 6 2 2 4 8 3" xfId="48245" xr:uid="{00000000-0005-0000-0000-0000BEBB0000}"/>
    <cellStyle name="20% - Accent1 6 2 2 4 9" xfId="48246" xr:uid="{00000000-0005-0000-0000-0000BFBB0000}"/>
    <cellStyle name="20% - Accent1 6 2 2 4 9 2" xfId="48247" xr:uid="{00000000-0005-0000-0000-0000C0BB0000}"/>
    <cellStyle name="20% - Accent1 6 2 2 5" xfId="48248" xr:uid="{00000000-0005-0000-0000-0000C1BB0000}"/>
    <cellStyle name="20% - Accent1 6 2 2 5 2" xfId="48249" xr:uid="{00000000-0005-0000-0000-0000C2BB0000}"/>
    <cellStyle name="20% - Accent1 6 2 2 5 2 2" xfId="48250" xr:uid="{00000000-0005-0000-0000-0000C3BB0000}"/>
    <cellStyle name="20% - Accent1 6 2 2 5 2 2 2" xfId="48251" xr:uid="{00000000-0005-0000-0000-0000C4BB0000}"/>
    <cellStyle name="20% - Accent1 6 2 2 5 2 2 2 2" xfId="48252" xr:uid="{00000000-0005-0000-0000-0000C5BB0000}"/>
    <cellStyle name="20% - Accent1 6 2 2 5 2 2 3" xfId="48253" xr:uid="{00000000-0005-0000-0000-0000C6BB0000}"/>
    <cellStyle name="20% - Accent1 6 2 2 5 2 3" xfId="48254" xr:uid="{00000000-0005-0000-0000-0000C7BB0000}"/>
    <cellStyle name="20% - Accent1 6 2 2 5 2 3 2" xfId="48255" xr:uid="{00000000-0005-0000-0000-0000C8BB0000}"/>
    <cellStyle name="20% - Accent1 6 2 2 5 2 4" xfId="48256" xr:uid="{00000000-0005-0000-0000-0000C9BB0000}"/>
    <cellStyle name="20% - Accent1 6 2 2 5 3" xfId="48257" xr:uid="{00000000-0005-0000-0000-0000CABB0000}"/>
    <cellStyle name="20% - Accent1 6 2 2 5 3 2" xfId="48258" xr:uid="{00000000-0005-0000-0000-0000CBBB0000}"/>
    <cellStyle name="20% - Accent1 6 2 2 5 3 2 2" xfId="48259" xr:uid="{00000000-0005-0000-0000-0000CCBB0000}"/>
    <cellStyle name="20% - Accent1 6 2 2 5 3 2 2 2" xfId="48260" xr:uid="{00000000-0005-0000-0000-0000CDBB0000}"/>
    <cellStyle name="20% - Accent1 6 2 2 5 3 2 3" xfId="48261" xr:uid="{00000000-0005-0000-0000-0000CEBB0000}"/>
    <cellStyle name="20% - Accent1 6 2 2 5 3 3" xfId="48262" xr:uid="{00000000-0005-0000-0000-0000CFBB0000}"/>
    <cellStyle name="20% - Accent1 6 2 2 5 3 3 2" xfId="48263" xr:uid="{00000000-0005-0000-0000-0000D0BB0000}"/>
    <cellStyle name="20% - Accent1 6 2 2 5 3 4" xfId="48264" xr:uid="{00000000-0005-0000-0000-0000D1BB0000}"/>
    <cellStyle name="20% - Accent1 6 2 2 5 4" xfId="48265" xr:uid="{00000000-0005-0000-0000-0000D2BB0000}"/>
    <cellStyle name="20% - Accent1 6 2 2 5 4 2" xfId="48266" xr:uid="{00000000-0005-0000-0000-0000D3BB0000}"/>
    <cellStyle name="20% - Accent1 6 2 2 5 4 2 2" xfId="48267" xr:uid="{00000000-0005-0000-0000-0000D4BB0000}"/>
    <cellStyle name="20% - Accent1 6 2 2 5 4 2 2 2" xfId="48268" xr:uid="{00000000-0005-0000-0000-0000D5BB0000}"/>
    <cellStyle name="20% - Accent1 6 2 2 5 4 2 3" xfId="48269" xr:uid="{00000000-0005-0000-0000-0000D6BB0000}"/>
    <cellStyle name="20% - Accent1 6 2 2 5 4 3" xfId="48270" xr:uid="{00000000-0005-0000-0000-0000D7BB0000}"/>
    <cellStyle name="20% - Accent1 6 2 2 5 4 3 2" xfId="48271" xr:uid="{00000000-0005-0000-0000-0000D8BB0000}"/>
    <cellStyle name="20% - Accent1 6 2 2 5 4 4" xfId="48272" xr:uid="{00000000-0005-0000-0000-0000D9BB0000}"/>
    <cellStyle name="20% - Accent1 6 2 2 5 5" xfId="48273" xr:uid="{00000000-0005-0000-0000-0000DABB0000}"/>
    <cellStyle name="20% - Accent1 6 2 2 5 5 2" xfId="48274" xr:uid="{00000000-0005-0000-0000-0000DBBB0000}"/>
    <cellStyle name="20% - Accent1 6 2 2 5 5 2 2" xfId="48275" xr:uid="{00000000-0005-0000-0000-0000DCBB0000}"/>
    <cellStyle name="20% - Accent1 6 2 2 5 5 3" xfId="48276" xr:uid="{00000000-0005-0000-0000-0000DDBB0000}"/>
    <cellStyle name="20% - Accent1 6 2 2 5 6" xfId="48277" xr:uid="{00000000-0005-0000-0000-0000DEBB0000}"/>
    <cellStyle name="20% - Accent1 6 2 2 5 6 2" xfId="48278" xr:uid="{00000000-0005-0000-0000-0000DFBB0000}"/>
    <cellStyle name="20% - Accent1 6 2 2 5 6 2 2" xfId="48279" xr:uid="{00000000-0005-0000-0000-0000E0BB0000}"/>
    <cellStyle name="20% - Accent1 6 2 2 5 6 3" xfId="48280" xr:uid="{00000000-0005-0000-0000-0000E1BB0000}"/>
    <cellStyle name="20% - Accent1 6 2 2 5 7" xfId="48281" xr:uid="{00000000-0005-0000-0000-0000E2BB0000}"/>
    <cellStyle name="20% - Accent1 6 2 2 5 7 2" xfId="48282" xr:uid="{00000000-0005-0000-0000-0000E3BB0000}"/>
    <cellStyle name="20% - Accent1 6 2 2 5 8" xfId="48283" xr:uid="{00000000-0005-0000-0000-0000E4BB0000}"/>
    <cellStyle name="20% - Accent1 6 2 2 5 8 2" xfId="48284" xr:uid="{00000000-0005-0000-0000-0000E5BB0000}"/>
    <cellStyle name="20% - Accent1 6 2 2 5 9" xfId="48285" xr:uid="{00000000-0005-0000-0000-0000E6BB0000}"/>
    <cellStyle name="20% - Accent1 6 2 2 6" xfId="48286" xr:uid="{00000000-0005-0000-0000-0000E7BB0000}"/>
    <cellStyle name="20% - Accent1 6 2 2 6 2" xfId="48287" xr:uid="{00000000-0005-0000-0000-0000E8BB0000}"/>
    <cellStyle name="20% - Accent1 6 2 2 6 2 2" xfId="48288" xr:uid="{00000000-0005-0000-0000-0000E9BB0000}"/>
    <cellStyle name="20% - Accent1 6 2 2 6 2 2 2" xfId="48289" xr:uid="{00000000-0005-0000-0000-0000EABB0000}"/>
    <cellStyle name="20% - Accent1 6 2 2 6 2 2 2 2" xfId="48290" xr:uid="{00000000-0005-0000-0000-0000EBBB0000}"/>
    <cellStyle name="20% - Accent1 6 2 2 6 2 2 3" xfId="48291" xr:uid="{00000000-0005-0000-0000-0000ECBB0000}"/>
    <cellStyle name="20% - Accent1 6 2 2 6 2 3" xfId="48292" xr:uid="{00000000-0005-0000-0000-0000EDBB0000}"/>
    <cellStyle name="20% - Accent1 6 2 2 6 2 3 2" xfId="48293" xr:uid="{00000000-0005-0000-0000-0000EEBB0000}"/>
    <cellStyle name="20% - Accent1 6 2 2 6 2 4" xfId="48294" xr:uid="{00000000-0005-0000-0000-0000EFBB0000}"/>
    <cellStyle name="20% - Accent1 6 2 2 6 3" xfId="48295" xr:uid="{00000000-0005-0000-0000-0000F0BB0000}"/>
    <cellStyle name="20% - Accent1 6 2 2 6 3 2" xfId="48296" xr:uid="{00000000-0005-0000-0000-0000F1BB0000}"/>
    <cellStyle name="20% - Accent1 6 2 2 6 3 2 2" xfId="48297" xr:uid="{00000000-0005-0000-0000-0000F2BB0000}"/>
    <cellStyle name="20% - Accent1 6 2 2 6 3 2 2 2" xfId="48298" xr:uid="{00000000-0005-0000-0000-0000F3BB0000}"/>
    <cellStyle name="20% - Accent1 6 2 2 6 3 2 3" xfId="48299" xr:uid="{00000000-0005-0000-0000-0000F4BB0000}"/>
    <cellStyle name="20% - Accent1 6 2 2 6 3 3" xfId="48300" xr:uid="{00000000-0005-0000-0000-0000F5BB0000}"/>
    <cellStyle name="20% - Accent1 6 2 2 6 3 3 2" xfId="48301" xr:uid="{00000000-0005-0000-0000-0000F6BB0000}"/>
    <cellStyle name="20% - Accent1 6 2 2 6 3 4" xfId="48302" xr:uid="{00000000-0005-0000-0000-0000F7BB0000}"/>
    <cellStyle name="20% - Accent1 6 2 2 6 4" xfId="48303" xr:uid="{00000000-0005-0000-0000-0000F8BB0000}"/>
    <cellStyle name="20% - Accent1 6 2 2 6 4 2" xfId="48304" xr:uid="{00000000-0005-0000-0000-0000F9BB0000}"/>
    <cellStyle name="20% - Accent1 6 2 2 6 4 2 2" xfId="48305" xr:uid="{00000000-0005-0000-0000-0000FABB0000}"/>
    <cellStyle name="20% - Accent1 6 2 2 6 4 2 2 2" xfId="48306" xr:uid="{00000000-0005-0000-0000-0000FBBB0000}"/>
    <cellStyle name="20% - Accent1 6 2 2 6 4 2 3" xfId="48307" xr:uid="{00000000-0005-0000-0000-0000FCBB0000}"/>
    <cellStyle name="20% - Accent1 6 2 2 6 4 3" xfId="48308" xr:uid="{00000000-0005-0000-0000-0000FDBB0000}"/>
    <cellStyle name="20% - Accent1 6 2 2 6 4 3 2" xfId="48309" xr:uid="{00000000-0005-0000-0000-0000FEBB0000}"/>
    <cellStyle name="20% - Accent1 6 2 2 6 4 4" xfId="48310" xr:uid="{00000000-0005-0000-0000-0000FFBB0000}"/>
    <cellStyle name="20% - Accent1 6 2 2 6 5" xfId="48311" xr:uid="{00000000-0005-0000-0000-000000BC0000}"/>
    <cellStyle name="20% - Accent1 6 2 2 6 5 2" xfId="48312" xr:uid="{00000000-0005-0000-0000-000001BC0000}"/>
    <cellStyle name="20% - Accent1 6 2 2 6 5 2 2" xfId="48313" xr:uid="{00000000-0005-0000-0000-000002BC0000}"/>
    <cellStyle name="20% - Accent1 6 2 2 6 5 3" xfId="48314" xr:uid="{00000000-0005-0000-0000-000003BC0000}"/>
    <cellStyle name="20% - Accent1 6 2 2 6 6" xfId="48315" xr:uid="{00000000-0005-0000-0000-000004BC0000}"/>
    <cellStyle name="20% - Accent1 6 2 2 6 6 2" xfId="48316" xr:uid="{00000000-0005-0000-0000-000005BC0000}"/>
    <cellStyle name="20% - Accent1 6 2 2 6 6 2 2" xfId="48317" xr:uid="{00000000-0005-0000-0000-000006BC0000}"/>
    <cellStyle name="20% - Accent1 6 2 2 6 6 3" xfId="48318" xr:uid="{00000000-0005-0000-0000-000007BC0000}"/>
    <cellStyle name="20% - Accent1 6 2 2 6 7" xfId="48319" xr:uid="{00000000-0005-0000-0000-000008BC0000}"/>
    <cellStyle name="20% - Accent1 6 2 2 6 7 2" xfId="48320" xr:uid="{00000000-0005-0000-0000-000009BC0000}"/>
    <cellStyle name="20% - Accent1 6 2 2 6 8" xfId="48321" xr:uid="{00000000-0005-0000-0000-00000ABC0000}"/>
    <cellStyle name="20% - Accent1 6 2 2 6 8 2" xfId="48322" xr:uid="{00000000-0005-0000-0000-00000BBC0000}"/>
    <cellStyle name="20% - Accent1 6 2 2 6 9" xfId="48323" xr:uid="{00000000-0005-0000-0000-00000CBC0000}"/>
    <cellStyle name="20% - Accent1 6 2 2 7" xfId="48324" xr:uid="{00000000-0005-0000-0000-00000DBC0000}"/>
    <cellStyle name="20% - Accent1 6 2 2 7 2" xfId="48325" xr:uid="{00000000-0005-0000-0000-00000EBC0000}"/>
    <cellStyle name="20% - Accent1 6 2 2 7 2 2" xfId="48326" xr:uid="{00000000-0005-0000-0000-00000FBC0000}"/>
    <cellStyle name="20% - Accent1 6 2 2 7 2 2 2" xfId="48327" xr:uid="{00000000-0005-0000-0000-000010BC0000}"/>
    <cellStyle name="20% - Accent1 6 2 2 7 2 3" xfId="48328" xr:uid="{00000000-0005-0000-0000-000011BC0000}"/>
    <cellStyle name="20% - Accent1 6 2 2 7 3" xfId="48329" xr:uid="{00000000-0005-0000-0000-000012BC0000}"/>
    <cellStyle name="20% - Accent1 6 2 2 7 3 2" xfId="48330" xr:uid="{00000000-0005-0000-0000-000013BC0000}"/>
    <cellStyle name="20% - Accent1 6 2 2 7 4" xfId="48331" xr:uid="{00000000-0005-0000-0000-000014BC0000}"/>
    <cellStyle name="20% - Accent1 6 2 2 8" xfId="48332" xr:uid="{00000000-0005-0000-0000-000015BC0000}"/>
    <cellStyle name="20% - Accent1 6 2 2 8 2" xfId="48333" xr:uid="{00000000-0005-0000-0000-000016BC0000}"/>
    <cellStyle name="20% - Accent1 6 2 2 8 2 2" xfId="48334" xr:uid="{00000000-0005-0000-0000-000017BC0000}"/>
    <cellStyle name="20% - Accent1 6 2 2 8 2 2 2" xfId="48335" xr:uid="{00000000-0005-0000-0000-000018BC0000}"/>
    <cellStyle name="20% - Accent1 6 2 2 8 2 3" xfId="48336" xr:uid="{00000000-0005-0000-0000-000019BC0000}"/>
    <cellStyle name="20% - Accent1 6 2 2 8 3" xfId="48337" xr:uid="{00000000-0005-0000-0000-00001ABC0000}"/>
    <cellStyle name="20% - Accent1 6 2 2 8 3 2" xfId="48338" xr:uid="{00000000-0005-0000-0000-00001BBC0000}"/>
    <cellStyle name="20% - Accent1 6 2 2 8 4" xfId="48339" xr:uid="{00000000-0005-0000-0000-00001CBC0000}"/>
    <cellStyle name="20% - Accent1 6 2 2 9" xfId="48340" xr:uid="{00000000-0005-0000-0000-00001DBC0000}"/>
    <cellStyle name="20% - Accent1 6 2 2 9 2" xfId="48341" xr:uid="{00000000-0005-0000-0000-00001EBC0000}"/>
    <cellStyle name="20% - Accent1 6 2 2 9 2 2" xfId="48342" xr:uid="{00000000-0005-0000-0000-00001FBC0000}"/>
    <cellStyle name="20% - Accent1 6 2 2 9 2 2 2" xfId="48343" xr:uid="{00000000-0005-0000-0000-000020BC0000}"/>
    <cellStyle name="20% - Accent1 6 2 2 9 2 3" xfId="48344" xr:uid="{00000000-0005-0000-0000-000021BC0000}"/>
    <cellStyle name="20% - Accent1 6 2 2 9 3" xfId="48345" xr:uid="{00000000-0005-0000-0000-000022BC0000}"/>
    <cellStyle name="20% - Accent1 6 2 2 9 3 2" xfId="48346" xr:uid="{00000000-0005-0000-0000-000023BC0000}"/>
    <cellStyle name="20% - Accent1 6 2 2 9 4" xfId="48347" xr:uid="{00000000-0005-0000-0000-000024BC0000}"/>
    <cellStyle name="20% - Accent1 6 2 3" xfId="48348" xr:uid="{00000000-0005-0000-0000-000025BC0000}"/>
    <cellStyle name="20% - Accent1 6 2 3 10" xfId="48349" xr:uid="{00000000-0005-0000-0000-000026BC0000}"/>
    <cellStyle name="20% - Accent1 6 2 3 10 2" xfId="48350" xr:uid="{00000000-0005-0000-0000-000027BC0000}"/>
    <cellStyle name="20% - Accent1 6 2 3 11" xfId="48351" xr:uid="{00000000-0005-0000-0000-000028BC0000}"/>
    <cellStyle name="20% - Accent1 6 2 3 2" xfId="48352" xr:uid="{00000000-0005-0000-0000-000029BC0000}"/>
    <cellStyle name="20% - Accent1 6 2 3 2 2" xfId="48353" xr:uid="{00000000-0005-0000-0000-00002ABC0000}"/>
    <cellStyle name="20% - Accent1 6 2 3 2 2 2" xfId="48354" xr:uid="{00000000-0005-0000-0000-00002BBC0000}"/>
    <cellStyle name="20% - Accent1 6 2 3 2 2 2 2" xfId="48355" xr:uid="{00000000-0005-0000-0000-00002CBC0000}"/>
    <cellStyle name="20% - Accent1 6 2 3 2 2 2 2 2" xfId="48356" xr:uid="{00000000-0005-0000-0000-00002DBC0000}"/>
    <cellStyle name="20% - Accent1 6 2 3 2 2 2 3" xfId="48357" xr:uid="{00000000-0005-0000-0000-00002EBC0000}"/>
    <cellStyle name="20% - Accent1 6 2 3 2 2 3" xfId="48358" xr:uid="{00000000-0005-0000-0000-00002FBC0000}"/>
    <cellStyle name="20% - Accent1 6 2 3 2 2 3 2" xfId="48359" xr:uid="{00000000-0005-0000-0000-000030BC0000}"/>
    <cellStyle name="20% - Accent1 6 2 3 2 2 4" xfId="48360" xr:uid="{00000000-0005-0000-0000-000031BC0000}"/>
    <cellStyle name="20% - Accent1 6 2 3 2 3" xfId="48361" xr:uid="{00000000-0005-0000-0000-000032BC0000}"/>
    <cellStyle name="20% - Accent1 6 2 3 2 3 2" xfId="48362" xr:uid="{00000000-0005-0000-0000-000033BC0000}"/>
    <cellStyle name="20% - Accent1 6 2 3 2 3 2 2" xfId="48363" xr:uid="{00000000-0005-0000-0000-000034BC0000}"/>
    <cellStyle name="20% - Accent1 6 2 3 2 3 2 2 2" xfId="48364" xr:uid="{00000000-0005-0000-0000-000035BC0000}"/>
    <cellStyle name="20% - Accent1 6 2 3 2 3 2 3" xfId="48365" xr:uid="{00000000-0005-0000-0000-000036BC0000}"/>
    <cellStyle name="20% - Accent1 6 2 3 2 3 3" xfId="48366" xr:uid="{00000000-0005-0000-0000-000037BC0000}"/>
    <cellStyle name="20% - Accent1 6 2 3 2 3 3 2" xfId="48367" xr:uid="{00000000-0005-0000-0000-000038BC0000}"/>
    <cellStyle name="20% - Accent1 6 2 3 2 3 4" xfId="48368" xr:uid="{00000000-0005-0000-0000-000039BC0000}"/>
    <cellStyle name="20% - Accent1 6 2 3 2 4" xfId="48369" xr:uid="{00000000-0005-0000-0000-00003ABC0000}"/>
    <cellStyle name="20% - Accent1 6 2 3 2 4 2" xfId="48370" xr:uid="{00000000-0005-0000-0000-00003BBC0000}"/>
    <cellStyle name="20% - Accent1 6 2 3 2 4 2 2" xfId="48371" xr:uid="{00000000-0005-0000-0000-00003CBC0000}"/>
    <cellStyle name="20% - Accent1 6 2 3 2 4 2 2 2" xfId="48372" xr:uid="{00000000-0005-0000-0000-00003DBC0000}"/>
    <cellStyle name="20% - Accent1 6 2 3 2 4 2 3" xfId="48373" xr:uid="{00000000-0005-0000-0000-00003EBC0000}"/>
    <cellStyle name="20% - Accent1 6 2 3 2 4 3" xfId="48374" xr:uid="{00000000-0005-0000-0000-00003FBC0000}"/>
    <cellStyle name="20% - Accent1 6 2 3 2 4 3 2" xfId="48375" xr:uid="{00000000-0005-0000-0000-000040BC0000}"/>
    <cellStyle name="20% - Accent1 6 2 3 2 4 4" xfId="48376" xr:uid="{00000000-0005-0000-0000-000041BC0000}"/>
    <cellStyle name="20% - Accent1 6 2 3 2 5" xfId="48377" xr:uid="{00000000-0005-0000-0000-000042BC0000}"/>
    <cellStyle name="20% - Accent1 6 2 3 2 5 2" xfId="48378" xr:uid="{00000000-0005-0000-0000-000043BC0000}"/>
    <cellStyle name="20% - Accent1 6 2 3 2 5 2 2" xfId="48379" xr:uid="{00000000-0005-0000-0000-000044BC0000}"/>
    <cellStyle name="20% - Accent1 6 2 3 2 5 3" xfId="48380" xr:uid="{00000000-0005-0000-0000-000045BC0000}"/>
    <cellStyle name="20% - Accent1 6 2 3 2 6" xfId="48381" xr:uid="{00000000-0005-0000-0000-000046BC0000}"/>
    <cellStyle name="20% - Accent1 6 2 3 2 6 2" xfId="48382" xr:uid="{00000000-0005-0000-0000-000047BC0000}"/>
    <cellStyle name="20% - Accent1 6 2 3 2 6 2 2" xfId="48383" xr:uid="{00000000-0005-0000-0000-000048BC0000}"/>
    <cellStyle name="20% - Accent1 6 2 3 2 6 3" xfId="48384" xr:uid="{00000000-0005-0000-0000-000049BC0000}"/>
    <cellStyle name="20% - Accent1 6 2 3 2 7" xfId="48385" xr:uid="{00000000-0005-0000-0000-00004ABC0000}"/>
    <cellStyle name="20% - Accent1 6 2 3 2 7 2" xfId="48386" xr:uid="{00000000-0005-0000-0000-00004BBC0000}"/>
    <cellStyle name="20% - Accent1 6 2 3 2 8" xfId="48387" xr:uid="{00000000-0005-0000-0000-00004CBC0000}"/>
    <cellStyle name="20% - Accent1 6 2 3 2 8 2" xfId="48388" xr:uid="{00000000-0005-0000-0000-00004DBC0000}"/>
    <cellStyle name="20% - Accent1 6 2 3 2 9" xfId="48389" xr:uid="{00000000-0005-0000-0000-00004EBC0000}"/>
    <cellStyle name="20% - Accent1 6 2 3 3" xfId="48390" xr:uid="{00000000-0005-0000-0000-00004FBC0000}"/>
    <cellStyle name="20% - Accent1 6 2 3 3 2" xfId="48391" xr:uid="{00000000-0005-0000-0000-000050BC0000}"/>
    <cellStyle name="20% - Accent1 6 2 3 3 2 2" xfId="48392" xr:uid="{00000000-0005-0000-0000-000051BC0000}"/>
    <cellStyle name="20% - Accent1 6 2 3 3 2 2 2" xfId="48393" xr:uid="{00000000-0005-0000-0000-000052BC0000}"/>
    <cellStyle name="20% - Accent1 6 2 3 3 2 2 2 2" xfId="48394" xr:uid="{00000000-0005-0000-0000-000053BC0000}"/>
    <cellStyle name="20% - Accent1 6 2 3 3 2 2 3" xfId="48395" xr:uid="{00000000-0005-0000-0000-000054BC0000}"/>
    <cellStyle name="20% - Accent1 6 2 3 3 2 3" xfId="48396" xr:uid="{00000000-0005-0000-0000-000055BC0000}"/>
    <cellStyle name="20% - Accent1 6 2 3 3 2 3 2" xfId="48397" xr:uid="{00000000-0005-0000-0000-000056BC0000}"/>
    <cellStyle name="20% - Accent1 6 2 3 3 2 4" xfId="48398" xr:uid="{00000000-0005-0000-0000-000057BC0000}"/>
    <cellStyle name="20% - Accent1 6 2 3 3 3" xfId="48399" xr:uid="{00000000-0005-0000-0000-000058BC0000}"/>
    <cellStyle name="20% - Accent1 6 2 3 3 3 2" xfId="48400" xr:uid="{00000000-0005-0000-0000-000059BC0000}"/>
    <cellStyle name="20% - Accent1 6 2 3 3 3 2 2" xfId="48401" xr:uid="{00000000-0005-0000-0000-00005ABC0000}"/>
    <cellStyle name="20% - Accent1 6 2 3 3 3 2 2 2" xfId="48402" xr:uid="{00000000-0005-0000-0000-00005BBC0000}"/>
    <cellStyle name="20% - Accent1 6 2 3 3 3 2 3" xfId="48403" xr:uid="{00000000-0005-0000-0000-00005CBC0000}"/>
    <cellStyle name="20% - Accent1 6 2 3 3 3 3" xfId="48404" xr:uid="{00000000-0005-0000-0000-00005DBC0000}"/>
    <cellStyle name="20% - Accent1 6 2 3 3 3 3 2" xfId="48405" xr:uid="{00000000-0005-0000-0000-00005EBC0000}"/>
    <cellStyle name="20% - Accent1 6 2 3 3 3 4" xfId="48406" xr:uid="{00000000-0005-0000-0000-00005FBC0000}"/>
    <cellStyle name="20% - Accent1 6 2 3 3 4" xfId="48407" xr:uid="{00000000-0005-0000-0000-000060BC0000}"/>
    <cellStyle name="20% - Accent1 6 2 3 3 4 2" xfId="48408" xr:uid="{00000000-0005-0000-0000-000061BC0000}"/>
    <cellStyle name="20% - Accent1 6 2 3 3 4 2 2" xfId="48409" xr:uid="{00000000-0005-0000-0000-000062BC0000}"/>
    <cellStyle name="20% - Accent1 6 2 3 3 4 2 2 2" xfId="48410" xr:uid="{00000000-0005-0000-0000-000063BC0000}"/>
    <cellStyle name="20% - Accent1 6 2 3 3 4 2 3" xfId="48411" xr:uid="{00000000-0005-0000-0000-000064BC0000}"/>
    <cellStyle name="20% - Accent1 6 2 3 3 4 3" xfId="48412" xr:uid="{00000000-0005-0000-0000-000065BC0000}"/>
    <cellStyle name="20% - Accent1 6 2 3 3 4 3 2" xfId="48413" xr:uid="{00000000-0005-0000-0000-000066BC0000}"/>
    <cellStyle name="20% - Accent1 6 2 3 3 4 4" xfId="48414" xr:uid="{00000000-0005-0000-0000-000067BC0000}"/>
    <cellStyle name="20% - Accent1 6 2 3 3 5" xfId="48415" xr:uid="{00000000-0005-0000-0000-000068BC0000}"/>
    <cellStyle name="20% - Accent1 6 2 3 3 5 2" xfId="48416" xr:uid="{00000000-0005-0000-0000-000069BC0000}"/>
    <cellStyle name="20% - Accent1 6 2 3 3 5 2 2" xfId="48417" xr:uid="{00000000-0005-0000-0000-00006ABC0000}"/>
    <cellStyle name="20% - Accent1 6 2 3 3 5 3" xfId="48418" xr:uid="{00000000-0005-0000-0000-00006BBC0000}"/>
    <cellStyle name="20% - Accent1 6 2 3 3 6" xfId="48419" xr:uid="{00000000-0005-0000-0000-00006CBC0000}"/>
    <cellStyle name="20% - Accent1 6 2 3 3 6 2" xfId="48420" xr:uid="{00000000-0005-0000-0000-00006DBC0000}"/>
    <cellStyle name="20% - Accent1 6 2 3 3 6 2 2" xfId="48421" xr:uid="{00000000-0005-0000-0000-00006EBC0000}"/>
    <cellStyle name="20% - Accent1 6 2 3 3 6 3" xfId="48422" xr:uid="{00000000-0005-0000-0000-00006FBC0000}"/>
    <cellStyle name="20% - Accent1 6 2 3 3 7" xfId="48423" xr:uid="{00000000-0005-0000-0000-000070BC0000}"/>
    <cellStyle name="20% - Accent1 6 2 3 3 7 2" xfId="48424" xr:uid="{00000000-0005-0000-0000-000071BC0000}"/>
    <cellStyle name="20% - Accent1 6 2 3 3 8" xfId="48425" xr:uid="{00000000-0005-0000-0000-000072BC0000}"/>
    <cellStyle name="20% - Accent1 6 2 3 3 8 2" xfId="48426" xr:uid="{00000000-0005-0000-0000-000073BC0000}"/>
    <cellStyle name="20% - Accent1 6 2 3 3 9" xfId="48427" xr:uid="{00000000-0005-0000-0000-000074BC0000}"/>
    <cellStyle name="20% - Accent1 6 2 3 4" xfId="48428" xr:uid="{00000000-0005-0000-0000-000075BC0000}"/>
    <cellStyle name="20% - Accent1 6 2 3 4 2" xfId="48429" xr:uid="{00000000-0005-0000-0000-000076BC0000}"/>
    <cellStyle name="20% - Accent1 6 2 3 4 2 2" xfId="48430" xr:uid="{00000000-0005-0000-0000-000077BC0000}"/>
    <cellStyle name="20% - Accent1 6 2 3 4 2 2 2" xfId="48431" xr:uid="{00000000-0005-0000-0000-000078BC0000}"/>
    <cellStyle name="20% - Accent1 6 2 3 4 2 3" xfId="48432" xr:uid="{00000000-0005-0000-0000-000079BC0000}"/>
    <cellStyle name="20% - Accent1 6 2 3 4 3" xfId="48433" xr:uid="{00000000-0005-0000-0000-00007ABC0000}"/>
    <cellStyle name="20% - Accent1 6 2 3 4 3 2" xfId="48434" xr:uid="{00000000-0005-0000-0000-00007BBC0000}"/>
    <cellStyle name="20% - Accent1 6 2 3 4 4" xfId="48435" xr:uid="{00000000-0005-0000-0000-00007CBC0000}"/>
    <cellStyle name="20% - Accent1 6 2 3 5" xfId="48436" xr:uid="{00000000-0005-0000-0000-00007DBC0000}"/>
    <cellStyle name="20% - Accent1 6 2 3 5 2" xfId="48437" xr:uid="{00000000-0005-0000-0000-00007EBC0000}"/>
    <cellStyle name="20% - Accent1 6 2 3 5 2 2" xfId="48438" xr:uid="{00000000-0005-0000-0000-00007FBC0000}"/>
    <cellStyle name="20% - Accent1 6 2 3 5 2 2 2" xfId="48439" xr:uid="{00000000-0005-0000-0000-000080BC0000}"/>
    <cellStyle name="20% - Accent1 6 2 3 5 2 3" xfId="48440" xr:uid="{00000000-0005-0000-0000-000081BC0000}"/>
    <cellStyle name="20% - Accent1 6 2 3 5 3" xfId="48441" xr:uid="{00000000-0005-0000-0000-000082BC0000}"/>
    <cellStyle name="20% - Accent1 6 2 3 5 3 2" xfId="48442" xr:uid="{00000000-0005-0000-0000-000083BC0000}"/>
    <cellStyle name="20% - Accent1 6 2 3 5 4" xfId="48443" xr:uid="{00000000-0005-0000-0000-000084BC0000}"/>
    <cellStyle name="20% - Accent1 6 2 3 6" xfId="48444" xr:uid="{00000000-0005-0000-0000-000085BC0000}"/>
    <cellStyle name="20% - Accent1 6 2 3 6 2" xfId="48445" xr:uid="{00000000-0005-0000-0000-000086BC0000}"/>
    <cellStyle name="20% - Accent1 6 2 3 6 2 2" xfId="48446" xr:uid="{00000000-0005-0000-0000-000087BC0000}"/>
    <cellStyle name="20% - Accent1 6 2 3 6 2 2 2" xfId="48447" xr:uid="{00000000-0005-0000-0000-000088BC0000}"/>
    <cellStyle name="20% - Accent1 6 2 3 6 2 3" xfId="48448" xr:uid="{00000000-0005-0000-0000-000089BC0000}"/>
    <cellStyle name="20% - Accent1 6 2 3 6 3" xfId="48449" xr:uid="{00000000-0005-0000-0000-00008ABC0000}"/>
    <cellStyle name="20% - Accent1 6 2 3 6 3 2" xfId="48450" xr:uid="{00000000-0005-0000-0000-00008BBC0000}"/>
    <cellStyle name="20% - Accent1 6 2 3 6 4" xfId="48451" xr:uid="{00000000-0005-0000-0000-00008CBC0000}"/>
    <cellStyle name="20% - Accent1 6 2 3 7" xfId="48452" xr:uid="{00000000-0005-0000-0000-00008DBC0000}"/>
    <cellStyle name="20% - Accent1 6 2 3 7 2" xfId="48453" xr:uid="{00000000-0005-0000-0000-00008EBC0000}"/>
    <cellStyle name="20% - Accent1 6 2 3 7 2 2" xfId="48454" xr:uid="{00000000-0005-0000-0000-00008FBC0000}"/>
    <cellStyle name="20% - Accent1 6 2 3 7 3" xfId="48455" xr:uid="{00000000-0005-0000-0000-000090BC0000}"/>
    <cellStyle name="20% - Accent1 6 2 3 8" xfId="48456" xr:uid="{00000000-0005-0000-0000-000091BC0000}"/>
    <cellStyle name="20% - Accent1 6 2 3 8 2" xfId="48457" xr:uid="{00000000-0005-0000-0000-000092BC0000}"/>
    <cellStyle name="20% - Accent1 6 2 3 8 2 2" xfId="48458" xr:uid="{00000000-0005-0000-0000-000093BC0000}"/>
    <cellStyle name="20% - Accent1 6 2 3 8 3" xfId="48459" xr:uid="{00000000-0005-0000-0000-000094BC0000}"/>
    <cellStyle name="20% - Accent1 6 2 3 9" xfId="48460" xr:uid="{00000000-0005-0000-0000-000095BC0000}"/>
    <cellStyle name="20% - Accent1 6 2 3 9 2" xfId="48461" xr:uid="{00000000-0005-0000-0000-000096BC0000}"/>
    <cellStyle name="20% - Accent1 6 2 4" xfId="48462" xr:uid="{00000000-0005-0000-0000-000097BC0000}"/>
    <cellStyle name="20% - Accent1 6 2 4 10" xfId="48463" xr:uid="{00000000-0005-0000-0000-000098BC0000}"/>
    <cellStyle name="20% - Accent1 6 2 4 10 2" xfId="48464" xr:uid="{00000000-0005-0000-0000-000099BC0000}"/>
    <cellStyle name="20% - Accent1 6 2 4 11" xfId="48465" xr:uid="{00000000-0005-0000-0000-00009ABC0000}"/>
    <cellStyle name="20% - Accent1 6 2 4 2" xfId="48466" xr:uid="{00000000-0005-0000-0000-00009BBC0000}"/>
    <cellStyle name="20% - Accent1 6 2 4 2 2" xfId="48467" xr:uid="{00000000-0005-0000-0000-00009CBC0000}"/>
    <cellStyle name="20% - Accent1 6 2 4 2 2 2" xfId="48468" xr:uid="{00000000-0005-0000-0000-00009DBC0000}"/>
    <cellStyle name="20% - Accent1 6 2 4 2 2 2 2" xfId="48469" xr:uid="{00000000-0005-0000-0000-00009EBC0000}"/>
    <cellStyle name="20% - Accent1 6 2 4 2 2 2 2 2" xfId="48470" xr:uid="{00000000-0005-0000-0000-00009FBC0000}"/>
    <cellStyle name="20% - Accent1 6 2 4 2 2 2 3" xfId="48471" xr:uid="{00000000-0005-0000-0000-0000A0BC0000}"/>
    <cellStyle name="20% - Accent1 6 2 4 2 2 3" xfId="48472" xr:uid="{00000000-0005-0000-0000-0000A1BC0000}"/>
    <cellStyle name="20% - Accent1 6 2 4 2 2 3 2" xfId="48473" xr:uid="{00000000-0005-0000-0000-0000A2BC0000}"/>
    <cellStyle name="20% - Accent1 6 2 4 2 2 4" xfId="48474" xr:uid="{00000000-0005-0000-0000-0000A3BC0000}"/>
    <cellStyle name="20% - Accent1 6 2 4 2 3" xfId="48475" xr:uid="{00000000-0005-0000-0000-0000A4BC0000}"/>
    <cellStyle name="20% - Accent1 6 2 4 2 3 2" xfId="48476" xr:uid="{00000000-0005-0000-0000-0000A5BC0000}"/>
    <cellStyle name="20% - Accent1 6 2 4 2 3 2 2" xfId="48477" xr:uid="{00000000-0005-0000-0000-0000A6BC0000}"/>
    <cellStyle name="20% - Accent1 6 2 4 2 3 2 2 2" xfId="48478" xr:uid="{00000000-0005-0000-0000-0000A7BC0000}"/>
    <cellStyle name="20% - Accent1 6 2 4 2 3 2 3" xfId="48479" xr:uid="{00000000-0005-0000-0000-0000A8BC0000}"/>
    <cellStyle name="20% - Accent1 6 2 4 2 3 3" xfId="48480" xr:uid="{00000000-0005-0000-0000-0000A9BC0000}"/>
    <cellStyle name="20% - Accent1 6 2 4 2 3 3 2" xfId="48481" xr:uid="{00000000-0005-0000-0000-0000AABC0000}"/>
    <cellStyle name="20% - Accent1 6 2 4 2 3 4" xfId="48482" xr:uid="{00000000-0005-0000-0000-0000ABBC0000}"/>
    <cellStyle name="20% - Accent1 6 2 4 2 4" xfId="48483" xr:uid="{00000000-0005-0000-0000-0000ACBC0000}"/>
    <cellStyle name="20% - Accent1 6 2 4 2 4 2" xfId="48484" xr:uid="{00000000-0005-0000-0000-0000ADBC0000}"/>
    <cellStyle name="20% - Accent1 6 2 4 2 4 2 2" xfId="48485" xr:uid="{00000000-0005-0000-0000-0000AEBC0000}"/>
    <cellStyle name="20% - Accent1 6 2 4 2 4 2 2 2" xfId="48486" xr:uid="{00000000-0005-0000-0000-0000AFBC0000}"/>
    <cellStyle name="20% - Accent1 6 2 4 2 4 2 3" xfId="48487" xr:uid="{00000000-0005-0000-0000-0000B0BC0000}"/>
    <cellStyle name="20% - Accent1 6 2 4 2 4 3" xfId="48488" xr:uid="{00000000-0005-0000-0000-0000B1BC0000}"/>
    <cellStyle name="20% - Accent1 6 2 4 2 4 3 2" xfId="48489" xr:uid="{00000000-0005-0000-0000-0000B2BC0000}"/>
    <cellStyle name="20% - Accent1 6 2 4 2 4 4" xfId="48490" xr:uid="{00000000-0005-0000-0000-0000B3BC0000}"/>
    <cellStyle name="20% - Accent1 6 2 4 2 5" xfId="48491" xr:uid="{00000000-0005-0000-0000-0000B4BC0000}"/>
    <cellStyle name="20% - Accent1 6 2 4 2 5 2" xfId="48492" xr:uid="{00000000-0005-0000-0000-0000B5BC0000}"/>
    <cellStyle name="20% - Accent1 6 2 4 2 5 2 2" xfId="48493" xr:uid="{00000000-0005-0000-0000-0000B6BC0000}"/>
    <cellStyle name="20% - Accent1 6 2 4 2 5 3" xfId="48494" xr:uid="{00000000-0005-0000-0000-0000B7BC0000}"/>
    <cellStyle name="20% - Accent1 6 2 4 2 6" xfId="48495" xr:uid="{00000000-0005-0000-0000-0000B8BC0000}"/>
    <cellStyle name="20% - Accent1 6 2 4 2 6 2" xfId="48496" xr:uid="{00000000-0005-0000-0000-0000B9BC0000}"/>
    <cellStyle name="20% - Accent1 6 2 4 2 6 2 2" xfId="48497" xr:uid="{00000000-0005-0000-0000-0000BABC0000}"/>
    <cellStyle name="20% - Accent1 6 2 4 2 6 3" xfId="48498" xr:uid="{00000000-0005-0000-0000-0000BBBC0000}"/>
    <cellStyle name="20% - Accent1 6 2 4 2 7" xfId="48499" xr:uid="{00000000-0005-0000-0000-0000BCBC0000}"/>
    <cellStyle name="20% - Accent1 6 2 4 2 7 2" xfId="48500" xr:uid="{00000000-0005-0000-0000-0000BDBC0000}"/>
    <cellStyle name="20% - Accent1 6 2 4 2 8" xfId="48501" xr:uid="{00000000-0005-0000-0000-0000BEBC0000}"/>
    <cellStyle name="20% - Accent1 6 2 4 2 8 2" xfId="48502" xr:uid="{00000000-0005-0000-0000-0000BFBC0000}"/>
    <cellStyle name="20% - Accent1 6 2 4 2 9" xfId="48503" xr:uid="{00000000-0005-0000-0000-0000C0BC0000}"/>
    <cellStyle name="20% - Accent1 6 2 4 3" xfId="48504" xr:uid="{00000000-0005-0000-0000-0000C1BC0000}"/>
    <cellStyle name="20% - Accent1 6 2 4 3 2" xfId="48505" xr:uid="{00000000-0005-0000-0000-0000C2BC0000}"/>
    <cellStyle name="20% - Accent1 6 2 4 3 2 2" xfId="48506" xr:uid="{00000000-0005-0000-0000-0000C3BC0000}"/>
    <cellStyle name="20% - Accent1 6 2 4 3 2 2 2" xfId="48507" xr:uid="{00000000-0005-0000-0000-0000C4BC0000}"/>
    <cellStyle name="20% - Accent1 6 2 4 3 2 2 2 2" xfId="48508" xr:uid="{00000000-0005-0000-0000-0000C5BC0000}"/>
    <cellStyle name="20% - Accent1 6 2 4 3 2 2 3" xfId="48509" xr:uid="{00000000-0005-0000-0000-0000C6BC0000}"/>
    <cellStyle name="20% - Accent1 6 2 4 3 2 3" xfId="48510" xr:uid="{00000000-0005-0000-0000-0000C7BC0000}"/>
    <cellStyle name="20% - Accent1 6 2 4 3 2 3 2" xfId="48511" xr:uid="{00000000-0005-0000-0000-0000C8BC0000}"/>
    <cellStyle name="20% - Accent1 6 2 4 3 2 4" xfId="48512" xr:uid="{00000000-0005-0000-0000-0000C9BC0000}"/>
    <cellStyle name="20% - Accent1 6 2 4 3 3" xfId="48513" xr:uid="{00000000-0005-0000-0000-0000CABC0000}"/>
    <cellStyle name="20% - Accent1 6 2 4 3 3 2" xfId="48514" xr:uid="{00000000-0005-0000-0000-0000CBBC0000}"/>
    <cellStyle name="20% - Accent1 6 2 4 3 3 2 2" xfId="48515" xr:uid="{00000000-0005-0000-0000-0000CCBC0000}"/>
    <cellStyle name="20% - Accent1 6 2 4 3 3 2 2 2" xfId="48516" xr:uid="{00000000-0005-0000-0000-0000CDBC0000}"/>
    <cellStyle name="20% - Accent1 6 2 4 3 3 2 3" xfId="48517" xr:uid="{00000000-0005-0000-0000-0000CEBC0000}"/>
    <cellStyle name="20% - Accent1 6 2 4 3 3 3" xfId="48518" xr:uid="{00000000-0005-0000-0000-0000CFBC0000}"/>
    <cellStyle name="20% - Accent1 6 2 4 3 3 3 2" xfId="48519" xr:uid="{00000000-0005-0000-0000-0000D0BC0000}"/>
    <cellStyle name="20% - Accent1 6 2 4 3 3 4" xfId="48520" xr:uid="{00000000-0005-0000-0000-0000D1BC0000}"/>
    <cellStyle name="20% - Accent1 6 2 4 3 4" xfId="48521" xr:uid="{00000000-0005-0000-0000-0000D2BC0000}"/>
    <cellStyle name="20% - Accent1 6 2 4 3 4 2" xfId="48522" xr:uid="{00000000-0005-0000-0000-0000D3BC0000}"/>
    <cellStyle name="20% - Accent1 6 2 4 3 4 2 2" xfId="48523" xr:uid="{00000000-0005-0000-0000-0000D4BC0000}"/>
    <cellStyle name="20% - Accent1 6 2 4 3 4 2 2 2" xfId="48524" xr:uid="{00000000-0005-0000-0000-0000D5BC0000}"/>
    <cellStyle name="20% - Accent1 6 2 4 3 4 2 3" xfId="48525" xr:uid="{00000000-0005-0000-0000-0000D6BC0000}"/>
    <cellStyle name="20% - Accent1 6 2 4 3 4 3" xfId="48526" xr:uid="{00000000-0005-0000-0000-0000D7BC0000}"/>
    <cellStyle name="20% - Accent1 6 2 4 3 4 3 2" xfId="48527" xr:uid="{00000000-0005-0000-0000-0000D8BC0000}"/>
    <cellStyle name="20% - Accent1 6 2 4 3 4 4" xfId="48528" xr:uid="{00000000-0005-0000-0000-0000D9BC0000}"/>
    <cellStyle name="20% - Accent1 6 2 4 3 5" xfId="48529" xr:uid="{00000000-0005-0000-0000-0000DABC0000}"/>
    <cellStyle name="20% - Accent1 6 2 4 3 5 2" xfId="48530" xr:uid="{00000000-0005-0000-0000-0000DBBC0000}"/>
    <cellStyle name="20% - Accent1 6 2 4 3 5 2 2" xfId="48531" xr:uid="{00000000-0005-0000-0000-0000DCBC0000}"/>
    <cellStyle name="20% - Accent1 6 2 4 3 5 3" xfId="48532" xr:uid="{00000000-0005-0000-0000-0000DDBC0000}"/>
    <cellStyle name="20% - Accent1 6 2 4 3 6" xfId="48533" xr:uid="{00000000-0005-0000-0000-0000DEBC0000}"/>
    <cellStyle name="20% - Accent1 6 2 4 3 6 2" xfId="48534" xr:uid="{00000000-0005-0000-0000-0000DFBC0000}"/>
    <cellStyle name="20% - Accent1 6 2 4 3 6 2 2" xfId="48535" xr:uid="{00000000-0005-0000-0000-0000E0BC0000}"/>
    <cellStyle name="20% - Accent1 6 2 4 3 6 3" xfId="48536" xr:uid="{00000000-0005-0000-0000-0000E1BC0000}"/>
    <cellStyle name="20% - Accent1 6 2 4 3 7" xfId="48537" xr:uid="{00000000-0005-0000-0000-0000E2BC0000}"/>
    <cellStyle name="20% - Accent1 6 2 4 3 7 2" xfId="48538" xr:uid="{00000000-0005-0000-0000-0000E3BC0000}"/>
    <cellStyle name="20% - Accent1 6 2 4 3 8" xfId="48539" xr:uid="{00000000-0005-0000-0000-0000E4BC0000}"/>
    <cellStyle name="20% - Accent1 6 2 4 3 8 2" xfId="48540" xr:uid="{00000000-0005-0000-0000-0000E5BC0000}"/>
    <cellStyle name="20% - Accent1 6 2 4 3 9" xfId="48541" xr:uid="{00000000-0005-0000-0000-0000E6BC0000}"/>
    <cellStyle name="20% - Accent1 6 2 4 4" xfId="48542" xr:uid="{00000000-0005-0000-0000-0000E7BC0000}"/>
    <cellStyle name="20% - Accent1 6 2 4 4 2" xfId="48543" xr:uid="{00000000-0005-0000-0000-0000E8BC0000}"/>
    <cellStyle name="20% - Accent1 6 2 4 4 2 2" xfId="48544" xr:uid="{00000000-0005-0000-0000-0000E9BC0000}"/>
    <cellStyle name="20% - Accent1 6 2 4 4 2 2 2" xfId="48545" xr:uid="{00000000-0005-0000-0000-0000EABC0000}"/>
    <cellStyle name="20% - Accent1 6 2 4 4 2 3" xfId="48546" xr:uid="{00000000-0005-0000-0000-0000EBBC0000}"/>
    <cellStyle name="20% - Accent1 6 2 4 4 3" xfId="48547" xr:uid="{00000000-0005-0000-0000-0000ECBC0000}"/>
    <cellStyle name="20% - Accent1 6 2 4 4 3 2" xfId="48548" xr:uid="{00000000-0005-0000-0000-0000EDBC0000}"/>
    <cellStyle name="20% - Accent1 6 2 4 4 4" xfId="48549" xr:uid="{00000000-0005-0000-0000-0000EEBC0000}"/>
    <cellStyle name="20% - Accent1 6 2 4 5" xfId="48550" xr:uid="{00000000-0005-0000-0000-0000EFBC0000}"/>
    <cellStyle name="20% - Accent1 6 2 4 5 2" xfId="48551" xr:uid="{00000000-0005-0000-0000-0000F0BC0000}"/>
    <cellStyle name="20% - Accent1 6 2 4 5 2 2" xfId="48552" xr:uid="{00000000-0005-0000-0000-0000F1BC0000}"/>
    <cellStyle name="20% - Accent1 6 2 4 5 2 2 2" xfId="48553" xr:uid="{00000000-0005-0000-0000-0000F2BC0000}"/>
    <cellStyle name="20% - Accent1 6 2 4 5 2 3" xfId="48554" xr:uid="{00000000-0005-0000-0000-0000F3BC0000}"/>
    <cellStyle name="20% - Accent1 6 2 4 5 3" xfId="48555" xr:uid="{00000000-0005-0000-0000-0000F4BC0000}"/>
    <cellStyle name="20% - Accent1 6 2 4 5 3 2" xfId="48556" xr:uid="{00000000-0005-0000-0000-0000F5BC0000}"/>
    <cellStyle name="20% - Accent1 6 2 4 5 4" xfId="48557" xr:uid="{00000000-0005-0000-0000-0000F6BC0000}"/>
    <cellStyle name="20% - Accent1 6 2 4 6" xfId="48558" xr:uid="{00000000-0005-0000-0000-0000F7BC0000}"/>
    <cellStyle name="20% - Accent1 6 2 4 6 2" xfId="48559" xr:uid="{00000000-0005-0000-0000-0000F8BC0000}"/>
    <cellStyle name="20% - Accent1 6 2 4 6 2 2" xfId="48560" xr:uid="{00000000-0005-0000-0000-0000F9BC0000}"/>
    <cellStyle name="20% - Accent1 6 2 4 6 2 2 2" xfId="48561" xr:uid="{00000000-0005-0000-0000-0000FABC0000}"/>
    <cellStyle name="20% - Accent1 6 2 4 6 2 3" xfId="48562" xr:uid="{00000000-0005-0000-0000-0000FBBC0000}"/>
    <cellStyle name="20% - Accent1 6 2 4 6 3" xfId="48563" xr:uid="{00000000-0005-0000-0000-0000FCBC0000}"/>
    <cellStyle name="20% - Accent1 6 2 4 6 3 2" xfId="48564" xr:uid="{00000000-0005-0000-0000-0000FDBC0000}"/>
    <cellStyle name="20% - Accent1 6 2 4 6 4" xfId="48565" xr:uid="{00000000-0005-0000-0000-0000FEBC0000}"/>
    <cellStyle name="20% - Accent1 6 2 4 7" xfId="48566" xr:uid="{00000000-0005-0000-0000-0000FFBC0000}"/>
    <cellStyle name="20% - Accent1 6 2 4 7 2" xfId="48567" xr:uid="{00000000-0005-0000-0000-000000BD0000}"/>
    <cellStyle name="20% - Accent1 6 2 4 7 2 2" xfId="48568" xr:uid="{00000000-0005-0000-0000-000001BD0000}"/>
    <cellStyle name="20% - Accent1 6 2 4 7 3" xfId="48569" xr:uid="{00000000-0005-0000-0000-000002BD0000}"/>
    <cellStyle name="20% - Accent1 6 2 4 8" xfId="48570" xr:uid="{00000000-0005-0000-0000-000003BD0000}"/>
    <cellStyle name="20% - Accent1 6 2 4 8 2" xfId="48571" xr:uid="{00000000-0005-0000-0000-000004BD0000}"/>
    <cellStyle name="20% - Accent1 6 2 4 8 2 2" xfId="48572" xr:uid="{00000000-0005-0000-0000-000005BD0000}"/>
    <cellStyle name="20% - Accent1 6 2 4 8 3" xfId="48573" xr:uid="{00000000-0005-0000-0000-000006BD0000}"/>
    <cellStyle name="20% - Accent1 6 2 4 9" xfId="48574" xr:uid="{00000000-0005-0000-0000-000007BD0000}"/>
    <cellStyle name="20% - Accent1 6 2 4 9 2" xfId="48575" xr:uid="{00000000-0005-0000-0000-000008BD0000}"/>
    <cellStyle name="20% - Accent1 6 2 5" xfId="48576" xr:uid="{00000000-0005-0000-0000-000009BD0000}"/>
    <cellStyle name="20% - Accent1 6 2 5 10" xfId="48577" xr:uid="{00000000-0005-0000-0000-00000ABD0000}"/>
    <cellStyle name="20% - Accent1 6 2 5 10 2" xfId="48578" xr:uid="{00000000-0005-0000-0000-00000BBD0000}"/>
    <cellStyle name="20% - Accent1 6 2 5 11" xfId="48579" xr:uid="{00000000-0005-0000-0000-00000CBD0000}"/>
    <cellStyle name="20% - Accent1 6 2 5 2" xfId="48580" xr:uid="{00000000-0005-0000-0000-00000DBD0000}"/>
    <cellStyle name="20% - Accent1 6 2 5 2 2" xfId="48581" xr:uid="{00000000-0005-0000-0000-00000EBD0000}"/>
    <cellStyle name="20% - Accent1 6 2 5 2 2 2" xfId="48582" xr:uid="{00000000-0005-0000-0000-00000FBD0000}"/>
    <cellStyle name="20% - Accent1 6 2 5 2 2 2 2" xfId="48583" xr:uid="{00000000-0005-0000-0000-000010BD0000}"/>
    <cellStyle name="20% - Accent1 6 2 5 2 2 2 2 2" xfId="48584" xr:uid="{00000000-0005-0000-0000-000011BD0000}"/>
    <cellStyle name="20% - Accent1 6 2 5 2 2 2 3" xfId="48585" xr:uid="{00000000-0005-0000-0000-000012BD0000}"/>
    <cellStyle name="20% - Accent1 6 2 5 2 2 3" xfId="48586" xr:uid="{00000000-0005-0000-0000-000013BD0000}"/>
    <cellStyle name="20% - Accent1 6 2 5 2 2 3 2" xfId="48587" xr:uid="{00000000-0005-0000-0000-000014BD0000}"/>
    <cellStyle name="20% - Accent1 6 2 5 2 2 4" xfId="48588" xr:uid="{00000000-0005-0000-0000-000015BD0000}"/>
    <cellStyle name="20% - Accent1 6 2 5 2 3" xfId="48589" xr:uid="{00000000-0005-0000-0000-000016BD0000}"/>
    <cellStyle name="20% - Accent1 6 2 5 2 3 2" xfId="48590" xr:uid="{00000000-0005-0000-0000-000017BD0000}"/>
    <cellStyle name="20% - Accent1 6 2 5 2 3 2 2" xfId="48591" xr:uid="{00000000-0005-0000-0000-000018BD0000}"/>
    <cellStyle name="20% - Accent1 6 2 5 2 3 2 2 2" xfId="48592" xr:uid="{00000000-0005-0000-0000-000019BD0000}"/>
    <cellStyle name="20% - Accent1 6 2 5 2 3 2 3" xfId="48593" xr:uid="{00000000-0005-0000-0000-00001ABD0000}"/>
    <cellStyle name="20% - Accent1 6 2 5 2 3 3" xfId="48594" xr:uid="{00000000-0005-0000-0000-00001BBD0000}"/>
    <cellStyle name="20% - Accent1 6 2 5 2 3 3 2" xfId="48595" xr:uid="{00000000-0005-0000-0000-00001CBD0000}"/>
    <cellStyle name="20% - Accent1 6 2 5 2 3 4" xfId="48596" xr:uid="{00000000-0005-0000-0000-00001DBD0000}"/>
    <cellStyle name="20% - Accent1 6 2 5 2 4" xfId="48597" xr:uid="{00000000-0005-0000-0000-00001EBD0000}"/>
    <cellStyle name="20% - Accent1 6 2 5 2 4 2" xfId="48598" xr:uid="{00000000-0005-0000-0000-00001FBD0000}"/>
    <cellStyle name="20% - Accent1 6 2 5 2 4 2 2" xfId="48599" xr:uid="{00000000-0005-0000-0000-000020BD0000}"/>
    <cellStyle name="20% - Accent1 6 2 5 2 4 2 2 2" xfId="48600" xr:uid="{00000000-0005-0000-0000-000021BD0000}"/>
    <cellStyle name="20% - Accent1 6 2 5 2 4 2 3" xfId="48601" xr:uid="{00000000-0005-0000-0000-000022BD0000}"/>
    <cellStyle name="20% - Accent1 6 2 5 2 4 3" xfId="48602" xr:uid="{00000000-0005-0000-0000-000023BD0000}"/>
    <cellStyle name="20% - Accent1 6 2 5 2 4 3 2" xfId="48603" xr:uid="{00000000-0005-0000-0000-000024BD0000}"/>
    <cellStyle name="20% - Accent1 6 2 5 2 4 4" xfId="48604" xr:uid="{00000000-0005-0000-0000-000025BD0000}"/>
    <cellStyle name="20% - Accent1 6 2 5 2 5" xfId="48605" xr:uid="{00000000-0005-0000-0000-000026BD0000}"/>
    <cellStyle name="20% - Accent1 6 2 5 2 5 2" xfId="48606" xr:uid="{00000000-0005-0000-0000-000027BD0000}"/>
    <cellStyle name="20% - Accent1 6 2 5 2 5 2 2" xfId="48607" xr:uid="{00000000-0005-0000-0000-000028BD0000}"/>
    <cellStyle name="20% - Accent1 6 2 5 2 5 3" xfId="48608" xr:uid="{00000000-0005-0000-0000-000029BD0000}"/>
    <cellStyle name="20% - Accent1 6 2 5 2 6" xfId="48609" xr:uid="{00000000-0005-0000-0000-00002ABD0000}"/>
    <cellStyle name="20% - Accent1 6 2 5 2 6 2" xfId="48610" xr:uid="{00000000-0005-0000-0000-00002BBD0000}"/>
    <cellStyle name="20% - Accent1 6 2 5 2 6 2 2" xfId="48611" xr:uid="{00000000-0005-0000-0000-00002CBD0000}"/>
    <cellStyle name="20% - Accent1 6 2 5 2 6 3" xfId="48612" xr:uid="{00000000-0005-0000-0000-00002DBD0000}"/>
    <cellStyle name="20% - Accent1 6 2 5 2 7" xfId="48613" xr:uid="{00000000-0005-0000-0000-00002EBD0000}"/>
    <cellStyle name="20% - Accent1 6 2 5 2 7 2" xfId="48614" xr:uid="{00000000-0005-0000-0000-00002FBD0000}"/>
    <cellStyle name="20% - Accent1 6 2 5 2 8" xfId="48615" xr:uid="{00000000-0005-0000-0000-000030BD0000}"/>
    <cellStyle name="20% - Accent1 6 2 5 2 8 2" xfId="48616" xr:uid="{00000000-0005-0000-0000-000031BD0000}"/>
    <cellStyle name="20% - Accent1 6 2 5 2 9" xfId="48617" xr:uid="{00000000-0005-0000-0000-000032BD0000}"/>
    <cellStyle name="20% - Accent1 6 2 5 3" xfId="48618" xr:uid="{00000000-0005-0000-0000-000033BD0000}"/>
    <cellStyle name="20% - Accent1 6 2 5 3 2" xfId="48619" xr:uid="{00000000-0005-0000-0000-000034BD0000}"/>
    <cellStyle name="20% - Accent1 6 2 5 3 2 2" xfId="48620" xr:uid="{00000000-0005-0000-0000-000035BD0000}"/>
    <cellStyle name="20% - Accent1 6 2 5 3 2 2 2" xfId="48621" xr:uid="{00000000-0005-0000-0000-000036BD0000}"/>
    <cellStyle name="20% - Accent1 6 2 5 3 2 2 2 2" xfId="48622" xr:uid="{00000000-0005-0000-0000-000037BD0000}"/>
    <cellStyle name="20% - Accent1 6 2 5 3 2 2 3" xfId="48623" xr:uid="{00000000-0005-0000-0000-000038BD0000}"/>
    <cellStyle name="20% - Accent1 6 2 5 3 2 3" xfId="48624" xr:uid="{00000000-0005-0000-0000-000039BD0000}"/>
    <cellStyle name="20% - Accent1 6 2 5 3 2 3 2" xfId="48625" xr:uid="{00000000-0005-0000-0000-00003ABD0000}"/>
    <cellStyle name="20% - Accent1 6 2 5 3 2 4" xfId="48626" xr:uid="{00000000-0005-0000-0000-00003BBD0000}"/>
    <cellStyle name="20% - Accent1 6 2 5 3 3" xfId="48627" xr:uid="{00000000-0005-0000-0000-00003CBD0000}"/>
    <cellStyle name="20% - Accent1 6 2 5 3 3 2" xfId="48628" xr:uid="{00000000-0005-0000-0000-00003DBD0000}"/>
    <cellStyle name="20% - Accent1 6 2 5 3 3 2 2" xfId="48629" xr:uid="{00000000-0005-0000-0000-00003EBD0000}"/>
    <cellStyle name="20% - Accent1 6 2 5 3 3 2 2 2" xfId="48630" xr:uid="{00000000-0005-0000-0000-00003FBD0000}"/>
    <cellStyle name="20% - Accent1 6 2 5 3 3 2 3" xfId="48631" xr:uid="{00000000-0005-0000-0000-000040BD0000}"/>
    <cellStyle name="20% - Accent1 6 2 5 3 3 3" xfId="48632" xr:uid="{00000000-0005-0000-0000-000041BD0000}"/>
    <cellStyle name="20% - Accent1 6 2 5 3 3 3 2" xfId="48633" xr:uid="{00000000-0005-0000-0000-000042BD0000}"/>
    <cellStyle name="20% - Accent1 6 2 5 3 3 4" xfId="48634" xr:uid="{00000000-0005-0000-0000-000043BD0000}"/>
    <cellStyle name="20% - Accent1 6 2 5 3 4" xfId="48635" xr:uid="{00000000-0005-0000-0000-000044BD0000}"/>
    <cellStyle name="20% - Accent1 6 2 5 3 4 2" xfId="48636" xr:uid="{00000000-0005-0000-0000-000045BD0000}"/>
    <cellStyle name="20% - Accent1 6 2 5 3 4 2 2" xfId="48637" xr:uid="{00000000-0005-0000-0000-000046BD0000}"/>
    <cellStyle name="20% - Accent1 6 2 5 3 4 2 2 2" xfId="48638" xr:uid="{00000000-0005-0000-0000-000047BD0000}"/>
    <cellStyle name="20% - Accent1 6 2 5 3 4 2 3" xfId="48639" xr:uid="{00000000-0005-0000-0000-000048BD0000}"/>
    <cellStyle name="20% - Accent1 6 2 5 3 4 3" xfId="48640" xr:uid="{00000000-0005-0000-0000-000049BD0000}"/>
    <cellStyle name="20% - Accent1 6 2 5 3 4 3 2" xfId="48641" xr:uid="{00000000-0005-0000-0000-00004ABD0000}"/>
    <cellStyle name="20% - Accent1 6 2 5 3 4 4" xfId="48642" xr:uid="{00000000-0005-0000-0000-00004BBD0000}"/>
    <cellStyle name="20% - Accent1 6 2 5 3 5" xfId="48643" xr:uid="{00000000-0005-0000-0000-00004CBD0000}"/>
    <cellStyle name="20% - Accent1 6 2 5 3 5 2" xfId="48644" xr:uid="{00000000-0005-0000-0000-00004DBD0000}"/>
    <cellStyle name="20% - Accent1 6 2 5 3 5 2 2" xfId="48645" xr:uid="{00000000-0005-0000-0000-00004EBD0000}"/>
    <cellStyle name="20% - Accent1 6 2 5 3 5 3" xfId="48646" xr:uid="{00000000-0005-0000-0000-00004FBD0000}"/>
    <cellStyle name="20% - Accent1 6 2 5 3 6" xfId="48647" xr:uid="{00000000-0005-0000-0000-000050BD0000}"/>
    <cellStyle name="20% - Accent1 6 2 5 3 6 2" xfId="48648" xr:uid="{00000000-0005-0000-0000-000051BD0000}"/>
    <cellStyle name="20% - Accent1 6 2 5 3 6 2 2" xfId="48649" xr:uid="{00000000-0005-0000-0000-000052BD0000}"/>
    <cellStyle name="20% - Accent1 6 2 5 3 6 3" xfId="48650" xr:uid="{00000000-0005-0000-0000-000053BD0000}"/>
    <cellStyle name="20% - Accent1 6 2 5 3 7" xfId="48651" xr:uid="{00000000-0005-0000-0000-000054BD0000}"/>
    <cellStyle name="20% - Accent1 6 2 5 3 7 2" xfId="48652" xr:uid="{00000000-0005-0000-0000-000055BD0000}"/>
    <cellStyle name="20% - Accent1 6 2 5 3 8" xfId="48653" xr:uid="{00000000-0005-0000-0000-000056BD0000}"/>
    <cellStyle name="20% - Accent1 6 2 5 3 8 2" xfId="48654" xr:uid="{00000000-0005-0000-0000-000057BD0000}"/>
    <cellStyle name="20% - Accent1 6 2 5 3 9" xfId="48655" xr:uid="{00000000-0005-0000-0000-000058BD0000}"/>
    <cellStyle name="20% - Accent1 6 2 5 4" xfId="48656" xr:uid="{00000000-0005-0000-0000-000059BD0000}"/>
    <cellStyle name="20% - Accent1 6 2 5 4 2" xfId="48657" xr:uid="{00000000-0005-0000-0000-00005ABD0000}"/>
    <cellStyle name="20% - Accent1 6 2 5 4 2 2" xfId="48658" xr:uid="{00000000-0005-0000-0000-00005BBD0000}"/>
    <cellStyle name="20% - Accent1 6 2 5 4 2 2 2" xfId="48659" xr:uid="{00000000-0005-0000-0000-00005CBD0000}"/>
    <cellStyle name="20% - Accent1 6 2 5 4 2 3" xfId="48660" xr:uid="{00000000-0005-0000-0000-00005DBD0000}"/>
    <cellStyle name="20% - Accent1 6 2 5 4 3" xfId="48661" xr:uid="{00000000-0005-0000-0000-00005EBD0000}"/>
    <cellStyle name="20% - Accent1 6 2 5 4 3 2" xfId="48662" xr:uid="{00000000-0005-0000-0000-00005FBD0000}"/>
    <cellStyle name="20% - Accent1 6 2 5 4 4" xfId="48663" xr:uid="{00000000-0005-0000-0000-000060BD0000}"/>
    <cellStyle name="20% - Accent1 6 2 5 5" xfId="48664" xr:uid="{00000000-0005-0000-0000-000061BD0000}"/>
    <cellStyle name="20% - Accent1 6 2 5 5 2" xfId="48665" xr:uid="{00000000-0005-0000-0000-000062BD0000}"/>
    <cellStyle name="20% - Accent1 6 2 5 5 2 2" xfId="48666" xr:uid="{00000000-0005-0000-0000-000063BD0000}"/>
    <cellStyle name="20% - Accent1 6 2 5 5 2 2 2" xfId="48667" xr:uid="{00000000-0005-0000-0000-000064BD0000}"/>
    <cellStyle name="20% - Accent1 6 2 5 5 2 3" xfId="48668" xr:uid="{00000000-0005-0000-0000-000065BD0000}"/>
    <cellStyle name="20% - Accent1 6 2 5 5 3" xfId="48669" xr:uid="{00000000-0005-0000-0000-000066BD0000}"/>
    <cellStyle name="20% - Accent1 6 2 5 5 3 2" xfId="48670" xr:uid="{00000000-0005-0000-0000-000067BD0000}"/>
    <cellStyle name="20% - Accent1 6 2 5 5 4" xfId="48671" xr:uid="{00000000-0005-0000-0000-000068BD0000}"/>
    <cellStyle name="20% - Accent1 6 2 5 6" xfId="48672" xr:uid="{00000000-0005-0000-0000-000069BD0000}"/>
    <cellStyle name="20% - Accent1 6 2 5 6 2" xfId="48673" xr:uid="{00000000-0005-0000-0000-00006ABD0000}"/>
    <cellStyle name="20% - Accent1 6 2 5 6 2 2" xfId="48674" xr:uid="{00000000-0005-0000-0000-00006BBD0000}"/>
    <cellStyle name="20% - Accent1 6 2 5 6 2 2 2" xfId="48675" xr:uid="{00000000-0005-0000-0000-00006CBD0000}"/>
    <cellStyle name="20% - Accent1 6 2 5 6 2 3" xfId="48676" xr:uid="{00000000-0005-0000-0000-00006DBD0000}"/>
    <cellStyle name="20% - Accent1 6 2 5 6 3" xfId="48677" xr:uid="{00000000-0005-0000-0000-00006EBD0000}"/>
    <cellStyle name="20% - Accent1 6 2 5 6 3 2" xfId="48678" xr:uid="{00000000-0005-0000-0000-00006FBD0000}"/>
    <cellStyle name="20% - Accent1 6 2 5 6 4" xfId="48679" xr:uid="{00000000-0005-0000-0000-000070BD0000}"/>
    <cellStyle name="20% - Accent1 6 2 5 7" xfId="48680" xr:uid="{00000000-0005-0000-0000-000071BD0000}"/>
    <cellStyle name="20% - Accent1 6 2 5 7 2" xfId="48681" xr:uid="{00000000-0005-0000-0000-000072BD0000}"/>
    <cellStyle name="20% - Accent1 6 2 5 7 2 2" xfId="48682" xr:uid="{00000000-0005-0000-0000-000073BD0000}"/>
    <cellStyle name="20% - Accent1 6 2 5 7 3" xfId="48683" xr:uid="{00000000-0005-0000-0000-000074BD0000}"/>
    <cellStyle name="20% - Accent1 6 2 5 8" xfId="48684" xr:uid="{00000000-0005-0000-0000-000075BD0000}"/>
    <cellStyle name="20% - Accent1 6 2 5 8 2" xfId="48685" xr:uid="{00000000-0005-0000-0000-000076BD0000}"/>
    <cellStyle name="20% - Accent1 6 2 5 8 2 2" xfId="48686" xr:uid="{00000000-0005-0000-0000-000077BD0000}"/>
    <cellStyle name="20% - Accent1 6 2 5 8 3" xfId="48687" xr:uid="{00000000-0005-0000-0000-000078BD0000}"/>
    <cellStyle name="20% - Accent1 6 2 5 9" xfId="48688" xr:uid="{00000000-0005-0000-0000-000079BD0000}"/>
    <cellStyle name="20% - Accent1 6 2 5 9 2" xfId="48689" xr:uid="{00000000-0005-0000-0000-00007ABD0000}"/>
    <cellStyle name="20% - Accent1 6 2 6" xfId="48690" xr:uid="{00000000-0005-0000-0000-00007BBD0000}"/>
    <cellStyle name="20% - Accent1 6 2 6 2" xfId="48691" xr:uid="{00000000-0005-0000-0000-00007CBD0000}"/>
    <cellStyle name="20% - Accent1 6 2 6 2 2" xfId="48692" xr:uid="{00000000-0005-0000-0000-00007DBD0000}"/>
    <cellStyle name="20% - Accent1 6 2 6 2 2 2" xfId="48693" xr:uid="{00000000-0005-0000-0000-00007EBD0000}"/>
    <cellStyle name="20% - Accent1 6 2 6 2 2 2 2" xfId="48694" xr:uid="{00000000-0005-0000-0000-00007FBD0000}"/>
    <cellStyle name="20% - Accent1 6 2 6 2 2 3" xfId="48695" xr:uid="{00000000-0005-0000-0000-000080BD0000}"/>
    <cellStyle name="20% - Accent1 6 2 6 2 3" xfId="48696" xr:uid="{00000000-0005-0000-0000-000081BD0000}"/>
    <cellStyle name="20% - Accent1 6 2 6 2 3 2" xfId="48697" xr:uid="{00000000-0005-0000-0000-000082BD0000}"/>
    <cellStyle name="20% - Accent1 6 2 6 2 4" xfId="48698" xr:uid="{00000000-0005-0000-0000-000083BD0000}"/>
    <cellStyle name="20% - Accent1 6 2 6 3" xfId="48699" xr:uid="{00000000-0005-0000-0000-000084BD0000}"/>
    <cellStyle name="20% - Accent1 6 2 6 3 2" xfId="48700" xr:uid="{00000000-0005-0000-0000-000085BD0000}"/>
    <cellStyle name="20% - Accent1 6 2 6 3 2 2" xfId="48701" xr:uid="{00000000-0005-0000-0000-000086BD0000}"/>
    <cellStyle name="20% - Accent1 6 2 6 3 2 2 2" xfId="48702" xr:uid="{00000000-0005-0000-0000-000087BD0000}"/>
    <cellStyle name="20% - Accent1 6 2 6 3 2 3" xfId="48703" xr:uid="{00000000-0005-0000-0000-000088BD0000}"/>
    <cellStyle name="20% - Accent1 6 2 6 3 3" xfId="48704" xr:uid="{00000000-0005-0000-0000-000089BD0000}"/>
    <cellStyle name="20% - Accent1 6 2 6 3 3 2" xfId="48705" xr:uid="{00000000-0005-0000-0000-00008ABD0000}"/>
    <cellStyle name="20% - Accent1 6 2 6 3 4" xfId="48706" xr:uid="{00000000-0005-0000-0000-00008BBD0000}"/>
    <cellStyle name="20% - Accent1 6 2 6 4" xfId="48707" xr:uid="{00000000-0005-0000-0000-00008CBD0000}"/>
    <cellStyle name="20% - Accent1 6 2 6 4 2" xfId="48708" xr:uid="{00000000-0005-0000-0000-00008DBD0000}"/>
    <cellStyle name="20% - Accent1 6 2 6 4 2 2" xfId="48709" xr:uid="{00000000-0005-0000-0000-00008EBD0000}"/>
    <cellStyle name="20% - Accent1 6 2 6 4 2 2 2" xfId="48710" xr:uid="{00000000-0005-0000-0000-00008FBD0000}"/>
    <cellStyle name="20% - Accent1 6 2 6 4 2 3" xfId="48711" xr:uid="{00000000-0005-0000-0000-000090BD0000}"/>
    <cellStyle name="20% - Accent1 6 2 6 4 3" xfId="48712" xr:uid="{00000000-0005-0000-0000-000091BD0000}"/>
    <cellStyle name="20% - Accent1 6 2 6 4 3 2" xfId="48713" xr:uid="{00000000-0005-0000-0000-000092BD0000}"/>
    <cellStyle name="20% - Accent1 6 2 6 4 4" xfId="48714" xr:uid="{00000000-0005-0000-0000-000093BD0000}"/>
    <cellStyle name="20% - Accent1 6 2 6 5" xfId="48715" xr:uid="{00000000-0005-0000-0000-000094BD0000}"/>
    <cellStyle name="20% - Accent1 6 2 6 5 2" xfId="48716" xr:uid="{00000000-0005-0000-0000-000095BD0000}"/>
    <cellStyle name="20% - Accent1 6 2 6 5 2 2" xfId="48717" xr:uid="{00000000-0005-0000-0000-000096BD0000}"/>
    <cellStyle name="20% - Accent1 6 2 6 5 3" xfId="48718" xr:uid="{00000000-0005-0000-0000-000097BD0000}"/>
    <cellStyle name="20% - Accent1 6 2 6 6" xfId="48719" xr:uid="{00000000-0005-0000-0000-000098BD0000}"/>
    <cellStyle name="20% - Accent1 6 2 6 6 2" xfId="48720" xr:uid="{00000000-0005-0000-0000-000099BD0000}"/>
    <cellStyle name="20% - Accent1 6 2 6 6 2 2" xfId="48721" xr:uid="{00000000-0005-0000-0000-00009ABD0000}"/>
    <cellStyle name="20% - Accent1 6 2 6 6 3" xfId="48722" xr:uid="{00000000-0005-0000-0000-00009BBD0000}"/>
    <cellStyle name="20% - Accent1 6 2 6 7" xfId="48723" xr:uid="{00000000-0005-0000-0000-00009CBD0000}"/>
    <cellStyle name="20% - Accent1 6 2 6 7 2" xfId="48724" xr:uid="{00000000-0005-0000-0000-00009DBD0000}"/>
    <cellStyle name="20% - Accent1 6 2 6 8" xfId="48725" xr:uid="{00000000-0005-0000-0000-00009EBD0000}"/>
    <cellStyle name="20% - Accent1 6 2 6 8 2" xfId="48726" xr:uid="{00000000-0005-0000-0000-00009FBD0000}"/>
    <cellStyle name="20% - Accent1 6 2 6 9" xfId="48727" xr:uid="{00000000-0005-0000-0000-0000A0BD0000}"/>
    <cellStyle name="20% - Accent1 6 2 7" xfId="48728" xr:uid="{00000000-0005-0000-0000-0000A1BD0000}"/>
    <cellStyle name="20% - Accent1 6 2 7 2" xfId="48729" xr:uid="{00000000-0005-0000-0000-0000A2BD0000}"/>
    <cellStyle name="20% - Accent1 6 2 7 2 2" xfId="48730" xr:uid="{00000000-0005-0000-0000-0000A3BD0000}"/>
    <cellStyle name="20% - Accent1 6 2 7 2 2 2" xfId="48731" xr:uid="{00000000-0005-0000-0000-0000A4BD0000}"/>
    <cellStyle name="20% - Accent1 6 2 7 2 2 2 2" xfId="48732" xr:uid="{00000000-0005-0000-0000-0000A5BD0000}"/>
    <cellStyle name="20% - Accent1 6 2 7 2 2 3" xfId="48733" xr:uid="{00000000-0005-0000-0000-0000A6BD0000}"/>
    <cellStyle name="20% - Accent1 6 2 7 2 3" xfId="48734" xr:uid="{00000000-0005-0000-0000-0000A7BD0000}"/>
    <cellStyle name="20% - Accent1 6 2 7 2 3 2" xfId="48735" xr:uid="{00000000-0005-0000-0000-0000A8BD0000}"/>
    <cellStyle name="20% - Accent1 6 2 7 2 4" xfId="48736" xr:uid="{00000000-0005-0000-0000-0000A9BD0000}"/>
    <cellStyle name="20% - Accent1 6 2 7 3" xfId="48737" xr:uid="{00000000-0005-0000-0000-0000AABD0000}"/>
    <cellStyle name="20% - Accent1 6 2 7 3 2" xfId="48738" xr:uid="{00000000-0005-0000-0000-0000ABBD0000}"/>
    <cellStyle name="20% - Accent1 6 2 7 3 2 2" xfId="48739" xr:uid="{00000000-0005-0000-0000-0000ACBD0000}"/>
    <cellStyle name="20% - Accent1 6 2 7 3 2 2 2" xfId="48740" xr:uid="{00000000-0005-0000-0000-0000ADBD0000}"/>
    <cellStyle name="20% - Accent1 6 2 7 3 2 3" xfId="48741" xr:uid="{00000000-0005-0000-0000-0000AEBD0000}"/>
    <cellStyle name="20% - Accent1 6 2 7 3 3" xfId="48742" xr:uid="{00000000-0005-0000-0000-0000AFBD0000}"/>
    <cellStyle name="20% - Accent1 6 2 7 3 3 2" xfId="48743" xr:uid="{00000000-0005-0000-0000-0000B0BD0000}"/>
    <cellStyle name="20% - Accent1 6 2 7 3 4" xfId="48744" xr:uid="{00000000-0005-0000-0000-0000B1BD0000}"/>
    <cellStyle name="20% - Accent1 6 2 7 4" xfId="48745" xr:uid="{00000000-0005-0000-0000-0000B2BD0000}"/>
    <cellStyle name="20% - Accent1 6 2 7 4 2" xfId="48746" xr:uid="{00000000-0005-0000-0000-0000B3BD0000}"/>
    <cellStyle name="20% - Accent1 6 2 7 4 2 2" xfId="48747" xr:uid="{00000000-0005-0000-0000-0000B4BD0000}"/>
    <cellStyle name="20% - Accent1 6 2 7 4 2 2 2" xfId="48748" xr:uid="{00000000-0005-0000-0000-0000B5BD0000}"/>
    <cellStyle name="20% - Accent1 6 2 7 4 2 3" xfId="48749" xr:uid="{00000000-0005-0000-0000-0000B6BD0000}"/>
    <cellStyle name="20% - Accent1 6 2 7 4 3" xfId="48750" xr:uid="{00000000-0005-0000-0000-0000B7BD0000}"/>
    <cellStyle name="20% - Accent1 6 2 7 4 3 2" xfId="48751" xr:uid="{00000000-0005-0000-0000-0000B8BD0000}"/>
    <cellStyle name="20% - Accent1 6 2 7 4 4" xfId="48752" xr:uid="{00000000-0005-0000-0000-0000B9BD0000}"/>
    <cellStyle name="20% - Accent1 6 2 7 5" xfId="48753" xr:uid="{00000000-0005-0000-0000-0000BABD0000}"/>
    <cellStyle name="20% - Accent1 6 2 7 5 2" xfId="48754" xr:uid="{00000000-0005-0000-0000-0000BBBD0000}"/>
    <cellStyle name="20% - Accent1 6 2 7 5 2 2" xfId="48755" xr:uid="{00000000-0005-0000-0000-0000BCBD0000}"/>
    <cellStyle name="20% - Accent1 6 2 7 5 3" xfId="48756" xr:uid="{00000000-0005-0000-0000-0000BDBD0000}"/>
    <cellStyle name="20% - Accent1 6 2 7 6" xfId="48757" xr:uid="{00000000-0005-0000-0000-0000BEBD0000}"/>
    <cellStyle name="20% - Accent1 6 2 7 6 2" xfId="48758" xr:uid="{00000000-0005-0000-0000-0000BFBD0000}"/>
    <cellStyle name="20% - Accent1 6 2 7 6 2 2" xfId="48759" xr:uid="{00000000-0005-0000-0000-0000C0BD0000}"/>
    <cellStyle name="20% - Accent1 6 2 7 6 3" xfId="48760" xr:uid="{00000000-0005-0000-0000-0000C1BD0000}"/>
    <cellStyle name="20% - Accent1 6 2 7 7" xfId="48761" xr:uid="{00000000-0005-0000-0000-0000C2BD0000}"/>
    <cellStyle name="20% - Accent1 6 2 7 7 2" xfId="48762" xr:uid="{00000000-0005-0000-0000-0000C3BD0000}"/>
    <cellStyle name="20% - Accent1 6 2 7 8" xfId="48763" xr:uid="{00000000-0005-0000-0000-0000C4BD0000}"/>
    <cellStyle name="20% - Accent1 6 2 7 8 2" xfId="48764" xr:uid="{00000000-0005-0000-0000-0000C5BD0000}"/>
    <cellStyle name="20% - Accent1 6 2 7 9" xfId="48765" xr:uid="{00000000-0005-0000-0000-0000C6BD0000}"/>
    <cellStyle name="20% - Accent1 6 2 8" xfId="48766" xr:uid="{00000000-0005-0000-0000-0000C7BD0000}"/>
    <cellStyle name="20% - Accent1 6 2 8 2" xfId="48767" xr:uid="{00000000-0005-0000-0000-0000C8BD0000}"/>
    <cellStyle name="20% - Accent1 6 2 8 2 2" xfId="48768" xr:uid="{00000000-0005-0000-0000-0000C9BD0000}"/>
    <cellStyle name="20% - Accent1 6 2 8 2 2 2" xfId="48769" xr:uid="{00000000-0005-0000-0000-0000CABD0000}"/>
    <cellStyle name="20% - Accent1 6 2 8 2 3" xfId="48770" xr:uid="{00000000-0005-0000-0000-0000CBBD0000}"/>
    <cellStyle name="20% - Accent1 6 2 8 3" xfId="48771" xr:uid="{00000000-0005-0000-0000-0000CCBD0000}"/>
    <cellStyle name="20% - Accent1 6 2 8 3 2" xfId="48772" xr:uid="{00000000-0005-0000-0000-0000CDBD0000}"/>
    <cellStyle name="20% - Accent1 6 2 8 4" xfId="48773" xr:uid="{00000000-0005-0000-0000-0000CEBD0000}"/>
    <cellStyle name="20% - Accent1 6 2 9" xfId="48774" xr:uid="{00000000-0005-0000-0000-0000CFBD0000}"/>
    <cellStyle name="20% - Accent1 6 2 9 2" xfId="48775" xr:uid="{00000000-0005-0000-0000-0000D0BD0000}"/>
    <cellStyle name="20% - Accent1 6 2 9 2 2" xfId="48776" xr:uid="{00000000-0005-0000-0000-0000D1BD0000}"/>
    <cellStyle name="20% - Accent1 6 2 9 2 2 2" xfId="48777" xr:uid="{00000000-0005-0000-0000-0000D2BD0000}"/>
    <cellStyle name="20% - Accent1 6 2 9 2 3" xfId="48778" xr:uid="{00000000-0005-0000-0000-0000D3BD0000}"/>
    <cellStyle name="20% - Accent1 6 2 9 3" xfId="48779" xr:uid="{00000000-0005-0000-0000-0000D4BD0000}"/>
    <cellStyle name="20% - Accent1 6 2 9 3 2" xfId="48780" xr:uid="{00000000-0005-0000-0000-0000D5BD0000}"/>
    <cellStyle name="20% - Accent1 6 2 9 4" xfId="48781" xr:uid="{00000000-0005-0000-0000-0000D6BD0000}"/>
    <cellStyle name="20% - Accent1 6 3" xfId="48782" xr:uid="{00000000-0005-0000-0000-0000D7BD0000}"/>
    <cellStyle name="20% - Accent1 6 3 10" xfId="48783" xr:uid="{00000000-0005-0000-0000-0000D8BD0000}"/>
    <cellStyle name="20% - Accent1 6 3 10 2" xfId="48784" xr:uid="{00000000-0005-0000-0000-0000D9BD0000}"/>
    <cellStyle name="20% - Accent1 6 3 10 2 2" xfId="48785" xr:uid="{00000000-0005-0000-0000-0000DABD0000}"/>
    <cellStyle name="20% - Accent1 6 3 10 3" xfId="48786" xr:uid="{00000000-0005-0000-0000-0000DBBD0000}"/>
    <cellStyle name="20% - Accent1 6 3 11" xfId="48787" xr:uid="{00000000-0005-0000-0000-0000DCBD0000}"/>
    <cellStyle name="20% - Accent1 6 3 11 2" xfId="48788" xr:uid="{00000000-0005-0000-0000-0000DDBD0000}"/>
    <cellStyle name="20% - Accent1 6 3 11 2 2" xfId="48789" xr:uid="{00000000-0005-0000-0000-0000DEBD0000}"/>
    <cellStyle name="20% - Accent1 6 3 11 3" xfId="48790" xr:uid="{00000000-0005-0000-0000-0000DFBD0000}"/>
    <cellStyle name="20% - Accent1 6 3 12" xfId="48791" xr:uid="{00000000-0005-0000-0000-0000E0BD0000}"/>
    <cellStyle name="20% - Accent1 6 3 12 2" xfId="48792" xr:uid="{00000000-0005-0000-0000-0000E1BD0000}"/>
    <cellStyle name="20% - Accent1 6 3 13" xfId="48793" xr:uid="{00000000-0005-0000-0000-0000E2BD0000}"/>
    <cellStyle name="20% - Accent1 6 3 13 2" xfId="48794" xr:uid="{00000000-0005-0000-0000-0000E3BD0000}"/>
    <cellStyle name="20% - Accent1 6 3 14" xfId="48795" xr:uid="{00000000-0005-0000-0000-0000E4BD0000}"/>
    <cellStyle name="20% - Accent1 6 3 2" xfId="48796" xr:uid="{00000000-0005-0000-0000-0000E5BD0000}"/>
    <cellStyle name="20% - Accent1 6 3 2 10" xfId="48797" xr:uid="{00000000-0005-0000-0000-0000E6BD0000}"/>
    <cellStyle name="20% - Accent1 6 3 2 10 2" xfId="48798" xr:uid="{00000000-0005-0000-0000-0000E7BD0000}"/>
    <cellStyle name="20% - Accent1 6 3 2 11" xfId="48799" xr:uid="{00000000-0005-0000-0000-0000E8BD0000}"/>
    <cellStyle name="20% - Accent1 6 3 2 2" xfId="48800" xr:uid="{00000000-0005-0000-0000-0000E9BD0000}"/>
    <cellStyle name="20% - Accent1 6 3 2 2 2" xfId="48801" xr:uid="{00000000-0005-0000-0000-0000EABD0000}"/>
    <cellStyle name="20% - Accent1 6 3 2 2 2 2" xfId="48802" xr:uid="{00000000-0005-0000-0000-0000EBBD0000}"/>
    <cellStyle name="20% - Accent1 6 3 2 2 2 2 2" xfId="48803" xr:uid="{00000000-0005-0000-0000-0000ECBD0000}"/>
    <cellStyle name="20% - Accent1 6 3 2 2 2 2 2 2" xfId="48804" xr:uid="{00000000-0005-0000-0000-0000EDBD0000}"/>
    <cellStyle name="20% - Accent1 6 3 2 2 2 2 3" xfId="48805" xr:uid="{00000000-0005-0000-0000-0000EEBD0000}"/>
    <cellStyle name="20% - Accent1 6 3 2 2 2 3" xfId="48806" xr:uid="{00000000-0005-0000-0000-0000EFBD0000}"/>
    <cellStyle name="20% - Accent1 6 3 2 2 2 3 2" xfId="48807" xr:uid="{00000000-0005-0000-0000-0000F0BD0000}"/>
    <cellStyle name="20% - Accent1 6 3 2 2 2 4" xfId="48808" xr:uid="{00000000-0005-0000-0000-0000F1BD0000}"/>
    <cellStyle name="20% - Accent1 6 3 2 2 3" xfId="48809" xr:uid="{00000000-0005-0000-0000-0000F2BD0000}"/>
    <cellStyle name="20% - Accent1 6 3 2 2 3 2" xfId="48810" xr:uid="{00000000-0005-0000-0000-0000F3BD0000}"/>
    <cellStyle name="20% - Accent1 6 3 2 2 3 2 2" xfId="48811" xr:uid="{00000000-0005-0000-0000-0000F4BD0000}"/>
    <cellStyle name="20% - Accent1 6 3 2 2 3 2 2 2" xfId="48812" xr:uid="{00000000-0005-0000-0000-0000F5BD0000}"/>
    <cellStyle name="20% - Accent1 6 3 2 2 3 2 3" xfId="48813" xr:uid="{00000000-0005-0000-0000-0000F6BD0000}"/>
    <cellStyle name="20% - Accent1 6 3 2 2 3 3" xfId="48814" xr:uid="{00000000-0005-0000-0000-0000F7BD0000}"/>
    <cellStyle name="20% - Accent1 6 3 2 2 3 3 2" xfId="48815" xr:uid="{00000000-0005-0000-0000-0000F8BD0000}"/>
    <cellStyle name="20% - Accent1 6 3 2 2 3 4" xfId="48816" xr:uid="{00000000-0005-0000-0000-0000F9BD0000}"/>
    <cellStyle name="20% - Accent1 6 3 2 2 4" xfId="48817" xr:uid="{00000000-0005-0000-0000-0000FABD0000}"/>
    <cellStyle name="20% - Accent1 6 3 2 2 4 2" xfId="48818" xr:uid="{00000000-0005-0000-0000-0000FBBD0000}"/>
    <cellStyle name="20% - Accent1 6 3 2 2 4 2 2" xfId="48819" xr:uid="{00000000-0005-0000-0000-0000FCBD0000}"/>
    <cellStyle name="20% - Accent1 6 3 2 2 4 2 2 2" xfId="48820" xr:uid="{00000000-0005-0000-0000-0000FDBD0000}"/>
    <cellStyle name="20% - Accent1 6 3 2 2 4 2 3" xfId="48821" xr:uid="{00000000-0005-0000-0000-0000FEBD0000}"/>
    <cellStyle name="20% - Accent1 6 3 2 2 4 3" xfId="48822" xr:uid="{00000000-0005-0000-0000-0000FFBD0000}"/>
    <cellStyle name="20% - Accent1 6 3 2 2 4 3 2" xfId="48823" xr:uid="{00000000-0005-0000-0000-000000BE0000}"/>
    <cellStyle name="20% - Accent1 6 3 2 2 4 4" xfId="48824" xr:uid="{00000000-0005-0000-0000-000001BE0000}"/>
    <cellStyle name="20% - Accent1 6 3 2 2 5" xfId="48825" xr:uid="{00000000-0005-0000-0000-000002BE0000}"/>
    <cellStyle name="20% - Accent1 6 3 2 2 5 2" xfId="48826" xr:uid="{00000000-0005-0000-0000-000003BE0000}"/>
    <cellStyle name="20% - Accent1 6 3 2 2 5 2 2" xfId="48827" xr:uid="{00000000-0005-0000-0000-000004BE0000}"/>
    <cellStyle name="20% - Accent1 6 3 2 2 5 3" xfId="48828" xr:uid="{00000000-0005-0000-0000-000005BE0000}"/>
    <cellStyle name="20% - Accent1 6 3 2 2 6" xfId="48829" xr:uid="{00000000-0005-0000-0000-000006BE0000}"/>
    <cellStyle name="20% - Accent1 6 3 2 2 6 2" xfId="48830" xr:uid="{00000000-0005-0000-0000-000007BE0000}"/>
    <cellStyle name="20% - Accent1 6 3 2 2 6 2 2" xfId="48831" xr:uid="{00000000-0005-0000-0000-000008BE0000}"/>
    <cellStyle name="20% - Accent1 6 3 2 2 6 3" xfId="48832" xr:uid="{00000000-0005-0000-0000-000009BE0000}"/>
    <cellStyle name="20% - Accent1 6 3 2 2 7" xfId="48833" xr:uid="{00000000-0005-0000-0000-00000ABE0000}"/>
    <cellStyle name="20% - Accent1 6 3 2 2 7 2" xfId="48834" xr:uid="{00000000-0005-0000-0000-00000BBE0000}"/>
    <cellStyle name="20% - Accent1 6 3 2 2 8" xfId="48835" xr:uid="{00000000-0005-0000-0000-00000CBE0000}"/>
    <cellStyle name="20% - Accent1 6 3 2 2 8 2" xfId="48836" xr:uid="{00000000-0005-0000-0000-00000DBE0000}"/>
    <cellStyle name="20% - Accent1 6 3 2 2 9" xfId="48837" xr:uid="{00000000-0005-0000-0000-00000EBE0000}"/>
    <cellStyle name="20% - Accent1 6 3 2 3" xfId="48838" xr:uid="{00000000-0005-0000-0000-00000FBE0000}"/>
    <cellStyle name="20% - Accent1 6 3 2 3 2" xfId="48839" xr:uid="{00000000-0005-0000-0000-000010BE0000}"/>
    <cellStyle name="20% - Accent1 6 3 2 3 2 2" xfId="48840" xr:uid="{00000000-0005-0000-0000-000011BE0000}"/>
    <cellStyle name="20% - Accent1 6 3 2 3 2 2 2" xfId="48841" xr:uid="{00000000-0005-0000-0000-000012BE0000}"/>
    <cellStyle name="20% - Accent1 6 3 2 3 2 2 2 2" xfId="48842" xr:uid="{00000000-0005-0000-0000-000013BE0000}"/>
    <cellStyle name="20% - Accent1 6 3 2 3 2 2 3" xfId="48843" xr:uid="{00000000-0005-0000-0000-000014BE0000}"/>
    <cellStyle name="20% - Accent1 6 3 2 3 2 3" xfId="48844" xr:uid="{00000000-0005-0000-0000-000015BE0000}"/>
    <cellStyle name="20% - Accent1 6 3 2 3 2 3 2" xfId="48845" xr:uid="{00000000-0005-0000-0000-000016BE0000}"/>
    <cellStyle name="20% - Accent1 6 3 2 3 2 4" xfId="48846" xr:uid="{00000000-0005-0000-0000-000017BE0000}"/>
    <cellStyle name="20% - Accent1 6 3 2 3 3" xfId="48847" xr:uid="{00000000-0005-0000-0000-000018BE0000}"/>
    <cellStyle name="20% - Accent1 6 3 2 3 3 2" xfId="48848" xr:uid="{00000000-0005-0000-0000-000019BE0000}"/>
    <cellStyle name="20% - Accent1 6 3 2 3 3 2 2" xfId="48849" xr:uid="{00000000-0005-0000-0000-00001ABE0000}"/>
    <cellStyle name="20% - Accent1 6 3 2 3 3 2 2 2" xfId="48850" xr:uid="{00000000-0005-0000-0000-00001BBE0000}"/>
    <cellStyle name="20% - Accent1 6 3 2 3 3 2 3" xfId="48851" xr:uid="{00000000-0005-0000-0000-00001CBE0000}"/>
    <cellStyle name="20% - Accent1 6 3 2 3 3 3" xfId="48852" xr:uid="{00000000-0005-0000-0000-00001DBE0000}"/>
    <cellStyle name="20% - Accent1 6 3 2 3 3 3 2" xfId="48853" xr:uid="{00000000-0005-0000-0000-00001EBE0000}"/>
    <cellStyle name="20% - Accent1 6 3 2 3 3 4" xfId="48854" xr:uid="{00000000-0005-0000-0000-00001FBE0000}"/>
    <cellStyle name="20% - Accent1 6 3 2 3 4" xfId="48855" xr:uid="{00000000-0005-0000-0000-000020BE0000}"/>
    <cellStyle name="20% - Accent1 6 3 2 3 4 2" xfId="48856" xr:uid="{00000000-0005-0000-0000-000021BE0000}"/>
    <cellStyle name="20% - Accent1 6 3 2 3 4 2 2" xfId="48857" xr:uid="{00000000-0005-0000-0000-000022BE0000}"/>
    <cellStyle name="20% - Accent1 6 3 2 3 4 2 2 2" xfId="48858" xr:uid="{00000000-0005-0000-0000-000023BE0000}"/>
    <cellStyle name="20% - Accent1 6 3 2 3 4 2 3" xfId="48859" xr:uid="{00000000-0005-0000-0000-000024BE0000}"/>
    <cellStyle name="20% - Accent1 6 3 2 3 4 3" xfId="48860" xr:uid="{00000000-0005-0000-0000-000025BE0000}"/>
    <cellStyle name="20% - Accent1 6 3 2 3 4 3 2" xfId="48861" xr:uid="{00000000-0005-0000-0000-000026BE0000}"/>
    <cellStyle name="20% - Accent1 6 3 2 3 4 4" xfId="48862" xr:uid="{00000000-0005-0000-0000-000027BE0000}"/>
    <cellStyle name="20% - Accent1 6 3 2 3 5" xfId="48863" xr:uid="{00000000-0005-0000-0000-000028BE0000}"/>
    <cellStyle name="20% - Accent1 6 3 2 3 5 2" xfId="48864" xr:uid="{00000000-0005-0000-0000-000029BE0000}"/>
    <cellStyle name="20% - Accent1 6 3 2 3 5 2 2" xfId="48865" xr:uid="{00000000-0005-0000-0000-00002ABE0000}"/>
    <cellStyle name="20% - Accent1 6 3 2 3 5 3" xfId="48866" xr:uid="{00000000-0005-0000-0000-00002BBE0000}"/>
    <cellStyle name="20% - Accent1 6 3 2 3 6" xfId="48867" xr:uid="{00000000-0005-0000-0000-00002CBE0000}"/>
    <cellStyle name="20% - Accent1 6 3 2 3 6 2" xfId="48868" xr:uid="{00000000-0005-0000-0000-00002DBE0000}"/>
    <cellStyle name="20% - Accent1 6 3 2 3 6 2 2" xfId="48869" xr:uid="{00000000-0005-0000-0000-00002EBE0000}"/>
    <cellStyle name="20% - Accent1 6 3 2 3 6 3" xfId="48870" xr:uid="{00000000-0005-0000-0000-00002FBE0000}"/>
    <cellStyle name="20% - Accent1 6 3 2 3 7" xfId="48871" xr:uid="{00000000-0005-0000-0000-000030BE0000}"/>
    <cellStyle name="20% - Accent1 6 3 2 3 7 2" xfId="48872" xr:uid="{00000000-0005-0000-0000-000031BE0000}"/>
    <cellStyle name="20% - Accent1 6 3 2 3 8" xfId="48873" xr:uid="{00000000-0005-0000-0000-000032BE0000}"/>
    <cellStyle name="20% - Accent1 6 3 2 3 8 2" xfId="48874" xr:uid="{00000000-0005-0000-0000-000033BE0000}"/>
    <cellStyle name="20% - Accent1 6 3 2 3 9" xfId="48875" xr:uid="{00000000-0005-0000-0000-000034BE0000}"/>
    <cellStyle name="20% - Accent1 6 3 2 4" xfId="48876" xr:uid="{00000000-0005-0000-0000-000035BE0000}"/>
    <cellStyle name="20% - Accent1 6 3 2 4 2" xfId="48877" xr:uid="{00000000-0005-0000-0000-000036BE0000}"/>
    <cellStyle name="20% - Accent1 6 3 2 4 2 2" xfId="48878" xr:uid="{00000000-0005-0000-0000-000037BE0000}"/>
    <cellStyle name="20% - Accent1 6 3 2 4 2 2 2" xfId="48879" xr:uid="{00000000-0005-0000-0000-000038BE0000}"/>
    <cellStyle name="20% - Accent1 6 3 2 4 2 3" xfId="48880" xr:uid="{00000000-0005-0000-0000-000039BE0000}"/>
    <cellStyle name="20% - Accent1 6 3 2 4 3" xfId="48881" xr:uid="{00000000-0005-0000-0000-00003ABE0000}"/>
    <cellStyle name="20% - Accent1 6 3 2 4 3 2" xfId="48882" xr:uid="{00000000-0005-0000-0000-00003BBE0000}"/>
    <cellStyle name="20% - Accent1 6 3 2 4 4" xfId="48883" xr:uid="{00000000-0005-0000-0000-00003CBE0000}"/>
    <cellStyle name="20% - Accent1 6 3 2 5" xfId="48884" xr:uid="{00000000-0005-0000-0000-00003DBE0000}"/>
    <cellStyle name="20% - Accent1 6 3 2 5 2" xfId="48885" xr:uid="{00000000-0005-0000-0000-00003EBE0000}"/>
    <cellStyle name="20% - Accent1 6 3 2 5 2 2" xfId="48886" xr:uid="{00000000-0005-0000-0000-00003FBE0000}"/>
    <cellStyle name="20% - Accent1 6 3 2 5 2 2 2" xfId="48887" xr:uid="{00000000-0005-0000-0000-000040BE0000}"/>
    <cellStyle name="20% - Accent1 6 3 2 5 2 3" xfId="48888" xr:uid="{00000000-0005-0000-0000-000041BE0000}"/>
    <cellStyle name="20% - Accent1 6 3 2 5 3" xfId="48889" xr:uid="{00000000-0005-0000-0000-000042BE0000}"/>
    <cellStyle name="20% - Accent1 6 3 2 5 3 2" xfId="48890" xr:uid="{00000000-0005-0000-0000-000043BE0000}"/>
    <cellStyle name="20% - Accent1 6 3 2 5 4" xfId="48891" xr:uid="{00000000-0005-0000-0000-000044BE0000}"/>
    <cellStyle name="20% - Accent1 6 3 2 6" xfId="48892" xr:uid="{00000000-0005-0000-0000-000045BE0000}"/>
    <cellStyle name="20% - Accent1 6 3 2 6 2" xfId="48893" xr:uid="{00000000-0005-0000-0000-000046BE0000}"/>
    <cellStyle name="20% - Accent1 6 3 2 6 2 2" xfId="48894" xr:uid="{00000000-0005-0000-0000-000047BE0000}"/>
    <cellStyle name="20% - Accent1 6 3 2 6 2 2 2" xfId="48895" xr:uid="{00000000-0005-0000-0000-000048BE0000}"/>
    <cellStyle name="20% - Accent1 6 3 2 6 2 3" xfId="48896" xr:uid="{00000000-0005-0000-0000-000049BE0000}"/>
    <cellStyle name="20% - Accent1 6 3 2 6 3" xfId="48897" xr:uid="{00000000-0005-0000-0000-00004ABE0000}"/>
    <cellStyle name="20% - Accent1 6 3 2 6 3 2" xfId="48898" xr:uid="{00000000-0005-0000-0000-00004BBE0000}"/>
    <cellStyle name="20% - Accent1 6 3 2 6 4" xfId="48899" xr:uid="{00000000-0005-0000-0000-00004CBE0000}"/>
    <cellStyle name="20% - Accent1 6 3 2 7" xfId="48900" xr:uid="{00000000-0005-0000-0000-00004DBE0000}"/>
    <cellStyle name="20% - Accent1 6 3 2 7 2" xfId="48901" xr:uid="{00000000-0005-0000-0000-00004EBE0000}"/>
    <cellStyle name="20% - Accent1 6 3 2 7 2 2" xfId="48902" xr:uid="{00000000-0005-0000-0000-00004FBE0000}"/>
    <cellStyle name="20% - Accent1 6 3 2 7 3" xfId="48903" xr:uid="{00000000-0005-0000-0000-000050BE0000}"/>
    <cellStyle name="20% - Accent1 6 3 2 8" xfId="48904" xr:uid="{00000000-0005-0000-0000-000051BE0000}"/>
    <cellStyle name="20% - Accent1 6 3 2 8 2" xfId="48905" xr:uid="{00000000-0005-0000-0000-000052BE0000}"/>
    <cellStyle name="20% - Accent1 6 3 2 8 2 2" xfId="48906" xr:uid="{00000000-0005-0000-0000-000053BE0000}"/>
    <cellStyle name="20% - Accent1 6 3 2 8 3" xfId="48907" xr:uid="{00000000-0005-0000-0000-000054BE0000}"/>
    <cellStyle name="20% - Accent1 6 3 2 9" xfId="48908" xr:uid="{00000000-0005-0000-0000-000055BE0000}"/>
    <cellStyle name="20% - Accent1 6 3 2 9 2" xfId="48909" xr:uid="{00000000-0005-0000-0000-000056BE0000}"/>
    <cellStyle name="20% - Accent1 6 3 3" xfId="48910" xr:uid="{00000000-0005-0000-0000-000057BE0000}"/>
    <cellStyle name="20% - Accent1 6 3 3 10" xfId="48911" xr:uid="{00000000-0005-0000-0000-000058BE0000}"/>
    <cellStyle name="20% - Accent1 6 3 3 10 2" xfId="48912" xr:uid="{00000000-0005-0000-0000-000059BE0000}"/>
    <cellStyle name="20% - Accent1 6 3 3 11" xfId="48913" xr:uid="{00000000-0005-0000-0000-00005ABE0000}"/>
    <cellStyle name="20% - Accent1 6 3 3 2" xfId="48914" xr:uid="{00000000-0005-0000-0000-00005BBE0000}"/>
    <cellStyle name="20% - Accent1 6 3 3 2 2" xfId="48915" xr:uid="{00000000-0005-0000-0000-00005CBE0000}"/>
    <cellStyle name="20% - Accent1 6 3 3 2 2 2" xfId="48916" xr:uid="{00000000-0005-0000-0000-00005DBE0000}"/>
    <cellStyle name="20% - Accent1 6 3 3 2 2 2 2" xfId="48917" xr:uid="{00000000-0005-0000-0000-00005EBE0000}"/>
    <cellStyle name="20% - Accent1 6 3 3 2 2 2 2 2" xfId="48918" xr:uid="{00000000-0005-0000-0000-00005FBE0000}"/>
    <cellStyle name="20% - Accent1 6 3 3 2 2 2 3" xfId="48919" xr:uid="{00000000-0005-0000-0000-000060BE0000}"/>
    <cellStyle name="20% - Accent1 6 3 3 2 2 3" xfId="48920" xr:uid="{00000000-0005-0000-0000-000061BE0000}"/>
    <cellStyle name="20% - Accent1 6 3 3 2 2 3 2" xfId="48921" xr:uid="{00000000-0005-0000-0000-000062BE0000}"/>
    <cellStyle name="20% - Accent1 6 3 3 2 2 4" xfId="48922" xr:uid="{00000000-0005-0000-0000-000063BE0000}"/>
    <cellStyle name="20% - Accent1 6 3 3 2 3" xfId="48923" xr:uid="{00000000-0005-0000-0000-000064BE0000}"/>
    <cellStyle name="20% - Accent1 6 3 3 2 3 2" xfId="48924" xr:uid="{00000000-0005-0000-0000-000065BE0000}"/>
    <cellStyle name="20% - Accent1 6 3 3 2 3 2 2" xfId="48925" xr:uid="{00000000-0005-0000-0000-000066BE0000}"/>
    <cellStyle name="20% - Accent1 6 3 3 2 3 2 2 2" xfId="48926" xr:uid="{00000000-0005-0000-0000-000067BE0000}"/>
    <cellStyle name="20% - Accent1 6 3 3 2 3 2 3" xfId="48927" xr:uid="{00000000-0005-0000-0000-000068BE0000}"/>
    <cellStyle name="20% - Accent1 6 3 3 2 3 3" xfId="48928" xr:uid="{00000000-0005-0000-0000-000069BE0000}"/>
    <cellStyle name="20% - Accent1 6 3 3 2 3 3 2" xfId="48929" xr:uid="{00000000-0005-0000-0000-00006ABE0000}"/>
    <cellStyle name="20% - Accent1 6 3 3 2 3 4" xfId="48930" xr:uid="{00000000-0005-0000-0000-00006BBE0000}"/>
    <cellStyle name="20% - Accent1 6 3 3 2 4" xfId="48931" xr:uid="{00000000-0005-0000-0000-00006CBE0000}"/>
    <cellStyle name="20% - Accent1 6 3 3 2 4 2" xfId="48932" xr:uid="{00000000-0005-0000-0000-00006DBE0000}"/>
    <cellStyle name="20% - Accent1 6 3 3 2 4 2 2" xfId="48933" xr:uid="{00000000-0005-0000-0000-00006EBE0000}"/>
    <cellStyle name="20% - Accent1 6 3 3 2 4 2 2 2" xfId="48934" xr:uid="{00000000-0005-0000-0000-00006FBE0000}"/>
    <cellStyle name="20% - Accent1 6 3 3 2 4 2 3" xfId="48935" xr:uid="{00000000-0005-0000-0000-000070BE0000}"/>
    <cellStyle name="20% - Accent1 6 3 3 2 4 3" xfId="48936" xr:uid="{00000000-0005-0000-0000-000071BE0000}"/>
    <cellStyle name="20% - Accent1 6 3 3 2 4 3 2" xfId="48937" xr:uid="{00000000-0005-0000-0000-000072BE0000}"/>
    <cellStyle name="20% - Accent1 6 3 3 2 4 4" xfId="48938" xr:uid="{00000000-0005-0000-0000-000073BE0000}"/>
    <cellStyle name="20% - Accent1 6 3 3 2 5" xfId="48939" xr:uid="{00000000-0005-0000-0000-000074BE0000}"/>
    <cellStyle name="20% - Accent1 6 3 3 2 5 2" xfId="48940" xr:uid="{00000000-0005-0000-0000-000075BE0000}"/>
    <cellStyle name="20% - Accent1 6 3 3 2 5 2 2" xfId="48941" xr:uid="{00000000-0005-0000-0000-000076BE0000}"/>
    <cellStyle name="20% - Accent1 6 3 3 2 5 3" xfId="48942" xr:uid="{00000000-0005-0000-0000-000077BE0000}"/>
    <cellStyle name="20% - Accent1 6 3 3 2 6" xfId="48943" xr:uid="{00000000-0005-0000-0000-000078BE0000}"/>
    <cellStyle name="20% - Accent1 6 3 3 2 6 2" xfId="48944" xr:uid="{00000000-0005-0000-0000-000079BE0000}"/>
    <cellStyle name="20% - Accent1 6 3 3 2 6 2 2" xfId="48945" xr:uid="{00000000-0005-0000-0000-00007ABE0000}"/>
    <cellStyle name="20% - Accent1 6 3 3 2 6 3" xfId="48946" xr:uid="{00000000-0005-0000-0000-00007BBE0000}"/>
    <cellStyle name="20% - Accent1 6 3 3 2 7" xfId="48947" xr:uid="{00000000-0005-0000-0000-00007CBE0000}"/>
    <cellStyle name="20% - Accent1 6 3 3 2 7 2" xfId="48948" xr:uid="{00000000-0005-0000-0000-00007DBE0000}"/>
    <cellStyle name="20% - Accent1 6 3 3 2 8" xfId="48949" xr:uid="{00000000-0005-0000-0000-00007EBE0000}"/>
    <cellStyle name="20% - Accent1 6 3 3 2 8 2" xfId="48950" xr:uid="{00000000-0005-0000-0000-00007FBE0000}"/>
    <cellStyle name="20% - Accent1 6 3 3 2 9" xfId="48951" xr:uid="{00000000-0005-0000-0000-000080BE0000}"/>
    <cellStyle name="20% - Accent1 6 3 3 3" xfId="48952" xr:uid="{00000000-0005-0000-0000-000081BE0000}"/>
    <cellStyle name="20% - Accent1 6 3 3 3 2" xfId="48953" xr:uid="{00000000-0005-0000-0000-000082BE0000}"/>
    <cellStyle name="20% - Accent1 6 3 3 3 2 2" xfId="48954" xr:uid="{00000000-0005-0000-0000-000083BE0000}"/>
    <cellStyle name="20% - Accent1 6 3 3 3 2 2 2" xfId="48955" xr:uid="{00000000-0005-0000-0000-000084BE0000}"/>
    <cellStyle name="20% - Accent1 6 3 3 3 2 2 2 2" xfId="48956" xr:uid="{00000000-0005-0000-0000-000085BE0000}"/>
    <cellStyle name="20% - Accent1 6 3 3 3 2 2 3" xfId="48957" xr:uid="{00000000-0005-0000-0000-000086BE0000}"/>
    <cellStyle name="20% - Accent1 6 3 3 3 2 3" xfId="48958" xr:uid="{00000000-0005-0000-0000-000087BE0000}"/>
    <cellStyle name="20% - Accent1 6 3 3 3 2 3 2" xfId="48959" xr:uid="{00000000-0005-0000-0000-000088BE0000}"/>
    <cellStyle name="20% - Accent1 6 3 3 3 2 4" xfId="48960" xr:uid="{00000000-0005-0000-0000-000089BE0000}"/>
    <cellStyle name="20% - Accent1 6 3 3 3 3" xfId="48961" xr:uid="{00000000-0005-0000-0000-00008ABE0000}"/>
    <cellStyle name="20% - Accent1 6 3 3 3 3 2" xfId="48962" xr:uid="{00000000-0005-0000-0000-00008BBE0000}"/>
    <cellStyle name="20% - Accent1 6 3 3 3 3 2 2" xfId="48963" xr:uid="{00000000-0005-0000-0000-00008CBE0000}"/>
    <cellStyle name="20% - Accent1 6 3 3 3 3 2 2 2" xfId="48964" xr:uid="{00000000-0005-0000-0000-00008DBE0000}"/>
    <cellStyle name="20% - Accent1 6 3 3 3 3 2 3" xfId="48965" xr:uid="{00000000-0005-0000-0000-00008EBE0000}"/>
    <cellStyle name="20% - Accent1 6 3 3 3 3 3" xfId="48966" xr:uid="{00000000-0005-0000-0000-00008FBE0000}"/>
    <cellStyle name="20% - Accent1 6 3 3 3 3 3 2" xfId="48967" xr:uid="{00000000-0005-0000-0000-000090BE0000}"/>
    <cellStyle name="20% - Accent1 6 3 3 3 3 4" xfId="48968" xr:uid="{00000000-0005-0000-0000-000091BE0000}"/>
    <cellStyle name="20% - Accent1 6 3 3 3 4" xfId="48969" xr:uid="{00000000-0005-0000-0000-000092BE0000}"/>
    <cellStyle name="20% - Accent1 6 3 3 3 4 2" xfId="48970" xr:uid="{00000000-0005-0000-0000-000093BE0000}"/>
    <cellStyle name="20% - Accent1 6 3 3 3 4 2 2" xfId="48971" xr:uid="{00000000-0005-0000-0000-000094BE0000}"/>
    <cellStyle name="20% - Accent1 6 3 3 3 4 2 2 2" xfId="48972" xr:uid="{00000000-0005-0000-0000-000095BE0000}"/>
    <cellStyle name="20% - Accent1 6 3 3 3 4 2 3" xfId="48973" xr:uid="{00000000-0005-0000-0000-000096BE0000}"/>
    <cellStyle name="20% - Accent1 6 3 3 3 4 3" xfId="48974" xr:uid="{00000000-0005-0000-0000-000097BE0000}"/>
    <cellStyle name="20% - Accent1 6 3 3 3 4 3 2" xfId="48975" xr:uid="{00000000-0005-0000-0000-000098BE0000}"/>
    <cellStyle name="20% - Accent1 6 3 3 3 4 4" xfId="48976" xr:uid="{00000000-0005-0000-0000-000099BE0000}"/>
    <cellStyle name="20% - Accent1 6 3 3 3 5" xfId="48977" xr:uid="{00000000-0005-0000-0000-00009ABE0000}"/>
    <cellStyle name="20% - Accent1 6 3 3 3 5 2" xfId="48978" xr:uid="{00000000-0005-0000-0000-00009BBE0000}"/>
    <cellStyle name="20% - Accent1 6 3 3 3 5 2 2" xfId="48979" xr:uid="{00000000-0005-0000-0000-00009CBE0000}"/>
    <cellStyle name="20% - Accent1 6 3 3 3 5 3" xfId="48980" xr:uid="{00000000-0005-0000-0000-00009DBE0000}"/>
    <cellStyle name="20% - Accent1 6 3 3 3 6" xfId="48981" xr:uid="{00000000-0005-0000-0000-00009EBE0000}"/>
    <cellStyle name="20% - Accent1 6 3 3 3 6 2" xfId="48982" xr:uid="{00000000-0005-0000-0000-00009FBE0000}"/>
    <cellStyle name="20% - Accent1 6 3 3 3 6 2 2" xfId="48983" xr:uid="{00000000-0005-0000-0000-0000A0BE0000}"/>
    <cellStyle name="20% - Accent1 6 3 3 3 6 3" xfId="48984" xr:uid="{00000000-0005-0000-0000-0000A1BE0000}"/>
    <cellStyle name="20% - Accent1 6 3 3 3 7" xfId="48985" xr:uid="{00000000-0005-0000-0000-0000A2BE0000}"/>
    <cellStyle name="20% - Accent1 6 3 3 3 7 2" xfId="48986" xr:uid="{00000000-0005-0000-0000-0000A3BE0000}"/>
    <cellStyle name="20% - Accent1 6 3 3 3 8" xfId="48987" xr:uid="{00000000-0005-0000-0000-0000A4BE0000}"/>
    <cellStyle name="20% - Accent1 6 3 3 3 8 2" xfId="48988" xr:uid="{00000000-0005-0000-0000-0000A5BE0000}"/>
    <cellStyle name="20% - Accent1 6 3 3 3 9" xfId="48989" xr:uid="{00000000-0005-0000-0000-0000A6BE0000}"/>
    <cellStyle name="20% - Accent1 6 3 3 4" xfId="48990" xr:uid="{00000000-0005-0000-0000-0000A7BE0000}"/>
    <cellStyle name="20% - Accent1 6 3 3 4 2" xfId="48991" xr:uid="{00000000-0005-0000-0000-0000A8BE0000}"/>
    <cellStyle name="20% - Accent1 6 3 3 4 2 2" xfId="48992" xr:uid="{00000000-0005-0000-0000-0000A9BE0000}"/>
    <cellStyle name="20% - Accent1 6 3 3 4 2 2 2" xfId="48993" xr:uid="{00000000-0005-0000-0000-0000AABE0000}"/>
    <cellStyle name="20% - Accent1 6 3 3 4 2 3" xfId="48994" xr:uid="{00000000-0005-0000-0000-0000ABBE0000}"/>
    <cellStyle name="20% - Accent1 6 3 3 4 3" xfId="48995" xr:uid="{00000000-0005-0000-0000-0000ACBE0000}"/>
    <cellStyle name="20% - Accent1 6 3 3 4 3 2" xfId="48996" xr:uid="{00000000-0005-0000-0000-0000ADBE0000}"/>
    <cellStyle name="20% - Accent1 6 3 3 4 4" xfId="48997" xr:uid="{00000000-0005-0000-0000-0000AEBE0000}"/>
    <cellStyle name="20% - Accent1 6 3 3 5" xfId="48998" xr:uid="{00000000-0005-0000-0000-0000AFBE0000}"/>
    <cellStyle name="20% - Accent1 6 3 3 5 2" xfId="48999" xr:uid="{00000000-0005-0000-0000-0000B0BE0000}"/>
    <cellStyle name="20% - Accent1 6 3 3 5 2 2" xfId="49000" xr:uid="{00000000-0005-0000-0000-0000B1BE0000}"/>
    <cellStyle name="20% - Accent1 6 3 3 5 2 2 2" xfId="49001" xr:uid="{00000000-0005-0000-0000-0000B2BE0000}"/>
    <cellStyle name="20% - Accent1 6 3 3 5 2 3" xfId="49002" xr:uid="{00000000-0005-0000-0000-0000B3BE0000}"/>
    <cellStyle name="20% - Accent1 6 3 3 5 3" xfId="49003" xr:uid="{00000000-0005-0000-0000-0000B4BE0000}"/>
    <cellStyle name="20% - Accent1 6 3 3 5 3 2" xfId="49004" xr:uid="{00000000-0005-0000-0000-0000B5BE0000}"/>
    <cellStyle name="20% - Accent1 6 3 3 5 4" xfId="49005" xr:uid="{00000000-0005-0000-0000-0000B6BE0000}"/>
    <cellStyle name="20% - Accent1 6 3 3 6" xfId="49006" xr:uid="{00000000-0005-0000-0000-0000B7BE0000}"/>
    <cellStyle name="20% - Accent1 6 3 3 6 2" xfId="49007" xr:uid="{00000000-0005-0000-0000-0000B8BE0000}"/>
    <cellStyle name="20% - Accent1 6 3 3 6 2 2" xfId="49008" xr:uid="{00000000-0005-0000-0000-0000B9BE0000}"/>
    <cellStyle name="20% - Accent1 6 3 3 6 2 2 2" xfId="49009" xr:uid="{00000000-0005-0000-0000-0000BABE0000}"/>
    <cellStyle name="20% - Accent1 6 3 3 6 2 3" xfId="49010" xr:uid="{00000000-0005-0000-0000-0000BBBE0000}"/>
    <cellStyle name="20% - Accent1 6 3 3 6 3" xfId="49011" xr:uid="{00000000-0005-0000-0000-0000BCBE0000}"/>
    <cellStyle name="20% - Accent1 6 3 3 6 3 2" xfId="49012" xr:uid="{00000000-0005-0000-0000-0000BDBE0000}"/>
    <cellStyle name="20% - Accent1 6 3 3 6 4" xfId="49013" xr:uid="{00000000-0005-0000-0000-0000BEBE0000}"/>
    <cellStyle name="20% - Accent1 6 3 3 7" xfId="49014" xr:uid="{00000000-0005-0000-0000-0000BFBE0000}"/>
    <cellStyle name="20% - Accent1 6 3 3 7 2" xfId="49015" xr:uid="{00000000-0005-0000-0000-0000C0BE0000}"/>
    <cellStyle name="20% - Accent1 6 3 3 7 2 2" xfId="49016" xr:uid="{00000000-0005-0000-0000-0000C1BE0000}"/>
    <cellStyle name="20% - Accent1 6 3 3 7 3" xfId="49017" xr:uid="{00000000-0005-0000-0000-0000C2BE0000}"/>
    <cellStyle name="20% - Accent1 6 3 3 8" xfId="49018" xr:uid="{00000000-0005-0000-0000-0000C3BE0000}"/>
    <cellStyle name="20% - Accent1 6 3 3 8 2" xfId="49019" xr:uid="{00000000-0005-0000-0000-0000C4BE0000}"/>
    <cellStyle name="20% - Accent1 6 3 3 8 2 2" xfId="49020" xr:uid="{00000000-0005-0000-0000-0000C5BE0000}"/>
    <cellStyle name="20% - Accent1 6 3 3 8 3" xfId="49021" xr:uid="{00000000-0005-0000-0000-0000C6BE0000}"/>
    <cellStyle name="20% - Accent1 6 3 3 9" xfId="49022" xr:uid="{00000000-0005-0000-0000-0000C7BE0000}"/>
    <cellStyle name="20% - Accent1 6 3 3 9 2" xfId="49023" xr:uid="{00000000-0005-0000-0000-0000C8BE0000}"/>
    <cellStyle name="20% - Accent1 6 3 4" xfId="49024" xr:uid="{00000000-0005-0000-0000-0000C9BE0000}"/>
    <cellStyle name="20% - Accent1 6 3 4 10" xfId="49025" xr:uid="{00000000-0005-0000-0000-0000CABE0000}"/>
    <cellStyle name="20% - Accent1 6 3 4 10 2" xfId="49026" xr:uid="{00000000-0005-0000-0000-0000CBBE0000}"/>
    <cellStyle name="20% - Accent1 6 3 4 11" xfId="49027" xr:uid="{00000000-0005-0000-0000-0000CCBE0000}"/>
    <cellStyle name="20% - Accent1 6 3 4 2" xfId="49028" xr:uid="{00000000-0005-0000-0000-0000CDBE0000}"/>
    <cellStyle name="20% - Accent1 6 3 4 2 2" xfId="49029" xr:uid="{00000000-0005-0000-0000-0000CEBE0000}"/>
    <cellStyle name="20% - Accent1 6 3 4 2 2 2" xfId="49030" xr:uid="{00000000-0005-0000-0000-0000CFBE0000}"/>
    <cellStyle name="20% - Accent1 6 3 4 2 2 2 2" xfId="49031" xr:uid="{00000000-0005-0000-0000-0000D0BE0000}"/>
    <cellStyle name="20% - Accent1 6 3 4 2 2 2 2 2" xfId="49032" xr:uid="{00000000-0005-0000-0000-0000D1BE0000}"/>
    <cellStyle name="20% - Accent1 6 3 4 2 2 2 3" xfId="49033" xr:uid="{00000000-0005-0000-0000-0000D2BE0000}"/>
    <cellStyle name="20% - Accent1 6 3 4 2 2 3" xfId="49034" xr:uid="{00000000-0005-0000-0000-0000D3BE0000}"/>
    <cellStyle name="20% - Accent1 6 3 4 2 2 3 2" xfId="49035" xr:uid="{00000000-0005-0000-0000-0000D4BE0000}"/>
    <cellStyle name="20% - Accent1 6 3 4 2 2 4" xfId="49036" xr:uid="{00000000-0005-0000-0000-0000D5BE0000}"/>
    <cellStyle name="20% - Accent1 6 3 4 2 3" xfId="49037" xr:uid="{00000000-0005-0000-0000-0000D6BE0000}"/>
    <cellStyle name="20% - Accent1 6 3 4 2 3 2" xfId="49038" xr:uid="{00000000-0005-0000-0000-0000D7BE0000}"/>
    <cellStyle name="20% - Accent1 6 3 4 2 3 2 2" xfId="49039" xr:uid="{00000000-0005-0000-0000-0000D8BE0000}"/>
    <cellStyle name="20% - Accent1 6 3 4 2 3 2 2 2" xfId="49040" xr:uid="{00000000-0005-0000-0000-0000D9BE0000}"/>
    <cellStyle name="20% - Accent1 6 3 4 2 3 2 3" xfId="49041" xr:uid="{00000000-0005-0000-0000-0000DABE0000}"/>
    <cellStyle name="20% - Accent1 6 3 4 2 3 3" xfId="49042" xr:uid="{00000000-0005-0000-0000-0000DBBE0000}"/>
    <cellStyle name="20% - Accent1 6 3 4 2 3 3 2" xfId="49043" xr:uid="{00000000-0005-0000-0000-0000DCBE0000}"/>
    <cellStyle name="20% - Accent1 6 3 4 2 3 4" xfId="49044" xr:uid="{00000000-0005-0000-0000-0000DDBE0000}"/>
    <cellStyle name="20% - Accent1 6 3 4 2 4" xfId="49045" xr:uid="{00000000-0005-0000-0000-0000DEBE0000}"/>
    <cellStyle name="20% - Accent1 6 3 4 2 4 2" xfId="49046" xr:uid="{00000000-0005-0000-0000-0000DFBE0000}"/>
    <cellStyle name="20% - Accent1 6 3 4 2 4 2 2" xfId="49047" xr:uid="{00000000-0005-0000-0000-0000E0BE0000}"/>
    <cellStyle name="20% - Accent1 6 3 4 2 4 2 2 2" xfId="49048" xr:uid="{00000000-0005-0000-0000-0000E1BE0000}"/>
    <cellStyle name="20% - Accent1 6 3 4 2 4 2 3" xfId="49049" xr:uid="{00000000-0005-0000-0000-0000E2BE0000}"/>
    <cellStyle name="20% - Accent1 6 3 4 2 4 3" xfId="49050" xr:uid="{00000000-0005-0000-0000-0000E3BE0000}"/>
    <cellStyle name="20% - Accent1 6 3 4 2 4 3 2" xfId="49051" xr:uid="{00000000-0005-0000-0000-0000E4BE0000}"/>
    <cellStyle name="20% - Accent1 6 3 4 2 4 4" xfId="49052" xr:uid="{00000000-0005-0000-0000-0000E5BE0000}"/>
    <cellStyle name="20% - Accent1 6 3 4 2 5" xfId="49053" xr:uid="{00000000-0005-0000-0000-0000E6BE0000}"/>
    <cellStyle name="20% - Accent1 6 3 4 2 5 2" xfId="49054" xr:uid="{00000000-0005-0000-0000-0000E7BE0000}"/>
    <cellStyle name="20% - Accent1 6 3 4 2 5 2 2" xfId="49055" xr:uid="{00000000-0005-0000-0000-0000E8BE0000}"/>
    <cellStyle name="20% - Accent1 6 3 4 2 5 3" xfId="49056" xr:uid="{00000000-0005-0000-0000-0000E9BE0000}"/>
    <cellStyle name="20% - Accent1 6 3 4 2 6" xfId="49057" xr:uid="{00000000-0005-0000-0000-0000EABE0000}"/>
    <cellStyle name="20% - Accent1 6 3 4 2 6 2" xfId="49058" xr:uid="{00000000-0005-0000-0000-0000EBBE0000}"/>
    <cellStyle name="20% - Accent1 6 3 4 2 6 2 2" xfId="49059" xr:uid="{00000000-0005-0000-0000-0000ECBE0000}"/>
    <cellStyle name="20% - Accent1 6 3 4 2 6 3" xfId="49060" xr:uid="{00000000-0005-0000-0000-0000EDBE0000}"/>
    <cellStyle name="20% - Accent1 6 3 4 2 7" xfId="49061" xr:uid="{00000000-0005-0000-0000-0000EEBE0000}"/>
    <cellStyle name="20% - Accent1 6 3 4 2 7 2" xfId="49062" xr:uid="{00000000-0005-0000-0000-0000EFBE0000}"/>
    <cellStyle name="20% - Accent1 6 3 4 2 8" xfId="49063" xr:uid="{00000000-0005-0000-0000-0000F0BE0000}"/>
    <cellStyle name="20% - Accent1 6 3 4 2 8 2" xfId="49064" xr:uid="{00000000-0005-0000-0000-0000F1BE0000}"/>
    <cellStyle name="20% - Accent1 6 3 4 2 9" xfId="49065" xr:uid="{00000000-0005-0000-0000-0000F2BE0000}"/>
    <cellStyle name="20% - Accent1 6 3 4 3" xfId="49066" xr:uid="{00000000-0005-0000-0000-0000F3BE0000}"/>
    <cellStyle name="20% - Accent1 6 3 4 3 2" xfId="49067" xr:uid="{00000000-0005-0000-0000-0000F4BE0000}"/>
    <cellStyle name="20% - Accent1 6 3 4 3 2 2" xfId="49068" xr:uid="{00000000-0005-0000-0000-0000F5BE0000}"/>
    <cellStyle name="20% - Accent1 6 3 4 3 2 2 2" xfId="49069" xr:uid="{00000000-0005-0000-0000-0000F6BE0000}"/>
    <cellStyle name="20% - Accent1 6 3 4 3 2 2 2 2" xfId="49070" xr:uid="{00000000-0005-0000-0000-0000F7BE0000}"/>
    <cellStyle name="20% - Accent1 6 3 4 3 2 2 3" xfId="49071" xr:uid="{00000000-0005-0000-0000-0000F8BE0000}"/>
    <cellStyle name="20% - Accent1 6 3 4 3 2 3" xfId="49072" xr:uid="{00000000-0005-0000-0000-0000F9BE0000}"/>
    <cellStyle name="20% - Accent1 6 3 4 3 2 3 2" xfId="49073" xr:uid="{00000000-0005-0000-0000-0000FABE0000}"/>
    <cellStyle name="20% - Accent1 6 3 4 3 2 4" xfId="49074" xr:uid="{00000000-0005-0000-0000-0000FBBE0000}"/>
    <cellStyle name="20% - Accent1 6 3 4 3 3" xfId="49075" xr:uid="{00000000-0005-0000-0000-0000FCBE0000}"/>
    <cellStyle name="20% - Accent1 6 3 4 3 3 2" xfId="49076" xr:uid="{00000000-0005-0000-0000-0000FDBE0000}"/>
    <cellStyle name="20% - Accent1 6 3 4 3 3 2 2" xfId="49077" xr:uid="{00000000-0005-0000-0000-0000FEBE0000}"/>
    <cellStyle name="20% - Accent1 6 3 4 3 3 2 2 2" xfId="49078" xr:uid="{00000000-0005-0000-0000-0000FFBE0000}"/>
    <cellStyle name="20% - Accent1 6 3 4 3 3 2 3" xfId="49079" xr:uid="{00000000-0005-0000-0000-000000BF0000}"/>
    <cellStyle name="20% - Accent1 6 3 4 3 3 3" xfId="49080" xr:uid="{00000000-0005-0000-0000-000001BF0000}"/>
    <cellStyle name="20% - Accent1 6 3 4 3 3 3 2" xfId="49081" xr:uid="{00000000-0005-0000-0000-000002BF0000}"/>
    <cellStyle name="20% - Accent1 6 3 4 3 3 4" xfId="49082" xr:uid="{00000000-0005-0000-0000-000003BF0000}"/>
    <cellStyle name="20% - Accent1 6 3 4 3 4" xfId="49083" xr:uid="{00000000-0005-0000-0000-000004BF0000}"/>
    <cellStyle name="20% - Accent1 6 3 4 3 4 2" xfId="49084" xr:uid="{00000000-0005-0000-0000-000005BF0000}"/>
    <cellStyle name="20% - Accent1 6 3 4 3 4 2 2" xfId="49085" xr:uid="{00000000-0005-0000-0000-000006BF0000}"/>
    <cellStyle name="20% - Accent1 6 3 4 3 4 2 2 2" xfId="49086" xr:uid="{00000000-0005-0000-0000-000007BF0000}"/>
    <cellStyle name="20% - Accent1 6 3 4 3 4 2 3" xfId="49087" xr:uid="{00000000-0005-0000-0000-000008BF0000}"/>
    <cellStyle name="20% - Accent1 6 3 4 3 4 3" xfId="49088" xr:uid="{00000000-0005-0000-0000-000009BF0000}"/>
    <cellStyle name="20% - Accent1 6 3 4 3 4 3 2" xfId="49089" xr:uid="{00000000-0005-0000-0000-00000ABF0000}"/>
    <cellStyle name="20% - Accent1 6 3 4 3 4 4" xfId="49090" xr:uid="{00000000-0005-0000-0000-00000BBF0000}"/>
    <cellStyle name="20% - Accent1 6 3 4 3 5" xfId="49091" xr:uid="{00000000-0005-0000-0000-00000CBF0000}"/>
    <cellStyle name="20% - Accent1 6 3 4 3 5 2" xfId="49092" xr:uid="{00000000-0005-0000-0000-00000DBF0000}"/>
    <cellStyle name="20% - Accent1 6 3 4 3 5 2 2" xfId="49093" xr:uid="{00000000-0005-0000-0000-00000EBF0000}"/>
    <cellStyle name="20% - Accent1 6 3 4 3 5 3" xfId="49094" xr:uid="{00000000-0005-0000-0000-00000FBF0000}"/>
    <cellStyle name="20% - Accent1 6 3 4 3 6" xfId="49095" xr:uid="{00000000-0005-0000-0000-000010BF0000}"/>
    <cellStyle name="20% - Accent1 6 3 4 3 6 2" xfId="49096" xr:uid="{00000000-0005-0000-0000-000011BF0000}"/>
    <cellStyle name="20% - Accent1 6 3 4 3 6 2 2" xfId="49097" xr:uid="{00000000-0005-0000-0000-000012BF0000}"/>
    <cellStyle name="20% - Accent1 6 3 4 3 6 3" xfId="49098" xr:uid="{00000000-0005-0000-0000-000013BF0000}"/>
    <cellStyle name="20% - Accent1 6 3 4 3 7" xfId="49099" xr:uid="{00000000-0005-0000-0000-000014BF0000}"/>
    <cellStyle name="20% - Accent1 6 3 4 3 7 2" xfId="49100" xr:uid="{00000000-0005-0000-0000-000015BF0000}"/>
    <cellStyle name="20% - Accent1 6 3 4 3 8" xfId="49101" xr:uid="{00000000-0005-0000-0000-000016BF0000}"/>
    <cellStyle name="20% - Accent1 6 3 4 3 8 2" xfId="49102" xr:uid="{00000000-0005-0000-0000-000017BF0000}"/>
    <cellStyle name="20% - Accent1 6 3 4 3 9" xfId="49103" xr:uid="{00000000-0005-0000-0000-000018BF0000}"/>
    <cellStyle name="20% - Accent1 6 3 4 4" xfId="49104" xr:uid="{00000000-0005-0000-0000-000019BF0000}"/>
    <cellStyle name="20% - Accent1 6 3 4 4 2" xfId="49105" xr:uid="{00000000-0005-0000-0000-00001ABF0000}"/>
    <cellStyle name="20% - Accent1 6 3 4 4 2 2" xfId="49106" xr:uid="{00000000-0005-0000-0000-00001BBF0000}"/>
    <cellStyle name="20% - Accent1 6 3 4 4 2 2 2" xfId="49107" xr:uid="{00000000-0005-0000-0000-00001CBF0000}"/>
    <cellStyle name="20% - Accent1 6 3 4 4 2 3" xfId="49108" xr:uid="{00000000-0005-0000-0000-00001DBF0000}"/>
    <cellStyle name="20% - Accent1 6 3 4 4 3" xfId="49109" xr:uid="{00000000-0005-0000-0000-00001EBF0000}"/>
    <cellStyle name="20% - Accent1 6 3 4 4 3 2" xfId="49110" xr:uid="{00000000-0005-0000-0000-00001FBF0000}"/>
    <cellStyle name="20% - Accent1 6 3 4 4 4" xfId="49111" xr:uid="{00000000-0005-0000-0000-000020BF0000}"/>
    <cellStyle name="20% - Accent1 6 3 4 5" xfId="49112" xr:uid="{00000000-0005-0000-0000-000021BF0000}"/>
    <cellStyle name="20% - Accent1 6 3 4 5 2" xfId="49113" xr:uid="{00000000-0005-0000-0000-000022BF0000}"/>
    <cellStyle name="20% - Accent1 6 3 4 5 2 2" xfId="49114" xr:uid="{00000000-0005-0000-0000-000023BF0000}"/>
    <cellStyle name="20% - Accent1 6 3 4 5 2 2 2" xfId="49115" xr:uid="{00000000-0005-0000-0000-000024BF0000}"/>
    <cellStyle name="20% - Accent1 6 3 4 5 2 3" xfId="49116" xr:uid="{00000000-0005-0000-0000-000025BF0000}"/>
    <cellStyle name="20% - Accent1 6 3 4 5 3" xfId="49117" xr:uid="{00000000-0005-0000-0000-000026BF0000}"/>
    <cellStyle name="20% - Accent1 6 3 4 5 3 2" xfId="49118" xr:uid="{00000000-0005-0000-0000-000027BF0000}"/>
    <cellStyle name="20% - Accent1 6 3 4 5 4" xfId="49119" xr:uid="{00000000-0005-0000-0000-000028BF0000}"/>
    <cellStyle name="20% - Accent1 6 3 4 6" xfId="49120" xr:uid="{00000000-0005-0000-0000-000029BF0000}"/>
    <cellStyle name="20% - Accent1 6 3 4 6 2" xfId="49121" xr:uid="{00000000-0005-0000-0000-00002ABF0000}"/>
    <cellStyle name="20% - Accent1 6 3 4 6 2 2" xfId="49122" xr:uid="{00000000-0005-0000-0000-00002BBF0000}"/>
    <cellStyle name="20% - Accent1 6 3 4 6 2 2 2" xfId="49123" xr:uid="{00000000-0005-0000-0000-00002CBF0000}"/>
    <cellStyle name="20% - Accent1 6 3 4 6 2 3" xfId="49124" xr:uid="{00000000-0005-0000-0000-00002DBF0000}"/>
    <cellStyle name="20% - Accent1 6 3 4 6 3" xfId="49125" xr:uid="{00000000-0005-0000-0000-00002EBF0000}"/>
    <cellStyle name="20% - Accent1 6 3 4 6 3 2" xfId="49126" xr:uid="{00000000-0005-0000-0000-00002FBF0000}"/>
    <cellStyle name="20% - Accent1 6 3 4 6 4" xfId="49127" xr:uid="{00000000-0005-0000-0000-000030BF0000}"/>
    <cellStyle name="20% - Accent1 6 3 4 7" xfId="49128" xr:uid="{00000000-0005-0000-0000-000031BF0000}"/>
    <cellStyle name="20% - Accent1 6 3 4 7 2" xfId="49129" xr:uid="{00000000-0005-0000-0000-000032BF0000}"/>
    <cellStyle name="20% - Accent1 6 3 4 7 2 2" xfId="49130" xr:uid="{00000000-0005-0000-0000-000033BF0000}"/>
    <cellStyle name="20% - Accent1 6 3 4 7 3" xfId="49131" xr:uid="{00000000-0005-0000-0000-000034BF0000}"/>
    <cellStyle name="20% - Accent1 6 3 4 8" xfId="49132" xr:uid="{00000000-0005-0000-0000-000035BF0000}"/>
    <cellStyle name="20% - Accent1 6 3 4 8 2" xfId="49133" xr:uid="{00000000-0005-0000-0000-000036BF0000}"/>
    <cellStyle name="20% - Accent1 6 3 4 8 2 2" xfId="49134" xr:uid="{00000000-0005-0000-0000-000037BF0000}"/>
    <cellStyle name="20% - Accent1 6 3 4 8 3" xfId="49135" xr:uid="{00000000-0005-0000-0000-000038BF0000}"/>
    <cellStyle name="20% - Accent1 6 3 4 9" xfId="49136" xr:uid="{00000000-0005-0000-0000-000039BF0000}"/>
    <cellStyle name="20% - Accent1 6 3 4 9 2" xfId="49137" xr:uid="{00000000-0005-0000-0000-00003ABF0000}"/>
    <cellStyle name="20% - Accent1 6 3 5" xfId="49138" xr:uid="{00000000-0005-0000-0000-00003BBF0000}"/>
    <cellStyle name="20% - Accent1 6 3 5 2" xfId="49139" xr:uid="{00000000-0005-0000-0000-00003CBF0000}"/>
    <cellStyle name="20% - Accent1 6 3 5 2 2" xfId="49140" xr:uid="{00000000-0005-0000-0000-00003DBF0000}"/>
    <cellStyle name="20% - Accent1 6 3 5 2 2 2" xfId="49141" xr:uid="{00000000-0005-0000-0000-00003EBF0000}"/>
    <cellStyle name="20% - Accent1 6 3 5 2 2 2 2" xfId="49142" xr:uid="{00000000-0005-0000-0000-00003FBF0000}"/>
    <cellStyle name="20% - Accent1 6 3 5 2 2 3" xfId="49143" xr:uid="{00000000-0005-0000-0000-000040BF0000}"/>
    <cellStyle name="20% - Accent1 6 3 5 2 3" xfId="49144" xr:uid="{00000000-0005-0000-0000-000041BF0000}"/>
    <cellStyle name="20% - Accent1 6 3 5 2 3 2" xfId="49145" xr:uid="{00000000-0005-0000-0000-000042BF0000}"/>
    <cellStyle name="20% - Accent1 6 3 5 2 4" xfId="49146" xr:uid="{00000000-0005-0000-0000-000043BF0000}"/>
    <cellStyle name="20% - Accent1 6 3 5 3" xfId="49147" xr:uid="{00000000-0005-0000-0000-000044BF0000}"/>
    <cellStyle name="20% - Accent1 6 3 5 3 2" xfId="49148" xr:uid="{00000000-0005-0000-0000-000045BF0000}"/>
    <cellStyle name="20% - Accent1 6 3 5 3 2 2" xfId="49149" xr:uid="{00000000-0005-0000-0000-000046BF0000}"/>
    <cellStyle name="20% - Accent1 6 3 5 3 2 2 2" xfId="49150" xr:uid="{00000000-0005-0000-0000-000047BF0000}"/>
    <cellStyle name="20% - Accent1 6 3 5 3 2 3" xfId="49151" xr:uid="{00000000-0005-0000-0000-000048BF0000}"/>
    <cellStyle name="20% - Accent1 6 3 5 3 3" xfId="49152" xr:uid="{00000000-0005-0000-0000-000049BF0000}"/>
    <cellStyle name="20% - Accent1 6 3 5 3 3 2" xfId="49153" xr:uid="{00000000-0005-0000-0000-00004ABF0000}"/>
    <cellStyle name="20% - Accent1 6 3 5 3 4" xfId="49154" xr:uid="{00000000-0005-0000-0000-00004BBF0000}"/>
    <cellStyle name="20% - Accent1 6 3 5 4" xfId="49155" xr:uid="{00000000-0005-0000-0000-00004CBF0000}"/>
    <cellStyle name="20% - Accent1 6 3 5 4 2" xfId="49156" xr:uid="{00000000-0005-0000-0000-00004DBF0000}"/>
    <cellStyle name="20% - Accent1 6 3 5 4 2 2" xfId="49157" xr:uid="{00000000-0005-0000-0000-00004EBF0000}"/>
    <cellStyle name="20% - Accent1 6 3 5 4 2 2 2" xfId="49158" xr:uid="{00000000-0005-0000-0000-00004FBF0000}"/>
    <cellStyle name="20% - Accent1 6 3 5 4 2 3" xfId="49159" xr:uid="{00000000-0005-0000-0000-000050BF0000}"/>
    <cellStyle name="20% - Accent1 6 3 5 4 3" xfId="49160" xr:uid="{00000000-0005-0000-0000-000051BF0000}"/>
    <cellStyle name="20% - Accent1 6 3 5 4 3 2" xfId="49161" xr:uid="{00000000-0005-0000-0000-000052BF0000}"/>
    <cellStyle name="20% - Accent1 6 3 5 4 4" xfId="49162" xr:uid="{00000000-0005-0000-0000-000053BF0000}"/>
    <cellStyle name="20% - Accent1 6 3 5 5" xfId="49163" xr:uid="{00000000-0005-0000-0000-000054BF0000}"/>
    <cellStyle name="20% - Accent1 6 3 5 5 2" xfId="49164" xr:uid="{00000000-0005-0000-0000-000055BF0000}"/>
    <cellStyle name="20% - Accent1 6 3 5 5 2 2" xfId="49165" xr:uid="{00000000-0005-0000-0000-000056BF0000}"/>
    <cellStyle name="20% - Accent1 6 3 5 5 3" xfId="49166" xr:uid="{00000000-0005-0000-0000-000057BF0000}"/>
    <cellStyle name="20% - Accent1 6 3 5 6" xfId="49167" xr:uid="{00000000-0005-0000-0000-000058BF0000}"/>
    <cellStyle name="20% - Accent1 6 3 5 6 2" xfId="49168" xr:uid="{00000000-0005-0000-0000-000059BF0000}"/>
    <cellStyle name="20% - Accent1 6 3 5 6 2 2" xfId="49169" xr:uid="{00000000-0005-0000-0000-00005ABF0000}"/>
    <cellStyle name="20% - Accent1 6 3 5 6 3" xfId="49170" xr:uid="{00000000-0005-0000-0000-00005BBF0000}"/>
    <cellStyle name="20% - Accent1 6 3 5 7" xfId="49171" xr:uid="{00000000-0005-0000-0000-00005CBF0000}"/>
    <cellStyle name="20% - Accent1 6 3 5 7 2" xfId="49172" xr:uid="{00000000-0005-0000-0000-00005DBF0000}"/>
    <cellStyle name="20% - Accent1 6 3 5 8" xfId="49173" xr:uid="{00000000-0005-0000-0000-00005EBF0000}"/>
    <cellStyle name="20% - Accent1 6 3 5 8 2" xfId="49174" xr:uid="{00000000-0005-0000-0000-00005FBF0000}"/>
    <cellStyle name="20% - Accent1 6 3 5 9" xfId="49175" xr:uid="{00000000-0005-0000-0000-000060BF0000}"/>
    <cellStyle name="20% - Accent1 6 3 6" xfId="49176" xr:uid="{00000000-0005-0000-0000-000061BF0000}"/>
    <cellStyle name="20% - Accent1 6 3 6 2" xfId="49177" xr:uid="{00000000-0005-0000-0000-000062BF0000}"/>
    <cellStyle name="20% - Accent1 6 3 6 2 2" xfId="49178" xr:uid="{00000000-0005-0000-0000-000063BF0000}"/>
    <cellStyle name="20% - Accent1 6 3 6 2 2 2" xfId="49179" xr:uid="{00000000-0005-0000-0000-000064BF0000}"/>
    <cellStyle name="20% - Accent1 6 3 6 2 2 2 2" xfId="49180" xr:uid="{00000000-0005-0000-0000-000065BF0000}"/>
    <cellStyle name="20% - Accent1 6 3 6 2 2 3" xfId="49181" xr:uid="{00000000-0005-0000-0000-000066BF0000}"/>
    <cellStyle name="20% - Accent1 6 3 6 2 3" xfId="49182" xr:uid="{00000000-0005-0000-0000-000067BF0000}"/>
    <cellStyle name="20% - Accent1 6 3 6 2 3 2" xfId="49183" xr:uid="{00000000-0005-0000-0000-000068BF0000}"/>
    <cellStyle name="20% - Accent1 6 3 6 2 4" xfId="49184" xr:uid="{00000000-0005-0000-0000-000069BF0000}"/>
    <cellStyle name="20% - Accent1 6 3 6 3" xfId="49185" xr:uid="{00000000-0005-0000-0000-00006ABF0000}"/>
    <cellStyle name="20% - Accent1 6 3 6 3 2" xfId="49186" xr:uid="{00000000-0005-0000-0000-00006BBF0000}"/>
    <cellStyle name="20% - Accent1 6 3 6 3 2 2" xfId="49187" xr:uid="{00000000-0005-0000-0000-00006CBF0000}"/>
    <cellStyle name="20% - Accent1 6 3 6 3 2 2 2" xfId="49188" xr:uid="{00000000-0005-0000-0000-00006DBF0000}"/>
    <cellStyle name="20% - Accent1 6 3 6 3 2 3" xfId="49189" xr:uid="{00000000-0005-0000-0000-00006EBF0000}"/>
    <cellStyle name="20% - Accent1 6 3 6 3 3" xfId="49190" xr:uid="{00000000-0005-0000-0000-00006FBF0000}"/>
    <cellStyle name="20% - Accent1 6 3 6 3 3 2" xfId="49191" xr:uid="{00000000-0005-0000-0000-000070BF0000}"/>
    <cellStyle name="20% - Accent1 6 3 6 3 4" xfId="49192" xr:uid="{00000000-0005-0000-0000-000071BF0000}"/>
    <cellStyle name="20% - Accent1 6 3 6 4" xfId="49193" xr:uid="{00000000-0005-0000-0000-000072BF0000}"/>
    <cellStyle name="20% - Accent1 6 3 6 4 2" xfId="49194" xr:uid="{00000000-0005-0000-0000-000073BF0000}"/>
    <cellStyle name="20% - Accent1 6 3 6 4 2 2" xfId="49195" xr:uid="{00000000-0005-0000-0000-000074BF0000}"/>
    <cellStyle name="20% - Accent1 6 3 6 4 2 2 2" xfId="49196" xr:uid="{00000000-0005-0000-0000-000075BF0000}"/>
    <cellStyle name="20% - Accent1 6 3 6 4 2 3" xfId="49197" xr:uid="{00000000-0005-0000-0000-000076BF0000}"/>
    <cellStyle name="20% - Accent1 6 3 6 4 3" xfId="49198" xr:uid="{00000000-0005-0000-0000-000077BF0000}"/>
    <cellStyle name="20% - Accent1 6 3 6 4 3 2" xfId="49199" xr:uid="{00000000-0005-0000-0000-000078BF0000}"/>
    <cellStyle name="20% - Accent1 6 3 6 4 4" xfId="49200" xr:uid="{00000000-0005-0000-0000-000079BF0000}"/>
    <cellStyle name="20% - Accent1 6 3 6 5" xfId="49201" xr:uid="{00000000-0005-0000-0000-00007ABF0000}"/>
    <cellStyle name="20% - Accent1 6 3 6 5 2" xfId="49202" xr:uid="{00000000-0005-0000-0000-00007BBF0000}"/>
    <cellStyle name="20% - Accent1 6 3 6 5 2 2" xfId="49203" xr:uid="{00000000-0005-0000-0000-00007CBF0000}"/>
    <cellStyle name="20% - Accent1 6 3 6 5 3" xfId="49204" xr:uid="{00000000-0005-0000-0000-00007DBF0000}"/>
    <cellStyle name="20% - Accent1 6 3 6 6" xfId="49205" xr:uid="{00000000-0005-0000-0000-00007EBF0000}"/>
    <cellStyle name="20% - Accent1 6 3 6 6 2" xfId="49206" xr:uid="{00000000-0005-0000-0000-00007FBF0000}"/>
    <cellStyle name="20% - Accent1 6 3 6 6 2 2" xfId="49207" xr:uid="{00000000-0005-0000-0000-000080BF0000}"/>
    <cellStyle name="20% - Accent1 6 3 6 6 3" xfId="49208" xr:uid="{00000000-0005-0000-0000-000081BF0000}"/>
    <cellStyle name="20% - Accent1 6 3 6 7" xfId="49209" xr:uid="{00000000-0005-0000-0000-000082BF0000}"/>
    <cellStyle name="20% - Accent1 6 3 6 7 2" xfId="49210" xr:uid="{00000000-0005-0000-0000-000083BF0000}"/>
    <cellStyle name="20% - Accent1 6 3 6 8" xfId="49211" xr:uid="{00000000-0005-0000-0000-000084BF0000}"/>
    <cellStyle name="20% - Accent1 6 3 6 8 2" xfId="49212" xr:uid="{00000000-0005-0000-0000-000085BF0000}"/>
    <cellStyle name="20% - Accent1 6 3 6 9" xfId="49213" xr:uid="{00000000-0005-0000-0000-000086BF0000}"/>
    <cellStyle name="20% - Accent1 6 3 7" xfId="49214" xr:uid="{00000000-0005-0000-0000-000087BF0000}"/>
    <cellStyle name="20% - Accent1 6 3 7 2" xfId="49215" xr:uid="{00000000-0005-0000-0000-000088BF0000}"/>
    <cellStyle name="20% - Accent1 6 3 7 2 2" xfId="49216" xr:uid="{00000000-0005-0000-0000-000089BF0000}"/>
    <cellStyle name="20% - Accent1 6 3 7 2 2 2" xfId="49217" xr:uid="{00000000-0005-0000-0000-00008ABF0000}"/>
    <cellStyle name="20% - Accent1 6 3 7 2 3" xfId="49218" xr:uid="{00000000-0005-0000-0000-00008BBF0000}"/>
    <cellStyle name="20% - Accent1 6 3 7 3" xfId="49219" xr:uid="{00000000-0005-0000-0000-00008CBF0000}"/>
    <cellStyle name="20% - Accent1 6 3 7 3 2" xfId="49220" xr:uid="{00000000-0005-0000-0000-00008DBF0000}"/>
    <cellStyle name="20% - Accent1 6 3 7 4" xfId="49221" xr:uid="{00000000-0005-0000-0000-00008EBF0000}"/>
    <cellStyle name="20% - Accent1 6 3 8" xfId="49222" xr:uid="{00000000-0005-0000-0000-00008FBF0000}"/>
    <cellStyle name="20% - Accent1 6 3 8 2" xfId="49223" xr:uid="{00000000-0005-0000-0000-000090BF0000}"/>
    <cellStyle name="20% - Accent1 6 3 8 2 2" xfId="49224" xr:uid="{00000000-0005-0000-0000-000091BF0000}"/>
    <cellStyle name="20% - Accent1 6 3 8 2 2 2" xfId="49225" xr:uid="{00000000-0005-0000-0000-000092BF0000}"/>
    <cellStyle name="20% - Accent1 6 3 8 2 3" xfId="49226" xr:uid="{00000000-0005-0000-0000-000093BF0000}"/>
    <cellStyle name="20% - Accent1 6 3 8 3" xfId="49227" xr:uid="{00000000-0005-0000-0000-000094BF0000}"/>
    <cellStyle name="20% - Accent1 6 3 8 3 2" xfId="49228" xr:uid="{00000000-0005-0000-0000-000095BF0000}"/>
    <cellStyle name="20% - Accent1 6 3 8 4" xfId="49229" xr:uid="{00000000-0005-0000-0000-000096BF0000}"/>
    <cellStyle name="20% - Accent1 6 3 9" xfId="49230" xr:uid="{00000000-0005-0000-0000-000097BF0000}"/>
    <cellStyle name="20% - Accent1 6 3 9 2" xfId="49231" xr:uid="{00000000-0005-0000-0000-000098BF0000}"/>
    <cellStyle name="20% - Accent1 6 3 9 2 2" xfId="49232" xr:uid="{00000000-0005-0000-0000-000099BF0000}"/>
    <cellStyle name="20% - Accent1 6 3 9 2 2 2" xfId="49233" xr:uid="{00000000-0005-0000-0000-00009ABF0000}"/>
    <cellStyle name="20% - Accent1 6 3 9 2 3" xfId="49234" xr:uid="{00000000-0005-0000-0000-00009BBF0000}"/>
    <cellStyle name="20% - Accent1 6 3 9 3" xfId="49235" xr:uid="{00000000-0005-0000-0000-00009CBF0000}"/>
    <cellStyle name="20% - Accent1 6 3 9 3 2" xfId="49236" xr:uid="{00000000-0005-0000-0000-00009DBF0000}"/>
    <cellStyle name="20% - Accent1 6 3 9 4" xfId="49237" xr:uid="{00000000-0005-0000-0000-00009EBF0000}"/>
    <cellStyle name="20% - Accent1 6 4" xfId="49238" xr:uid="{00000000-0005-0000-0000-00009FBF0000}"/>
    <cellStyle name="20% - Accent1 6 4 10" xfId="49239" xr:uid="{00000000-0005-0000-0000-0000A0BF0000}"/>
    <cellStyle name="20% - Accent1 6 4 10 2" xfId="49240" xr:uid="{00000000-0005-0000-0000-0000A1BF0000}"/>
    <cellStyle name="20% - Accent1 6 4 11" xfId="49241" xr:uid="{00000000-0005-0000-0000-0000A2BF0000}"/>
    <cellStyle name="20% - Accent1 6 4 2" xfId="49242" xr:uid="{00000000-0005-0000-0000-0000A3BF0000}"/>
    <cellStyle name="20% - Accent1 6 4 2 2" xfId="49243" xr:uid="{00000000-0005-0000-0000-0000A4BF0000}"/>
    <cellStyle name="20% - Accent1 6 4 2 2 2" xfId="49244" xr:uid="{00000000-0005-0000-0000-0000A5BF0000}"/>
    <cellStyle name="20% - Accent1 6 4 2 2 2 2" xfId="49245" xr:uid="{00000000-0005-0000-0000-0000A6BF0000}"/>
    <cellStyle name="20% - Accent1 6 4 2 2 2 2 2" xfId="49246" xr:uid="{00000000-0005-0000-0000-0000A7BF0000}"/>
    <cellStyle name="20% - Accent1 6 4 2 2 2 3" xfId="49247" xr:uid="{00000000-0005-0000-0000-0000A8BF0000}"/>
    <cellStyle name="20% - Accent1 6 4 2 2 3" xfId="49248" xr:uid="{00000000-0005-0000-0000-0000A9BF0000}"/>
    <cellStyle name="20% - Accent1 6 4 2 2 3 2" xfId="49249" xr:uid="{00000000-0005-0000-0000-0000AABF0000}"/>
    <cellStyle name="20% - Accent1 6 4 2 2 4" xfId="49250" xr:uid="{00000000-0005-0000-0000-0000ABBF0000}"/>
    <cellStyle name="20% - Accent1 6 4 2 3" xfId="49251" xr:uid="{00000000-0005-0000-0000-0000ACBF0000}"/>
    <cellStyle name="20% - Accent1 6 4 2 3 2" xfId="49252" xr:uid="{00000000-0005-0000-0000-0000ADBF0000}"/>
    <cellStyle name="20% - Accent1 6 4 2 3 2 2" xfId="49253" xr:uid="{00000000-0005-0000-0000-0000AEBF0000}"/>
    <cellStyle name="20% - Accent1 6 4 2 3 2 2 2" xfId="49254" xr:uid="{00000000-0005-0000-0000-0000AFBF0000}"/>
    <cellStyle name="20% - Accent1 6 4 2 3 2 3" xfId="49255" xr:uid="{00000000-0005-0000-0000-0000B0BF0000}"/>
    <cellStyle name="20% - Accent1 6 4 2 3 3" xfId="49256" xr:uid="{00000000-0005-0000-0000-0000B1BF0000}"/>
    <cellStyle name="20% - Accent1 6 4 2 3 3 2" xfId="49257" xr:uid="{00000000-0005-0000-0000-0000B2BF0000}"/>
    <cellStyle name="20% - Accent1 6 4 2 3 4" xfId="49258" xr:uid="{00000000-0005-0000-0000-0000B3BF0000}"/>
    <cellStyle name="20% - Accent1 6 4 2 4" xfId="49259" xr:uid="{00000000-0005-0000-0000-0000B4BF0000}"/>
    <cellStyle name="20% - Accent1 6 4 2 4 2" xfId="49260" xr:uid="{00000000-0005-0000-0000-0000B5BF0000}"/>
    <cellStyle name="20% - Accent1 6 4 2 4 2 2" xfId="49261" xr:uid="{00000000-0005-0000-0000-0000B6BF0000}"/>
    <cellStyle name="20% - Accent1 6 4 2 4 2 2 2" xfId="49262" xr:uid="{00000000-0005-0000-0000-0000B7BF0000}"/>
    <cellStyle name="20% - Accent1 6 4 2 4 2 3" xfId="49263" xr:uid="{00000000-0005-0000-0000-0000B8BF0000}"/>
    <cellStyle name="20% - Accent1 6 4 2 4 3" xfId="49264" xr:uid="{00000000-0005-0000-0000-0000B9BF0000}"/>
    <cellStyle name="20% - Accent1 6 4 2 4 3 2" xfId="49265" xr:uid="{00000000-0005-0000-0000-0000BABF0000}"/>
    <cellStyle name="20% - Accent1 6 4 2 4 4" xfId="49266" xr:uid="{00000000-0005-0000-0000-0000BBBF0000}"/>
    <cellStyle name="20% - Accent1 6 4 2 5" xfId="49267" xr:uid="{00000000-0005-0000-0000-0000BCBF0000}"/>
    <cellStyle name="20% - Accent1 6 4 2 5 2" xfId="49268" xr:uid="{00000000-0005-0000-0000-0000BDBF0000}"/>
    <cellStyle name="20% - Accent1 6 4 2 5 2 2" xfId="49269" xr:uid="{00000000-0005-0000-0000-0000BEBF0000}"/>
    <cellStyle name="20% - Accent1 6 4 2 5 3" xfId="49270" xr:uid="{00000000-0005-0000-0000-0000BFBF0000}"/>
    <cellStyle name="20% - Accent1 6 4 2 6" xfId="49271" xr:uid="{00000000-0005-0000-0000-0000C0BF0000}"/>
    <cellStyle name="20% - Accent1 6 4 2 6 2" xfId="49272" xr:uid="{00000000-0005-0000-0000-0000C1BF0000}"/>
    <cellStyle name="20% - Accent1 6 4 2 6 2 2" xfId="49273" xr:uid="{00000000-0005-0000-0000-0000C2BF0000}"/>
    <cellStyle name="20% - Accent1 6 4 2 6 3" xfId="49274" xr:uid="{00000000-0005-0000-0000-0000C3BF0000}"/>
    <cellStyle name="20% - Accent1 6 4 2 7" xfId="49275" xr:uid="{00000000-0005-0000-0000-0000C4BF0000}"/>
    <cellStyle name="20% - Accent1 6 4 2 7 2" xfId="49276" xr:uid="{00000000-0005-0000-0000-0000C5BF0000}"/>
    <cellStyle name="20% - Accent1 6 4 2 8" xfId="49277" xr:uid="{00000000-0005-0000-0000-0000C6BF0000}"/>
    <cellStyle name="20% - Accent1 6 4 2 8 2" xfId="49278" xr:uid="{00000000-0005-0000-0000-0000C7BF0000}"/>
    <cellStyle name="20% - Accent1 6 4 2 9" xfId="49279" xr:uid="{00000000-0005-0000-0000-0000C8BF0000}"/>
    <cellStyle name="20% - Accent1 6 4 3" xfId="49280" xr:uid="{00000000-0005-0000-0000-0000C9BF0000}"/>
    <cellStyle name="20% - Accent1 6 4 3 2" xfId="49281" xr:uid="{00000000-0005-0000-0000-0000CABF0000}"/>
    <cellStyle name="20% - Accent1 6 4 3 2 2" xfId="49282" xr:uid="{00000000-0005-0000-0000-0000CBBF0000}"/>
    <cellStyle name="20% - Accent1 6 4 3 2 2 2" xfId="49283" xr:uid="{00000000-0005-0000-0000-0000CCBF0000}"/>
    <cellStyle name="20% - Accent1 6 4 3 2 2 2 2" xfId="49284" xr:uid="{00000000-0005-0000-0000-0000CDBF0000}"/>
    <cellStyle name="20% - Accent1 6 4 3 2 2 3" xfId="49285" xr:uid="{00000000-0005-0000-0000-0000CEBF0000}"/>
    <cellStyle name="20% - Accent1 6 4 3 2 3" xfId="49286" xr:uid="{00000000-0005-0000-0000-0000CFBF0000}"/>
    <cellStyle name="20% - Accent1 6 4 3 2 3 2" xfId="49287" xr:uid="{00000000-0005-0000-0000-0000D0BF0000}"/>
    <cellStyle name="20% - Accent1 6 4 3 2 4" xfId="49288" xr:uid="{00000000-0005-0000-0000-0000D1BF0000}"/>
    <cellStyle name="20% - Accent1 6 4 3 3" xfId="49289" xr:uid="{00000000-0005-0000-0000-0000D2BF0000}"/>
    <cellStyle name="20% - Accent1 6 4 3 3 2" xfId="49290" xr:uid="{00000000-0005-0000-0000-0000D3BF0000}"/>
    <cellStyle name="20% - Accent1 6 4 3 3 2 2" xfId="49291" xr:uid="{00000000-0005-0000-0000-0000D4BF0000}"/>
    <cellStyle name="20% - Accent1 6 4 3 3 2 2 2" xfId="49292" xr:uid="{00000000-0005-0000-0000-0000D5BF0000}"/>
    <cellStyle name="20% - Accent1 6 4 3 3 2 3" xfId="49293" xr:uid="{00000000-0005-0000-0000-0000D6BF0000}"/>
    <cellStyle name="20% - Accent1 6 4 3 3 3" xfId="49294" xr:uid="{00000000-0005-0000-0000-0000D7BF0000}"/>
    <cellStyle name="20% - Accent1 6 4 3 3 3 2" xfId="49295" xr:uid="{00000000-0005-0000-0000-0000D8BF0000}"/>
    <cellStyle name="20% - Accent1 6 4 3 3 4" xfId="49296" xr:uid="{00000000-0005-0000-0000-0000D9BF0000}"/>
    <cellStyle name="20% - Accent1 6 4 3 4" xfId="49297" xr:uid="{00000000-0005-0000-0000-0000DABF0000}"/>
    <cellStyle name="20% - Accent1 6 4 3 4 2" xfId="49298" xr:uid="{00000000-0005-0000-0000-0000DBBF0000}"/>
    <cellStyle name="20% - Accent1 6 4 3 4 2 2" xfId="49299" xr:uid="{00000000-0005-0000-0000-0000DCBF0000}"/>
    <cellStyle name="20% - Accent1 6 4 3 4 2 2 2" xfId="49300" xr:uid="{00000000-0005-0000-0000-0000DDBF0000}"/>
    <cellStyle name="20% - Accent1 6 4 3 4 2 3" xfId="49301" xr:uid="{00000000-0005-0000-0000-0000DEBF0000}"/>
    <cellStyle name="20% - Accent1 6 4 3 4 3" xfId="49302" xr:uid="{00000000-0005-0000-0000-0000DFBF0000}"/>
    <cellStyle name="20% - Accent1 6 4 3 4 3 2" xfId="49303" xr:uid="{00000000-0005-0000-0000-0000E0BF0000}"/>
    <cellStyle name="20% - Accent1 6 4 3 4 4" xfId="49304" xr:uid="{00000000-0005-0000-0000-0000E1BF0000}"/>
    <cellStyle name="20% - Accent1 6 4 3 5" xfId="49305" xr:uid="{00000000-0005-0000-0000-0000E2BF0000}"/>
    <cellStyle name="20% - Accent1 6 4 3 5 2" xfId="49306" xr:uid="{00000000-0005-0000-0000-0000E3BF0000}"/>
    <cellStyle name="20% - Accent1 6 4 3 5 2 2" xfId="49307" xr:uid="{00000000-0005-0000-0000-0000E4BF0000}"/>
    <cellStyle name="20% - Accent1 6 4 3 5 3" xfId="49308" xr:uid="{00000000-0005-0000-0000-0000E5BF0000}"/>
    <cellStyle name="20% - Accent1 6 4 3 6" xfId="49309" xr:uid="{00000000-0005-0000-0000-0000E6BF0000}"/>
    <cellStyle name="20% - Accent1 6 4 3 6 2" xfId="49310" xr:uid="{00000000-0005-0000-0000-0000E7BF0000}"/>
    <cellStyle name="20% - Accent1 6 4 3 6 2 2" xfId="49311" xr:uid="{00000000-0005-0000-0000-0000E8BF0000}"/>
    <cellStyle name="20% - Accent1 6 4 3 6 3" xfId="49312" xr:uid="{00000000-0005-0000-0000-0000E9BF0000}"/>
    <cellStyle name="20% - Accent1 6 4 3 7" xfId="49313" xr:uid="{00000000-0005-0000-0000-0000EABF0000}"/>
    <cellStyle name="20% - Accent1 6 4 3 7 2" xfId="49314" xr:uid="{00000000-0005-0000-0000-0000EBBF0000}"/>
    <cellStyle name="20% - Accent1 6 4 3 8" xfId="49315" xr:uid="{00000000-0005-0000-0000-0000ECBF0000}"/>
    <cellStyle name="20% - Accent1 6 4 3 8 2" xfId="49316" xr:uid="{00000000-0005-0000-0000-0000EDBF0000}"/>
    <cellStyle name="20% - Accent1 6 4 3 9" xfId="49317" xr:uid="{00000000-0005-0000-0000-0000EEBF0000}"/>
    <cellStyle name="20% - Accent1 6 4 4" xfId="49318" xr:uid="{00000000-0005-0000-0000-0000EFBF0000}"/>
    <cellStyle name="20% - Accent1 6 4 4 2" xfId="49319" xr:uid="{00000000-0005-0000-0000-0000F0BF0000}"/>
    <cellStyle name="20% - Accent1 6 4 4 2 2" xfId="49320" xr:uid="{00000000-0005-0000-0000-0000F1BF0000}"/>
    <cellStyle name="20% - Accent1 6 4 4 2 2 2" xfId="49321" xr:uid="{00000000-0005-0000-0000-0000F2BF0000}"/>
    <cellStyle name="20% - Accent1 6 4 4 2 3" xfId="49322" xr:uid="{00000000-0005-0000-0000-0000F3BF0000}"/>
    <cellStyle name="20% - Accent1 6 4 4 3" xfId="49323" xr:uid="{00000000-0005-0000-0000-0000F4BF0000}"/>
    <cellStyle name="20% - Accent1 6 4 4 3 2" xfId="49324" xr:uid="{00000000-0005-0000-0000-0000F5BF0000}"/>
    <cellStyle name="20% - Accent1 6 4 4 4" xfId="49325" xr:uid="{00000000-0005-0000-0000-0000F6BF0000}"/>
    <cellStyle name="20% - Accent1 6 4 5" xfId="49326" xr:uid="{00000000-0005-0000-0000-0000F7BF0000}"/>
    <cellStyle name="20% - Accent1 6 4 5 2" xfId="49327" xr:uid="{00000000-0005-0000-0000-0000F8BF0000}"/>
    <cellStyle name="20% - Accent1 6 4 5 2 2" xfId="49328" xr:uid="{00000000-0005-0000-0000-0000F9BF0000}"/>
    <cellStyle name="20% - Accent1 6 4 5 2 2 2" xfId="49329" xr:uid="{00000000-0005-0000-0000-0000FABF0000}"/>
    <cellStyle name="20% - Accent1 6 4 5 2 3" xfId="49330" xr:uid="{00000000-0005-0000-0000-0000FBBF0000}"/>
    <cellStyle name="20% - Accent1 6 4 5 3" xfId="49331" xr:uid="{00000000-0005-0000-0000-0000FCBF0000}"/>
    <cellStyle name="20% - Accent1 6 4 5 3 2" xfId="49332" xr:uid="{00000000-0005-0000-0000-0000FDBF0000}"/>
    <cellStyle name="20% - Accent1 6 4 5 4" xfId="49333" xr:uid="{00000000-0005-0000-0000-0000FEBF0000}"/>
    <cellStyle name="20% - Accent1 6 4 6" xfId="49334" xr:uid="{00000000-0005-0000-0000-0000FFBF0000}"/>
    <cellStyle name="20% - Accent1 6 4 6 2" xfId="49335" xr:uid="{00000000-0005-0000-0000-000000C00000}"/>
    <cellStyle name="20% - Accent1 6 4 6 2 2" xfId="49336" xr:uid="{00000000-0005-0000-0000-000001C00000}"/>
    <cellStyle name="20% - Accent1 6 4 6 2 2 2" xfId="49337" xr:uid="{00000000-0005-0000-0000-000002C00000}"/>
    <cellStyle name="20% - Accent1 6 4 6 2 3" xfId="49338" xr:uid="{00000000-0005-0000-0000-000003C00000}"/>
    <cellStyle name="20% - Accent1 6 4 6 3" xfId="49339" xr:uid="{00000000-0005-0000-0000-000004C00000}"/>
    <cellStyle name="20% - Accent1 6 4 6 3 2" xfId="49340" xr:uid="{00000000-0005-0000-0000-000005C00000}"/>
    <cellStyle name="20% - Accent1 6 4 6 4" xfId="49341" xr:uid="{00000000-0005-0000-0000-000006C00000}"/>
    <cellStyle name="20% - Accent1 6 4 7" xfId="49342" xr:uid="{00000000-0005-0000-0000-000007C00000}"/>
    <cellStyle name="20% - Accent1 6 4 7 2" xfId="49343" xr:uid="{00000000-0005-0000-0000-000008C00000}"/>
    <cellStyle name="20% - Accent1 6 4 7 2 2" xfId="49344" xr:uid="{00000000-0005-0000-0000-000009C00000}"/>
    <cellStyle name="20% - Accent1 6 4 7 3" xfId="49345" xr:uid="{00000000-0005-0000-0000-00000AC00000}"/>
    <cellStyle name="20% - Accent1 6 4 8" xfId="49346" xr:uid="{00000000-0005-0000-0000-00000BC00000}"/>
    <cellStyle name="20% - Accent1 6 4 8 2" xfId="49347" xr:uid="{00000000-0005-0000-0000-00000CC00000}"/>
    <cellStyle name="20% - Accent1 6 4 8 2 2" xfId="49348" xr:uid="{00000000-0005-0000-0000-00000DC00000}"/>
    <cellStyle name="20% - Accent1 6 4 8 3" xfId="49349" xr:uid="{00000000-0005-0000-0000-00000EC00000}"/>
    <cellStyle name="20% - Accent1 6 4 9" xfId="49350" xr:uid="{00000000-0005-0000-0000-00000FC00000}"/>
    <cellStyle name="20% - Accent1 6 4 9 2" xfId="49351" xr:uid="{00000000-0005-0000-0000-000010C00000}"/>
    <cellStyle name="20% - Accent1 6 5" xfId="49352" xr:uid="{00000000-0005-0000-0000-000011C00000}"/>
    <cellStyle name="20% - Accent1 6 5 10" xfId="49353" xr:uid="{00000000-0005-0000-0000-000012C00000}"/>
    <cellStyle name="20% - Accent1 6 5 10 2" xfId="49354" xr:uid="{00000000-0005-0000-0000-000013C00000}"/>
    <cellStyle name="20% - Accent1 6 5 11" xfId="49355" xr:uid="{00000000-0005-0000-0000-000014C00000}"/>
    <cellStyle name="20% - Accent1 6 5 2" xfId="49356" xr:uid="{00000000-0005-0000-0000-000015C00000}"/>
    <cellStyle name="20% - Accent1 6 5 2 2" xfId="49357" xr:uid="{00000000-0005-0000-0000-000016C00000}"/>
    <cellStyle name="20% - Accent1 6 5 2 2 2" xfId="49358" xr:uid="{00000000-0005-0000-0000-000017C00000}"/>
    <cellStyle name="20% - Accent1 6 5 2 2 2 2" xfId="49359" xr:uid="{00000000-0005-0000-0000-000018C00000}"/>
    <cellStyle name="20% - Accent1 6 5 2 2 2 2 2" xfId="49360" xr:uid="{00000000-0005-0000-0000-000019C00000}"/>
    <cellStyle name="20% - Accent1 6 5 2 2 2 3" xfId="49361" xr:uid="{00000000-0005-0000-0000-00001AC00000}"/>
    <cellStyle name="20% - Accent1 6 5 2 2 3" xfId="49362" xr:uid="{00000000-0005-0000-0000-00001BC00000}"/>
    <cellStyle name="20% - Accent1 6 5 2 2 3 2" xfId="49363" xr:uid="{00000000-0005-0000-0000-00001CC00000}"/>
    <cellStyle name="20% - Accent1 6 5 2 2 4" xfId="49364" xr:uid="{00000000-0005-0000-0000-00001DC00000}"/>
    <cellStyle name="20% - Accent1 6 5 2 3" xfId="49365" xr:uid="{00000000-0005-0000-0000-00001EC00000}"/>
    <cellStyle name="20% - Accent1 6 5 2 3 2" xfId="49366" xr:uid="{00000000-0005-0000-0000-00001FC00000}"/>
    <cellStyle name="20% - Accent1 6 5 2 3 2 2" xfId="49367" xr:uid="{00000000-0005-0000-0000-000020C00000}"/>
    <cellStyle name="20% - Accent1 6 5 2 3 2 2 2" xfId="49368" xr:uid="{00000000-0005-0000-0000-000021C00000}"/>
    <cellStyle name="20% - Accent1 6 5 2 3 2 3" xfId="49369" xr:uid="{00000000-0005-0000-0000-000022C00000}"/>
    <cellStyle name="20% - Accent1 6 5 2 3 3" xfId="49370" xr:uid="{00000000-0005-0000-0000-000023C00000}"/>
    <cellStyle name="20% - Accent1 6 5 2 3 3 2" xfId="49371" xr:uid="{00000000-0005-0000-0000-000024C00000}"/>
    <cellStyle name="20% - Accent1 6 5 2 3 4" xfId="49372" xr:uid="{00000000-0005-0000-0000-000025C00000}"/>
    <cellStyle name="20% - Accent1 6 5 2 4" xfId="49373" xr:uid="{00000000-0005-0000-0000-000026C00000}"/>
    <cellStyle name="20% - Accent1 6 5 2 4 2" xfId="49374" xr:uid="{00000000-0005-0000-0000-000027C00000}"/>
    <cellStyle name="20% - Accent1 6 5 2 4 2 2" xfId="49375" xr:uid="{00000000-0005-0000-0000-000028C00000}"/>
    <cellStyle name="20% - Accent1 6 5 2 4 2 2 2" xfId="49376" xr:uid="{00000000-0005-0000-0000-000029C00000}"/>
    <cellStyle name="20% - Accent1 6 5 2 4 2 3" xfId="49377" xr:uid="{00000000-0005-0000-0000-00002AC00000}"/>
    <cellStyle name="20% - Accent1 6 5 2 4 3" xfId="49378" xr:uid="{00000000-0005-0000-0000-00002BC00000}"/>
    <cellStyle name="20% - Accent1 6 5 2 4 3 2" xfId="49379" xr:uid="{00000000-0005-0000-0000-00002CC00000}"/>
    <cellStyle name="20% - Accent1 6 5 2 4 4" xfId="49380" xr:uid="{00000000-0005-0000-0000-00002DC00000}"/>
    <cellStyle name="20% - Accent1 6 5 2 5" xfId="49381" xr:uid="{00000000-0005-0000-0000-00002EC00000}"/>
    <cellStyle name="20% - Accent1 6 5 2 5 2" xfId="49382" xr:uid="{00000000-0005-0000-0000-00002FC00000}"/>
    <cellStyle name="20% - Accent1 6 5 2 5 2 2" xfId="49383" xr:uid="{00000000-0005-0000-0000-000030C00000}"/>
    <cellStyle name="20% - Accent1 6 5 2 5 3" xfId="49384" xr:uid="{00000000-0005-0000-0000-000031C00000}"/>
    <cellStyle name="20% - Accent1 6 5 2 6" xfId="49385" xr:uid="{00000000-0005-0000-0000-000032C00000}"/>
    <cellStyle name="20% - Accent1 6 5 2 6 2" xfId="49386" xr:uid="{00000000-0005-0000-0000-000033C00000}"/>
    <cellStyle name="20% - Accent1 6 5 2 6 2 2" xfId="49387" xr:uid="{00000000-0005-0000-0000-000034C00000}"/>
    <cellStyle name="20% - Accent1 6 5 2 6 3" xfId="49388" xr:uid="{00000000-0005-0000-0000-000035C00000}"/>
    <cellStyle name="20% - Accent1 6 5 2 7" xfId="49389" xr:uid="{00000000-0005-0000-0000-000036C00000}"/>
    <cellStyle name="20% - Accent1 6 5 2 7 2" xfId="49390" xr:uid="{00000000-0005-0000-0000-000037C00000}"/>
    <cellStyle name="20% - Accent1 6 5 2 8" xfId="49391" xr:uid="{00000000-0005-0000-0000-000038C00000}"/>
    <cellStyle name="20% - Accent1 6 5 2 8 2" xfId="49392" xr:uid="{00000000-0005-0000-0000-000039C00000}"/>
    <cellStyle name="20% - Accent1 6 5 2 9" xfId="49393" xr:uid="{00000000-0005-0000-0000-00003AC00000}"/>
    <cellStyle name="20% - Accent1 6 5 3" xfId="49394" xr:uid="{00000000-0005-0000-0000-00003BC00000}"/>
    <cellStyle name="20% - Accent1 6 5 3 2" xfId="49395" xr:uid="{00000000-0005-0000-0000-00003CC00000}"/>
    <cellStyle name="20% - Accent1 6 5 3 2 2" xfId="49396" xr:uid="{00000000-0005-0000-0000-00003DC00000}"/>
    <cellStyle name="20% - Accent1 6 5 3 2 2 2" xfId="49397" xr:uid="{00000000-0005-0000-0000-00003EC00000}"/>
    <cellStyle name="20% - Accent1 6 5 3 2 2 2 2" xfId="49398" xr:uid="{00000000-0005-0000-0000-00003FC00000}"/>
    <cellStyle name="20% - Accent1 6 5 3 2 2 3" xfId="49399" xr:uid="{00000000-0005-0000-0000-000040C00000}"/>
    <cellStyle name="20% - Accent1 6 5 3 2 3" xfId="49400" xr:uid="{00000000-0005-0000-0000-000041C00000}"/>
    <cellStyle name="20% - Accent1 6 5 3 2 3 2" xfId="49401" xr:uid="{00000000-0005-0000-0000-000042C00000}"/>
    <cellStyle name="20% - Accent1 6 5 3 2 4" xfId="49402" xr:uid="{00000000-0005-0000-0000-000043C00000}"/>
    <cellStyle name="20% - Accent1 6 5 3 3" xfId="49403" xr:uid="{00000000-0005-0000-0000-000044C00000}"/>
    <cellStyle name="20% - Accent1 6 5 3 3 2" xfId="49404" xr:uid="{00000000-0005-0000-0000-000045C00000}"/>
    <cellStyle name="20% - Accent1 6 5 3 3 2 2" xfId="49405" xr:uid="{00000000-0005-0000-0000-000046C00000}"/>
    <cellStyle name="20% - Accent1 6 5 3 3 2 2 2" xfId="49406" xr:uid="{00000000-0005-0000-0000-000047C00000}"/>
    <cellStyle name="20% - Accent1 6 5 3 3 2 3" xfId="49407" xr:uid="{00000000-0005-0000-0000-000048C00000}"/>
    <cellStyle name="20% - Accent1 6 5 3 3 3" xfId="49408" xr:uid="{00000000-0005-0000-0000-000049C00000}"/>
    <cellStyle name="20% - Accent1 6 5 3 3 3 2" xfId="49409" xr:uid="{00000000-0005-0000-0000-00004AC00000}"/>
    <cellStyle name="20% - Accent1 6 5 3 3 4" xfId="49410" xr:uid="{00000000-0005-0000-0000-00004BC00000}"/>
    <cellStyle name="20% - Accent1 6 5 3 4" xfId="49411" xr:uid="{00000000-0005-0000-0000-00004CC00000}"/>
    <cellStyle name="20% - Accent1 6 5 3 4 2" xfId="49412" xr:uid="{00000000-0005-0000-0000-00004DC00000}"/>
    <cellStyle name="20% - Accent1 6 5 3 4 2 2" xfId="49413" xr:uid="{00000000-0005-0000-0000-00004EC00000}"/>
    <cellStyle name="20% - Accent1 6 5 3 4 2 2 2" xfId="49414" xr:uid="{00000000-0005-0000-0000-00004FC00000}"/>
    <cellStyle name="20% - Accent1 6 5 3 4 2 3" xfId="49415" xr:uid="{00000000-0005-0000-0000-000050C00000}"/>
    <cellStyle name="20% - Accent1 6 5 3 4 3" xfId="49416" xr:uid="{00000000-0005-0000-0000-000051C00000}"/>
    <cellStyle name="20% - Accent1 6 5 3 4 3 2" xfId="49417" xr:uid="{00000000-0005-0000-0000-000052C00000}"/>
    <cellStyle name="20% - Accent1 6 5 3 4 4" xfId="49418" xr:uid="{00000000-0005-0000-0000-000053C00000}"/>
    <cellStyle name="20% - Accent1 6 5 3 5" xfId="49419" xr:uid="{00000000-0005-0000-0000-000054C00000}"/>
    <cellStyle name="20% - Accent1 6 5 3 5 2" xfId="49420" xr:uid="{00000000-0005-0000-0000-000055C00000}"/>
    <cellStyle name="20% - Accent1 6 5 3 5 2 2" xfId="49421" xr:uid="{00000000-0005-0000-0000-000056C00000}"/>
    <cellStyle name="20% - Accent1 6 5 3 5 3" xfId="49422" xr:uid="{00000000-0005-0000-0000-000057C00000}"/>
    <cellStyle name="20% - Accent1 6 5 3 6" xfId="49423" xr:uid="{00000000-0005-0000-0000-000058C00000}"/>
    <cellStyle name="20% - Accent1 6 5 3 6 2" xfId="49424" xr:uid="{00000000-0005-0000-0000-000059C00000}"/>
    <cellStyle name="20% - Accent1 6 5 3 6 2 2" xfId="49425" xr:uid="{00000000-0005-0000-0000-00005AC00000}"/>
    <cellStyle name="20% - Accent1 6 5 3 6 3" xfId="49426" xr:uid="{00000000-0005-0000-0000-00005BC00000}"/>
    <cellStyle name="20% - Accent1 6 5 3 7" xfId="49427" xr:uid="{00000000-0005-0000-0000-00005CC00000}"/>
    <cellStyle name="20% - Accent1 6 5 3 7 2" xfId="49428" xr:uid="{00000000-0005-0000-0000-00005DC00000}"/>
    <cellStyle name="20% - Accent1 6 5 3 8" xfId="49429" xr:uid="{00000000-0005-0000-0000-00005EC00000}"/>
    <cellStyle name="20% - Accent1 6 5 3 8 2" xfId="49430" xr:uid="{00000000-0005-0000-0000-00005FC00000}"/>
    <cellStyle name="20% - Accent1 6 5 3 9" xfId="49431" xr:uid="{00000000-0005-0000-0000-000060C00000}"/>
    <cellStyle name="20% - Accent1 6 5 4" xfId="49432" xr:uid="{00000000-0005-0000-0000-000061C00000}"/>
    <cellStyle name="20% - Accent1 6 5 4 2" xfId="49433" xr:uid="{00000000-0005-0000-0000-000062C00000}"/>
    <cellStyle name="20% - Accent1 6 5 4 2 2" xfId="49434" xr:uid="{00000000-0005-0000-0000-000063C00000}"/>
    <cellStyle name="20% - Accent1 6 5 4 2 2 2" xfId="49435" xr:uid="{00000000-0005-0000-0000-000064C00000}"/>
    <cellStyle name="20% - Accent1 6 5 4 2 3" xfId="49436" xr:uid="{00000000-0005-0000-0000-000065C00000}"/>
    <cellStyle name="20% - Accent1 6 5 4 3" xfId="49437" xr:uid="{00000000-0005-0000-0000-000066C00000}"/>
    <cellStyle name="20% - Accent1 6 5 4 3 2" xfId="49438" xr:uid="{00000000-0005-0000-0000-000067C00000}"/>
    <cellStyle name="20% - Accent1 6 5 4 4" xfId="49439" xr:uid="{00000000-0005-0000-0000-000068C00000}"/>
    <cellStyle name="20% - Accent1 6 5 5" xfId="49440" xr:uid="{00000000-0005-0000-0000-000069C00000}"/>
    <cellStyle name="20% - Accent1 6 5 5 2" xfId="49441" xr:uid="{00000000-0005-0000-0000-00006AC00000}"/>
    <cellStyle name="20% - Accent1 6 5 5 2 2" xfId="49442" xr:uid="{00000000-0005-0000-0000-00006BC00000}"/>
    <cellStyle name="20% - Accent1 6 5 5 2 2 2" xfId="49443" xr:uid="{00000000-0005-0000-0000-00006CC00000}"/>
    <cellStyle name="20% - Accent1 6 5 5 2 3" xfId="49444" xr:uid="{00000000-0005-0000-0000-00006DC00000}"/>
    <cellStyle name="20% - Accent1 6 5 5 3" xfId="49445" xr:uid="{00000000-0005-0000-0000-00006EC00000}"/>
    <cellStyle name="20% - Accent1 6 5 5 3 2" xfId="49446" xr:uid="{00000000-0005-0000-0000-00006FC00000}"/>
    <cellStyle name="20% - Accent1 6 5 5 4" xfId="49447" xr:uid="{00000000-0005-0000-0000-000070C00000}"/>
    <cellStyle name="20% - Accent1 6 5 6" xfId="49448" xr:uid="{00000000-0005-0000-0000-000071C00000}"/>
    <cellStyle name="20% - Accent1 6 5 6 2" xfId="49449" xr:uid="{00000000-0005-0000-0000-000072C00000}"/>
    <cellStyle name="20% - Accent1 6 5 6 2 2" xfId="49450" xr:uid="{00000000-0005-0000-0000-000073C00000}"/>
    <cellStyle name="20% - Accent1 6 5 6 2 2 2" xfId="49451" xr:uid="{00000000-0005-0000-0000-000074C00000}"/>
    <cellStyle name="20% - Accent1 6 5 6 2 3" xfId="49452" xr:uid="{00000000-0005-0000-0000-000075C00000}"/>
    <cellStyle name="20% - Accent1 6 5 6 3" xfId="49453" xr:uid="{00000000-0005-0000-0000-000076C00000}"/>
    <cellStyle name="20% - Accent1 6 5 6 3 2" xfId="49454" xr:uid="{00000000-0005-0000-0000-000077C00000}"/>
    <cellStyle name="20% - Accent1 6 5 6 4" xfId="49455" xr:uid="{00000000-0005-0000-0000-000078C00000}"/>
    <cellStyle name="20% - Accent1 6 5 7" xfId="49456" xr:uid="{00000000-0005-0000-0000-000079C00000}"/>
    <cellStyle name="20% - Accent1 6 5 7 2" xfId="49457" xr:uid="{00000000-0005-0000-0000-00007AC00000}"/>
    <cellStyle name="20% - Accent1 6 5 7 2 2" xfId="49458" xr:uid="{00000000-0005-0000-0000-00007BC00000}"/>
    <cellStyle name="20% - Accent1 6 5 7 3" xfId="49459" xr:uid="{00000000-0005-0000-0000-00007CC00000}"/>
    <cellStyle name="20% - Accent1 6 5 8" xfId="49460" xr:uid="{00000000-0005-0000-0000-00007DC00000}"/>
    <cellStyle name="20% - Accent1 6 5 8 2" xfId="49461" xr:uid="{00000000-0005-0000-0000-00007EC00000}"/>
    <cellStyle name="20% - Accent1 6 5 8 2 2" xfId="49462" xr:uid="{00000000-0005-0000-0000-00007FC00000}"/>
    <cellStyle name="20% - Accent1 6 5 8 3" xfId="49463" xr:uid="{00000000-0005-0000-0000-000080C00000}"/>
    <cellStyle name="20% - Accent1 6 5 9" xfId="49464" xr:uid="{00000000-0005-0000-0000-000081C00000}"/>
    <cellStyle name="20% - Accent1 6 5 9 2" xfId="49465" xr:uid="{00000000-0005-0000-0000-000082C00000}"/>
    <cellStyle name="20% - Accent1 6 6" xfId="49466" xr:uid="{00000000-0005-0000-0000-000083C00000}"/>
    <cellStyle name="20% - Accent1 6 6 10" xfId="49467" xr:uid="{00000000-0005-0000-0000-000084C00000}"/>
    <cellStyle name="20% - Accent1 6 6 10 2" xfId="49468" xr:uid="{00000000-0005-0000-0000-000085C00000}"/>
    <cellStyle name="20% - Accent1 6 6 11" xfId="49469" xr:uid="{00000000-0005-0000-0000-000086C00000}"/>
    <cellStyle name="20% - Accent1 6 6 2" xfId="49470" xr:uid="{00000000-0005-0000-0000-000087C00000}"/>
    <cellStyle name="20% - Accent1 6 6 2 2" xfId="49471" xr:uid="{00000000-0005-0000-0000-000088C00000}"/>
    <cellStyle name="20% - Accent1 6 6 2 2 2" xfId="49472" xr:uid="{00000000-0005-0000-0000-000089C00000}"/>
    <cellStyle name="20% - Accent1 6 6 2 2 2 2" xfId="49473" xr:uid="{00000000-0005-0000-0000-00008AC00000}"/>
    <cellStyle name="20% - Accent1 6 6 2 2 2 2 2" xfId="49474" xr:uid="{00000000-0005-0000-0000-00008BC00000}"/>
    <cellStyle name="20% - Accent1 6 6 2 2 2 3" xfId="49475" xr:uid="{00000000-0005-0000-0000-00008CC00000}"/>
    <cellStyle name="20% - Accent1 6 6 2 2 3" xfId="49476" xr:uid="{00000000-0005-0000-0000-00008DC00000}"/>
    <cellStyle name="20% - Accent1 6 6 2 2 3 2" xfId="49477" xr:uid="{00000000-0005-0000-0000-00008EC00000}"/>
    <cellStyle name="20% - Accent1 6 6 2 2 4" xfId="49478" xr:uid="{00000000-0005-0000-0000-00008FC00000}"/>
    <cellStyle name="20% - Accent1 6 6 2 3" xfId="49479" xr:uid="{00000000-0005-0000-0000-000090C00000}"/>
    <cellStyle name="20% - Accent1 6 6 2 3 2" xfId="49480" xr:uid="{00000000-0005-0000-0000-000091C00000}"/>
    <cellStyle name="20% - Accent1 6 6 2 3 2 2" xfId="49481" xr:uid="{00000000-0005-0000-0000-000092C00000}"/>
    <cellStyle name="20% - Accent1 6 6 2 3 2 2 2" xfId="49482" xr:uid="{00000000-0005-0000-0000-000093C00000}"/>
    <cellStyle name="20% - Accent1 6 6 2 3 2 3" xfId="49483" xr:uid="{00000000-0005-0000-0000-000094C00000}"/>
    <cellStyle name="20% - Accent1 6 6 2 3 3" xfId="49484" xr:uid="{00000000-0005-0000-0000-000095C00000}"/>
    <cellStyle name="20% - Accent1 6 6 2 3 3 2" xfId="49485" xr:uid="{00000000-0005-0000-0000-000096C00000}"/>
    <cellStyle name="20% - Accent1 6 6 2 3 4" xfId="49486" xr:uid="{00000000-0005-0000-0000-000097C00000}"/>
    <cellStyle name="20% - Accent1 6 6 2 4" xfId="49487" xr:uid="{00000000-0005-0000-0000-000098C00000}"/>
    <cellStyle name="20% - Accent1 6 6 2 4 2" xfId="49488" xr:uid="{00000000-0005-0000-0000-000099C00000}"/>
    <cellStyle name="20% - Accent1 6 6 2 4 2 2" xfId="49489" xr:uid="{00000000-0005-0000-0000-00009AC00000}"/>
    <cellStyle name="20% - Accent1 6 6 2 4 2 2 2" xfId="49490" xr:uid="{00000000-0005-0000-0000-00009BC00000}"/>
    <cellStyle name="20% - Accent1 6 6 2 4 2 3" xfId="49491" xr:uid="{00000000-0005-0000-0000-00009CC00000}"/>
    <cellStyle name="20% - Accent1 6 6 2 4 3" xfId="49492" xr:uid="{00000000-0005-0000-0000-00009DC00000}"/>
    <cellStyle name="20% - Accent1 6 6 2 4 3 2" xfId="49493" xr:uid="{00000000-0005-0000-0000-00009EC00000}"/>
    <cellStyle name="20% - Accent1 6 6 2 4 4" xfId="49494" xr:uid="{00000000-0005-0000-0000-00009FC00000}"/>
    <cellStyle name="20% - Accent1 6 6 2 5" xfId="49495" xr:uid="{00000000-0005-0000-0000-0000A0C00000}"/>
    <cellStyle name="20% - Accent1 6 6 2 5 2" xfId="49496" xr:uid="{00000000-0005-0000-0000-0000A1C00000}"/>
    <cellStyle name="20% - Accent1 6 6 2 5 2 2" xfId="49497" xr:uid="{00000000-0005-0000-0000-0000A2C00000}"/>
    <cellStyle name="20% - Accent1 6 6 2 5 3" xfId="49498" xr:uid="{00000000-0005-0000-0000-0000A3C00000}"/>
    <cellStyle name="20% - Accent1 6 6 2 6" xfId="49499" xr:uid="{00000000-0005-0000-0000-0000A4C00000}"/>
    <cellStyle name="20% - Accent1 6 6 2 6 2" xfId="49500" xr:uid="{00000000-0005-0000-0000-0000A5C00000}"/>
    <cellStyle name="20% - Accent1 6 6 2 6 2 2" xfId="49501" xr:uid="{00000000-0005-0000-0000-0000A6C00000}"/>
    <cellStyle name="20% - Accent1 6 6 2 6 3" xfId="49502" xr:uid="{00000000-0005-0000-0000-0000A7C00000}"/>
    <cellStyle name="20% - Accent1 6 6 2 7" xfId="49503" xr:uid="{00000000-0005-0000-0000-0000A8C00000}"/>
    <cellStyle name="20% - Accent1 6 6 2 7 2" xfId="49504" xr:uid="{00000000-0005-0000-0000-0000A9C00000}"/>
    <cellStyle name="20% - Accent1 6 6 2 8" xfId="49505" xr:uid="{00000000-0005-0000-0000-0000AAC00000}"/>
    <cellStyle name="20% - Accent1 6 6 2 8 2" xfId="49506" xr:uid="{00000000-0005-0000-0000-0000ABC00000}"/>
    <cellStyle name="20% - Accent1 6 6 2 9" xfId="49507" xr:uid="{00000000-0005-0000-0000-0000ACC00000}"/>
    <cellStyle name="20% - Accent1 6 6 3" xfId="49508" xr:uid="{00000000-0005-0000-0000-0000ADC00000}"/>
    <cellStyle name="20% - Accent1 6 6 3 2" xfId="49509" xr:uid="{00000000-0005-0000-0000-0000AEC00000}"/>
    <cellStyle name="20% - Accent1 6 6 3 2 2" xfId="49510" xr:uid="{00000000-0005-0000-0000-0000AFC00000}"/>
    <cellStyle name="20% - Accent1 6 6 3 2 2 2" xfId="49511" xr:uid="{00000000-0005-0000-0000-0000B0C00000}"/>
    <cellStyle name="20% - Accent1 6 6 3 2 2 2 2" xfId="49512" xr:uid="{00000000-0005-0000-0000-0000B1C00000}"/>
    <cellStyle name="20% - Accent1 6 6 3 2 2 3" xfId="49513" xr:uid="{00000000-0005-0000-0000-0000B2C00000}"/>
    <cellStyle name="20% - Accent1 6 6 3 2 3" xfId="49514" xr:uid="{00000000-0005-0000-0000-0000B3C00000}"/>
    <cellStyle name="20% - Accent1 6 6 3 2 3 2" xfId="49515" xr:uid="{00000000-0005-0000-0000-0000B4C00000}"/>
    <cellStyle name="20% - Accent1 6 6 3 2 4" xfId="49516" xr:uid="{00000000-0005-0000-0000-0000B5C00000}"/>
    <cellStyle name="20% - Accent1 6 6 3 3" xfId="49517" xr:uid="{00000000-0005-0000-0000-0000B6C00000}"/>
    <cellStyle name="20% - Accent1 6 6 3 3 2" xfId="49518" xr:uid="{00000000-0005-0000-0000-0000B7C00000}"/>
    <cellStyle name="20% - Accent1 6 6 3 3 2 2" xfId="49519" xr:uid="{00000000-0005-0000-0000-0000B8C00000}"/>
    <cellStyle name="20% - Accent1 6 6 3 3 2 2 2" xfId="49520" xr:uid="{00000000-0005-0000-0000-0000B9C00000}"/>
    <cellStyle name="20% - Accent1 6 6 3 3 2 3" xfId="49521" xr:uid="{00000000-0005-0000-0000-0000BAC00000}"/>
    <cellStyle name="20% - Accent1 6 6 3 3 3" xfId="49522" xr:uid="{00000000-0005-0000-0000-0000BBC00000}"/>
    <cellStyle name="20% - Accent1 6 6 3 3 3 2" xfId="49523" xr:uid="{00000000-0005-0000-0000-0000BCC00000}"/>
    <cellStyle name="20% - Accent1 6 6 3 3 4" xfId="49524" xr:uid="{00000000-0005-0000-0000-0000BDC00000}"/>
    <cellStyle name="20% - Accent1 6 6 3 4" xfId="49525" xr:uid="{00000000-0005-0000-0000-0000BEC00000}"/>
    <cellStyle name="20% - Accent1 6 6 3 4 2" xfId="49526" xr:uid="{00000000-0005-0000-0000-0000BFC00000}"/>
    <cellStyle name="20% - Accent1 6 6 3 4 2 2" xfId="49527" xr:uid="{00000000-0005-0000-0000-0000C0C00000}"/>
    <cellStyle name="20% - Accent1 6 6 3 4 2 2 2" xfId="49528" xr:uid="{00000000-0005-0000-0000-0000C1C00000}"/>
    <cellStyle name="20% - Accent1 6 6 3 4 2 3" xfId="49529" xr:uid="{00000000-0005-0000-0000-0000C2C00000}"/>
    <cellStyle name="20% - Accent1 6 6 3 4 3" xfId="49530" xr:uid="{00000000-0005-0000-0000-0000C3C00000}"/>
    <cellStyle name="20% - Accent1 6 6 3 4 3 2" xfId="49531" xr:uid="{00000000-0005-0000-0000-0000C4C00000}"/>
    <cellStyle name="20% - Accent1 6 6 3 4 4" xfId="49532" xr:uid="{00000000-0005-0000-0000-0000C5C00000}"/>
    <cellStyle name="20% - Accent1 6 6 3 5" xfId="49533" xr:uid="{00000000-0005-0000-0000-0000C6C00000}"/>
    <cellStyle name="20% - Accent1 6 6 3 5 2" xfId="49534" xr:uid="{00000000-0005-0000-0000-0000C7C00000}"/>
    <cellStyle name="20% - Accent1 6 6 3 5 2 2" xfId="49535" xr:uid="{00000000-0005-0000-0000-0000C8C00000}"/>
    <cellStyle name="20% - Accent1 6 6 3 5 3" xfId="49536" xr:uid="{00000000-0005-0000-0000-0000C9C00000}"/>
    <cellStyle name="20% - Accent1 6 6 3 6" xfId="49537" xr:uid="{00000000-0005-0000-0000-0000CAC00000}"/>
    <cellStyle name="20% - Accent1 6 6 3 6 2" xfId="49538" xr:uid="{00000000-0005-0000-0000-0000CBC00000}"/>
    <cellStyle name="20% - Accent1 6 6 3 6 2 2" xfId="49539" xr:uid="{00000000-0005-0000-0000-0000CCC00000}"/>
    <cellStyle name="20% - Accent1 6 6 3 6 3" xfId="49540" xr:uid="{00000000-0005-0000-0000-0000CDC00000}"/>
    <cellStyle name="20% - Accent1 6 6 3 7" xfId="49541" xr:uid="{00000000-0005-0000-0000-0000CEC00000}"/>
    <cellStyle name="20% - Accent1 6 6 3 7 2" xfId="49542" xr:uid="{00000000-0005-0000-0000-0000CFC00000}"/>
    <cellStyle name="20% - Accent1 6 6 3 8" xfId="49543" xr:uid="{00000000-0005-0000-0000-0000D0C00000}"/>
    <cellStyle name="20% - Accent1 6 6 3 8 2" xfId="49544" xr:uid="{00000000-0005-0000-0000-0000D1C00000}"/>
    <cellStyle name="20% - Accent1 6 6 3 9" xfId="49545" xr:uid="{00000000-0005-0000-0000-0000D2C00000}"/>
    <cellStyle name="20% - Accent1 6 6 4" xfId="49546" xr:uid="{00000000-0005-0000-0000-0000D3C00000}"/>
    <cellStyle name="20% - Accent1 6 6 4 2" xfId="49547" xr:uid="{00000000-0005-0000-0000-0000D4C00000}"/>
    <cellStyle name="20% - Accent1 6 6 4 2 2" xfId="49548" xr:uid="{00000000-0005-0000-0000-0000D5C00000}"/>
    <cellStyle name="20% - Accent1 6 6 4 2 2 2" xfId="49549" xr:uid="{00000000-0005-0000-0000-0000D6C00000}"/>
    <cellStyle name="20% - Accent1 6 6 4 2 3" xfId="49550" xr:uid="{00000000-0005-0000-0000-0000D7C00000}"/>
    <cellStyle name="20% - Accent1 6 6 4 3" xfId="49551" xr:uid="{00000000-0005-0000-0000-0000D8C00000}"/>
    <cellStyle name="20% - Accent1 6 6 4 3 2" xfId="49552" xr:uid="{00000000-0005-0000-0000-0000D9C00000}"/>
    <cellStyle name="20% - Accent1 6 6 4 4" xfId="49553" xr:uid="{00000000-0005-0000-0000-0000DAC00000}"/>
    <cellStyle name="20% - Accent1 6 6 5" xfId="49554" xr:uid="{00000000-0005-0000-0000-0000DBC00000}"/>
    <cellStyle name="20% - Accent1 6 6 5 2" xfId="49555" xr:uid="{00000000-0005-0000-0000-0000DCC00000}"/>
    <cellStyle name="20% - Accent1 6 6 5 2 2" xfId="49556" xr:uid="{00000000-0005-0000-0000-0000DDC00000}"/>
    <cellStyle name="20% - Accent1 6 6 5 2 2 2" xfId="49557" xr:uid="{00000000-0005-0000-0000-0000DEC00000}"/>
    <cellStyle name="20% - Accent1 6 6 5 2 3" xfId="49558" xr:uid="{00000000-0005-0000-0000-0000DFC00000}"/>
    <cellStyle name="20% - Accent1 6 6 5 3" xfId="49559" xr:uid="{00000000-0005-0000-0000-0000E0C00000}"/>
    <cellStyle name="20% - Accent1 6 6 5 3 2" xfId="49560" xr:uid="{00000000-0005-0000-0000-0000E1C00000}"/>
    <cellStyle name="20% - Accent1 6 6 5 4" xfId="49561" xr:uid="{00000000-0005-0000-0000-0000E2C00000}"/>
    <cellStyle name="20% - Accent1 6 6 6" xfId="49562" xr:uid="{00000000-0005-0000-0000-0000E3C00000}"/>
    <cellStyle name="20% - Accent1 6 6 6 2" xfId="49563" xr:uid="{00000000-0005-0000-0000-0000E4C00000}"/>
    <cellStyle name="20% - Accent1 6 6 6 2 2" xfId="49564" xr:uid="{00000000-0005-0000-0000-0000E5C00000}"/>
    <cellStyle name="20% - Accent1 6 6 6 2 2 2" xfId="49565" xr:uid="{00000000-0005-0000-0000-0000E6C00000}"/>
    <cellStyle name="20% - Accent1 6 6 6 2 3" xfId="49566" xr:uid="{00000000-0005-0000-0000-0000E7C00000}"/>
    <cellStyle name="20% - Accent1 6 6 6 3" xfId="49567" xr:uid="{00000000-0005-0000-0000-0000E8C00000}"/>
    <cellStyle name="20% - Accent1 6 6 6 3 2" xfId="49568" xr:uid="{00000000-0005-0000-0000-0000E9C00000}"/>
    <cellStyle name="20% - Accent1 6 6 6 4" xfId="49569" xr:uid="{00000000-0005-0000-0000-0000EAC00000}"/>
    <cellStyle name="20% - Accent1 6 6 7" xfId="49570" xr:uid="{00000000-0005-0000-0000-0000EBC00000}"/>
    <cellStyle name="20% - Accent1 6 6 7 2" xfId="49571" xr:uid="{00000000-0005-0000-0000-0000ECC00000}"/>
    <cellStyle name="20% - Accent1 6 6 7 2 2" xfId="49572" xr:uid="{00000000-0005-0000-0000-0000EDC00000}"/>
    <cellStyle name="20% - Accent1 6 6 7 3" xfId="49573" xr:uid="{00000000-0005-0000-0000-0000EEC00000}"/>
    <cellStyle name="20% - Accent1 6 6 8" xfId="49574" xr:uid="{00000000-0005-0000-0000-0000EFC00000}"/>
    <cellStyle name="20% - Accent1 6 6 8 2" xfId="49575" xr:uid="{00000000-0005-0000-0000-0000F0C00000}"/>
    <cellStyle name="20% - Accent1 6 6 8 2 2" xfId="49576" xr:uid="{00000000-0005-0000-0000-0000F1C00000}"/>
    <cellStyle name="20% - Accent1 6 6 8 3" xfId="49577" xr:uid="{00000000-0005-0000-0000-0000F2C00000}"/>
    <cellStyle name="20% - Accent1 6 6 9" xfId="49578" xr:uid="{00000000-0005-0000-0000-0000F3C00000}"/>
    <cellStyle name="20% - Accent1 6 6 9 2" xfId="49579" xr:uid="{00000000-0005-0000-0000-0000F4C00000}"/>
    <cellStyle name="20% - Accent1 6 7" xfId="49580" xr:uid="{00000000-0005-0000-0000-0000F5C00000}"/>
    <cellStyle name="20% - Accent1 6 7 2" xfId="49581" xr:uid="{00000000-0005-0000-0000-0000F6C00000}"/>
    <cellStyle name="20% - Accent1 6 7 2 2" xfId="49582" xr:uid="{00000000-0005-0000-0000-0000F7C00000}"/>
    <cellStyle name="20% - Accent1 6 7 2 2 2" xfId="49583" xr:uid="{00000000-0005-0000-0000-0000F8C00000}"/>
    <cellStyle name="20% - Accent1 6 7 2 2 2 2" xfId="49584" xr:uid="{00000000-0005-0000-0000-0000F9C00000}"/>
    <cellStyle name="20% - Accent1 6 7 2 2 3" xfId="49585" xr:uid="{00000000-0005-0000-0000-0000FAC00000}"/>
    <cellStyle name="20% - Accent1 6 7 2 3" xfId="49586" xr:uid="{00000000-0005-0000-0000-0000FBC00000}"/>
    <cellStyle name="20% - Accent1 6 7 2 3 2" xfId="49587" xr:uid="{00000000-0005-0000-0000-0000FCC00000}"/>
    <cellStyle name="20% - Accent1 6 7 2 4" xfId="49588" xr:uid="{00000000-0005-0000-0000-0000FDC00000}"/>
    <cellStyle name="20% - Accent1 6 7 3" xfId="49589" xr:uid="{00000000-0005-0000-0000-0000FEC00000}"/>
    <cellStyle name="20% - Accent1 6 7 3 2" xfId="49590" xr:uid="{00000000-0005-0000-0000-0000FFC00000}"/>
    <cellStyle name="20% - Accent1 6 7 3 2 2" xfId="49591" xr:uid="{00000000-0005-0000-0000-000000C10000}"/>
    <cellStyle name="20% - Accent1 6 7 3 2 2 2" xfId="49592" xr:uid="{00000000-0005-0000-0000-000001C10000}"/>
    <cellStyle name="20% - Accent1 6 7 3 2 3" xfId="49593" xr:uid="{00000000-0005-0000-0000-000002C10000}"/>
    <cellStyle name="20% - Accent1 6 7 3 3" xfId="49594" xr:uid="{00000000-0005-0000-0000-000003C10000}"/>
    <cellStyle name="20% - Accent1 6 7 3 3 2" xfId="49595" xr:uid="{00000000-0005-0000-0000-000004C10000}"/>
    <cellStyle name="20% - Accent1 6 7 3 4" xfId="49596" xr:uid="{00000000-0005-0000-0000-000005C10000}"/>
    <cellStyle name="20% - Accent1 6 7 4" xfId="49597" xr:uid="{00000000-0005-0000-0000-000006C10000}"/>
    <cellStyle name="20% - Accent1 6 7 4 2" xfId="49598" xr:uid="{00000000-0005-0000-0000-000007C10000}"/>
    <cellStyle name="20% - Accent1 6 7 4 2 2" xfId="49599" xr:uid="{00000000-0005-0000-0000-000008C10000}"/>
    <cellStyle name="20% - Accent1 6 7 4 2 2 2" xfId="49600" xr:uid="{00000000-0005-0000-0000-000009C10000}"/>
    <cellStyle name="20% - Accent1 6 7 4 2 3" xfId="49601" xr:uid="{00000000-0005-0000-0000-00000AC10000}"/>
    <cellStyle name="20% - Accent1 6 7 4 3" xfId="49602" xr:uid="{00000000-0005-0000-0000-00000BC10000}"/>
    <cellStyle name="20% - Accent1 6 7 4 3 2" xfId="49603" xr:uid="{00000000-0005-0000-0000-00000CC10000}"/>
    <cellStyle name="20% - Accent1 6 7 4 4" xfId="49604" xr:uid="{00000000-0005-0000-0000-00000DC10000}"/>
    <cellStyle name="20% - Accent1 6 7 5" xfId="49605" xr:uid="{00000000-0005-0000-0000-00000EC10000}"/>
    <cellStyle name="20% - Accent1 6 7 5 2" xfId="49606" xr:uid="{00000000-0005-0000-0000-00000FC10000}"/>
    <cellStyle name="20% - Accent1 6 7 5 2 2" xfId="49607" xr:uid="{00000000-0005-0000-0000-000010C10000}"/>
    <cellStyle name="20% - Accent1 6 7 5 3" xfId="49608" xr:uid="{00000000-0005-0000-0000-000011C10000}"/>
    <cellStyle name="20% - Accent1 6 7 6" xfId="49609" xr:uid="{00000000-0005-0000-0000-000012C10000}"/>
    <cellStyle name="20% - Accent1 6 7 6 2" xfId="49610" xr:uid="{00000000-0005-0000-0000-000013C10000}"/>
    <cellStyle name="20% - Accent1 6 7 6 2 2" xfId="49611" xr:uid="{00000000-0005-0000-0000-000014C10000}"/>
    <cellStyle name="20% - Accent1 6 7 6 3" xfId="49612" xr:uid="{00000000-0005-0000-0000-000015C10000}"/>
    <cellStyle name="20% - Accent1 6 7 7" xfId="49613" xr:uid="{00000000-0005-0000-0000-000016C10000}"/>
    <cellStyle name="20% - Accent1 6 7 7 2" xfId="49614" xr:uid="{00000000-0005-0000-0000-000017C10000}"/>
    <cellStyle name="20% - Accent1 6 7 8" xfId="49615" xr:uid="{00000000-0005-0000-0000-000018C10000}"/>
    <cellStyle name="20% - Accent1 6 7 8 2" xfId="49616" xr:uid="{00000000-0005-0000-0000-000019C10000}"/>
    <cellStyle name="20% - Accent1 6 7 9" xfId="49617" xr:uid="{00000000-0005-0000-0000-00001AC10000}"/>
    <cellStyle name="20% - Accent1 6 8" xfId="49618" xr:uid="{00000000-0005-0000-0000-00001BC10000}"/>
    <cellStyle name="20% - Accent1 6 8 2" xfId="49619" xr:uid="{00000000-0005-0000-0000-00001CC10000}"/>
    <cellStyle name="20% - Accent1 6 8 2 2" xfId="49620" xr:uid="{00000000-0005-0000-0000-00001DC10000}"/>
    <cellStyle name="20% - Accent1 6 8 2 2 2" xfId="49621" xr:uid="{00000000-0005-0000-0000-00001EC10000}"/>
    <cellStyle name="20% - Accent1 6 8 2 2 2 2" xfId="49622" xr:uid="{00000000-0005-0000-0000-00001FC10000}"/>
    <cellStyle name="20% - Accent1 6 8 2 2 3" xfId="49623" xr:uid="{00000000-0005-0000-0000-000020C10000}"/>
    <cellStyle name="20% - Accent1 6 8 2 3" xfId="49624" xr:uid="{00000000-0005-0000-0000-000021C10000}"/>
    <cellStyle name="20% - Accent1 6 8 2 3 2" xfId="49625" xr:uid="{00000000-0005-0000-0000-000022C10000}"/>
    <cellStyle name="20% - Accent1 6 8 2 4" xfId="49626" xr:uid="{00000000-0005-0000-0000-000023C10000}"/>
    <cellStyle name="20% - Accent1 6 8 3" xfId="49627" xr:uid="{00000000-0005-0000-0000-000024C10000}"/>
    <cellStyle name="20% - Accent1 6 8 3 2" xfId="49628" xr:uid="{00000000-0005-0000-0000-000025C10000}"/>
    <cellStyle name="20% - Accent1 6 8 3 2 2" xfId="49629" xr:uid="{00000000-0005-0000-0000-000026C10000}"/>
    <cellStyle name="20% - Accent1 6 8 3 2 2 2" xfId="49630" xr:uid="{00000000-0005-0000-0000-000027C10000}"/>
    <cellStyle name="20% - Accent1 6 8 3 2 3" xfId="49631" xr:uid="{00000000-0005-0000-0000-000028C10000}"/>
    <cellStyle name="20% - Accent1 6 8 3 3" xfId="49632" xr:uid="{00000000-0005-0000-0000-000029C10000}"/>
    <cellStyle name="20% - Accent1 6 8 3 3 2" xfId="49633" xr:uid="{00000000-0005-0000-0000-00002AC10000}"/>
    <cellStyle name="20% - Accent1 6 8 3 4" xfId="49634" xr:uid="{00000000-0005-0000-0000-00002BC10000}"/>
    <cellStyle name="20% - Accent1 6 8 4" xfId="49635" xr:uid="{00000000-0005-0000-0000-00002CC10000}"/>
    <cellStyle name="20% - Accent1 6 8 4 2" xfId="49636" xr:uid="{00000000-0005-0000-0000-00002DC10000}"/>
    <cellStyle name="20% - Accent1 6 8 4 2 2" xfId="49637" xr:uid="{00000000-0005-0000-0000-00002EC10000}"/>
    <cellStyle name="20% - Accent1 6 8 4 2 2 2" xfId="49638" xr:uid="{00000000-0005-0000-0000-00002FC10000}"/>
    <cellStyle name="20% - Accent1 6 8 4 2 3" xfId="49639" xr:uid="{00000000-0005-0000-0000-000030C10000}"/>
    <cellStyle name="20% - Accent1 6 8 4 3" xfId="49640" xr:uid="{00000000-0005-0000-0000-000031C10000}"/>
    <cellStyle name="20% - Accent1 6 8 4 3 2" xfId="49641" xr:uid="{00000000-0005-0000-0000-000032C10000}"/>
    <cellStyle name="20% - Accent1 6 8 4 4" xfId="49642" xr:uid="{00000000-0005-0000-0000-000033C10000}"/>
    <cellStyle name="20% - Accent1 6 8 5" xfId="49643" xr:uid="{00000000-0005-0000-0000-000034C10000}"/>
    <cellStyle name="20% - Accent1 6 8 5 2" xfId="49644" xr:uid="{00000000-0005-0000-0000-000035C10000}"/>
    <cellStyle name="20% - Accent1 6 8 5 2 2" xfId="49645" xr:uid="{00000000-0005-0000-0000-000036C10000}"/>
    <cellStyle name="20% - Accent1 6 8 5 3" xfId="49646" xr:uid="{00000000-0005-0000-0000-000037C10000}"/>
    <cellStyle name="20% - Accent1 6 8 6" xfId="49647" xr:uid="{00000000-0005-0000-0000-000038C10000}"/>
    <cellStyle name="20% - Accent1 6 8 6 2" xfId="49648" xr:uid="{00000000-0005-0000-0000-000039C10000}"/>
    <cellStyle name="20% - Accent1 6 8 6 2 2" xfId="49649" xr:uid="{00000000-0005-0000-0000-00003AC10000}"/>
    <cellStyle name="20% - Accent1 6 8 6 3" xfId="49650" xr:uid="{00000000-0005-0000-0000-00003BC10000}"/>
    <cellStyle name="20% - Accent1 6 8 7" xfId="49651" xr:uid="{00000000-0005-0000-0000-00003CC10000}"/>
    <cellStyle name="20% - Accent1 6 8 7 2" xfId="49652" xr:uid="{00000000-0005-0000-0000-00003DC10000}"/>
    <cellStyle name="20% - Accent1 6 8 8" xfId="49653" xr:uid="{00000000-0005-0000-0000-00003EC10000}"/>
    <cellStyle name="20% - Accent1 6 8 8 2" xfId="49654" xr:uid="{00000000-0005-0000-0000-00003FC10000}"/>
    <cellStyle name="20% - Accent1 6 8 9" xfId="49655" xr:uid="{00000000-0005-0000-0000-000040C10000}"/>
    <cellStyle name="20% - Accent1 6 9" xfId="49656" xr:uid="{00000000-0005-0000-0000-000041C10000}"/>
    <cellStyle name="20% - Accent1 6 9 2" xfId="49657" xr:uid="{00000000-0005-0000-0000-000042C10000}"/>
    <cellStyle name="20% - Accent1 6 9 2 2" xfId="49658" xr:uid="{00000000-0005-0000-0000-000043C10000}"/>
    <cellStyle name="20% - Accent1 6 9 2 2 2" xfId="49659" xr:uid="{00000000-0005-0000-0000-000044C10000}"/>
    <cellStyle name="20% - Accent1 6 9 2 3" xfId="49660" xr:uid="{00000000-0005-0000-0000-000045C10000}"/>
    <cellStyle name="20% - Accent1 6 9 3" xfId="49661" xr:uid="{00000000-0005-0000-0000-000046C10000}"/>
    <cellStyle name="20% - Accent1 6 9 3 2" xfId="49662" xr:uid="{00000000-0005-0000-0000-000047C10000}"/>
    <cellStyle name="20% - Accent1 6 9 4" xfId="49663" xr:uid="{00000000-0005-0000-0000-000048C10000}"/>
    <cellStyle name="20% - Accent1 7" xfId="49664" xr:uid="{00000000-0005-0000-0000-000049C10000}"/>
    <cellStyle name="20% - Accent1 7 10" xfId="49665" xr:uid="{00000000-0005-0000-0000-00004AC10000}"/>
    <cellStyle name="20% - Accent1 7 10 2" xfId="49666" xr:uid="{00000000-0005-0000-0000-00004BC10000}"/>
    <cellStyle name="20% - Accent1 7 10 2 2" xfId="49667" xr:uid="{00000000-0005-0000-0000-00004CC10000}"/>
    <cellStyle name="20% - Accent1 7 10 2 2 2" xfId="49668" xr:uid="{00000000-0005-0000-0000-00004DC10000}"/>
    <cellStyle name="20% - Accent1 7 10 2 3" xfId="49669" xr:uid="{00000000-0005-0000-0000-00004EC10000}"/>
    <cellStyle name="20% - Accent1 7 10 3" xfId="49670" xr:uid="{00000000-0005-0000-0000-00004FC10000}"/>
    <cellStyle name="20% - Accent1 7 10 3 2" xfId="49671" xr:uid="{00000000-0005-0000-0000-000050C10000}"/>
    <cellStyle name="20% - Accent1 7 10 4" xfId="49672" xr:uid="{00000000-0005-0000-0000-000051C10000}"/>
    <cellStyle name="20% - Accent1 7 11" xfId="49673" xr:uid="{00000000-0005-0000-0000-000052C10000}"/>
    <cellStyle name="20% - Accent1 7 11 2" xfId="49674" xr:uid="{00000000-0005-0000-0000-000053C10000}"/>
    <cellStyle name="20% - Accent1 7 11 2 2" xfId="49675" xr:uid="{00000000-0005-0000-0000-000054C10000}"/>
    <cellStyle name="20% - Accent1 7 11 2 2 2" xfId="49676" xr:uid="{00000000-0005-0000-0000-000055C10000}"/>
    <cellStyle name="20% - Accent1 7 11 2 3" xfId="49677" xr:uid="{00000000-0005-0000-0000-000056C10000}"/>
    <cellStyle name="20% - Accent1 7 11 3" xfId="49678" xr:uid="{00000000-0005-0000-0000-000057C10000}"/>
    <cellStyle name="20% - Accent1 7 11 3 2" xfId="49679" xr:uid="{00000000-0005-0000-0000-000058C10000}"/>
    <cellStyle name="20% - Accent1 7 11 4" xfId="49680" xr:uid="{00000000-0005-0000-0000-000059C10000}"/>
    <cellStyle name="20% - Accent1 7 12" xfId="49681" xr:uid="{00000000-0005-0000-0000-00005AC10000}"/>
    <cellStyle name="20% - Accent1 7 12 2" xfId="49682" xr:uid="{00000000-0005-0000-0000-00005BC10000}"/>
    <cellStyle name="20% - Accent1 7 12 2 2" xfId="49683" xr:uid="{00000000-0005-0000-0000-00005CC10000}"/>
    <cellStyle name="20% - Accent1 7 12 3" xfId="49684" xr:uid="{00000000-0005-0000-0000-00005DC10000}"/>
    <cellStyle name="20% - Accent1 7 13" xfId="49685" xr:uid="{00000000-0005-0000-0000-00005EC10000}"/>
    <cellStyle name="20% - Accent1 7 13 2" xfId="49686" xr:uid="{00000000-0005-0000-0000-00005FC10000}"/>
    <cellStyle name="20% - Accent1 7 13 2 2" xfId="49687" xr:uid="{00000000-0005-0000-0000-000060C10000}"/>
    <cellStyle name="20% - Accent1 7 13 3" xfId="49688" xr:uid="{00000000-0005-0000-0000-000061C10000}"/>
    <cellStyle name="20% - Accent1 7 14" xfId="49689" xr:uid="{00000000-0005-0000-0000-000062C10000}"/>
    <cellStyle name="20% - Accent1 7 14 2" xfId="49690" xr:uid="{00000000-0005-0000-0000-000063C10000}"/>
    <cellStyle name="20% - Accent1 7 15" xfId="49691" xr:uid="{00000000-0005-0000-0000-000064C10000}"/>
    <cellStyle name="20% - Accent1 7 15 2" xfId="49692" xr:uid="{00000000-0005-0000-0000-000065C10000}"/>
    <cellStyle name="20% - Accent1 7 16" xfId="49693" xr:uid="{00000000-0005-0000-0000-000066C10000}"/>
    <cellStyle name="20% - Accent1 7 2" xfId="49694" xr:uid="{00000000-0005-0000-0000-000067C10000}"/>
    <cellStyle name="20% - Accent1 7 2 10" xfId="49695" xr:uid="{00000000-0005-0000-0000-000068C10000}"/>
    <cellStyle name="20% - Accent1 7 2 10 2" xfId="49696" xr:uid="{00000000-0005-0000-0000-000069C10000}"/>
    <cellStyle name="20% - Accent1 7 2 10 2 2" xfId="49697" xr:uid="{00000000-0005-0000-0000-00006AC10000}"/>
    <cellStyle name="20% - Accent1 7 2 10 2 2 2" xfId="49698" xr:uid="{00000000-0005-0000-0000-00006BC10000}"/>
    <cellStyle name="20% - Accent1 7 2 10 2 3" xfId="49699" xr:uid="{00000000-0005-0000-0000-00006CC10000}"/>
    <cellStyle name="20% - Accent1 7 2 10 3" xfId="49700" xr:uid="{00000000-0005-0000-0000-00006DC10000}"/>
    <cellStyle name="20% - Accent1 7 2 10 3 2" xfId="49701" xr:uid="{00000000-0005-0000-0000-00006EC10000}"/>
    <cellStyle name="20% - Accent1 7 2 10 4" xfId="49702" xr:uid="{00000000-0005-0000-0000-00006FC10000}"/>
    <cellStyle name="20% - Accent1 7 2 11" xfId="49703" xr:uid="{00000000-0005-0000-0000-000070C10000}"/>
    <cellStyle name="20% - Accent1 7 2 11 2" xfId="49704" xr:uid="{00000000-0005-0000-0000-000071C10000}"/>
    <cellStyle name="20% - Accent1 7 2 11 2 2" xfId="49705" xr:uid="{00000000-0005-0000-0000-000072C10000}"/>
    <cellStyle name="20% - Accent1 7 2 11 3" xfId="49706" xr:uid="{00000000-0005-0000-0000-000073C10000}"/>
    <cellStyle name="20% - Accent1 7 2 12" xfId="49707" xr:uid="{00000000-0005-0000-0000-000074C10000}"/>
    <cellStyle name="20% - Accent1 7 2 12 2" xfId="49708" xr:uid="{00000000-0005-0000-0000-000075C10000}"/>
    <cellStyle name="20% - Accent1 7 2 12 2 2" xfId="49709" xr:uid="{00000000-0005-0000-0000-000076C10000}"/>
    <cellStyle name="20% - Accent1 7 2 12 3" xfId="49710" xr:uid="{00000000-0005-0000-0000-000077C10000}"/>
    <cellStyle name="20% - Accent1 7 2 13" xfId="49711" xr:uid="{00000000-0005-0000-0000-000078C10000}"/>
    <cellStyle name="20% - Accent1 7 2 13 2" xfId="49712" xr:uid="{00000000-0005-0000-0000-000079C10000}"/>
    <cellStyle name="20% - Accent1 7 2 14" xfId="49713" xr:uid="{00000000-0005-0000-0000-00007AC10000}"/>
    <cellStyle name="20% - Accent1 7 2 14 2" xfId="49714" xr:uid="{00000000-0005-0000-0000-00007BC10000}"/>
    <cellStyle name="20% - Accent1 7 2 15" xfId="49715" xr:uid="{00000000-0005-0000-0000-00007CC10000}"/>
    <cellStyle name="20% - Accent1 7 2 2" xfId="49716" xr:uid="{00000000-0005-0000-0000-00007DC10000}"/>
    <cellStyle name="20% - Accent1 7 2 2 10" xfId="49717" xr:uid="{00000000-0005-0000-0000-00007EC10000}"/>
    <cellStyle name="20% - Accent1 7 2 2 10 2" xfId="49718" xr:uid="{00000000-0005-0000-0000-00007FC10000}"/>
    <cellStyle name="20% - Accent1 7 2 2 10 2 2" xfId="49719" xr:uid="{00000000-0005-0000-0000-000080C10000}"/>
    <cellStyle name="20% - Accent1 7 2 2 10 3" xfId="49720" xr:uid="{00000000-0005-0000-0000-000081C10000}"/>
    <cellStyle name="20% - Accent1 7 2 2 11" xfId="49721" xr:uid="{00000000-0005-0000-0000-000082C10000}"/>
    <cellStyle name="20% - Accent1 7 2 2 11 2" xfId="49722" xr:uid="{00000000-0005-0000-0000-000083C10000}"/>
    <cellStyle name="20% - Accent1 7 2 2 11 2 2" xfId="49723" xr:uid="{00000000-0005-0000-0000-000084C10000}"/>
    <cellStyle name="20% - Accent1 7 2 2 11 3" xfId="49724" xr:uid="{00000000-0005-0000-0000-000085C10000}"/>
    <cellStyle name="20% - Accent1 7 2 2 12" xfId="49725" xr:uid="{00000000-0005-0000-0000-000086C10000}"/>
    <cellStyle name="20% - Accent1 7 2 2 12 2" xfId="49726" xr:uid="{00000000-0005-0000-0000-000087C10000}"/>
    <cellStyle name="20% - Accent1 7 2 2 13" xfId="49727" xr:uid="{00000000-0005-0000-0000-000088C10000}"/>
    <cellStyle name="20% - Accent1 7 2 2 13 2" xfId="49728" xr:uid="{00000000-0005-0000-0000-000089C10000}"/>
    <cellStyle name="20% - Accent1 7 2 2 14" xfId="49729" xr:uid="{00000000-0005-0000-0000-00008AC10000}"/>
    <cellStyle name="20% - Accent1 7 2 2 2" xfId="49730" xr:uid="{00000000-0005-0000-0000-00008BC10000}"/>
    <cellStyle name="20% - Accent1 7 2 2 2 10" xfId="49731" xr:uid="{00000000-0005-0000-0000-00008CC10000}"/>
    <cellStyle name="20% - Accent1 7 2 2 2 10 2" xfId="49732" xr:uid="{00000000-0005-0000-0000-00008DC10000}"/>
    <cellStyle name="20% - Accent1 7 2 2 2 11" xfId="49733" xr:uid="{00000000-0005-0000-0000-00008EC10000}"/>
    <cellStyle name="20% - Accent1 7 2 2 2 2" xfId="49734" xr:uid="{00000000-0005-0000-0000-00008FC10000}"/>
    <cellStyle name="20% - Accent1 7 2 2 2 2 2" xfId="49735" xr:uid="{00000000-0005-0000-0000-000090C10000}"/>
    <cellStyle name="20% - Accent1 7 2 2 2 2 2 2" xfId="49736" xr:uid="{00000000-0005-0000-0000-000091C10000}"/>
    <cellStyle name="20% - Accent1 7 2 2 2 2 2 2 2" xfId="49737" xr:uid="{00000000-0005-0000-0000-000092C10000}"/>
    <cellStyle name="20% - Accent1 7 2 2 2 2 2 2 2 2" xfId="49738" xr:uid="{00000000-0005-0000-0000-000093C10000}"/>
    <cellStyle name="20% - Accent1 7 2 2 2 2 2 2 3" xfId="49739" xr:uid="{00000000-0005-0000-0000-000094C10000}"/>
    <cellStyle name="20% - Accent1 7 2 2 2 2 2 3" xfId="49740" xr:uid="{00000000-0005-0000-0000-000095C10000}"/>
    <cellStyle name="20% - Accent1 7 2 2 2 2 2 3 2" xfId="49741" xr:uid="{00000000-0005-0000-0000-000096C10000}"/>
    <cellStyle name="20% - Accent1 7 2 2 2 2 2 4" xfId="49742" xr:uid="{00000000-0005-0000-0000-000097C10000}"/>
    <cellStyle name="20% - Accent1 7 2 2 2 2 3" xfId="49743" xr:uid="{00000000-0005-0000-0000-000098C10000}"/>
    <cellStyle name="20% - Accent1 7 2 2 2 2 3 2" xfId="49744" xr:uid="{00000000-0005-0000-0000-000099C10000}"/>
    <cellStyle name="20% - Accent1 7 2 2 2 2 3 2 2" xfId="49745" xr:uid="{00000000-0005-0000-0000-00009AC10000}"/>
    <cellStyle name="20% - Accent1 7 2 2 2 2 3 2 2 2" xfId="49746" xr:uid="{00000000-0005-0000-0000-00009BC10000}"/>
    <cellStyle name="20% - Accent1 7 2 2 2 2 3 2 3" xfId="49747" xr:uid="{00000000-0005-0000-0000-00009CC10000}"/>
    <cellStyle name="20% - Accent1 7 2 2 2 2 3 3" xfId="49748" xr:uid="{00000000-0005-0000-0000-00009DC10000}"/>
    <cellStyle name="20% - Accent1 7 2 2 2 2 3 3 2" xfId="49749" xr:uid="{00000000-0005-0000-0000-00009EC10000}"/>
    <cellStyle name="20% - Accent1 7 2 2 2 2 3 4" xfId="49750" xr:uid="{00000000-0005-0000-0000-00009FC10000}"/>
    <cellStyle name="20% - Accent1 7 2 2 2 2 4" xfId="49751" xr:uid="{00000000-0005-0000-0000-0000A0C10000}"/>
    <cellStyle name="20% - Accent1 7 2 2 2 2 4 2" xfId="49752" xr:uid="{00000000-0005-0000-0000-0000A1C10000}"/>
    <cellStyle name="20% - Accent1 7 2 2 2 2 4 2 2" xfId="49753" xr:uid="{00000000-0005-0000-0000-0000A2C10000}"/>
    <cellStyle name="20% - Accent1 7 2 2 2 2 4 2 2 2" xfId="49754" xr:uid="{00000000-0005-0000-0000-0000A3C10000}"/>
    <cellStyle name="20% - Accent1 7 2 2 2 2 4 2 3" xfId="49755" xr:uid="{00000000-0005-0000-0000-0000A4C10000}"/>
    <cellStyle name="20% - Accent1 7 2 2 2 2 4 3" xfId="49756" xr:uid="{00000000-0005-0000-0000-0000A5C10000}"/>
    <cellStyle name="20% - Accent1 7 2 2 2 2 4 3 2" xfId="49757" xr:uid="{00000000-0005-0000-0000-0000A6C10000}"/>
    <cellStyle name="20% - Accent1 7 2 2 2 2 4 4" xfId="49758" xr:uid="{00000000-0005-0000-0000-0000A7C10000}"/>
    <cellStyle name="20% - Accent1 7 2 2 2 2 5" xfId="49759" xr:uid="{00000000-0005-0000-0000-0000A8C10000}"/>
    <cellStyle name="20% - Accent1 7 2 2 2 2 5 2" xfId="49760" xr:uid="{00000000-0005-0000-0000-0000A9C10000}"/>
    <cellStyle name="20% - Accent1 7 2 2 2 2 5 2 2" xfId="49761" xr:uid="{00000000-0005-0000-0000-0000AAC10000}"/>
    <cellStyle name="20% - Accent1 7 2 2 2 2 5 3" xfId="49762" xr:uid="{00000000-0005-0000-0000-0000ABC10000}"/>
    <cellStyle name="20% - Accent1 7 2 2 2 2 6" xfId="49763" xr:uid="{00000000-0005-0000-0000-0000ACC10000}"/>
    <cellStyle name="20% - Accent1 7 2 2 2 2 6 2" xfId="49764" xr:uid="{00000000-0005-0000-0000-0000ADC10000}"/>
    <cellStyle name="20% - Accent1 7 2 2 2 2 6 2 2" xfId="49765" xr:uid="{00000000-0005-0000-0000-0000AEC10000}"/>
    <cellStyle name="20% - Accent1 7 2 2 2 2 6 3" xfId="49766" xr:uid="{00000000-0005-0000-0000-0000AFC10000}"/>
    <cellStyle name="20% - Accent1 7 2 2 2 2 7" xfId="49767" xr:uid="{00000000-0005-0000-0000-0000B0C10000}"/>
    <cellStyle name="20% - Accent1 7 2 2 2 2 7 2" xfId="49768" xr:uid="{00000000-0005-0000-0000-0000B1C10000}"/>
    <cellStyle name="20% - Accent1 7 2 2 2 2 8" xfId="49769" xr:uid="{00000000-0005-0000-0000-0000B2C10000}"/>
    <cellStyle name="20% - Accent1 7 2 2 2 2 8 2" xfId="49770" xr:uid="{00000000-0005-0000-0000-0000B3C10000}"/>
    <cellStyle name="20% - Accent1 7 2 2 2 2 9" xfId="49771" xr:uid="{00000000-0005-0000-0000-0000B4C10000}"/>
    <cellStyle name="20% - Accent1 7 2 2 2 3" xfId="49772" xr:uid="{00000000-0005-0000-0000-0000B5C10000}"/>
    <cellStyle name="20% - Accent1 7 2 2 2 3 2" xfId="49773" xr:uid="{00000000-0005-0000-0000-0000B6C10000}"/>
    <cellStyle name="20% - Accent1 7 2 2 2 3 2 2" xfId="49774" xr:uid="{00000000-0005-0000-0000-0000B7C10000}"/>
    <cellStyle name="20% - Accent1 7 2 2 2 3 2 2 2" xfId="49775" xr:uid="{00000000-0005-0000-0000-0000B8C10000}"/>
    <cellStyle name="20% - Accent1 7 2 2 2 3 2 2 2 2" xfId="49776" xr:uid="{00000000-0005-0000-0000-0000B9C10000}"/>
    <cellStyle name="20% - Accent1 7 2 2 2 3 2 2 3" xfId="49777" xr:uid="{00000000-0005-0000-0000-0000BAC10000}"/>
    <cellStyle name="20% - Accent1 7 2 2 2 3 2 3" xfId="49778" xr:uid="{00000000-0005-0000-0000-0000BBC10000}"/>
    <cellStyle name="20% - Accent1 7 2 2 2 3 2 3 2" xfId="49779" xr:uid="{00000000-0005-0000-0000-0000BCC10000}"/>
    <cellStyle name="20% - Accent1 7 2 2 2 3 2 4" xfId="49780" xr:uid="{00000000-0005-0000-0000-0000BDC10000}"/>
    <cellStyle name="20% - Accent1 7 2 2 2 3 3" xfId="49781" xr:uid="{00000000-0005-0000-0000-0000BEC10000}"/>
    <cellStyle name="20% - Accent1 7 2 2 2 3 3 2" xfId="49782" xr:uid="{00000000-0005-0000-0000-0000BFC10000}"/>
    <cellStyle name="20% - Accent1 7 2 2 2 3 3 2 2" xfId="49783" xr:uid="{00000000-0005-0000-0000-0000C0C10000}"/>
    <cellStyle name="20% - Accent1 7 2 2 2 3 3 2 2 2" xfId="49784" xr:uid="{00000000-0005-0000-0000-0000C1C10000}"/>
    <cellStyle name="20% - Accent1 7 2 2 2 3 3 2 3" xfId="49785" xr:uid="{00000000-0005-0000-0000-0000C2C10000}"/>
    <cellStyle name="20% - Accent1 7 2 2 2 3 3 3" xfId="49786" xr:uid="{00000000-0005-0000-0000-0000C3C10000}"/>
    <cellStyle name="20% - Accent1 7 2 2 2 3 3 3 2" xfId="49787" xr:uid="{00000000-0005-0000-0000-0000C4C10000}"/>
    <cellStyle name="20% - Accent1 7 2 2 2 3 3 4" xfId="49788" xr:uid="{00000000-0005-0000-0000-0000C5C10000}"/>
    <cellStyle name="20% - Accent1 7 2 2 2 3 4" xfId="49789" xr:uid="{00000000-0005-0000-0000-0000C6C10000}"/>
    <cellStyle name="20% - Accent1 7 2 2 2 3 4 2" xfId="49790" xr:uid="{00000000-0005-0000-0000-0000C7C10000}"/>
    <cellStyle name="20% - Accent1 7 2 2 2 3 4 2 2" xfId="49791" xr:uid="{00000000-0005-0000-0000-0000C8C10000}"/>
    <cellStyle name="20% - Accent1 7 2 2 2 3 4 2 2 2" xfId="49792" xr:uid="{00000000-0005-0000-0000-0000C9C10000}"/>
    <cellStyle name="20% - Accent1 7 2 2 2 3 4 2 3" xfId="49793" xr:uid="{00000000-0005-0000-0000-0000CAC10000}"/>
    <cellStyle name="20% - Accent1 7 2 2 2 3 4 3" xfId="49794" xr:uid="{00000000-0005-0000-0000-0000CBC10000}"/>
    <cellStyle name="20% - Accent1 7 2 2 2 3 4 3 2" xfId="49795" xr:uid="{00000000-0005-0000-0000-0000CCC10000}"/>
    <cellStyle name="20% - Accent1 7 2 2 2 3 4 4" xfId="49796" xr:uid="{00000000-0005-0000-0000-0000CDC10000}"/>
    <cellStyle name="20% - Accent1 7 2 2 2 3 5" xfId="49797" xr:uid="{00000000-0005-0000-0000-0000CEC10000}"/>
    <cellStyle name="20% - Accent1 7 2 2 2 3 5 2" xfId="49798" xr:uid="{00000000-0005-0000-0000-0000CFC10000}"/>
    <cellStyle name="20% - Accent1 7 2 2 2 3 5 2 2" xfId="49799" xr:uid="{00000000-0005-0000-0000-0000D0C10000}"/>
    <cellStyle name="20% - Accent1 7 2 2 2 3 5 3" xfId="49800" xr:uid="{00000000-0005-0000-0000-0000D1C10000}"/>
    <cellStyle name="20% - Accent1 7 2 2 2 3 6" xfId="49801" xr:uid="{00000000-0005-0000-0000-0000D2C10000}"/>
    <cellStyle name="20% - Accent1 7 2 2 2 3 6 2" xfId="49802" xr:uid="{00000000-0005-0000-0000-0000D3C10000}"/>
    <cellStyle name="20% - Accent1 7 2 2 2 3 6 2 2" xfId="49803" xr:uid="{00000000-0005-0000-0000-0000D4C10000}"/>
    <cellStyle name="20% - Accent1 7 2 2 2 3 6 3" xfId="49804" xr:uid="{00000000-0005-0000-0000-0000D5C10000}"/>
    <cellStyle name="20% - Accent1 7 2 2 2 3 7" xfId="49805" xr:uid="{00000000-0005-0000-0000-0000D6C10000}"/>
    <cellStyle name="20% - Accent1 7 2 2 2 3 7 2" xfId="49806" xr:uid="{00000000-0005-0000-0000-0000D7C10000}"/>
    <cellStyle name="20% - Accent1 7 2 2 2 3 8" xfId="49807" xr:uid="{00000000-0005-0000-0000-0000D8C10000}"/>
    <cellStyle name="20% - Accent1 7 2 2 2 3 8 2" xfId="49808" xr:uid="{00000000-0005-0000-0000-0000D9C10000}"/>
    <cellStyle name="20% - Accent1 7 2 2 2 3 9" xfId="49809" xr:uid="{00000000-0005-0000-0000-0000DAC10000}"/>
    <cellStyle name="20% - Accent1 7 2 2 2 4" xfId="49810" xr:uid="{00000000-0005-0000-0000-0000DBC10000}"/>
    <cellStyle name="20% - Accent1 7 2 2 2 4 2" xfId="49811" xr:uid="{00000000-0005-0000-0000-0000DCC10000}"/>
    <cellStyle name="20% - Accent1 7 2 2 2 4 2 2" xfId="49812" xr:uid="{00000000-0005-0000-0000-0000DDC10000}"/>
    <cellStyle name="20% - Accent1 7 2 2 2 4 2 2 2" xfId="49813" xr:uid="{00000000-0005-0000-0000-0000DEC10000}"/>
    <cellStyle name="20% - Accent1 7 2 2 2 4 2 3" xfId="49814" xr:uid="{00000000-0005-0000-0000-0000DFC10000}"/>
    <cellStyle name="20% - Accent1 7 2 2 2 4 3" xfId="49815" xr:uid="{00000000-0005-0000-0000-0000E0C10000}"/>
    <cellStyle name="20% - Accent1 7 2 2 2 4 3 2" xfId="49816" xr:uid="{00000000-0005-0000-0000-0000E1C10000}"/>
    <cellStyle name="20% - Accent1 7 2 2 2 4 4" xfId="49817" xr:uid="{00000000-0005-0000-0000-0000E2C10000}"/>
    <cellStyle name="20% - Accent1 7 2 2 2 5" xfId="49818" xr:uid="{00000000-0005-0000-0000-0000E3C10000}"/>
    <cellStyle name="20% - Accent1 7 2 2 2 5 2" xfId="49819" xr:uid="{00000000-0005-0000-0000-0000E4C10000}"/>
    <cellStyle name="20% - Accent1 7 2 2 2 5 2 2" xfId="49820" xr:uid="{00000000-0005-0000-0000-0000E5C10000}"/>
    <cellStyle name="20% - Accent1 7 2 2 2 5 2 2 2" xfId="49821" xr:uid="{00000000-0005-0000-0000-0000E6C10000}"/>
    <cellStyle name="20% - Accent1 7 2 2 2 5 2 3" xfId="49822" xr:uid="{00000000-0005-0000-0000-0000E7C10000}"/>
    <cellStyle name="20% - Accent1 7 2 2 2 5 3" xfId="49823" xr:uid="{00000000-0005-0000-0000-0000E8C10000}"/>
    <cellStyle name="20% - Accent1 7 2 2 2 5 3 2" xfId="49824" xr:uid="{00000000-0005-0000-0000-0000E9C10000}"/>
    <cellStyle name="20% - Accent1 7 2 2 2 5 4" xfId="49825" xr:uid="{00000000-0005-0000-0000-0000EAC10000}"/>
    <cellStyle name="20% - Accent1 7 2 2 2 6" xfId="49826" xr:uid="{00000000-0005-0000-0000-0000EBC10000}"/>
    <cellStyle name="20% - Accent1 7 2 2 2 6 2" xfId="49827" xr:uid="{00000000-0005-0000-0000-0000ECC10000}"/>
    <cellStyle name="20% - Accent1 7 2 2 2 6 2 2" xfId="49828" xr:uid="{00000000-0005-0000-0000-0000EDC10000}"/>
    <cellStyle name="20% - Accent1 7 2 2 2 6 2 2 2" xfId="49829" xr:uid="{00000000-0005-0000-0000-0000EEC10000}"/>
    <cellStyle name="20% - Accent1 7 2 2 2 6 2 3" xfId="49830" xr:uid="{00000000-0005-0000-0000-0000EFC10000}"/>
    <cellStyle name="20% - Accent1 7 2 2 2 6 3" xfId="49831" xr:uid="{00000000-0005-0000-0000-0000F0C10000}"/>
    <cellStyle name="20% - Accent1 7 2 2 2 6 3 2" xfId="49832" xr:uid="{00000000-0005-0000-0000-0000F1C10000}"/>
    <cellStyle name="20% - Accent1 7 2 2 2 6 4" xfId="49833" xr:uid="{00000000-0005-0000-0000-0000F2C10000}"/>
    <cellStyle name="20% - Accent1 7 2 2 2 7" xfId="49834" xr:uid="{00000000-0005-0000-0000-0000F3C10000}"/>
    <cellStyle name="20% - Accent1 7 2 2 2 7 2" xfId="49835" xr:uid="{00000000-0005-0000-0000-0000F4C10000}"/>
    <cellStyle name="20% - Accent1 7 2 2 2 7 2 2" xfId="49836" xr:uid="{00000000-0005-0000-0000-0000F5C10000}"/>
    <cellStyle name="20% - Accent1 7 2 2 2 7 3" xfId="49837" xr:uid="{00000000-0005-0000-0000-0000F6C10000}"/>
    <cellStyle name="20% - Accent1 7 2 2 2 8" xfId="49838" xr:uid="{00000000-0005-0000-0000-0000F7C10000}"/>
    <cellStyle name="20% - Accent1 7 2 2 2 8 2" xfId="49839" xr:uid="{00000000-0005-0000-0000-0000F8C10000}"/>
    <cellStyle name="20% - Accent1 7 2 2 2 8 2 2" xfId="49840" xr:uid="{00000000-0005-0000-0000-0000F9C10000}"/>
    <cellStyle name="20% - Accent1 7 2 2 2 8 3" xfId="49841" xr:uid="{00000000-0005-0000-0000-0000FAC10000}"/>
    <cellStyle name="20% - Accent1 7 2 2 2 9" xfId="49842" xr:uid="{00000000-0005-0000-0000-0000FBC10000}"/>
    <cellStyle name="20% - Accent1 7 2 2 2 9 2" xfId="49843" xr:uid="{00000000-0005-0000-0000-0000FCC10000}"/>
    <cellStyle name="20% - Accent1 7 2 2 3" xfId="49844" xr:uid="{00000000-0005-0000-0000-0000FDC10000}"/>
    <cellStyle name="20% - Accent1 7 2 2 3 10" xfId="49845" xr:uid="{00000000-0005-0000-0000-0000FEC10000}"/>
    <cellStyle name="20% - Accent1 7 2 2 3 10 2" xfId="49846" xr:uid="{00000000-0005-0000-0000-0000FFC10000}"/>
    <cellStyle name="20% - Accent1 7 2 2 3 11" xfId="49847" xr:uid="{00000000-0005-0000-0000-000000C20000}"/>
    <cellStyle name="20% - Accent1 7 2 2 3 2" xfId="49848" xr:uid="{00000000-0005-0000-0000-000001C20000}"/>
    <cellStyle name="20% - Accent1 7 2 2 3 2 2" xfId="49849" xr:uid="{00000000-0005-0000-0000-000002C20000}"/>
    <cellStyle name="20% - Accent1 7 2 2 3 2 2 2" xfId="49850" xr:uid="{00000000-0005-0000-0000-000003C20000}"/>
    <cellStyle name="20% - Accent1 7 2 2 3 2 2 2 2" xfId="49851" xr:uid="{00000000-0005-0000-0000-000004C20000}"/>
    <cellStyle name="20% - Accent1 7 2 2 3 2 2 2 2 2" xfId="49852" xr:uid="{00000000-0005-0000-0000-000005C20000}"/>
    <cellStyle name="20% - Accent1 7 2 2 3 2 2 2 3" xfId="49853" xr:uid="{00000000-0005-0000-0000-000006C20000}"/>
    <cellStyle name="20% - Accent1 7 2 2 3 2 2 3" xfId="49854" xr:uid="{00000000-0005-0000-0000-000007C20000}"/>
    <cellStyle name="20% - Accent1 7 2 2 3 2 2 3 2" xfId="49855" xr:uid="{00000000-0005-0000-0000-000008C20000}"/>
    <cellStyle name="20% - Accent1 7 2 2 3 2 2 4" xfId="49856" xr:uid="{00000000-0005-0000-0000-000009C20000}"/>
    <cellStyle name="20% - Accent1 7 2 2 3 2 3" xfId="49857" xr:uid="{00000000-0005-0000-0000-00000AC20000}"/>
    <cellStyle name="20% - Accent1 7 2 2 3 2 3 2" xfId="49858" xr:uid="{00000000-0005-0000-0000-00000BC20000}"/>
    <cellStyle name="20% - Accent1 7 2 2 3 2 3 2 2" xfId="49859" xr:uid="{00000000-0005-0000-0000-00000CC20000}"/>
    <cellStyle name="20% - Accent1 7 2 2 3 2 3 2 2 2" xfId="49860" xr:uid="{00000000-0005-0000-0000-00000DC20000}"/>
    <cellStyle name="20% - Accent1 7 2 2 3 2 3 2 3" xfId="49861" xr:uid="{00000000-0005-0000-0000-00000EC20000}"/>
    <cellStyle name="20% - Accent1 7 2 2 3 2 3 3" xfId="49862" xr:uid="{00000000-0005-0000-0000-00000FC20000}"/>
    <cellStyle name="20% - Accent1 7 2 2 3 2 3 3 2" xfId="49863" xr:uid="{00000000-0005-0000-0000-000010C20000}"/>
    <cellStyle name="20% - Accent1 7 2 2 3 2 3 4" xfId="49864" xr:uid="{00000000-0005-0000-0000-000011C20000}"/>
    <cellStyle name="20% - Accent1 7 2 2 3 2 4" xfId="49865" xr:uid="{00000000-0005-0000-0000-000012C20000}"/>
    <cellStyle name="20% - Accent1 7 2 2 3 2 4 2" xfId="49866" xr:uid="{00000000-0005-0000-0000-000013C20000}"/>
    <cellStyle name="20% - Accent1 7 2 2 3 2 4 2 2" xfId="49867" xr:uid="{00000000-0005-0000-0000-000014C20000}"/>
    <cellStyle name="20% - Accent1 7 2 2 3 2 4 2 2 2" xfId="49868" xr:uid="{00000000-0005-0000-0000-000015C20000}"/>
    <cellStyle name="20% - Accent1 7 2 2 3 2 4 2 3" xfId="49869" xr:uid="{00000000-0005-0000-0000-000016C20000}"/>
    <cellStyle name="20% - Accent1 7 2 2 3 2 4 3" xfId="49870" xr:uid="{00000000-0005-0000-0000-000017C20000}"/>
    <cellStyle name="20% - Accent1 7 2 2 3 2 4 3 2" xfId="49871" xr:uid="{00000000-0005-0000-0000-000018C20000}"/>
    <cellStyle name="20% - Accent1 7 2 2 3 2 4 4" xfId="49872" xr:uid="{00000000-0005-0000-0000-000019C20000}"/>
    <cellStyle name="20% - Accent1 7 2 2 3 2 5" xfId="49873" xr:uid="{00000000-0005-0000-0000-00001AC20000}"/>
    <cellStyle name="20% - Accent1 7 2 2 3 2 5 2" xfId="49874" xr:uid="{00000000-0005-0000-0000-00001BC20000}"/>
    <cellStyle name="20% - Accent1 7 2 2 3 2 5 2 2" xfId="49875" xr:uid="{00000000-0005-0000-0000-00001CC20000}"/>
    <cellStyle name="20% - Accent1 7 2 2 3 2 5 3" xfId="49876" xr:uid="{00000000-0005-0000-0000-00001DC20000}"/>
    <cellStyle name="20% - Accent1 7 2 2 3 2 6" xfId="49877" xr:uid="{00000000-0005-0000-0000-00001EC20000}"/>
    <cellStyle name="20% - Accent1 7 2 2 3 2 6 2" xfId="49878" xr:uid="{00000000-0005-0000-0000-00001FC20000}"/>
    <cellStyle name="20% - Accent1 7 2 2 3 2 6 2 2" xfId="49879" xr:uid="{00000000-0005-0000-0000-000020C20000}"/>
    <cellStyle name="20% - Accent1 7 2 2 3 2 6 3" xfId="49880" xr:uid="{00000000-0005-0000-0000-000021C20000}"/>
    <cellStyle name="20% - Accent1 7 2 2 3 2 7" xfId="49881" xr:uid="{00000000-0005-0000-0000-000022C20000}"/>
    <cellStyle name="20% - Accent1 7 2 2 3 2 7 2" xfId="49882" xr:uid="{00000000-0005-0000-0000-000023C20000}"/>
    <cellStyle name="20% - Accent1 7 2 2 3 2 8" xfId="49883" xr:uid="{00000000-0005-0000-0000-000024C20000}"/>
    <cellStyle name="20% - Accent1 7 2 2 3 2 8 2" xfId="49884" xr:uid="{00000000-0005-0000-0000-000025C20000}"/>
    <cellStyle name="20% - Accent1 7 2 2 3 2 9" xfId="49885" xr:uid="{00000000-0005-0000-0000-000026C20000}"/>
    <cellStyle name="20% - Accent1 7 2 2 3 3" xfId="49886" xr:uid="{00000000-0005-0000-0000-000027C20000}"/>
    <cellStyle name="20% - Accent1 7 2 2 3 3 2" xfId="49887" xr:uid="{00000000-0005-0000-0000-000028C20000}"/>
    <cellStyle name="20% - Accent1 7 2 2 3 3 2 2" xfId="49888" xr:uid="{00000000-0005-0000-0000-000029C20000}"/>
    <cellStyle name="20% - Accent1 7 2 2 3 3 2 2 2" xfId="49889" xr:uid="{00000000-0005-0000-0000-00002AC20000}"/>
    <cellStyle name="20% - Accent1 7 2 2 3 3 2 2 2 2" xfId="49890" xr:uid="{00000000-0005-0000-0000-00002BC20000}"/>
    <cellStyle name="20% - Accent1 7 2 2 3 3 2 2 3" xfId="49891" xr:uid="{00000000-0005-0000-0000-00002CC20000}"/>
    <cellStyle name="20% - Accent1 7 2 2 3 3 2 3" xfId="49892" xr:uid="{00000000-0005-0000-0000-00002DC20000}"/>
    <cellStyle name="20% - Accent1 7 2 2 3 3 2 3 2" xfId="49893" xr:uid="{00000000-0005-0000-0000-00002EC20000}"/>
    <cellStyle name="20% - Accent1 7 2 2 3 3 2 4" xfId="49894" xr:uid="{00000000-0005-0000-0000-00002FC20000}"/>
    <cellStyle name="20% - Accent1 7 2 2 3 3 3" xfId="49895" xr:uid="{00000000-0005-0000-0000-000030C20000}"/>
    <cellStyle name="20% - Accent1 7 2 2 3 3 3 2" xfId="49896" xr:uid="{00000000-0005-0000-0000-000031C20000}"/>
    <cellStyle name="20% - Accent1 7 2 2 3 3 3 2 2" xfId="49897" xr:uid="{00000000-0005-0000-0000-000032C20000}"/>
    <cellStyle name="20% - Accent1 7 2 2 3 3 3 2 2 2" xfId="49898" xr:uid="{00000000-0005-0000-0000-000033C20000}"/>
    <cellStyle name="20% - Accent1 7 2 2 3 3 3 2 3" xfId="49899" xr:uid="{00000000-0005-0000-0000-000034C20000}"/>
    <cellStyle name="20% - Accent1 7 2 2 3 3 3 3" xfId="49900" xr:uid="{00000000-0005-0000-0000-000035C20000}"/>
    <cellStyle name="20% - Accent1 7 2 2 3 3 3 3 2" xfId="49901" xr:uid="{00000000-0005-0000-0000-000036C20000}"/>
    <cellStyle name="20% - Accent1 7 2 2 3 3 3 4" xfId="49902" xr:uid="{00000000-0005-0000-0000-000037C20000}"/>
    <cellStyle name="20% - Accent1 7 2 2 3 3 4" xfId="49903" xr:uid="{00000000-0005-0000-0000-000038C20000}"/>
    <cellStyle name="20% - Accent1 7 2 2 3 3 4 2" xfId="49904" xr:uid="{00000000-0005-0000-0000-000039C20000}"/>
    <cellStyle name="20% - Accent1 7 2 2 3 3 4 2 2" xfId="49905" xr:uid="{00000000-0005-0000-0000-00003AC20000}"/>
    <cellStyle name="20% - Accent1 7 2 2 3 3 4 2 2 2" xfId="49906" xr:uid="{00000000-0005-0000-0000-00003BC20000}"/>
    <cellStyle name="20% - Accent1 7 2 2 3 3 4 2 3" xfId="49907" xr:uid="{00000000-0005-0000-0000-00003CC20000}"/>
    <cellStyle name="20% - Accent1 7 2 2 3 3 4 3" xfId="49908" xr:uid="{00000000-0005-0000-0000-00003DC20000}"/>
    <cellStyle name="20% - Accent1 7 2 2 3 3 4 3 2" xfId="49909" xr:uid="{00000000-0005-0000-0000-00003EC20000}"/>
    <cellStyle name="20% - Accent1 7 2 2 3 3 4 4" xfId="49910" xr:uid="{00000000-0005-0000-0000-00003FC20000}"/>
    <cellStyle name="20% - Accent1 7 2 2 3 3 5" xfId="49911" xr:uid="{00000000-0005-0000-0000-000040C20000}"/>
    <cellStyle name="20% - Accent1 7 2 2 3 3 5 2" xfId="49912" xr:uid="{00000000-0005-0000-0000-000041C20000}"/>
    <cellStyle name="20% - Accent1 7 2 2 3 3 5 2 2" xfId="49913" xr:uid="{00000000-0005-0000-0000-000042C20000}"/>
    <cellStyle name="20% - Accent1 7 2 2 3 3 5 3" xfId="49914" xr:uid="{00000000-0005-0000-0000-000043C20000}"/>
    <cellStyle name="20% - Accent1 7 2 2 3 3 6" xfId="49915" xr:uid="{00000000-0005-0000-0000-000044C20000}"/>
    <cellStyle name="20% - Accent1 7 2 2 3 3 6 2" xfId="49916" xr:uid="{00000000-0005-0000-0000-000045C20000}"/>
    <cellStyle name="20% - Accent1 7 2 2 3 3 6 2 2" xfId="49917" xr:uid="{00000000-0005-0000-0000-000046C20000}"/>
    <cellStyle name="20% - Accent1 7 2 2 3 3 6 3" xfId="49918" xr:uid="{00000000-0005-0000-0000-000047C20000}"/>
    <cellStyle name="20% - Accent1 7 2 2 3 3 7" xfId="49919" xr:uid="{00000000-0005-0000-0000-000048C20000}"/>
    <cellStyle name="20% - Accent1 7 2 2 3 3 7 2" xfId="49920" xr:uid="{00000000-0005-0000-0000-000049C20000}"/>
    <cellStyle name="20% - Accent1 7 2 2 3 3 8" xfId="49921" xr:uid="{00000000-0005-0000-0000-00004AC20000}"/>
    <cellStyle name="20% - Accent1 7 2 2 3 3 8 2" xfId="49922" xr:uid="{00000000-0005-0000-0000-00004BC20000}"/>
    <cellStyle name="20% - Accent1 7 2 2 3 3 9" xfId="49923" xr:uid="{00000000-0005-0000-0000-00004CC20000}"/>
    <cellStyle name="20% - Accent1 7 2 2 3 4" xfId="49924" xr:uid="{00000000-0005-0000-0000-00004DC20000}"/>
    <cellStyle name="20% - Accent1 7 2 2 3 4 2" xfId="49925" xr:uid="{00000000-0005-0000-0000-00004EC20000}"/>
    <cellStyle name="20% - Accent1 7 2 2 3 4 2 2" xfId="49926" xr:uid="{00000000-0005-0000-0000-00004FC20000}"/>
    <cellStyle name="20% - Accent1 7 2 2 3 4 2 2 2" xfId="49927" xr:uid="{00000000-0005-0000-0000-000050C20000}"/>
    <cellStyle name="20% - Accent1 7 2 2 3 4 2 3" xfId="49928" xr:uid="{00000000-0005-0000-0000-000051C20000}"/>
    <cellStyle name="20% - Accent1 7 2 2 3 4 3" xfId="49929" xr:uid="{00000000-0005-0000-0000-000052C20000}"/>
    <cellStyle name="20% - Accent1 7 2 2 3 4 3 2" xfId="49930" xr:uid="{00000000-0005-0000-0000-000053C20000}"/>
    <cellStyle name="20% - Accent1 7 2 2 3 4 4" xfId="49931" xr:uid="{00000000-0005-0000-0000-000054C20000}"/>
    <cellStyle name="20% - Accent1 7 2 2 3 5" xfId="49932" xr:uid="{00000000-0005-0000-0000-000055C20000}"/>
    <cellStyle name="20% - Accent1 7 2 2 3 5 2" xfId="49933" xr:uid="{00000000-0005-0000-0000-000056C20000}"/>
    <cellStyle name="20% - Accent1 7 2 2 3 5 2 2" xfId="49934" xr:uid="{00000000-0005-0000-0000-000057C20000}"/>
    <cellStyle name="20% - Accent1 7 2 2 3 5 2 2 2" xfId="49935" xr:uid="{00000000-0005-0000-0000-000058C20000}"/>
    <cellStyle name="20% - Accent1 7 2 2 3 5 2 3" xfId="49936" xr:uid="{00000000-0005-0000-0000-000059C20000}"/>
    <cellStyle name="20% - Accent1 7 2 2 3 5 3" xfId="49937" xr:uid="{00000000-0005-0000-0000-00005AC20000}"/>
    <cellStyle name="20% - Accent1 7 2 2 3 5 3 2" xfId="49938" xr:uid="{00000000-0005-0000-0000-00005BC20000}"/>
    <cellStyle name="20% - Accent1 7 2 2 3 5 4" xfId="49939" xr:uid="{00000000-0005-0000-0000-00005CC20000}"/>
    <cellStyle name="20% - Accent1 7 2 2 3 6" xfId="49940" xr:uid="{00000000-0005-0000-0000-00005DC20000}"/>
    <cellStyle name="20% - Accent1 7 2 2 3 6 2" xfId="49941" xr:uid="{00000000-0005-0000-0000-00005EC20000}"/>
    <cellStyle name="20% - Accent1 7 2 2 3 6 2 2" xfId="49942" xr:uid="{00000000-0005-0000-0000-00005FC20000}"/>
    <cellStyle name="20% - Accent1 7 2 2 3 6 2 2 2" xfId="49943" xr:uid="{00000000-0005-0000-0000-000060C20000}"/>
    <cellStyle name="20% - Accent1 7 2 2 3 6 2 3" xfId="49944" xr:uid="{00000000-0005-0000-0000-000061C20000}"/>
    <cellStyle name="20% - Accent1 7 2 2 3 6 3" xfId="49945" xr:uid="{00000000-0005-0000-0000-000062C20000}"/>
    <cellStyle name="20% - Accent1 7 2 2 3 6 3 2" xfId="49946" xr:uid="{00000000-0005-0000-0000-000063C20000}"/>
    <cellStyle name="20% - Accent1 7 2 2 3 6 4" xfId="49947" xr:uid="{00000000-0005-0000-0000-000064C20000}"/>
    <cellStyle name="20% - Accent1 7 2 2 3 7" xfId="49948" xr:uid="{00000000-0005-0000-0000-000065C20000}"/>
    <cellStyle name="20% - Accent1 7 2 2 3 7 2" xfId="49949" xr:uid="{00000000-0005-0000-0000-000066C20000}"/>
    <cellStyle name="20% - Accent1 7 2 2 3 7 2 2" xfId="49950" xr:uid="{00000000-0005-0000-0000-000067C20000}"/>
    <cellStyle name="20% - Accent1 7 2 2 3 7 3" xfId="49951" xr:uid="{00000000-0005-0000-0000-000068C20000}"/>
    <cellStyle name="20% - Accent1 7 2 2 3 8" xfId="49952" xr:uid="{00000000-0005-0000-0000-000069C20000}"/>
    <cellStyle name="20% - Accent1 7 2 2 3 8 2" xfId="49953" xr:uid="{00000000-0005-0000-0000-00006AC20000}"/>
    <cellStyle name="20% - Accent1 7 2 2 3 8 2 2" xfId="49954" xr:uid="{00000000-0005-0000-0000-00006BC20000}"/>
    <cellStyle name="20% - Accent1 7 2 2 3 8 3" xfId="49955" xr:uid="{00000000-0005-0000-0000-00006CC20000}"/>
    <cellStyle name="20% - Accent1 7 2 2 3 9" xfId="49956" xr:uid="{00000000-0005-0000-0000-00006DC20000}"/>
    <cellStyle name="20% - Accent1 7 2 2 3 9 2" xfId="49957" xr:uid="{00000000-0005-0000-0000-00006EC20000}"/>
    <cellStyle name="20% - Accent1 7 2 2 4" xfId="49958" xr:uid="{00000000-0005-0000-0000-00006FC20000}"/>
    <cellStyle name="20% - Accent1 7 2 2 4 10" xfId="49959" xr:uid="{00000000-0005-0000-0000-000070C20000}"/>
    <cellStyle name="20% - Accent1 7 2 2 4 10 2" xfId="49960" xr:uid="{00000000-0005-0000-0000-000071C20000}"/>
    <cellStyle name="20% - Accent1 7 2 2 4 11" xfId="49961" xr:uid="{00000000-0005-0000-0000-000072C20000}"/>
    <cellStyle name="20% - Accent1 7 2 2 4 2" xfId="49962" xr:uid="{00000000-0005-0000-0000-000073C20000}"/>
    <cellStyle name="20% - Accent1 7 2 2 4 2 2" xfId="49963" xr:uid="{00000000-0005-0000-0000-000074C20000}"/>
    <cellStyle name="20% - Accent1 7 2 2 4 2 2 2" xfId="49964" xr:uid="{00000000-0005-0000-0000-000075C20000}"/>
    <cellStyle name="20% - Accent1 7 2 2 4 2 2 2 2" xfId="49965" xr:uid="{00000000-0005-0000-0000-000076C20000}"/>
    <cellStyle name="20% - Accent1 7 2 2 4 2 2 2 2 2" xfId="49966" xr:uid="{00000000-0005-0000-0000-000077C20000}"/>
    <cellStyle name="20% - Accent1 7 2 2 4 2 2 2 3" xfId="49967" xr:uid="{00000000-0005-0000-0000-000078C20000}"/>
    <cellStyle name="20% - Accent1 7 2 2 4 2 2 3" xfId="49968" xr:uid="{00000000-0005-0000-0000-000079C20000}"/>
    <cellStyle name="20% - Accent1 7 2 2 4 2 2 3 2" xfId="49969" xr:uid="{00000000-0005-0000-0000-00007AC20000}"/>
    <cellStyle name="20% - Accent1 7 2 2 4 2 2 4" xfId="49970" xr:uid="{00000000-0005-0000-0000-00007BC20000}"/>
    <cellStyle name="20% - Accent1 7 2 2 4 2 3" xfId="49971" xr:uid="{00000000-0005-0000-0000-00007CC20000}"/>
    <cellStyle name="20% - Accent1 7 2 2 4 2 3 2" xfId="49972" xr:uid="{00000000-0005-0000-0000-00007DC20000}"/>
    <cellStyle name="20% - Accent1 7 2 2 4 2 3 2 2" xfId="49973" xr:uid="{00000000-0005-0000-0000-00007EC20000}"/>
    <cellStyle name="20% - Accent1 7 2 2 4 2 3 2 2 2" xfId="49974" xr:uid="{00000000-0005-0000-0000-00007FC20000}"/>
    <cellStyle name="20% - Accent1 7 2 2 4 2 3 2 3" xfId="49975" xr:uid="{00000000-0005-0000-0000-000080C20000}"/>
    <cellStyle name="20% - Accent1 7 2 2 4 2 3 3" xfId="49976" xr:uid="{00000000-0005-0000-0000-000081C20000}"/>
    <cellStyle name="20% - Accent1 7 2 2 4 2 3 3 2" xfId="49977" xr:uid="{00000000-0005-0000-0000-000082C20000}"/>
    <cellStyle name="20% - Accent1 7 2 2 4 2 3 4" xfId="49978" xr:uid="{00000000-0005-0000-0000-000083C20000}"/>
    <cellStyle name="20% - Accent1 7 2 2 4 2 4" xfId="49979" xr:uid="{00000000-0005-0000-0000-000084C20000}"/>
    <cellStyle name="20% - Accent1 7 2 2 4 2 4 2" xfId="49980" xr:uid="{00000000-0005-0000-0000-000085C20000}"/>
    <cellStyle name="20% - Accent1 7 2 2 4 2 4 2 2" xfId="49981" xr:uid="{00000000-0005-0000-0000-000086C20000}"/>
    <cellStyle name="20% - Accent1 7 2 2 4 2 4 2 2 2" xfId="49982" xr:uid="{00000000-0005-0000-0000-000087C20000}"/>
    <cellStyle name="20% - Accent1 7 2 2 4 2 4 2 3" xfId="49983" xr:uid="{00000000-0005-0000-0000-000088C20000}"/>
    <cellStyle name="20% - Accent1 7 2 2 4 2 4 3" xfId="49984" xr:uid="{00000000-0005-0000-0000-000089C20000}"/>
    <cellStyle name="20% - Accent1 7 2 2 4 2 4 3 2" xfId="49985" xr:uid="{00000000-0005-0000-0000-00008AC20000}"/>
    <cellStyle name="20% - Accent1 7 2 2 4 2 4 4" xfId="49986" xr:uid="{00000000-0005-0000-0000-00008BC20000}"/>
    <cellStyle name="20% - Accent1 7 2 2 4 2 5" xfId="49987" xr:uid="{00000000-0005-0000-0000-00008CC20000}"/>
    <cellStyle name="20% - Accent1 7 2 2 4 2 5 2" xfId="49988" xr:uid="{00000000-0005-0000-0000-00008DC20000}"/>
    <cellStyle name="20% - Accent1 7 2 2 4 2 5 2 2" xfId="49989" xr:uid="{00000000-0005-0000-0000-00008EC20000}"/>
    <cellStyle name="20% - Accent1 7 2 2 4 2 5 3" xfId="49990" xr:uid="{00000000-0005-0000-0000-00008FC20000}"/>
    <cellStyle name="20% - Accent1 7 2 2 4 2 6" xfId="49991" xr:uid="{00000000-0005-0000-0000-000090C20000}"/>
    <cellStyle name="20% - Accent1 7 2 2 4 2 6 2" xfId="49992" xr:uid="{00000000-0005-0000-0000-000091C20000}"/>
    <cellStyle name="20% - Accent1 7 2 2 4 2 6 2 2" xfId="49993" xr:uid="{00000000-0005-0000-0000-000092C20000}"/>
    <cellStyle name="20% - Accent1 7 2 2 4 2 6 3" xfId="49994" xr:uid="{00000000-0005-0000-0000-000093C20000}"/>
    <cellStyle name="20% - Accent1 7 2 2 4 2 7" xfId="49995" xr:uid="{00000000-0005-0000-0000-000094C20000}"/>
    <cellStyle name="20% - Accent1 7 2 2 4 2 7 2" xfId="49996" xr:uid="{00000000-0005-0000-0000-000095C20000}"/>
    <cellStyle name="20% - Accent1 7 2 2 4 2 8" xfId="49997" xr:uid="{00000000-0005-0000-0000-000096C20000}"/>
    <cellStyle name="20% - Accent1 7 2 2 4 2 8 2" xfId="49998" xr:uid="{00000000-0005-0000-0000-000097C20000}"/>
    <cellStyle name="20% - Accent1 7 2 2 4 2 9" xfId="49999" xr:uid="{00000000-0005-0000-0000-000098C20000}"/>
    <cellStyle name="20% - Accent1 7 2 2 4 3" xfId="50000" xr:uid="{00000000-0005-0000-0000-000099C20000}"/>
    <cellStyle name="20% - Accent1 7 2 2 4 3 2" xfId="50001" xr:uid="{00000000-0005-0000-0000-00009AC20000}"/>
    <cellStyle name="20% - Accent1 7 2 2 4 3 2 2" xfId="50002" xr:uid="{00000000-0005-0000-0000-00009BC20000}"/>
    <cellStyle name="20% - Accent1 7 2 2 4 3 2 2 2" xfId="50003" xr:uid="{00000000-0005-0000-0000-00009CC20000}"/>
    <cellStyle name="20% - Accent1 7 2 2 4 3 2 2 2 2" xfId="50004" xr:uid="{00000000-0005-0000-0000-00009DC20000}"/>
    <cellStyle name="20% - Accent1 7 2 2 4 3 2 2 3" xfId="50005" xr:uid="{00000000-0005-0000-0000-00009EC20000}"/>
    <cellStyle name="20% - Accent1 7 2 2 4 3 2 3" xfId="50006" xr:uid="{00000000-0005-0000-0000-00009FC20000}"/>
    <cellStyle name="20% - Accent1 7 2 2 4 3 2 3 2" xfId="50007" xr:uid="{00000000-0005-0000-0000-0000A0C20000}"/>
    <cellStyle name="20% - Accent1 7 2 2 4 3 2 4" xfId="50008" xr:uid="{00000000-0005-0000-0000-0000A1C20000}"/>
    <cellStyle name="20% - Accent1 7 2 2 4 3 3" xfId="50009" xr:uid="{00000000-0005-0000-0000-0000A2C20000}"/>
    <cellStyle name="20% - Accent1 7 2 2 4 3 3 2" xfId="50010" xr:uid="{00000000-0005-0000-0000-0000A3C20000}"/>
    <cellStyle name="20% - Accent1 7 2 2 4 3 3 2 2" xfId="50011" xr:uid="{00000000-0005-0000-0000-0000A4C20000}"/>
    <cellStyle name="20% - Accent1 7 2 2 4 3 3 2 2 2" xfId="50012" xr:uid="{00000000-0005-0000-0000-0000A5C20000}"/>
    <cellStyle name="20% - Accent1 7 2 2 4 3 3 2 3" xfId="50013" xr:uid="{00000000-0005-0000-0000-0000A6C20000}"/>
    <cellStyle name="20% - Accent1 7 2 2 4 3 3 3" xfId="50014" xr:uid="{00000000-0005-0000-0000-0000A7C20000}"/>
    <cellStyle name="20% - Accent1 7 2 2 4 3 3 3 2" xfId="50015" xr:uid="{00000000-0005-0000-0000-0000A8C20000}"/>
    <cellStyle name="20% - Accent1 7 2 2 4 3 3 4" xfId="50016" xr:uid="{00000000-0005-0000-0000-0000A9C20000}"/>
    <cellStyle name="20% - Accent1 7 2 2 4 3 4" xfId="50017" xr:uid="{00000000-0005-0000-0000-0000AAC20000}"/>
    <cellStyle name="20% - Accent1 7 2 2 4 3 4 2" xfId="50018" xr:uid="{00000000-0005-0000-0000-0000ABC20000}"/>
    <cellStyle name="20% - Accent1 7 2 2 4 3 4 2 2" xfId="50019" xr:uid="{00000000-0005-0000-0000-0000ACC20000}"/>
    <cellStyle name="20% - Accent1 7 2 2 4 3 4 2 2 2" xfId="50020" xr:uid="{00000000-0005-0000-0000-0000ADC20000}"/>
    <cellStyle name="20% - Accent1 7 2 2 4 3 4 2 3" xfId="50021" xr:uid="{00000000-0005-0000-0000-0000AEC20000}"/>
    <cellStyle name="20% - Accent1 7 2 2 4 3 4 3" xfId="50022" xr:uid="{00000000-0005-0000-0000-0000AFC20000}"/>
    <cellStyle name="20% - Accent1 7 2 2 4 3 4 3 2" xfId="50023" xr:uid="{00000000-0005-0000-0000-0000B0C20000}"/>
    <cellStyle name="20% - Accent1 7 2 2 4 3 4 4" xfId="50024" xr:uid="{00000000-0005-0000-0000-0000B1C20000}"/>
    <cellStyle name="20% - Accent1 7 2 2 4 3 5" xfId="50025" xr:uid="{00000000-0005-0000-0000-0000B2C20000}"/>
    <cellStyle name="20% - Accent1 7 2 2 4 3 5 2" xfId="50026" xr:uid="{00000000-0005-0000-0000-0000B3C20000}"/>
    <cellStyle name="20% - Accent1 7 2 2 4 3 5 2 2" xfId="50027" xr:uid="{00000000-0005-0000-0000-0000B4C20000}"/>
    <cellStyle name="20% - Accent1 7 2 2 4 3 5 3" xfId="50028" xr:uid="{00000000-0005-0000-0000-0000B5C20000}"/>
    <cellStyle name="20% - Accent1 7 2 2 4 3 6" xfId="50029" xr:uid="{00000000-0005-0000-0000-0000B6C20000}"/>
    <cellStyle name="20% - Accent1 7 2 2 4 3 6 2" xfId="50030" xr:uid="{00000000-0005-0000-0000-0000B7C20000}"/>
    <cellStyle name="20% - Accent1 7 2 2 4 3 6 2 2" xfId="50031" xr:uid="{00000000-0005-0000-0000-0000B8C20000}"/>
    <cellStyle name="20% - Accent1 7 2 2 4 3 6 3" xfId="50032" xr:uid="{00000000-0005-0000-0000-0000B9C20000}"/>
    <cellStyle name="20% - Accent1 7 2 2 4 3 7" xfId="50033" xr:uid="{00000000-0005-0000-0000-0000BAC20000}"/>
    <cellStyle name="20% - Accent1 7 2 2 4 3 7 2" xfId="50034" xr:uid="{00000000-0005-0000-0000-0000BBC20000}"/>
    <cellStyle name="20% - Accent1 7 2 2 4 3 8" xfId="50035" xr:uid="{00000000-0005-0000-0000-0000BCC20000}"/>
    <cellStyle name="20% - Accent1 7 2 2 4 3 8 2" xfId="50036" xr:uid="{00000000-0005-0000-0000-0000BDC20000}"/>
    <cellStyle name="20% - Accent1 7 2 2 4 3 9" xfId="50037" xr:uid="{00000000-0005-0000-0000-0000BEC20000}"/>
    <cellStyle name="20% - Accent1 7 2 2 4 4" xfId="50038" xr:uid="{00000000-0005-0000-0000-0000BFC20000}"/>
    <cellStyle name="20% - Accent1 7 2 2 4 4 2" xfId="50039" xr:uid="{00000000-0005-0000-0000-0000C0C20000}"/>
    <cellStyle name="20% - Accent1 7 2 2 4 4 2 2" xfId="50040" xr:uid="{00000000-0005-0000-0000-0000C1C20000}"/>
    <cellStyle name="20% - Accent1 7 2 2 4 4 2 2 2" xfId="50041" xr:uid="{00000000-0005-0000-0000-0000C2C20000}"/>
    <cellStyle name="20% - Accent1 7 2 2 4 4 2 3" xfId="50042" xr:uid="{00000000-0005-0000-0000-0000C3C20000}"/>
    <cellStyle name="20% - Accent1 7 2 2 4 4 3" xfId="50043" xr:uid="{00000000-0005-0000-0000-0000C4C20000}"/>
    <cellStyle name="20% - Accent1 7 2 2 4 4 3 2" xfId="50044" xr:uid="{00000000-0005-0000-0000-0000C5C20000}"/>
    <cellStyle name="20% - Accent1 7 2 2 4 4 4" xfId="50045" xr:uid="{00000000-0005-0000-0000-0000C6C20000}"/>
    <cellStyle name="20% - Accent1 7 2 2 4 5" xfId="50046" xr:uid="{00000000-0005-0000-0000-0000C7C20000}"/>
    <cellStyle name="20% - Accent1 7 2 2 4 5 2" xfId="50047" xr:uid="{00000000-0005-0000-0000-0000C8C20000}"/>
    <cellStyle name="20% - Accent1 7 2 2 4 5 2 2" xfId="50048" xr:uid="{00000000-0005-0000-0000-0000C9C20000}"/>
    <cellStyle name="20% - Accent1 7 2 2 4 5 2 2 2" xfId="50049" xr:uid="{00000000-0005-0000-0000-0000CAC20000}"/>
    <cellStyle name="20% - Accent1 7 2 2 4 5 2 3" xfId="50050" xr:uid="{00000000-0005-0000-0000-0000CBC20000}"/>
    <cellStyle name="20% - Accent1 7 2 2 4 5 3" xfId="50051" xr:uid="{00000000-0005-0000-0000-0000CCC20000}"/>
    <cellStyle name="20% - Accent1 7 2 2 4 5 3 2" xfId="50052" xr:uid="{00000000-0005-0000-0000-0000CDC20000}"/>
    <cellStyle name="20% - Accent1 7 2 2 4 5 4" xfId="50053" xr:uid="{00000000-0005-0000-0000-0000CEC20000}"/>
    <cellStyle name="20% - Accent1 7 2 2 4 6" xfId="50054" xr:uid="{00000000-0005-0000-0000-0000CFC20000}"/>
    <cellStyle name="20% - Accent1 7 2 2 4 6 2" xfId="50055" xr:uid="{00000000-0005-0000-0000-0000D0C20000}"/>
    <cellStyle name="20% - Accent1 7 2 2 4 6 2 2" xfId="50056" xr:uid="{00000000-0005-0000-0000-0000D1C20000}"/>
    <cellStyle name="20% - Accent1 7 2 2 4 6 2 2 2" xfId="50057" xr:uid="{00000000-0005-0000-0000-0000D2C20000}"/>
    <cellStyle name="20% - Accent1 7 2 2 4 6 2 3" xfId="50058" xr:uid="{00000000-0005-0000-0000-0000D3C20000}"/>
    <cellStyle name="20% - Accent1 7 2 2 4 6 3" xfId="50059" xr:uid="{00000000-0005-0000-0000-0000D4C20000}"/>
    <cellStyle name="20% - Accent1 7 2 2 4 6 3 2" xfId="50060" xr:uid="{00000000-0005-0000-0000-0000D5C20000}"/>
    <cellStyle name="20% - Accent1 7 2 2 4 6 4" xfId="50061" xr:uid="{00000000-0005-0000-0000-0000D6C20000}"/>
    <cellStyle name="20% - Accent1 7 2 2 4 7" xfId="50062" xr:uid="{00000000-0005-0000-0000-0000D7C20000}"/>
    <cellStyle name="20% - Accent1 7 2 2 4 7 2" xfId="50063" xr:uid="{00000000-0005-0000-0000-0000D8C20000}"/>
    <cellStyle name="20% - Accent1 7 2 2 4 7 2 2" xfId="50064" xr:uid="{00000000-0005-0000-0000-0000D9C20000}"/>
    <cellStyle name="20% - Accent1 7 2 2 4 7 3" xfId="50065" xr:uid="{00000000-0005-0000-0000-0000DAC20000}"/>
    <cellStyle name="20% - Accent1 7 2 2 4 8" xfId="50066" xr:uid="{00000000-0005-0000-0000-0000DBC20000}"/>
    <cellStyle name="20% - Accent1 7 2 2 4 8 2" xfId="50067" xr:uid="{00000000-0005-0000-0000-0000DCC20000}"/>
    <cellStyle name="20% - Accent1 7 2 2 4 8 2 2" xfId="50068" xr:uid="{00000000-0005-0000-0000-0000DDC20000}"/>
    <cellStyle name="20% - Accent1 7 2 2 4 8 3" xfId="50069" xr:uid="{00000000-0005-0000-0000-0000DEC20000}"/>
    <cellStyle name="20% - Accent1 7 2 2 4 9" xfId="50070" xr:uid="{00000000-0005-0000-0000-0000DFC20000}"/>
    <cellStyle name="20% - Accent1 7 2 2 4 9 2" xfId="50071" xr:uid="{00000000-0005-0000-0000-0000E0C20000}"/>
    <cellStyle name="20% - Accent1 7 2 2 5" xfId="50072" xr:uid="{00000000-0005-0000-0000-0000E1C20000}"/>
    <cellStyle name="20% - Accent1 7 2 2 5 2" xfId="50073" xr:uid="{00000000-0005-0000-0000-0000E2C20000}"/>
    <cellStyle name="20% - Accent1 7 2 2 5 2 2" xfId="50074" xr:uid="{00000000-0005-0000-0000-0000E3C20000}"/>
    <cellStyle name="20% - Accent1 7 2 2 5 2 2 2" xfId="50075" xr:uid="{00000000-0005-0000-0000-0000E4C20000}"/>
    <cellStyle name="20% - Accent1 7 2 2 5 2 2 2 2" xfId="50076" xr:uid="{00000000-0005-0000-0000-0000E5C20000}"/>
    <cellStyle name="20% - Accent1 7 2 2 5 2 2 3" xfId="50077" xr:uid="{00000000-0005-0000-0000-0000E6C20000}"/>
    <cellStyle name="20% - Accent1 7 2 2 5 2 3" xfId="50078" xr:uid="{00000000-0005-0000-0000-0000E7C20000}"/>
    <cellStyle name="20% - Accent1 7 2 2 5 2 3 2" xfId="50079" xr:uid="{00000000-0005-0000-0000-0000E8C20000}"/>
    <cellStyle name="20% - Accent1 7 2 2 5 2 4" xfId="50080" xr:uid="{00000000-0005-0000-0000-0000E9C20000}"/>
    <cellStyle name="20% - Accent1 7 2 2 5 3" xfId="50081" xr:uid="{00000000-0005-0000-0000-0000EAC20000}"/>
    <cellStyle name="20% - Accent1 7 2 2 5 3 2" xfId="50082" xr:uid="{00000000-0005-0000-0000-0000EBC20000}"/>
    <cellStyle name="20% - Accent1 7 2 2 5 3 2 2" xfId="50083" xr:uid="{00000000-0005-0000-0000-0000ECC20000}"/>
    <cellStyle name="20% - Accent1 7 2 2 5 3 2 2 2" xfId="50084" xr:uid="{00000000-0005-0000-0000-0000EDC20000}"/>
    <cellStyle name="20% - Accent1 7 2 2 5 3 2 3" xfId="50085" xr:uid="{00000000-0005-0000-0000-0000EEC20000}"/>
    <cellStyle name="20% - Accent1 7 2 2 5 3 3" xfId="50086" xr:uid="{00000000-0005-0000-0000-0000EFC20000}"/>
    <cellStyle name="20% - Accent1 7 2 2 5 3 3 2" xfId="50087" xr:uid="{00000000-0005-0000-0000-0000F0C20000}"/>
    <cellStyle name="20% - Accent1 7 2 2 5 3 4" xfId="50088" xr:uid="{00000000-0005-0000-0000-0000F1C20000}"/>
    <cellStyle name="20% - Accent1 7 2 2 5 4" xfId="50089" xr:uid="{00000000-0005-0000-0000-0000F2C20000}"/>
    <cellStyle name="20% - Accent1 7 2 2 5 4 2" xfId="50090" xr:uid="{00000000-0005-0000-0000-0000F3C20000}"/>
    <cellStyle name="20% - Accent1 7 2 2 5 4 2 2" xfId="50091" xr:uid="{00000000-0005-0000-0000-0000F4C20000}"/>
    <cellStyle name="20% - Accent1 7 2 2 5 4 2 2 2" xfId="50092" xr:uid="{00000000-0005-0000-0000-0000F5C20000}"/>
    <cellStyle name="20% - Accent1 7 2 2 5 4 2 3" xfId="50093" xr:uid="{00000000-0005-0000-0000-0000F6C20000}"/>
    <cellStyle name="20% - Accent1 7 2 2 5 4 3" xfId="50094" xr:uid="{00000000-0005-0000-0000-0000F7C20000}"/>
    <cellStyle name="20% - Accent1 7 2 2 5 4 3 2" xfId="50095" xr:uid="{00000000-0005-0000-0000-0000F8C20000}"/>
    <cellStyle name="20% - Accent1 7 2 2 5 4 4" xfId="50096" xr:uid="{00000000-0005-0000-0000-0000F9C20000}"/>
    <cellStyle name="20% - Accent1 7 2 2 5 5" xfId="50097" xr:uid="{00000000-0005-0000-0000-0000FAC20000}"/>
    <cellStyle name="20% - Accent1 7 2 2 5 5 2" xfId="50098" xr:uid="{00000000-0005-0000-0000-0000FBC20000}"/>
    <cellStyle name="20% - Accent1 7 2 2 5 5 2 2" xfId="50099" xr:uid="{00000000-0005-0000-0000-0000FCC20000}"/>
    <cellStyle name="20% - Accent1 7 2 2 5 5 3" xfId="50100" xr:uid="{00000000-0005-0000-0000-0000FDC20000}"/>
    <cellStyle name="20% - Accent1 7 2 2 5 6" xfId="50101" xr:uid="{00000000-0005-0000-0000-0000FEC20000}"/>
    <cellStyle name="20% - Accent1 7 2 2 5 6 2" xfId="50102" xr:uid="{00000000-0005-0000-0000-0000FFC20000}"/>
    <cellStyle name="20% - Accent1 7 2 2 5 6 2 2" xfId="50103" xr:uid="{00000000-0005-0000-0000-000000C30000}"/>
    <cellStyle name="20% - Accent1 7 2 2 5 6 3" xfId="50104" xr:uid="{00000000-0005-0000-0000-000001C30000}"/>
    <cellStyle name="20% - Accent1 7 2 2 5 7" xfId="50105" xr:uid="{00000000-0005-0000-0000-000002C30000}"/>
    <cellStyle name="20% - Accent1 7 2 2 5 7 2" xfId="50106" xr:uid="{00000000-0005-0000-0000-000003C30000}"/>
    <cellStyle name="20% - Accent1 7 2 2 5 8" xfId="50107" xr:uid="{00000000-0005-0000-0000-000004C30000}"/>
    <cellStyle name="20% - Accent1 7 2 2 5 8 2" xfId="50108" xr:uid="{00000000-0005-0000-0000-000005C30000}"/>
    <cellStyle name="20% - Accent1 7 2 2 5 9" xfId="50109" xr:uid="{00000000-0005-0000-0000-000006C30000}"/>
    <cellStyle name="20% - Accent1 7 2 2 6" xfId="50110" xr:uid="{00000000-0005-0000-0000-000007C30000}"/>
    <cellStyle name="20% - Accent1 7 2 2 6 2" xfId="50111" xr:uid="{00000000-0005-0000-0000-000008C30000}"/>
    <cellStyle name="20% - Accent1 7 2 2 6 2 2" xfId="50112" xr:uid="{00000000-0005-0000-0000-000009C30000}"/>
    <cellStyle name="20% - Accent1 7 2 2 6 2 2 2" xfId="50113" xr:uid="{00000000-0005-0000-0000-00000AC30000}"/>
    <cellStyle name="20% - Accent1 7 2 2 6 2 2 2 2" xfId="50114" xr:uid="{00000000-0005-0000-0000-00000BC30000}"/>
    <cellStyle name="20% - Accent1 7 2 2 6 2 2 3" xfId="50115" xr:uid="{00000000-0005-0000-0000-00000CC30000}"/>
    <cellStyle name="20% - Accent1 7 2 2 6 2 3" xfId="50116" xr:uid="{00000000-0005-0000-0000-00000DC30000}"/>
    <cellStyle name="20% - Accent1 7 2 2 6 2 3 2" xfId="50117" xr:uid="{00000000-0005-0000-0000-00000EC30000}"/>
    <cellStyle name="20% - Accent1 7 2 2 6 2 4" xfId="50118" xr:uid="{00000000-0005-0000-0000-00000FC30000}"/>
    <cellStyle name="20% - Accent1 7 2 2 6 3" xfId="50119" xr:uid="{00000000-0005-0000-0000-000010C30000}"/>
    <cellStyle name="20% - Accent1 7 2 2 6 3 2" xfId="50120" xr:uid="{00000000-0005-0000-0000-000011C30000}"/>
    <cellStyle name="20% - Accent1 7 2 2 6 3 2 2" xfId="50121" xr:uid="{00000000-0005-0000-0000-000012C30000}"/>
    <cellStyle name="20% - Accent1 7 2 2 6 3 2 2 2" xfId="50122" xr:uid="{00000000-0005-0000-0000-000013C30000}"/>
    <cellStyle name="20% - Accent1 7 2 2 6 3 2 3" xfId="50123" xr:uid="{00000000-0005-0000-0000-000014C30000}"/>
    <cellStyle name="20% - Accent1 7 2 2 6 3 3" xfId="50124" xr:uid="{00000000-0005-0000-0000-000015C30000}"/>
    <cellStyle name="20% - Accent1 7 2 2 6 3 3 2" xfId="50125" xr:uid="{00000000-0005-0000-0000-000016C30000}"/>
    <cellStyle name="20% - Accent1 7 2 2 6 3 4" xfId="50126" xr:uid="{00000000-0005-0000-0000-000017C30000}"/>
    <cellStyle name="20% - Accent1 7 2 2 6 4" xfId="50127" xr:uid="{00000000-0005-0000-0000-000018C30000}"/>
    <cellStyle name="20% - Accent1 7 2 2 6 4 2" xfId="50128" xr:uid="{00000000-0005-0000-0000-000019C30000}"/>
    <cellStyle name="20% - Accent1 7 2 2 6 4 2 2" xfId="50129" xr:uid="{00000000-0005-0000-0000-00001AC30000}"/>
    <cellStyle name="20% - Accent1 7 2 2 6 4 2 2 2" xfId="50130" xr:uid="{00000000-0005-0000-0000-00001BC30000}"/>
    <cellStyle name="20% - Accent1 7 2 2 6 4 2 3" xfId="50131" xr:uid="{00000000-0005-0000-0000-00001CC30000}"/>
    <cellStyle name="20% - Accent1 7 2 2 6 4 3" xfId="50132" xr:uid="{00000000-0005-0000-0000-00001DC30000}"/>
    <cellStyle name="20% - Accent1 7 2 2 6 4 3 2" xfId="50133" xr:uid="{00000000-0005-0000-0000-00001EC30000}"/>
    <cellStyle name="20% - Accent1 7 2 2 6 4 4" xfId="50134" xr:uid="{00000000-0005-0000-0000-00001FC30000}"/>
    <cellStyle name="20% - Accent1 7 2 2 6 5" xfId="50135" xr:uid="{00000000-0005-0000-0000-000020C30000}"/>
    <cellStyle name="20% - Accent1 7 2 2 6 5 2" xfId="50136" xr:uid="{00000000-0005-0000-0000-000021C30000}"/>
    <cellStyle name="20% - Accent1 7 2 2 6 5 2 2" xfId="50137" xr:uid="{00000000-0005-0000-0000-000022C30000}"/>
    <cellStyle name="20% - Accent1 7 2 2 6 5 3" xfId="50138" xr:uid="{00000000-0005-0000-0000-000023C30000}"/>
    <cellStyle name="20% - Accent1 7 2 2 6 6" xfId="50139" xr:uid="{00000000-0005-0000-0000-000024C30000}"/>
    <cellStyle name="20% - Accent1 7 2 2 6 6 2" xfId="50140" xr:uid="{00000000-0005-0000-0000-000025C30000}"/>
    <cellStyle name="20% - Accent1 7 2 2 6 6 2 2" xfId="50141" xr:uid="{00000000-0005-0000-0000-000026C30000}"/>
    <cellStyle name="20% - Accent1 7 2 2 6 6 3" xfId="50142" xr:uid="{00000000-0005-0000-0000-000027C30000}"/>
    <cellStyle name="20% - Accent1 7 2 2 6 7" xfId="50143" xr:uid="{00000000-0005-0000-0000-000028C30000}"/>
    <cellStyle name="20% - Accent1 7 2 2 6 7 2" xfId="50144" xr:uid="{00000000-0005-0000-0000-000029C30000}"/>
    <cellStyle name="20% - Accent1 7 2 2 6 8" xfId="50145" xr:uid="{00000000-0005-0000-0000-00002AC30000}"/>
    <cellStyle name="20% - Accent1 7 2 2 6 8 2" xfId="50146" xr:uid="{00000000-0005-0000-0000-00002BC30000}"/>
    <cellStyle name="20% - Accent1 7 2 2 6 9" xfId="50147" xr:uid="{00000000-0005-0000-0000-00002CC30000}"/>
    <cellStyle name="20% - Accent1 7 2 2 7" xfId="50148" xr:uid="{00000000-0005-0000-0000-00002DC30000}"/>
    <cellStyle name="20% - Accent1 7 2 2 7 2" xfId="50149" xr:uid="{00000000-0005-0000-0000-00002EC30000}"/>
    <cellStyle name="20% - Accent1 7 2 2 7 2 2" xfId="50150" xr:uid="{00000000-0005-0000-0000-00002FC30000}"/>
    <cellStyle name="20% - Accent1 7 2 2 7 2 2 2" xfId="50151" xr:uid="{00000000-0005-0000-0000-000030C30000}"/>
    <cellStyle name="20% - Accent1 7 2 2 7 2 3" xfId="50152" xr:uid="{00000000-0005-0000-0000-000031C30000}"/>
    <cellStyle name="20% - Accent1 7 2 2 7 3" xfId="50153" xr:uid="{00000000-0005-0000-0000-000032C30000}"/>
    <cellStyle name="20% - Accent1 7 2 2 7 3 2" xfId="50154" xr:uid="{00000000-0005-0000-0000-000033C30000}"/>
    <cellStyle name="20% - Accent1 7 2 2 7 4" xfId="50155" xr:uid="{00000000-0005-0000-0000-000034C30000}"/>
    <cellStyle name="20% - Accent1 7 2 2 8" xfId="50156" xr:uid="{00000000-0005-0000-0000-000035C30000}"/>
    <cellStyle name="20% - Accent1 7 2 2 8 2" xfId="50157" xr:uid="{00000000-0005-0000-0000-000036C30000}"/>
    <cellStyle name="20% - Accent1 7 2 2 8 2 2" xfId="50158" xr:uid="{00000000-0005-0000-0000-000037C30000}"/>
    <cellStyle name="20% - Accent1 7 2 2 8 2 2 2" xfId="50159" xr:uid="{00000000-0005-0000-0000-000038C30000}"/>
    <cellStyle name="20% - Accent1 7 2 2 8 2 3" xfId="50160" xr:uid="{00000000-0005-0000-0000-000039C30000}"/>
    <cellStyle name="20% - Accent1 7 2 2 8 3" xfId="50161" xr:uid="{00000000-0005-0000-0000-00003AC30000}"/>
    <cellStyle name="20% - Accent1 7 2 2 8 3 2" xfId="50162" xr:uid="{00000000-0005-0000-0000-00003BC30000}"/>
    <cellStyle name="20% - Accent1 7 2 2 8 4" xfId="50163" xr:uid="{00000000-0005-0000-0000-00003CC30000}"/>
    <cellStyle name="20% - Accent1 7 2 2 9" xfId="50164" xr:uid="{00000000-0005-0000-0000-00003DC30000}"/>
    <cellStyle name="20% - Accent1 7 2 2 9 2" xfId="50165" xr:uid="{00000000-0005-0000-0000-00003EC30000}"/>
    <cellStyle name="20% - Accent1 7 2 2 9 2 2" xfId="50166" xr:uid="{00000000-0005-0000-0000-00003FC30000}"/>
    <cellStyle name="20% - Accent1 7 2 2 9 2 2 2" xfId="50167" xr:uid="{00000000-0005-0000-0000-000040C30000}"/>
    <cellStyle name="20% - Accent1 7 2 2 9 2 3" xfId="50168" xr:uid="{00000000-0005-0000-0000-000041C30000}"/>
    <cellStyle name="20% - Accent1 7 2 2 9 3" xfId="50169" xr:uid="{00000000-0005-0000-0000-000042C30000}"/>
    <cellStyle name="20% - Accent1 7 2 2 9 3 2" xfId="50170" xr:uid="{00000000-0005-0000-0000-000043C30000}"/>
    <cellStyle name="20% - Accent1 7 2 2 9 4" xfId="50171" xr:uid="{00000000-0005-0000-0000-000044C30000}"/>
    <cellStyle name="20% - Accent1 7 2 3" xfId="50172" xr:uid="{00000000-0005-0000-0000-000045C30000}"/>
    <cellStyle name="20% - Accent1 7 2 3 10" xfId="50173" xr:uid="{00000000-0005-0000-0000-000046C30000}"/>
    <cellStyle name="20% - Accent1 7 2 3 10 2" xfId="50174" xr:uid="{00000000-0005-0000-0000-000047C30000}"/>
    <cellStyle name="20% - Accent1 7 2 3 11" xfId="50175" xr:uid="{00000000-0005-0000-0000-000048C30000}"/>
    <cellStyle name="20% - Accent1 7 2 3 2" xfId="50176" xr:uid="{00000000-0005-0000-0000-000049C30000}"/>
    <cellStyle name="20% - Accent1 7 2 3 2 2" xfId="50177" xr:uid="{00000000-0005-0000-0000-00004AC30000}"/>
    <cellStyle name="20% - Accent1 7 2 3 2 2 2" xfId="50178" xr:uid="{00000000-0005-0000-0000-00004BC30000}"/>
    <cellStyle name="20% - Accent1 7 2 3 2 2 2 2" xfId="50179" xr:uid="{00000000-0005-0000-0000-00004CC30000}"/>
    <cellStyle name="20% - Accent1 7 2 3 2 2 2 2 2" xfId="50180" xr:uid="{00000000-0005-0000-0000-00004DC30000}"/>
    <cellStyle name="20% - Accent1 7 2 3 2 2 2 3" xfId="50181" xr:uid="{00000000-0005-0000-0000-00004EC30000}"/>
    <cellStyle name="20% - Accent1 7 2 3 2 2 3" xfId="50182" xr:uid="{00000000-0005-0000-0000-00004FC30000}"/>
    <cellStyle name="20% - Accent1 7 2 3 2 2 3 2" xfId="50183" xr:uid="{00000000-0005-0000-0000-000050C30000}"/>
    <cellStyle name="20% - Accent1 7 2 3 2 2 4" xfId="50184" xr:uid="{00000000-0005-0000-0000-000051C30000}"/>
    <cellStyle name="20% - Accent1 7 2 3 2 3" xfId="50185" xr:uid="{00000000-0005-0000-0000-000052C30000}"/>
    <cellStyle name="20% - Accent1 7 2 3 2 3 2" xfId="50186" xr:uid="{00000000-0005-0000-0000-000053C30000}"/>
    <cellStyle name="20% - Accent1 7 2 3 2 3 2 2" xfId="50187" xr:uid="{00000000-0005-0000-0000-000054C30000}"/>
    <cellStyle name="20% - Accent1 7 2 3 2 3 2 2 2" xfId="50188" xr:uid="{00000000-0005-0000-0000-000055C30000}"/>
    <cellStyle name="20% - Accent1 7 2 3 2 3 2 3" xfId="50189" xr:uid="{00000000-0005-0000-0000-000056C30000}"/>
    <cellStyle name="20% - Accent1 7 2 3 2 3 3" xfId="50190" xr:uid="{00000000-0005-0000-0000-000057C30000}"/>
    <cellStyle name="20% - Accent1 7 2 3 2 3 3 2" xfId="50191" xr:uid="{00000000-0005-0000-0000-000058C30000}"/>
    <cellStyle name="20% - Accent1 7 2 3 2 3 4" xfId="50192" xr:uid="{00000000-0005-0000-0000-000059C30000}"/>
    <cellStyle name="20% - Accent1 7 2 3 2 4" xfId="50193" xr:uid="{00000000-0005-0000-0000-00005AC30000}"/>
    <cellStyle name="20% - Accent1 7 2 3 2 4 2" xfId="50194" xr:uid="{00000000-0005-0000-0000-00005BC30000}"/>
    <cellStyle name="20% - Accent1 7 2 3 2 4 2 2" xfId="50195" xr:uid="{00000000-0005-0000-0000-00005CC30000}"/>
    <cellStyle name="20% - Accent1 7 2 3 2 4 2 2 2" xfId="50196" xr:uid="{00000000-0005-0000-0000-00005DC30000}"/>
    <cellStyle name="20% - Accent1 7 2 3 2 4 2 3" xfId="50197" xr:uid="{00000000-0005-0000-0000-00005EC30000}"/>
    <cellStyle name="20% - Accent1 7 2 3 2 4 3" xfId="50198" xr:uid="{00000000-0005-0000-0000-00005FC30000}"/>
    <cellStyle name="20% - Accent1 7 2 3 2 4 3 2" xfId="50199" xr:uid="{00000000-0005-0000-0000-000060C30000}"/>
    <cellStyle name="20% - Accent1 7 2 3 2 4 4" xfId="50200" xr:uid="{00000000-0005-0000-0000-000061C30000}"/>
    <cellStyle name="20% - Accent1 7 2 3 2 5" xfId="50201" xr:uid="{00000000-0005-0000-0000-000062C30000}"/>
    <cellStyle name="20% - Accent1 7 2 3 2 5 2" xfId="50202" xr:uid="{00000000-0005-0000-0000-000063C30000}"/>
    <cellStyle name="20% - Accent1 7 2 3 2 5 2 2" xfId="50203" xr:uid="{00000000-0005-0000-0000-000064C30000}"/>
    <cellStyle name="20% - Accent1 7 2 3 2 5 3" xfId="50204" xr:uid="{00000000-0005-0000-0000-000065C30000}"/>
    <cellStyle name="20% - Accent1 7 2 3 2 6" xfId="50205" xr:uid="{00000000-0005-0000-0000-000066C30000}"/>
    <cellStyle name="20% - Accent1 7 2 3 2 6 2" xfId="50206" xr:uid="{00000000-0005-0000-0000-000067C30000}"/>
    <cellStyle name="20% - Accent1 7 2 3 2 6 2 2" xfId="50207" xr:uid="{00000000-0005-0000-0000-000068C30000}"/>
    <cellStyle name="20% - Accent1 7 2 3 2 6 3" xfId="50208" xr:uid="{00000000-0005-0000-0000-000069C30000}"/>
    <cellStyle name="20% - Accent1 7 2 3 2 7" xfId="50209" xr:uid="{00000000-0005-0000-0000-00006AC30000}"/>
    <cellStyle name="20% - Accent1 7 2 3 2 7 2" xfId="50210" xr:uid="{00000000-0005-0000-0000-00006BC30000}"/>
    <cellStyle name="20% - Accent1 7 2 3 2 8" xfId="50211" xr:uid="{00000000-0005-0000-0000-00006CC30000}"/>
    <cellStyle name="20% - Accent1 7 2 3 2 8 2" xfId="50212" xr:uid="{00000000-0005-0000-0000-00006DC30000}"/>
    <cellStyle name="20% - Accent1 7 2 3 2 9" xfId="50213" xr:uid="{00000000-0005-0000-0000-00006EC30000}"/>
    <cellStyle name="20% - Accent1 7 2 3 3" xfId="50214" xr:uid="{00000000-0005-0000-0000-00006FC30000}"/>
    <cellStyle name="20% - Accent1 7 2 3 3 2" xfId="50215" xr:uid="{00000000-0005-0000-0000-000070C30000}"/>
    <cellStyle name="20% - Accent1 7 2 3 3 2 2" xfId="50216" xr:uid="{00000000-0005-0000-0000-000071C30000}"/>
    <cellStyle name="20% - Accent1 7 2 3 3 2 2 2" xfId="50217" xr:uid="{00000000-0005-0000-0000-000072C30000}"/>
    <cellStyle name="20% - Accent1 7 2 3 3 2 2 2 2" xfId="50218" xr:uid="{00000000-0005-0000-0000-000073C30000}"/>
    <cellStyle name="20% - Accent1 7 2 3 3 2 2 3" xfId="50219" xr:uid="{00000000-0005-0000-0000-000074C30000}"/>
    <cellStyle name="20% - Accent1 7 2 3 3 2 3" xfId="50220" xr:uid="{00000000-0005-0000-0000-000075C30000}"/>
    <cellStyle name="20% - Accent1 7 2 3 3 2 3 2" xfId="50221" xr:uid="{00000000-0005-0000-0000-000076C30000}"/>
    <cellStyle name="20% - Accent1 7 2 3 3 2 4" xfId="50222" xr:uid="{00000000-0005-0000-0000-000077C30000}"/>
    <cellStyle name="20% - Accent1 7 2 3 3 3" xfId="50223" xr:uid="{00000000-0005-0000-0000-000078C30000}"/>
    <cellStyle name="20% - Accent1 7 2 3 3 3 2" xfId="50224" xr:uid="{00000000-0005-0000-0000-000079C30000}"/>
    <cellStyle name="20% - Accent1 7 2 3 3 3 2 2" xfId="50225" xr:uid="{00000000-0005-0000-0000-00007AC30000}"/>
    <cellStyle name="20% - Accent1 7 2 3 3 3 2 2 2" xfId="50226" xr:uid="{00000000-0005-0000-0000-00007BC30000}"/>
    <cellStyle name="20% - Accent1 7 2 3 3 3 2 3" xfId="50227" xr:uid="{00000000-0005-0000-0000-00007CC30000}"/>
    <cellStyle name="20% - Accent1 7 2 3 3 3 3" xfId="50228" xr:uid="{00000000-0005-0000-0000-00007DC30000}"/>
    <cellStyle name="20% - Accent1 7 2 3 3 3 3 2" xfId="50229" xr:uid="{00000000-0005-0000-0000-00007EC30000}"/>
    <cellStyle name="20% - Accent1 7 2 3 3 3 4" xfId="50230" xr:uid="{00000000-0005-0000-0000-00007FC30000}"/>
    <cellStyle name="20% - Accent1 7 2 3 3 4" xfId="50231" xr:uid="{00000000-0005-0000-0000-000080C30000}"/>
    <cellStyle name="20% - Accent1 7 2 3 3 4 2" xfId="50232" xr:uid="{00000000-0005-0000-0000-000081C30000}"/>
    <cellStyle name="20% - Accent1 7 2 3 3 4 2 2" xfId="50233" xr:uid="{00000000-0005-0000-0000-000082C30000}"/>
    <cellStyle name="20% - Accent1 7 2 3 3 4 2 2 2" xfId="50234" xr:uid="{00000000-0005-0000-0000-000083C30000}"/>
    <cellStyle name="20% - Accent1 7 2 3 3 4 2 3" xfId="50235" xr:uid="{00000000-0005-0000-0000-000084C30000}"/>
    <cellStyle name="20% - Accent1 7 2 3 3 4 3" xfId="50236" xr:uid="{00000000-0005-0000-0000-000085C30000}"/>
    <cellStyle name="20% - Accent1 7 2 3 3 4 3 2" xfId="50237" xr:uid="{00000000-0005-0000-0000-000086C30000}"/>
    <cellStyle name="20% - Accent1 7 2 3 3 4 4" xfId="50238" xr:uid="{00000000-0005-0000-0000-000087C30000}"/>
    <cellStyle name="20% - Accent1 7 2 3 3 5" xfId="50239" xr:uid="{00000000-0005-0000-0000-000088C30000}"/>
    <cellStyle name="20% - Accent1 7 2 3 3 5 2" xfId="50240" xr:uid="{00000000-0005-0000-0000-000089C30000}"/>
    <cellStyle name="20% - Accent1 7 2 3 3 5 2 2" xfId="50241" xr:uid="{00000000-0005-0000-0000-00008AC30000}"/>
    <cellStyle name="20% - Accent1 7 2 3 3 5 3" xfId="50242" xr:uid="{00000000-0005-0000-0000-00008BC30000}"/>
    <cellStyle name="20% - Accent1 7 2 3 3 6" xfId="50243" xr:uid="{00000000-0005-0000-0000-00008CC30000}"/>
    <cellStyle name="20% - Accent1 7 2 3 3 6 2" xfId="50244" xr:uid="{00000000-0005-0000-0000-00008DC30000}"/>
    <cellStyle name="20% - Accent1 7 2 3 3 6 2 2" xfId="50245" xr:uid="{00000000-0005-0000-0000-00008EC30000}"/>
    <cellStyle name="20% - Accent1 7 2 3 3 6 3" xfId="50246" xr:uid="{00000000-0005-0000-0000-00008FC30000}"/>
    <cellStyle name="20% - Accent1 7 2 3 3 7" xfId="50247" xr:uid="{00000000-0005-0000-0000-000090C30000}"/>
    <cellStyle name="20% - Accent1 7 2 3 3 7 2" xfId="50248" xr:uid="{00000000-0005-0000-0000-000091C30000}"/>
    <cellStyle name="20% - Accent1 7 2 3 3 8" xfId="50249" xr:uid="{00000000-0005-0000-0000-000092C30000}"/>
    <cellStyle name="20% - Accent1 7 2 3 3 8 2" xfId="50250" xr:uid="{00000000-0005-0000-0000-000093C30000}"/>
    <cellStyle name="20% - Accent1 7 2 3 3 9" xfId="50251" xr:uid="{00000000-0005-0000-0000-000094C30000}"/>
    <cellStyle name="20% - Accent1 7 2 3 4" xfId="50252" xr:uid="{00000000-0005-0000-0000-000095C30000}"/>
    <cellStyle name="20% - Accent1 7 2 3 4 2" xfId="50253" xr:uid="{00000000-0005-0000-0000-000096C30000}"/>
    <cellStyle name="20% - Accent1 7 2 3 4 2 2" xfId="50254" xr:uid="{00000000-0005-0000-0000-000097C30000}"/>
    <cellStyle name="20% - Accent1 7 2 3 4 2 2 2" xfId="50255" xr:uid="{00000000-0005-0000-0000-000098C30000}"/>
    <cellStyle name="20% - Accent1 7 2 3 4 2 3" xfId="50256" xr:uid="{00000000-0005-0000-0000-000099C30000}"/>
    <cellStyle name="20% - Accent1 7 2 3 4 3" xfId="50257" xr:uid="{00000000-0005-0000-0000-00009AC30000}"/>
    <cellStyle name="20% - Accent1 7 2 3 4 3 2" xfId="50258" xr:uid="{00000000-0005-0000-0000-00009BC30000}"/>
    <cellStyle name="20% - Accent1 7 2 3 4 4" xfId="50259" xr:uid="{00000000-0005-0000-0000-00009CC30000}"/>
    <cellStyle name="20% - Accent1 7 2 3 5" xfId="50260" xr:uid="{00000000-0005-0000-0000-00009DC30000}"/>
    <cellStyle name="20% - Accent1 7 2 3 5 2" xfId="50261" xr:uid="{00000000-0005-0000-0000-00009EC30000}"/>
    <cellStyle name="20% - Accent1 7 2 3 5 2 2" xfId="50262" xr:uid="{00000000-0005-0000-0000-00009FC30000}"/>
    <cellStyle name="20% - Accent1 7 2 3 5 2 2 2" xfId="50263" xr:uid="{00000000-0005-0000-0000-0000A0C30000}"/>
    <cellStyle name="20% - Accent1 7 2 3 5 2 3" xfId="50264" xr:uid="{00000000-0005-0000-0000-0000A1C30000}"/>
    <cellStyle name="20% - Accent1 7 2 3 5 3" xfId="50265" xr:uid="{00000000-0005-0000-0000-0000A2C30000}"/>
    <cellStyle name="20% - Accent1 7 2 3 5 3 2" xfId="50266" xr:uid="{00000000-0005-0000-0000-0000A3C30000}"/>
    <cellStyle name="20% - Accent1 7 2 3 5 4" xfId="50267" xr:uid="{00000000-0005-0000-0000-0000A4C30000}"/>
    <cellStyle name="20% - Accent1 7 2 3 6" xfId="50268" xr:uid="{00000000-0005-0000-0000-0000A5C30000}"/>
    <cellStyle name="20% - Accent1 7 2 3 6 2" xfId="50269" xr:uid="{00000000-0005-0000-0000-0000A6C30000}"/>
    <cellStyle name="20% - Accent1 7 2 3 6 2 2" xfId="50270" xr:uid="{00000000-0005-0000-0000-0000A7C30000}"/>
    <cellStyle name="20% - Accent1 7 2 3 6 2 2 2" xfId="50271" xr:uid="{00000000-0005-0000-0000-0000A8C30000}"/>
    <cellStyle name="20% - Accent1 7 2 3 6 2 3" xfId="50272" xr:uid="{00000000-0005-0000-0000-0000A9C30000}"/>
    <cellStyle name="20% - Accent1 7 2 3 6 3" xfId="50273" xr:uid="{00000000-0005-0000-0000-0000AAC30000}"/>
    <cellStyle name="20% - Accent1 7 2 3 6 3 2" xfId="50274" xr:uid="{00000000-0005-0000-0000-0000ABC30000}"/>
    <cellStyle name="20% - Accent1 7 2 3 6 4" xfId="50275" xr:uid="{00000000-0005-0000-0000-0000ACC30000}"/>
    <cellStyle name="20% - Accent1 7 2 3 7" xfId="50276" xr:uid="{00000000-0005-0000-0000-0000ADC30000}"/>
    <cellStyle name="20% - Accent1 7 2 3 7 2" xfId="50277" xr:uid="{00000000-0005-0000-0000-0000AEC30000}"/>
    <cellStyle name="20% - Accent1 7 2 3 7 2 2" xfId="50278" xr:uid="{00000000-0005-0000-0000-0000AFC30000}"/>
    <cellStyle name="20% - Accent1 7 2 3 7 3" xfId="50279" xr:uid="{00000000-0005-0000-0000-0000B0C30000}"/>
    <cellStyle name="20% - Accent1 7 2 3 8" xfId="50280" xr:uid="{00000000-0005-0000-0000-0000B1C30000}"/>
    <cellStyle name="20% - Accent1 7 2 3 8 2" xfId="50281" xr:uid="{00000000-0005-0000-0000-0000B2C30000}"/>
    <cellStyle name="20% - Accent1 7 2 3 8 2 2" xfId="50282" xr:uid="{00000000-0005-0000-0000-0000B3C30000}"/>
    <cellStyle name="20% - Accent1 7 2 3 8 3" xfId="50283" xr:uid="{00000000-0005-0000-0000-0000B4C30000}"/>
    <cellStyle name="20% - Accent1 7 2 3 9" xfId="50284" xr:uid="{00000000-0005-0000-0000-0000B5C30000}"/>
    <cellStyle name="20% - Accent1 7 2 3 9 2" xfId="50285" xr:uid="{00000000-0005-0000-0000-0000B6C30000}"/>
    <cellStyle name="20% - Accent1 7 2 4" xfId="50286" xr:uid="{00000000-0005-0000-0000-0000B7C30000}"/>
    <cellStyle name="20% - Accent1 7 2 4 10" xfId="50287" xr:uid="{00000000-0005-0000-0000-0000B8C30000}"/>
    <cellStyle name="20% - Accent1 7 2 4 10 2" xfId="50288" xr:uid="{00000000-0005-0000-0000-0000B9C30000}"/>
    <cellStyle name="20% - Accent1 7 2 4 11" xfId="50289" xr:uid="{00000000-0005-0000-0000-0000BAC30000}"/>
    <cellStyle name="20% - Accent1 7 2 4 2" xfId="50290" xr:uid="{00000000-0005-0000-0000-0000BBC30000}"/>
    <cellStyle name="20% - Accent1 7 2 4 2 2" xfId="50291" xr:uid="{00000000-0005-0000-0000-0000BCC30000}"/>
    <cellStyle name="20% - Accent1 7 2 4 2 2 2" xfId="50292" xr:uid="{00000000-0005-0000-0000-0000BDC30000}"/>
    <cellStyle name="20% - Accent1 7 2 4 2 2 2 2" xfId="50293" xr:uid="{00000000-0005-0000-0000-0000BEC30000}"/>
    <cellStyle name="20% - Accent1 7 2 4 2 2 2 2 2" xfId="50294" xr:uid="{00000000-0005-0000-0000-0000BFC30000}"/>
    <cellStyle name="20% - Accent1 7 2 4 2 2 2 3" xfId="50295" xr:uid="{00000000-0005-0000-0000-0000C0C30000}"/>
    <cellStyle name="20% - Accent1 7 2 4 2 2 3" xfId="50296" xr:uid="{00000000-0005-0000-0000-0000C1C30000}"/>
    <cellStyle name="20% - Accent1 7 2 4 2 2 3 2" xfId="50297" xr:uid="{00000000-0005-0000-0000-0000C2C30000}"/>
    <cellStyle name="20% - Accent1 7 2 4 2 2 4" xfId="50298" xr:uid="{00000000-0005-0000-0000-0000C3C30000}"/>
    <cellStyle name="20% - Accent1 7 2 4 2 3" xfId="50299" xr:uid="{00000000-0005-0000-0000-0000C4C30000}"/>
    <cellStyle name="20% - Accent1 7 2 4 2 3 2" xfId="50300" xr:uid="{00000000-0005-0000-0000-0000C5C30000}"/>
    <cellStyle name="20% - Accent1 7 2 4 2 3 2 2" xfId="50301" xr:uid="{00000000-0005-0000-0000-0000C6C30000}"/>
    <cellStyle name="20% - Accent1 7 2 4 2 3 2 2 2" xfId="50302" xr:uid="{00000000-0005-0000-0000-0000C7C30000}"/>
    <cellStyle name="20% - Accent1 7 2 4 2 3 2 3" xfId="50303" xr:uid="{00000000-0005-0000-0000-0000C8C30000}"/>
    <cellStyle name="20% - Accent1 7 2 4 2 3 3" xfId="50304" xr:uid="{00000000-0005-0000-0000-0000C9C30000}"/>
    <cellStyle name="20% - Accent1 7 2 4 2 3 3 2" xfId="50305" xr:uid="{00000000-0005-0000-0000-0000CAC30000}"/>
    <cellStyle name="20% - Accent1 7 2 4 2 3 4" xfId="50306" xr:uid="{00000000-0005-0000-0000-0000CBC30000}"/>
    <cellStyle name="20% - Accent1 7 2 4 2 4" xfId="50307" xr:uid="{00000000-0005-0000-0000-0000CCC30000}"/>
    <cellStyle name="20% - Accent1 7 2 4 2 4 2" xfId="50308" xr:uid="{00000000-0005-0000-0000-0000CDC30000}"/>
    <cellStyle name="20% - Accent1 7 2 4 2 4 2 2" xfId="50309" xr:uid="{00000000-0005-0000-0000-0000CEC30000}"/>
    <cellStyle name="20% - Accent1 7 2 4 2 4 2 2 2" xfId="50310" xr:uid="{00000000-0005-0000-0000-0000CFC30000}"/>
    <cellStyle name="20% - Accent1 7 2 4 2 4 2 3" xfId="50311" xr:uid="{00000000-0005-0000-0000-0000D0C30000}"/>
    <cellStyle name="20% - Accent1 7 2 4 2 4 3" xfId="50312" xr:uid="{00000000-0005-0000-0000-0000D1C30000}"/>
    <cellStyle name="20% - Accent1 7 2 4 2 4 3 2" xfId="50313" xr:uid="{00000000-0005-0000-0000-0000D2C30000}"/>
    <cellStyle name="20% - Accent1 7 2 4 2 4 4" xfId="50314" xr:uid="{00000000-0005-0000-0000-0000D3C30000}"/>
    <cellStyle name="20% - Accent1 7 2 4 2 5" xfId="50315" xr:uid="{00000000-0005-0000-0000-0000D4C30000}"/>
    <cellStyle name="20% - Accent1 7 2 4 2 5 2" xfId="50316" xr:uid="{00000000-0005-0000-0000-0000D5C30000}"/>
    <cellStyle name="20% - Accent1 7 2 4 2 5 2 2" xfId="50317" xr:uid="{00000000-0005-0000-0000-0000D6C30000}"/>
    <cellStyle name="20% - Accent1 7 2 4 2 5 3" xfId="50318" xr:uid="{00000000-0005-0000-0000-0000D7C30000}"/>
    <cellStyle name="20% - Accent1 7 2 4 2 6" xfId="50319" xr:uid="{00000000-0005-0000-0000-0000D8C30000}"/>
    <cellStyle name="20% - Accent1 7 2 4 2 6 2" xfId="50320" xr:uid="{00000000-0005-0000-0000-0000D9C30000}"/>
    <cellStyle name="20% - Accent1 7 2 4 2 6 2 2" xfId="50321" xr:uid="{00000000-0005-0000-0000-0000DAC30000}"/>
    <cellStyle name="20% - Accent1 7 2 4 2 6 3" xfId="50322" xr:uid="{00000000-0005-0000-0000-0000DBC30000}"/>
    <cellStyle name="20% - Accent1 7 2 4 2 7" xfId="50323" xr:uid="{00000000-0005-0000-0000-0000DCC30000}"/>
    <cellStyle name="20% - Accent1 7 2 4 2 7 2" xfId="50324" xr:uid="{00000000-0005-0000-0000-0000DDC30000}"/>
    <cellStyle name="20% - Accent1 7 2 4 2 8" xfId="50325" xr:uid="{00000000-0005-0000-0000-0000DEC30000}"/>
    <cellStyle name="20% - Accent1 7 2 4 2 8 2" xfId="50326" xr:uid="{00000000-0005-0000-0000-0000DFC30000}"/>
    <cellStyle name="20% - Accent1 7 2 4 2 9" xfId="50327" xr:uid="{00000000-0005-0000-0000-0000E0C30000}"/>
    <cellStyle name="20% - Accent1 7 2 4 3" xfId="50328" xr:uid="{00000000-0005-0000-0000-0000E1C30000}"/>
    <cellStyle name="20% - Accent1 7 2 4 3 2" xfId="50329" xr:uid="{00000000-0005-0000-0000-0000E2C30000}"/>
    <cellStyle name="20% - Accent1 7 2 4 3 2 2" xfId="50330" xr:uid="{00000000-0005-0000-0000-0000E3C30000}"/>
    <cellStyle name="20% - Accent1 7 2 4 3 2 2 2" xfId="50331" xr:uid="{00000000-0005-0000-0000-0000E4C30000}"/>
    <cellStyle name="20% - Accent1 7 2 4 3 2 2 2 2" xfId="50332" xr:uid="{00000000-0005-0000-0000-0000E5C30000}"/>
    <cellStyle name="20% - Accent1 7 2 4 3 2 2 3" xfId="50333" xr:uid="{00000000-0005-0000-0000-0000E6C30000}"/>
    <cellStyle name="20% - Accent1 7 2 4 3 2 3" xfId="50334" xr:uid="{00000000-0005-0000-0000-0000E7C30000}"/>
    <cellStyle name="20% - Accent1 7 2 4 3 2 3 2" xfId="50335" xr:uid="{00000000-0005-0000-0000-0000E8C30000}"/>
    <cellStyle name="20% - Accent1 7 2 4 3 2 4" xfId="50336" xr:uid="{00000000-0005-0000-0000-0000E9C30000}"/>
    <cellStyle name="20% - Accent1 7 2 4 3 3" xfId="50337" xr:uid="{00000000-0005-0000-0000-0000EAC30000}"/>
    <cellStyle name="20% - Accent1 7 2 4 3 3 2" xfId="50338" xr:uid="{00000000-0005-0000-0000-0000EBC30000}"/>
    <cellStyle name="20% - Accent1 7 2 4 3 3 2 2" xfId="50339" xr:uid="{00000000-0005-0000-0000-0000ECC30000}"/>
    <cellStyle name="20% - Accent1 7 2 4 3 3 2 2 2" xfId="50340" xr:uid="{00000000-0005-0000-0000-0000EDC30000}"/>
    <cellStyle name="20% - Accent1 7 2 4 3 3 2 3" xfId="50341" xr:uid="{00000000-0005-0000-0000-0000EEC30000}"/>
    <cellStyle name="20% - Accent1 7 2 4 3 3 3" xfId="50342" xr:uid="{00000000-0005-0000-0000-0000EFC30000}"/>
    <cellStyle name="20% - Accent1 7 2 4 3 3 3 2" xfId="50343" xr:uid="{00000000-0005-0000-0000-0000F0C30000}"/>
    <cellStyle name="20% - Accent1 7 2 4 3 3 4" xfId="50344" xr:uid="{00000000-0005-0000-0000-0000F1C30000}"/>
    <cellStyle name="20% - Accent1 7 2 4 3 4" xfId="50345" xr:uid="{00000000-0005-0000-0000-0000F2C30000}"/>
    <cellStyle name="20% - Accent1 7 2 4 3 4 2" xfId="50346" xr:uid="{00000000-0005-0000-0000-0000F3C30000}"/>
    <cellStyle name="20% - Accent1 7 2 4 3 4 2 2" xfId="50347" xr:uid="{00000000-0005-0000-0000-0000F4C30000}"/>
    <cellStyle name="20% - Accent1 7 2 4 3 4 2 2 2" xfId="50348" xr:uid="{00000000-0005-0000-0000-0000F5C30000}"/>
    <cellStyle name="20% - Accent1 7 2 4 3 4 2 3" xfId="50349" xr:uid="{00000000-0005-0000-0000-0000F6C30000}"/>
    <cellStyle name="20% - Accent1 7 2 4 3 4 3" xfId="50350" xr:uid="{00000000-0005-0000-0000-0000F7C30000}"/>
    <cellStyle name="20% - Accent1 7 2 4 3 4 3 2" xfId="50351" xr:uid="{00000000-0005-0000-0000-0000F8C30000}"/>
    <cellStyle name="20% - Accent1 7 2 4 3 4 4" xfId="50352" xr:uid="{00000000-0005-0000-0000-0000F9C30000}"/>
    <cellStyle name="20% - Accent1 7 2 4 3 5" xfId="50353" xr:uid="{00000000-0005-0000-0000-0000FAC30000}"/>
    <cellStyle name="20% - Accent1 7 2 4 3 5 2" xfId="50354" xr:uid="{00000000-0005-0000-0000-0000FBC30000}"/>
    <cellStyle name="20% - Accent1 7 2 4 3 5 2 2" xfId="50355" xr:uid="{00000000-0005-0000-0000-0000FCC30000}"/>
    <cellStyle name="20% - Accent1 7 2 4 3 5 3" xfId="50356" xr:uid="{00000000-0005-0000-0000-0000FDC30000}"/>
    <cellStyle name="20% - Accent1 7 2 4 3 6" xfId="50357" xr:uid="{00000000-0005-0000-0000-0000FEC30000}"/>
    <cellStyle name="20% - Accent1 7 2 4 3 6 2" xfId="50358" xr:uid="{00000000-0005-0000-0000-0000FFC30000}"/>
    <cellStyle name="20% - Accent1 7 2 4 3 6 2 2" xfId="50359" xr:uid="{00000000-0005-0000-0000-000000C40000}"/>
    <cellStyle name="20% - Accent1 7 2 4 3 6 3" xfId="50360" xr:uid="{00000000-0005-0000-0000-000001C40000}"/>
    <cellStyle name="20% - Accent1 7 2 4 3 7" xfId="50361" xr:uid="{00000000-0005-0000-0000-000002C40000}"/>
    <cellStyle name="20% - Accent1 7 2 4 3 7 2" xfId="50362" xr:uid="{00000000-0005-0000-0000-000003C40000}"/>
    <cellStyle name="20% - Accent1 7 2 4 3 8" xfId="50363" xr:uid="{00000000-0005-0000-0000-000004C40000}"/>
    <cellStyle name="20% - Accent1 7 2 4 3 8 2" xfId="50364" xr:uid="{00000000-0005-0000-0000-000005C40000}"/>
    <cellStyle name="20% - Accent1 7 2 4 3 9" xfId="50365" xr:uid="{00000000-0005-0000-0000-000006C40000}"/>
    <cellStyle name="20% - Accent1 7 2 4 4" xfId="50366" xr:uid="{00000000-0005-0000-0000-000007C40000}"/>
    <cellStyle name="20% - Accent1 7 2 4 4 2" xfId="50367" xr:uid="{00000000-0005-0000-0000-000008C40000}"/>
    <cellStyle name="20% - Accent1 7 2 4 4 2 2" xfId="50368" xr:uid="{00000000-0005-0000-0000-000009C40000}"/>
    <cellStyle name="20% - Accent1 7 2 4 4 2 2 2" xfId="50369" xr:uid="{00000000-0005-0000-0000-00000AC40000}"/>
    <cellStyle name="20% - Accent1 7 2 4 4 2 3" xfId="50370" xr:uid="{00000000-0005-0000-0000-00000BC40000}"/>
    <cellStyle name="20% - Accent1 7 2 4 4 3" xfId="50371" xr:uid="{00000000-0005-0000-0000-00000CC40000}"/>
    <cellStyle name="20% - Accent1 7 2 4 4 3 2" xfId="50372" xr:uid="{00000000-0005-0000-0000-00000DC40000}"/>
    <cellStyle name="20% - Accent1 7 2 4 4 4" xfId="50373" xr:uid="{00000000-0005-0000-0000-00000EC40000}"/>
    <cellStyle name="20% - Accent1 7 2 4 5" xfId="50374" xr:uid="{00000000-0005-0000-0000-00000FC40000}"/>
    <cellStyle name="20% - Accent1 7 2 4 5 2" xfId="50375" xr:uid="{00000000-0005-0000-0000-000010C40000}"/>
    <cellStyle name="20% - Accent1 7 2 4 5 2 2" xfId="50376" xr:uid="{00000000-0005-0000-0000-000011C40000}"/>
    <cellStyle name="20% - Accent1 7 2 4 5 2 2 2" xfId="50377" xr:uid="{00000000-0005-0000-0000-000012C40000}"/>
    <cellStyle name="20% - Accent1 7 2 4 5 2 3" xfId="50378" xr:uid="{00000000-0005-0000-0000-000013C40000}"/>
    <cellStyle name="20% - Accent1 7 2 4 5 3" xfId="50379" xr:uid="{00000000-0005-0000-0000-000014C40000}"/>
    <cellStyle name="20% - Accent1 7 2 4 5 3 2" xfId="50380" xr:uid="{00000000-0005-0000-0000-000015C40000}"/>
    <cellStyle name="20% - Accent1 7 2 4 5 4" xfId="50381" xr:uid="{00000000-0005-0000-0000-000016C40000}"/>
    <cellStyle name="20% - Accent1 7 2 4 6" xfId="50382" xr:uid="{00000000-0005-0000-0000-000017C40000}"/>
    <cellStyle name="20% - Accent1 7 2 4 6 2" xfId="50383" xr:uid="{00000000-0005-0000-0000-000018C40000}"/>
    <cellStyle name="20% - Accent1 7 2 4 6 2 2" xfId="50384" xr:uid="{00000000-0005-0000-0000-000019C40000}"/>
    <cellStyle name="20% - Accent1 7 2 4 6 2 2 2" xfId="50385" xr:uid="{00000000-0005-0000-0000-00001AC40000}"/>
    <cellStyle name="20% - Accent1 7 2 4 6 2 3" xfId="50386" xr:uid="{00000000-0005-0000-0000-00001BC40000}"/>
    <cellStyle name="20% - Accent1 7 2 4 6 3" xfId="50387" xr:uid="{00000000-0005-0000-0000-00001CC40000}"/>
    <cellStyle name="20% - Accent1 7 2 4 6 3 2" xfId="50388" xr:uid="{00000000-0005-0000-0000-00001DC40000}"/>
    <cellStyle name="20% - Accent1 7 2 4 6 4" xfId="50389" xr:uid="{00000000-0005-0000-0000-00001EC40000}"/>
    <cellStyle name="20% - Accent1 7 2 4 7" xfId="50390" xr:uid="{00000000-0005-0000-0000-00001FC40000}"/>
    <cellStyle name="20% - Accent1 7 2 4 7 2" xfId="50391" xr:uid="{00000000-0005-0000-0000-000020C40000}"/>
    <cellStyle name="20% - Accent1 7 2 4 7 2 2" xfId="50392" xr:uid="{00000000-0005-0000-0000-000021C40000}"/>
    <cellStyle name="20% - Accent1 7 2 4 7 3" xfId="50393" xr:uid="{00000000-0005-0000-0000-000022C40000}"/>
    <cellStyle name="20% - Accent1 7 2 4 8" xfId="50394" xr:uid="{00000000-0005-0000-0000-000023C40000}"/>
    <cellStyle name="20% - Accent1 7 2 4 8 2" xfId="50395" xr:uid="{00000000-0005-0000-0000-000024C40000}"/>
    <cellStyle name="20% - Accent1 7 2 4 8 2 2" xfId="50396" xr:uid="{00000000-0005-0000-0000-000025C40000}"/>
    <cellStyle name="20% - Accent1 7 2 4 8 3" xfId="50397" xr:uid="{00000000-0005-0000-0000-000026C40000}"/>
    <cellStyle name="20% - Accent1 7 2 4 9" xfId="50398" xr:uid="{00000000-0005-0000-0000-000027C40000}"/>
    <cellStyle name="20% - Accent1 7 2 4 9 2" xfId="50399" xr:uid="{00000000-0005-0000-0000-000028C40000}"/>
    <cellStyle name="20% - Accent1 7 2 5" xfId="50400" xr:uid="{00000000-0005-0000-0000-000029C40000}"/>
    <cellStyle name="20% - Accent1 7 2 5 10" xfId="50401" xr:uid="{00000000-0005-0000-0000-00002AC40000}"/>
    <cellStyle name="20% - Accent1 7 2 5 10 2" xfId="50402" xr:uid="{00000000-0005-0000-0000-00002BC40000}"/>
    <cellStyle name="20% - Accent1 7 2 5 11" xfId="50403" xr:uid="{00000000-0005-0000-0000-00002CC40000}"/>
    <cellStyle name="20% - Accent1 7 2 5 2" xfId="50404" xr:uid="{00000000-0005-0000-0000-00002DC40000}"/>
    <cellStyle name="20% - Accent1 7 2 5 2 2" xfId="50405" xr:uid="{00000000-0005-0000-0000-00002EC40000}"/>
    <cellStyle name="20% - Accent1 7 2 5 2 2 2" xfId="50406" xr:uid="{00000000-0005-0000-0000-00002FC40000}"/>
    <cellStyle name="20% - Accent1 7 2 5 2 2 2 2" xfId="50407" xr:uid="{00000000-0005-0000-0000-000030C40000}"/>
    <cellStyle name="20% - Accent1 7 2 5 2 2 2 2 2" xfId="50408" xr:uid="{00000000-0005-0000-0000-000031C40000}"/>
    <cellStyle name="20% - Accent1 7 2 5 2 2 2 3" xfId="50409" xr:uid="{00000000-0005-0000-0000-000032C40000}"/>
    <cellStyle name="20% - Accent1 7 2 5 2 2 3" xfId="50410" xr:uid="{00000000-0005-0000-0000-000033C40000}"/>
    <cellStyle name="20% - Accent1 7 2 5 2 2 3 2" xfId="50411" xr:uid="{00000000-0005-0000-0000-000034C40000}"/>
    <cellStyle name="20% - Accent1 7 2 5 2 2 4" xfId="50412" xr:uid="{00000000-0005-0000-0000-000035C40000}"/>
    <cellStyle name="20% - Accent1 7 2 5 2 3" xfId="50413" xr:uid="{00000000-0005-0000-0000-000036C40000}"/>
    <cellStyle name="20% - Accent1 7 2 5 2 3 2" xfId="50414" xr:uid="{00000000-0005-0000-0000-000037C40000}"/>
    <cellStyle name="20% - Accent1 7 2 5 2 3 2 2" xfId="50415" xr:uid="{00000000-0005-0000-0000-000038C40000}"/>
    <cellStyle name="20% - Accent1 7 2 5 2 3 2 2 2" xfId="50416" xr:uid="{00000000-0005-0000-0000-000039C40000}"/>
    <cellStyle name="20% - Accent1 7 2 5 2 3 2 3" xfId="50417" xr:uid="{00000000-0005-0000-0000-00003AC40000}"/>
    <cellStyle name="20% - Accent1 7 2 5 2 3 3" xfId="50418" xr:uid="{00000000-0005-0000-0000-00003BC40000}"/>
    <cellStyle name="20% - Accent1 7 2 5 2 3 3 2" xfId="50419" xr:uid="{00000000-0005-0000-0000-00003CC40000}"/>
    <cellStyle name="20% - Accent1 7 2 5 2 3 4" xfId="50420" xr:uid="{00000000-0005-0000-0000-00003DC40000}"/>
    <cellStyle name="20% - Accent1 7 2 5 2 4" xfId="50421" xr:uid="{00000000-0005-0000-0000-00003EC40000}"/>
    <cellStyle name="20% - Accent1 7 2 5 2 4 2" xfId="50422" xr:uid="{00000000-0005-0000-0000-00003FC40000}"/>
    <cellStyle name="20% - Accent1 7 2 5 2 4 2 2" xfId="50423" xr:uid="{00000000-0005-0000-0000-000040C40000}"/>
    <cellStyle name="20% - Accent1 7 2 5 2 4 2 2 2" xfId="50424" xr:uid="{00000000-0005-0000-0000-000041C40000}"/>
    <cellStyle name="20% - Accent1 7 2 5 2 4 2 3" xfId="50425" xr:uid="{00000000-0005-0000-0000-000042C40000}"/>
    <cellStyle name="20% - Accent1 7 2 5 2 4 3" xfId="50426" xr:uid="{00000000-0005-0000-0000-000043C40000}"/>
    <cellStyle name="20% - Accent1 7 2 5 2 4 3 2" xfId="50427" xr:uid="{00000000-0005-0000-0000-000044C40000}"/>
    <cellStyle name="20% - Accent1 7 2 5 2 4 4" xfId="50428" xr:uid="{00000000-0005-0000-0000-000045C40000}"/>
    <cellStyle name="20% - Accent1 7 2 5 2 5" xfId="50429" xr:uid="{00000000-0005-0000-0000-000046C40000}"/>
    <cellStyle name="20% - Accent1 7 2 5 2 5 2" xfId="50430" xr:uid="{00000000-0005-0000-0000-000047C40000}"/>
    <cellStyle name="20% - Accent1 7 2 5 2 5 2 2" xfId="50431" xr:uid="{00000000-0005-0000-0000-000048C40000}"/>
    <cellStyle name="20% - Accent1 7 2 5 2 5 3" xfId="50432" xr:uid="{00000000-0005-0000-0000-000049C40000}"/>
    <cellStyle name="20% - Accent1 7 2 5 2 6" xfId="50433" xr:uid="{00000000-0005-0000-0000-00004AC40000}"/>
    <cellStyle name="20% - Accent1 7 2 5 2 6 2" xfId="50434" xr:uid="{00000000-0005-0000-0000-00004BC40000}"/>
    <cellStyle name="20% - Accent1 7 2 5 2 6 2 2" xfId="50435" xr:uid="{00000000-0005-0000-0000-00004CC40000}"/>
    <cellStyle name="20% - Accent1 7 2 5 2 6 3" xfId="50436" xr:uid="{00000000-0005-0000-0000-00004DC40000}"/>
    <cellStyle name="20% - Accent1 7 2 5 2 7" xfId="50437" xr:uid="{00000000-0005-0000-0000-00004EC40000}"/>
    <cellStyle name="20% - Accent1 7 2 5 2 7 2" xfId="50438" xr:uid="{00000000-0005-0000-0000-00004FC40000}"/>
    <cellStyle name="20% - Accent1 7 2 5 2 8" xfId="50439" xr:uid="{00000000-0005-0000-0000-000050C40000}"/>
    <cellStyle name="20% - Accent1 7 2 5 2 8 2" xfId="50440" xr:uid="{00000000-0005-0000-0000-000051C40000}"/>
    <cellStyle name="20% - Accent1 7 2 5 2 9" xfId="50441" xr:uid="{00000000-0005-0000-0000-000052C40000}"/>
    <cellStyle name="20% - Accent1 7 2 5 3" xfId="50442" xr:uid="{00000000-0005-0000-0000-000053C40000}"/>
    <cellStyle name="20% - Accent1 7 2 5 3 2" xfId="50443" xr:uid="{00000000-0005-0000-0000-000054C40000}"/>
    <cellStyle name="20% - Accent1 7 2 5 3 2 2" xfId="50444" xr:uid="{00000000-0005-0000-0000-000055C40000}"/>
    <cellStyle name="20% - Accent1 7 2 5 3 2 2 2" xfId="50445" xr:uid="{00000000-0005-0000-0000-000056C40000}"/>
    <cellStyle name="20% - Accent1 7 2 5 3 2 2 2 2" xfId="50446" xr:uid="{00000000-0005-0000-0000-000057C40000}"/>
    <cellStyle name="20% - Accent1 7 2 5 3 2 2 3" xfId="50447" xr:uid="{00000000-0005-0000-0000-000058C40000}"/>
    <cellStyle name="20% - Accent1 7 2 5 3 2 3" xfId="50448" xr:uid="{00000000-0005-0000-0000-000059C40000}"/>
    <cellStyle name="20% - Accent1 7 2 5 3 2 3 2" xfId="50449" xr:uid="{00000000-0005-0000-0000-00005AC40000}"/>
    <cellStyle name="20% - Accent1 7 2 5 3 2 4" xfId="50450" xr:uid="{00000000-0005-0000-0000-00005BC40000}"/>
    <cellStyle name="20% - Accent1 7 2 5 3 3" xfId="50451" xr:uid="{00000000-0005-0000-0000-00005CC40000}"/>
    <cellStyle name="20% - Accent1 7 2 5 3 3 2" xfId="50452" xr:uid="{00000000-0005-0000-0000-00005DC40000}"/>
    <cellStyle name="20% - Accent1 7 2 5 3 3 2 2" xfId="50453" xr:uid="{00000000-0005-0000-0000-00005EC40000}"/>
    <cellStyle name="20% - Accent1 7 2 5 3 3 2 2 2" xfId="50454" xr:uid="{00000000-0005-0000-0000-00005FC40000}"/>
    <cellStyle name="20% - Accent1 7 2 5 3 3 2 3" xfId="50455" xr:uid="{00000000-0005-0000-0000-000060C40000}"/>
    <cellStyle name="20% - Accent1 7 2 5 3 3 3" xfId="50456" xr:uid="{00000000-0005-0000-0000-000061C40000}"/>
    <cellStyle name="20% - Accent1 7 2 5 3 3 3 2" xfId="50457" xr:uid="{00000000-0005-0000-0000-000062C40000}"/>
    <cellStyle name="20% - Accent1 7 2 5 3 3 4" xfId="50458" xr:uid="{00000000-0005-0000-0000-000063C40000}"/>
    <cellStyle name="20% - Accent1 7 2 5 3 4" xfId="50459" xr:uid="{00000000-0005-0000-0000-000064C40000}"/>
    <cellStyle name="20% - Accent1 7 2 5 3 4 2" xfId="50460" xr:uid="{00000000-0005-0000-0000-000065C40000}"/>
    <cellStyle name="20% - Accent1 7 2 5 3 4 2 2" xfId="50461" xr:uid="{00000000-0005-0000-0000-000066C40000}"/>
    <cellStyle name="20% - Accent1 7 2 5 3 4 2 2 2" xfId="50462" xr:uid="{00000000-0005-0000-0000-000067C40000}"/>
    <cellStyle name="20% - Accent1 7 2 5 3 4 2 3" xfId="50463" xr:uid="{00000000-0005-0000-0000-000068C40000}"/>
    <cellStyle name="20% - Accent1 7 2 5 3 4 3" xfId="50464" xr:uid="{00000000-0005-0000-0000-000069C40000}"/>
    <cellStyle name="20% - Accent1 7 2 5 3 4 3 2" xfId="50465" xr:uid="{00000000-0005-0000-0000-00006AC40000}"/>
    <cellStyle name="20% - Accent1 7 2 5 3 4 4" xfId="50466" xr:uid="{00000000-0005-0000-0000-00006BC40000}"/>
    <cellStyle name="20% - Accent1 7 2 5 3 5" xfId="50467" xr:uid="{00000000-0005-0000-0000-00006CC40000}"/>
    <cellStyle name="20% - Accent1 7 2 5 3 5 2" xfId="50468" xr:uid="{00000000-0005-0000-0000-00006DC40000}"/>
    <cellStyle name="20% - Accent1 7 2 5 3 5 2 2" xfId="50469" xr:uid="{00000000-0005-0000-0000-00006EC40000}"/>
    <cellStyle name="20% - Accent1 7 2 5 3 5 3" xfId="50470" xr:uid="{00000000-0005-0000-0000-00006FC40000}"/>
    <cellStyle name="20% - Accent1 7 2 5 3 6" xfId="50471" xr:uid="{00000000-0005-0000-0000-000070C40000}"/>
    <cellStyle name="20% - Accent1 7 2 5 3 6 2" xfId="50472" xr:uid="{00000000-0005-0000-0000-000071C40000}"/>
    <cellStyle name="20% - Accent1 7 2 5 3 6 2 2" xfId="50473" xr:uid="{00000000-0005-0000-0000-000072C40000}"/>
    <cellStyle name="20% - Accent1 7 2 5 3 6 3" xfId="50474" xr:uid="{00000000-0005-0000-0000-000073C40000}"/>
    <cellStyle name="20% - Accent1 7 2 5 3 7" xfId="50475" xr:uid="{00000000-0005-0000-0000-000074C40000}"/>
    <cellStyle name="20% - Accent1 7 2 5 3 7 2" xfId="50476" xr:uid="{00000000-0005-0000-0000-000075C40000}"/>
    <cellStyle name="20% - Accent1 7 2 5 3 8" xfId="50477" xr:uid="{00000000-0005-0000-0000-000076C40000}"/>
    <cellStyle name="20% - Accent1 7 2 5 3 8 2" xfId="50478" xr:uid="{00000000-0005-0000-0000-000077C40000}"/>
    <cellStyle name="20% - Accent1 7 2 5 3 9" xfId="50479" xr:uid="{00000000-0005-0000-0000-000078C40000}"/>
    <cellStyle name="20% - Accent1 7 2 5 4" xfId="50480" xr:uid="{00000000-0005-0000-0000-000079C40000}"/>
    <cellStyle name="20% - Accent1 7 2 5 4 2" xfId="50481" xr:uid="{00000000-0005-0000-0000-00007AC40000}"/>
    <cellStyle name="20% - Accent1 7 2 5 4 2 2" xfId="50482" xr:uid="{00000000-0005-0000-0000-00007BC40000}"/>
    <cellStyle name="20% - Accent1 7 2 5 4 2 2 2" xfId="50483" xr:uid="{00000000-0005-0000-0000-00007CC40000}"/>
    <cellStyle name="20% - Accent1 7 2 5 4 2 3" xfId="50484" xr:uid="{00000000-0005-0000-0000-00007DC40000}"/>
    <cellStyle name="20% - Accent1 7 2 5 4 3" xfId="50485" xr:uid="{00000000-0005-0000-0000-00007EC40000}"/>
    <cellStyle name="20% - Accent1 7 2 5 4 3 2" xfId="50486" xr:uid="{00000000-0005-0000-0000-00007FC40000}"/>
    <cellStyle name="20% - Accent1 7 2 5 4 4" xfId="50487" xr:uid="{00000000-0005-0000-0000-000080C40000}"/>
    <cellStyle name="20% - Accent1 7 2 5 5" xfId="50488" xr:uid="{00000000-0005-0000-0000-000081C40000}"/>
    <cellStyle name="20% - Accent1 7 2 5 5 2" xfId="50489" xr:uid="{00000000-0005-0000-0000-000082C40000}"/>
    <cellStyle name="20% - Accent1 7 2 5 5 2 2" xfId="50490" xr:uid="{00000000-0005-0000-0000-000083C40000}"/>
    <cellStyle name="20% - Accent1 7 2 5 5 2 2 2" xfId="50491" xr:uid="{00000000-0005-0000-0000-000084C40000}"/>
    <cellStyle name="20% - Accent1 7 2 5 5 2 3" xfId="50492" xr:uid="{00000000-0005-0000-0000-000085C40000}"/>
    <cellStyle name="20% - Accent1 7 2 5 5 3" xfId="50493" xr:uid="{00000000-0005-0000-0000-000086C40000}"/>
    <cellStyle name="20% - Accent1 7 2 5 5 3 2" xfId="50494" xr:uid="{00000000-0005-0000-0000-000087C40000}"/>
    <cellStyle name="20% - Accent1 7 2 5 5 4" xfId="50495" xr:uid="{00000000-0005-0000-0000-000088C40000}"/>
    <cellStyle name="20% - Accent1 7 2 5 6" xfId="50496" xr:uid="{00000000-0005-0000-0000-000089C40000}"/>
    <cellStyle name="20% - Accent1 7 2 5 6 2" xfId="50497" xr:uid="{00000000-0005-0000-0000-00008AC40000}"/>
    <cellStyle name="20% - Accent1 7 2 5 6 2 2" xfId="50498" xr:uid="{00000000-0005-0000-0000-00008BC40000}"/>
    <cellStyle name="20% - Accent1 7 2 5 6 2 2 2" xfId="50499" xr:uid="{00000000-0005-0000-0000-00008CC40000}"/>
    <cellStyle name="20% - Accent1 7 2 5 6 2 3" xfId="50500" xr:uid="{00000000-0005-0000-0000-00008DC40000}"/>
    <cellStyle name="20% - Accent1 7 2 5 6 3" xfId="50501" xr:uid="{00000000-0005-0000-0000-00008EC40000}"/>
    <cellStyle name="20% - Accent1 7 2 5 6 3 2" xfId="50502" xr:uid="{00000000-0005-0000-0000-00008FC40000}"/>
    <cellStyle name="20% - Accent1 7 2 5 6 4" xfId="50503" xr:uid="{00000000-0005-0000-0000-000090C40000}"/>
    <cellStyle name="20% - Accent1 7 2 5 7" xfId="50504" xr:uid="{00000000-0005-0000-0000-000091C40000}"/>
    <cellStyle name="20% - Accent1 7 2 5 7 2" xfId="50505" xr:uid="{00000000-0005-0000-0000-000092C40000}"/>
    <cellStyle name="20% - Accent1 7 2 5 7 2 2" xfId="50506" xr:uid="{00000000-0005-0000-0000-000093C40000}"/>
    <cellStyle name="20% - Accent1 7 2 5 7 3" xfId="50507" xr:uid="{00000000-0005-0000-0000-000094C40000}"/>
    <cellStyle name="20% - Accent1 7 2 5 8" xfId="50508" xr:uid="{00000000-0005-0000-0000-000095C40000}"/>
    <cellStyle name="20% - Accent1 7 2 5 8 2" xfId="50509" xr:uid="{00000000-0005-0000-0000-000096C40000}"/>
    <cellStyle name="20% - Accent1 7 2 5 8 2 2" xfId="50510" xr:uid="{00000000-0005-0000-0000-000097C40000}"/>
    <cellStyle name="20% - Accent1 7 2 5 8 3" xfId="50511" xr:uid="{00000000-0005-0000-0000-000098C40000}"/>
    <cellStyle name="20% - Accent1 7 2 5 9" xfId="50512" xr:uid="{00000000-0005-0000-0000-000099C40000}"/>
    <cellStyle name="20% - Accent1 7 2 5 9 2" xfId="50513" xr:uid="{00000000-0005-0000-0000-00009AC40000}"/>
    <cellStyle name="20% - Accent1 7 2 6" xfId="50514" xr:uid="{00000000-0005-0000-0000-00009BC40000}"/>
    <cellStyle name="20% - Accent1 7 2 6 2" xfId="50515" xr:uid="{00000000-0005-0000-0000-00009CC40000}"/>
    <cellStyle name="20% - Accent1 7 2 6 2 2" xfId="50516" xr:uid="{00000000-0005-0000-0000-00009DC40000}"/>
    <cellStyle name="20% - Accent1 7 2 6 2 2 2" xfId="50517" xr:uid="{00000000-0005-0000-0000-00009EC40000}"/>
    <cellStyle name="20% - Accent1 7 2 6 2 2 2 2" xfId="50518" xr:uid="{00000000-0005-0000-0000-00009FC40000}"/>
    <cellStyle name="20% - Accent1 7 2 6 2 2 3" xfId="50519" xr:uid="{00000000-0005-0000-0000-0000A0C40000}"/>
    <cellStyle name="20% - Accent1 7 2 6 2 3" xfId="50520" xr:uid="{00000000-0005-0000-0000-0000A1C40000}"/>
    <cellStyle name="20% - Accent1 7 2 6 2 3 2" xfId="50521" xr:uid="{00000000-0005-0000-0000-0000A2C40000}"/>
    <cellStyle name="20% - Accent1 7 2 6 2 4" xfId="50522" xr:uid="{00000000-0005-0000-0000-0000A3C40000}"/>
    <cellStyle name="20% - Accent1 7 2 6 3" xfId="50523" xr:uid="{00000000-0005-0000-0000-0000A4C40000}"/>
    <cellStyle name="20% - Accent1 7 2 6 3 2" xfId="50524" xr:uid="{00000000-0005-0000-0000-0000A5C40000}"/>
    <cellStyle name="20% - Accent1 7 2 6 3 2 2" xfId="50525" xr:uid="{00000000-0005-0000-0000-0000A6C40000}"/>
    <cellStyle name="20% - Accent1 7 2 6 3 2 2 2" xfId="50526" xr:uid="{00000000-0005-0000-0000-0000A7C40000}"/>
    <cellStyle name="20% - Accent1 7 2 6 3 2 3" xfId="50527" xr:uid="{00000000-0005-0000-0000-0000A8C40000}"/>
    <cellStyle name="20% - Accent1 7 2 6 3 3" xfId="50528" xr:uid="{00000000-0005-0000-0000-0000A9C40000}"/>
    <cellStyle name="20% - Accent1 7 2 6 3 3 2" xfId="50529" xr:uid="{00000000-0005-0000-0000-0000AAC40000}"/>
    <cellStyle name="20% - Accent1 7 2 6 3 4" xfId="50530" xr:uid="{00000000-0005-0000-0000-0000ABC40000}"/>
    <cellStyle name="20% - Accent1 7 2 6 4" xfId="50531" xr:uid="{00000000-0005-0000-0000-0000ACC40000}"/>
    <cellStyle name="20% - Accent1 7 2 6 4 2" xfId="50532" xr:uid="{00000000-0005-0000-0000-0000ADC40000}"/>
    <cellStyle name="20% - Accent1 7 2 6 4 2 2" xfId="50533" xr:uid="{00000000-0005-0000-0000-0000AEC40000}"/>
    <cellStyle name="20% - Accent1 7 2 6 4 2 2 2" xfId="50534" xr:uid="{00000000-0005-0000-0000-0000AFC40000}"/>
    <cellStyle name="20% - Accent1 7 2 6 4 2 3" xfId="50535" xr:uid="{00000000-0005-0000-0000-0000B0C40000}"/>
    <cellStyle name="20% - Accent1 7 2 6 4 3" xfId="50536" xr:uid="{00000000-0005-0000-0000-0000B1C40000}"/>
    <cellStyle name="20% - Accent1 7 2 6 4 3 2" xfId="50537" xr:uid="{00000000-0005-0000-0000-0000B2C40000}"/>
    <cellStyle name="20% - Accent1 7 2 6 4 4" xfId="50538" xr:uid="{00000000-0005-0000-0000-0000B3C40000}"/>
    <cellStyle name="20% - Accent1 7 2 6 5" xfId="50539" xr:uid="{00000000-0005-0000-0000-0000B4C40000}"/>
    <cellStyle name="20% - Accent1 7 2 6 5 2" xfId="50540" xr:uid="{00000000-0005-0000-0000-0000B5C40000}"/>
    <cellStyle name="20% - Accent1 7 2 6 5 2 2" xfId="50541" xr:uid="{00000000-0005-0000-0000-0000B6C40000}"/>
    <cellStyle name="20% - Accent1 7 2 6 5 3" xfId="50542" xr:uid="{00000000-0005-0000-0000-0000B7C40000}"/>
    <cellStyle name="20% - Accent1 7 2 6 6" xfId="50543" xr:uid="{00000000-0005-0000-0000-0000B8C40000}"/>
    <cellStyle name="20% - Accent1 7 2 6 6 2" xfId="50544" xr:uid="{00000000-0005-0000-0000-0000B9C40000}"/>
    <cellStyle name="20% - Accent1 7 2 6 6 2 2" xfId="50545" xr:uid="{00000000-0005-0000-0000-0000BAC40000}"/>
    <cellStyle name="20% - Accent1 7 2 6 6 3" xfId="50546" xr:uid="{00000000-0005-0000-0000-0000BBC40000}"/>
    <cellStyle name="20% - Accent1 7 2 6 7" xfId="50547" xr:uid="{00000000-0005-0000-0000-0000BCC40000}"/>
    <cellStyle name="20% - Accent1 7 2 6 7 2" xfId="50548" xr:uid="{00000000-0005-0000-0000-0000BDC40000}"/>
    <cellStyle name="20% - Accent1 7 2 6 8" xfId="50549" xr:uid="{00000000-0005-0000-0000-0000BEC40000}"/>
    <cellStyle name="20% - Accent1 7 2 6 8 2" xfId="50550" xr:uid="{00000000-0005-0000-0000-0000BFC40000}"/>
    <cellStyle name="20% - Accent1 7 2 6 9" xfId="50551" xr:uid="{00000000-0005-0000-0000-0000C0C40000}"/>
    <cellStyle name="20% - Accent1 7 2 7" xfId="50552" xr:uid="{00000000-0005-0000-0000-0000C1C40000}"/>
    <cellStyle name="20% - Accent1 7 2 7 2" xfId="50553" xr:uid="{00000000-0005-0000-0000-0000C2C40000}"/>
    <cellStyle name="20% - Accent1 7 2 7 2 2" xfId="50554" xr:uid="{00000000-0005-0000-0000-0000C3C40000}"/>
    <cellStyle name="20% - Accent1 7 2 7 2 2 2" xfId="50555" xr:uid="{00000000-0005-0000-0000-0000C4C40000}"/>
    <cellStyle name="20% - Accent1 7 2 7 2 2 2 2" xfId="50556" xr:uid="{00000000-0005-0000-0000-0000C5C40000}"/>
    <cellStyle name="20% - Accent1 7 2 7 2 2 3" xfId="50557" xr:uid="{00000000-0005-0000-0000-0000C6C40000}"/>
    <cellStyle name="20% - Accent1 7 2 7 2 3" xfId="50558" xr:uid="{00000000-0005-0000-0000-0000C7C40000}"/>
    <cellStyle name="20% - Accent1 7 2 7 2 3 2" xfId="50559" xr:uid="{00000000-0005-0000-0000-0000C8C40000}"/>
    <cellStyle name="20% - Accent1 7 2 7 2 4" xfId="50560" xr:uid="{00000000-0005-0000-0000-0000C9C40000}"/>
    <cellStyle name="20% - Accent1 7 2 7 3" xfId="50561" xr:uid="{00000000-0005-0000-0000-0000CAC40000}"/>
    <cellStyle name="20% - Accent1 7 2 7 3 2" xfId="50562" xr:uid="{00000000-0005-0000-0000-0000CBC40000}"/>
    <cellStyle name="20% - Accent1 7 2 7 3 2 2" xfId="50563" xr:uid="{00000000-0005-0000-0000-0000CCC40000}"/>
    <cellStyle name="20% - Accent1 7 2 7 3 2 2 2" xfId="50564" xr:uid="{00000000-0005-0000-0000-0000CDC40000}"/>
    <cellStyle name="20% - Accent1 7 2 7 3 2 3" xfId="50565" xr:uid="{00000000-0005-0000-0000-0000CEC40000}"/>
    <cellStyle name="20% - Accent1 7 2 7 3 3" xfId="50566" xr:uid="{00000000-0005-0000-0000-0000CFC40000}"/>
    <cellStyle name="20% - Accent1 7 2 7 3 3 2" xfId="50567" xr:uid="{00000000-0005-0000-0000-0000D0C40000}"/>
    <cellStyle name="20% - Accent1 7 2 7 3 4" xfId="50568" xr:uid="{00000000-0005-0000-0000-0000D1C40000}"/>
    <cellStyle name="20% - Accent1 7 2 7 4" xfId="50569" xr:uid="{00000000-0005-0000-0000-0000D2C40000}"/>
    <cellStyle name="20% - Accent1 7 2 7 4 2" xfId="50570" xr:uid="{00000000-0005-0000-0000-0000D3C40000}"/>
    <cellStyle name="20% - Accent1 7 2 7 4 2 2" xfId="50571" xr:uid="{00000000-0005-0000-0000-0000D4C40000}"/>
    <cellStyle name="20% - Accent1 7 2 7 4 2 2 2" xfId="50572" xr:uid="{00000000-0005-0000-0000-0000D5C40000}"/>
    <cellStyle name="20% - Accent1 7 2 7 4 2 3" xfId="50573" xr:uid="{00000000-0005-0000-0000-0000D6C40000}"/>
    <cellStyle name="20% - Accent1 7 2 7 4 3" xfId="50574" xr:uid="{00000000-0005-0000-0000-0000D7C40000}"/>
    <cellStyle name="20% - Accent1 7 2 7 4 3 2" xfId="50575" xr:uid="{00000000-0005-0000-0000-0000D8C40000}"/>
    <cellStyle name="20% - Accent1 7 2 7 4 4" xfId="50576" xr:uid="{00000000-0005-0000-0000-0000D9C40000}"/>
    <cellStyle name="20% - Accent1 7 2 7 5" xfId="50577" xr:uid="{00000000-0005-0000-0000-0000DAC40000}"/>
    <cellStyle name="20% - Accent1 7 2 7 5 2" xfId="50578" xr:uid="{00000000-0005-0000-0000-0000DBC40000}"/>
    <cellStyle name="20% - Accent1 7 2 7 5 2 2" xfId="50579" xr:uid="{00000000-0005-0000-0000-0000DCC40000}"/>
    <cellStyle name="20% - Accent1 7 2 7 5 3" xfId="50580" xr:uid="{00000000-0005-0000-0000-0000DDC40000}"/>
    <cellStyle name="20% - Accent1 7 2 7 6" xfId="50581" xr:uid="{00000000-0005-0000-0000-0000DEC40000}"/>
    <cellStyle name="20% - Accent1 7 2 7 6 2" xfId="50582" xr:uid="{00000000-0005-0000-0000-0000DFC40000}"/>
    <cellStyle name="20% - Accent1 7 2 7 6 2 2" xfId="50583" xr:uid="{00000000-0005-0000-0000-0000E0C40000}"/>
    <cellStyle name="20% - Accent1 7 2 7 6 3" xfId="50584" xr:uid="{00000000-0005-0000-0000-0000E1C40000}"/>
    <cellStyle name="20% - Accent1 7 2 7 7" xfId="50585" xr:uid="{00000000-0005-0000-0000-0000E2C40000}"/>
    <cellStyle name="20% - Accent1 7 2 7 7 2" xfId="50586" xr:uid="{00000000-0005-0000-0000-0000E3C40000}"/>
    <cellStyle name="20% - Accent1 7 2 7 8" xfId="50587" xr:uid="{00000000-0005-0000-0000-0000E4C40000}"/>
    <cellStyle name="20% - Accent1 7 2 7 8 2" xfId="50588" xr:uid="{00000000-0005-0000-0000-0000E5C40000}"/>
    <cellStyle name="20% - Accent1 7 2 7 9" xfId="50589" xr:uid="{00000000-0005-0000-0000-0000E6C40000}"/>
    <cellStyle name="20% - Accent1 7 2 8" xfId="50590" xr:uid="{00000000-0005-0000-0000-0000E7C40000}"/>
    <cellStyle name="20% - Accent1 7 2 8 2" xfId="50591" xr:uid="{00000000-0005-0000-0000-0000E8C40000}"/>
    <cellStyle name="20% - Accent1 7 2 8 2 2" xfId="50592" xr:uid="{00000000-0005-0000-0000-0000E9C40000}"/>
    <cellStyle name="20% - Accent1 7 2 8 2 2 2" xfId="50593" xr:uid="{00000000-0005-0000-0000-0000EAC40000}"/>
    <cellStyle name="20% - Accent1 7 2 8 2 3" xfId="50594" xr:uid="{00000000-0005-0000-0000-0000EBC40000}"/>
    <cellStyle name="20% - Accent1 7 2 8 3" xfId="50595" xr:uid="{00000000-0005-0000-0000-0000ECC40000}"/>
    <cellStyle name="20% - Accent1 7 2 8 3 2" xfId="50596" xr:uid="{00000000-0005-0000-0000-0000EDC40000}"/>
    <cellStyle name="20% - Accent1 7 2 8 4" xfId="50597" xr:uid="{00000000-0005-0000-0000-0000EEC40000}"/>
    <cellStyle name="20% - Accent1 7 2 9" xfId="50598" xr:uid="{00000000-0005-0000-0000-0000EFC40000}"/>
    <cellStyle name="20% - Accent1 7 2 9 2" xfId="50599" xr:uid="{00000000-0005-0000-0000-0000F0C40000}"/>
    <cellStyle name="20% - Accent1 7 2 9 2 2" xfId="50600" xr:uid="{00000000-0005-0000-0000-0000F1C40000}"/>
    <cellStyle name="20% - Accent1 7 2 9 2 2 2" xfId="50601" xr:uid="{00000000-0005-0000-0000-0000F2C40000}"/>
    <cellStyle name="20% - Accent1 7 2 9 2 3" xfId="50602" xr:uid="{00000000-0005-0000-0000-0000F3C40000}"/>
    <cellStyle name="20% - Accent1 7 2 9 3" xfId="50603" xr:uid="{00000000-0005-0000-0000-0000F4C40000}"/>
    <cellStyle name="20% - Accent1 7 2 9 3 2" xfId="50604" xr:uid="{00000000-0005-0000-0000-0000F5C40000}"/>
    <cellStyle name="20% - Accent1 7 2 9 4" xfId="50605" xr:uid="{00000000-0005-0000-0000-0000F6C40000}"/>
    <cellStyle name="20% - Accent1 7 3" xfId="50606" xr:uid="{00000000-0005-0000-0000-0000F7C40000}"/>
    <cellStyle name="20% - Accent1 7 3 10" xfId="50607" xr:uid="{00000000-0005-0000-0000-0000F8C40000}"/>
    <cellStyle name="20% - Accent1 7 3 10 2" xfId="50608" xr:uid="{00000000-0005-0000-0000-0000F9C40000}"/>
    <cellStyle name="20% - Accent1 7 3 10 2 2" xfId="50609" xr:uid="{00000000-0005-0000-0000-0000FAC40000}"/>
    <cellStyle name="20% - Accent1 7 3 10 3" xfId="50610" xr:uid="{00000000-0005-0000-0000-0000FBC40000}"/>
    <cellStyle name="20% - Accent1 7 3 11" xfId="50611" xr:uid="{00000000-0005-0000-0000-0000FCC40000}"/>
    <cellStyle name="20% - Accent1 7 3 11 2" xfId="50612" xr:uid="{00000000-0005-0000-0000-0000FDC40000}"/>
    <cellStyle name="20% - Accent1 7 3 11 2 2" xfId="50613" xr:uid="{00000000-0005-0000-0000-0000FEC40000}"/>
    <cellStyle name="20% - Accent1 7 3 11 3" xfId="50614" xr:uid="{00000000-0005-0000-0000-0000FFC40000}"/>
    <cellStyle name="20% - Accent1 7 3 12" xfId="50615" xr:uid="{00000000-0005-0000-0000-000000C50000}"/>
    <cellStyle name="20% - Accent1 7 3 12 2" xfId="50616" xr:uid="{00000000-0005-0000-0000-000001C50000}"/>
    <cellStyle name="20% - Accent1 7 3 13" xfId="50617" xr:uid="{00000000-0005-0000-0000-000002C50000}"/>
    <cellStyle name="20% - Accent1 7 3 13 2" xfId="50618" xr:uid="{00000000-0005-0000-0000-000003C50000}"/>
    <cellStyle name="20% - Accent1 7 3 14" xfId="50619" xr:uid="{00000000-0005-0000-0000-000004C50000}"/>
    <cellStyle name="20% - Accent1 7 3 2" xfId="50620" xr:uid="{00000000-0005-0000-0000-000005C50000}"/>
    <cellStyle name="20% - Accent1 7 3 2 10" xfId="50621" xr:uid="{00000000-0005-0000-0000-000006C50000}"/>
    <cellStyle name="20% - Accent1 7 3 2 10 2" xfId="50622" xr:uid="{00000000-0005-0000-0000-000007C50000}"/>
    <cellStyle name="20% - Accent1 7 3 2 11" xfId="50623" xr:uid="{00000000-0005-0000-0000-000008C50000}"/>
    <cellStyle name="20% - Accent1 7 3 2 2" xfId="50624" xr:uid="{00000000-0005-0000-0000-000009C50000}"/>
    <cellStyle name="20% - Accent1 7 3 2 2 2" xfId="50625" xr:uid="{00000000-0005-0000-0000-00000AC50000}"/>
    <cellStyle name="20% - Accent1 7 3 2 2 2 2" xfId="50626" xr:uid="{00000000-0005-0000-0000-00000BC50000}"/>
    <cellStyle name="20% - Accent1 7 3 2 2 2 2 2" xfId="50627" xr:uid="{00000000-0005-0000-0000-00000CC50000}"/>
    <cellStyle name="20% - Accent1 7 3 2 2 2 2 2 2" xfId="50628" xr:uid="{00000000-0005-0000-0000-00000DC50000}"/>
    <cellStyle name="20% - Accent1 7 3 2 2 2 2 3" xfId="50629" xr:uid="{00000000-0005-0000-0000-00000EC50000}"/>
    <cellStyle name="20% - Accent1 7 3 2 2 2 3" xfId="50630" xr:uid="{00000000-0005-0000-0000-00000FC50000}"/>
    <cellStyle name="20% - Accent1 7 3 2 2 2 3 2" xfId="50631" xr:uid="{00000000-0005-0000-0000-000010C50000}"/>
    <cellStyle name="20% - Accent1 7 3 2 2 2 4" xfId="50632" xr:uid="{00000000-0005-0000-0000-000011C50000}"/>
    <cellStyle name="20% - Accent1 7 3 2 2 3" xfId="50633" xr:uid="{00000000-0005-0000-0000-000012C50000}"/>
    <cellStyle name="20% - Accent1 7 3 2 2 3 2" xfId="50634" xr:uid="{00000000-0005-0000-0000-000013C50000}"/>
    <cellStyle name="20% - Accent1 7 3 2 2 3 2 2" xfId="50635" xr:uid="{00000000-0005-0000-0000-000014C50000}"/>
    <cellStyle name="20% - Accent1 7 3 2 2 3 2 2 2" xfId="50636" xr:uid="{00000000-0005-0000-0000-000015C50000}"/>
    <cellStyle name="20% - Accent1 7 3 2 2 3 2 3" xfId="50637" xr:uid="{00000000-0005-0000-0000-000016C50000}"/>
    <cellStyle name="20% - Accent1 7 3 2 2 3 3" xfId="50638" xr:uid="{00000000-0005-0000-0000-000017C50000}"/>
    <cellStyle name="20% - Accent1 7 3 2 2 3 3 2" xfId="50639" xr:uid="{00000000-0005-0000-0000-000018C50000}"/>
    <cellStyle name="20% - Accent1 7 3 2 2 3 4" xfId="50640" xr:uid="{00000000-0005-0000-0000-000019C50000}"/>
    <cellStyle name="20% - Accent1 7 3 2 2 4" xfId="50641" xr:uid="{00000000-0005-0000-0000-00001AC50000}"/>
    <cellStyle name="20% - Accent1 7 3 2 2 4 2" xfId="50642" xr:uid="{00000000-0005-0000-0000-00001BC50000}"/>
    <cellStyle name="20% - Accent1 7 3 2 2 4 2 2" xfId="50643" xr:uid="{00000000-0005-0000-0000-00001CC50000}"/>
    <cellStyle name="20% - Accent1 7 3 2 2 4 2 2 2" xfId="50644" xr:uid="{00000000-0005-0000-0000-00001DC50000}"/>
    <cellStyle name="20% - Accent1 7 3 2 2 4 2 3" xfId="50645" xr:uid="{00000000-0005-0000-0000-00001EC50000}"/>
    <cellStyle name="20% - Accent1 7 3 2 2 4 3" xfId="50646" xr:uid="{00000000-0005-0000-0000-00001FC50000}"/>
    <cellStyle name="20% - Accent1 7 3 2 2 4 3 2" xfId="50647" xr:uid="{00000000-0005-0000-0000-000020C50000}"/>
    <cellStyle name="20% - Accent1 7 3 2 2 4 4" xfId="50648" xr:uid="{00000000-0005-0000-0000-000021C50000}"/>
    <cellStyle name="20% - Accent1 7 3 2 2 5" xfId="50649" xr:uid="{00000000-0005-0000-0000-000022C50000}"/>
    <cellStyle name="20% - Accent1 7 3 2 2 5 2" xfId="50650" xr:uid="{00000000-0005-0000-0000-000023C50000}"/>
    <cellStyle name="20% - Accent1 7 3 2 2 5 2 2" xfId="50651" xr:uid="{00000000-0005-0000-0000-000024C50000}"/>
    <cellStyle name="20% - Accent1 7 3 2 2 5 3" xfId="50652" xr:uid="{00000000-0005-0000-0000-000025C50000}"/>
    <cellStyle name="20% - Accent1 7 3 2 2 6" xfId="50653" xr:uid="{00000000-0005-0000-0000-000026C50000}"/>
    <cellStyle name="20% - Accent1 7 3 2 2 6 2" xfId="50654" xr:uid="{00000000-0005-0000-0000-000027C50000}"/>
    <cellStyle name="20% - Accent1 7 3 2 2 6 2 2" xfId="50655" xr:uid="{00000000-0005-0000-0000-000028C50000}"/>
    <cellStyle name="20% - Accent1 7 3 2 2 6 3" xfId="50656" xr:uid="{00000000-0005-0000-0000-000029C50000}"/>
    <cellStyle name="20% - Accent1 7 3 2 2 7" xfId="50657" xr:uid="{00000000-0005-0000-0000-00002AC50000}"/>
    <cellStyle name="20% - Accent1 7 3 2 2 7 2" xfId="50658" xr:uid="{00000000-0005-0000-0000-00002BC50000}"/>
    <cellStyle name="20% - Accent1 7 3 2 2 8" xfId="50659" xr:uid="{00000000-0005-0000-0000-00002CC50000}"/>
    <cellStyle name="20% - Accent1 7 3 2 2 8 2" xfId="50660" xr:uid="{00000000-0005-0000-0000-00002DC50000}"/>
    <cellStyle name="20% - Accent1 7 3 2 2 9" xfId="50661" xr:uid="{00000000-0005-0000-0000-00002EC50000}"/>
    <cellStyle name="20% - Accent1 7 3 2 3" xfId="50662" xr:uid="{00000000-0005-0000-0000-00002FC50000}"/>
    <cellStyle name="20% - Accent1 7 3 2 3 2" xfId="50663" xr:uid="{00000000-0005-0000-0000-000030C50000}"/>
    <cellStyle name="20% - Accent1 7 3 2 3 2 2" xfId="50664" xr:uid="{00000000-0005-0000-0000-000031C50000}"/>
    <cellStyle name="20% - Accent1 7 3 2 3 2 2 2" xfId="50665" xr:uid="{00000000-0005-0000-0000-000032C50000}"/>
    <cellStyle name="20% - Accent1 7 3 2 3 2 2 2 2" xfId="50666" xr:uid="{00000000-0005-0000-0000-000033C50000}"/>
    <cellStyle name="20% - Accent1 7 3 2 3 2 2 3" xfId="50667" xr:uid="{00000000-0005-0000-0000-000034C50000}"/>
    <cellStyle name="20% - Accent1 7 3 2 3 2 3" xfId="50668" xr:uid="{00000000-0005-0000-0000-000035C50000}"/>
    <cellStyle name="20% - Accent1 7 3 2 3 2 3 2" xfId="50669" xr:uid="{00000000-0005-0000-0000-000036C50000}"/>
    <cellStyle name="20% - Accent1 7 3 2 3 2 4" xfId="50670" xr:uid="{00000000-0005-0000-0000-000037C50000}"/>
    <cellStyle name="20% - Accent1 7 3 2 3 3" xfId="50671" xr:uid="{00000000-0005-0000-0000-000038C50000}"/>
    <cellStyle name="20% - Accent1 7 3 2 3 3 2" xfId="50672" xr:uid="{00000000-0005-0000-0000-000039C50000}"/>
    <cellStyle name="20% - Accent1 7 3 2 3 3 2 2" xfId="50673" xr:uid="{00000000-0005-0000-0000-00003AC50000}"/>
    <cellStyle name="20% - Accent1 7 3 2 3 3 2 2 2" xfId="50674" xr:uid="{00000000-0005-0000-0000-00003BC50000}"/>
    <cellStyle name="20% - Accent1 7 3 2 3 3 2 3" xfId="50675" xr:uid="{00000000-0005-0000-0000-00003CC50000}"/>
    <cellStyle name="20% - Accent1 7 3 2 3 3 3" xfId="50676" xr:uid="{00000000-0005-0000-0000-00003DC50000}"/>
    <cellStyle name="20% - Accent1 7 3 2 3 3 3 2" xfId="50677" xr:uid="{00000000-0005-0000-0000-00003EC50000}"/>
    <cellStyle name="20% - Accent1 7 3 2 3 3 4" xfId="50678" xr:uid="{00000000-0005-0000-0000-00003FC50000}"/>
    <cellStyle name="20% - Accent1 7 3 2 3 4" xfId="50679" xr:uid="{00000000-0005-0000-0000-000040C50000}"/>
    <cellStyle name="20% - Accent1 7 3 2 3 4 2" xfId="50680" xr:uid="{00000000-0005-0000-0000-000041C50000}"/>
    <cellStyle name="20% - Accent1 7 3 2 3 4 2 2" xfId="50681" xr:uid="{00000000-0005-0000-0000-000042C50000}"/>
    <cellStyle name="20% - Accent1 7 3 2 3 4 2 2 2" xfId="50682" xr:uid="{00000000-0005-0000-0000-000043C50000}"/>
    <cellStyle name="20% - Accent1 7 3 2 3 4 2 3" xfId="50683" xr:uid="{00000000-0005-0000-0000-000044C50000}"/>
    <cellStyle name="20% - Accent1 7 3 2 3 4 3" xfId="50684" xr:uid="{00000000-0005-0000-0000-000045C50000}"/>
    <cellStyle name="20% - Accent1 7 3 2 3 4 3 2" xfId="50685" xr:uid="{00000000-0005-0000-0000-000046C50000}"/>
    <cellStyle name="20% - Accent1 7 3 2 3 4 4" xfId="50686" xr:uid="{00000000-0005-0000-0000-000047C50000}"/>
    <cellStyle name="20% - Accent1 7 3 2 3 5" xfId="50687" xr:uid="{00000000-0005-0000-0000-000048C50000}"/>
    <cellStyle name="20% - Accent1 7 3 2 3 5 2" xfId="50688" xr:uid="{00000000-0005-0000-0000-000049C50000}"/>
    <cellStyle name="20% - Accent1 7 3 2 3 5 2 2" xfId="50689" xr:uid="{00000000-0005-0000-0000-00004AC50000}"/>
    <cellStyle name="20% - Accent1 7 3 2 3 5 3" xfId="50690" xr:uid="{00000000-0005-0000-0000-00004BC50000}"/>
    <cellStyle name="20% - Accent1 7 3 2 3 6" xfId="50691" xr:uid="{00000000-0005-0000-0000-00004CC50000}"/>
    <cellStyle name="20% - Accent1 7 3 2 3 6 2" xfId="50692" xr:uid="{00000000-0005-0000-0000-00004DC50000}"/>
    <cellStyle name="20% - Accent1 7 3 2 3 6 2 2" xfId="50693" xr:uid="{00000000-0005-0000-0000-00004EC50000}"/>
    <cellStyle name="20% - Accent1 7 3 2 3 6 3" xfId="50694" xr:uid="{00000000-0005-0000-0000-00004FC50000}"/>
    <cellStyle name="20% - Accent1 7 3 2 3 7" xfId="50695" xr:uid="{00000000-0005-0000-0000-000050C50000}"/>
    <cellStyle name="20% - Accent1 7 3 2 3 7 2" xfId="50696" xr:uid="{00000000-0005-0000-0000-000051C50000}"/>
    <cellStyle name="20% - Accent1 7 3 2 3 8" xfId="50697" xr:uid="{00000000-0005-0000-0000-000052C50000}"/>
    <cellStyle name="20% - Accent1 7 3 2 3 8 2" xfId="50698" xr:uid="{00000000-0005-0000-0000-000053C50000}"/>
    <cellStyle name="20% - Accent1 7 3 2 3 9" xfId="50699" xr:uid="{00000000-0005-0000-0000-000054C50000}"/>
    <cellStyle name="20% - Accent1 7 3 2 4" xfId="50700" xr:uid="{00000000-0005-0000-0000-000055C50000}"/>
    <cellStyle name="20% - Accent1 7 3 2 4 2" xfId="50701" xr:uid="{00000000-0005-0000-0000-000056C50000}"/>
    <cellStyle name="20% - Accent1 7 3 2 4 2 2" xfId="50702" xr:uid="{00000000-0005-0000-0000-000057C50000}"/>
    <cellStyle name="20% - Accent1 7 3 2 4 2 2 2" xfId="50703" xr:uid="{00000000-0005-0000-0000-000058C50000}"/>
    <cellStyle name="20% - Accent1 7 3 2 4 2 3" xfId="50704" xr:uid="{00000000-0005-0000-0000-000059C50000}"/>
    <cellStyle name="20% - Accent1 7 3 2 4 3" xfId="50705" xr:uid="{00000000-0005-0000-0000-00005AC50000}"/>
    <cellStyle name="20% - Accent1 7 3 2 4 3 2" xfId="50706" xr:uid="{00000000-0005-0000-0000-00005BC50000}"/>
    <cellStyle name="20% - Accent1 7 3 2 4 4" xfId="50707" xr:uid="{00000000-0005-0000-0000-00005CC50000}"/>
    <cellStyle name="20% - Accent1 7 3 2 5" xfId="50708" xr:uid="{00000000-0005-0000-0000-00005DC50000}"/>
    <cellStyle name="20% - Accent1 7 3 2 5 2" xfId="50709" xr:uid="{00000000-0005-0000-0000-00005EC50000}"/>
    <cellStyle name="20% - Accent1 7 3 2 5 2 2" xfId="50710" xr:uid="{00000000-0005-0000-0000-00005FC50000}"/>
    <cellStyle name="20% - Accent1 7 3 2 5 2 2 2" xfId="50711" xr:uid="{00000000-0005-0000-0000-000060C50000}"/>
    <cellStyle name="20% - Accent1 7 3 2 5 2 3" xfId="50712" xr:uid="{00000000-0005-0000-0000-000061C50000}"/>
    <cellStyle name="20% - Accent1 7 3 2 5 3" xfId="50713" xr:uid="{00000000-0005-0000-0000-000062C50000}"/>
    <cellStyle name="20% - Accent1 7 3 2 5 3 2" xfId="50714" xr:uid="{00000000-0005-0000-0000-000063C50000}"/>
    <cellStyle name="20% - Accent1 7 3 2 5 4" xfId="50715" xr:uid="{00000000-0005-0000-0000-000064C50000}"/>
    <cellStyle name="20% - Accent1 7 3 2 6" xfId="50716" xr:uid="{00000000-0005-0000-0000-000065C50000}"/>
    <cellStyle name="20% - Accent1 7 3 2 6 2" xfId="50717" xr:uid="{00000000-0005-0000-0000-000066C50000}"/>
    <cellStyle name="20% - Accent1 7 3 2 6 2 2" xfId="50718" xr:uid="{00000000-0005-0000-0000-000067C50000}"/>
    <cellStyle name="20% - Accent1 7 3 2 6 2 2 2" xfId="50719" xr:uid="{00000000-0005-0000-0000-000068C50000}"/>
    <cellStyle name="20% - Accent1 7 3 2 6 2 3" xfId="50720" xr:uid="{00000000-0005-0000-0000-000069C50000}"/>
    <cellStyle name="20% - Accent1 7 3 2 6 3" xfId="50721" xr:uid="{00000000-0005-0000-0000-00006AC50000}"/>
    <cellStyle name="20% - Accent1 7 3 2 6 3 2" xfId="50722" xr:uid="{00000000-0005-0000-0000-00006BC50000}"/>
    <cellStyle name="20% - Accent1 7 3 2 6 4" xfId="50723" xr:uid="{00000000-0005-0000-0000-00006CC50000}"/>
    <cellStyle name="20% - Accent1 7 3 2 7" xfId="50724" xr:uid="{00000000-0005-0000-0000-00006DC50000}"/>
    <cellStyle name="20% - Accent1 7 3 2 7 2" xfId="50725" xr:uid="{00000000-0005-0000-0000-00006EC50000}"/>
    <cellStyle name="20% - Accent1 7 3 2 7 2 2" xfId="50726" xr:uid="{00000000-0005-0000-0000-00006FC50000}"/>
    <cellStyle name="20% - Accent1 7 3 2 7 3" xfId="50727" xr:uid="{00000000-0005-0000-0000-000070C50000}"/>
    <cellStyle name="20% - Accent1 7 3 2 8" xfId="50728" xr:uid="{00000000-0005-0000-0000-000071C50000}"/>
    <cellStyle name="20% - Accent1 7 3 2 8 2" xfId="50729" xr:uid="{00000000-0005-0000-0000-000072C50000}"/>
    <cellStyle name="20% - Accent1 7 3 2 8 2 2" xfId="50730" xr:uid="{00000000-0005-0000-0000-000073C50000}"/>
    <cellStyle name="20% - Accent1 7 3 2 8 3" xfId="50731" xr:uid="{00000000-0005-0000-0000-000074C50000}"/>
    <cellStyle name="20% - Accent1 7 3 2 9" xfId="50732" xr:uid="{00000000-0005-0000-0000-000075C50000}"/>
    <cellStyle name="20% - Accent1 7 3 2 9 2" xfId="50733" xr:uid="{00000000-0005-0000-0000-000076C50000}"/>
    <cellStyle name="20% - Accent1 7 3 3" xfId="50734" xr:uid="{00000000-0005-0000-0000-000077C50000}"/>
    <cellStyle name="20% - Accent1 7 3 3 10" xfId="50735" xr:uid="{00000000-0005-0000-0000-000078C50000}"/>
    <cellStyle name="20% - Accent1 7 3 3 10 2" xfId="50736" xr:uid="{00000000-0005-0000-0000-000079C50000}"/>
    <cellStyle name="20% - Accent1 7 3 3 11" xfId="50737" xr:uid="{00000000-0005-0000-0000-00007AC50000}"/>
    <cellStyle name="20% - Accent1 7 3 3 2" xfId="50738" xr:uid="{00000000-0005-0000-0000-00007BC50000}"/>
    <cellStyle name="20% - Accent1 7 3 3 2 2" xfId="50739" xr:uid="{00000000-0005-0000-0000-00007CC50000}"/>
    <cellStyle name="20% - Accent1 7 3 3 2 2 2" xfId="50740" xr:uid="{00000000-0005-0000-0000-00007DC50000}"/>
    <cellStyle name="20% - Accent1 7 3 3 2 2 2 2" xfId="50741" xr:uid="{00000000-0005-0000-0000-00007EC50000}"/>
    <cellStyle name="20% - Accent1 7 3 3 2 2 2 2 2" xfId="50742" xr:uid="{00000000-0005-0000-0000-00007FC50000}"/>
    <cellStyle name="20% - Accent1 7 3 3 2 2 2 3" xfId="50743" xr:uid="{00000000-0005-0000-0000-000080C50000}"/>
    <cellStyle name="20% - Accent1 7 3 3 2 2 3" xfId="50744" xr:uid="{00000000-0005-0000-0000-000081C50000}"/>
    <cellStyle name="20% - Accent1 7 3 3 2 2 3 2" xfId="50745" xr:uid="{00000000-0005-0000-0000-000082C50000}"/>
    <cellStyle name="20% - Accent1 7 3 3 2 2 4" xfId="50746" xr:uid="{00000000-0005-0000-0000-000083C50000}"/>
    <cellStyle name="20% - Accent1 7 3 3 2 3" xfId="50747" xr:uid="{00000000-0005-0000-0000-000084C50000}"/>
    <cellStyle name="20% - Accent1 7 3 3 2 3 2" xfId="50748" xr:uid="{00000000-0005-0000-0000-000085C50000}"/>
    <cellStyle name="20% - Accent1 7 3 3 2 3 2 2" xfId="50749" xr:uid="{00000000-0005-0000-0000-000086C50000}"/>
    <cellStyle name="20% - Accent1 7 3 3 2 3 2 2 2" xfId="50750" xr:uid="{00000000-0005-0000-0000-000087C50000}"/>
    <cellStyle name="20% - Accent1 7 3 3 2 3 2 3" xfId="50751" xr:uid="{00000000-0005-0000-0000-000088C50000}"/>
    <cellStyle name="20% - Accent1 7 3 3 2 3 3" xfId="50752" xr:uid="{00000000-0005-0000-0000-000089C50000}"/>
    <cellStyle name="20% - Accent1 7 3 3 2 3 3 2" xfId="50753" xr:uid="{00000000-0005-0000-0000-00008AC50000}"/>
    <cellStyle name="20% - Accent1 7 3 3 2 3 4" xfId="50754" xr:uid="{00000000-0005-0000-0000-00008BC50000}"/>
    <cellStyle name="20% - Accent1 7 3 3 2 4" xfId="50755" xr:uid="{00000000-0005-0000-0000-00008CC50000}"/>
    <cellStyle name="20% - Accent1 7 3 3 2 4 2" xfId="50756" xr:uid="{00000000-0005-0000-0000-00008DC50000}"/>
    <cellStyle name="20% - Accent1 7 3 3 2 4 2 2" xfId="50757" xr:uid="{00000000-0005-0000-0000-00008EC50000}"/>
    <cellStyle name="20% - Accent1 7 3 3 2 4 2 2 2" xfId="50758" xr:uid="{00000000-0005-0000-0000-00008FC50000}"/>
    <cellStyle name="20% - Accent1 7 3 3 2 4 2 3" xfId="50759" xr:uid="{00000000-0005-0000-0000-000090C50000}"/>
    <cellStyle name="20% - Accent1 7 3 3 2 4 3" xfId="50760" xr:uid="{00000000-0005-0000-0000-000091C50000}"/>
    <cellStyle name="20% - Accent1 7 3 3 2 4 3 2" xfId="50761" xr:uid="{00000000-0005-0000-0000-000092C50000}"/>
    <cellStyle name="20% - Accent1 7 3 3 2 4 4" xfId="50762" xr:uid="{00000000-0005-0000-0000-000093C50000}"/>
    <cellStyle name="20% - Accent1 7 3 3 2 5" xfId="50763" xr:uid="{00000000-0005-0000-0000-000094C50000}"/>
    <cellStyle name="20% - Accent1 7 3 3 2 5 2" xfId="50764" xr:uid="{00000000-0005-0000-0000-000095C50000}"/>
    <cellStyle name="20% - Accent1 7 3 3 2 5 2 2" xfId="50765" xr:uid="{00000000-0005-0000-0000-000096C50000}"/>
    <cellStyle name="20% - Accent1 7 3 3 2 5 3" xfId="50766" xr:uid="{00000000-0005-0000-0000-000097C50000}"/>
    <cellStyle name="20% - Accent1 7 3 3 2 6" xfId="50767" xr:uid="{00000000-0005-0000-0000-000098C50000}"/>
    <cellStyle name="20% - Accent1 7 3 3 2 6 2" xfId="50768" xr:uid="{00000000-0005-0000-0000-000099C50000}"/>
    <cellStyle name="20% - Accent1 7 3 3 2 6 2 2" xfId="50769" xr:uid="{00000000-0005-0000-0000-00009AC50000}"/>
    <cellStyle name="20% - Accent1 7 3 3 2 6 3" xfId="50770" xr:uid="{00000000-0005-0000-0000-00009BC50000}"/>
    <cellStyle name="20% - Accent1 7 3 3 2 7" xfId="50771" xr:uid="{00000000-0005-0000-0000-00009CC50000}"/>
    <cellStyle name="20% - Accent1 7 3 3 2 7 2" xfId="50772" xr:uid="{00000000-0005-0000-0000-00009DC50000}"/>
    <cellStyle name="20% - Accent1 7 3 3 2 8" xfId="50773" xr:uid="{00000000-0005-0000-0000-00009EC50000}"/>
    <cellStyle name="20% - Accent1 7 3 3 2 8 2" xfId="50774" xr:uid="{00000000-0005-0000-0000-00009FC50000}"/>
    <cellStyle name="20% - Accent1 7 3 3 2 9" xfId="50775" xr:uid="{00000000-0005-0000-0000-0000A0C50000}"/>
    <cellStyle name="20% - Accent1 7 3 3 3" xfId="50776" xr:uid="{00000000-0005-0000-0000-0000A1C50000}"/>
    <cellStyle name="20% - Accent1 7 3 3 3 2" xfId="50777" xr:uid="{00000000-0005-0000-0000-0000A2C50000}"/>
    <cellStyle name="20% - Accent1 7 3 3 3 2 2" xfId="50778" xr:uid="{00000000-0005-0000-0000-0000A3C50000}"/>
    <cellStyle name="20% - Accent1 7 3 3 3 2 2 2" xfId="50779" xr:uid="{00000000-0005-0000-0000-0000A4C50000}"/>
    <cellStyle name="20% - Accent1 7 3 3 3 2 2 2 2" xfId="50780" xr:uid="{00000000-0005-0000-0000-0000A5C50000}"/>
    <cellStyle name="20% - Accent1 7 3 3 3 2 2 3" xfId="50781" xr:uid="{00000000-0005-0000-0000-0000A6C50000}"/>
    <cellStyle name="20% - Accent1 7 3 3 3 2 3" xfId="50782" xr:uid="{00000000-0005-0000-0000-0000A7C50000}"/>
    <cellStyle name="20% - Accent1 7 3 3 3 2 3 2" xfId="50783" xr:uid="{00000000-0005-0000-0000-0000A8C50000}"/>
    <cellStyle name="20% - Accent1 7 3 3 3 2 4" xfId="50784" xr:uid="{00000000-0005-0000-0000-0000A9C50000}"/>
    <cellStyle name="20% - Accent1 7 3 3 3 3" xfId="50785" xr:uid="{00000000-0005-0000-0000-0000AAC50000}"/>
    <cellStyle name="20% - Accent1 7 3 3 3 3 2" xfId="50786" xr:uid="{00000000-0005-0000-0000-0000ABC50000}"/>
    <cellStyle name="20% - Accent1 7 3 3 3 3 2 2" xfId="50787" xr:uid="{00000000-0005-0000-0000-0000ACC50000}"/>
    <cellStyle name="20% - Accent1 7 3 3 3 3 2 2 2" xfId="50788" xr:uid="{00000000-0005-0000-0000-0000ADC50000}"/>
    <cellStyle name="20% - Accent1 7 3 3 3 3 2 3" xfId="50789" xr:uid="{00000000-0005-0000-0000-0000AEC50000}"/>
    <cellStyle name="20% - Accent1 7 3 3 3 3 3" xfId="50790" xr:uid="{00000000-0005-0000-0000-0000AFC50000}"/>
    <cellStyle name="20% - Accent1 7 3 3 3 3 3 2" xfId="50791" xr:uid="{00000000-0005-0000-0000-0000B0C50000}"/>
    <cellStyle name="20% - Accent1 7 3 3 3 3 4" xfId="50792" xr:uid="{00000000-0005-0000-0000-0000B1C50000}"/>
    <cellStyle name="20% - Accent1 7 3 3 3 4" xfId="50793" xr:uid="{00000000-0005-0000-0000-0000B2C50000}"/>
    <cellStyle name="20% - Accent1 7 3 3 3 4 2" xfId="50794" xr:uid="{00000000-0005-0000-0000-0000B3C50000}"/>
    <cellStyle name="20% - Accent1 7 3 3 3 4 2 2" xfId="50795" xr:uid="{00000000-0005-0000-0000-0000B4C50000}"/>
    <cellStyle name="20% - Accent1 7 3 3 3 4 2 2 2" xfId="50796" xr:uid="{00000000-0005-0000-0000-0000B5C50000}"/>
    <cellStyle name="20% - Accent1 7 3 3 3 4 2 3" xfId="50797" xr:uid="{00000000-0005-0000-0000-0000B6C50000}"/>
    <cellStyle name="20% - Accent1 7 3 3 3 4 3" xfId="50798" xr:uid="{00000000-0005-0000-0000-0000B7C50000}"/>
    <cellStyle name="20% - Accent1 7 3 3 3 4 3 2" xfId="50799" xr:uid="{00000000-0005-0000-0000-0000B8C50000}"/>
    <cellStyle name="20% - Accent1 7 3 3 3 4 4" xfId="50800" xr:uid="{00000000-0005-0000-0000-0000B9C50000}"/>
    <cellStyle name="20% - Accent1 7 3 3 3 5" xfId="50801" xr:uid="{00000000-0005-0000-0000-0000BAC50000}"/>
    <cellStyle name="20% - Accent1 7 3 3 3 5 2" xfId="50802" xr:uid="{00000000-0005-0000-0000-0000BBC50000}"/>
    <cellStyle name="20% - Accent1 7 3 3 3 5 2 2" xfId="50803" xr:uid="{00000000-0005-0000-0000-0000BCC50000}"/>
    <cellStyle name="20% - Accent1 7 3 3 3 5 3" xfId="50804" xr:uid="{00000000-0005-0000-0000-0000BDC50000}"/>
    <cellStyle name="20% - Accent1 7 3 3 3 6" xfId="50805" xr:uid="{00000000-0005-0000-0000-0000BEC50000}"/>
    <cellStyle name="20% - Accent1 7 3 3 3 6 2" xfId="50806" xr:uid="{00000000-0005-0000-0000-0000BFC50000}"/>
    <cellStyle name="20% - Accent1 7 3 3 3 6 2 2" xfId="50807" xr:uid="{00000000-0005-0000-0000-0000C0C50000}"/>
    <cellStyle name="20% - Accent1 7 3 3 3 6 3" xfId="50808" xr:uid="{00000000-0005-0000-0000-0000C1C50000}"/>
    <cellStyle name="20% - Accent1 7 3 3 3 7" xfId="50809" xr:uid="{00000000-0005-0000-0000-0000C2C50000}"/>
    <cellStyle name="20% - Accent1 7 3 3 3 7 2" xfId="50810" xr:uid="{00000000-0005-0000-0000-0000C3C50000}"/>
    <cellStyle name="20% - Accent1 7 3 3 3 8" xfId="50811" xr:uid="{00000000-0005-0000-0000-0000C4C50000}"/>
    <cellStyle name="20% - Accent1 7 3 3 3 8 2" xfId="50812" xr:uid="{00000000-0005-0000-0000-0000C5C50000}"/>
    <cellStyle name="20% - Accent1 7 3 3 3 9" xfId="50813" xr:uid="{00000000-0005-0000-0000-0000C6C50000}"/>
    <cellStyle name="20% - Accent1 7 3 3 4" xfId="50814" xr:uid="{00000000-0005-0000-0000-0000C7C50000}"/>
    <cellStyle name="20% - Accent1 7 3 3 4 2" xfId="50815" xr:uid="{00000000-0005-0000-0000-0000C8C50000}"/>
    <cellStyle name="20% - Accent1 7 3 3 4 2 2" xfId="50816" xr:uid="{00000000-0005-0000-0000-0000C9C50000}"/>
    <cellStyle name="20% - Accent1 7 3 3 4 2 2 2" xfId="50817" xr:uid="{00000000-0005-0000-0000-0000CAC50000}"/>
    <cellStyle name="20% - Accent1 7 3 3 4 2 3" xfId="50818" xr:uid="{00000000-0005-0000-0000-0000CBC50000}"/>
    <cellStyle name="20% - Accent1 7 3 3 4 3" xfId="50819" xr:uid="{00000000-0005-0000-0000-0000CCC50000}"/>
    <cellStyle name="20% - Accent1 7 3 3 4 3 2" xfId="50820" xr:uid="{00000000-0005-0000-0000-0000CDC50000}"/>
    <cellStyle name="20% - Accent1 7 3 3 4 4" xfId="50821" xr:uid="{00000000-0005-0000-0000-0000CEC50000}"/>
    <cellStyle name="20% - Accent1 7 3 3 5" xfId="50822" xr:uid="{00000000-0005-0000-0000-0000CFC50000}"/>
    <cellStyle name="20% - Accent1 7 3 3 5 2" xfId="50823" xr:uid="{00000000-0005-0000-0000-0000D0C50000}"/>
    <cellStyle name="20% - Accent1 7 3 3 5 2 2" xfId="50824" xr:uid="{00000000-0005-0000-0000-0000D1C50000}"/>
    <cellStyle name="20% - Accent1 7 3 3 5 2 2 2" xfId="50825" xr:uid="{00000000-0005-0000-0000-0000D2C50000}"/>
    <cellStyle name="20% - Accent1 7 3 3 5 2 3" xfId="50826" xr:uid="{00000000-0005-0000-0000-0000D3C50000}"/>
    <cellStyle name="20% - Accent1 7 3 3 5 3" xfId="50827" xr:uid="{00000000-0005-0000-0000-0000D4C50000}"/>
    <cellStyle name="20% - Accent1 7 3 3 5 3 2" xfId="50828" xr:uid="{00000000-0005-0000-0000-0000D5C50000}"/>
    <cellStyle name="20% - Accent1 7 3 3 5 4" xfId="50829" xr:uid="{00000000-0005-0000-0000-0000D6C50000}"/>
    <cellStyle name="20% - Accent1 7 3 3 6" xfId="50830" xr:uid="{00000000-0005-0000-0000-0000D7C50000}"/>
    <cellStyle name="20% - Accent1 7 3 3 6 2" xfId="50831" xr:uid="{00000000-0005-0000-0000-0000D8C50000}"/>
    <cellStyle name="20% - Accent1 7 3 3 6 2 2" xfId="50832" xr:uid="{00000000-0005-0000-0000-0000D9C50000}"/>
    <cellStyle name="20% - Accent1 7 3 3 6 2 2 2" xfId="50833" xr:uid="{00000000-0005-0000-0000-0000DAC50000}"/>
    <cellStyle name="20% - Accent1 7 3 3 6 2 3" xfId="50834" xr:uid="{00000000-0005-0000-0000-0000DBC50000}"/>
    <cellStyle name="20% - Accent1 7 3 3 6 3" xfId="50835" xr:uid="{00000000-0005-0000-0000-0000DCC50000}"/>
    <cellStyle name="20% - Accent1 7 3 3 6 3 2" xfId="50836" xr:uid="{00000000-0005-0000-0000-0000DDC50000}"/>
    <cellStyle name="20% - Accent1 7 3 3 6 4" xfId="50837" xr:uid="{00000000-0005-0000-0000-0000DEC50000}"/>
    <cellStyle name="20% - Accent1 7 3 3 7" xfId="50838" xr:uid="{00000000-0005-0000-0000-0000DFC50000}"/>
    <cellStyle name="20% - Accent1 7 3 3 7 2" xfId="50839" xr:uid="{00000000-0005-0000-0000-0000E0C50000}"/>
    <cellStyle name="20% - Accent1 7 3 3 7 2 2" xfId="50840" xr:uid="{00000000-0005-0000-0000-0000E1C50000}"/>
    <cellStyle name="20% - Accent1 7 3 3 7 3" xfId="50841" xr:uid="{00000000-0005-0000-0000-0000E2C50000}"/>
    <cellStyle name="20% - Accent1 7 3 3 8" xfId="50842" xr:uid="{00000000-0005-0000-0000-0000E3C50000}"/>
    <cellStyle name="20% - Accent1 7 3 3 8 2" xfId="50843" xr:uid="{00000000-0005-0000-0000-0000E4C50000}"/>
    <cellStyle name="20% - Accent1 7 3 3 8 2 2" xfId="50844" xr:uid="{00000000-0005-0000-0000-0000E5C50000}"/>
    <cellStyle name="20% - Accent1 7 3 3 8 3" xfId="50845" xr:uid="{00000000-0005-0000-0000-0000E6C50000}"/>
    <cellStyle name="20% - Accent1 7 3 3 9" xfId="50846" xr:uid="{00000000-0005-0000-0000-0000E7C50000}"/>
    <cellStyle name="20% - Accent1 7 3 3 9 2" xfId="50847" xr:uid="{00000000-0005-0000-0000-0000E8C50000}"/>
    <cellStyle name="20% - Accent1 7 3 4" xfId="50848" xr:uid="{00000000-0005-0000-0000-0000E9C50000}"/>
    <cellStyle name="20% - Accent1 7 3 4 10" xfId="50849" xr:uid="{00000000-0005-0000-0000-0000EAC50000}"/>
    <cellStyle name="20% - Accent1 7 3 4 10 2" xfId="50850" xr:uid="{00000000-0005-0000-0000-0000EBC50000}"/>
    <cellStyle name="20% - Accent1 7 3 4 11" xfId="50851" xr:uid="{00000000-0005-0000-0000-0000ECC50000}"/>
    <cellStyle name="20% - Accent1 7 3 4 2" xfId="50852" xr:uid="{00000000-0005-0000-0000-0000EDC50000}"/>
    <cellStyle name="20% - Accent1 7 3 4 2 2" xfId="50853" xr:uid="{00000000-0005-0000-0000-0000EEC50000}"/>
    <cellStyle name="20% - Accent1 7 3 4 2 2 2" xfId="50854" xr:uid="{00000000-0005-0000-0000-0000EFC50000}"/>
    <cellStyle name="20% - Accent1 7 3 4 2 2 2 2" xfId="50855" xr:uid="{00000000-0005-0000-0000-0000F0C50000}"/>
    <cellStyle name="20% - Accent1 7 3 4 2 2 2 2 2" xfId="50856" xr:uid="{00000000-0005-0000-0000-0000F1C50000}"/>
    <cellStyle name="20% - Accent1 7 3 4 2 2 2 3" xfId="50857" xr:uid="{00000000-0005-0000-0000-0000F2C50000}"/>
    <cellStyle name="20% - Accent1 7 3 4 2 2 3" xfId="50858" xr:uid="{00000000-0005-0000-0000-0000F3C50000}"/>
    <cellStyle name="20% - Accent1 7 3 4 2 2 3 2" xfId="50859" xr:uid="{00000000-0005-0000-0000-0000F4C50000}"/>
    <cellStyle name="20% - Accent1 7 3 4 2 2 4" xfId="50860" xr:uid="{00000000-0005-0000-0000-0000F5C50000}"/>
    <cellStyle name="20% - Accent1 7 3 4 2 3" xfId="50861" xr:uid="{00000000-0005-0000-0000-0000F6C50000}"/>
    <cellStyle name="20% - Accent1 7 3 4 2 3 2" xfId="50862" xr:uid="{00000000-0005-0000-0000-0000F7C50000}"/>
    <cellStyle name="20% - Accent1 7 3 4 2 3 2 2" xfId="50863" xr:uid="{00000000-0005-0000-0000-0000F8C50000}"/>
    <cellStyle name="20% - Accent1 7 3 4 2 3 2 2 2" xfId="50864" xr:uid="{00000000-0005-0000-0000-0000F9C50000}"/>
    <cellStyle name="20% - Accent1 7 3 4 2 3 2 3" xfId="50865" xr:uid="{00000000-0005-0000-0000-0000FAC50000}"/>
    <cellStyle name="20% - Accent1 7 3 4 2 3 3" xfId="50866" xr:uid="{00000000-0005-0000-0000-0000FBC50000}"/>
    <cellStyle name="20% - Accent1 7 3 4 2 3 3 2" xfId="50867" xr:uid="{00000000-0005-0000-0000-0000FCC50000}"/>
    <cellStyle name="20% - Accent1 7 3 4 2 3 4" xfId="50868" xr:uid="{00000000-0005-0000-0000-0000FDC50000}"/>
    <cellStyle name="20% - Accent1 7 3 4 2 4" xfId="50869" xr:uid="{00000000-0005-0000-0000-0000FEC50000}"/>
    <cellStyle name="20% - Accent1 7 3 4 2 4 2" xfId="50870" xr:uid="{00000000-0005-0000-0000-0000FFC50000}"/>
    <cellStyle name="20% - Accent1 7 3 4 2 4 2 2" xfId="50871" xr:uid="{00000000-0005-0000-0000-000000C60000}"/>
    <cellStyle name="20% - Accent1 7 3 4 2 4 2 2 2" xfId="50872" xr:uid="{00000000-0005-0000-0000-000001C60000}"/>
    <cellStyle name="20% - Accent1 7 3 4 2 4 2 3" xfId="50873" xr:uid="{00000000-0005-0000-0000-000002C60000}"/>
    <cellStyle name="20% - Accent1 7 3 4 2 4 3" xfId="50874" xr:uid="{00000000-0005-0000-0000-000003C60000}"/>
    <cellStyle name="20% - Accent1 7 3 4 2 4 3 2" xfId="50875" xr:uid="{00000000-0005-0000-0000-000004C60000}"/>
    <cellStyle name="20% - Accent1 7 3 4 2 4 4" xfId="50876" xr:uid="{00000000-0005-0000-0000-000005C60000}"/>
    <cellStyle name="20% - Accent1 7 3 4 2 5" xfId="50877" xr:uid="{00000000-0005-0000-0000-000006C60000}"/>
    <cellStyle name="20% - Accent1 7 3 4 2 5 2" xfId="50878" xr:uid="{00000000-0005-0000-0000-000007C60000}"/>
    <cellStyle name="20% - Accent1 7 3 4 2 5 2 2" xfId="50879" xr:uid="{00000000-0005-0000-0000-000008C60000}"/>
    <cellStyle name="20% - Accent1 7 3 4 2 5 3" xfId="50880" xr:uid="{00000000-0005-0000-0000-000009C60000}"/>
    <cellStyle name="20% - Accent1 7 3 4 2 6" xfId="50881" xr:uid="{00000000-0005-0000-0000-00000AC60000}"/>
    <cellStyle name="20% - Accent1 7 3 4 2 6 2" xfId="50882" xr:uid="{00000000-0005-0000-0000-00000BC60000}"/>
    <cellStyle name="20% - Accent1 7 3 4 2 6 2 2" xfId="50883" xr:uid="{00000000-0005-0000-0000-00000CC60000}"/>
    <cellStyle name="20% - Accent1 7 3 4 2 6 3" xfId="50884" xr:uid="{00000000-0005-0000-0000-00000DC60000}"/>
    <cellStyle name="20% - Accent1 7 3 4 2 7" xfId="50885" xr:uid="{00000000-0005-0000-0000-00000EC60000}"/>
    <cellStyle name="20% - Accent1 7 3 4 2 7 2" xfId="50886" xr:uid="{00000000-0005-0000-0000-00000FC60000}"/>
    <cellStyle name="20% - Accent1 7 3 4 2 8" xfId="50887" xr:uid="{00000000-0005-0000-0000-000010C60000}"/>
    <cellStyle name="20% - Accent1 7 3 4 2 8 2" xfId="50888" xr:uid="{00000000-0005-0000-0000-000011C60000}"/>
    <cellStyle name="20% - Accent1 7 3 4 2 9" xfId="50889" xr:uid="{00000000-0005-0000-0000-000012C60000}"/>
    <cellStyle name="20% - Accent1 7 3 4 3" xfId="50890" xr:uid="{00000000-0005-0000-0000-000013C60000}"/>
    <cellStyle name="20% - Accent1 7 3 4 3 2" xfId="50891" xr:uid="{00000000-0005-0000-0000-000014C60000}"/>
    <cellStyle name="20% - Accent1 7 3 4 3 2 2" xfId="50892" xr:uid="{00000000-0005-0000-0000-000015C60000}"/>
    <cellStyle name="20% - Accent1 7 3 4 3 2 2 2" xfId="50893" xr:uid="{00000000-0005-0000-0000-000016C60000}"/>
    <cellStyle name="20% - Accent1 7 3 4 3 2 2 2 2" xfId="50894" xr:uid="{00000000-0005-0000-0000-000017C60000}"/>
    <cellStyle name="20% - Accent1 7 3 4 3 2 2 3" xfId="50895" xr:uid="{00000000-0005-0000-0000-000018C60000}"/>
    <cellStyle name="20% - Accent1 7 3 4 3 2 3" xfId="50896" xr:uid="{00000000-0005-0000-0000-000019C60000}"/>
    <cellStyle name="20% - Accent1 7 3 4 3 2 3 2" xfId="50897" xr:uid="{00000000-0005-0000-0000-00001AC60000}"/>
    <cellStyle name="20% - Accent1 7 3 4 3 2 4" xfId="50898" xr:uid="{00000000-0005-0000-0000-00001BC60000}"/>
    <cellStyle name="20% - Accent1 7 3 4 3 3" xfId="50899" xr:uid="{00000000-0005-0000-0000-00001CC60000}"/>
    <cellStyle name="20% - Accent1 7 3 4 3 3 2" xfId="50900" xr:uid="{00000000-0005-0000-0000-00001DC60000}"/>
    <cellStyle name="20% - Accent1 7 3 4 3 3 2 2" xfId="50901" xr:uid="{00000000-0005-0000-0000-00001EC60000}"/>
    <cellStyle name="20% - Accent1 7 3 4 3 3 2 2 2" xfId="50902" xr:uid="{00000000-0005-0000-0000-00001FC60000}"/>
    <cellStyle name="20% - Accent1 7 3 4 3 3 2 3" xfId="50903" xr:uid="{00000000-0005-0000-0000-000020C60000}"/>
    <cellStyle name="20% - Accent1 7 3 4 3 3 3" xfId="50904" xr:uid="{00000000-0005-0000-0000-000021C60000}"/>
    <cellStyle name="20% - Accent1 7 3 4 3 3 3 2" xfId="50905" xr:uid="{00000000-0005-0000-0000-000022C60000}"/>
    <cellStyle name="20% - Accent1 7 3 4 3 3 4" xfId="50906" xr:uid="{00000000-0005-0000-0000-000023C60000}"/>
    <cellStyle name="20% - Accent1 7 3 4 3 4" xfId="50907" xr:uid="{00000000-0005-0000-0000-000024C60000}"/>
    <cellStyle name="20% - Accent1 7 3 4 3 4 2" xfId="50908" xr:uid="{00000000-0005-0000-0000-000025C60000}"/>
    <cellStyle name="20% - Accent1 7 3 4 3 4 2 2" xfId="50909" xr:uid="{00000000-0005-0000-0000-000026C60000}"/>
    <cellStyle name="20% - Accent1 7 3 4 3 4 2 2 2" xfId="50910" xr:uid="{00000000-0005-0000-0000-000027C60000}"/>
    <cellStyle name="20% - Accent1 7 3 4 3 4 2 3" xfId="50911" xr:uid="{00000000-0005-0000-0000-000028C60000}"/>
    <cellStyle name="20% - Accent1 7 3 4 3 4 3" xfId="50912" xr:uid="{00000000-0005-0000-0000-000029C60000}"/>
    <cellStyle name="20% - Accent1 7 3 4 3 4 3 2" xfId="50913" xr:uid="{00000000-0005-0000-0000-00002AC60000}"/>
    <cellStyle name="20% - Accent1 7 3 4 3 4 4" xfId="50914" xr:uid="{00000000-0005-0000-0000-00002BC60000}"/>
    <cellStyle name="20% - Accent1 7 3 4 3 5" xfId="50915" xr:uid="{00000000-0005-0000-0000-00002CC60000}"/>
    <cellStyle name="20% - Accent1 7 3 4 3 5 2" xfId="50916" xr:uid="{00000000-0005-0000-0000-00002DC60000}"/>
    <cellStyle name="20% - Accent1 7 3 4 3 5 2 2" xfId="50917" xr:uid="{00000000-0005-0000-0000-00002EC60000}"/>
    <cellStyle name="20% - Accent1 7 3 4 3 5 3" xfId="50918" xr:uid="{00000000-0005-0000-0000-00002FC60000}"/>
    <cellStyle name="20% - Accent1 7 3 4 3 6" xfId="50919" xr:uid="{00000000-0005-0000-0000-000030C60000}"/>
    <cellStyle name="20% - Accent1 7 3 4 3 6 2" xfId="50920" xr:uid="{00000000-0005-0000-0000-000031C60000}"/>
    <cellStyle name="20% - Accent1 7 3 4 3 6 2 2" xfId="50921" xr:uid="{00000000-0005-0000-0000-000032C60000}"/>
    <cellStyle name="20% - Accent1 7 3 4 3 6 3" xfId="50922" xr:uid="{00000000-0005-0000-0000-000033C60000}"/>
    <cellStyle name="20% - Accent1 7 3 4 3 7" xfId="50923" xr:uid="{00000000-0005-0000-0000-000034C60000}"/>
    <cellStyle name="20% - Accent1 7 3 4 3 7 2" xfId="50924" xr:uid="{00000000-0005-0000-0000-000035C60000}"/>
    <cellStyle name="20% - Accent1 7 3 4 3 8" xfId="50925" xr:uid="{00000000-0005-0000-0000-000036C60000}"/>
    <cellStyle name="20% - Accent1 7 3 4 3 8 2" xfId="50926" xr:uid="{00000000-0005-0000-0000-000037C60000}"/>
    <cellStyle name="20% - Accent1 7 3 4 3 9" xfId="50927" xr:uid="{00000000-0005-0000-0000-000038C60000}"/>
    <cellStyle name="20% - Accent1 7 3 4 4" xfId="50928" xr:uid="{00000000-0005-0000-0000-000039C60000}"/>
    <cellStyle name="20% - Accent1 7 3 4 4 2" xfId="50929" xr:uid="{00000000-0005-0000-0000-00003AC60000}"/>
    <cellStyle name="20% - Accent1 7 3 4 4 2 2" xfId="50930" xr:uid="{00000000-0005-0000-0000-00003BC60000}"/>
    <cellStyle name="20% - Accent1 7 3 4 4 2 2 2" xfId="50931" xr:uid="{00000000-0005-0000-0000-00003CC60000}"/>
    <cellStyle name="20% - Accent1 7 3 4 4 2 3" xfId="50932" xr:uid="{00000000-0005-0000-0000-00003DC60000}"/>
    <cellStyle name="20% - Accent1 7 3 4 4 3" xfId="50933" xr:uid="{00000000-0005-0000-0000-00003EC60000}"/>
    <cellStyle name="20% - Accent1 7 3 4 4 3 2" xfId="50934" xr:uid="{00000000-0005-0000-0000-00003FC60000}"/>
    <cellStyle name="20% - Accent1 7 3 4 4 4" xfId="50935" xr:uid="{00000000-0005-0000-0000-000040C60000}"/>
    <cellStyle name="20% - Accent1 7 3 4 5" xfId="50936" xr:uid="{00000000-0005-0000-0000-000041C60000}"/>
    <cellStyle name="20% - Accent1 7 3 4 5 2" xfId="50937" xr:uid="{00000000-0005-0000-0000-000042C60000}"/>
    <cellStyle name="20% - Accent1 7 3 4 5 2 2" xfId="50938" xr:uid="{00000000-0005-0000-0000-000043C60000}"/>
    <cellStyle name="20% - Accent1 7 3 4 5 2 2 2" xfId="50939" xr:uid="{00000000-0005-0000-0000-000044C60000}"/>
    <cellStyle name="20% - Accent1 7 3 4 5 2 3" xfId="50940" xr:uid="{00000000-0005-0000-0000-000045C60000}"/>
    <cellStyle name="20% - Accent1 7 3 4 5 3" xfId="50941" xr:uid="{00000000-0005-0000-0000-000046C60000}"/>
    <cellStyle name="20% - Accent1 7 3 4 5 3 2" xfId="50942" xr:uid="{00000000-0005-0000-0000-000047C60000}"/>
    <cellStyle name="20% - Accent1 7 3 4 5 4" xfId="50943" xr:uid="{00000000-0005-0000-0000-000048C60000}"/>
    <cellStyle name="20% - Accent1 7 3 4 6" xfId="50944" xr:uid="{00000000-0005-0000-0000-000049C60000}"/>
    <cellStyle name="20% - Accent1 7 3 4 6 2" xfId="50945" xr:uid="{00000000-0005-0000-0000-00004AC60000}"/>
    <cellStyle name="20% - Accent1 7 3 4 6 2 2" xfId="50946" xr:uid="{00000000-0005-0000-0000-00004BC60000}"/>
    <cellStyle name="20% - Accent1 7 3 4 6 2 2 2" xfId="50947" xr:uid="{00000000-0005-0000-0000-00004CC60000}"/>
    <cellStyle name="20% - Accent1 7 3 4 6 2 3" xfId="50948" xr:uid="{00000000-0005-0000-0000-00004DC60000}"/>
    <cellStyle name="20% - Accent1 7 3 4 6 3" xfId="50949" xr:uid="{00000000-0005-0000-0000-00004EC60000}"/>
    <cellStyle name="20% - Accent1 7 3 4 6 3 2" xfId="50950" xr:uid="{00000000-0005-0000-0000-00004FC60000}"/>
    <cellStyle name="20% - Accent1 7 3 4 6 4" xfId="50951" xr:uid="{00000000-0005-0000-0000-000050C60000}"/>
    <cellStyle name="20% - Accent1 7 3 4 7" xfId="50952" xr:uid="{00000000-0005-0000-0000-000051C60000}"/>
    <cellStyle name="20% - Accent1 7 3 4 7 2" xfId="50953" xr:uid="{00000000-0005-0000-0000-000052C60000}"/>
    <cellStyle name="20% - Accent1 7 3 4 7 2 2" xfId="50954" xr:uid="{00000000-0005-0000-0000-000053C60000}"/>
    <cellStyle name="20% - Accent1 7 3 4 7 3" xfId="50955" xr:uid="{00000000-0005-0000-0000-000054C60000}"/>
    <cellStyle name="20% - Accent1 7 3 4 8" xfId="50956" xr:uid="{00000000-0005-0000-0000-000055C60000}"/>
    <cellStyle name="20% - Accent1 7 3 4 8 2" xfId="50957" xr:uid="{00000000-0005-0000-0000-000056C60000}"/>
    <cellStyle name="20% - Accent1 7 3 4 8 2 2" xfId="50958" xr:uid="{00000000-0005-0000-0000-000057C60000}"/>
    <cellStyle name="20% - Accent1 7 3 4 8 3" xfId="50959" xr:uid="{00000000-0005-0000-0000-000058C60000}"/>
    <cellStyle name="20% - Accent1 7 3 4 9" xfId="50960" xr:uid="{00000000-0005-0000-0000-000059C60000}"/>
    <cellStyle name="20% - Accent1 7 3 4 9 2" xfId="50961" xr:uid="{00000000-0005-0000-0000-00005AC60000}"/>
    <cellStyle name="20% - Accent1 7 3 5" xfId="50962" xr:uid="{00000000-0005-0000-0000-00005BC60000}"/>
    <cellStyle name="20% - Accent1 7 3 5 2" xfId="50963" xr:uid="{00000000-0005-0000-0000-00005CC60000}"/>
    <cellStyle name="20% - Accent1 7 3 5 2 2" xfId="50964" xr:uid="{00000000-0005-0000-0000-00005DC60000}"/>
    <cellStyle name="20% - Accent1 7 3 5 2 2 2" xfId="50965" xr:uid="{00000000-0005-0000-0000-00005EC60000}"/>
    <cellStyle name="20% - Accent1 7 3 5 2 2 2 2" xfId="50966" xr:uid="{00000000-0005-0000-0000-00005FC60000}"/>
    <cellStyle name="20% - Accent1 7 3 5 2 2 3" xfId="50967" xr:uid="{00000000-0005-0000-0000-000060C60000}"/>
    <cellStyle name="20% - Accent1 7 3 5 2 3" xfId="50968" xr:uid="{00000000-0005-0000-0000-000061C60000}"/>
    <cellStyle name="20% - Accent1 7 3 5 2 3 2" xfId="50969" xr:uid="{00000000-0005-0000-0000-000062C60000}"/>
    <cellStyle name="20% - Accent1 7 3 5 2 4" xfId="50970" xr:uid="{00000000-0005-0000-0000-000063C60000}"/>
    <cellStyle name="20% - Accent1 7 3 5 3" xfId="50971" xr:uid="{00000000-0005-0000-0000-000064C60000}"/>
    <cellStyle name="20% - Accent1 7 3 5 3 2" xfId="50972" xr:uid="{00000000-0005-0000-0000-000065C60000}"/>
    <cellStyle name="20% - Accent1 7 3 5 3 2 2" xfId="50973" xr:uid="{00000000-0005-0000-0000-000066C60000}"/>
    <cellStyle name="20% - Accent1 7 3 5 3 2 2 2" xfId="50974" xr:uid="{00000000-0005-0000-0000-000067C60000}"/>
    <cellStyle name="20% - Accent1 7 3 5 3 2 3" xfId="50975" xr:uid="{00000000-0005-0000-0000-000068C60000}"/>
    <cellStyle name="20% - Accent1 7 3 5 3 3" xfId="50976" xr:uid="{00000000-0005-0000-0000-000069C60000}"/>
    <cellStyle name="20% - Accent1 7 3 5 3 3 2" xfId="50977" xr:uid="{00000000-0005-0000-0000-00006AC60000}"/>
    <cellStyle name="20% - Accent1 7 3 5 3 4" xfId="50978" xr:uid="{00000000-0005-0000-0000-00006BC60000}"/>
    <cellStyle name="20% - Accent1 7 3 5 4" xfId="50979" xr:uid="{00000000-0005-0000-0000-00006CC60000}"/>
    <cellStyle name="20% - Accent1 7 3 5 4 2" xfId="50980" xr:uid="{00000000-0005-0000-0000-00006DC60000}"/>
    <cellStyle name="20% - Accent1 7 3 5 4 2 2" xfId="50981" xr:uid="{00000000-0005-0000-0000-00006EC60000}"/>
    <cellStyle name="20% - Accent1 7 3 5 4 2 2 2" xfId="50982" xr:uid="{00000000-0005-0000-0000-00006FC60000}"/>
    <cellStyle name="20% - Accent1 7 3 5 4 2 3" xfId="50983" xr:uid="{00000000-0005-0000-0000-000070C60000}"/>
    <cellStyle name="20% - Accent1 7 3 5 4 3" xfId="50984" xr:uid="{00000000-0005-0000-0000-000071C60000}"/>
    <cellStyle name="20% - Accent1 7 3 5 4 3 2" xfId="50985" xr:uid="{00000000-0005-0000-0000-000072C60000}"/>
    <cellStyle name="20% - Accent1 7 3 5 4 4" xfId="50986" xr:uid="{00000000-0005-0000-0000-000073C60000}"/>
    <cellStyle name="20% - Accent1 7 3 5 5" xfId="50987" xr:uid="{00000000-0005-0000-0000-000074C60000}"/>
    <cellStyle name="20% - Accent1 7 3 5 5 2" xfId="50988" xr:uid="{00000000-0005-0000-0000-000075C60000}"/>
    <cellStyle name="20% - Accent1 7 3 5 5 2 2" xfId="50989" xr:uid="{00000000-0005-0000-0000-000076C60000}"/>
    <cellStyle name="20% - Accent1 7 3 5 5 3" xfId="50990" xr:uid="{00000000-0005-0000-0000-000077C60000}"/>
    <cellStyle name="20% - Accent1 7 3 5 6" xfId="50991" xr:uid="{00000000-0005-0000-0000-000078C60000}"/>
    <cellStyle name="20% - Accent1 7 3 5 6 2" xfId="50992" xr:uid="{00000000-0005-0000-0000-000079C60000}"/>
    <cellStyle name="20% - Accent1 7 3 5 6 2 2" xfId="50993" xr:uid="{00000000-0005-0000-0000-00007AC60000}"/>
    <cellStyle name="20% - Accent1 7 3 5 6 3" xfId="50994" xr:uid="{00000000-0005-0000-0000-00007BC60000}"/>
    <cellStyle name="20% - Accent1 7 3 5 7" xfId="50995" xr:uid="{00000000-0005-0000-0000-00007CC60000}"/>
    <cellStyle name="20% - Accent1 7 3 5 7 2" xfId="50996" xr:uid="{00000000-0005-0000-0000-00007DC60000}"/>
    <cellStyle name="20% - Accent1 7 3 5 8" xfId="50997" xr:uid="{00000000-0005-0000-0000-00007EC60000}"/>
    <cellStyle name="20% - Accent1 7 3 5 8 2" xfId="50998" xr:uid="{00000000-0005-0000-0000-00007FC60000}"/>
    <cellStyle name="20% - Accent1 7 3 5 9" xfId="50999" xr:uid="{00000000-0005-0000-0000-000080C60000}"/>
    <cellStyle name="20% - Accent1 7 3 6" xfId="51000" xr:uid="{00000000-0005-0000-0000-000081C60000}"/>
    <cellStyle name="20% - Accent1 7 3 6 2" xfId="51001" xr:uid="{00000000-0005-0000-0000-000082C60000}"/>
    <cellStyle name="20% - Accent1 7 3 6 2 2" xfId="51002" xr:uid="{00000000-0005-0000-0000-000083C60000}"/>
    <cellStyle name="20% - Accent1 7 3 6 2 2 2" xfId="51003" xr:uid="{00000000-0005-0000-0000-000084C60000}"/>
    <cellStyle name="20% - Accent1 7 3 6 2 2 2 2" xfId="51004" xr:uid="{00000000-0005-0000-0000-000085C60000}"/>
    <cellStyle name="20% - Accent1 7 3 6 2 2 3" xfId="51005" xr:uid="{00000000-0005-0000-0000-000086C60000}"/>
    <cellStyle name="20% - Accent1 7 3 6 2 3" xfId="51006" xr:uid="{00000000-0005-0000-0000-000087C60000}"/>
    <cellStyle name="20% - Accent1 7 3 6 2 3 2" xfId="51007" xr:uid="{00000000-0005-0000-0000-000088C60000}"/>
    <cellStyle name="20% - Accent1 7 3 6 2 4" xfId="51008" xr:uid="{00000000-0005-0000-0000-000089C60000}"/>
    <cellStyle name="20% - Accent1 7 3 6 3" xfId="51009" xr:uid="{00000000-0005-0000-0000-00008AC60000}"/>
    <cellStyle name="20% - Accent1 7 3 6 3 2" xfId="51010" xr:uid="{00000000-0005-0000-0000-00008BC60000}"/>
    <cellStyle name="20% - Accent1 7 3 6 3 2 2" xfId="51011" xr:uid="{00000000-0005-0000-0000-00008CC60000}"/>
    <cellStyle name="20% - Accent1 7 3 6 3 2 2 2" xfId="51012" xr:uid="{00000000-0005-0000-0000-00008DC60000}"/>
    <cellStyle name="20% - Accent1 7 3 6 3 2 3" xfId="51013" xr:uid="{00000000-0005-0000-0000-00008EC60000}"/>
    <cellStyle name="20% - Accent1 7 3 6 3 3" xfId="51014" xr:uid="{00000000-0005-0000-0000-00008FC60000}"/>
    <cellStyle name="20% - Accent1 7 3 6 3 3 2" xfId="51015" xr:uid="{00000000-0005-0000-0000-000090C60000}"/>
    <cellStyle name="20% - Accent1 7 3 6 3 4" xfId="51016" xr:uid="{00000000-0005-0000-0000-000091C60000}"/>
    <cellStyle name="20% - Accent1 7 3 6 4" xfId="51017" xr:uid="{00000000-0005-0000-0000-000092C60000}"/>
    <cellStyle name="20% - Accent1 7 3 6 4 2" xfId="51018" xr:uid="{00000000-0005-0000-0000-000093C60000}"/>
    <cellStyle name="20% - Accent1 7 3 6 4 2 2" xfId="51019" xr:uid="{00000000-0005-0000-0000-000094C60000}"/>
    <cellStyle name="20% - Accent1 7 3 6 4 2 2 2" xfId="51020" xr:uid="{00000000-0005-0000-0000-000095C60000}"/>
    <cellStyle name="20% - Accent1 7 3 6 4 2 3" xfId="51021" xr:uid="{00000000-0005-0000-0000-000096C60000}"/>
    <cellStyle name="20% - Accent1 7 3 6 4 3" xfId="51022" xr:uid="{00000000-0005-0000-0000-000097C60000}"/>
    <cellStyle name="20% - Accent1 7 3 6 4 3 2" xfId="51023" xr:uid="{00000000-0005-0000-0000-000098C60000}"/>
    <cellStyle name="20% - Accent1 7 3 6 4 4" xfId="51024" xr:uid="{00000000-0005-0000-0000-000099C60000}"/>
    <cellStyle name="20% - Accent1 7 3 6 5" xfId="51025" xr:uid="{00000000-0005-0000-0000-00009AC60000}"/>
    <cellStyle name="20% - Accent1 7 3 6 5 2" xfId="51026" xr:uid="{00000000-0005-0000-0000-00009BC60000}"/>
    <cellStyle name="20% - Accent1 7 3 6 5 2 2" xfId="51027" xr:uid="{00000000-0005-0000-0000-00009CC60000}"/>
    <cellStyle name="20% - Accent1 7 3 6 5 3" xfId="51028" xr:uid="{00000000-0005-0000-0000-00009DC60000}"/>
    <cellStyle name="20% - Accent1 7 3 6 6" xfId="51029" xr:uid="{00000000-0005-0000-0000-00009EC60000}"/>
    <cellStyle name="20% - Accent1 7 3 6 6 2" xfId="51030" xr:uid="{00000000-0005-0000-0000-00009FC60000}"/>
    <cellStyle name="20% - Accent1 7 3 6 6 2 2" xfId="51031" xr:uid="{00000000-0005-0000-0000-0000A0C60000}"/>
    <cellStyle name="20% - Accent1 7 3 6 6 3" xfId="51032" xr:uid="{00000000-0005-0000-0000-0000A1C60000}"/>
    <cellStyle name="20% - Accent1 7 3 6 7" xfId="51033" xr:uid="{00000000-0005-0000-0000-0000A2C60000}"/>
    <cellStyle name="20% - Accent1 7 3 6 7 2" xfId="51034" xr:uid="{00000000-0005-0000-0000-0000A3C60000}"/>
    <cellStyle name="20% - Accent1 7 3 6 8" xfId="51035" xr:uid="{00000000-0005-0000-0000-0000A4C60000}"/>
    <cellStyle name="20% - Accent1 7 3 6 8 2" xfId="51036" xr:uid="{00000000-0005-0000-0000-0000A5C60000}"/>
    <cellStyle name="20% - Accent1 7 3 6 9" xfId="51037" xr:uid="{00000000-0005-0000-0000-0000A6C60000}"/>
    <cellStyle name="20% - Accent1 7 3 7" xfId="51038" xr:uid="{00000000-0005-0000-0000-0000A7C60000}"/>
    <cellStyle name="20% - Accent1 7 3 7 2" xfId="51039" xr:uid="{00000000-0005-0000-0000-0000A8C60000}"/>
    <cellStyle name="20% - Accent1 7 3 7 2 2" xfId="51040" xr:uid="{00000000-0005-0000-0000-0000A9C60000}"/>
    <cellStyle name="20% - Accent1 7 3 7 2 2 2" xfId="51041" xr:uid="{00000000-0005-0000-0000-0000AAC60000}"/>
    <cellStyle name="20% - Accent1 7 3 7 2 3" xfId="51042" xr:uid="{00000000-0005-0000-0000-0000ABC60000}"/>
    <cellStyle name="20% - Accent1 7 3 7 3" xfId="51043" xr:uid="{00000000-0005-0000-0000-0000ACC60000}"/>
    <cellStyle name="20% - Accent1 7 3 7 3 2" xfId="51044" xr:uid="{00000000-0005-0000-0000-0000ADC60000}"/>
    <cellStyle name="20% - Accent1 7 3 7 4" xfId="51045" xr:uid="{00000000-0005-0000-0000-0000AEC60000}"/>
    <cellStyle name="20% - Accent1 7 3 8" xfId="51046" xr:uid="{00000000-0005-0000-0000-0000AFC60000}"/>
    <cellStyle name="20% - Accent1 7 3 8 2" xfId="51047" xr:uid="{00000000-0005-0000-0000-0000B0C60000}"/>
    <cellStyle name="20% - Accent1 7 3 8 2 2" xfId="51048" xr:uid="{00000000-0005-0000-0000-0000B1C60000}"/>
    <cellStyle name="20% - Accent1 7 3 8 2 2 2" xfId="51049" xr:uid="{00000000-0005-0000-0000-0000B2C60000}"/>
    <cellStyle name="20% - Accent1 7 3 8 2 3" xfId="51050" xr:uid="{00000000-0005-0000-0000-0000B3C60000}"/>
    <cellStyle name="20% - Accent1 7 3 8 3" xfId="51051" xr:uid="{00000000-0005-0000-0000-0000B4C60000}"/>
    <cellStyle name="20% - Accent1 7 3 8 3 2" xfId="51052" xr:uid="{00000000-0005-0000-0000-0000B5C60000}"/>
    <cellStyle name="20% - Accent1 7 3 8 4" xfId="51053" xr:uid="{00000000-0005-0000-0000-0000B6C60000}"/>
    <cellStyle name="20% - Accent1 7 3 9" xfId="51054" xr:uid="{00000000-0005-0000-0000-0000B7C60000}"/>
    <cellStyle name="20% - Accent1 7 3 9 2" xfId="51055" xr:uid="{00000000-0005-0000-0000-0000B8C60000}"/>
    <cellStyle name="20% - Accent1 7 3 9 2 2" xfId="51056" xr:uid="{00000000-0005-0000-0000-0000B9C60000}"/>
    <cellStyle name="20% - Accent1 7 3 9 2 2 2" xfId="51057" xr:uid="{00000000-0005-0000-0000-0000BAC60000}"/>
    <cellStyle name="20% - Accent1 7 3 9 2 3" xfId="51058" xr:uid="{00000000-0005-0000-0000-0000BBC60000}"/>
    <cellStyle name="20% - Accent1 7 3 9 3" xfId="51059" xr:uid="{00000000-0005-0000-0000-0000BCC60000}"/>
    <cellStyle name="20% - Accent1 7 3 9 3 2" xfId="51060" xr:uid="{00000000-0005-0000-0000-0000BDC60000}"/>
    <cellStyle name="20% - Accent1 7 3 9 4" xfId="51061" xr:uid="{00000000-0005-0000-0000-0000BEC60000}"/>
    <cellStyle name="20% - Accent1 7 4" xfId="51062" xr:uid="{00000000-0005-0000-0000-0000BFC60000}"/>
    <cellStyle name="20% - Accent1 7 4 10" xfId="51063" xr:uid="{00000000-0005-0000-0000-0000C0C60000}"/>
    <cellStyle name="20% - Accent1 7 4 10 2" xfId="51064" xr:uid="{00000000-0005-0000-0000-0000C1C60000}"/>
    <cellStyle name="20% - Accent1 7 4 11" xfId="51065" xr:uid="{00000000-0005-0000-0000-0000C2C60000}"/>
    <cellStyle name="20% - Accent1 7 4 2" xfId="51066" xr:uid="{00000000-0005-0000-0000-0000C3C60000}"/>
    <cellStyle name="20% - Accent1 7 4 2 2" xfId="51067" xr:uid="{00000000-0005-0000-0000-0000C4C60000}"/>
    <cellStyle name="20% - Accent1 7 4 2 2 2" xfId="51068" xr:uid="{00000000-0005-0000-0000-0000C5C60000}"/>
    <cellStyle name="20% - Accent1 7 4 2 2 2 2" xfId="51069" xr:uid="{00000000-0005-0000-0000-0000C6C60000}"/>
    <cellStyle name="20% - Accent1 7 4 2 2 2 2 2" xfId="51070" xr:uid="{00000000-0005-0000-0000-0000C7C60000}"/>
    <cellStyle name="20% - Accent1 7 4 2 2 2 3" xfId="51071" xr:uid="{00000000-0005-0000-0000-0000C8C60000}"/>
    <cellStyle name="20% - Accent1 7 4 2 2 3" xfId="51072" xr:uid="{00000000-0005-0000-0000-0000C9C60000}"/>
    <cellStyle name="20% - Accent1 7 4 2 2 3 2" xfId="51073" xr:uid="{00000000-0005-0000-0000-0000CAC60000}"/>
    <cellStyle name="20% - Accent1 7 4 2 2 4" xfId="51074" xr:uid="{00000000-0005-0000-0000-0000CBC60000}"/>
    <cellStyle name="20% - Accent1 7 4 2 3" xfId="51075" xr:uid="{00000000-0005-0000-0000-0000CCC60000}"/>
    <cellStyle name="20% - Accent1 7 4 2 3 2" xfId="51076" xr:uid="{00000000-0005-0000-0000-0000CDC60000}"/>
    <cellStyle name="20% - Accent1 7 4 2 3 2 2" xfId="51077" xr:uid="{00000000-0005-0000-0000-0000CEC60000}"/>
    <cellStyle name="20% - Accent1 7 4 2 3 2 2 2" xfId="51078" xr:uid="{00000000-0005-0000-0000-0000CFC60000}"/>
    <cellStyle name="20% - Accent1 7 4 2 3 2 3" xfId="51079" xr:uid="{00000000-0005-0000-0000-0000D0C60000}"/>
    <cellStyle name="20% - Accent1 7 4 2 3 3" xfId="51080" xr:uid="{00000000-0005-0000-0000-0000D1C60000}"/>
    <cellStyle name="20% - Accent1 7 4 2 3 3 2" xfId="51081" xr:uid="{00000000-0005-0000-0000-0000D2C60000}"/>
    <cellStyle name="20% - Accent1 7 4 2 3 4" xfId="51082" xr:uid="{00000000-0005-0000-0000-0000D3C60000}"/>
    <cellStyle name="20% - Accent1 7 4 2 4" xfId="51083" xr:uid="{00000000-0005-0000-0000-0000D4C60000}"/>
    <cellStyle name="20% - Accent1 7 4 2 4 2" xfId="51084" xr:uid="{00000000-0005-0000-0000-0000D5C60000}"/>
    <cellStyle name="20% - Accent1 7 4 2 4 2 2" xfId="51085" xr:uid="{00000000-0005-0000-0000-0000D6C60000}"/>
    <cellStyle name="20% - Accent1 7 4 2 4 2 2 2" xfId="51086" xr:uid="{00000000-0005-0000-0000-0000D7C60000}"/>
    <cellStyle name="20% - Accent1 7 4 2 4 2 3" xfId="51087" xr:uid="{00000000-0005-0000-0000-0000D8C60000}"/>
    <cellStyle name="20% - Accent1 7 4 2 4 3" xfId="51088" xr:uid="{00000000-0005-0000-0000-0000D9C60000}"/>
    <cellStyle name="20% - Accent1 7 4 2 4 3 2" xfId="51089" xr:uid="{00000000-0005-0000-0000-0000DAC60000}"/>
    <cellStyle name="20% - Accent1 7 4 2 4 4" xfId="51090" xr:uid="{00000000-0005-0000-0000-0000DBC60000}"/>
    <cellStyle name="20% - Accent1 7 4 2 5" xfId="51091" xr:uid="{00000000-0005-0000-0000-0000DCC60000}"/>
    <cellStyle name="20% - Accent1 7 4 2 5 2" xfId="51092" xr:uid="{00000000-0005-0000-0000-0000DDC60000}"/>
    <cellStyle name="20% - Accent1 7 4 2 5 2 2" xfId="51093" xr:uid="{00000000-0005-0000-0000-0000DEC60000}"/>
    <cellStyle name="20% - Accent1 7 4 2 5 3" xfId="51094" xr:uid="{00000000-0005-0000-0000-0000DFC60000}"/>
    <cellStyle name="20% - Accent1 7 4 2 6" xfId="51095" xr:uid="{00000000-0005-0000-0000-0000E0C60000}"/>
    <cellStyle name="20% - Accent1 7 4 2 6 2" xfId="51096" xr:uid="{00000000-0005-0000-0000-0000E1C60000}"/>
    <cellStyle name="20% - Accent1 7 4 2 6 2 2" xfId="51097" xr:uid="{00000000-0005-0000-0000-0000E2C60000}"/>
    <cellStyle name="20% - Accent1 7 4 2 6 3" xfId="51098" xr:uid="{00000000-0005-0000-0000-0000E3C60000}"/>
    <cellStyle name="20% - Accent1 7 4 2 7" xfId="51099" xr:uid="{00000000-0005-0000-0000-0000E4C60000}"/>
    <cellStyle name="20% - Accent1 7 4 2 7 2" xfId="51100" xr:uid="{00000000-0005-0000-0000-0000E5C60000}"/>
    <cellStyle name="20% - Accent1 7 4 2 8" xfId="51101" xr:uid="{00000000-0005-0000-0000-0000E6C60000}"/>
    <cellStyle name="20% - Accent1 7 4 2 8 2" xfId="51102" xr:uid="{00000000-0005-0000-0000-0000E7C60000}"/>
    <cellStyle name="20% - Accent1 7 4 2 9" xfId="51103" xr:uid="{00000000-0005-0000-0000-0000E8C60000}"/>
    <cellStyle name="20% - Accent1 7 4 3" xfId="51104" xr:uid="{00000000-0005-0000-0000-0000E9C60000}"/>
    <cellStyle name="20% - Accent1 7 4 3 2" xfId="51105" xr:uid="{00000000-0005-0000-0000-0000EAC60000}"/>
    <cellStyle name="20% - Accent1 7 4 3 2 2" xfId="51106" xr:uid="{00000000-0005-0000-0000-0000EBC60000}"/>
    <cellStyle name="20% - Accent1 7 4 3 2 2 2" xfId="51107" xr:uid="{00000000-0005-0000-0000-0000ECC60000}"/>
    <cellStyle name="20% - Accent1 7 4 3 2 2 2 2" xfId="51108" xr:uid="{00000000-0005-0000-0000-0000EDC60000}"/>
    <cellStyle name="20% - Accent1 7 4 3 2 2 3" xfId="51109" xr:uid="{00000000-0005-0000-0000-0000EEC60000}"/>
    <cellStyle name="20% - Accent1 7 4 3 2 3" xfId="51110" xr:uid="{00000000-0005-0000-0000-0000EFC60000}"/>
    <cellStyle name="20% - Accent1 7 4 3 2 3 2" xfId="51111" xr:uid="{00000000-0005-0000-0000-0000F0C60000}"/>
    <cellStyle name="20% - Accent1 7 4 3 2 4" xfId="51112" xr:uid="{00000000-0005-0000-0000-0000F1C60000}"/>
    <cellStyle name="20% - Accent1 7 4 3 3" xfId="51113" xr:uid="{00000000-0005-0000-0000-0000F2C60000}"/>
    <cellStyle name="20% - Accent1 7 4 3 3 2" xfId="51114" xr:uid="{00000000-0005-0000-0000-0000F3C60000}"/>
    <cellStyle name="20% - Accent1 7 4 3 3 2 2" xfId="51115" xr:uid="{00000000-0005-0000-0000-0000F4C60000}"/>
    <cellStyle name="20% - Accent1 7 4 3 3 2 2 2" xfId="51116" xr:uid="{00000000-0005-0000-0000-0000F5C60000}"/>
    <cellStyle name="20% - Accent1 7 4 3 3 2 3" xfId="51117" xr:uid="{00000000-0005-0000-0000-0000F6C60000}"/>
    <cellStyle name="20% - Accent1 7 4 3 3 3" xfId="51118" xr:uid="{00000000-0005-0000-0000-0000F7C60000}"/>
    <cellStyle name="20% - Accent1 7 4 3 3 3 2" xfId="51119" xr:uid="{00000000-0005-0000-0000-0000F8C60000}"/>
    <cellStyle name="20% - Accent1 7 4 3 3 4" xfId="51120" xr:uid="{00000000-0005-0000-0000-0000F9C60000}"/>
    <cellStyle name="20% - Accent1 7 4 3 4" xfId="51121" xr:uid="{00000000-0005-0000-0000-0000FAC60000}"/>
    <cellStyle name="20% - Accent1 7 4 3 4 2" xfId="51122" xr:uid="{00000000-0005-0000-0000-0000FBC60000}"/>
    <cellStyle name="20% - Accent1 7 4 3 4 2 2" xfId="51123" xr:uid="{00000000-0005-0000-0000-0000FCC60000}"/>
    <cellStyle name="20% - Accent1 7 4 3 4 2 2 2" xfId="51124" xr:uid="{00000000-0005-0000-0000-0000FDC60000}"/>
    <cellStyle name="20% - Accent1 7 4 3 4 2 3" xfId="51125" xr:uid="{00000000-0005-0000-0000-0000FEC60000}"/>
    <cellStyle name="20% - Accent1 7 4 3 4 3" xfId="51126" xr:uid="{00000000-0005-0000-0000-0000FFC60000}"/>
    <cellStyle name="20% - Accent1 7 4 3 4 3 2" xfId="51127" xr:uid="{00000000-0005-0000-0000-000000C70000}"/>
    <cellStyle name="20% - Accent1 7 4 3 4 4" xfId="51128" xr:uid="{00000000-0005-0000-0000-000001C70000}"/>
    <cellStyle name="20% - Accent1 7 4 3 5" xfId="51129" xr:uid="{00000000-0005-0000-0000-000002C70000}"/>
    <cellStyle name="20% - Accent1 7 4 3 5 2" xfId="51130" xr:uid="{00000000-0005-0000-0000-000003C70000}"/>
    <cellStyle name="20% - Accent1 7 4 3 5 2 2" xfId="51131" xr:uid="{00000000-0005-0000-0000-000004C70000}"/>
    <cellStyle name="20% - Accent1 7 4 3 5 3" xfId="51132" xr:uid="{00000000-0005-0000-0000-000005C70000}"/>
    <cellStyle name="20% - Accent1 7 4 3 6" xfId="51133" xr:uid="{00000000-0005-0000-0000-000006C70000}"/>
    <cellStyle name="20% - Accent1 7 4 3 6 2" xfId="51134" xr:uid="{00000000-0005-0000-0000-000007C70000}"/>
    <cellStyle name="20% - Accent1 7 4 3 6 2 2" xfId="51135" xr:uid="{00000000-0005-0000-0000-000008C70000}"/>
    <cellStyle name="20% - Accent1 7 4 3 6 3" xfId="51136" xr:uid="{00000000-0005-0000-0000-000009C70000}"/>
    <cellStyle name="20% - Accent1 7 4 3 7" xfId="51137" xr:uid="{00000000-0005-0000-0000-00000AC70000}"/>
    <cellStyle name="20% - Accent1 7 4 3 7 2" xfId="51138" xr:uid="{00000000-0005-0000-0000-00000BC70000}"/>
    <cellStyle name="20% - Accent1 7 4 3 8" xfId="51139" xr:uid="{00000000-0005-0000-0000-00000CC70000}"/>
    <cellStyle name="20% - Accent1 7 4 3 8 2" xfId="51140" xr:uid="{00000000-0005-0000-0000-00000DC70000}"/>
    <cellStyle name="20% - Accent1 7 4 3 9" xfId="51141" xr:uid="{00000000-0005-0000-0000-00000EC70000}"/>
    <cellStyle name="20% - Accent1 7 4 4" xfId="51142" xr:uid="{00000000-0005-0000-0000-00000FC70000}"/>
    <cellStyle name="20% - Accent1 7 4 4 2" xfId="51143" xr:uid="{00000000-0005-0000-0000-000010C70000}"/>
    <cellStyle name="20% - Accent1 7 4 4 2 2" xfId="51144" xr:uid="{00000000-0005-0000-0000-000011C70000}"/>
    <cellStyle name="20% - Accent1 7 4 4 2 2 2" xfId="51145" xr:uid="{00000000-0005-0000-0000-000012C70000}"/>
    <cellStyle name="20% - Accent1 7 4 4 2 3" xfId="51146" xr:uid="{00000000-0005-0000-0000-000013C70000}"/>
    <cellStyle name="20% - Accent1 7 4 4 3" xfId="51147" xr:uid="{00000000-0005-0000-0000-000014C70000}"/>
    <cellStyle name="20% - Accent1 7 4 4 3 2" xfId="51148" xr:uid="{00000000-0005-0000-0000-000015C70000}"/>
    <cellStyle name="20% - Accent1 7 4 4 4" xfId="51149" xr:uid="{00000000-0005-0000-0000-000016C70000}"/>
    <cellStyle name="20% - Accent1 7 4 5" xfId="51150" xr:uid="{00000000-0005-0000-0000-000017C70000}"/>
    <cellStyle name="20% - Accent1 7 4 5 2" xfId="51151" xr:uid="{00000000-0005-0000-0000-000018C70000}"/>
    <cellStyle name="20% - Accent1 7 4 5 2 2" xfId="51152" xr:uid="{00000000-0005-0000-0000-000019C70000}"/>
    <cellStyle name="20% - Accent1 7 4 5 2 2 2" xfId="51153" xr:uid="{00000000-0005-0000-0000-00001AC70000}"/>
    <cellStyle name="20% - Accent1 7 4 5 2 3" xfId="51154" xr:uid="{00000000-0005-0000-0000-00001BC70000}"/>
    <cellStyle name="20% - Accent1 7 4 5 3" xfId="51155" xr:uid="{00000000-0005-0000-0000-00001CC70000}"/>
    <cellStyle name="20% - Accent1 7 4 5 3 2" xfId="51156" xr:uid="{00000000-0005-0000-0000-00001DC70000}"/>
    <cellStyle name="20% - Accent1 7 4 5 4" xfId="51157" xr:uid="{00000000-0005-0000-0000-00001EC70000}"/>
    <cellStyle name="20% - Accent1 7 4 6" xfId="51158" xr:uid="{00000000-0005-0000-0000-00001FC70000}"/>
    <cellStyle name="20% - Accent1 7 4 6 2" xfId="51159" xr:uid="{00000000-0005-0000-0000-000020C70000}"/>
    <cellStyle name="20% - Accent1 7 4 6 2 2" xfId="51160" xr:uid="{00000000-0005-0000-0000-000021C70000}"/>
    <cellStyle name="20% - Accent1 7 4 6 2 2 2" xfId="51161" xr:uid="{00000000-0005-0000-0000-000022C70000}"/>
    <cellStyle name="20% - Accent1 7 4 6 2 3" xfId="51162" xr:uid="{00000000-0005-0000-0000-000023C70000}"/>
    <cellStyle name="20% - Accent1 7 4 6 3" xfId="51163" xr:uid="{00000000-0005-0000-0000-000024C70000}"/>
    <cellStyle name="20% - Accent1 7 4 6 3 2" xfId="51164" xr:uid="{00000000-0005-0000-0000-000025C70000}"/>
    <cellStyle name="20% - Accent1 7 4 6 4" xfId="51165" xr:uid="{00000000-0005-0000-0000-000026C70000}"/>
    <cellStyle name="20% - Accent1 7 4 7" xfId="51166" xr:uid="{00000000-0005-0000-0000-000027C70000}"/>
    <cellStyle name="20% - Accent1 7 4 7 2" xfId="51167" xr:uid="{00000000-0005-0000-0000-000028C70000}"/>
    <cellStyle name="20% - Accent1 7 4 7 2 2" xfId="51168" xr:uid="{00000000-0005-0000-0000-000029C70000}"/>
    <cellStyle name="20% - Accent1 7 4 7 3" xfId="51169" xr:uid="{00000000-0005-0000-0000-00002AC70000}"/>
    <cellStyle name="20% - Accent1 7 4 8" xfId="51170" xr:uid="{00000000-0005-0000-0000-00002BC70000}"/>
    <cellStyle name="20% - Accent1 7 4 8 2" xfId="51171" xr:uid="{00000000-0005-0000-0000-00002CC70000}"/>
    <cellStyle name="20% - Accent1 7 4 8 2 2" xfId="51172" xr:uid="{00000000-0005-0000-0000-00002DC70000}"/>
    <cellStyle name="20% - Accent1 7 4 8 3" xfId="51173" xr:uid="{00000000-0005-0000-0000-00002EC70000}"/>
    <cellStyle name="20% - Accent1 7 4 9" xfId="51174" xr:uid="{00000000-0005-0000-0000-00002FC70000}"/>
    <cellStyle name="20% - Accent1 7 4 9 2" xfId="51175" xr:uid="{00000000-0005-0000-0000-000030C70000}"/>
    <cellStyle name="20% - Accent1 7 5" xfId="51176" xr:uid="{00000000-0005-0000-0000-000031C70000}"/>
    <cellStyle name="20% - Accent1 7 5 10" xfId="51177" xr:uid="{00000000-0005-0000-0000-000032C70000}"/>
    <cellStyle name="20% - Accent1 7 5 10 2" xfId="51178" xr:uid="{00000000-0005-0000-0000-000033C70000}"/>
    <cellStyle name="20% - Accent1 7 5 11" xfId="51179" xr:uid="{00000000-0005-0000-0000-000034C70000}"/>
    <cellStyle name="20% - Accent1 7 5 2" xfId="51180" xr:uid="{00000000-0005-0000-0000-000035C70000}"/>
    <cellStyle name="20% - Accent1 7 5 2 2" xfId="51181" xr:uid="{00000000-0005-0000-0000-000036C70000}"/>
    <cellStyle name="20% - Accent1 7 5 2 2 2" xfId="51182" xr:uid="{00000000-0005-0000-0000-000037C70000}"/>
    <cellStyle name="20% - Accent1 7 5 2 2 2 2" xfId="51183" xr:uid="{00000000-0005-0000-0000-000038C70000}"/>
    <cellStyle name="20% - Accent1 7 5 2 2 2 2 2" xfId="51184" xr:uid="{00000000-0005-0000-0000-000039C70000}"/>
    <cellStyle name="20% - Accent1 7 5 2 2 2 3" xfId="51185" xr:uid="{00000000-0005-0000-0000-00003AC70000}"/>
    <cellStyle name="20% - Accent1 7 5 2 2 3" xfId="51186" xr:uid="{00000000-0005-0000-0000-00003BC70000}"/>
    <cellStyle name="20% - Accent1 7 5 2 2 3 2" xfId="51187" xr:uid="{00000000-0005-0000-0000-00003CC70000}"/>
    <cellStyle name="20% - Accent1 7 5 2 2 4" xfId="51188" xr:uid="{00000000-0005-0000-0000-00003DC70000}"/>
    <cellStyle name="20% - Accent1 7 5 2 3" xfId="51189" xr:uid="{00000000-0005-0000-0000-00003EC70000}"/>
    <cellStyle name="20% - Accent1 7 5 2 3 2" xfId="51190" xr:uid="{00000000-0005-0000-0000-00003FC70000}"/>
    <cellStyle name="20% - Accent1 7 5 2 3 2 2" xfId="51191" xr:uid="{00000000-0005-0000-0000-000040C70000}"/>
    <cellStyle name="20% - Accent1 7 5 2 3 2 2 2" xfId="51192" xr:uid="{00000000-0005-0000-0000-000041C70000}"/>
    <cellStyle name="20% - Accent1 7 5 2 3 2 3" xfId="51193" xr:uid="{00000000-0005-0000-0000-000042C70000}"/>
    <cellStyle name="20% - Accent1 7 5 2 3 3" xfId="51194" xr:uid="{00000000-0005-0000-0000-000043C70000}"/>
    <cellStyle name="20% - Accent1 7 5 2 3 3 2" xfId="51195" xr:uid="{00000000-0005-0000-0000-000044C70000}"/>
    <cellStyle name="20% - Accent1 7 5 2 3 4" xfId="51196" xr:uid="{00000000-0005-0000-0000-000045C70000}"/>
    <cellStyle name="20% - Accent1 7 5 2 4" xfId="51197" xr:uid="{00000000-0005-0000-0000-000046C70000}"/>
    <cellStyle name="20% - Accent1 7 5 2 4 2" xfId="51198" xr:uid="{00000000-0005-0000-0000-000047C70000}"/>
    <cellStyle name="20% - Accent1 7 5 2 4 2 2" xfId="51199" xr:uid="{00000000-0005-0000-0000-000048C70000}"/>
    <cellStyle name="20% - Accent1 7 5 2 4 2 2 2" xfId="51200" xr:uid="{00000000-0005-0000-0000-000049C70000}"/>
    <cellStyle name="20% - Accent1 7 5 2 4 2 3" xfId="51201" xr:uid="{00000000-0005-0000-0000-00004AC70000}"/>
    <cellStyle name="20% - Accent1 7 5 2 4 3" xfId="51202" xr:uid="{00000000-0005-0000-0000-00004BC70000}"/>
    <cellStyle name="20% - Accent1 7 5 2 4 3 2" xfId="51203" xr:uid="{00000000-0005-0000-0000-00004CC70000}"/>
    <cellStyle name="20% - Accent1 7 5 2 4 4" xfId="51204" xr:uid="{00000000-0005-0000-0000-00004DC70000}"/>
    <cellStyle name="20% - Accent1 7 5 2 5" xfId="51205" xr:uid="{00000000-0005-0000-0000-00004EC70000}"/>
    <cellStyle name="20% - Accent1 7 5 2 5 2" xfId="51206" xr:uid="{00000000-0005-0000-0000-00004FC70000}"/>
    <cellStyle name="20% - Accent1 7 5 2 5 2 2" xfId="51207" xr:uid="{00000000-0005-0000-0000-000050C70000}"/>
    <cellStyle name="20% - Accent1 7 5 2 5 3" xfId="51208" xr:uid="{00000000-0005-0000-0000-000051C70000}"/>
    <cellStyle name="20% - Accent1 7 5 2 6" xfId="51209" xr:uid="{00000000-0005-0000-0000-000052C70000}"/>
    <cellStyle name="20% - Accent1 7 5 2 6 2" xfId="51210" xr:uid="{00000000-0005-0000-0000-000053C70000}"/>
    <cellStyle name="20% - Accent1 7 5 2 6 2 2" xfId="51211" xr:uid="{00000000-0005-0000-0000-000054C70000}"/>
    <cellStyle name="20% - Accent1 7 5 2 6 3" xfId="51212" xr:uid="{00000000-0005-0000-0000-000055C70000}"/>
    <cellStyle name="20% - Accent1 7 5 2 7" xfId="51213" xr:uid="{00000000-0005-0000-0000-000056C70000}"/>
    <cellStyle name="20% - Accent1 7 5 2 7 2" xfId="51214" xr:uid="{00000000-0005-0000-0000-000057C70000}"/>
    <cellStyle name="20% - Accent1 7 5 2 8" xfId="51215" xr:uid="{00000000-0005-0000-0000-000058C70000}"/>
    <cellStyle name="20% - Accent1 7 5 2 8 2" xfId="51216" xr:uid="{00000000-0005-0000-0000-000059C70000}"/>
    <cellStyle name="20% - Accent1 7 5 2 9" xfId="51217" xr:uid="{00000000-0005-0000-0000-00005AC70000}"/>
    <cellStyle name="20% - Accent1 7 5 3" xfId="51218" xr:uid="{00000000-0005-0000-0000-00005BC70000}"/>
    <cellStyle name="20% - Accent1 7 5 3 2" xfId="51219" xr:uid="{00000000-0005-0000-0000-00005CC70000}"/>
    <cellStyle name="20% - Accent1 7 5 3 2 2" xfId="51220" xr:uid="{00000000-0005-0000-0000-00005DC70000}"/>
    <cellStyle name="20% - Accent1 7 5 3 2 2 2" xfId="51221" xr:uid="{00000000-0005-0000-0000-00005EC70000}"/>
    <cellStyle name="20% - Accent1 7 5 3 2 2 2 2" xfId="51222" xr:uid="{00000000-0005-0000-0000-00005FC70000}"/>
    <cellStyle name="20% - Accent1 7 5 3 2 2 3" xfId="51223" xr:uid="{00000000-0005-0000-0000-000060C70000}"/>
    <cellStyle name="20% - Accent1 7 5 3 2 3" xfId="51224" xr:uid="{00000000-0005-0000-0000-000061C70000}"/>
    <cellStyle name="20% - Accent1 7 5 3 2 3 2" xfId="51225" xr:uid="{00000000-0005-0000-0000-000062C70000}"/>
    <cellStyle name="20% - Accent1 7 5 3 2 4" xfId="51226" xr:uid="{00000000-0005-0000-0000-000063C70000}"/>
    <cellStyle name="20% - Accent1 7 5 3 3" xfId="51227" xr:uid="{00000000-0005-0000-0000-000064C70000}"/>
    <cellStyle name="20% - Accent1 7 5 3 3 2" xfId="51228" xr:uid="{00000000-0005-0000-0000-000065C70000}"/>
    <cellStyle name="20% - Accent1 7 5 3 3 2 2" xfId="51229" xr:uid="{00000000-0005-0000-0000-000066C70000}"/>
    <cellStyle name="20% - Accent1 7 5 3 3 2 2 2" xfId="51230" xr:uid="{00000000-0005-0000-0000-000067C70000}"/>
    <cellStyle name="20% - Accent1 7 5 3 3 2 3" xfId="51231" xr:uid="{00000000-0005-0000-0000-000068C70000}"/>
    <cellStyle name="20% - Accent1 7 5 3 3 3" xfId="51232" xr:uid="{00000000-0005-0000-0000-000069C70000}"/>
    <cellStyle name="20% - Accent1 7 5 3 3 3 2" xfId="51233" xr:uid="{00000000-0005-0000-0000-00006AC70000}"/>
    <cellStyle name="20% - Accent1 7 5 3 3 4" xfId="51234" xr:uid="{00000000-0005-0000-0000-00006BC70000}"/>
    <cellStyle name="20% - Accent1 7 5 3 4" xfId="51235" xr:uid="{00000000-0005-0000-0000-00006CC70000}"/>
    <cellStyle name="20% - Accent1 7 5 3 4 2" xfId="51236" xr:uid="{00000000-0005-0000-0000-00006DC70000}"/>
    <cellStyle name="20% - Accent1 7 5 3 4 2 2" xfId="51237" xr:uid="{00000000-0005-0000-0000-00006EC70000}"/>
    <cellStyle name="20% - Accent1 7 5 3 4 2 2 2" xfId="51238" xr:uid="{00000000-0005-0000-0000-00006FC70000}"/>
    <cellStyle name="20% - Accent1 7 5 3 4 2 3" xfId="51239" xr:uid="{00000000-0005-0000-0000-000070C70000}"/>
    <cellStyle name="20% - Accent1 7 5 3 4 3" xfId="51240" xr:uid="{00000000-0005-0000-0000-000071C70000}"/>
    <cellStyle name="20% - Accent1 7 5 3 4 3 2" xfId="51241" xr:uid="{00000000-0005-0000-0000-000072C70000}"/>
    <cellStyle name="20% - Accent1 7 5 3 4 4" xfId="51242" xr:uid="{00000000-0005-0000-0000-000073C70000}"/>
    <cellStyle name="20% - Accent1 7 5 3 5" xfId="51243" xr:uid="{00000000-0005-0000-0000-000074C70000}"/>
    <cellStyle name="20% - Accent1 7 5 3 5 2" xfId="51244" xr:uid="{00000000-0005-0000-0000-000075C70000}"/>
    <cellStyle name="20% - Accent1 7 5 3 5 2 2" xfId="51245" xr:uid="{00000000-0005-0000-0000-000076C70000}"/>
    <cellStyle name="20% - Accent1 7 5 3 5 3" xfId="51246" xr:uid="{00000000-0005-0000-0000-000077C70000}"/>
    <cellStyle name="20% - Accent1 7 5 3 6" xfId="51247" xr:uid="{00000000-0005-0000-0000-000078C70000}"/>
    <cellStyle name="20% - Accent1 7 5 3 6 2" xfId="51248" xr:uid="{00000000-0005-0000-0000-000079C70000}"/>
    <cellStyle name="20% - Accent1 7 5 3 6 2 2" xfId="51249" xr:uid="{00000000-0005-0000-0000-00007AC70000}"/>
    <cellStyle name="20% - Accent1 7 5 3 6 3" xfId="51250" xr:uid="{00000000-0005-0000-0000-00007BC70000}"/>
    <cellStyle name="20% - Accent1 7 5 3 7" xfId="51251" xr:uid="{00000000-0005-0000-0000-00007CC70000}"/>
    <cellStyle name="20% - Accent1 7 5 3 7 2" xfId="51252" xr:uid="{00000000-0005-0000-0000-00007DC70000}"/>
    <cellStyle name="20% - Accent1 7 5 3 8" xfId="51253" xr:uid="{00000000-0005-0000-0000-00007EC70000}"/>
    <cellStyle name="20% - Accent1 7 5 3 8 2" xfId="51254" xr:uid="{00000000-0005-0000-0000-00007FC70000}"/>
    <cellStyle name="20% - Accent1 7 5 3 9" xfId="51255" xr:uid="{00000000-0005-0000-0000-000080C70000}"/>
    <cellStyle name="20% - Accent1 7 5 4" xfId="51256" xr:uid="{00000000-0005-0000-0000-000081C70000}"/>
    <cellStyle name="20% - Accent1 7 5 4 2" xfId="51257" xr:uid="{00000000-0005-0000-0000-000082C70000}"/>
    <cellStyle name="20% - Accent1 7 5 4 2 2" xfId="51258" xr:uid="{00000000-0005-0000-0000-000083C70000}"/>
    <cellStyle name="20% - Accent1 7 5 4 2 2 2" xfId="51259" xr:uid="{00000000-0005-0000-0000-000084C70000}"/>
    <cellStyle name="20% - Accent1 7 5 4 2 3" xfId="51260" xr:uid="{00000000-0005-0000-0000-000085C70000}"/>
    <cellStyle name="20% - Accent1 7 5 4 3" xfId="51261" xr:uid="{00000000-0005-0000-0000-000086C70000}"/>
    <cellStyle name="20% - Accent1 7 5 4 3 2" xfId="51262" xr:uid="{00000000-0005-0000-0000-000087C70000}"/>
    <cellStyle name="20% - Accent1 7 5 4 4" xfId="51263" xr:uid="{00000000-0005-0000-0000-000088C70000}"/>
    <cellStyle name="20% - Accent1 7 5 5" xfId="51264" xr:uid="{00000000-0005-0000-0000-000089C70000}"/>
    <cellStyle name="20% - Accent1 7 5 5 2" xfId="51265" xr:uid="{00000000-0005-0000-0000-00008AC70000}"/>
    <cellStyle name="20% - Accent1 7 5 5 2 2" xfId="51266" xr:uid="{00000000-0005-0000-0000-00008BC70000}"/>
    <cellStyle name="20% - Accent1 7 5 5 2 2 2" xfId="51267" xr:uid="{00000000-0005-0000-0000-00008CC70000}"/>
    <cellStyle name="20% - Accent1 7 5 5 2 3" xfId="51268" xr:uid="{00000000-0005-0000-0000-00008DC70000}"/>
    <cellStyle name="20% - Accent1 7 5 5 3" xfId="51269" xr:uid="{00000000-0005-0000-0000-00008EC70000}"/>
    <cellStyle name="20% - Accent1 7 5 5 3 2" xfId="51270" xr:uid="{00000000-0005-0000-0000-00008FC70000}"/>
    <cellStyle name="20% - Accent1 7 5 5 4" xfId="51271" xr:uid="{00000000-0005-0000-0000-000090C70000}"/>
    <cellStyle name="20% - Accent1 7 5 6" xfId="51272" xr:uid="{00000000-0005-0000-0000-000091C70000}"/>
    <cellStyle name="20% - Accent1 7 5 6 2" xfId="51273" xr:uid="{00000000-0005-0000-0000-000092C70000}"/>
    <cellStyle name="20% - Accent1 7 5 6 2 2" xfId="51274" xr:uid="{00000000-0005-0000-0000-000093C70000}"/>
    <cellStyle name="20% - Accent1 7 5 6 2 2 2" xfId="51275" xr:uid="{00000000-0005-0000-0000-000094C70000}"/>
    <cellStyle name="20% - Accent1 7 5 6 2 3" xfId="51276" xr:uid="{00000000-0005-0000-0000-000095C70000}"/>
    <cellStyle name="20% - Accent1 7 5 6 3" xfId="51277" xr:uid="{00000000-0005-0000-0000-000096C70000}"/>
    <cellStyle name="20% - Accent1 7 5 6 3 2" xfId="51278" xr:uid="{00000000-0005-0000-0000-000097C70000}"/>
    <cellStyle name="20% - Accent1 7 5 6 4" xfId="51279" xr:uid="{00000000-0005-0000-0000-000098C70000}"/>
    <cellStyle name="20% - Accent1 7 5 7" xfId="51280" xr:uid="{00000000-0005-0000-0000-000099C70000}"/>
    <cellStyle name="20% - Accent1 7 5 7 2" xfId="51281" xr:uid="{00000000-0005-0000-0000-00009AC70000}"/>
    <cellStyle name="20% - Accent1 7 5 7 2 2" xfId="51282" xr:uid="{00000000-0005-0000-0000-00009BC70000}"/>
    <cellStyle name="20% - Accent1 7 5 7 3" xfId="51283" xr:uid="{00000000-0005-0000-0000-00009CC70000}"/>
    <cellStyle name="20% - Accent1 7 5 8" xfId="51284" xr:uid="{00000000-0005-0000-0000-00009DC70000}"/>
    <cellStyle name="20% - Accent1 7 5 8 2" xfId="51285" xr:uid="{00000000-0005-0000-0000-00009EC70000}"/>
    <cellStyle name="20% - Accent1 7 5 8 2 2" xfId="51286" xr:uid="{00000000-0005-0000-0000-00009FC70000}"/>
    <cellStyle name="20% - Accent1 7 5 8 3" xfId="51287" xr:uid="{00000000-0005-0000-0000-0000A0C70000}"/>
    <cellStyle name="20% - Accent1 7 5 9" xfId="51288" xr:uid="{00000000-0005-0000-0000-0000A1C70000}"/>
    <cellStyle name="20% - Accent1 7 5 9 2" xfId="51289" xr:uid="{00000000-0005-0000-0000-0000A2C70000}"/>
    <cellStyle name="20% - Accent1 7 6" xfId="51290" xr:uid="{00000000-0005-0000-0000-0000A3C70000}"/>
    <cellStyle name="20% - Accent1 7 6 10" xfId="51291" xr:uid="{00000000-0005-0000-0000-0000A4C70000}"/>
    <cellStyle name="20% - Accent1 7 6 10 2" xfId="51292" xr:uid="{00000000-0005-0000-0000-0000A5C70000}"/>
    <cellStyle name="20% - Accent1 7 6 11" xfId="51293" xr:uid="{00000000-0005-0000-0000-0000A6C70000}"/>
    <cellStyle name="20% - Accent1 7 6 2" xfId="51294" xr:uid="{00000000-0005-0000-0000-0000A7C70000}"/>
    <cellStyle name="20% - Accent1 7 6 2 2" xfId="51295" xr:uid="{00000000-0005-0000-0000-0000A8C70000}"/>
    <cellStyle name="20% - Accent1 7 6 2 2 2" xfId="51296" xr:uid="{00000000-0005-0000-0000-0000A9C70000}"/>
    <cellStyle name="20% - Accent1 7 6 2 2 2 2" xfId="51297" xr:uid="{00000000-0005-0000-0000-0000AAC70000}"/>
    <cellStyle name="20% - Accent1 7 6 2 2 2 2 2" xfId="51298" xr:uid="{00000000-0005-0000-0000-0000ABC70000}"/>
    <cellStyle name="20% - Accent1 7 6 2 2 2 3" xfId="51299" xr:uid="{00000000-0005-0000-0000-0000ACC70000}"/>
    <cellStyle name="20% - Accent1 7 6 2 2 3" xfId="51300" xr:uid="{00000000-0005-0000-0000-0000ADC70000}"/>
    <cellStyle name="20% - Accent1 7 6 2 2 3 2" xfId="51301" xr:uid="{00000000-0005-0000-0000-0000AEC70000}"/>
    <cellStyle name="20% - Accent1 7 6 2 2 4" xfId="51302" xr:uid="{00000000-0005-0000-0000-0000AFC70000}"/>
    <cellStyle name="20% - Accent1 7 6 2 3" xfId="51303" xr:uid="{00000000-0005-0000-0000-0000B0C70000}"/>
    <cellStyle name="20% - Accent1 7 6 2 3 2" xfId="51304" xr:uid="{00000000-0005-0000-0000-0000B1C70000}"/>
    <cellStyle name="20% - Accent1 7 6 2 3 2 2" xfId="51305" xr:uid="{00000000-0005-0000-0000-0000B2C70000}"/>
    <cellStyle name="20% - Accent1 7 6 2 3 2 2 2" xfId="51306" xr:uid="{00000000-0005-0000-0000-0000B3C70000}"/>
    <cellStyle name="20% - Accent1 7 6 2 3 2 3" xfId="51307" xr:uid="{00000000-0005-0000-0000-0000B4C70000}"/>
    <cellStyle name="20% - Accent1 7 6 2 3 3" xfId="51308" xr:uid="{00000000-0005-0000-0000-0000B5C70000}"/>
    <cellStyle name="20% - Accent1 7 6 2 3 3 2" xfId="51309" xr:uid="{00000000-0005-0000-0000-0000B6C70000}"/>
    <cellStyle name="20% - Accent1 7 6 2 3 4" xfId="51310" xr:uid="{00000000-0005-0000-0000-0000B7C70000}"/>
    <cellStyle name="20% - Accent1 7 6 2 4" xfId="51311" xr:uid="{00000000-0005-0000-0000-0000B8C70000}"/>
    <cellStyle name="20% - Accent1 7 6 2 4 2" xfId="51312" xr:uid="{00000000-0005-0000-0000-0000B9C70000}"/>
    <cellStyle name="20% - Accent1 7 6 2 4 2 2" xfId="51313" xr:uid="{00000000-0005-0000-0000-0000BAC70000}"/>
    <cellStyle name="20% - Accent1 7 6 2 4 2 2 2" xfId="51314" xr:uid="{00000000-0005-0000-0000-0000BBC70000}"/>
    <cellStyle name="20% - Accent1 7 6 2 4 2 3" xfId="51315" xr:uid="{00000000-0005-0000-0000-0000BCC70000}"/>
    <cellStyle name="20% - Accent1 7 6 2 4 3" xfId="51316" xr:uid="{00000000-0005-0000-0000-0000BDC70000}"/>
    <cellStyle name="20% - Accent1 7 6 2 4 3 2" xfId="51317" xr:uid="{00000000-0005-0000-0000-0000BEC70000}"/>
    <cellStyle name="20% - Accent1 7 6 2 4 4" xfId="51318" xr:uid="{00000000-0005-0000-0000-0000BFC70000}"/>
    <cellStyle name="20% - Accent1 7 6 2 5" xfId="51319" xr:uid="{00000000-0005-0000-0000-0000C0C70000}"/>
    <cellStyle name="20% - Accent1 7 6 2 5 2" xfId="51320" xr:uid="{00000000-0005-0000-0000-0000C1C70000}"/>
    <cellStyle name="20% - Accent1 7 6 2 5 2 2" xfId="51321" xr:uid="{00000000-0005-0000-0000-0000C2C70000}"/>
    <cellStyle name="20% - Accent1 7 6 2 5 3" xfId="51322" xr:uid="{00000000-0005-0000-0000-0000C3C70000}"/>
    <cellStyle name="20% - Accent1 7 6 2 6" xfId="51323" xr:uid="{00000000-0005-0000-0000-0000C4C70000}"/>
    <cellStyle name="20% - Accent1 7 6 2 6 2" xfId="51324" xr:uid="{00000000-0005-0000-0000-0000C5C70000}"/>
    <cellStyle name="20% - Accent1 7 6 2 6 2 2" xfId="51325" xr:uid="{00000000-0005-0000-0000-0000C6C70000}"/>
    <cellStyle name="20% - Accent1 7 6 2 6 3" xfId="51326" xr:uid="{00000000-0005-0000-0000-0000C7C70000}"/>
    <cellStyle name="20% - Accent1 7 6 2 7" xfId="51327" xr:uid="{00000000-0005-0000-0000-0000C8C70000}"/>
    <cellStyle name="20% - Accent1 7 6 2 7 2" xfId="51328" xr:uid="{00000000-0005-0000-0000-0000C9C70000}"/>
    <cellStyle name="20% - Accent1 7 6 2 8" xfId="51329" xr:uid="{00000000-0005-0000-0000-0000CAC70000}"/>
    <cellStyle name="20% - Accent1 7 6 2 8 2" xfId="51330" xr:uid="{00000000-0005-0000-0000-0000CBC70000}"/>
    <cellStyle name="20% - Accent1 7 6 2 9" xfId="51331" xr:uid="{00000000-0005-0000-0000-0000CCC70000}"/>
    <cellStyle name="20% - Accent1 7 6 3" xfId="51332" xr:uid="{00000000-0005-0000-0000-0000CDC70000}"/>
    <cellStyle name="20% - Accent1 7 6 3 2" xfId="51333" xr:uid="{00000000-0005-0000-0000-0000CEC70000}"/>
    <cellStyle name="20% - Accent1 7 6 3 2 2" xfId="51334" xr:uid="{00000000-0005-0000-0000-0000CFC70000}"/>
    <cellStyle name="20% - Accent1 7 6 3 2 2 2" xfId="51335" xr:uid="{00000000-0005-0000-0000-0000D0C70000}"/>
    <cellStyle name="20% - Accent1 7 6 3 2 2 2 2" xfId="51336" xr:uid="{00000000-0005-0000-0000-0000D1C70000}"/>
    <cellStyle name="20% - Accent1 7 6 3 2 2 3" xfId="51337" xr:uid="{00000000-0005-0000-0000-0000D2C70000}"/>
    <cellStyle name="20% - Accent1 7 6 3 2 3" xfId="51338" xr:uid="{00000000-0005-0000-0000-0000D3C70000}"/>
    <cellStyle name="20% - Accent1 7 6 3 2 3 2" xfId="51339" xr:uid="{00000000-0005-0000-0000-0000D4C70000}"/>
    <cellStyle name="20% - Accent1 7 6 3 2 4" xfId="51340" xr:uid="{00000000-0005-0000-0000-0000D5C70000}"/>
    <cellStyle name="20% - Accent1 7 6 3 3" xfId="51341" xr:uid="{00000000-0005-0000-0000-0000D6C70000}"/>
    <cellStyle name="20% - Accent1 7 6 3 3 2" xfId="51342" xr:uid="{00000000-0005-0000-0000-0000D7C70000}"/>
    <cellStyle name="20% - Accent1 7 6 3 3 2 2" xfId="51343" xr:uid="{00000000-0005-0000-0000-0000D8C70000}"/>
    <cellStyle name="20% - Accent1 7 6 3 3 2 2 2" xfId="51344" xr:uid="{00000000-0005-0000-0000-0000D9C70000}"/>
    <cellStyle name="20% - Accent1 7 6 3 3 2 3" xfId="51345" xr:uid="{00000000-0005-0000-0000-0000DAC70000}"/>
    <cellStyle name="20% - Accent1 7 6 3 3 3" xfId="51346" xr:uid="{00000000-0005-0000-0000-0000DBC70000}"/>
    <cellStyle name="20% - Accent1 7 6 3 3 3 2" xfId="51347" xr:uid="{00000000-0005-0000-0000-0000DCC70000}"/>
    <cellStyle name="20% - Accent1 7 6 3 3 4" xfId="51348" xr:uid="{00000000-0005-0000-0000-0000DDC70000}"/>
    <cellStyle name="20% - Accent1 7 6 3 4" xfId="51349" xr:uid="{00000000-0005-0000-0000-0000DEC70000}"/>
    <cellStyle name="20% - Accent1 7 6 3 4 2" xfId="51350" xr:uid="{00000000-0005-0000-0000-0000DFC70000}"/>
    <cellStyle name="20% - Accent1 7 6 3 4 2 2" xfId="51351" xr:uid="{00000000-0005-0000-0000-0000E0C70000}"/>
    <cellStyle name="20% - Accent1 7 6 3 4 2 2 2" xfId="51352" xr:uid="{00000000-0005-0000-0000-0000E1C70000}"/>
    <cellStyle name="20% - Accent1 7 6 3 4 2 3" xfId="51353" xr:uid="{00000000-0005-0000-0000-0000E2C70000}"/>
    <cellStyle name="20% - Accent1 7 6 3 4 3" xfId="51354" xr:uid="{00000000-0005-0000-0000-0000E3C70000}"/>
    <cellStyle name="20% - Accent1 7 6 3 4 3 2" xfId="51355" xr:uid="{00000000-0005-0000-0000-0000E4C70000}"/>
    <cellStyle name="20% - Accent1 7 6 3 4 4" xfId="51356" xr:uid="{00000000-0005-0000-0000-0000E5C70000}"/>
    <cellStyle name="20% - Accent1 7 6 3 5" xfId="51357" xr:uid="{00000000-0005-0000-0000-0000E6C70000}"/>
    <cellStyle name="20% - Accent1 7 6 3 5 2" xfId="51358" xr:uid="{00000000-0005-0000-0000-0000E7C70000}"/>
    <cellStyle name="20% - Accent1 7 6 3 5 2 2" xfId="51359" xr:uid="{00000000-0005-0000-0000-0000E8C70000}"/>
    <cellStyle name="20% - Accent1 7 6 3 5 3" xfId="51360" xr:uid="{00000000-0005-0000-0000-0000E9C70000}"/>
    <cellStyle name="20% - Accent1 7 6 3 6" xfId="51361" xr:uid="{00000000-0005-0000-0000-0000EAC70000}"/>
    <cellStyle name="20% - Accent1 7 6 3 6 2" xfId="51362" xr:uid="{00000000-0005-0000-0000-0000EBC70000}"/>
    <cellStyle name="20% - Accent1 7 6 3 6 2 2" xfId="51363" xr:uid="{00000000-0005-0000-0000-0000ECC70000}"/>
    <cellStyle name="20% - Accent1 7 6 3 6 3" xfId="51364" xr:uid="{00000000-0005-0000-0000-0000EDC70000}"/>
    <cellStyle name="20% - Accent1 7 6 3 7" xfId="51365" xr:uid="{00000000-0005-0000-0000-0000EEC70000}"/>
    <cellStyle name="20% - Accent1 7 6 3 7 2" xfId="51366" xr:uid="{00000000-0005-0000-0000-0000EFC70000}"/>
    <cellStyle name="20% - Accent1 7 6 3 8" xfId="51367" xr:uid="{00000000-0005-0000-0000-0000F0C70000}"/>
    <cellStyle name="20% - Accent1 7 6 3 8 2" xfId="51368" xr:uid="{00000000-0005-0000-0000-0000F1C70000}"/>
    <cellStyle name="20% - Accent1 7 6 3 9" xfId="51369" xr:uid="{00000000-0005-0000-0000-0000F2C70000}"/>
    <cellStyle name="20% - Accent1 7 6 4" xfId="51370" xr:uid="{00000000-0005-0000-0000-0000F3C70000}"/>
    <cellStyle name="20% - Accent1 7 6 4 2" xfId="51371" xr:uid="{00000000-0005-0000-0000-0000F4C70000}"/>
    <cellStyle name="20% - Accent1 7 6 4 2 2" xfId="51372" xr:uid="{00000000-0005-0000-0000-0000F5C70000}"/>
    <cellStyle name="20% - Accent1 7 6 4 2 2 2" xfId="51373" xr:uid="{00000000-0005-0000-0000-0000F6C70000}"/>
    <cellStyle name="20% - Accent1 7 6 4 2 3" xfId="51374" xr:uid="{00000000-0005-0000-0000-0000F7C70000}"/>
    <cellStyle name="20% - Accent1 7 6 4 3" xfId="51375" xr:uid="{00000000-0005-0000-0000-0000F8C70000}"/>
    <cellStyle name="20% - Accent1 7 6 4 3 2" xfId="51376" xr:uid="{00000000-0005-0000-0000-0000F9C70000}"/>
    <cellStyle name="20% - Accent1 7 6 4 4" xfId="51377" xr:uid="{00000000-0005-0000-0000-0000FAC70000}"/>
    <cellStyle name="20% - Accent1 7 6 5" xfId="51378" xr:uid="{00000000-0005-0000-0000-0000FBC70000}"/>
    <cellStyle name="20% - Accent1 7 6 5 2" xfId="51379" xr:uid="{00000000-0005-0000-0000-0000FCC70000}"/>
    <cellStyle name="20% - Accent1 7 6 5 2 2" xfId="51380" xr:uid="{00000000-0005-0000-0000-0000FDC70000}"/>
    <cellStyle name="20% - Accent1 7 6 5 2 2 2" xfId="51381" xr:uid="{00000000-0005-0000-0000-0000FEC70000}"/>
    <cellStyle name="20% - Accent1 7 6 5 2 3" xfId="51382" xr:uid="{00000000-0005-0000-0000-0000FFC70000}"/>
    <cellStyle name="20% - Accent1 7 6 5 3" xfId="51383" xr:uid="{00000000-0005-0000-0000-000000C80000}"/>
    <cellStyle name="20% - Accent1 7 6 5 3 2" xfId="51384" xr:uid="{00000000-0005-0000-0000-000001C80000}"/>
    <cellStyle name="20% - Accent1 7 6 5 4" xfId="51385" xr:uid="{00000000-0005-0000-0000-000002C80000}"/>
    <cellStyle name="20% - Accent1 7 6 6" xfId="51386" xr:uid="{00000000-0005-0000-0000-000003C80000}"/>
    <cellStyle name="20% - Accent1 7 6 6 2" xfId="51387" xr:uid="{00000000-0005-0000-0000-000004C80000}"/>
    <cellStyle name="20% - Accent1 7 6 6 2 2" xfId="51388" xr:uid="{00000000-0005-0000-0000-000005C80000}"/>
    <cellStyle name="20% - Accent1 7 6 6 2 2 2" xfId="51389" xr:uid="{00000000-0005-0000-0000-000006C80000}"/>
    <cellStyle name="20% - Accent1 7 6 6 2 3" xfId="51390" xr:uid="{00000000-0005-0000-0000-000007C80000}"/>
    <cellStyle name="20% - Accent1 7 6 6 3" xfId="51391" xr:uid="{00000000-0005-0000-0000-000008C80000}"/>
    <cellStyle name="20% - Accent1 7 6 6 3 2" xfId="51392" xr:uid="{00000000-0005-0000-0000-000009C80000}"/>
    <cellStyle name="20% - Accent1 7 6 6 4" xfId="51393" xr:uid="{00000000-0005-0000-0000-00000AC80000}"/>
    <cellStyle name="20% - Accent1 7 6 7" xfId="51394" xr:uid="{00000000-0005-0000-0000-00000BC80000}"/>
    <cellStyle name="20% - Accent1 7 6 7 2" xfId="51395" xr:uid="{00000000-0005-0000-0000-00000CC80000}"/>
    <cellStyle name="20% - Accent1 7 6 7 2 2" xfId="51396" xr:uid="{00000000-0005-0000-0000-00000DC80000}"/>
    <cellStyle name="20% - Accent1 7 6 7 3" xfId="51397" xr:uid="{00000000-0005-0000-0000-00000EC80000}"/>
    <cellStyle name="20% - Accent1 7 6 8" xfId="51398" xr:uid="{00000000-0005-0000-0000-00000FC80000}"/>
    <cellStyle name="20% - Accent1 7 6 8 2" xfId="51399" xr:uid="{00000000-0005-0000-0000-000010C80000}"/>
    <cellStyle name="20% - Accent1 7 6 8 2 2" xfId="51400" xr:uid="{00000000-0005-0000-0000-000011C80000}"/>
    <cellStyle name="20% - Accent1 7 6 8 3" xfId="51401" xr:uid="{00000000-0005-0000-0000-000012C80000}"/>
    <cellStyle name="20% - Accent1 7 6 9" xfId="51402" xr:uid="{00000000-0005-0000-0000-000013C80000}"/>
    <cellStyle name="20% - Accent1 7 6 9 2" xfId="51403" xr:uid="{00000000-0005-0000-0000-000014C80000}"/>
    <cellStyle name="20% - Accent1 7 7" xfId="51404" xr:uid="{00000000-0005-0000-0000-000015C80000}"/>
    <cellStyle name="20% - Accent1 7 7 2" xfId="51405" xr:uid="{00000000-0005-0000-0000-000016C80000}"/>
    <cellStyle name="20% - Accent1 7 7 2 2" xfId="51406" xr:uid="{00000000-0005-0000-0000-000017C80000}"/>
    <cellStyle name="20% - Accent1 7 7 2 2 2" xfId="51407" xr:uid="{00000000-0005-0000-0000-000018C80000}"/>
    <cellStyle name="20% - Accent1 7 7 2 2 2 2" xfId="51408" xr:uid="{00000000-0005-0000-0000-000019C80000}"/>
    <cellStyle name="20% - Accent1 7 7 2 2 3" xfId="51409" xr:uid="{00000000-0005-0000-0000-00001AC80000}"/>
    <cellStyle name="20% - Accent1 7 7 2 3" xfId="51410" xr:uid="{00000000-0005-0000-0000-00001BC80000}"/>
    <cellStyle name="20% - Accent1 7 7 2 3 2" xfId="51411" xr:uid="{00000000-0005-0000-0000-00001CC80000}"/>
    <cellStyle name="20% - Accent1 7 7 2 4" xfId="51412" xr:uid="{00000000-0005-0000-0000-00001DC80000}"/>
    <cellStyle name="20% - Accent1 7 7 3" xfId="51413" xr:uid="{00000000-0005-0000-0000-00001EC80000}"/>
    <cellStyle name="20% - Accent1 7 7 3 2" xfId="51414" xr:uid="{00000000-0005-0000-0000-00001FC80000}"/>
    <cellStyle name="20% - Accent1 7 7 3 2 2" xfId="51415" xr:uid="{00000000-0005-0000-0000-000020C80000}"/>
    <cellStyle name="20% - Accent1 7 7 3 2 2 2" xfId="51416" xr:uid="{00000000-0005-0000-0000-000021C80000}"/>
    <cellStyle name="20% - Accent1 7 7 3 2 3" xfId="51417" xr:uid="{00000000-0005-0000-0000-000022C80000}"/>
    <cellStyle name="20% - Accent1 7 7 3 3" xfId="51418" xr:uid="{00000000-0005-0000-0000-000023C80000}"/>
    <cellStyle name="20% - Accent1 7 7 3 3 2" xfId="51419" xr:uid="{00000000-0005-0000-0000-000024C80000}"/>
    <cellStyle name="20% - Accent1 7 7 3 4" xfId="51420" xr:uid="{00000000-0005-0000-0000-000025C80000}"/>
    <cellStyle name="20% - Accent1 7 7 4" xfId="51421" xr:uid="{00000000-0005-0000-0000-000026C80000}"/>
    <cellStyle name="20% - Accent1 7 7 4 2" xfId="51422" xr:uid="{00000000-0005-0000-0000-000027C80000}"/>
    <cellStyle name="20% - Accent1 7 7 4 2 2" xfId="51423" xr:uid="{00000000-0005-0000-0000-000028C80000}"/>
    <cellStyle name="20% - Accent1 7 7 4 2 2 2" xfId="51424" xr:uid="{00000000-0005-0000-0000-000029C80000}"/>
    <cellStyle name="20% - Accent1 7 7 4 2 3" xfId="51425" xr:uid="{00000000-0005-0000-0000-00002AC80000}"/>
    <cellStyle name="20% - Accent1 7 7 4 3" xfId="51426" xr:uid="{00000000-0005-0000-0000-00002BC80000}"/>
    <cellStyle name="20% - Accent1 7 7 4 3 2" xfId="51427" xr:uid="{00000000-0005-0000-0000-00002CC80000}"/>
    <cellStyle name="20% - Accent1 7 7 4 4" xfId="51428" xr:uid="{00000000-0005-0000-0000-00002DC80000}"/>
    <cellStyle name="20% - Accent1 7 7 5" xfId="51429" xr:uid="{00000000-0005-0000-0000-00002EC80000}"/>
    <cellStyle name="20% - Accent1 7 7 5 2" xfId="51430" xr:uid="{00000000-0005-0000-0000-00002FC80000}"/>
    <cellStyle name="20% - Accent1 7 7 5 2 2" xfId="51431" xr:uid="{00000000-0005-0000-0000-000030C80000}"/>
    <cellStyle name="20% - Accent1 7 7 5 3" xfId="51432" xr:uid="{00000000-0005-0000-0000-000031C80000}"/>
    <cellStyle name="20% - Accent1 7 7 6" xfId="51433" xr:uid="{00000000-0005-0000-0000-000032C80000}"/>
    <cellStyle name="20% - Accent1 7 7 6 2" xfId="51434" xr:uid="{00000000-0005-0000-0000-000033C80000}"/>
    <cellStyle name="20% - Accent1 7 7 6 2 2" xfId="51435" xr:uid="{00000000-0005-0000-0000-000034C80000}"/>
    <cellStyle name="20% - Accent1 7 7 6 3" xfId="51436" xr:uid="{00000000-0005-0000-0000-000035C80000}"/>
    <cellStyle name="20% - Accent1 7 7 7" xfId="51437" xr:uid="{00000000-0005-0000-0000-000036C80000}"/>
    <cellStyle name="20% - Accent1 7 7 7 2" xfId="51438" xr:uid="{00000000-0005-0000-0000-000037C80000}"/>
    <cellStyle name="20% - Accent1 7 7 8" xfId="51439" xr:uid="{00000000-0005-0000-0000-000038C80000}"/>
    <cellStyle name="20% - Accent1 7 7 8 2" xfId="51440" xr:uid="{00000000-0005-0000-0000-000039C80000}"/>
    <cellStyle name="20% - Accent1 7 7 9" xfId="51441" xr:uid="{00000000-0005-0000-0000-00003AC80000}"/>
    <cellStyle name="20% - Accent1 7 8" xfId="51442" xr:uid="{00000000-0005-0000-0000-00003BC80000}"/>
    <cellStyle name="20% - Accent1 7 8 2" xfId="51443" xr:uid="{00000000-0005-0000-0000-00003CC80000}"/>
    <cellStyle name="20% - Accent1 7 8 2 2" xfId="51444" xr:uid="{00000000-0005-0000-0000-00003DC80000}"/>
    <cellStyle name="20% - Accent1 7 8 2 2 2" xfId="51445" xr:uid="{00000000-0005-0000-0000-00003EC80000}"/>
    <cellStyle name="20% - Accent1 7 8 2 2 2 2" xfId="51446" xr:uid="{00000000-0005-0000-0000-00003FC80000}"/>
    <cellStyle name="20% - Accent1 7 8 2 2 3" xfId="51447" xr:uid="{00000000-0005-0000-0000-000040C80000}"/>
    <cellStyle name="20% - Accent1 7 8 2 3" xfId="51448" xr:uid="{00000000-0005-0000-0000-000041C80000}"/>
    <cellStyle name="20% - Accent1 7 8 2 3 2" xfId="51449" xr:uid="{00000000-0005-0000-0000-000042C80000}"/>
    <cellStyle name="20% - Accent1 7 8 2 4" xfId="51450" xr:uid="{00000000-0005-0000-0000-000043C80000}"/>
    <cellStyle name="20% - Accent1 7 8 3" xfId="51451" xr:uid="{00000000-0005-0000-0000-000044C80000}"/>
    <cellStyle name="20% - Accent1 7 8 3 2" xfId="51452" xr:uid="{00000000-0005-0000-0000-000045C80000}"/>
    <cellStyle name="20% - Accent1 7 8 3 2 2" xfId="51453" xr:uid="{00000000-0005-0000-0000-000046C80000}"/>
    <cellStyle name="20% - Accent1 7 8 3 2 2 2" xfId="51454" xr:uid="{00000000-0005-0000-0000-000047C80000}"/>
    <cellStyle name="20% - Accent1 7 8 3 2 3" xfId="51455" xr:uid="{00000000-0005-0000-0000-000048C80000}"/>
    <cellStyle name="20% - Accent1 7 8 3 3" xfId="51456" xr:uid="{00000000-0005-0000-0000-000049C80000}"/>
    <cellStyle name="20% - Accent1 7 8 3 3 2" xfId="51457" xr:uid="{00000000-0005-0000-0000-00004AC80000}"/>
    <cellStyle name="20% - Accent1 7 8 3 4" xfId="51458" xr:uid="{00000000-0005-0000-0000-00004BC80000}"/>
    <cellStyle name="20% - Accent1 7 8 4" xfId="51459" xr:uid="{00000000-0005-0000-0000-00004CC80000}"/>
    <cellStyle name="20% - Accent1 7 8 4 2" xfId="51460" xr:uid="{00000000-0005-0000-0000-00004DC80000}"/>
    <cellStyle name="20% - Accent1 7 8 4 2 2" xfId="51461" xr:uid="{00000000-0005-0000-0000-00004EC80000}"/>
    <cellStyle name="20% - Accent1 7 8 4 2 2 2" xfId="51462" xr:uid="{00000000-0005-0000-0000-00004FC80000}"/>
    <cellStyle name="20% - Accent1 7 8 4 2 3" xfId="51463" xr:uid="{00000000-0005-0000-0000-000050C80000}"/>
    <cellStyle name="20% - Accent1 7 8 4 3" xfId="51464" xr:uid="{00000000-0005-0000-0000-000051C80000}"/>
    <cellStyle name="20% - Accent1 7 8 4 3 2" xfId="51465" xr:uid="{00000000-0005-0000-0000-000052C80000}"/>
    <cellStyle name="20% - Accent1 7 8 4 4" xfId="51466" xr:uid="{00000000-0005-0000-0000-000053C80000}"/>
    <cellStyle name="20% - Accent1 7 8 5" xfId="51467" xr:uid="{00000000-0005-0000-0000-000054C80000}"/>
    <cellStyle name="20% - Accent1 7 8 5 2" xfId="51468" xr:uid="{00000000-0005-0000-0000-000055C80000}"/>
    <cellStyle name="20% - Accent1 7 8 5 2 2" xfId="51469" xr:uid="{00000000-0005-0000-0000-000056C80000}"/>
    <cellStyle name="20% - Accent1 7 8 5 3" xfId="51470" xr:uid="{00000000-0005-0000-0000-000057C80000}"/>
    <cellStyle name="20% - Accent1 7 8 6" xfId="51471" xr:uid="{00000000-0005-0000-0000-000058C80000}"/>
    <cellStyle name="20% - Accent1 7 8 6 2" xfId="51472" xr:uid="{00000000-0005-0000-0000-000059C80000}"/>
    <cellStyle name="20% - Accent1 7 8 6 2 2" xfId="51473" xr:uid="{00000000-0005-0000-0000-00005AC80000}"/>
    <cellStyle name="20% - Accent1 7 8 6 3" xfId="51474" xr:uid="{00000000-0005-0000-0000-00005BC80000}"/>
    <cellStyle name="20% - Accent1 7 8 7" xfId="51475" xr:uid="{00000000-0005-0000-0000-00005CC80000}"/>
    <cellStyle name="20% - Accent1 7 8 7 2" xfId="51476" xr:uid="{00000000-0005-0000-0000-00005DC80000}"/>
    <cellStyle name="20% - Accent1 7 8 8" xfId="51477" xr:uid="{00000000-0005-0000-0000-00005EC80000}"/>
    <cellStyle name="20% - Accent1 7 8 8 2" xfId="51478" xr:uid="{00000000-0005-0000-0000-00005FC80000}"/>
    <cellStyle name="20% - Accent1 7 8 9" xfId="51479" xr:uid="{00000000-0005-0000-0000-000060C80000}"/>
    <cellStyle name="20% - Accent1 7 9" xfId="51480" xr:uid="{00000000-0005-0000-0000-000061C80000}"/>
    <cellStyle name="20% - Accent1 7 9 2" xfId="51481" xr:uid="{00000000-0005-0000-0000-000062C80000}"/>
    <cellStyle name="20% - Accent1 7 9 2 2" xfId="51482" xr:uid="{00000000-0005-0000-0000-000063C80000}"/>
    <cellStyle name="20% - Accent1 7 9 2 2 2" xfId="51483" xr:uid="{00000000-0005-0000-0000-000064C80000}"/>
    <cellStyle name="20% - Accent1 7 9 2 3" xfId="51484" xr:uid="{00000000-0005-0000-0000-000065C80000}"/>
    <cellStyle name="20% - Accent1 7 9 3" xfId="51485" xr:uid="{00000000-0005-0000-0000-000066C80000}"/>
    <cellStyle name="20% - Accent1 7 9 3 2" xfId="51486" xr:uid="{00000000-0005-0000-0000-000067C80000}"/>
    <cellStyle name="20% - Accent1 7 9 4" xfId="51487" xr:uid="{00000000-0005-0000-0000-000068C80000}"/>
    <cellStyle name="20% - Accent1 8" xfId="51488" xr:uid="{00000000-0005-0000-0000-000069C80000}"/>
    <cellStyle name="20% - Accent1 8 10" xfId="51489" xr:uid="{00000000-0005-0000-0000-00006AC80000}"/>
    <cellStyle name="20% - Accent1 8 10 2" xfId="51490" xr:uid="{00000000-0005-0000-0000-00006BC80000}"/>
    <cellStyle name="20% - Accent1 8 10 2 2" xfId="51491" xr:uid="{00000000-0005-0000-0000-00006CC80000}"/>
    <cellStyle name="20% - Accent1 8 10 2 2 2" xfId="51492" xr:uid="{00000000-0005-0000-0000-00006DC80000}"/>
    <cellStyle name="20% - Accent1 8 10 2 3" xfId="51493" xr:uid="{00000000-0005-0000-0000-00006EC80000}"/>
    <cellStyle name="20% - Accent1 8 10 3" xfId="51494" xr:uid="{00000000-0005-0000-0000-00006FC80000}"/>
    <cellStyle name="20% - Accent1 8 10 3 2" xfId="51495" xr:uid="{00000000-0005-0000-0000-000070C80000}"/>
    <cellStyle name="20% - Accent1 8 10 4" xfId="51496" xr:uid="{00000000-0005-0000-0000-000071C80000}"/>
    <cellStyle name="20% - Accent1 8 11" xfId="51497" xr:uid="{00000000-0005-0000-0000-000072C80000}"/>
    <cellStyle name="20% - Accent1 8 11 2" xfId="51498" xr:uid="{00000000-0005-0000-0000-000073C80000}"/>
    <cellStyle name="20% - Accent1 8 11 2 2" xfId="51499" xr:uid="{00000000-0005-0000-0000-000074C80000}"/>
    <cellStyle name="20% - Accent1 8 11 3" xfId="51500" xr:uid="{00000000-0005-0000-0000-000075C80000}"/>
    <cellStyle name="20% - Accent1 8 12" xfId="51501" xr:uid="{00000000-0005-0000-0000-000076C80000}"/>
    <cellStyle name="20% - Accent1 8 12 2" xfId="51502" xr:uid="{00000000-0005-0000-0000-000077C80000}"/>
    <cellStyle name="20% - Accent1 8 12 2 2" xfId="51503" xr:uid="{00000000-0005-0000-0000-000078C80000}"/>
    <cellStyle name="20% - Accent1 8 12 3" xfId="51504" xr:uid="{00000000-0005-0000-0000-000079C80000}"/>
    <cellStyle name="20% - Accent1 8 13" xfId="51505" xr:uid="{00000000-0005-0000-0000-00007AC80000}"/>
    <cellStyle name="20% - Accent1 8 13 2" xfId="51506" xr:uid="{00000000-0005-0000-0000-00007BC80000}"/>
    <cellStyle name="20% - Accent1 8 14" xfId="51507" xr:uid="{00000000-0005-0000-0000-00007CC80000}"/>
    <cellStyle name="20% - Accent1 8 14 2" xfId="51508" xr:uid="{00000000-0005-0000-0000-00007DC80000}"/>
    <cellStyle name="20% - Accent1 8 15" xfId="51509" xr:uid="{00000000-0005-0000-0000-00007EC80000}"/>
    <cellStyle name="20% - Accent1 8 2" xfId="51510" xr:uid="{00000000-0005-0000-0000-00007FC80000}"/>
    <cellStyle name="20% - Accent1 8 2 10" xfId="51511" xr:uid="{00000000-0005-0000-0000-000080C80000}"/>
    <cellStyle name="20% - Accent1 8 2 10 2" xfId="51512" xr:uid="{00000000-0005-0000-0000-000081C80000}"/>
    <cellStyle name="20% - Accent1 8 2 10 2 2" xfId="51513" xr:uid="{00000000-0005-0000-0000-000082C80000}"/>
    <cellStyle name="20% - Accent1 8 2 10 3" xfId="51514" xr:uid="{00000000-0005-0000-0000-000083C80000}"/>
    <cellStyle name="20% - Accent1 8 2 11" xfId="51515" xr:uid="{00000000-0005-0000-0000-000084C80000}"/>
    <cellStyle name="20% - Accent1 8 2 11 2" xfId="51516" xr:uid="{00000000-0005-0000-0000-000085C80000}"/>
    <cellStyle name="20% - Accent1 8 2 11 2 2" xfId="51517" xr:uid="{00000000-0005-0000-0000-000086C80000}"/>
    <cellStyle name="20% - Accent1 8 2 11 3" xfId="51518" xr:uid="{00000000-0005-0000-0000-000087C80000}"/>
    <cellStyle name="20% - Accent1 8 2 12" xfId="51519" xr:uid="{00000000-0005-0000-0000-000088C80000}"/>
    <cellStyle name="20% - Accent1 8 2 12 2" xfId="51520" xr:uid="{00000000-0005-0000-0000-000089C80000}"/>
    <cellStyle name="20% - Accent1 8 2 13" xfId="51521" xr:uid="{00000000-0005-0000-0000-00008AC80000}"/>
    <cellStyle name="20% - Accent1 8 2 13 2" xfId="51522" xr:uid="{00000000-0005-0000-0000-00008BC80000}"/>
    <cellStyle name="20% - Accent1 8 2 14" xfId="51523" xr:uid="{00000000-0005-0000-0000-00008CC80000}"/>
    <cellStyle name="20% - Accent1 8 2 2" xfId="51524" xr:uid="{00000000-0005-0000-0000-00008DC80000}"/>
    <cellStyle name="20% - Accent1 8 2 2 10" xfId="51525" xr:uid="{00000000-0005-0000-0000-00008EC80000}"/>
    <cellStyle name="20% - Accent1 8 2 2 10 2" xfId="51526" xr:uid="{00000000-0005-0000-0000-00008FC80000}"/>
    <cellStyle name="20% - Accent1 8 2 2 11" xfId="51527" xr:uid="{00000000-0005-0000-0000-000090C80000}"/>
    <cellStyle name="20% - Accent1 8 2 2 2" xfId="51528" xr:uid="{00000000-0005-0000-0000-000091C80000}"/>
    <cellStyle name="20% - Accent1 8 2 2 2 2" xfId="51529" xr:uid="{00000000-0005-0000-0000-000092C80000}"/>
    <cellStyle name="20% - Accent1 8 2 2 2 2 2" xfId="51530" xr:uid="{00000000-0005-0000-0000-000093C80000}"/>
    <cellStyle name="20% - Accent1 8 2 2 2 2 2 2" xfId="51531" xr:uid="{00000000-0005-0000-0000-000094C80000}"/>
    <cellStyle name="20% - Accent1 8 2 2 2 2 2 2 2" xfId="51532" xr:uid="{00000000-0005-0000-0000-000095C80000}"/>
    <cellStyle name="20% - Accent1 8 2 2 2 2 2 3" xfId="51533" xr:uid="{00000000-0005-0000-0000-000096C80000}"/>
    <cellStyle name="20% - Accent1 8 2 2 2 2 3" xfId="51534" xr:uid="{00000000-0005-0000-0000-000097C80000}"/>
    <cellStyle name="20% - Accent1 8 2 2 2 2 3 2" xfId="51535" xr:uid="{00000000-0005-0000-0000-000098C80000}"/>
    <cellStyle name="20% - Accent1 8 2 2 2 2 4" xfId="51536" xr:uid="{00000000-0005-0000-0000-000099C80000}"/>
    <cellStyle name="20% - Accent1 8 2 2 2 3" xfId="51537" xr:uid="{00000000-0005-0000-0000-00009AC80000}"/>
    <cellStyle name="20% - Accent1 8 2 2 2 3 2" xfId="51538" xr:uid="{00000000-0005-0000-0000-00009BC80000}"/>
    <cellStyle name="20% - Accent1 8 2 2 2 3 2 2" xfId="51539" xr:uid="{00000000-0005-0000-0000-00009CC80000}"/>
    <cellStyle name="20% - Accent1 8 2 2 2 3 2 2 2" xfId="51540" xr:uid="{00000000-0005-0000-0000-00009DC80000}"/>
    <cellStyle name="20% - Accent1 8 2 2 2 3 2 3" xfId="51541" xr:uid="{00000000-0005-0000-0000-00009EC80000}"/>
    <cellStyle name="20% - Accent1 8 2 2 2 3 3" xfId="51542" xr:uid="{00000000-0005-0000-0000-00009FC80000}"/>
    <cellStyle name="20% - Accent1 8 2 2 2 3 3 2" xfId="51543" xr:uid="{00000000-0005-0000-0000-0000A0C80000}"/>
    <cellStyle name="20% - Accent1 8 2 2 2 3 4" xfId="51544" xr:uid="{00000000-0005-0000-0000-0000A1C80000}"/>
    <cellStyle name="20% - Accent1 8 2 2 2 4" xfId="51545" xr:uid="{00000000-0005-0000-0000-0000A2C80000}"/>
    <cellStyle name="20% - Accent1 8 2 2 2 4 2" xfId="51546" xr:uid="{00000000-0005-0000-0000-0000A3C80000}"/>
    <cellStyle name="20% - Accent1 8 2 2 2 4 2 2" xfId="51547" xr:uid="{00000000-0005-0000-0000-0000A4C80000}"/>
    <cellStyle name="20% - Accent1 8 2 2 2 4 2 2 2" xfId="51548" xr:uid="{00000000-0005-0000-0000-0000A5C80000}"/>
    <cellStyle name="20% - Accent1 8 2 2 2 4 2 3" xfId="51549" xr:uid="{00000000-0005-0000-0000-0000A6C80000}"/>
    <cellStyle name="20% - Accent1 8 2 2 2 4 3" xfId="51550" xr:uid="{00000000-0005-0000-0000-0000A7C80000}"/>
    <cellStyle name="20% - Accent1 8 2 2 2 4 3 2" xfId="51551" xr:uid="{00000000-0005-0000-0000-0000A8C80000}"/>
    <cellStyle name="20% - Accent1 8 2 2 2 4 4" xfId="51552" xr:uid="{00000000-0005-0000-0000-0000A9C80000}"/>
    <cellStyle name="20% - Accent1 8 2 2 2 5" xfId="51553" xr:uid="{00000000-0005-0000-0000-0000AAC80000}"/>
    <cellStyle name="20% - Accent1 8 2 2 2 5 2" xfId="51554" xr:uid="{00000000-0005-0000-0000-0000ABC80000}"/>
    <cellStyle name="20% - Accent1 8 2 2 2 5 2 2" xfId="51555" xr:uid="{00000000-0005-0000-0000-0000ACC80000}"/>
    <cellStyle name="20% - Accent1 8 2 2 2 5 3" xfId="51556" xr:uid="{00000000-0005-0000-0000-0000ADC80000}"/>
    <cellStyle name="20% - Accent1 8 2 2 2 6" xfId="51557" xr:uid="{00000000-0005-0000-0000-0000AEC80000}"/>
    <cellStyle name="20% - Accent1 8 2 2 2 6 2" xfId="51558" xr:uid="{00000000-0005-0000-0000-0000AFC80000}"/>
    <cellStyle name="20% - Accent1 8 2 2 2 6 2 2" xfId="51559" xr:uid="{00000000-0005-0000-0000-0000B0C80000}"/>
    <cellStyle name="20% - Accent1 8 2 2 2 6 3" xfId="51560" xr:uid="{00000000-0005-0000-0000-0000B1C80000}"/>
    <cellStyle name="20% - Accent1 8 2 2 2 7" xfId="51561" xr:uid="{00000000-0005-0000-0000-0000B2C80000}"/>
    <cellStyle name="20% - Accent1 8 2 2 2 7 2" xfId="51562" xr:uid="{00000000-0005-0000-0000-0000B3C80000}"/>
    <cellStyle name="20% - Accent1 8 2 2 2 8" xfId="51563" xr:uid="{00000000-0005-0000-0000-0000B4C80000}"/>
    <cellStyle name="20% - Accent1 8 2 2 2 8 2" xfId="51564" xr:uid="{00000000-0005-0000-0000-0000B5C80000}"/>
    <cellStyle name="20% - Accent1 8 2 2 2 9" xfId="51565" xr:uid="{00000000-0005-0000-0000-0000B6C80000}"/>
    <cellStyle name="20% - Accent1 8 2 2 3" xfId="51566" xr:uid="{00000000-0005-0000-0000-0000B7C80000}"/>
    <cellStyle name="20% - Accent1 8 2 2 3 2" xfId="51567" xr:uid="{00000000-0005-0000-0000-0000B8C80000}"/>
    <cellStyle name="20% - Accent1 8 2 2 3 2 2" xfId="51568" xr:uid="{00000000-0005-0000-0000-0000B9C80000}"/>
    <cellStyle name="20% - Accent1 8 2 2 3 2 2 2" xfId="51569" xr:uid="{00000000-0005-0000-0000-0000BAC80000}"/>
    <cellStyle name="20% - Accent1 8 2 2 3 2 2 2 2" xfId="51570" xr:uid="{00000000-0005-0000-0000-0000BBC80000}"/>
    <cellStyle name="20% - Accent1 8 2 2 3 2 2 3" xfId="51571" xr:uid="{00000000-0005-0000-0000-0000BCC80000}"/>
    <cellStyle name="20% - Accent1 8 2 2 3 2 3" xfId="51572" xr:uid="{00000000-0005-0000-0000-0000BDC80000}"/>
    <cellStyle name="20% - Accent1 8 2 2 3 2 3 2" xfId="51573" xr:uid="{00000000-0005-0000-0000-0000BEC80000}"/>
    <cellStyle name="20% - Accent1 8 2 2 3 2 4" xfId="51574" xr:uid="{00000000-0005-0000-0000-0000BFC80000}"/>
    <cellStyle name="20% - Accent1 8 2 2 3 3" xfId="51575" xr:uid="{00000000-0005-0000-0000-0000C0C80000}"/>
    <cellStyle name="20% - Accent1 8 2 2 3 3 2" xfId="51576" xr:uid="{00000000-0005-0000-0000-0000C1C80000}"/>
    <cellStyle name="20% - Accent1 8 2 2 3 3 2 2" xfId="51577" xr:uid="{00000000-0005-0000-0000-0000C2C80000}"/>
    <cellStyle name="20% - Accent1 8 2 2 3 3 2 2 2" xfId="51578" xr:uid="{00000000-0005-0000-0000-0000C3C80000}"/>
    <cellStyle name="20% - Accent1 8 2 2 3 3 2 3" xfId="51579" xr:uid="{00000000-0005-0000-0000-0000C4C80000}"/>
    <cellStyle name="20% - Accent1 8 2 2 3 3 3" xfId="51580" xr:uid="{00000000-0005-0000-0000-0000C5C80000}"/>
    <cellStyle name="20% - Accent1 8 2 2 3 3 3 2" xfId="51581" xr:uid="{00000000-0005-0000-0000-0000C6C80000}"/>
    <cellStyle name="20% - Accent1 8 2 2 3 3 4" xfId="51582" xr:uid="{00000000-0005-0000-0000-0000C7C80000}"/>
    <cellStyle name="20% - Accent1 8 2 2 3 4" xfId="51583" xr:uid="{00000000-0005-0000-0000-0000C8C80000}"/>
    <cellStyle name="20% - Accent1 8 2 2 3 4 2" xfId="51584" xr:uid="{00000000-0005-0000-0000-0000C9C80000}"/>
    <cellStyle name="20% - Accent1 8 2 2 3 4 2 2" xfId="51585" xr:uid="{00000000-0005-0000-0000-0000CAC80000}"/>
    <cellStyle name="20% - Accent1 8 2 2 3 4 2 2 2" xfId="51586" xr:uid="{00000000-0005-0000-0000-0000CBC80000}"/>
    <cellStyle name="20% - Accent1 8 2 2 3 4 2 3" xfId="51587" xr:uid="{00000000-0005-0000-0000-0000CCC80000}"/>
    <cellStyle name="20% - Accent1 8 2 2 3 4 3" xfId="51588" xr:uid="{00000000-0005-0000-0000-0000CDC80000}"/>
    <cellStyle name="20% - Accent1 8 2 2 3 4 3 2" xfId="51589" xr:uid="{00000000-0005-0000-0000-0000CEC80000}"/>
    <cellStyle name="20% - Accent1 8 2 2 3 4 4" xfId="51590" xr:uid="{00000000-0005-0000-0000-0000CFC80000}"/>
    <cellStyle name="20% - Accent1 8 2 2 3 5" xfId="51591" xr:uid="{00000000-0005-0000-0000-0000D0C80000}"/>
    <cellStyle name="20% - Accent1 8 2 2 3 5 2" xfId="51592" xr:uid="{00000000-0005-0000-0000-0000D1C80000}"/>
    <cellStyle name="20% - Accent1 8 2 2 3 5 2 2" xfId="51593" xr:uid="{00000000-0005-0000-0000-0000D2C80000}"/>
    <cellStyle name="20% - Accent1 8 2 2 3 5 3" xfId="51594" xr:uid="{00000000-0005-0000-0000-0000D3C80000}"/>
    <cellStyle name="20% - Accent1 8 2 2 3 6" xfId="51595" xr:uid="{00000000-0005-0000-0000-0000D4C80000}"/>
    <cellStyle name="20% - Accent1 8 2 2 3 6 2" xfId="51596" xr:uid="{00000000-0005-0000-0000-0000D5C80000}"/>
    <cellStyle name="20% - Accent1 8 2 2 3 6 2 2" xfId="51597" xr:uid="{00000000-0005-0000-0000-0000D6C80000}"/>
    <cellStyle name="20% - Accent1 8 2 2 3 6 3" xfId="51598" xr:uid="{00000000-0005-0000-0000-0000D7C80000}"/>
    <cellStyle name="20% - Accent1 8 2 2 3 7" xfId="51599" xr:uid="{00000000-0005-0000-0000-0000D8C80000}"/>
    <cellStyle name="20% - Accent1 8 2 2 3 7 2" xfId="51600" xr:uid="{00000000-0005-0000-0000-0000D9C80000}"/>
    <cellStyle name="20% - Accent1 8 2 2 3 8" xfId="51601" xr:uid="{00000000-0005-0000-0000-0000DAC80000}"/>
    <cellStyle name="20% - Accent1 8 2 2 3 8 2" xfId="51602" xr:uid="{00000000-0005-0000-0000-0000DBC80000}"/>
    <cellStyle name="20% - Accent1 8 2 2 3 9" xfId="51603" xr:uid="{00000000-0005-0000-0000-0000DCC80000}"/>
    <cellStyle name="20% - Accent1 8 2 2 4" xfId="51604" xr:uid="{00000000-0005-0000-0000-0000DDC80000}"/>
    <cellStyle name="20% - Accent1 8 2 2 4 2" xfId="51605" xr:uid="{00000000-0005-0000-0000-0000DEC80000}"/>
    <cellStyle name="20% - Accent1 8 2 2 4 2 2" xfId="51606" xr:uid="{00000000-0005-0000-0000-0000DFC80000}"/>
    <cellStyle name="20% - Accent1 8 2 2 4 2 2 2" xfId="51607" xr:uid="{00000000-0005-0000-0000-0000E0C80000}"/>
    <cellStyle name="20% - Accent1 8 2 2 4 2 3" xfId="51608" xr:uid="{00000000-0005-0000-0000-0000E1C80000}"/>
    <cellStyle name="20% - Accent1 8 2 2 4 3" xfId="51609" xr:uid="{00000000-0005-0000-0000-0000E2C80000}"/>
    <cellStyle name="20% - Accent1 8 2 2 4 3 2" xfId="51610" xr:uid="{00000000-0005-0000-0000-0000E3C80000}"/>
    <cellStyle name="20% - Accent1 8 2 2 4 4" xfId="51611" xr:uid="{00000000-0005-0000-0000-0000E4C80000}"/>
    <cellStyle name="20% - Accent1 8 2 2 5" xfId="51612" xr:uid="{00000000-0005-0000-0000-0000E5C80000}"/>
    <cellStyle name="20% - Accent1 8 2 2 5 2" xfId="51613" xr:uid="{00000000-0005-0000-0000-0000E6C80000}"/>
    <cellStyle name="20% - Accent1 8 2 2 5 2 2" xfId="51614" xr:uid="{00000000-0005-0000-0000-0000E7C80000}"/>
    <cellStyle name="20% - Accent1 8 2 2 5 2 2 2" xfId="51615" xr:uid="{00000000-0005-0000-0000-0000E8C80000}"/>
    <cellStyle name="20% - Accent1 8 2 2 5 2 3" xfId="51616" xr:uid="{00000000-0005-0000-0000-0000E9C80000}"/>
    <cellStyle name="20% - Accent1 8 2 2 5 3" xfId="51617" xr:uid="{00000000-0005-0000-0000-0000EAC80000}"/>
    <cellStyle name="20% - Accent1 8 2 2 5 3 2" xfId="51618" xr:uid="{00000000-0005-0000-0000-0000EBC80000}"/>
    <cellStyle name="20% - Accent1 8 2 2 5 4" xfId="51619" xr:uid="{00000000-0005-0000-0000-0000ECC80000}"/>
    <cellStyle name="20% - Accent1 8 2 2 6" xfId="51620" xr:uid="{00000000-0005-0000-0000-0000EDC80000}"/>
    <cellStyle name="20% - Accent1 8 2 2 6 2" xfId="51621" xr:uid="{00000000-0005-0000-0000-0000EEC80000}"/>
    <cellStyle name="20% - Accent1 8 2 2 6 2 2" xfId="51622" xr:uid="{00000000-0005-0000-0000-0000EFC80000}"/>
    <cellStyle name="20% - Accent1 8 2 2 6 2 2 2" xfId="51623" xr:uid="{00000000-0005-0000-0000-0000F0C80000}"/>
    <cellStyle name="20% - Accent1 8 2 2 6 2 3" xfId="51624" xr:uid="{00000000-0005-0000-0000-0000F1C80000}"/>
    <cellStyle name="20% - Accent1 8 2 2 6 3" xfId="51625" xr:uid="{00000000-0005-0000-0000-0000F2C80000}"/>
    <cellStyle name="20% - Accent1 8 2 2 6 3 2" xfId="51626" xr:uid="{00000000-0005-0000-0000-0000F3C80000}"/>
    <cellStyle name="20% - Accent1 8 2 2 6 4" xfId="51627" xr:uid="{00000000-0005-0000-0000-0000F4C80000}"/>
    <cellStyle name="20% - Accent1 8 2 2 7" xfId="51628" xr:uid="{00000000-0005-0000-0000-0000F5C80000}"/>
    <cellStyle name="20% - Accent1 8 2 2 7 2" xfId="51629" xr:uid="{00000000-0005-0000-0000-0000F6C80000}"/>
    <cellStyle name="20% - Accent1 8 2 2 7 2 2" xfId="51630" xr:uid="{00000000-0005-0000-0000-0000F7C80000}"/>
    <cellStyle name="20% - Accent1 8 2 2 7 3" xfId="51631" xr:uid="{00000000-0005-0000-0000-0000F8C80000}"/>
    <cellStyle name="20% - Accent1 8 2 2 8" xfId="51632" xr:uid="{00000000-0005-0000-0000-0000F9C80000}"/>
    <cellStyle name="20% - Accent1 8 2 2 8 2" xfId="51633" xr:uid="{00000000-0005-0000-0000-0000FAC80000}"/>
    <cellStyle name="20% - Accent1 8 2 2 8 2 2" xfId="51634" xr:uid="{00000000-0005-0000-0000-0000FBC80000}"/>
    <cellStyle name="20% - Accent1 8 2 2 8 3" xfId="51635" xr:uid="{00000000-0005-0000-0000-0000FCC80000}"/>
    <cellStyle name="20% - Accent1 8 2 2 9" xfId="51636" xr:uid="{00000000-0005-0000-0000-0000FDC80000}"/>
    <cellStyle name="20% - Accent1 8 2 2 9 2" xfId="51637" xr:uid="{00000000-0005-0000-0000-0000FEC80000}"/>
    <cellStyle name="20% - Accent1 8 2 3" xfId="51638" xr:uid="{00000000-0005-0000-0000-0000FFC80000}"/>
    <cellStyle name="20% - Accent1 8 2 3 10" xfId="51639" xr:uid="{00000000-0005-0000-0000-000000C90000}"/>
    <cellStyle name="20% - Accent1 8 2 3 10 2" xfId="51640" xr:uid="{00000000-0005-0000-0000-000001C90000}"/>
    <cellStyle name="20% - Accent1 8 2 3 11" xfId="51641" xr:uid="{00000000-0005-0000-0000-000002C90000}"/>
    <cellStyle name="20% - Accent1 8 2 3 2" xfId="51642" xr:uid="{00000000-0005-0000-0000-000003C90000}"/>
    <cellStyle name="20% - Accent1 8 2 3 2 2" xfId="51643" xr:uid="{00000000-0005-0000-0000-000004C90000}"/>
    <cellStyle name="20% - Accent1 8 2 3 2 2 2" xfId="51644" xr:uid="{00000000-0005-0000-0000-000005C90000}"/>
    <cellStyle name="20% - Accent1 8 2 3 2 2 2 2" xfId="51645" xr:uid="{00000000-0005-0000-0000-000006C90000}"/>
    <cellStyle name="20% - Accent1 8 2 3 2 2 2 2 2" xfId="51646" xr:uid="{00000000-0005-0000-0000-000007C90000}"/>
    <cellStyle name="20% - Accent1 8 2 3 2 2 2 3" xfId="51647" xr:uid="{00000000-0005-0000-0000-000008C90000}"/>
    <cellStyle name="20% - Accent1 8 2 3 2 2 3" xfId="51648" xr:uid="{00000000-0005-0000-0000-000009C90000}"/>
    <cellStyle name="20% - Accent1 8 2 3 2 2 3 2" xfId="51649" xr:uid="{00000000-0005-0000-0000-00000AC90000}"/>
    <cellStyle name="20% - Accent1 8 2 3 2 2 4" xfId="51650" xr:uid="{00000000-0005-0000-0000-00000BC90000}"/>
    <cellStyle name="20% - Accent1 8 2 3 2 3" xfId="51651" xr:uid="{00000000-0005-0000-0000-00000CC90000}"/>
    <cellStyle name="20% - Accent1 8 2 3 2 3 2" xfId="51652" xr:uid="{00000000-0005-0000-0000-00000DC90000}"/>
    <cellStyle name="20% - Accent1 8 2 3 2 3 2 2" xfId="51653" xr:uid="{00000000-0005-0000-0000-00000EC90000}"/>
    <cellStyle name="20% - Accent1 8 2 3 2 3 2 2 2" xfId="51654" xr:uid="{00000000-0005-0000-0000-00000FC90000}"/>
    <cellStyle name="20% - Accent1 8 2 3 2 3 2 3" xfId="51655" xr:uid="{00000000-0005-0000-0000-000010C90000}"/>
    <cellStyle name="20% - Accent1 8 2 3 2 3 3" xfId="51656" xr:uid="{00000000-0005-0000-0000-000011C90000}"/>
    <cellStyle name="20% - Accent1 8 2 3 2 3 3 2" xfId="51657" xr:uid="{00000000-0005-0000-0000-000012C90000}"/>
    <cellStyle name="20% - Accent1 8 2 3 2 3 4" xfId="51658" xr:uid="{00000000-0005-0000-0000-000013C90000}"/>
    <cellStyle name="20% - Accent1 8 2 3 2 4" xfId="51659" xr:uid="{00000000-0005-0000-0000-000014C90000}"/>
    <cellStyle name="20% - Accent1 8 2 3 2 4 2" xfId="51660" xr:uid="{00000000-0005-0000-0000-000015C90000}"/>
    <cellStyle name="20% - Accent1 8 2 3 2 4 2 2" xfId="51661" xr:uid="{00000000-0005-0000-0000-000016C90000}"/>
    <cellStyle name="20% - Accent1 8 2 3 2 4 2 2 2" xfId="51662" xr:uid="{00000000-0005-0000-0000-000017C90000}"/>
    <cellStyle name="20% - Accent1 8 2 3 2 4 2 3" xfId="51663" xr:uid="{00000000-0005-0000-0000-000018C90000}"/>
    <cellStyle name="20% - Accent1 8 2 3 2 4 3" xfId="51664" xr:uid="{00000000-0005-0000-0000-000019C90000}"/>
    <cellStyle name="20% - Accent1 8 2 3 2 4 3 2" xfId="51665" xr:uid="{00000000-0005-0000-0000-00001AC90000}"/>
    <cellStyle name="20% - Accent1 8 2 3 2 4 4" xfId="51666" xr:uid="{00000000-0005-0000-0000-00001BC90000}"/>
    <cellStyle name="20% - Accent1 8 2 3 2 5" xfId="51667" xr:uid="{00000000-0005-0000-0000-00001CC90000}"/>
    <cellStyle name="20% - Accent1 8 2 3 2 5 2" xfId="51668" xr:uid="{00000000-0005-0000-0000-00001DC90000}"/>
    <cellStyle name="20% - Accent1 8 2 3 2 5 2 2" xfId="51669" xr:uid="{00000000-0005-0000-0000-00001EC90000}"/>
    <cellStyle name="20% - Accent1 8 2 3 2 5 3" xfId="51670" xr:uid="{00000000-0005-0000-0000-00001FC90000}"/>
    <cellStyle name="20% - Accent1 8 2 3 2 6" xfId="51671" xr:uid="{00000000-0005-0000-0000-000020C90000}"/>
    <cellStyle name="20% - Accent1 8 2 3 2 6 2" xfId="51672" xr:uid="{00000000-0005-0000-0000-000021C90000}"/>
    <cellStyle name="20% - Accent1 8 2 3 2 6 2 2" xfId="51673" xr:uid="{00000000-0005-0000-0000-000022C90000}"/>
    <cellStyle name="20% - Accent1 8 2 3 2 6 3" xfId="51674" xr:uid="{00000000-0005-0000-0000-000023C90000}"/>
    <cellStyle name="20% - Accent1 8 2 3 2 7" xfId="51675" xr:uid="{00000000-0005-0000-0000-000024C90000}"/>
    <cellStyle name="20% - Accent1 8 2 3 2 7 2" xfId="51676" xr:uid="{00000000-0005-0000-0000-000025C90000}"/>
    <cellStyle name="20% - Accent1 8 2 3 2 8" xfId="51677" xr:uid="{00000000-0005-0000-0000-000026C90000}"/>
    <cellStyle name="20% - Accent1 8 2 3 2 8 2" xfId="51678" xr:uid="{00000000-0005-0000-0000-000027C90000}"/>
    <cellStyle name="20% - Accent1 8 2 3 2 9" xfId="51679" xr:uid="{00000000-0005-0000-0000-000028C90000}"/>
    <cellStyle name="20% - Accent1 8 2 3 3" xfId="51680" xr:uid="{00000000-0005-0000-0000-000029C90000}"/>
    <cellStyle name="20% - Accent1 8 2 3 3 2" xfId="51681" xr:uid="{00000000-0005-0000-0000-00002AC90000}"/>
    <cellStyle name="20% - Accent1 8 2 3 3 2 2" xfId="51682" xr:uid="{00000000-0005-0000-0000-00002BC90000}"/>
    <cellStyle name="20% - Accent1 8 2 3 3 2 2 2" xfId="51683" xr:uid="{00000000-0005-0000-0000-00002CC90000}"/>
    <cellStyle name="20% - Accent1 8 2 3 3 2 2 2 2" xfId="51684" xr:uid="{00000000-0005-0000-0000-00002DC90000}"/>
    <cellStyle name="20% - Accent1 8 2 3 3 2 2 3" xfId="51685" xr:uid="{00000000-0005-0000-0000-00002EC90000}"/>
    <cellStyle name="20% - Accent1 8 2 3 3 2 3" xfId="51686" xr:uid="{00000000-0005-0000-0000-00002FC90000}"/>
    <cellStyle name="20% - Accent1 8 2 3 3 2 3 2" xfId="51687" xr:uid="{00000000-0005-0000-0000-000030C90000}"/>
    <cellStyle name="20% - Accent1 8 2 3 3 2 4" xfId="51688" xr:uid="{00000000-0005-0000-0000-000031C90000}"/>
    <cellStyle name="20% - Accent1 8 2 3 3 3" xfId="51689" xr:uid="{00000000-0005-0000-0000-000032C90000}"/>
    <cellStyle name="20% - Accent1 8 2 3 3 3 2" xfId="51690" xr:uid="{00000000-0005-0000-0000-000033C90000}"/>
    <cellStyle name="20% - Accent1 8 2 3 3 3 2 2" xfId="51691" xr:uid="{00000000-0005-0000-0000-000034C90000}"/>
    <cellStyle name="20% - Accent1 8 2 3 3 3 2 2 2" xfId="51692" xr:uid="{00000000-0005-0000-0000-000035C90000}"/>
    <cellStyle name="20% - Accent1 8 2 3 3 3 2 3" xfId="51693" xr:uid="{00000000-0005-0000-0000-000036C90000}"/>
    <cellStyle name="20% - Accent1 8 2 3 3 3 3" xfId="51694" xr:uid="{00000000-0005-0000-0000-000037C90000}"/>
    <cellStyle name="20% - Accent1 8 2 3 3 3 3 2" xfId="51695" xr:uid="{00000000-0005-0000-0000-000038C90000}"/>
    <cellStyle name="20% - Accent1 8 2 3 3 3 4" xfId="51696" xr:uid="{00000000-0005-0000-0000-000039C90000}"/>
    <cellStyle name="20% - Accent1 8 2 3 3 4" xfId="51697" xr:uid="{00000000-0005-0000-0000-00003AC90000}"/>
    <cellStyle name="20% - Accent1 8 2 3 3 4 2" xfId="51698" xr:uid="{00000000-0005-0000-0000-00003BC90000}"/>
    <cellStyle name="20% - Accent1 8 2 3 3 4 2 2" xfId="51699" xr:uid="{00000000-0005-0000-0000-00003CC90000}"/>
    <cellStyle name="20% - Accent1 8 2 3 3 4 2 2 2" xfId="51700" xr:uid="{00000000-0005-0000-0000-00003DC90000}"/>
    <cellStyle name="20% - Accent1 8 2 3 3 4 2 3" xfId="51701" xr:uid="{00000000-0005-0000-0000-00003EC90000}"/>
    <cellStyle name="20% - Accent1 8 2 3 3 4 3" xfId="51702" xr:uid="{00000000-0005-0000-0000-00003FC90000}"/>
    <cellStyle name="20% - Accent1 8 2 3 3 4 3 2" xfId="51703" xr:uid="{00000000-0005-0000-0000-000040C90000}"/>
    <cellStyle name="20% - Accent1 8 2 3 3 4 4" xfId="51704" xr:uid="{00000000-0005-0000-0000-000041C90000}"/>
    <cellStyle name="20% - Accent1 8 2 3 3 5" xfId="51705" xr:uid="{00000000-0005-0000-0000-000042C90000}"/>
    <cellStyle name="20% - Accent1 8 2 3 3 5 2" xfId="51706" xr:uid="{00000000-0005-0000-0000-000043C90000}"/>
    <cellStyle name="20% - Accent1 8 2 3 3 5 2 2" xfId="51707" xr:uid="{00000000-0005-0000-0000-000044C90000}"/>
    <cellStyle name="20% - Accent1 8 2 3 3 5 3" xfId="51708" xr:uid="{00000000-0005-0000-0000-000045C90000}"/>
    <cellStyle name="20% - Accent1 8 2 3 3 6" xfId="51709" xr:uid="{00000000-0005-0000-0000-000046C90000}"/>
    <cellStyle name="20% - Accent1 8 2 3 3 6 2" xfId="51710" xr:uid="{00000000-0005-0000-0000-000047C90000}"/>
    <cellStyle name="20% - Accent1 8 2 3 3 6 2 2" xfId="51711" xr:uid="{00000000-0005-0000-0000-000048C90000}"/>
    <cellStyle name="20% - Accent1 8 2 3 3 6 3" xfId="51712" xr:uid="{00000000-0005-0000-0000-000049C90000}"/>
    <cellStyle name="20% - Accent1 8 2 3 3 7" xfId="51713" xr:uid="{00000000-0005-0000-0000-00004AC90000}"/>
    <cellStyle name="20% - Accent1 8 2 3 3 7 2" xfId="51714" xr:uid="{00000000-0005-0000-0000-00004BC90000}"/>
    <cellStyle name="20% - Accent1 8 2 3 3 8" xfId="51715" xr:uid="{00000000-0005-0000-0000-00004CC90000}"/>
    <cellStyle name="20% - Accent1 8 2 3 3 8 2" xfId="51716" xr:uid="{00000000-0005-0000-0000-00004DC90000}"/>
    <cellStyle name="20% - Accent1 8 2 3 3 9" xfId="51717" xr:uid="{00000000-0005-0000-0000-00004EC90000}"/>
    <cellStyle name="20% - Accent1 8 2 3 4" xfId="51718" xr:uid="{00000000-0005-0000-0000-00004FC90000}"/>
    <cellStyle name="20% - Accent1 8 2 3 4 2" xfId="51719" xr:uid="{00000000-0005-0000-0000-000050C90000}"/>
    <cellStyle name="20% - Accent1 8 2 3 4 2 2" xfId="51720" xr:uid="{00000000-0005-0000-0000-000051C90000}"/>
    <cellStyle name="20% - Accent1 8 2 3 4 2 2 2" xfId="51721" xr:uid="{00000000-0005-0000-0000-000052C90000}"/>
    <cellStyle name="20% - Accent1 8 2 3 4 2 3" xfId="51722" xr:uid="{00000000-0005-0000-0000-000053C90000}"/>
    <cellStyle name="20% - Accent1 8 2 3 4 3" xfId="51723" xr:uid="{00000000-0005-0000-0000-000054C90000}"/>
    <cellStyle name="20% - Accent1 8 2 3 4 3 2" xfId="51724" xr:uid="{00000000-0005-0000-0000-000055C90000}"/>
    <cellStyle name="20% - Accent1 8 2 3 4 4" xfId="51725" xr:uid="{00000000-0005-0000-0000-000056C90000}"/>
    <cellStyle name="20% - Accent1 8 2 3 5" xfId="51726" xr:uid="{00000000-0005-0000-0000-000057C90000}"/>
    <cellStyle name="20% - Accent1 8 2 3 5 2" xfId="51727" xr:uid="{00000000-0005-0000-0000-000058C90000}"/>
    <cellStyle name="20% - Accent1 8 2 3 5 2 2" xfId="51728" xr:uid="{00000000-0005-0000-0000-000059C90000}"/>
    <cellStyle name="20% - Accent1 8 2 3 5 2 2 2" xfId="51729" xr:uid="{00000000-0005-0000-0000-00005AC90000}"/>
    <cellStyle name="20% - Accent1 8 2 3 5 2 3" xfId="51730" xr:uid="{00000000-0005-0000-0000-00005BC90000}"/>
    <cellStyle name="20% - Accent1 8 2 3 5 3" xfId="51731" xr:uid="{00000000-0005-0000-0000-00005CC90000}"/>
    <cellStyle name="20% - Accent1 8 2 3 5 3 2" xfId="51732" xr:uid="{00000000-0005-0000-0000-00005DC90000}"/>
    <cellStyle name="20% - Accent1 8 2 3 5 4" xfId="51733" xr:uid="{00000000-0005-0000-0000-00005EC90000}"/>
    <cellStyle name="20% - Accent1 8 2 3 6" xfId="51734" xr:uid="{00000000-0005-0000-0000-00005FC90000}"/>
    <cellStyle name="20% - Accent1 8 2 3 6 2" xfId="51735" xr:uid="{00000000-0005-0000-0000-000060C90000}"/>
    <cellStyle name="20% - Accent1 8 2 3 6 2 2" xfId="51736" xr:uid="{00000000-0005-0000-0000-000061C90000}"/>
    <cellStyle name="20% - Accent1 8 2 3 6 2 2 2" xfId="51737" xr:uid="{00000000-0005-0000-0000-000062C90000}"/>
    <cellStyle name="20% - Accent1 8 2 3 6 2 3" xfId="51738" xr:uid="{00000000-0005-0000-0000-000063C90000}"/>
    <cellStyle name="20% - Accent1 8 2 3 6 3" xfId="51739" xr:uid="{00000000-0005-0000-0000-000064C90000}"/>
    <cellStyle name="20% - Accent1 8 2 3 6 3 2" xfId="51740" xr:uid="{00000000-0005-0000-0000-000065C90000}"/>
    <cellStyle name="20% - Accent1 8 2 3 6 4" xfId="51741" xr:uid="{00000000-0005-0000-0000-000066C90000}"/>
    <cellStyle name="20% - Accent1 8 2 3 7" xfId="51742" xr:uid="{00000000-0005-0000-0000-000067C90000}"/>
    <cellStyle name="20% - Accent1 8 2 3 7 2" xfId="51743" xr:uid="{00000000-0005-0000-0000-000068C90000}"/>
    <cellStyle name="20% - Accent1 8 2 3 7 2 2" xfId="51744" xr:uid="{00000000-0005-0000-0000-000069C90000}"/>
    <cellStyle name="20% - Accent1 8 2 3 7 3" xfId="51745" xr:uid="{00000000-0005-0000-0000-00006AC90000}"/>
    <cellStyle name="20% - Accent1 8 2 3 8" xfId="51746" xr:uid="{00000000-0005-0000-0000-00006BC90000}"/>
    <cellStyle name="20% - Accent1 8 2 3 8 2" xfId="51747" xr:uid="{00000000-0005-0000-0000-00006CC90000}"/>
    <cellStyle name="20% - Accent1 8 2 3 8 2 2" xfId="51748" xr:uid="{00000000-0005-0000-0000-00006DC90000}"/>
    <cellStyle name="20% - Accent1 8 2 3 8 3" xfId="51749" xr:uid="{00000000-0005-0000-0000-00006EC90000}"/>
    <cellStyle name="20% - Accent1 8 2 3 9" xfId="51750" xr:uid="{00000000-0005-0000-0000-00006FC90000}"/>
    <cellStyle name="20% - Accent1 8 2 3 9 2" xfId="51751" xr:uid="{00000000-0005-0000-0000-000070C90000}"/>
    <cellStyle name="20% - Accent1 8 2 4" xfId="51752" xr:uid="{00000000-0005-0000-0000-000071C90000}"/>
    <cellStyle name="20% - Accent1 8 2 4 10" xfId="51753" xr:uid="{00000000-0005-0000-0000-000072C90000}"/>
    <cellStyle name="20% - Accent1 8 2 4 10 2" xfId="51754" xr:uid="{00000000-0005-0000-0000-000073C90000}"/>
    <cellStyle name="20% - Accent1 8 2 4 11" xfId="51755" xr:uid="{00000000-0005-0000-0000-000074C90000}"/>
    <cellStyle name="20% - Accent1 8 2 4 2" xfId="51756" xr:uid="{00000000-0005-0000-0000-000075C90000}"/>
    <cellStyle name="20% - Accent1 8 2 4 2 2" xfId="51757" xr:uid="{00000000-0005-0000-0000-000076C90000}"/>
    <cellStyle name="20% - Accent1 8 2 4 2 2 2" xfId="51758" xr:uid="{00000000-0005-0000-0000-000077C90000}"/>
    <cellStyle name="20% - Accent1 8 2 4 2 2 2 2" xfId="51759" xr:uid="{00000000-0005-0000-0000-000078C90000}"/>
    <cellStyle name="20% - Accent1 8 2 4 2 2 2 2 2" xfId="51760" xr:uid="{00000000-0005-0000-0000-000079C90000}"/>
    <cellStyle name="20% - Accent1 8 2 4 2 2 2 3" xfId="51761" xr:uid="{00000000-0005-0000-0000-00007AC90000}"/>
    <cellStyle name="20% - Accent1 8 2 4 2 2 3" xfId="51762" xr:uid="{00000000-0005-0000-0000-00007BC90000}"/>
    <cellStyle name="20% - Accent1 8 2 4 2 2 3 2" xfId="51763" xr:uid="{00000000-0005-0000-0000-00007CC90000}"/>
    <cellStyle name="20% - Accent1 8 2 4 2 2 4" xfId="51764" xr:uid="{00000000-0005-0000-0000-00007DC90000}"/>
    <cellStyle name="20% - Accent1 8 2 4 2 3" xfId="51765" xr:uid="{00000000-0005-0000-0000-00007EC90000}"/>
    <cellStyle name="20% - Accent1 8 2 4 2 3 2" xfId="51766" xr:uid="{00000000-0005-0000-0000-00007FC90000}"/>
    <cellStyle name="20% - Accent1 8 2 4 2 3 2 2" xfId="51767" xr:uid="{00000000-0005-0000-0000-000080C90000}"/>
    <cellStyle name="20% - Accent1 8 2 4 2 3 2 2 2" xfId="51768" xr:uid="{00000000-0005-0000-0000-000081C90000}"/>
    <cellStyle name="20% - Accent1 8 2 4 2 3 2 3" xfId="51769" xr:uid="{00000000-0005-0000-0000-000082C90000}"/>
    <cellStyle name="20% - Accent1 8 2 4 2 3 3" xfId="51770" xr:uid="{00000000-0005-0000-0000-000083C90000}"/>
    <cellStyle name="20% - Accent1 8 2 4 2 3 3 2" xfId="51771" xr:uid="{00000000-0005-0000-0000-000084C90000}"/>
    <cellStyle name="20% - Accent1 8 2 4 2 3 4" xfId="51772" xr:uid="{00000000-0005-0000-0000-000085C90000}"/>
    <cellStyle name="20% - Accent1 8 2 4 2 4" xfId="51773" xr:uid="{00000000-0005-0000-0000-000086C90000}"/>
    <cellStyle name="20% - Accent1 8 2 4 2 4 2" xfId="51774" xr:uid="{00000000-0005-0000-0000-000087C90000}"/>
    <cellStyle name="20% - Accent1 8 2 4 2 4 2 2" xfId="51775" xr:uid="{00000000-0005-0000-0000-000088C90000}"/>
    <cellStyle name="20% - Accent1 8 2 4 2 4 2 2 2" xfId="51776" xr:uid="{00000000-0005-0000-0000-000089C90000}"/>
    <cellStyle name="20% - Accent1 8 2 4 2 4 2 3" xfId="51777" xr:uid="{00000000-0005-0000-0000-00008AC90000}"/>
    <cellStyle name="20% - Accent1 8 2 4 2 4 3" xfId="51778" xr:uid="{00000000-0005-0000-0000-00008BC90000}"/>
    <cellStyle name="20% - Accent1 8 2 4 2 4 3 2" xfId="51779" xr:uid="{00000000-0005-0000-0000-00008CC90000}"/>
    <cellStyle name="20% - Accent1 8 2 4 2 4 4" xfId="51780" xr:uid="{00000000-0005-0000-0000-00008DC90000}"/>
    <cellStyle name="20% - Accent1 8 2 4 2 5" xfId="51781" xr:uid="{00000000-0005-0000-0000-00008EC90000}"/>
    <cellStyle name="20% - Accent1 8 2 4 2 5 2" xfId="51782" xr:uid="{00000000-0005-0000-0000-00008FC90000}"/>
    <cellStyle name="20% - Accent1 8 2 4 2 5 2 2" xfId="51783" xr:uid="{00000000-0005-0000-0000-000090C90000}"/>
    <cellStyle name="20% - Accent1 8 2 4 2 5 3" xfId="51784" xr:uid="{00000000-0005-0000-0000-000091C90000}"/>
    <cellStyle name="20% - Accent1 8 2 4 2 6" xfId="51785" xr:uid="{00000000-0005-0000-0000-000092C90000}"/>
    <cellStyle name="20% - Accent1 8 2 4 2 6 2" xfId="51786" xr:uid="{00000000-0005-0000-0000-000093C90000}"/>
    <cellStyle name="20% - Accent1 8 2 4 2 6 2 2" xfId="51787" xr:uid="{00000000-0005-0000-0000-000094C90000}"/>
    <cellStyle name="20% - Accent1 8 2 4 2 6 3" xfId="51788" xr:uid="{00000000-0005-0000-0000-000095C90000}"/>
    <cellStyle name="20% - Accent1 8 2 4 2 7" xfId="51789" xr:uid="{00000000-0005-0000-0000-000096C90000}"/>
    <cellStyle name="20% - Accent1 8 2 4 2 7 2" xfId="51790" xr:uid="{00000000-0005-0000-0000-000097C90000}"/>
    <cellStyle name="20% - Accent1 8 2 4 2 8" xfId="51791" xr:uid="{00000000-0005-0000-0000-000098C90000}"/>
    <cellStyle name="20% - Accent1 8 2 4 2 8 2" xfId="51792" xr:uid="{00000000-0005-0000-0000-000099C90000}"/>
    <cellStyle name="20% - Accent1 8 2 4 2 9" xfId="51793" xr:uid="{00000000-0005-0000-0000-00009AC90000}"/>
    <cellStyle name="20% - Accent1 8 2 4 3" xfId="51794" xr:uid="{00000000-0005-0000-0000-00009BC90000}"/>
    <cellStyle name="20% - Accent1 8 2 4 3 2" xfId="51795" xr:uid="{00000000-0005-0000-0000-00009CC90000}"/>
    <cellStyle name="20% - Accent1 8 2 4 3 2 2" xfId="51796" xr:uid="{00000000-0005-0000-0000-00009DC90000}"/>
    <cellStyle name="20% - Accent1 8 2 4 3 2 2 2" xfId="51797" xr:uid="{00000000-0005-0000-0000-00009EC90000}"/>
    <cellStyle name="20% - Accent1 8 2 4 3 2 2 2 2" xfId="51798" xr:uid="{00000000-0005-0000-0000-00009FC90000}"/>
    <cellStyle name="20% - Accent1 8 2 4 3 2 2 3" xfId="51799" xr:uid="{00000000-0005-0000-0000-0000A0C90000}"/>
    <cellStyle name="20% - Accent1 8 2 4 3 2 3" xfId="51800" xr:uid="{00000000-0005-0000-0000-0000A1C90000}"/>
    <cellStyle name="20% - Accent1 8 2 4 3 2 3 2" xfId="51801" xr:uid="{00000000-0005-0000-0000-0000A2C90000}"/>
    <cellStyle name="20% - Accent1 8 2 4 3 2 4" xfId="51802" xr:uid="{00000000-0005-0000-0000-0000A3C90000}"/>
    <cellStyle name="20% - Accent1 8 2 4 3 3" xfId="51803" xr:uid="{00000000-0005-0000-0000-0000A4C90000}"/>
    <cellStyle name="20% - Accent1 8 2 4 3 3 2" xfId="51804" xr:uid="{00000000-0005-0000-0000-0000A5C90000}"/>
    <cellStyle name="20% - Accent1 8 2 4 3 3 2 2" xfId="51805" xr:uid="{00000000-0005-0000-0000-0000A6C90000}"/>
    <cellStyle name="20% - Accent1 8 2 4 3 3 2 2 2" xfId="51806" xr:uid="{00000000-0005-0000-0000-0000A7C90000}"/>
    <cellStyle name="20% - Accent1 8 2 4 3 3 2 3" xfId="51807" xr:uid="{00000000-0005-0000-0000-0000A8C90000}"/>
    <cellStyle name="20% - Accent1 8 2 4 3 3 3" xfId="51808" xr:uid="{00000000-0005-0000-0000-0000A9C90000}"/>
    <cellStyle name="20% - Accent1 8 2 4 3 3 3 2" xfId="51809" xr:uid="{00000000-0005-0000-0000-0000AAC90000}"/>
    <cellStyle name="20% - Accent1 8 2 4 3 3 4" xfId="51810" xr:uid="{00000000-0005-0000-0000-0000ABC90000}"/>
    <cellStyle name="20% - Accent1 8 2 4 3 4" xfId="51811" xr:uid="{00000000-0005-0000-0000-0000ACC90000}"/>
    <cellStyle name="20% - Accent1 8 2 4 3 4 2" xfId="51812" xr:uid="{00000000-0005-0000-0000-0000ADC90000}"/>
    <cellStyle name="20% - Accent1 8 2 4 3 4 2 2" xfId="51813" xr:uid="{00000000-0005-0000-0000-0000AEC90000}"/>
    <cellStyle name="20% - Accent1 8 2 4 3 4 2 2 2" xfId="51814" xr:uid="{00000000-0005-0000-0000-0000AFC90000}"/>
    <cellStyle name="20% - Accent1 8 2 4 3 4 2 3" xfId="51815" xr:uid="{00000000-0005-0000-0000-0000B0C90000}"/>
    <cellStyle name="20% - Accent1 8 2 4 3 4 3" xfId="51816" xr:uid="{00000000-0005-0000-0000-0000B1C90000}"/>
    <cellStyle name="20% - Accent1 8 2 4 3 4 3 2" xfId="51817" xr:uid="{00000000-0005-0000-0000-0000B2C90000}"/>
    <cellStyle name="20% - Accent1 8 2 4 3 4 4" xfId="51818" xr:uid="{00000000-0005-0000-0000-0000B3C90000}"/>
    <cellStyle name="20% - Accent1 8 2 4 3 5" xfId="51819" xr:uid="{00000000-0005-0000-0000-0000B4C90000}"/>
    <cellStyle name="20% - Accent1 8 2 4 3 5 2" xfId="51820" xr:uid="{00000000-0005-0000-0000-0000B5C90000}"/>
    <cellStyle name="20% - Accent1 8 2 4 3 5 2 2" xfId="51821" xr:uid="{00000000-0005-0000-0000-0000B6C90000}"/>
    <cellStyle name="20% - Accent1 8 2 4 3 5 3" xfId="51822" xr:uid="{00000000-0005-0000-0000-0000B7C90000}"/>
    <cellStyle name="20% - Accent1 8 2 4 3 6" xfId="51823" xr:uid="{00000000-0005-0000-0000-0000B8C90000}"/>
    <cellStyle name="20% - Accent1 8 2 4 3 6 2" xfId="51824" xr:uid="{00000000-0005-0000-0000-0000B9C90000}"/>
    <cellStyle name="20% - Accent1 8 2 4 3 6 2 2" xfId="51825" xr:uid="{00000000-0005-0000-0000-0000BAC90000}"/>
    <cellStyle name="20% - Accent1 8 2 4 3 6 3" xfId="51826" xr:uid="{00000000-0005-0000-0000-0000BBC90000}"/>
    <cellStyle name="20% - Accent1 8 2 4 3 7" xfId="51827" xr:uid="{00000000-0005-0000-0000-0000BCC90000}"/>
    <cellStyle name="20% - Accent1 8 2 4 3 7 2" xfId="51828" xr:uid="{00000000-0005-0000-0000-0000BDC90000}"/>
    <cellStyle name="20% - Accent1 8 2 4 3 8" xfId="51829" xr:uid="{00000000-0005-0000-0000-0000BEC90000}"/>
    <cellStyle name="20% - Accent1 8 2 4 3 8 2" xfId="51830" xr:uid="{00000000-0005-0000-0000-0000BFC90000}"/>
    <cellStyle name="20% - Accent1 8 2 4 3 9" xfId="51831" xr:uid="{00000000-0005-0000-0000-0000C0C90000}"/>
    <cellStyle name="20% - Accent1 8 2 4 4" xfId="51832" xr:uid="{00000000-0005-0000-0000-0000C1C90000}"/>
    <cellStyle name="20% - Accent1 8 2 4 4 2" xfId="51833" xr:uid="{00000000-0005-0000-0000-0000C2C90000}"/>
    <cellStyle name="20% - Accent1 8 2 4 4 2 2" xfId="51834" xr:uid="{00000000-0005-0000-0000-0000C3C90000}"/>
    <cellStyle name="20% - Accent1 8 2 4 4 2 2 2" xfId="51835" xr:uid="{00000000-0005-0000-0000-0000C4C90000}"/>
    <cellStyle name="20% - Accent1 8 2 4 4 2 3" xfId="51836" xr:uid="{00000000-0005-0000-0000-0000C5C90000}"/>
    <cellStyle name="20% - Accent1 8 2 4 4 3" xfId="51837" xr:uid="{00000000-0005-0000-0000-0000C6C90000}"/>
    <cellStyle name="20% - Accent1 8 2 4 4 3 2" xfId="51838" xr:uid="{00000000-0005-0000-0000-0000C7C90000}"/>
    <cellStyle name="20% - Accent1 8 2 4 4 4" xfId="51839" xr:uid="{00000000-0005-0000-0000-0000C8C90000}"/>
    <cellStyle name="20% - Accent1 8 2 4 5" xfId="51840" xr:uid="{00000000-0005-0000-0000-0000C9C90000}"/>
    <cellStyle name="20% - Accent1 8 2 4 5 2" xfId="51841" xr:uid="{00000000-0005-0000-0000-0000CAC90000}"/>
    <cellStyle name="20% - Accent1 8 2 4 5 2 2" xfId="51842" xr:uid="{00000000-0005-0000-0000-0000CBC90000}"/>
    <cellStyle name="20% - Accent1 8 2 4 5 2 2 2" xfId="51843" xr:uid="{00000000-0005-0000-0000-0000CCC90000}"/>
    <cellStyle name="20% - Accent1 8 2 4 5 2 3" xfId="51844" xr:uid="{00000000-0005-0000-0000-0000CDC90000}"/>
    <cellStyle name="20% - Accent1 8 2 4 5 3" xfId="51845" xr:uid="{00000000-0005-0000-0000-0000CEC90000}"/>
    <cellStyle name="20% - Accent1 8 2 4 5 3 2" xfId="51846" xr:uid="{00000000-0005-0000-0000-0000CFC90000}"/>
    <cellStyle name="20% - Accent1 8 2 4 5 4" xfId="51847" xr:uid="{00000000-0005-0000-0000-0000D0C90000}"/>
    <cellStyle name="20% - Accent1 8 2 4 6" xfId="51848" xr:uid="{00000000-0005-0000-0000-0000D1C90000}"/>
    <cellStyle name="20% - Accent1 8 2 4 6 2" xfId="51849" xr:uid="{00000000-0005-0000-0000-0000D2C90000}"/>
    <cellStyle name="20% - Accent1 8 2 4 6 2 2" xfId="51850" xr:uid="{00000000-0005-0000-0000-0000D3C90000}"/>
    <cellStyle name="20% - Accent1 8 2 4 6 2 2 2" xfId="51851" xr:uid="{00000000-0005-0000-0000-0000D4C90000}"/>
    <cellStyle name="20% - Accent1 8 2 4 6 2 3" xfId="51852" xr:uid="{00000000-0005-0000-0000-0000D5C90000}"/>
    <cellStyle name="20% - Accent1 8 2 4 6 3" xfId="51853" xr:uid="{00000000-0005-0000-0000-0000D6C90000}"/>
    <cellStyle name="20% - Accent1 8 2 4 6 3 2" xfId="51854" xr:uid="{00000000-0005-0000-0000-0000D7C90000}"/>
    <cellStyle name="20% - Accent1 8 2 4 6 4" xfId="51855" xr:uid="{00000000-0005-0000-0000-0000D8C90000}"/>
    <cellStyle name="20% - Accent1 8 2 4 7" xfId="51856" xr:uid="{00000000-0005-0000-0000-0000D9C90000}"/>
    <cellStyle name="20% - Accent1 8 2 4 7 2" xfId="51857" xr:uid="{00000000-0005-0000-0000-0000DAC90000}"/>
    <cellStyle name="20% - Accent1 8 2 4 7 2 2" xfId="51858" xr:uid="{00000000-0005-0000-0000-0000DBC90000}"/>
    <cellStyle name="20% - Accent1 8 2 4 7 3" xfId="51859" xr:uid="{00000000-0005-0000-0000-0000DCC90000}"/>
    <cellStyle name="20% - Accent1 8 2 4 8" xfId="51860" xr:uid="{00000000-0005-0000-0000-0000DDC90000}"/>
    <cellStyle name="20% - Accent1 8 2 4 8 2" xfId="51861" xr:uid="{00000000-0005-0000-0000-0000DEC90000}"/>
    <cellStyle name="20% - Accent1 8 2 4 8 2 2" xfId="51862" xr:uid="{00000000-0005-0000-0000-0000DFC90000}"/>
    <cellStyle name="20% - Accent1 8 2 4 8 3" xfId="51863" xr:uid="{00000000-0005-0000-0000-0000E0C90000}"/>
    <cellStyle name="20% - Accent1 8 2 4 9" xfId="51864" xr:uid="{00000000-0005-0000-0000-0000E1C90000}"/>
    <cellStyle name="20% - Accent1 8 2 4 9 2" xfId="51865" xr:uid="{00000000-0005-0000-0000-0000E2C90000}"/>
    <cellStyle name="20% - Accent1 8 2 5" xfId="51866" xr:uid="{00000000-0005-0000-0000-0000E3C90000}"/>
    <cellStyle name="20% - Accent1 8 2 5 2" xfId="51867" xr:uid="{00000000-0005-0000-0000-0000E4C90000}"/>
    <cellStyle name="20% - Accent1 8 2 5 2 2" xfId="51868" xr:uid="{00000000-0005-0000-0000-0000E5C90000}"/>
    <cellStyle name="20% - Accent1 8 2 5 2 2 2" xfId="51869" xr:uid="{00000000-0005-0000-0000-0000E6C90000}"/>
    <cellStyle name="20% - Accent1 8 2 5 2 2 2 2" xfId="51870" xr:uid="{00000000-0005-0000-0000-0000E7C90000}"/>
    <cellStyle name="20% - Accent1 8 2 5 2 2 3" xfId="51871" xr:uid="{00000000-0005-0000-0000-0000E8C90000}"/>
    <cellStyle name="20% - Accent1 8 2 5 2 3" xfId="51872" xr:uid="{00000000-0005-0000-0000-0000E9C90000}"/>
    <cellStyle name="20% - Accent1 8 2 5 2 3 2" xfId="51873" xr:uid="{00000000-0005-0000-0000-0000EAC90000}"/>
    <cellStyle name="20% - Accent1 8 2 5 2 4" xfId="51874" xr:uid="{00000000-0005-0000-0000-0000EBC90000}"/>
    <cellStyle name="20% - Accent1 8 2 5 3" xfId="51875" xr:uid="{00000000-0005-0000-0000-0000ECC90000}"/>
    <cellStyle name="20% - Accent1 8 2 5 3 2" xfId="51876" xr:uid="{00000000-0005-0000-0000-0000EDC90000}"/>
    <cellStyle name="20% - Accent1 8 2 5 3 2 2" xfId="51877" xr:uid="{00000000-0005-0000-0000-0000EEC90000}"/>
    <cellStyle name="20% - Accent1 8 2 5 3 2 2 2" xfId="51878" xr:uid="{00000000-0005-0000-0000-0000EFC90000}"/>
    <cellStyle name="20% - Accent1 8 2 5 3 2 3" xfId="51879" xr:uid="{00000000-0005-0000-0000-0000F0C90000}"/>
    <cellStyle name="20% - Accent1 8 2 5 3 3" xfId="51880" xr:uid="{00000000-0005-0000-0000-0000F1C90000}"/>
    <cellStyle name="20% - Accent1 8 2 5 3 3 2" xfId="51881" xr:uid="{00000000-0005-0000-0000-0000F2C90000}"/>
    <cellStyle name="20% - Accent1 8 2 5 3 4" xfId="51882" xr:uid="{00000000-0005-0000-0000-0000F3C90000}"/>
    <cellStyle name="20% - Accent1 8 2 5 4" xfId="51883" xr:uid="{00000000-0005-0000-0000-0000F4C90000}"/>
    <cellStyle name="20% - Accent1 8 2 5 4 2" xfId="51884" xr:uid="{00000000-0005-0000-0000-0000F5C90000}"/>
    <cellStyle name="20% - Accent1 8 2 5 4 2 2" xfId="51885" xr:uid="{00000000-0005-0000-0000-0000F6C90000}"/>
    <cellStyle name="20% - Accent1 8 2 5 4 2 2 2" xfId="51886" xr:uid="{00000000-0005-0000-0000-0000F7C90000}"/>
    <cellStyle name="20% - Accent1 8 2 5 4 2 3" xfId="51887" xr:uid="{00000000-0005-0000-0000-0000F8C90000}"/>
    <cellStyle name="20% - Accent1 8 2 5 4 3" xfId="51888" xr:uid="{00000000-0005-0000-0000-0000F9C90000}"/>
    <cellStyle name="20% - Accent1 8 2 5 4 3 2" xfId="51889" xr:uid="{00000000-0005-0000-0000-0000FAC90000}"/>
    <cellStyle name="20% - Accent1 8 2 5 4 4" xfId="51890" xr:uid="{00000000-0005-0000-0000-0000FBC90000}"/>
    <cellStyle name="20% - Accent1 8 2 5 5" xfId="51891" xr:uid="{00000000-0005-0000-0000-0000FCC90000}"/>
    <cellStyle name="20% - Accent1 8 2 5 5 2" xfId="51892" xr:uid="{00000000-0005-0000-0000-0000FDC90000}"/>
    <cellStyle name="20% - Accent1 8 2 5 5 2 2" xfId="51893" xr:uid="{00000000-0005-0000-0000-0000FEC90000}"/>
    <cellStyle name="20% - Accent1 8 2 5 5 3" xfId="51894" xr:uid="{00000000-0005-0000-0000-0000FFC90000}"/>
    <cellStyle name="20% - Accent1 8 2 5 6" xfId="51895" xr:uid="{00000000-0005-0000-0000-000000CA0000}"/>
    <cellStyle name="20% - Accent1 8 2 5 6 2" xfId="51896" xr:uid="{00000000-0005-0000-0000-000001CA0000}"/>
    <cellStyle name="20% - Accent1 8 2 5 6 2 2" xfId="51897" xr:uid="{00000000-0005-0000-0000-000002CA0000}"/>
    <cellStyle name="20% - Accent1 8 2 5 6 3" xfId="51898" xr:uid="{00000000-0005-0000-0000-000003CA0000}"/>
    <cellStyle name="20% - Accent1 8 2 5 7" xfId="51899" xr:uid="{00000000-0005-0000-0000-000004CA0000}"/>
    <cellStyle name="20% - Accent1 8 2 5 7 2" xfId="51900" xr:uid="{00000000-0005-0000-0000-000005CA0000}"/>
    <cellStyle name="20% - Accent1 8 2 5 8" xfId="51901" xr:uid="{00000000-0005-0000-0000-000006CA0000}"/>
    <cellStyle name="20% - Accent1 8 2 5 8 2" xfId="51902" xr:uid="{00000000-0005-0000-0000-000007CA0000}"/>
    <cellStyle name="20% - Accent1 8 2 5 9" xfId="51903" xr:uid="{00000000-0005-0000-0000-000008CA0000}"/>
    <cellStyle name="20% - Accent1 8 2 6" xfId="51904" xr:uid="{00000000-0005-0000-0000-000009CA0000}"/>
    <cellStyle name="20% - Accent1 8 2 6 2" xfId="51905" xr:uid="{00000000-0005-0000-0000-00000ACA0000}"/>
    <cellStyle name="20% - Accent1 8 2 6 2 2" xfId="51906" xr:uid="{00000000-0005-0000-0000-00000BCA0000}"/>
    <cellStyle name="20% - Accent1 8 2 6 2 2 2" xfId="51907" xr:uid="{00000000-0005-0000-0000-00000CCA0000}"/>
    <cellStyle name="20% - Accent1 8 2 6 2 2 2 2" xfId="51908" xr:uid="{00000000-0005-0000-0000-00000DCA0000}"/>
    <cellStyle name="20% - Accent1 8 2 6 2 2 3" xfId="51909" xr:uid="{00000000-0005-0000-0000-00000ECA0000}"/>
    <cellStyle name="20% - Accent1 8 2 6 2 3" xfId="51910" xr:uid="{00000000-0005-0000-0000-00000FCA0000}"/>
    <cellStyle name="20% - Accent1 8 2 6 2 3 2" xfId="51911" xr:uid="{00000000-0005-0000-0000-000010CA0000}"/>
    <cellStyle name="20% - Accent1 8 2 6 2 4" xfId="51912" xr:uid="{00000000-0005-0000-0000-000011CA0000}"/>
    <cellStyle name="20% - Accent1 8 2 6 3" xfId="51913" xr:uid="{00000000-0005-0000-0000-000012CA0000}"/>
    <cellStyle name="20% - Accent1 8 2 6 3 2" xfId="51914" xr:uid="{00000000-0005-0000-0000-000013CA0000}"/>
    <cellStyle name="20% - Accent1 8 2 6 3 2 2" xfId="51915" xr:uid="{00000000-0005-0000-0000-000014CA0000}"/>
    <cellStyle name="20% - Accent1 8 2 6 3 2 2 2" xfId="51916" xr:uid="{00000000-0005-0000-0000-000015CA0000}"/>
    <cellStyle name="20% - Accent1 8 2 6 3 2 3" xfId="51917" xr:uid="{00000000-0005-0000-0000-000016CA0000}"/>
    <cellStyle name="20% - Accent1 8 2 6 3 3" xfId="51918" xr:uid="{00000000-0005-0000-0000-000017CA0000}"/>
    <cellStyle name="20% - Accent1 8 2 6 3 3 2" xfId="51919" xr:uid="{00000000-0005-0000-0000-000018CA0000}"/>
    <cellStyle name="20% - Accent1 8 2 6 3 4" xfId="51920" xr:uid="{00000000-0005-0000-0000-000019CA0000}"/>
    <cellStyle name="20% - Accent1 8 2 6 4" xfId="51921" xr:uid="{00000000-0005-0000-0000-00001ACA0000}"/>
    <cellStyle name="20% - Accent1 8 2 6 4 2" xfId="51922" xr:uid="{00000000-0005-0000-0000-00001BCA0000}"/>
    <cellStyle name="20% - Accent1 8 2 6 4 2 2" xfId="51923" xr:uid="{00000000-0005-0000-0000-00001CCA0000}"/>
    <cellStyle name="20% - Accent1 8 2 6 4 2 2 2" xfId="51924" xr:uid="{00000000-0005-0000-0000-00001DCA0000}"/>
    <cellStyle name="20% - Accent1 8 2 6 4 2 3" xfId="51925" xr:uid="{00000000-0005-0000-0000-00001ECA0000}"/>
    <cellStyle name="20% - Accent1 8 2 6 4 3" xfId="51926" xr:uid="{00000000-0005-0000-0000-00001FCA0000}"/>
    <cellStyle name="20% - Accent1 8 2 6 4 3 2" xfId="51927" xr:uid="{00000000-0005-0000-0000-000020CA0000}"/>
    <cellStyle name="20% - Accent1 8 2 6 4 4" xfId="51928" xr:uid="{00000000-0005-0000-0000-000021CA0000}"/>
    <cellStyle name="20% - Accent1 8 2 6 5" xfId="51929" xr:uid="{00000000-0005-0000-0000-000022CA0000}"/>
    <cellStyle name="20% - Accent1 8 2 6 5 2" xfId="51930" xr:uid="{00000000-0005-0000-0000-000023CA0000}"/>
    <cellStyle name="20% - Accent1 8 2 6 5 2 2" xfId="51931" xr:uid="{00000000-0005-0000-0000-000024CA0000}"/>
    <cellStyle name="20% - Accent1 8 2 6 5 3" xfId="51932" xr:uid="{00000000-0005-0000-0000-000025CA0000}"/>
    <cellStyle name="20% - Accent1 8 2 6 6" xfId="51933" xr:uid="{00000000-0005-0000-0000-000026CA0000}"/>
    <cellStyle name="20% - Accent1 8 2 6 6 2" xfId="51934" xr:uid="{00000000-0005-0000-0000-000027CA0000}"/>
    <cellStyle name="20% - Accent1 8 2 6 6 2 2" xfId="51935" xr:uid="{00000000-0005-0000-0000-000028CA0000}"/>
    <cellStyle name="20% - Accent1 8 2 6 6 3" xfId="51936" xr:uid="{00000000-0005-0000-0000-000029CA0000}"/>
    <cellStyle name="20% - Accent1 8 2 6 7" xfId="51937" xr:uid="{00000000-0005-0000-0000-00002ACA0000}"/>
    <cellStyle name="20% - Accent1 8 2 6 7 2" xfId="51938" xr:uid="{00000000-0005-0000-0000-00002BCA0000}"/>
    <cellStyle name="20% - Accent1 8 2 6 8" xfId="51939" xr:uid="{00000000-0005-0000-0000-00002CCA0000}"/>
    <cellStyle name="20% - Accent1 8 2 6 8 2" xfId="51940" xr:uid="{00000000-0005-0000-0000-00002DCA0000}"/>
    <cellStyle name="20% - Accent1 8 2 6 9" xfId="51941" xr:uid="{00000000-0005-0000-0000-00002ECA0000}"/>
    <cellStyle name="20% - Accent1 8 2 7" xfId="51942" xr:uid="{00000000-0005-0000-0000-00002FCA0000}"/>
    <cellStyle name="20% - Accent1 8 2 7 2" xfId="51943" xr:uid="{00000000-0005-0000-0000-000030CA0000}"/>
    <cellStyle name="20% - Accent1 8 2 7 2 2" xfId="51944" xr:uid="{00000000-0005-0000-0000-000031CA0000}"/>
    <cellStyle name="20% - Accent1 8 2 7 2 2 2" xfId="51945" xr:uid="{00000000-0005-0000-0000-000032CA0000}"/>
    <cellStyle name="20% - Accent1 8 2 7 2 3" xfId="51946" xr:uid="{00000000-0005-0000-0000-000033CA0000}"/>
    <cellStyle name="20% - Accent1 8 2 7 3" xfId="51947" xr:uid="{00000000-0005-0000-0000-000034CA0000}"/>
    <cellStyle name="20% - Accent1 8 2 7 3 2" xfId="51948" xr:uid="{00000000-0005-0000-0000-000035CA0000}"/>
    <cellStyle name="20% - Accent1 8 2 7 4" xfId="51949" xr:uid="{00000000-0005-0000-0000-000036CA0000}"/>
    <cellStyle name="20% - Accent1 8 2 8" xfId="51950" xr:uid="{00000000-0005-0000-0000-000037CA0000}"/>
    <cellStyle name="20% - Accent1 8 2 8 2" xfId="51951" xr:uid="{00000000-0005-0000-0000-000038CA0000}"/>
    <cellStyle name="20% - Accent1 8 2 8 2 2" xfId="51952" xr:uid="{00000000-0005-0000-0000-000039CA0000}"/>
    <cellStyle name="20% - Accent1 8 2 8 2 2 2" xfId="51953" xr:uid="{00000000-0005-0000-0000-00003ACA0000}"/>
    <cellStyle name="20% - Accent1 8 2 8 2 3" xfId="51954" xr:uid="{00000000-0005-0000-0000-00003BCA0000}"/>
    <cellStyle name="20% - Accent1 8 2 8 3" xfId="51955" xr:uid="{00000000-0005-0000-0000-00003CCA0000}"/>
    <cellStyle name="20% - Accent1 8 2 8 3 2" xfId="51956" xr:uid="{00000000-0005-0000-0000-00003DCA0000}"/>
    <cellStyle name="20% - Accent1 8 2 8 4" xfId="51957" xr:uid="{00000000-0005-0000-0000-00003ECA0000}"/>
    <cellStyle name="20% - Accent1 8 2 9" xfId="51958" xr:uid="{00000000-0005-0000-0000-00003FCA0000}"/>
    <cellStyle name="20% - Accent1 8 2 9 2" xfId="51959" xr:uid="{00000000-0005-0000-0000-000040CA0000}"/>
    <cellStyle name="20% - Accent1 8 2 9 2 2" xfId="51960" xr:uid="{00000000-0005-0000-0000-000041CA0000}"/>
    <cellStyle name="20% - Accent1 8 2 9 2 2 2" xfId="51961" xr:uid="{00000000-0005-0000-0000-000042CA0000}"/>
    <cellStyle name="20% - Accent1 8 2 9 2 3" xfId="51962" xr:uid="{00000000-0005-0000-0000-000043CA0000}"/>
    <cellStyle name="20% - Accent1 8 2 9 3" xfId="51963" xr:uid="{00000000-0005-0000-0000-000044CA0000}"/>
    <cellStyle name="20% - Accent1 8 2 9 3 2" xfId="51964" xr:uid="{00000000-0005-0000-0000-000045CA0000}"/>
    <cellStyle name="20% - Accent1 8 2 9 4" xfId="51965" xr:uid="{00000000-0005-0000-0000-000046CA0000}"/>
    <cellStyle name="20% - Accent1 8 3" xfId="51966" xr:uid="{00000000-0005-0000-0000-000047CA0000}"/>
    <cellStyle name="20% - Accent1 8 3 10" xfId="51967" xr:uid="{00000000-0005-0000-0000-000048CA0000}"/>
    <cellStyle name="20% - Accent1 8 3 10 2" xfId="51968" xr:uid="{00000000-0005-0000-0000-000049CA0000}"/>
    <cellStyle name="20% - Accent1 8 3 11" xfId="51969" xr:uid="{00000000-0005-0000-0000-00004ACA0000}"/>
    <cellStyle name="20% - Accent1 8 3 2" xfId="51970" xr:uid="{00000000-0005-0000-0000-00004BCA0000}"/>
    <cellStyle name="20% - Accent1 8 3 2 2" xfId="51971" xr:uid="{00000000-0005-0000-0000-00004CCA0000}"/>
    <cellStyle name="20% - Accent1 8 3 2 2 2" xfId="51972" xr:uid="{00000000-0005-0000-0000-00004DCA0000}"/>
    <cellStyle name="20% - Accent1 8 3 2 2 2 2" xfId="51973" xr:uid="{00000000-0005-0000-0000-00004ECA0000}"/>
    <cellStyle name="20% - Accent1 8 3 2 2 2 2 2" xfId="51974" xr:uid="{00000000-0005-0000-0000-00004FCA0000}"/>
    <cellStyle name="20% - Accent1 8 3 2 2 2 3" xfId="51975" xr:uid="{00000000-0005-0000-0000-000050CA0000}"/>
    <cellStyle name="20% - Accent1 8 3 2 2 3" xfId="51976" xr:uid="{00000000-0005-0000-0000-000051CA0000}"/>
    <cellStyle name="20% - Accent1 8 3 2 2 3 2" xfId="51977" xr:uid="{00000000-0005-0000-0000-000052CA0000}"/>
    <cellStyle name="20% - Accent1 8 3 2 2 4" xfId="51978" xr:uid="{00000000-0005-0000-0000-000053CA0000}"/>
    <cellStyle name="20% - Accent1 8 3 2 3" xfId="51979" xr:uid="{00000000-0005-0000-0000-000054CA0000}"/>
    <cellStyle name="20% - Accent1 8 3 2 3 2" xfId="51980" xr:uid="{00000000-0005-0000-0000-000055CA0000}"/>
    <cellStyle name="20% - Accent1 8 3 2 3 2 2" xfId="51981" xr:uid="{00000000-0005-0000-0000-000056CA0000}"/>
    <cellStyle name="20% - Accent1 8 3 2 3 2 2 2" xfId="51982" xr:uid="{00000000-0005-0000-0000-000057CA0000}"/>
    <cellStyle name="20% - Accent1 8 3 2 3 2 3" xfId="51983" xr:uid="{00000000-0005-0000-0000-000058CA0000}"/>
    <cellStyle name="20% - Accent1 8 3 2 3 3" xfId="51984" xr:uid="{00000000-0005-0000-0000-000059CA0000}"/>
    <cellStyle name="20% - Accent1 8 3 2 3 3 2" xfId="51985" xr:uid="{00000000-0005-0000-0000-00005ACA0000}"/>
    <cellStyle name="20% - Accent1 8 3 2 3 4" xfId="51986" xr:uid="{00000000-0005-0000-0000-00005BCA0000}"/>
    <cellStyle name="20% - Accent1 8 3 2 4" xfId="51987" xr:uid="{00000000-0005-0000-0000-00005CCA0000}"/>
    <cellStyle name="20% - Accent1 8 3 2 4 2" xfId="51988" xr:uid="{00000000-0005-0000-0000-00005DCA0000}"/>
    <cellStyle name="20% - Accent1 8 3 2 4 2 2" xfId="51989" xr:uid="{00000000-0005-0000-0000-00005ECA0000}"/>
    <cellStyle name="20% - Accent1 8 3 2 4 2 2 2" xfId="51990" xr:uid="{00000000-0005-0000-0000-00005FCA0000}"/>
    <cellStyle name="20% - Accent1 8 3 2 4 2 3" xfId="51991" xr:uid="{00000000-0005-0000-0000-000060CA0000}"/>
    <cellStyle name="20% - Accent1 8 3 2 4 3" xfId="51992" xr:uid="{00000000-0005-0000-0000-000061CA0000}"/>
    <cellStyle name="20% - Accent1 8 3 2 4 3 2" xfId="51993" xr:uid="{00000000-0005-0000-0000-000062CA0000}"/>
    <cellStyle name="20% - Accent1 8 3 2 4 4" xfId="51994" xr:uid="{00000000-0005-0000-0000-000063CA0000}"/>
    <cellStyle name="20% - Accent1 8 3 2 5" xfId="51995" xr:uid="{00000000-0005-0000-0000-000064CA0000}"/>
    <cellStyle name="20% - Accent1 8 3 2 5 2" xfId="51996" xr:uid="{00000000-0005-0000-0000-000065CA0000}"/>
    <cellStyle name="20% - Accent1 8 3 2 5 2 2" xfId="51997" xr:uid="{00000000-0005-0000-0000-000066CA0000}"/>
    <cellStyle name="20% - Accent1 8 3 2 5 3" xfId="51998" xr:uid="{00000000-0005-0000-0000-000067CA0000}"/>
    <cellStyle name="20% - Accent1 8 3 2 6" xfId="51999" xr:uid="{00000000-0005-0000-0000-000068CA0000}"/>
    <cellStyle name="20% - Accent1 8 3 2 6 2" xfId="52000" xr:uid="{00000000-0005-0000-0000-000069CA0000}"/>
    <cellStyle name="20% - Accent1 8 3 2 6 2 2" xfId="52001" xr:uid="{00000000-0005-0000-0000-00006ACA0000}"/>
    <cellStyle name="20% - Accent1 8 3 2 6 3" xfId="52002" xr:uid="{00000000-0005-0000-0000-00006BCA0000}"/>
    <cellStyle name="20% - Accent1 8 3 2 7" xfId="52003" xr:uid="{00000000-0005-0000-0000-00006CCA0000}"/>
    <cellStyle name="20% - Accent1 8 3 2 7 2" xfId="52004" xr:uid="{00000000-0005-0000-0000-00006DCA0000}"/>
    <cellStyle name="20% - Accent1 8 3 2 8" xfId="52005" xr:uid="{00000000-0005-0000-0000-00006ECA0000}"/>
    <cellStyle name="20% - Accent1 8 3 2 8 2" xfId="52006" xr:uid="{00000000-0005-0000-0000-00006FCA0000}"/>
    <cellStyle name="20% - Accent1 8 3 2 9" xfId="52007" xr:uid="{00000000-0005-0000-0000-000070CA0000}"/>
    <cellStyle name="20% - Accent1 8 3 3" xfId="52008" xr:uid="{00000000-0005-0000-0000-000071CA0000}"/>
    <cellStyle name="20% - Accent1 8 3 3 2" xfId="52009" xr:uid="{00000000-0005-0000-0000-000072CA0000}"/>
    <cellStyle name="20% - Accent1 8 3 3 2 2" xfId="52010" xr:uid="{00000000-0005-0000-0000-000073CA0000}"/>
    <cellStyle name="20% - Accent1 8 3 3 2 2 2" xfId="52011" xr:uid="{00000000-0005-0000-0000-000074CA0000}"/>
    <cellStyle name="20% - Accent1 8 3 3 2 2 2 2" xfId="52012" xr:uid="{00000000-0005-0000-0000-000075CA0000}"/>
    <cellStyle name="20% - Accent1 8 3 3 2 2 3" xfId="52013" xr:uid="{00000000-0005-0000-0000-000076CA0000}"/>
    <cellStyle name="20% - Accent1 8 3 3 2 3" xfId="52014" xr:uid="{00000000-0005-0000-0000-000077CA0000}"/>
    <cellStyle name="20% - Accent1 8 3 3 2 3 2" xfId="52015" xr:uid="{00000000-0005-0000-0000-000078CA0000}"/>
    <cellStyle name="20% - Accent1 8 3 3 2 4" xfId="52016" xr:uid="{00000000-0005-0000-0000-000079CA0000}"/>
    <cellStyle name="20% - Accent1 8 3 3 3" xfId="52017" xr:uid="{00000000-0005-0000-0000-00007ACA0000}"/>
    <cellStyle name="20% - Accent1 8 3 3 3 2" xfId="52018" xr:uid="{00000000-0005-0000-0000-00007BCA0000}"/>
    <cellStyle name="20% - Accent1 8 3 3 3 2 2" xfId="52019" xr:uid="{00000000-0005-0000-0000-00007CCA0000}"/>
    <cellStyle name="20% - Accent1 8 3 3 3 2 2 2" xfId="52020" xr:uid="{00000000-0005-0000-0000-00007DCA0000}"/>
    <cellStyle name="20% - Accent1 8 3 3 3 2 3" xfId="52021" xr:uid="{00000000-0005-0000-0000-00007ECA0000}"/>
    <cellStyle name="20% - Accent1 8 3 3 3 3" xfId="52022" xr:uid="{00000000-0005-0000-0000-00007FCA0000}"/>
    <cellStyle name="20% - Accent1 8 3 3 3 3 2" xfId="52023" xr:uid="{00000000-0005-0000-0000-000080CA0000}"/>
    <cellStyle name="20% - Accent1 8 3 3 3 4" xfId="52024" xr:uid="{00000000-0005-0000-0000-000081CA0000}"/>
    <cellStyle name="20% - Accent1 8 3 3 4" xfId="52025" xr:uid="{00000000-0005-0000-0000-000082CA0000}"/>
    <cellStyle name="20% - Accent1 8 3 3 4 2" xfId="52026" xr:uid="{00000000-0005-0000-0000-000083CA0000}"/>
    <cellStyle name="20% - Accent1 8 3 3 4 2 2" xfId="52027" xr:uid="{00000000-0005-0000-0000-000084CA0000}"/>
    <cellStyle name="20% - Accent1 8 3 3 4 2 2 2" xfId="52028" xr:uid="{00000000-0005-0000-0000-000085CA0000}"/>
    <cellStyle name="20% - Accent1 8 3 3 4 2 3" xfId="52029" xr:uid="{00000000-0005-0000-0000-000086CA0000}"/>
    <cellStyle name="20% - Accent1 8 3 3 4 3" xfId="52030" xr:uid="{00000000-0005-0000-0000-000087CA0000}"/>
    <cellStyle name="20% - Accent1 8 3 3 4 3 2" xfId="52031" xr:uid="{00000000-0005-0000-0000-000088CA0000}"/>
    <cellStyle name="20% - Accent1 8 3 3 4 4" xfId="52032" xr:uid="{00000000-0005-0000-0000-000089CA0000}"/>
    <cellStyle name="20% - Accent1 8 3 3 5" xfId="52033" xr:uid="{00000000-0005-0000-0000-00008ACA0000}"/>
    <cellStyle name="20% - Accent1 8 3 3 5 2" xfId="52034" xr:uid="{00000000-0005-0000-0000-00008BCA0000}"/>
    <cellStyle name="20% - Accent1 8 3 3 5 2 2" xfId="52035" xr:uid="{00000000-0005-0000-0000-00008CCA0000}"/>
    <cellStyle name="20% - Accent1 8 3 3 5 3" xfId="52036" xr:uid="{00000000-0005-0000-0000-00008DCA0000}"/>
    <cellStyle name="20% - Accent1 8 3 3 6" xfId="52037" xr:uid="{00000000-0005-0000-0000-00008ECA0000}"/>
    <cellStyle name="20% - Accent1 8 3 3 6 2" xfId="52038" xr:uid="{00000000-0005-0000-0000-00008FCA0000}"/>
    <cellStyle name="20% - Accent1 8 3 3 6 2 2" xfId="52039" xr:uid="{00000000-0005-0000-0000-000090CA0000}"/>
    <cellStyle name="20% - Accent1 8 3 3 6 3" xfId="52040" xr:uid="{00000000-0005-0000-0000-000091CA0000}"/>
    <cellStyle name="20% - Accent1 8 3 3 7" xfId="52041" xr:uid="{00000000-0005-0000-0000-000092CA0000}"/>
    <cellStyle name="20% - Accent1 8 3 3 7 2" xfId="52042" xr:uid="{00000000-0005-0000-0000-000093CA0000}"/>
    <cellStyle name="20% - Accent1 8 3 3 8" xfId="52043" xr:uid="{00000000-0005-0000-0000-000094CA0000}"/>
    <cellStyle name="20% - Accent1 8 3 3 8 2" xfId="52044" xr:uid="{00000000-0005-0000-0000-000095CA0000}"/>
    <cellStyle name="20% - Accent1 8 3 3 9" xfId="52045" xr:uid="{00000000-0005-0000-0000-000096CA0000}"/>
    <cellStyle name="20% - Accent1 8 3 4" xfId="52046" xr:uid="{00000000-0005-0000-0000-000097CA0000}"/>
    <cellStyle name="20% - Accent1 8 3 4 2" xfId="52047" xr:uid="{00000000-0005-0000-0000-000098CA0000}"/>
    <cellStyle name="20% - Accent1 8 3 4 2 2" xfId="52048" xr:uid="{00000000-0005-0000-0000-000099CA0000}"/>
    <cellStyle name="20% - Accent1 8 3 4 2 2 2" xfId="52049" xr:uid="{00000000-0005-0000-0000-00009ACA0000}"/>
    <cellStyle name="20% - Accent1 8 3 4 2 3" xfId="52050" xr:uid="{00000000-0005-0000-0000-00009BCA0000}"/>
    <cellStyle name="20% - Accent1 8 3 4 3" xfId="52051" xr:uid="{00000000-0005-0000-0000-00009CCA0000}"/>
    <cellStyle name="20% - Accent1 8 3 4 3 2" xfId="52052" xr:uid="{00000000-0005-0000-0000-00009DCA0000}"/>
    <cellStyle name="20% - Accent1 8 3 4 4" xfId="52053" xr:uid="{00000000-0005-0000-0000-00009ECA0000}"/>
    <cellStyle name="20% - Accent1 8 3 5" xfId="52054" xr:uid="{00000000-0005-0000-0000-00009FCA0000}"/>
    <cellStyle name="20% - Accent1 8 3 5 2" xfId="52055" xr:uid="{00000000-0005-0000-0000-0000A0CA0000}"/>
    <cellStyle name="20% - Accent1 8 3 5 2 2" xfId="52056" xr:uid="{00000000-0005-0000-0000-0000A1CA0000}"/>
    <cellStyle name="20% - Accent1 8 3 5 2 2 2" xfId="52057" xr:uid="{00000000-0005-0000-0000-0000A2CA0000}"/>
    <cellStyle name="20% - Accent1 8 3 5 2 3" xfId="52058" xr:uid="{00000000-0005-0000-0000-0000A3CA0000}"/>
    <cellStyle name="20% - Accent1 8 3 5 3" xfId="52059" xr:uid="{00000000-0005-0000-0000-0000A4CA0000}"/>
    <cellStyle name="20% - Accent1 8 3 5 3 2" xfId="52060" xr:uid="{00000000-0005-0000-0000-0000A5CA0000}"/>
    <cellStyle name="20% - Accent1 8 3 5 4" xfId="52061" xr:uid="{00000000-0005-0000-0000-0000A6CA0000}"/>
    <cellStyle name="20% - Accent1 8 3 6" xfId="52062" xr:uid="{00000000-0005-0000-0000-0000A7CA0000}"/>
    <cellStyle name="20% - Accent1 8 3 6 2" xfId="52063" xr:uid="{00000000-0005-0000-0000-0000A8CA0000}"/>
    <cellStyle name="20% - Accent1 8 3 6 2 2" xfId="52064" xr:uid="{00000000-0005-0000-0000-0000A9CA0000}"/>
    <cellStyle name="20% - Accent1 8 3 6 2 2 2" xfId="52065" xr:uid="{00000000-0005-0000-0000-0000AACA0000}"/>
    <cellStyle name="20% - Accent1 8 3 6 2 3" xfId="52066" xr:uid="{00000000-0005-0000-0000-0000ABCA0000}"/>
    <cellStyle name="20% - Accent1 8 3 6 3" xfId="52067" xr:uid="{00000000-0005-0000-0000-0000ACCA0000}"/>
    <cellStyle name="20% - Accent1 8 3 6 3 2" xfId="52068" xr:uid="{00000000-0005-0000-0000-0000ADCA0000}"/>
    <cellStyle name="20% - Accent1 8 3 6 4" xfId="52069" xr:uid="{00000000-0005-0000-0000-0000AECA0000}"/>
    <cellStyle name="20% - Accent1 8 3 7" xfId="52070" xr:uid="{00000000-0005-0000-0000-0000AFCA0000}"/>
    <cellStyle name="20% - Accent1 8 3 7 2" xfId="52071" xr:uid="{00000000-0005-0000-0000-0000B0CA0000}"/>
    <cellStyle name="20% - Accent1 8 3 7 2 2" xfId="52072" xr:uid="{00000000-0005-0000-0000-0000B1CA0000}"/>
    <cellStyle name="20% - Accent1 8 3 7 3" xfId="52073" xr:uid="{00000000-0005-0000-0000-0000B2CA0000}"/>
    <cellStyle name="20% - Accent1 8 3 8" xfId="52074" xr:uid="{00000000-0005-0000-0000-0000B3CA0000}"/>
    <cellStyle name="20% - Accent1 8 3 8 2" xfId="52075" xr:uid="{00000000-0005-0000-0000-0000B4CA0000}"/>
    <cellStyle name="20% - Accent1 8 3 8 2 2" xfId="52076" xr:uid="{00000000-0005-0000-0000-0000B5CA0000}"/>
    <cellStyle name="20% - Accent1 8 3 8 3" xfId="52077" xr:uid="{00000000-0005-0000-0000-0000B6CA0000}"/>
    <cellStyle name="20% - Accent1 8 3 9" xfId="52078" xr:uid="{00000000-0005-0000-0000-0000B7CA0000}"/>
    <cellStyle name="20% - Accent1 8 3 9 2" xfId="52079" xr:uid="{00000000-0005-0000-0000-0000B8CA0000}"/>
    <cellStyle name="20% - Accent1 8 4" xfId="52080" xr:uid="{00000000-0005-0000-0000-0000B9CA0000}"/>
    <cellStyle name="20% - Accent1 8 4 10" xfId="52081" xr:uid="{00000000-0005-0000-0000-0000BACA0000}"/>
    <cellStyle name="20% - Accent1 8 4 10 2" xfId="52082" xr:uid="{00000000-0005-0000-0000-0000BBCA0000}"/>
    <cellStyle name="20% - Accent1 8 4 11" xfId="52083" xr:uid="{00000000-0005-0000-0000-0000BCCA0000}"/>
    <cellStyle name="20% - Accent1 8 4 2" xfId="52084" xr:uid="{00000000-0005-0000-0000-0000BDCA0000}"/>
    <cellStyle name="20% - Accent1 8 4 2 2" xfId="52085" xr:uid="{00000000-0005-0000-0000-0000BECA0000}"/>
    <cellStyle name="20% - Accent1 8 4 2 2 2" xfId="52086" xr:uid="{00000000-0005-0000-0000-0000BFCA0000}"/>
    <cellStyle name="20% - Accent1 8 4 2 2 2 2" xfId="52087" xr:uid="{00000000-0005-0000-0000-0000C0CA0000}"/>
    <cellStyle name="20% - Accent1 8 4 2 2 2 2 2" xfId="52088" xr:uid="{00000000-0005-0000-0000-0000C1CA0000}"/>
    <cellStyle name="20% - Accent1 8 4 2 2 2 3" xfId="52089" xr:uid="{00000000-0005-0000-0000-0000C2CA0000}"/>
    <cellStyle name="20% - Accent1 8 4 2 2 3" xfId="52090" xr:uid="{00000000-0005-0000-0000-0000C3CA0000}"/>
    <cellStyle name="20% - Accent1 8 4 2 2 3 2" xfId="52091" xr:uid="{00000000-0005-0000-0000-0000C4CA0000}"/>
    <cellStyle name="20% - Accent1 8 4 2 2 4" xfId="52092" xr:uid="{00000000-0005-0000-0000-0000C5CA0000}"/>
    <cellStyle name="20% - Accent1 8 4 2 3" xfId="52093" xr:uid="{00000000-0005-0000-0000-0000C6CA0000}"/>
    <cellStyle name="20% - Accent1 8 4 2 3 2" xfId="52094" xr:uid="{00000000-0005-0000-0000-0000C7CA0000}"/>
    <cellStyle name="20% - Accent1 8 4 2 3 2 2" xfId="52095" xr:uid="{00000000-0005-0000-0000-0000C8CA0000}"/>
    <cellStyle name="20% - Accent1 8 4 2 3 2 2 2" xfId="52096" xr:uid="{00000000-0005-0000-0000-0000C9CA0000}"/>
    <cellStyle name="20% - Accent1 8 4 2 3 2 3" xfId="52097" xr:uid="{00000000-0005-0000-0000-0000CACA0000}"/>
    <cellStyle name="20% - Accent1 8 4 2 3 3" xfId="52098" xr:uid="{00000000-0005-0000-0000-0000CBCA0000}"/>
    <cellStyle name="20% - Accent1 8 4 2 3 3 2" xfId="52099" xr:uid="{00000000-0005-0000-0000-0000CCCA0000}"/>
    <cellStyle name="20% - Accent1 8 4 2 3 4" xfId="52100" xr:uid="{00000000-0005-0000-0000-0000CDCA0000}"/>
    <cellStyle name="20% - Accent1 8 4 2 4" xfId="52101" xr:uid="{00000000-0005-0000-0000-0000CECA0000}"/>
    <cellStyle name="20% - Accent1 8 4 2 4 2" xfId="52102" xr:uid="{00000000-0005-0000-0000-0000CFCA0000}"/>
    <cellStyle name="20% - Accent1 8 4 2 4 2 2" xfId="52103" xr:uid="{00000000-0005-0000-0000-0000D0CA0000}"/>
    <cellStyle name="20% - Accent1 8 4 2 4 2 2 2" xfId="52104" xr:uid="{00000000-0005-0000-0000-0000D1CA0000}"/>
    <cellStyle name="20% - Accent1 8 4 2 4 2 3" xfId="52105" xr:uid="{00000000-0005-0000-0000-0000D2CA0000}"/>
    <cellStyle name="20% - Accent1 8 4 2 4 3" xfId="52106" xr:uid="{00000000-0005-0000-0000-0000D3CA0000}"/>
    <cellStyle name="20% - Accent1 8 4 2 4 3 2" xfId="52107" xr:uid="{00000000-0005-0000-0000-0000D4CA0000}"/>
    <cellStyle name="20% - Accent1 8 4 2 4 4" xfId="52108" xr:uid="{00000000-0005-0000-0000-0000D5CA0000}"/>
    <cellStyle name="20% - Accent1 8 4 2 5" xfId="52109" xr:uid="{00000000-0005-0000-0000-0000D6CA0000}"/>
    <cellStyle name="20% - Accent1 8 4 2 5 2" xfId="52110" xr:uid="{00000000-0005-0000-0000-0000D7CA0000}"/>
    <cellStyle name="20% - Accent1 8 4 2 5 2 2" xfId="52111" xr:uid="{00000000-0005-0000-0000-0000D8CA0000}"/>
    <cellStyle name="20% - Accent1 8 4 2 5 3" xfId="52112" xr:uid="{00000000-0005-0000-0000-0000D9CA0000}"/>
    <cellStyle name="20% - Accent1 8 4 2 6" xfId="52113" xr:uid="{00000000-0005-0000-0000-0000DACA0000}"/>
    <cellStyle name="20% - Accent1 8 4 2 6 2" xfId="52114" xr:uid="{00000000-0005-0000-0000-0000DBCA0000}"/>
    <cellStyle name="20% - Accent1 8 4 2 6 2 2" xfId="52115" xr:uid="{00000000-0005-0000-0000-0000DCCA0000}"/>
    <cellStyle name="20% - Accent1 8 4 2 6 3" xfId="52116" xr:uid="{00000000-0005-0000-0000-0000DDCA0000}"/>
    <cellStyle name="20% - Accent1 8 4 2 7" xfId="52117" xr:uid="{00000000-0005-0000-0000-0000DECA0000}"/>
    <cellStyle name="20% - Accent1 8 4 2 7 2" xfId="52118" xr:uid="{00000000-0005-0000-0000-0000DFCA0000}"/>
    <cellStyle name="20% - Accent1 8 4 2 8" xfId="52119" xr:uid="{00000000-0005-0000-0000-0000E0CA0000}"/>
    <cellStyle name="20% - Accent1 8 4 2 8 2" xfId="52120" xr:uid="{00000000-0005-0000-0000-0000E1CA0000}"/>
    <cellStyle name="20% - Accent1 8 4 2 9" xfId="52121" xr:uid="{00000000-0005-0000-0000-0000E2CA0000}"/>
    <cellStyle name="20% - Accent1 8 4 3" xfId="52122" xr:uid="{00000000-0005-0000-0000-0000E3CA0000}"/>
    <cellStyle name="20% - Accent1 8 4 3 2" xfId="52123" xr:uid="{00000000-0005-0000-0000-0000E4CA0000}"/>
    <cellStyle name="20% - Accent1 8 4 3 2 2" xfId="52124" xr:uid="{00000000-0005-0000-0000-0000E5CA0000}"/>
    <cellStyle name="20% - Accent1 8 4 3 2 2 2" xfId="52125" xr:uid="{00000000-0005-0000-0000-0000E6CA0000}"/>
    <cellStyle name="20% - Accent1 8 4 3 2 2 2 2" xfId="52126" xr:uid="{00000000-0005-0000-0000-0000E7CA0000}"/>
    <cellStyle name="20% - Accent1 8 4 3 2 2 3" xfId="52127" xr:uid="{00000000-0005-0000-0000-0000E8CA0000}"/>
    <cellStyle name="20% - Accent1 8 4 3 2 3" xfId="52128" xr:uid="{00000000-0005-0000-0000-0000E9CA0000}"/>
    <cellStyle name="20% - Accent1 8 4 3 2 3 2" xfId="52129" xr:uid="{00000000-0005-0000-0000-0000EACA0000}"/>
    <cellStyle name="20% - Accent1 8 4 3 2 4" xfId="52130" xr:uid="{00000000-0005-0000-0000-0000EBCA0000}"/>
    <cellStyle name="20% - Accent1 8 4 3 3" xfId="52131" xr:uid="{00000000-0005-0000-0000-0000ECCA0000}"/>
    <cellStyle name="20% - Accent1 8 4 3 3 2" xfId="52132" xr:uid="{00000000-0005-0000-0000-0000EDCA0000}"/>
    <cellStyle name="20% - Accent1 8 4 3 3 2 2" xfId="52133" xr:uid="{00000000-0005-0000-0000-0000EECA0000}"/>
    <cellStyle name="20% - Accent1 8 4 3 3 2 2 2" xfId="52134" xr:uid="{00000000-0005-0000-0000-0000EFCA0000}"/>
    <cellStyle name="20% - Accent1 8 4 3 3 2 3" xfId="52135" xr:uid="{00000000-0005-0000-0000-0000F0CA0000}"/>
    <cellStyle name="20% - Accent1 8 4 3 3 3" xfId="52136" xr:uid="{00000000-0005-0000-0000-0000F1CA0000}"/>
    <cellStyle name="20% - Accent1 8 4 3 3 3 2" xfId="52137" xr:uid="{00000000-0005-0000-0000-0000F2CA0000}"/>
    <cellStyle name="20% - Accent1 8 4 3 3 4" xfId="52138" xr:uid="{00000000-0005-0000-0000-0000F3CA0000}"/>
    <cellStyle name="20% - Accent1 8 4 3 4" xfId="52139" xr:uid="{00000000-0005-0000-0000-0000F4CA0000}"/>
    <cellStyle name="20% - Accent1 8 4 3 4 2" xfId="52140" xr:uid="{00000000-0005-0000-0000-0000F5CA0000}"/>
    <cellStyle name="20% - Accent1 8 4 3 4 2 2" xfId="52141" xr:uid="{00000000-0005-0000-0000-0000F6CA0000}"/>
    <cellStyle name="20% - Accent1 8 4 3 4 2 2 2" xfId="52142" xr:uid="{00000000-0005-0000-0000-0000F7CA0000}"/>
    <cellStyle name="20% - Accent1 8 4 3 4 2 3" xfId="52143" xr:uid="{00000000-0005-0000-0000-0000F8CA0000}"/>
    <cellStyle name="20% - Accent1 8 4 3 4 3" xfId="52144" xr:uid="{00000000-0005-0000-0000-0000F9CA0000}"/>
    <cellStyle name="20% - Accent1 8 4 3 4 3 2" xfId="52145" xr:uid="{00000000-0005-0000-0000-0000FACA0000}"/>
    <cellStyle name="20% - Accent1 8 4 3 4 4" xfId="52146" xr:uid="{00000000-0005-0000-0000-0000FBCA0000}"/>
    <cellStyle name="20% - Accent1 8 4 3 5" xfId="52147" xr:uid="{00000000-0005-0000-0000-0000FCCA0000}"/>
    <cellStyle name="20% - Accent1 8 4 3 5 2" xfId="52148" xr:uid="{00000000-0005-0000-0000-0000FDCA0000}"/>
    <cellStyle name="20% - Accent1 8 4 3 5 2 2" xfId="52149" xr:uid="{00000000-0005-0000-0000-0000FECA0000}"/>
    <cellStyle name="20% - Accent1 8 4 3 5 3" xfId="52150" xr:uid="{00000000-0005-0000-0000-0000FFCA0000}"/>
    <cellStyle name="20% - Accent1 8 4 3 6" xfId="52151" xr:uid="{00000000-0005-0000-0000-000000CB0000}"/>
    <cellStyle name="20% - Accent1 8 4 3 6 2" xfId="52152" xr:uid="{00000000-0005-0000-0000-000001CB0000}"/>
    <cellStyle name="20% - Accent1 8 4 3 6 2 2" xfId="52153" xr:uid="{00000000-0005-0000-0000-000002CB0000}"/>
    <cellStyle name="20% - Accent1 8 4 3 6 3" xfId="52154" xr:uid="{00000000-0005-0000-0000-000003CB0000}"/>
    <cellStyle name="20% - Accent1 8 4 3 7" xfId="52155" xr:uid="{00000000-0005-0000-0000-000004CB0000}"/>
    <cellStyle name="20% - Accent1 8 4 3 7 2" xfId="52156" xr:uid="{00000000-0005-0000-0000-000005CB0000}"/>
    <cellStyle name="20% - Accent1 8 4 3 8" xfId="52157" xr:uid="{00000000-0005-0000-0000-000006CB0000}"/>
    <cellStyle name="20% - Accent1 8 4 3 8 2" xfId="52158" xr:uid="{00000000-0005-0000-0000-000007CB0000}"/>
    <cellStyle name="20% - Accent1 8 4 3 9" xfId="52159" xr:uid="{00000000-0005-0000-0000-000008CB0000}"/>
    <cellStyle name="20% - Accent1 8 4 4" xfId="52160" xr:uid="{00000000-0005-0000-0000-000009CB0000}"/>
    <cellStyle name="20% - Accent1 8 4 4 2" xfId="52161" xr:uid="{00000000-0005-0000-0000-00000ACB0000}"/>
    <cellStyle name="20% - Accent1 8 4 4 2 2" xfId="52162" xr:uid="{00000000-0005-0000-0000-00000BCB0000}"/>
    <cellStyle name="20% - Accent1 8 4 4 2 2 2" xfId="52163" xr:uid="{00000000-0005-0000-0000-00000CCB0000}"/>
    <cellStyle name="20% - Accent1 8 4 4 2 3" xfId="52164" xr:uid="{00000000-0005-0000-0000-00000DCB0000}"/>
    <cellStyle name="20% - Accent1 8 4 4 3" xfId="52165" xr:uid="{00000000-0005-0000-0000-00000ECB0000}"/>
    <cellStyle name="20% - Accent1 8 4 4 3 2" xfId="52166" xr:uid="{00000000-0005-0000-0000-00000FCB0000}"/>
    <cellStyle name="20% - Accent1 8 4 4 4" xfId="52167" xr:uid="{00000000-0005-0000-0000-000010CB0000}"/>
    <cellStyle name="20% - Accent1 8 4 5" xfId="52168" xr:uid="{00000000-0005-0000-0000-000011CB0000}"/>
    <cellStyle name="20% - Accent1 8 4 5 2" xfId="52169" xr:uid="{00000000-0005-0000-0000-000012CB0000}"/>
    <cellStyle name="20% - Accent1 8 4 5 2 2" xfId="52170" xr:uid="{00000000-0005-0000-0000-000013CB0000}"/>
    <cellStyle name="20% - Accent1 8 4 5 2 2 2" xfId="52171" xr:uid="{00000000-0005-0000-0000-000014CB0000}"/>
    <cellStyle name="20% - Accent1 8 4 5 2 3" xfId="52172" xr:uid="{00000000-0005-0000-0000-000015CB0000}"/>
    <cellStyle name="20% - Accent1 8 4 5 3" xfId="52173" xr:uid="{00000000-0005-0000-0000-000016CB0000}"/>
    <cellStyle name="20% - Accent1 8 4 5 3 2" xfId="52174" xr:uid="{00000000-0005-0000-0000-000017CB0000}"/>
    <cellStyle name="20% - Accent1 8 4 5 4" xfId="52175" xr:uid="{00000000-0005-0000-0000-000018CB0000}"/>
    <cellStyle name="20% - Accent1 8 4 6" xfId="52176" xr:uid="{00000000-0005-0000-0000-000019CB0000}"/>
    <cellStyle name="20% - Accent1 8 4 6 2" xfId="52177" xr:uid="{00000000-0005-0000-0000-00001ACB0000}"/>
    <cellStyle name="20% - Accent1 8 4 6 2 2" xfId="52178" xr:uid="{00000000-0005-0000-0000-00001BCB0000}"/>
    <cellStyle name="20% - Accent1 8 4 6 2 2 2" xfId="52179" xr:uid="{00000000-0005-0000-0000-00001CCB0000}"/>
    <cellStyle name="20% - Accent1 8 4 6 2 3" xfId="52180" xr:uid="{00000000-0005-0000-0000-00001DCB0000}"/>
    <cellStyle name="20% - Accent1 8 4 6 3" xfId="52181" xr:uid="{00000000-0005-0000-0000-00001ECB0000}"/>
    <cellStyle name="20% - Accent1 8 4 6 3 2" xfId="52182" xr:uid="{00000000-0005-0000-0000-00001FCB0000}"/>
    <cellStyle name="20% - Accent1 8 4 6 4" xfId="52183" xr:uid="{00000000-0005-0000-0000-000020CB0000}"/>
    <cellStyle name="20% - Accent1 8 4 7" xfId="52184" xr:uid="{00000000-0005-0000-0000-000021CB0000}"/>
    <cellStyle name="20% - Accent1 8 4 7 2" xfId="52185" xr:uid="{00000000-0005-0000-0000-000022CB0000}"/>
    <cellStyle name="20% - Accent1 8 4 7 2 2" xfId="52186" xr:uid="{00000000-0005-0000-0000-000023CB0000}"/>
    <cellStyle name="20% - Accent1 8 4 7 3" xfId="52187" xr:uid="{00000000-0005-0000-0000-000024CB0000}"/>
    <cellStyle name="20% - Accent1 8 4 8" xfId="52188" xr:uid="{00000000-0005-0000-0000-000025CB0000}"/>
    <cellStyle name="20% - Accent1 8 4 8 2" xfId="52189" xr:uid="{00000000-0005-0000-0000-000026CB0000}"/>
    <cellStyle name="20% - Accent1 8 4 8 2 2" xfId="52190" xr:uid="{00000000-0005-0000-0000-000027CB0000}"/>
    <cellStyle name="20% - Accent1 8 4 8 3" xfId="52191" xr:uid="{00000000-0005-0000-0000-000028CB0000}"/>
    <cellStyle name="20% - Accent1 8 4 9" xfId="52192" xr:uid="{00000000-0005-0000-0000-000029CB0000}"/>
    <cellStyle name="20% - Accent1 8 4 9 2" xfId="52193" xr:uid="{00000000-0005-0000-0000-00002ACB0000}"/>
    <cellStyle name="20% - Accent1 8 5" xfId="52194" xr:uid="{00000000-0005-0000-0000-00002BCB0000}"/>
    <cellStyle name="20% - Accent1 8 5 10" xfId="52195" xr:uid="{00000000-0005-0000-0000-00002CCB0000}"/>
    <cellStyle name="20% - Accent1 8 5 10 2" xfId="52196" xr:uid="{00000000-0005-0000-0000-00002DCB0000}"/>
    <cellStyle name="20% - Accent1 8 5 11" xfId="52197" xr:uid="{00000000-0005-0000-0000-00002ECB0000}"/>
    <cellStyle name="20% - Accent1 8 5 2" xfId="52198" xr:uid="{00000000-0005-0000-0000-00002FCB0000}"/>
    <cellStyle name="20% - Accent1 8 5 2 2" xfId="52199" xr:uid="{00000000-0005-0000-0000-000030CB0000}"/>
    <cellStyle name="20% - Accent1 8 5 2 2 2" xfId="52200" xr:uid="{00000000-0005-0000-0000-000031CB0000}"/>
    <cellStyle name="20% - Accent1 8 5 2 2 2 2" xfId="52201" xr:uid="{00000000-0005-0000-0000-000032CB0000}"/>
    <cellStyle name="20% - Accent1 8 5 2 2 2 2 2" xfId="52202" xr:uid="{00000000-0005-0000-0000-000033CB0000}"/>
    <cellStyle name="20% - Accent1 8 5 2 2 2 3" xfId="52203" xr:uid="{00000000-0005-0000-0000-000034CB0000}"/>
    <cellStyle name="20% - Accent1 8 5 2 2 3" xfId="52204" xr:uid="{00000000-0005-0000-0000-000035CB0000}"/>
    <cellStyle name="20% - Accent1 8 5 2 2 3 2" xfId="52205" xr:uid="{00000000-0005-0000-0000-000036CB0000}"/>
    <cellStyle name="20% - Accent1 8 5 2 2 4" xfId="52206" xr:uid="{00000000-0005-0000-0000-000037CB0000}"/>
    <cellStyle name="20% - Accent1 8 5 2 3" xfId="52207" xr:uid="{00000000-0005-0000-0000-000038CB0000}"/>
    <cellStyle name="20% - Accent1 8 5 2 3 2" xfId="52208" xr:uid="{00000000-0005-0000-0000-000039CB0000}"/>
    <cellStyle name="20% - Accent1 8 5 2 3 2 2" xfId="52209" xr:uid="{00000000-0005-0000-0000-00003ACB0000}"/>
    <cellStyle name="20% - Accent1 8 5 2 3 2 2 2" xfId="52210" xr:uid="{00000000-0005-0000-0000-00003BCB0000}"/>
    <cellStyle name="20% - Accent1 8 5 2 3 2 3" xfId="52211" xr:uid="{00000000-0005-0000-0000-00003CCB0000}"/>
    <cellStyle name="20% - Accent1 8 5 2 3 3" xfId="52212" xr:uid="{00000000-0005-0000-0000-00003DCB0000}"/>
    <cellStyle name="20% - Accent1 8 5 2 3 3 2" xfId="52213" xr:uid="{00000000-0005-0000-0000-00003ECB0000}"/>
    <cellStyle name="20% - Accent1 8 5 2 3 4" xfId="52214" xr:uid="{00000000-0005-0000-0000-00003FCB0000}"/>
    <cellStyle name="20% - Accent1 8 5 2 4" xfId="52215" xr:uid="{00000000-0005-0000-0000-000040CB0000}"/>
    <cellStyle name="20% - Accent1 8 5 2 4 2" xfId="52216" xr:uid="{00000000-0005-0000-0000-000041CB0000}"/>
    <cellStyle name="20% - Accent1 8 5 2 4 2 2" xfId="52217" xr:uid="{00000000-0005-0000-0000-000042CB0000}"/>
    <cellStyle name="20% - Accent1 8 5 2 4 2 2 2" xfId="52218" xr:uid="{00000000-0005-0000-0000-000043CB0000}"/>
    <cellStyle name="20% - Accent1 8 5 2 4 2 3" xfId="52219" xr:uid="{00000000-0005-0000-0000-000044CB0000}"/>
    <cellStyle name="20% - Accent1 8 5 2 4 3" xfId="52220" xr:uid="{00000000-0005-0000-0000-000045CB0000}"/>
    <cellStyle name="20% - Accent1 8 5 2 4 3 2" xfId="52221" xr:uid="{00000000-0005-0000-0000-000046CB0000}"/>
    <cellStyle name="20% - Accent1 8 5 2 4 4" xfId="52222" xr:uid="{00000000-0005-0000-0000-000047CB0000}"/>
    <cellStyle name="20% - Accent1 8 5 2 5" xfId="52223" xr:uid="{00000000-0005-0000-0000-000048CB0000}"/>
    <cellStyle name="20% - Accent1 8 5 2 5 2" xfId="52224" xr:uid="{00000000-0005-0000-0000-000049CB0000}"/>
    <cellStyle name="20% - Accent1 8 5 2 5 2 2" xfId="52225" xr:uid="{00000000-0005-0000-0000-00004ACB0000}"/>
    <cellStyle name="20% - Accent1 8 5 2 5 3" xfId="52226" xr:uid="{00000000-0005-0000-0000-00004BCB0000}"/>
    <cellStyle name="20% - Accent1 8 5 2 6" xfId="52227" xr:uid="{00000000-0005-0000-0000-00004CCB0000}"/>
    <cellStyle name="20% - Accent1 8 5 2 6 2" xfId="52228" xr:uid="{00000000-0005-0000-0000-00004DCB0000}"/>
    <cellStyle name="20% - Accent1 8 5 2 6 2 2" xfId="52229" xr:uid="{00000000-0005-0000-0000-00004ECB0000}"/>
    <cellStyle name="20% - Accent1 8 5 2 6 3" xfId="52230" xr:uid="{00000000-0005-0000-0000-00004FCB0000}"/>
    <cellStyle name="20% - Accent1 8 5 2 7" xfId="52231" xr:uid="{00000000-0005-0000-0000-000050CB0000}"/>
    <cellStyle name="20% - Accent1 8 5 2 7 2" xfId="52232" xr:uid="{00000000-0005-0000-0000-000051CB0000}"/>
    <cellStyle name="20% - Accent1 8 5 2 8" xfId="52233" xr:uid="{00000000-0005-0000-0000-000052CB0000}"/>
    <cellStyle name="20% - Accent1 8 5 2 8 2" xfId="52234" xr:uid="{00000000-0005-0000-0000-000053CB0000}"/>
    <cellStyle name="20% - Accent1 8 5 2 9" xfId="52235" xr:uid="{00000000-0005-0000-0000-000054CB0000}"/>
    <cellStyle name="20% - Accent1 8 5 3" xfId="52236" xr:uid="{00000000-0005-0000-0000-000055CB0000}"/>
    <cellStyle name="20% - Accent1 8 5 3 2" xfId="52237" xr:uid="{00000000-0005-0000-0000-000056CB0000}"/>
    <cellStyle name="20% - Accent1 8 5 3 2 2" xfId="52238" xr:uid="{00000000-0005-0000-0000-000057CB0000}"/>
    <cellStyle name="20% - Accent1 8 5 3 2 2 2" xfId="52239" xr:uid="{00000000-0005-0000-0000-000058CB0000}"/>
    <cellStyle name="20% - Accent1 8 5 3 2 2 2 2" xfId="52240" xr:uid="{00000000-0005-0000-0000-000059CB0000}"/>
    <cellStyle name="20% - Accent1 8 5 3 2 2 3" xfId="52241" xr:uid="{00000000-0005-0000-0000-00005ACB0000}"/>
    <cellStyle name="20% - Accent1 8 5 3 2 3" xfId="52242" xr:uid="{00000000-0005-0000-0000-00005BCB0000}"/>
    <cellStyle name="20% - Accent1 8 5 3 2 3 2" xfId="52243" xr:uid="{00000000-0005-0000-0000-00005CCB0000}"/>
    <cellStyle name="20% - Accent1 8 5 3 2 4" xfId="52244" xr:uid="{00000000-0005-0000-0000-00005DCB0000}"/>
    <cellStyle name="20% - Accent1 8 5 3 3" xfId="52245" xr:uid="{00000000-0005-0000-0000-00005ECB0000}"/>
    <cellStyle name="20% - Accent1 8 5 3 3 2" xfId="52246" xr:uid="{00000000-0005-0000-0000-00005FCB0000}"/>
    <cellStyle name="20% - Accent1 8 5 3 3 2 2" xfId="52247" xr:uid="{00000000-0005-0000-0000-000060CB0000}"/>
    <cellStyle name="20% - Accent1 8 5 3 3 2 2 2" xfId="52248" xr:uid="{00000000-0005-0000-0000-000061CB0000}"/>
    <cellStyle name="20% - Accent1 8 5 3 3 2 3" xfId="52249" xr:uid="{00000000-0005-0000-0000-000062CB0000}"/>
    <cellStyle name="20% - Accent1 8 5 3 3 3" xfId="52250" xr:uid="{00000000-0005-0000-0000-000063CB0000}"/>
    <cellStyle name="20% - Accent1 8 5 3 3 3 2" xfId="52251" xr:uid="{00000000-0005-0000-0000-000064CB0000}"/>
    <cellStyle name="20% - Accent1 8 5 3 3 4" xfId="52252" xr:uid="{00000000-0005-0000-0000-000065CB0000}"/>
    <cellStyle name="20% - Accent1 8 5 3 4" xfId="52253" xr:uid="{00000000-0005-0000-0000-000066CB0000}"/>
    <cellStyle name="20% - Accent1 8 5 3 4 2" xfId="52254" xr:uid="{00000000-0005-0000-0000-000067CB0000}"/>
    <cellStyle name="20% - Accent1 8 5 3 4 2 2" xfId="52255" xr:uid="{00000000-0005-0000-0000-000068CB0000}"/>
    <cellStyle name="20% - Accent1 8 5 3 4 2 2 2" xfId="52256" xr:uid="{00000000-0005-0000-0000-000069CB0000}"/>
    <cellStyle name="20% - Accent1 8 5 3 4 2 3" xfId="52257" xr:uid="{00000000-0005-0000-0000-00006ACB0000}"/>
    <cellStyle name="20% - Accent1 8 5 3 4 3" xfId="52258" xr:uid="{00000000-0005-0000-0000-00006BCB0000}"/>
    <cellStyle name="20% - Accent1 8 5 3 4 3 2" xfId="52259" xr:uid="{00000000-0005-0000-0000-00006CCB0000}"/>
    <cellStyle name="20% - Accent1 8 5 3 4 4" xfId="52260" xr:uid="{00000000-0005-0000-0000-00006DCB0000}"/>
    <cellStyle name="20% - Accent1 8 5 3 5" xfId="52261" xr:uid="{00000000-0005-0000-0000-00006ECB0000}"/>
    <cellStyle name="20% - Accent1 8 5 3 5 2" xfId="52262" xr:uid="{00000000-0005-0000-0000-00006FCB0000}"/>
    <cellStyle name="20% - Accent1 8 5 3 5 2 2" xfId="52263" xr:uid="{00000000-0005-0000-0000-000070CB0000}"/>
    <cellStyle name="20% - Accent1 8 5 3 5 3" xfId="52264" xr:uid="{00000000-0005-0000-0000-000071CB0000}"/>
    <cellStyle name="20% - Accent1 8 5 3 6" xfId="52265" xr:uid="{00000000-0005-0000-0000-000072CB0000}"/>
    <cellStyle name="20% - Accent1 8 5 3 6 2" xfId="52266" xr:uid="{00000000-0005-0000-0000-000073CB0000}"/>
    <cellStyle name="20% - Accent1 8 5 3 6 2 2" xfId="52267" xr:uid="{00000000-0005-0000-0000-000074CB0000}"/>
    <cellStyle name="20% - Accent1 8 5 3 6 3" xfId="52268" xr:uid="{00000000-0005-0000-0000-000075CB0000}"/>
    <cellStyle name="20% - Accent1 8 5 3 7" xfId="52269" xr:uid="{00000000-0005-0000-0000-000076CB0000}"/>
    <cellStyle name="20% - Accent1 8 5 3 7 2" xfId="52270" xr:uid="{00000000-0005-0000-0000-000077CB0000}"/>
    <cellStyle name="20% - Accent1 8 5 3 8" xfId="52271" xr:uid="{00000000-0005-0000-0000-000078CB0000}"/>
    <cellStyle name="20% - Accent1 8 5 3 8 2" xfId="52272" xr:uid="{00000000-0005-0000-0000-000079CB0000}"/>
    <cellStyle name="20% - Accent1 8 5 3 9" xfId="52273" xr:uid="{00000000-0005-0000-0000-00007ACB0000}"/>
    <cellStyle name="20% - Accent1 8 5 4" xfId="52274" xr:uid="{00000000-0005-0000-0000-00007BCB0000}"/>
    <cellStyle name="20% - Accent1 8 5 4 2" xfId="52275" xr:uid="{00000000-0005-0000-0000-00007CCB0000}"/>
    <cellStyle name="20% - Accent1 8 5 4 2 2" xfId="52276" xr:uid="{00000000-0005-0000-0000-00007DCB0000}"/>
    <cellStyle name="20% - Accent1 8 5 4 2 2 2" xfId="52277" xr:uid="{00000000-0005-0000-0000-00007ECB0000}"/>
    <cellStyle name="20% - Accent1 8 5 4 2 3" xfId="52278" xr:uid="{00000000-0005-0000-0000-00007FCB0000}"/>
    <cellStyle name="20% - Accent1 8 5 4 3" xfId="52279" xr:uid="{00000000-0005-0000-0000-000080CB0000}"/>
    <cellStyle name="20% - Accent1 8 5 4 3 2" xfId="52280" xr:uid="{00000000-0005-0000-0000-000081CB0000}"/>
    <cellStyle name="20% - Accent1 8 5 4 4" xfId="52281" xr:uid="{00000000-0005-0000-0000-000082CB0000}"/>
    <cellStyle name="20% - Accent1 8 5 5" xfId="52282" xr:uid="{00000000-0005-0000-0000-000083CB0000}"/>
    <cellStyle name="20% - Accent1 8 5 5 2" xfId="52283" xr:uid="{00000000-0005-0000-0000-000084CB0000}"/>
    <cellStyle name="20% - Accent1 8 5 5 2 2" xfId="52284" xr:uid="{00000000-0005-0000-0000-000085CB0000}"/>
    <cellStyle name="20% - Accent1 8 5 5 2 2 2" xfId="52285" xr:uid="{00000000-0005-0000-0000-000086CB0000}"/>
    <cellStyle name="20% - Accent1 8 5 5 2 3" xfId="52286" xr:uid="{00000000-0005-0000-0000-000087CB0000}"/>
    <cellStyle name="20% - Accent1 8 5 5 3" xfId="52287" xr:uid="{00000000-0005-0000-0000-000088CB0000}"/>
    <cellStyle name="20% - Accent1 8 5 5 3 2" xfId="52288" xr:uid="{00000000-0005-0000-0000-000089CB0000}"/>
    <cellStyle name="20% - Accent1 8 5 5 4" xfId="52289" xr:uid="{00000000-0005-0000-0000-00008ACB0000}"/>
    <cellStyle name="20% - Accent1 8 5 6" xfId="52290" xr:uid="{00000000-0005-0000-0000-00008BCB0000}"/>
    <cellStyle name="20% - Accent1 8 5 6 2" xfId="52291" xr:uid="{00000000-0005-0000-0000-00008CCB0000}"/>
    <cellStyle name="20% - Accent1 8 5 6 2 2" xfId="52292" xr:uid="{00000000-0005-0000-0000-00008DCB0000}"/>
    <cellStyle name="20% - Accent1 8 5 6 2 2 2" xfId="52293" xr:uid="{00000000-0005-0000-0000-00008ECB0000}"/>
    <cellStyle name="20% - Accent1 8 5 6 2 3" xfId="52294" xr:uid="{00000000-0005-0000-0000-00008FCB0000}"/>
    <cellStyle name="20% - Accent1 8 5 6 3" xfId="52295" xr:uid="{00000000-0005-0000-0000-000090CB0000}"/>
    <cellStyle name="20% - Accent1 8 5 6 3 2" xfId="52296" xr:uid="{00000000-0005-0000-0000-000091CB0000}"/>
    <cellStyle name="20% - Accent1 8 5 6 4" xfId="52297" xr:uid="{00000000-0005-0000-0000-000092CB0000}"/>
    <cellStyle name="20% - Accent1 8 5 7" xfId="52298" xr:uid="{00000000-0005-0000-0000-000093CB0000}"/>
    <cellStyle name="20% - Accent1 8 5 7 2" xfId="52299" xr:uid="{00000000-0005-0000-0000-000094CB0000}"/>
    <cellStyle name="20% - Accent1 8 5 7 2 2" xfId="52300" xr:uid="{00000000-0005-0000-0000-000095CB0000}"/>
    <cellStyle name="20% - Accent1 8 5 7 3" xfId="52301" xr:uid="{00000000-0005-0000-0000-000096CB0000}"/>
    <cellStyle name="20% - Accent1 8 5 8" xfId="52302" xr:uid="{00000000-0005-0000-0000-000097CB0000}"/>
    <cellStyle name="20% - Accent1 8 5 8 2" xfId="52303" xr:uid="{00000000-0005-0000-0000-000098CB0000}"/>
    <cellStyle name="20% - Accent1 8 5 8 2 2" xfId="52304" xr:uid="{00000000-0005-0000-0000-000099CB0000}"/>
    <cellStyle name="20% - Accent1 8 5 8 3" xfId="52305" xr:uid="{00000000-0005-0000-0000-00009ACB0000}"/>
    <cellStyle name="20% - Accent1 8 5 9" xfId="52306" xr:uid="{00000000-0005-0000-0000-00009BCB0000}"/>
    <cellStyle name="20% - Accent1 8 5 9 2" xfId="52307" xr:uid="{00000000-0005-0000-0000-00009CCB0000}"/>
    <cellStyle name="20% - Accent1 8 6" xfId="52308" xr:uid="{00000000-0005-0000-0000-00009DCB0000}"/>
    <cellStyle name="20% - Accent1 8 6 2" xfId="52309" xr:uid="{00000000-0005-0000-0000-00009ECB0000}"/>
    <cellStyle name="20% - Accent1 8 6 2 2" xfId="52310" xr:uid="{00000000-0005-0000-0000-00009FCB0000}"/>
    <cellStyle name="20% - Accent1 8 6 2 2 2" xfId="52311" xr:uid="{00000000-0005-0000-0000-0000A0CB0000}"/>
    <cellStyle name="20% - Accent1 8 6 2 2 2 2" xfId="52312" xr:uid="{00000000-0005-0000-0000-0000A1CB0000}"/>
    <cellStyle name="20% - Accent1 8 6 2 2 3" xfId="52313" xr:uid="{00000000-0005-0000-0000-0000A2CB0000}"/>
    <cellStyle name="20% - Accent1 8 6 2 3" xfId="52314" xr:uid="{00000000-0005-0000-0000-0000A3CB0000}"/>
    <cellStyle name="20% - Accent1 8 6 2 3 2" xfId="52315" xr:uid="{00000000-0005-0000-0000-0000A4CB0000}"/>
    <cellStyle name="20% - Accent1 8 6 2 4" xfId="52316" xr:uid="{00000000-0005-0000-0000-0000A5CB0000}"/>
    <cellStyle name="20% - Accent1 8 6 3" xfId="52317" xr:uid="{00000000-0005-0000-0000-0000A6CB0000}"/>
    <cellStyle name="20% - Accent1 8 6 3 2" xfId="52318" xr:uid="{00000000-0005-0000-0000-0000A7CB0000}"/>
    <cellStyle name="20% - Accent1 8 6 3 2 2" xfId="52319" xr:uid="{00000000-0005-0000-0000-0000A8CB0000}"/>
    <cellStyle name="20% - Accent1 8 6 3 2 2 2" xfId="52320" xr:uid="{00000000-0005-0000-0000-0000A9CB0000}"/>
    <cellStyle name="20% - Accent1 8 6 3 2 3" xfId="52321" xr:uid="{00000000-0005-0000-0000-0000AACB0000}"/>
    <cellStyle name="20% - Accent1 8 6 3 3" xfId="52322" xr:uid="{00000000-0005-0000-0000-0000ABCB0000}"/>
    <cellStyle name="20% - Accent1 8 6 3 3 2" xfId="52323" xr:uid="{00000000-0005-0000-0000-0000ACCB0000}"/>
    <cellStyle name="20% - Accent1 8 6 3 4" xfId="52324" xr:uid="{00000000-0005-0000-0000-0000ADCB0000}"/>
    <cellStyle name="20% - Accent1 8 6 4" xfId="52325" xr:uid="{00000000-0005-0000-0000-0000AECB0000}"/>
    <cellStyle name="20% - Accent1 8 6 4 2" xfId="52326" xr:uid="{00000000-0005-0000-0000-0000AFCB0000}"/>
    <cellStyle name="20% - Accent1 8 6 4 2 2" xfId="52327" xr:uid="{00000000-0005-0000-0000-0000B0CB0000}"/>
    <cellStyle name="20% - Accent1 8 6 4 2 2 2" xfId="52328" xr:uid="{00000000-0005-0000-0000-0000B1CB0000}"/>
    <cellStyle name="20% - Accent1 8 6 4 2 3" xfId="52329" xr:uid="{00000000-0005-0000-0000-0000B2CB0000}"/>
    <cellStyle name="20% - Accent1 8 6 4 3" xfId="52330" xr:uid="{00000000-0005-0000-0000-0000B3CB0000}"/>
    <cellStyle name="20% - Accent1 8 6 4 3 2" xfId="52331" xr:uid="{00000000-0005-0000-0000-0000B4CB0000}"/>
    <cellStyle name="20% - Accent1 8 6 4 4" xfId="52332" xr:uid="{00000000-0005-0000-0000-0000B5CB0000}"/>
    <cellStyle name="20% - Accent1 8 6 5" xfId="52333" xr:uid="{00000000-0005-0000-0000-0000B6CB0000}"/>
    <cellStyle name="20% - Accent1 8 6 5 2" xfId="52334" xr:uid="{00000000-0005-0000-0000-0000B7CB0000}"/>
    <cellStyle name="20% - Accent1 8 6 5 2 2" xfId="52335" xr:uid="{00000000-0005-0000-0000-0000B8CB0000}"/>
    <cellStyle name="20% - Accent1 8 6 5 3" xfId="52336" xr:uid="{00000000-0005-0000-0000-0000B9CB0000}"/>
    <cellStyle name="20% - Accent1 8 6 6" xfId="52337" xr:uid="{00000000-0005-0000-0000-0000BACB0000}"/>
    <cellStyle name="20% - Accent1 8 6 6 2" xfId="52338" xr:uid="{00000000-0005-0000-0000-0000BBCB0000}"/>
    <cellStyle name="20% - Accent1 8 6 6 2 2" xfId="52339" xr:uid="{00000000-0005-0000-0000-0000BCCB0000}"/>
    <cellStyle name="20% - Accent1 8 6 6 3" xfId="52340" xr:uid="{00000000-0005-0000-0000-0000BDCB0000}"/>
    <cellStyle name="20% - Accent1 8 6 7" xfId="52341" xr:uid="{00000000-0005-0000-0000-0000BECB0000}"/>
    <cellStyle name="20% - Accent1 8 6 7 2" xfId="52342" xr:uid="{00000000-0005-0000-0000-0000BFCB0000}"/>
    <cellStyle name="20% - Accent1 8 6 8" xfId="52343" xr:uid="{00000000-0005-0000-0000-0000C0CB0000}"/>
    <cellStyle name="20% - Accent1 8 6 8 2" xfId="52344" xr:uid="{00000000-0005-0000-0000-0000C1CB0000}"/>
    <cellStyle name="20% - Accent1 8 6 9" xfId="52345" xr:uid="{00000000-0005-0000-0000-0000C2CB0000}"/>
    <cellStyle name="20% - Accent1 8 7" xfId="52346" xr:uid="{00000000-0005-0000-0000-0000C3CB0000}"/>
    <cellStyle name="20% - Accent1 8 7 2" xfId="52347" xr:uid="{00000000-0005-0000-0000-0000C4CB0000}"/>
    <cellStyle name="20% - Accent1 8 7 2 2" xfId="52348" xr:uid="{00000000-0005-0000-0000-0000C5CB0000}"/>
    <cellStyle name="20% - Accent1 8 7 2 2 2" xfId="52349" xr:uid="{00000000-0005-0000-0000-0000C6CB0000}"/>
    <cellStyle name="20% - Accent1 8 7 2 2 2 2" xfId="52350" xr:uid="{00000000-0005-0000-0000-0000C7CB0000}"/>
    <cellStyle name="20% - Accent1 8 7 2 2 3" xfId="52351" xr:uid="{00000000-0005-0000-0000-0000C8CB0000}"/>
    <cellStyle name="20% - Accent1 8 7 2 3" xfId="52352" xr:uid="{00000000-0005-0000-0000-0000C9CB0000}"/>
    <cellStyle name="20% - Accent1 8 7 2 3 2" xfId="52353" xr:uid="{00000000-0005-0000-0000-0000CACB0000}"/>
    <cellStyle name="20% - Accent1 8 7 2 4" xfId="52354" xr:uid="{00000000-0005-0000-0000-0000CBCB0000}"/>
    <cellStyle name="20% - Accent1 8 7 3" xfId="52355" xr:uid="{00000000-0005-0000-0000-0000CCCB0000}"/>
    <cellStyle name="20% - Accent1 8 7 3 2" xfId="52356" xr:uid="{00000000-0005-0000-0000-0000CDCB0000}"/>
    <cellStyle name="20% - Accent1 8 7 3 2 2" xfId="52357" xr:uid="{00000000-0005-0000-0000-0000CECB0000}"/>
    <cellStyle name="20% - Accent1 8 7 3 2 2 2" xfId="52358" xr:uid="{00000000-0005-0000-0000-0000CFCB0000}"/>
    <cellStyle name="20% - Accent1 8 7 3 2 3" xfId="52359" xr:uid="{00000000-0005-0000-0000-0000D0CB0000}"/>
    <cellStyle name="20% - Accent1 8 7 3 3" xfId="52360" xr:uid="{00000000-0005-0000-0000-0000D1CB0000}"/>
    <cellStyle name="20% - Accent1 8 7 3 3 2" xfId="52361" xr:uid="{00000000-0005-0000-0000-0000D2CB0000}"/>
    <cellStyle name="20% - Accent1 8 7 3 4" xfId="52362" xr:uid="{00000000-0005-0000-0000-0000D3CB0000}"/>
    <cellStyle name="20% - Accent1 8 7 4" xfId="52363" xr:uid="{00000000-0005-0000-0000-0000D4CB0000}"/>
    <cellStyle name="20% - Accent1 8 7 4 2" xfId="52364" xr:uid="{00000000-0005-0000-0000-0000D5CB0000}"/>
    <cellStyle name="20% - Accent1 8 7 4 2 2" xfId="52365" xr:uid="{00000000-0005-0000-0000-0000D6CB0000}"/>
    <cellStyle name="20% - Accent1 8 7 4 2 2 2" xfId="52366" xr:uid="{00000000-0005-0000-0000-0000D7CB0000}"/>
    <cellStyle name="20% - Accent1 8 7 4 2 3" xfId="52367" xr:uid="{00000000-0005-0000-0000-0000D8CB0000}"/>
    <cellStyle name="20% - Accent1 8 7 4 3" xfId="52368" xr:uid="{00000000-0005-0000-0000-0000D9CB0000}"/>
    <cellStyle name="20% - Accent1 8 7 4 3 2" xfId="52369" xr:uid="{00000000-0005-0000-0000-0000DACB0000}"/>
    <cellStyle name="20% - Accent1 8 7 4 4" xfId="52370" xr:uid="{00000000-0005-0000-0000-0000DBCB0000}"/>
    <cellStyle name="20% - Accent1 8 7 5" xfId="52371" xr:uid="{00000000-0005-0000-0000-0000DCCB0000}"/>
    <cellStyle name="20% - Accent1 8 7 5 2" xfId="52372" xr:uid="{00000000-0005-0000-0000-0000DDCB0000}"/>
    <cellStyle name="20% - Accent1 8 7 5 2 2" xfId="52373" xr:uid="{00000000-0005-0000-0000-0000DECB0000}"/>
    <cellStyle name="20% - Accent1 8 7 5 3" xfId="52374" xr:uid="{00000000-0005-0000-0000-0000DFCB0000}"/>
    <cellStyle name="20% - Accent1 8 7 6" xfId="52375" xr:uid="{00000000-0005-0000-0000-0000E0CB0000}"/>
    <cellStyle name="20% - Accent1 8 7 6 2" xfId="52376" xr:uid="{00000000-0005-0000-0000-0000E1CB0000}"/>
    <cellStyle name="20% - Accent1 8 7 6 2 2" xfId="52377" xr:uid="{00000000-0005-0000-0000-0000E2CB0000}"/>
    <cellStyle name="20% - Accent1 8 7 6 3" xfId="52378" xr:uid="{00000000-0005-0000-0000-0000E3CB0000}"/>
    <cellStyle name="20% - Accent1 8 7 7" xfId="52379" xr:uid="{00000000-0005-0000-0000-0000E4CB0000}"/>
    <cellStyle name="20% - Accent1 8 7 7 2" xfId="52380" xr:uid="{00000000-0005-0000-0000-0000E5CB0000}"/>
    <cellStyle name="20% - Accent1 8 7 8" xfId="52381" xr:uid="{00000000-0005-0000-0000-0000E6CB0000}"/>
    <cellStyle name="20% - Accent1 8 7 8 2" xfId="52382" xr:uid="{00000000-0005-0000-0000-0000E7CB0000}"/>
    <cellStyle name="20% - Accent1 8 7 9" xfId="52383" xr:uid="{00000000-0005-0000-0000-0000E8CB0000}"/>
    <cellStyle name="20% - Accent1 8 8" xfId="52384" xr:uid="{00000000-0005-0000-0000-0000E9CB0000}"/>
    <cellStyle name="20% - Accent1 8 8 2" xfId="52385" xr:uid="{00000000-0005-0000-0000-0000EACB0000}"/>
    <cellStyle name="20% - Accent1 8 8 2 2" xfId="52386" xr:uid="{00000000-0005-0000-0000-0000EBCB0000}"/>
    <cellStyle name="20% - Accent1 8 8 2 2 2" xfId="52387" xr:uid="{00000000-0005-0000-0000-0000ECCB0000}"/>
    <cellStyle name="20% - Accent1 8 8 2 3" xfId="52388" xr:uid="{00000000-0005-0000-0000-0000EDCB0000}"/>
    <cellStyle name="20% - Accent1 8 8 3" xfId="52389" xr:uid="{00000000-0005-0000-0000-0000EECB0000}"/>
    <cellStyle name="20% - Accent1 8 8 3 2" xfId="52390" xr:uid="{00000000-0005-0000-0000-0000EFCB0000}"/>
    <cellStyle name="20% - Accent1 8 8 4" xfId="52391" xr:uid="{00000000-0005-0000-0000-0000F0CB0000}"/>
    <cellStyle name="20% - Accent1 8 9" xfId="52392" xr:uid="{00000000-0005-0000-0000-0000F1CB0000}"/>
    <cellStyle name="20% - Accent1 8 9 2" xfId="52393" xr:uid="{00000000-0005-0000-0000-0000F2CB0000}"/>
    <cellStyle name="20% - Accent1 8 9 2 2" xfId="52394" xr:uid="{00000000-0005-0000-0000-0000F3CB0000}"/>
    <cellStyle name="20% - Accent1 8 9 2 2 2" xfId="52395" xr:uid="{00000000-0005-0000-0000-0000F4CB0000}"/>
    <cellStyle name="20% - Accent1 8 9 2 3" xfId="52396" xr:uid="{00000000-0005-0000-0000-0000F5CB0000}"/>
    <cellStyle name="20% - Accent1 8 9 3" xfId="52397" xr:uid="{00000000-0005-0000-0000-0000F6CB0000}"/>
    <cellStyle name="20% - Accent1 8 9 3 2" xfId="52398" xr:uid="{00000000-0005-0000-0000-0000F7CB0000}"/>
    <cellStyle name="20% - Accent1 8 9 4" xfId="52399" xr:uid="{00000000-0005-0000-0000-0000F8CB0000}"/>
    <cellStyle name="20% - Accent1 9" xfId="52400" xr:uid="{00000000-0005-0000-0000-0000F9CB0000}"/>
    <cellStyle name="20% - Accent1 9 10" xfId="52401" xr:uid="{00000000-0005-0000-0000-0000FACB0000}"/>
    <cellStyle name="20% - Accent1 9 10 2" xfId="52402" xr:uid="{00000000-0005-0000-0000-0000FBCB0000}"/>
    <cellStyle name="20% - Accent1 9 10 2 2" xfId="52403" xr:uid="{00000000-0005-0000-0000-0000FCCB0000}"/>
    <cellStyle name="20% - Accent1 9 10 3" xfId="52404" xr:uid="{00000000-0005-0000-0000-0000FDCB0000}"/>
    <cellStyle name="20% - Accent1 9 11" xfId="52405" xr:uid="{00000000-0005-0000-0000-0000FECB0000}"/>
    <cellStyle name="20% - Accent1 9 11 2" xfId="52406" xr:uid="{00000000-0005-0000-0000-0000FFCB0000}"/>
    <cellStyle name="20% - Accent1 9 11 2 2" xfId="52407" xr:uid="{00000000-0005-0000-0000-000000CC0000}"/>
    <cellStyle name="20% - Accent1 9 11 3" xfId="52408" xr:uid="{00000000-0005-0000-0000-000001CC0000}"/>
    <cellStyle name="20% - Accent1 9 12" xfId="52409" xr:uid="{00000000-0005-0000-0000-000002CC0000}"/>
    <cellStyle name="20% - Accent1 9 12 2" xfId="52410" xr:uid="{00000000-0005-0000-0000-000003CC0000}"/>
    <cellStyle name="20% - Accent1 9 13" xfId="52411" xr:uid="{00000000-0005-0000-0000-000004CC0000}"/>
    <cellStyle name="20% - Accent1 9 13 2" xfId="52412" xr:uid="{00000000-0005-0000-0000-000005CC0000}"/>
    <cellStyle name="20% - Accent1 9 14" xfId="52413" xr:uid="{00000000-0005-0000-0000-000006CC0000}"/>
    <cellStyle name="20% - Accent1 9 2" xfId="52414" xr:uid="{00000000-0005-0000-0000-000007CC0000}"/>
    <cellStyle name="20% - Accent1 9 2 10" xfId="52415" xr:uid="{00000000-0005-0000-0000-000008CC0000}"/>
    <cellStyle name="20% - Accent1 9 2 10 2" xfId="52416" xr:uid="{00000000-0005-0000-0000-000009CC0000}"/>
    <cellStyle name="20% - Accent1 9 2 11" xfId="52417" xr:uid="{00000000-0005-0000-0000-00000ACC0000}"/>
    <cellStyle name="20% - Accent1 9 2 2" xfId="52418" xr:uid="{00000000-0005-0000-0000-00000BCC0000}"/>
    <cellStyle name="20% - Accent1 9 2 2 2" xfId="52419" xr:uid="{00000000-0005-0000-0000-00000CCC0000}"/>
    <cellStyle name="20% - Accent1 9 2 2 2 2" xfId="52420" xr:uid="{00000000-0005-0000-0000-00000DCC0000}"/>
    <cellStyle name="20% - Accent1 9 2 2 2 2 2" xfId="52421" xr:uid="{00000000-0005-0000-0000-00000ECC0000}"/>
    <cellStyle name="20% - Accent1 9 2 2 2 2 2 2" xfId="52422" xr:uid="{00000000-0005-0000-0000-00000FCC0000}"/>
    <cellStyle name="20% - Accent1 9 2 2 2 2 3" xfId="52423" xr:uid="{00000000-0005-0000-0000-000010CC0000}"/>
    <cellStyle name="20% - Accent1 9 2 2 2 3" xfId="52424" xr:uid="{00000000-0005-0000-0000-000011CC0000}"/>
    <cellStyle name="20% - Accent1 9 2 2 2 3 2" xfId="52425" xr:uid="{00000000-0005-0000-0000-000012CC0000}"/>
    <cellStyle name="20% - Accent1 9 2 2 2 4" xfId="52426" xr:uid="{00000000-0005-0000-0000-000013CC0000}"/>
    <cellStyle name="20% - Accent1 9 2 2 3" xfId="52427" xr:uid="{00000000-0005-0000-0000-000014CC0000}"/>
    <cellStyle name="20% - Accent1 9 2 2 3 2" xfId="52428" xr:uid="{00000000-0005-0000-0000-000015CC0000}"/>
    <cellStyle name="20% - Accent1 9 2 2 3 2 2" xfId="52429" xr:uid="{00000000-0005-0000-0000-000016CC0000}"/>
    <cellStyle name="20% - Accent1 9 2 2 3 2 2 2" xfId="52430" xr:uid="{00000000-0005-0000-0000-000017CC0000}"/>
    <cellStyle name="20% - Accent1 9 2 2 3 2 3" xfId="52431" xr:uid="{00000000-0005-0000-0000-000018CC0000}"/>
    <cellStyle name="20% - Accent1 9 2 2 3 3" xfId="52432" xr:uid="{00000000-0005-0000-0000-000019CC0000}"/>
    <cellStyle name="20% - Accent1 9 2 2 3 3 2" xfId="52433" xr:uid="{00000000-0005-0000-0000-00001ACC0000}"/>
    <cellStyle name="20% - Accent1 9 2 2 3 4" xfId="52434" xr:uid="{00000000-0005-0000-0000-00001BCC0000}"/>
    <cellStyle name="20% - Accent1 9 2 2 4" xfId="52435" xr:uid="{00000000-0005-0000-0000-00001CCC0000}"/>
    <cellStyle name="20% - Accent1 9 2 2 4 2" xfId="52436" xr:uid="{00000000-0005-0000-0000-00001DCC0000}"/>
    <cellStyle name="20% - Accent1 9 2 2 4 2 2" xfId="52437" xr:uid="{00000000-0005-0000-0000-00001ECC0000}"/>
    <cellStyle name="20% - Accent1 9 2 2 4 2 2 2" xfId="52438" xr:uid="{00000000-0005-0000-0000-00001FCC0000}"/>
    <cellStyle name="20% - Accent1 9 2 2 4 2 3" xfId="52439" xr:uid="{00000000-0005-0000-0000-000020CC0000}"/>
    <cellStyle name="20% - Accent1 9 2 2 4 3" xfId="52440" xr:uid="{00000000-0005-0000-0000-000021CC0000}"/>
    <cellStyle name="20% - Accent1 9 2 2 4 3 2" xfId="52441" xr:uid="{00000000-0005-0000-0000-000022CC0000}"/>
    <cellStyle name="20% - Accent1 9 2 2 4 4" xfId="52442" xr:uid="{00000000-0005-0000-0000-000023CC0000}"/>
    <cellStyle name="20% - Accent1 9 2 2 5" xfId="52443" xr:uid="{00000000-0005-0000-0000-000024CC0000}"/>
    <cellStyle name="20% - Accent1 9 2 2 5 2" xfId="52444" xr:uid="{00000000-0005-0000-0000-000025CC0000}"/>
    <cellStyle name="20% - Accent1 9 2 2 5 2 2" xfId="52445" xr:uid="{00000000-0005-0000-0000-000026CC0000}"/>
    <cellStyle name="20% - Accent1 9 2 2 5 3" xfId="52446" xr:uid="{00000000-0005-0000-0000-000027CC0000}"/>
    <cellStyle name="20% - Accent1 9 2 2 6" xfId="52447" xr:uid="{00000000-0005-0000-0000-000028CC0000}"/>
    <cellStyle name="20% - Accent1 9 2 2 6 2" xfId="52448" xr:uid="{00000000-0005-0000-0000-000029CC0000}"/>
    <cellStyle name="20% - Accent1 9 2 2 6 2 2" xfId="52449" xr:uid="{00000000-0005-0000-0000-00002ACC0000}"/>
    <cellStyle name="20% - Accent1 9 2 2 6 3" xfId="52450" xr:uid="{00000000-0005-0000-0000-00002BCC0000}"/>
    <cellStyle name="20% - Accent1 9 2 2 7" xfId="52451" xr:uid="{00000000-0005-0000-0000-00002CCC0000}"/>
    <cellStyle name="20% - Accent1 9 2 2 7 2" xfId="52452" xr:uid="{00000000-0005-0000-0000-00002DCC0000}"/>
    <cellStyle name="20% - Accent1 9 2 2 8" xfId="52453" xr:uid="{00000000-0005-0000-0000-00002ECC0000}"/>
    <cellStyle name="20% - Accent1 9 2 2 8 2" xfId="52454" xr:uid="{00000000-0005-0000-0000-00002FCC0000}"/>
    <cellStyle name="20% - Accent1 9 2 2 9" xfId="52455" xr:uid="{00000000-0005-0000-0000-000030CC0000}"/>
    <cellStyle name="20% - Accent1 9 2 3" xfId="52456" xr:uid="{00000000-0005-0000-0000-000031CC0000}"/>
    <cellStyle name="20% - Accent1 9 2 3 2" xfId="52457" xr:uid="{00000000-0005-0000-0000-000032CC0000}"/>
    <cellStyle name="20% - Accent1 9 2 3 2 2" xfId="52458" xr:uid="{00000000-0005-0000-0000-000033CC0000}"/>
    <cellStyle name="20% - Accent1 9 2 3 2 2 2" xfId="52459" xr:uid="{00000000-0005-0000-0000-000034CC0000}"/>
    <cellStyle name="20% - Accent1 9 2 3 2 2 2 2" xfId="52460" xr:uid="{00000000-0005-0000-0000-000035CC0000}"/>
    <cellStyle name="20% - Accent1 9 2 3 2 2 3" xfId="52461" xr:uid="{00000000-0005-0000-0000-000036CC0000}"/>
    <cellStyle name="20% - Accent1 9 2 3 2 3" xfId="52462" xr:uid="{00000000-0005-0000-0000-000037CC0000}"/>
    <cellStyle name="20% - Accent1 9 2 3 2 3 2" xfId="52463" xr:uid="{00000000-0005-0000-0000-000038CC0000}"/>
    <cellStyle name="20% - Accent1 9 2 3 2 4" xfId="52464" xr:uid="{00000000-0005-0000-0000-000039CC0000}"/>
    <cellStyle name="20% - Accent1 9 2 3 3" xfId="52465" xr:uid="{00000000-0005-0000-0000-00003ACC0000}"/>
    <cellStyle name="20% - Accent1 9 2 3 3 2" xfId="52466" xr:uid="{00000000-0005-0000-0000-00003BCC0000}"/>
    <cellStyle name="20% - Accent1 9 2 3 3 2 2" xfId="52467" xr:uid="{00000000-0005-0000-0000-00003CCC0000}"/>
    <cellStyle name="20% - Accent1 9 2 3 3 2 2 2" xfId="52468" xr:uid="{00000000-0005-0000-0000-00003DCC0000}"/>
    <cellStyle name="20% - Accent1 9 2 3 3 2 3" xfId="52469" xr:uid="{00000000-0005-0000-0000-00003ECC0000}"/>
    <cellStyle name="20% - Accent1 9 2 3 3 3" xfId="52470" xr:uid="{00000000-0005-0000-0000-00003FCC0000}"/>
    <cellStyle name="20% - Accent1 9 2 3 3 3 2" xfId="52471" xr:uid="{00000000-0005-0000-0000-000040CC0000}"/>
    <cellStyle name="20% - Accent1 9 2 3 3 4" xfId="52472" xr:uid="{00000000-0005-0000-0000-000041CC0000}"/>
    <cellStyle name="20% - Accent1 9 2 3 4" xfId="52473" xr:uid="{00000000-0005-0000-0000-000042CC0000}"/>
    <cellStyle name="20% - Accent1 9 2 3 4 2" xfId="52474" xr:uid="{00000000-0005-0000-0000-000043CC0000}"/>
    <cellStyle name="20% - Accent1 9 2 3 4 2 2" xfId="52475" xr:uid="{00000000-0005-0000-0000-000044CC0000}"/>
    <cellStyle name="20% - Accent1 9 2 3 4 2 2 2" xfId="52476" xr:uid="{00000000-0005-0000-0000-000045CC0000}"/>
    <cellStyle name="20% - Accent1 9 2 3 4 2 3" xfId="52477" xr:uid="{00000000-0005-0000-0000-000046CC0000}"/>
    <cellStyle name="20% - Accent1 9 2 3 4 3" xfId="52478" xr:uid="{00000000-0005-0000-0000-000047CC0000}"/>
    <cellStyle name="20% - Accent1 9 2 3 4 3 2" xfId="52479" xr:uid="{00000000-0005-0000-0000-000048CC0000}"/>
    <cellStyle name="20% - Accent1 9 2 3 4 4" xfId="52480" xr:uid="{00000000-0005-0000-0000-000049CC0000}"/>
    <cellStyle name="20% - Accent1 9 2 3 5" xfId="52481" xr:uid="{00000000-0005-0000-0000-00004ACC0000}"/>
    <cellStyle name="20% - Accent1 9 2 3 5 2" xfId="52482" xr:uid="{00000000-0005-0000-0000-00004BCC0000}"/>
    <cellStyle name="20% - Accent1 9 2 3 5 2 2" xfId="52483" xr:uid="{00000000-0005-0000-0000-00004CCC0000}"/>
    <cellStyle name="20% - Accent1 9 2 3 5 3" xfId="52484" xr:uid="{00000000-0005-0000-0000-00004DCC0000}"/>
    <cellStyle name="20% - Accent1 9 2 3 6" xfId="52485" xr:uid="{00000000-0005-0000-0000-00004ECC0000}"/>
    <cellStyle name="20% - Accent1 9 2 3 6 2" xfId="52486" xr:uid="{00000000-0005-0000-0000-00004FCC0000}"/>
    <cellStyle name="20% - Accent1 9 2 3 6 2 2" xfId="52487" xr:uid="{00000000-0005-0000-0000-000050CC0000}"/>
    <cellStyle name="20% - Accent1 9 2 3 6 3" xfId="52488" xr:uid="{00000000-0005-0000-0000-000051CC0000}"/>
    <cellStyle name="20% - Accent1 9 2 3 7" xfId="52489" xr:uid="{00000000-0005-0000-0000-000052CC0000}"/>
    <cellStyle name="20% - Accent1 9 2 3 7 2" xfId="52490" xr:uid="{00000000-0005-0000-0000-000053CC0000}"/>
    <cellStyle name="20% - Accent1 9 2 3 8" xfId="52491" xr:uid="{00000000-0005-0000-0000-000054CC0000}"/>
    <cellStyle name="20% - Accent1 9 2 3 8 2" xfId="52492" xr:uid="{00000000-0005-0000-0000-000055CC0000}"/>
    <cellStyle name="20% - Accent1 9 2 3 9" xfId="52493" xr:uid="{00000000-0005-0000-0000-000056CC0000}"/>
    <cellStyle name="20% - Accent1 9 2 4" xfId="52494" xr:uid="{00000000-0005-0000-0000-000057CC0000}"/>
    <cellStyle name="20% - Accent1 9 2 4 2" xfId="52495" xr:uid="{00000000-0005-0000-0000-000058CC0000}"/>
    <cellStyle name="20% - Accent1 9 2 4 2 2" xfId="52496" xr:uid="{00000000-0005-0000-0000-000059CC0000}"/>
    <cellStyle name="20% - Accent1 9 2 4 2 2 2" xfId="52497" xr:uid="{00000000-0005-0000-0000-00005ACC0000}"/>
    <cellStyle name="20% - Accent1 9 2 4 2 3" xfId="52498" xr:uid="{00000000-0005-0000-0000-00005BCC0000}"/>
    <cellStyle name="20% - Accent1 9 2 4 3" xfId="52499" xr:uid="{00000000-0005-0000-0000-00005CCC0000}"/>
    <cellStyle name="20% - Accent1 9 2 4 3 2" xfId="52500" xr:uid="{00000000-0005-0000-0000-00005DCC0000}"/>
    <cellStyle name="20% - Accent1 9 2 4 4" xfId="52501" xr:uid="{00000000-0005-0000-0000-00005ECC0000}"/>
    <cellStyle name="20% - Accent1 9 2 5" xfId="52502" xr:uid="{00000000-0005-0000-0000-00005FCC0000}"/>
    <cellStyle name="20% - Accent1 9 2 5 2" xfId="52503" xr:uid="{00000000-0005-0000-0000-000060CC0000}"/>
    <cellStyle name="20% - Accent1 9 2 5 2 2" xfId="52504" xr:uid="{00000000-0005-0000-0000-000061CC0000}"/>
    <cellStyle name="20% - Accent1 9 2 5 2 2 2" xfId="52505" xr:uid="{00000000-0005-0000-0000-000062CC0000}"/>
    <cellStyle name="20% - Accent1 9 2 5 2 3" xfId="52506" xr:uid="{00000000-0005-0000-0000-000063CC0000}"/>
    <cellStyle name="20% - Accent1 9 2 5 3" xfId="52507" xr:uid="{00000000-0005-0000-0000-000064CC0000}"/>
    <cellStyle name="20% - Accent1 9 2 5 3 2" xfId="52508" xr:uid="{00000000-0005-0000-0000-000065CC0000}"/>
    <cellStyle name="20% - Accent1 9 2 5 4" xfId="52509" xr:uid="{00000000-0005-0000-0000-000066CC0000}"/>
    <cellStyle name="20% - Accent1 9 2 6" xfId="52510" xr:uid="{00000000-0005-0000-0000-000067CC0000}"/>
    <cellStyle name="20% - Accent1 9 2 6 2" xfId="52511" xr:uid="{00000000-0005-0000-0000-000068CC0000}"/>
    <cellStyle name="20% - Accent1 9 2 6 2 2" xfId="52512" xr:uid="{00000000-0005-0000-0000-000069CC0000}"/>
    <cellStyle name="20% - Accent1 9 2 6 2 2 2" xfId="52513" xr:uid="{00000000-0005-0000-0000-00006ACC0000}"/>
    <cellStyle name="20% - Accent1 9 2 6 2 3" xfId="52514" xr:uid="{00000000-0005-0000-0000-00006BCC0000}"/>
    <cellStyle name="20% - Accent1 9 2 6 3" xfId="52515" xr:uid="{00000000-0005-0000-0000-00006CCC0000}"/>
    <cellStyle name="20% - Accent1 9 2 6 3 2" xfId="52516" xr:uid="{00000000-0005-0000-0000-00006DCC0000}"/>
    <cellStyle name="20% - Accent1 9 2 6 4" xfId="52517" xr:uid="{00000000-0005-0000-0000-00006ECC0000}"/>
    <cellStyle name="20% - Accent1 9 2 7" xfId="52518" xr:uid="{00000000-0005-0000-0000-00006FCC0000}"/>
    <cellStyle name="20% - Accent1 9 2 7 2" xfId="52519" xr:uid="{00000000-0005-0000-0000-000070CC0000}"/>
    <cellStyle name="20% - Accent1 9 2 7 2 2" xfId="52520" xr:uid="{00000000-0005-0000-0000-000071CC0000}"/>
    <cellStyle name="20% - Accent1 9 2 7 3" xfId="52521" xr:uid="{00000000-0005-0000-0000-000072CC0000}"/>
    <cellStyle name="20% - Accent1 9 2 8" xfId="52522" xr:uid="{00000000-0005-0000-0000-000073CC0000}"/>
    <cellStyle name="20% - Accent1 9 2 8 2" xfId="52523" xr:uid="{00000000-0005-0000-0000-000074CC0000}"/>
    <cellStyle name="20% - Accent1 9 2 8 2 2" xfId="52524" xr:uid="{00000000-0005-0000-0000-000075CC0000}"/>
    <cellStyle name="20% - Accent1 9 2 8 3" xfId="52525" xr:uid="{00000000-0005-0000-0000-000076CC0000}"/>
    <cellStyle name="20% - Accent1 9 2 9" xfId="52526" xr:uid="{00000000-0005-0000-0000-000077CC0000}"/>
    <cellStyle name="20% - Accent1 9 2 9 2" xfId="52527" xr:uid="{00000000-0005-0000-0000-000078CC0000}"/>
    <cellStyle name="20% - Accent1 9 3" xfId="52528" xr:uid="{00000000-0005-0000-0000-000079CC0000}"/>
    <cellStyle name="20% - Accent1 9 3 10" xfId="52529" xr:uid="{00000000-0005-0000-0000-00007ACC0000}"/>
    <cellStyle name="20% - Accent1 9 3 10 2" xfId="52530" xr:uid="{00000000-0005-0000-0000-00007BCC0000}"/>
    <cellStyle name="20% - Accent1 9 3 11" xfId="52531" xr:uid="{00000000-0005-0000-0000-00007CCC0000}"/>
    <cellStyle name="20% - Accent1 9 3 2" xfId="52532" xr:uid="{00000000-0005-0000-0000-00007DCC0000}"/>
    <cellStyle name="20% - Accent1 9 3 2 2" xfId="52533" xr:uid="{00000000-0005-0000-0000-00007ECC0000}"/>
    <cellStyle name="20% - Accent1 9 3 2 2 2" xfId="52534" xr:uid="{00000000-0005-0000-0000-00007FCC0000}"/>
    <cellStyle name="20% - Accent1 9 3 2 2 2 2" xfId="52535" xr:uid="{00000000-0005-0000-0000-000080CC0000}"/>
    <cellStyle name="20% - Accent1 9 3 2 2 2 2 2" xfId="52536" xr:uid="{00000000-0005-0000-0000-000081CC0000}"/>
    <cellStyle name="20% - Accent1 9 3 2 2 2 3" xfId="52537" xr:uid="{00000000-0005-0000-0000-000082CC0000}"/>
    <cellStyle name="20% - Accent1 9 3 2 2 3" xfId="52538" xr:uid="{00000000-0005-0000-0000-000083CC0000}"/>
    <cellStyle name="20% - Accent1 9 3 2 2 3 2" xfId="52539" xr:uid="{00000000-0005-0000-0000-000084CC0000}"/>
    <cellStyle name="20% - Accent1 9 3 2 2 4" xfId="52540" xr:uid="{00000000-0005-0000-0000-000085CC0000}"/>
    <cellStyle name="20% - Accent1 9 3 2 3" xfId="52541" xr:uid="{00000000-0005-0000-0000-000086CC0000}"/>
    <cellStyle name="20% - Accent1 9 3 2 3 2" xfId="52542" xr:uid="{00000000-0005-0000-0000-000087CC0000}"/>
    <cellStyle name="20% - Accent1 9 3 2 3 2 2" xfId="52543" xr:uid="{00000000-0005-0000-0000-000088CC0000}"/>
    <cellStyle name="20% - Accent1 9 3 2 3 2 2 2" xfId="52544" xr:uid="{00000000-0005-0000-0000-000089CC0000}"/>
    <cellStyle name="20% - Accent1 9 3 2 3 2 3" xfId="52545" xr:uid="{00000000-0005-0000-0000-00008ACC0000}"/>
    <cellStyle name="20% - Accent1 9 3 2 3 3" xfId="52546" xr:uid="{00000000-0005-0000-0000-00008BCC0000}"/>
    <cellStyle name="20% - Accent1 9 3 2 3 3 2" xfId="52547" xr:uid="{00000000-0005-0000-0000-00008CCC0000}"/>
    <cellStyle name="20% - Accent1 9 3 2 3 4" xfId="52548" xr:uid="{00000000-0005-0000-0000-00008DCC0000}"/>
    <cellStyle name="20% - Accent1 9 3 2 4" xfId="52549" xr:uid="{00000000-0005-0000-0000-00008ECC0000}"/>
    <cellStyle name="20% - Accent1 9 3 2 4 2" xfId="52550" xr:uid="{00000000-0005-0000-0000-00008FCC0000}"/>
    <cellStyle name="20% - Accent1 9 3 2 4 2 2" xfId="52551" xr:uid="{00000000-0005-0000-0000-000090CC0000}"/>
    <cellStyle name="20% - Accent1 9 3 2 4 2 2 2" xfId="52552" xr:uid="{00000000-0005-0000-0000-000091CC0000}"/>
    <cellStyle name="20% - Accent1 9 3 2 4 2 3" xfId="52553" xr:uid="{00000000-0005-0000-0000-000092CC0000}"/>
    <cellStyle name="20% - Accent1 9 3 2 4 3" xfId="52554" xr:uid="{00000000-0005-0000-0000-000093CC0000}"/>
    <cellStyle name="20% - Accent1 9 3 2 4 3 2" xfId="52555" xr:uid="{00000000-0005-0000-0000-000094CC0000}"/>
    <cellStyle name="20% - Accent1 9 3 2 4 4" xfId="52556" xr:uid="{00000000-0005-0000-0000-000095CC0000}"/>
    <cellStyle name="20% - Accent1 9 3 2 5" xfId="52557" xr:uid="{00000000-0005-0000-0000-000096CC0000}"/>
    <cellStyle name="20% - Accent1 9 3 2 5 2" xfId="52558" xr:uid="{00000000-0005-0000-0000-000097CC0000}"/>
    <cellStyle name="20% - Accent1 9 3 2 5 2 2" xfId="52559" xr:uid="{00000000-0005-0000-0000-000098CC0000}"/>
    <cellStyle name="20% - Accent1 9 3 2 5 3" xfId="52560" xr:uid="{00000000-0005-0000-0000-000099CC0000}"/>
    <cellStyle name="20% - Accent1 9 3 2 6" xfId="52561" xr:uid="{00000000-0005-0000-0000-00009ACC0000}"/>
    <cellStyle name="20% - Accent1 9 3 2 6 2" xfId="52562" xr:uid="{00000000-0005-0000-0000-00009BCC0000}"/>
    <cellStyle name="20% - Accent1 9 3 2 6 2 2" xfId="52563" xr:uid="{00000000-0005-0000-0000-00009CCC0000}"/>
    <cellStyle name="20% - Accent1 9 3 2 6 3" xfId="52564" xr:uid="{00000000-0005-0000-0000-00009DCC0000}"/>
    <cellStyle name="20% - Accent1 9 3 2 7" xfId="52565" xr:uid="{00000000-0005-0000-0000-00009ECC0000}"/>
    <cellStyle name="20% - Accent1 9 3 2 7 2" xfId="52566" xr:uid="{00000000-0005-0000-0000-00009FCC0000}"/>
    <cellStyle name="20% - Accent1 9 3 2 8" xfId="52567" xr:uid="{00000000-0005-0000-0000-0000A0CC0000}"/>
    <cellStyle name="20% - Accent1 9 3 2 8 2" xfId="52568" xr:uid="{00000000-0005-0000-0000-0000A1CC0000}"/>
    <cellStyle name="20% - Accent1 9 3 2 9" xfId="52569" xr:uid="{00000000-0005-0000-0000-0000A2CC0000}"/>
    <cellStyle name="20% - Accent1 9 3 3" xfId="52570" xr:uid="{00000000-0005-0000-0000-0000A3CC0000}"/>
    <cellStyle name="20% - Accent1 9 3 3 2" xfId="52571" xr:uid="{00000000-0005-0000-0000-0000A4CC0000}"/>
    <cellStyle name="20% - Accent1 9 3 3 2 2" xfId="52572" xr:uid="{00000000-0005-0000-0000-0000A5CC0000}"/>
    <cellStyle name="20% - Accent1 9 3 3 2 2 2" xfId="52573" xr:uid="{00000000-0005-0000-0000-0000A6CC0000}"/>
    <cellStyle name="20% - Accent1 9 3 3 2 2 2 2" xfId="52574" xr:uid="{00000000-0005-0000-0000-0000A7CC0000}"/>
    <cellStyle name="20% - Accent1 9 3 3 2 2 3" xfId="52575" xr:uid="{00000000-0005-0000-0000-0000A8CC0000}"/>
    <cellStyle name="20% - Accent1 9 3 3 2 3" xfId="52576" xr:uid="{00000000-0005-0000-0000-0000A9CC0000}"/>
    <cellStyle name="20% - Accent1 9 3 3 2 3 2" xfId="52577" xr:uid="{00000000-0005-0000-0000-0000AACC0000}"/>
    <cellStyle name="20% - Accent1 9 3 3 2 4" xfId="52578" xr:uid="{00000000-0005-0000-0000-0000ABCC0000}"/>
    <cellStyle name="20% - Accent1 9 3 3 3" xfId="52579" xr:uid="{00000000-0005-0000-0000-0000ACCC0000}"/>
    <cellStyle name="20% - Accent1 9 3 3 3 2" xfId="52580" xr:uid="{00000000-0005-0000-0000-0000ADCC0000}"/>
    <cellStyle name="20% - Accent1 9 3 3 3 2 2" xfId="52581" xr:uid="{00000000-0005-0000-0000-0000AECC0000}"/>
    <cellStyle name="20% - Accent1 9 3 3 3 2 2 2" xfId="52582" xr:uid="{00000000-0005-0000-0000-0000AFCC0000}"/>
    <cellStyle name="20% - Accent1 9 3 3 3 2 3" xfId="52583" xr:uid="{00000000-0005-0000-0000-0000B0CC0000}"/>
    <cellStyle name="20% - Accent1 9 3 3 3 3" xfId="52584" xr:uid="{00000000-0005-0000-0000-0000B1CC0000}"/>
    <cellStyle name="20% - Accent1 9 3 3 3 3 2" xfId="52585" xr:uid="{00000000-0005-0000-0000-0000B2CC0000}"/>
    <cellStyle name="20% - Accent1 9 3 3 3 4" xfId="52586" xr:uid="{00000000-0005-0000-0000-0000B3CC0000}"/>
    <cellStyle name="20% - Accent1 9 3 3 4" xfId="52587" xr:uid="{00000000-0005-0000-0000-0000B4CC0000}"/>
    <cellStyle name="20% - Accent1 9 3 3 4 2" xfId="52588" xr:uid="{00000000-0005-0000-0000-0000B5CC0000}"/>
    <cellStyle name="20% - Accent1 9 3 3 4 2 2" xfId="52589" xr:uid="{00000000-0005-0000-0000-0000B6CC0000}"/>
    <cellStyle name="20% - Accent1 9 3 3 4 2 2 2" xfId="52590" xr:uid="{00000000-0005-0000-0000-0000B7CC0000}"/>
    <cellStyle name="20% - Accent1 9 3 3 4 2 3" xfId="52591" xr:uid="{00000000-0005-0000-0000-0000B8CC0000}"/>
    <cellStyle name="20% - Accent1 9 3 3 4 3" xfId="52592" xr:uid="{00000000-0005-0000-0000-0000B9CC0000}"/>
    <cellStyle name="20% - Accent1 9 3 3 4 3 2" xfId="52593" xr:uid="{00000000-0005-0000-0000-0000BACC0000}"/>
    <cellStyle name="20% - Accent1 9 3 3 4 4" xfId="52594" xr:uid="{00000000-0005-0000-0000-0000BBCC0000}"/>
    <cellStyle name="20% - Accent1 9 3 3 5" xfId="52595" xr:uid="{00000000-0005-0000-0000-0000BCCC0000}"/>
    <cellStyle name="20% - Accent1 9 3 3 5 2" xfId="52596" xr:uid="{00000000-0005-0000-0000-0000BDCC0000}"/>
    <cellStyle name="20% - Accent1 9 3 3 5 2 2" xfId="52597" xr:uid="{00000000-0005-0000-0000-0000BECC0000}"/>
    <cellStyle name="20% - Accent1 9 3 3 5 3" xfId="52598" xr:uid="{00000000-0005-0000-0000-0000BFCC0000}"/>
    <cellStyle name="20% - Accent1 9 3 3 6" xfId="52599" xr:uid="{00000000-0005-0000-0000-0000C0CC0000}"/>
    <cellStyle name="20% - Accent1 9 3 3 6 2" xfId="52600" xr:uid="{00000000-0005-0000-0000-0000C1CC0000}"/>
    <cellStyle name="20% - Accent1 9 3 3 6 2 2" xfId="52601" xr:uid="{00000000-0005-0000-0000-0000C2CC0000}"/>
    <cellStyle name="20% - Accent1 9 3 3 6 3" xfId="52602" xr:uid="{00000000-0005-0000-0000-0000C3CC0000}"/>
    <cellStyle name="20% - Accent1 9 3 3 7" xfId="52603" xr:uid="{00000000-0005-0000-0000-0000C4CC0000}"/>
    <cellStyle name="20% - Accent1 9 3 3 7 2" xfId="52604" xr:uid="{00000000-0005-0000-0000-0000C5CC0000}"/>
    <cellStyle name="20% - Accent1 9 3 3 8" xfId="52605" xr:uid="{00000000-0005-0000-0000-0000C6CC0000}"/>
    <cellStyle name="20% - Accent1 9 3 3 8 2" xfId="52606" xr:uid="{00000000-0005-0000-0000-0000C7CC0000}"/>
    <cellStyle name="20% - Accent1 9 3 3 9" xfId="52607" xr:uid="{00000000-0005-0000-0000-0000C8CC0000}"/>
    <cellStyle name="20% - Accent1 9 3 4" xfId="52608" xr:uid="{00000000-0005-0000-0000-0000C9CC0000}"/>
    <cellStyle name="20% - Accent1 9 3 4 2" xfId="52609" xr:uid="{00000000-0005-0000-0000-0000CACC0000}"/>
    <cellStyle name="20% - Accent1 9 3 4 2 2" xfId="52610" xr:uid="{00000000-0005-0000-0000-0000CBCC0000}"/>
    <cellStyle name="20% - Accent1 9 3 4 2 2 2" xfId="52611" xr:uid="{00000000-0005-0000-0000-0000CCCC0000}"/>
    <cellStyle name="20% - Accent1 9 3 4 2 3" xfId="52612" xr:uid="{00000000-0005-0000-0000-0000CDCC0000}"/>
    <cellStyle name="20% - Accent1 9 3 4 3" xfId="52613" xr:uid="{00000000-0005-0000-0000-0000CECC0000}"/>
    <cellStyle name="20% - Accent1 9 3 4 3 2" xfId="52614" xr:uid="{00000000-0005-0000-0000-0000CFCC0000}"/>
    <cellStyle name="20% - Accent1 9 3 4 4" xfId="52615" xr:uid="{00000000-0005-0000-0000-0000D0CC0000}"/>
    <cellStyle name="20% - Accent1 9 3 5" xfId="52616" xr:uid="{00000000-0005-0000-0000-0000D1CC0000}"/>
    <cellStyle name="20% - Accent1 9 3 5 2" xfId="52617" xr:uid="{00000000-0005-0000-0000-0000D2CC0000}"/>
    <cellStyle name="20% - Accent1 9 3 5 2 2" xfId="52618" xr:uid="{00000000-0005-0000-0000-0000D3CC0000}"/>
    <cellStyle name="20% - Accent1 9 3 5 2 2 2" xfId="52619" xr:uid="{00000000-0005-0000-0000-0000D4CC0000}"/>
    <cellStyle name="20% - Accent1 9 3 5 2 3" xfId="52620" xr:uid="{00000000-0005-0000-0000-0000D5CC0000}"/>
    <cellStyle name="20% - Accent1 9 3 5 3" xfId="52621" xr:uid="{00000000-0005-0000-0000-0000D6CC0000}"/>
    <cellStyle name="20% - Accent1 9 3 5 3 2" xfId="52622" xr:uid="{00000000-0005-0000-0000-0000D7CC0000}"/>
    <cellStyle name="20% - Accent1 9 3 5 4" xfId="52623" xr:uid="{00000000-0005-0000-0000-0000D8CC0000}"/>
    <cellStyle name="20% - Accent1 9 3 6" xfId="52624" xr:uid="{00000000-0005-0000-0000-0000D9CC0000}"/>
    <cellStyle name="20% - Accent1 9 3 6 2" xfId="52625" xr:uid="{00000000-0005-0000-0000-0000DACC0000}"/>
    <cellStyle name="20% - Accent1 9 3 6 2 2" xfId="52626" xr:uid="{00000000-0005-0000-0000-0000DBCC0000}"/>
    <cellStyle name="20% - Accent1 9 3 6 2 2 2" xfId="52627" xr:uid="{00000000-0005-0000-0000-0000DCCC0000}"/>
    <cellStyle name="20% - Accent1 9 3 6 2 3" xfId="52628" xr:uid="{00000000-0005-0000-0000-0000DDCC0000}"/>
    <cellStyle name="20% - Accent1 9 3 6 3" xfId="52629" xr:uid="{00000000-0005-0000-0000-0000DECC0000}"/>
    <cellStyle name="20% - Accent1 9 3 6 3 2" xfId="52630" xr:uid="{00000000-0005-0000-0000-0000DFCC0000}"/>
    <cellStyle name="20% - Accent1 9 3 6 4" xfId="52631" xr:uid="{00000000-0005-0000-0000-0000E0CC0000}"/>
    <cellStyle name="20% - Accent1 9 3 7" xfId="52632" xr:uid="{00000000-0005-0000-0000-0000E1CC0000}"/>
    <cellStyle name="20% - Accent1 9 3 7 2" xfId="52633" xr:uid="{00000000-0005-0000-0000-0000E2CC0000}"/>
    <cellStyle name="20% - Accent1 9 3 7 2 2" xfId="52634" xr:uid="{00000000-0005-0000-0000-0000E3CC0000}"/>
    <cellStyle name="20% - Accent1 9 3 7 3" xfId="52635" xr:uid="{00000000-0005-0000-0000-0000E4CC0000}"/>
    <cellStyle name="20% - Accent1 9 3 8" xfId="52636" xr:uid="{00000000-0005-0000-0000-0000E5CC0000}"/>
    <cellStyle name="20% - Accent1 9 3 8 2" xfId="52637" xr:uid="{00000000-0005-0000-0000-0000E6CC0000}"/>
    <cellStyle name="20% - Accent1 9 3 8 2 2" xfId="52638" xr:uid="{00000000-0005-0000-0000-0000E7CC0000}"/>
    <cellStyle name="20% - Accent1 9 3 8 3" xfId="52639" xr:uid="{00000000-0005-0000-0000-0000E8CC0000}"/>
    <cellStyle name="20% - Accent1 9 3 9" xfId="52640" xr:uid="{00000000-0005-0000-0000-0000E9CC0000}"/>
    <cellStyle name="20% - Accent1 9 3 9 2" xfId="52641" xr:uid="{00000000-0005-0000-0000-0000EACC0000}"/>
    <cellStyle name="20% - Accent1 9 4" xfId="52642" xr:uid="{00000000-0005-0000-0000-0000EBCC0000}"/>
    <cellStyle name="20% - Accent1 9 4 10" xfId="52643" xr:uid="{00000000-0005-0000-0000-0000ECCC0000}"/>
    <cellStyle name="20% - Accent1 9 4 10 2" xfId="52644" xr:uid="{00000000-0005-0000-0000-0000EDCC0000}"/>
    <cellStyle name="20% - Accent1 9 4 11" xfId="52645" xr:uid="{00000000-0005-0000-0000-0000EECC0000}"/>
    <cellStyle name="20% - Accent1 9 4 2" xfId="52646" xr:uid="{00000000-0005-0000-0000-0000EFCC0000}"/>
    <cellStyle name="20% - Accent1 9 4 2 2" xfId="52647" xr:uid="{00000000-0005-0000-0000-0000F0CC0000}"/>
    <cellStyle name="20% - Accent1 9 4 2 2 2" xfId="52648" xr:uid="{00000000-0005-0000-0000-0000F1CC0000}"/>
    <cellStyle name="20% - Accent1 9 4 2 2 2 2" xfId="52649" xr:uid="{00000000-0005-0000-0000-0000F2CC0000}"/>
    <cellStyle name="20% - Accent1 9 4 2 2 2 2 2" xfId="52650" xr:uid="{00000000-0005-0000-0000-0000F3CC0000}"/>
    <cellStyle name="20% - Accent1 9 4 2 2 2 3" xfId="52651" xr:uid="{00000000-0005-0000-0000-0000F4CC0000}"/>
    <cellStyle name="20% - Accent1 9 4 2 2 3" xfId="52652" xr:uid="{00000000-0005-0000-0000-0000F5CC0000}"/>
    <cellStyle name="20% - Accent1 9 4 2 2 3 2" xfId="52653" xr:uid="{00000000-0005-0000-0000-0000F6CC0000}"/>
    <cellStyle name="20% - Accent1 9 4 2 2 4" xfId="52654" xr:uid="{00000000-0005-0000-0000-0000F7CC0000}"/>
    <cellStyle name="20% - Accent1 9 4 2 3" xfId="52655" xr:uid="{00000000-0005-0000-0000-0000F8CC0000}"/>
    <cellStyle name="20% - Accent1 9 4 2 3 2" xfId="52656" xr:uid="{00000000-0005-0000-0000-0000F9CC0000}"/>
    <cellStyle name="20% - Accent1 9 4 2 3 2 2" xfId="52657" xr:uid="{00000000-0005-0000-0000-0000FACC0000}"/>
    <cellStyle name="20% - Accent1 9 4 2 3 2 2 2" xfId="52658" xr:uid="{00000000-0005-0000-0000-0000FBCC0000}"/>
    <cellStyle name="20% - Accent1 9 4 2 3 2 3" xfId="52659" xr:uid="{00000000-0005-0000-0000-0000FCCC0000}"/>
    <cellStyle name="20% - Accent1 9 4 2 3 3" xfId="52660" xr:uid="{00000000-0005-0000-0000-0000FDCC0000}"/>
    <cellStyle name="20% - Accent1 9 4 2 3 3 2" xfId="52661" xr:uid="{00000000-0005-0000-0000-0000FECC0000}"/>
    <cellStyle name="20% - Accent1 9 4 2 3 4" xfId="52662" xr:uid="{00000000-0005-0000-0000-0000FFCC0000}"/>
    <cellStyle name="20% - Accent1 9 4 2 4" xfId="52663" xr:uid="{00000000-0005-0000-0000-000000CD0000}"/>
    <cellStyle name="20% - Accent1 9 4 2 4 2" xfId="52664" xr:uid="{00000000-0005-0000-0000-000001CD0000}"/>
    <cellStyle name="20% - Accent1 9 4 2 4 2 2" xfId="52665" xr:uid="{00000000-0005-0000-0000-000002CD0000}"/>
    <cellStyle name="20% - Accent1 9 4 2 4 2 2 2" xfId="52666" xr:uid="{00000000-0005-0000-0000-000003CD0000}"/>
    <cellStyle name="20% - Accent1 9 4 2 4 2 3" xfId="52667" xr:uid="{00000000-0005-0000-0000-000004CD0000}"/>
    <cellStyle name="20% - Accent1 9 4 2 4 3" xfId="52668" xr:uid="{00000000-0005-0000-0000-000005CD0000}"/>
    <cellStyle name="20% - Accent1 9 4 2 4 3 2" xfId="52669" xr:uid="{00000000-0005-0000-0000-000006CD0000}"/>
    <cellStyle name="20% - Accent1 9 4 2 4 4" xfId="52670" xr:uid="{00000000-0005-0000-0000-000007CD0000}"/>
    <cellStyle name="20% - Accent1 9 4 2 5" xfId="52671" xr:uid="{00000000-0005-0000-0000-000008CD0000}"/>
    <cellStyle name="20% - Accent1 9 4 2 5 2" xfId="52672" xr:uid="{00000000-0005-0000-0000-000009CD0000}"/>
    <cellStyle name="20% - Accent1 9 4 2 5 2 2" xfId="52673" xr:uid="{00000000-0005-0000-0000-00000ACD0000}"/>
    <cellStyle name="20% - Accent1 9 4 2 5 3" xfId="52674" xr:uid="{00000000-0005-0000-0000-00000BCD0000}"/>
    <cellStyle name="20% - Accent1 9 4 2 6" xfId="52675" xr:uid="{00000000-0005-0000-0000-00000CCD0000}"/>
    <cellStyle name="20% - Accent1 9 4 2 6 2" xfId="52676" xr:uid="{00000000-0005-0000-0000-00000DCD0000}"/>
    <cellStyle name="20% - Accent1 9 4 2 6 2 2" xfId="52677" xr:uid="{00000000-0005-0000-0000-00000ECD0000}"/>
    <cellStyle name="20% - Accent1 9 4 2 6 3" xfId="52678" xr:uid="{00000000-0005-0000-0000-00000FCD0000}"/>
    <cellStyle name="20% - Accent1 9 4 2 7" xfId="52679" xr:uid="{00000000-0005-0000-0000-000010CD0000}"/>
    <cellStyle name="20% - Accent1 9 4 2 7 2" xfId="52680" xr:uid="{00000000-0005-0000-0000-000011CD0000}"/>
    <cellStyle name="20% - Accent1 9 4 2 8" xfId="52681" xr:uid="{00000000-0005-0000-0000-000012CD0000}"/>
    <cellStyle name="20% - Accent1 9 4 2 8 2" xfId="52682" xr:uid="{00000000-0005-0000-0000-000013CD0000}"/>
    <cellStyle name="20% - Accent1 9 4 2 9" xfId="52683" xr:uid="{00000000-0005-0000-0000-000014CD0000}"/>
    <cellStyle name="20% - Accent1 9 4 3" xfId="52684" xr:uid="{00000000-0005-0000-0000-000015CD0000}"/>
    <cellStyle name="20% - Accent1 9 4 3 2" xfId="52685" xr:uid="{00000000-0005-0000-0000-000016CD0000}"/>
    <cellStyle name="20% - Accent1 9 4 3 2 2" xfId="52686" xr:uid="{00000000-0005-0000-0000-000017CD0000}"/>
    <cellStyle name="20% - Accent1 9 4 3 2 2 2" xfId="52687" xr:uid="{00000000-0005-0000-0000-000018CD0000}"/>
    <cellStyle name="20% - Accent1 9 4 3 2 2 2 2" xfId="52688" xr:uid="{00000000-0005-0000-0000-000019CD0000}"/>
    <cellStyle name="20% - Accent1 9 4 3 2 2 3" xfId="52689" xr:uid="{00000000-0005-0000-0000-00001ACD0000}"/>
    <cellStyle name="20% - Accent1 9 4 3 2 3" xfId="52690" xr:uid="{00000000-0005-0000-0000-00001BCD0000}"/>
    <cellStyle name="20% - Accent1 9 4 3 2 3 2" xfId="52691" xr:uid="{00000000-0005-0000-0000-00001CCD0000}"/>
    <cellStyle name="20% - Accent1 9 4 3 2 4" xfId="52692" xr:uid="{00000000-0005-0000-0000-00001DCD0000}"/>
    <cellStyle name="20% - Accent1 9 4 3 3" xfId="52693" xr:uid="{00000000-0005-0000-0000-00001ECD0000}"/>
    <cellStyle name="20% - Accent1 9 4 3 3 2" xfId="52694" xr:uid="{00000000-0005-0000-0000-00001FCD0000}"/>
    <cellStyle name="20% - Accent1 9 4 3 3 2 2" xfId="52695" xr:uid="{00000000-0005-0000-0000-000020CD0000}"/>
    <cellStyle name="20% - Accent1 9 4 3 3 2 2 2" xfId="52696" xr:uid="{00000000-0005-0000-0000-000021CD0000}"/>
    <cellStyle name="20% - Accent1 9 4 3 3 2 3" xfId="52697" xr:uid="{00000000-0005-0000-0000-000022CD0000}"/>
    <cellStyle name="20% - Accent1 9 4 3 3 3" xfId="52698" xr:uid="{00000000-0005-0000-0000-000023CD0000}"/>
    <cellStyle name="20% - Accent1 9 4 3 3 3 2" xfId="52699" xr:uid="{00000000-0005-0000-0000-000024CD0000}"/>
    <cellStyle name="20% - Accent1 9 4 3 3 4" xfId="52700" xr:uid="{00000000-0005-0000-0000-000025CD0000}"/>
    <cellStyle name="20% - Accent1 9 4 3 4" xfId="52701" xr:uid="{00000000-0005-0000-0000-000026CD0000}"/>
    <cellStyle name="20% - Accent1 9 4 3 4 2" xfId="52702" xr:uid="{00000000-0005-0000-0000-000027CD0000}"/>
    <cellStyle name="20% - Accent1 9 4 3 4 2 2" xfId="52703" xr:uid="{00000000-0005-0000-0000-000028CD0000}"/>
    <cellStyle name="20% - Accent1 9 4 3 4 2 2 2" xfId="52704" xr:uid="{00000000-0005-0000-0000-000029CD0000}"/>
    <cellStyle name="20% - Accent1 9 4 3 4 2 3" xfId="52705" xr:uid="{00000000-0005-0000-0000-00002ACD0000}"/>
    <cellStyle name="20% - Accent1 9 4 3 4 3" xfId="52706" xr:uid="{00000000-0005-0000-0000-00002BCD0000}"/>
    <cellStyle name="20% - Accent1 9 4 3 4 3 2" xfId="52707" xr:uid="{00000000-0005-0000-0000-00002CCD0000}"/>
    <cellStyle name="20% - Accent1 9 4 3 4 4" xfId="52708" xr:uid="{00000000-0005-0000-0000-00002DCD0000}"/>
    <cellStyle name="20% - Accent1 9 4 3 5" xfId="52709" xr:uid="{00000000-0005-0000-0000-00002ECD0000}"/>
    <cellStyle name="20% - Accent1 9 4 3 5 2" xfId="52710" xr:uid="{00000000-0005-0000-0000-00002FCD0000}"/>
    <cellStyle name="20% - Accent1 9 4 3 5 2 2" xfId="52711" xr:uid="{00000000-0005-0000-0000-000030CD0000}"/>
    <cellStyle name="20% - Accent1 9 4 3 5 3" xfId="52712" xr:uid="{00000000-0005-0000-0000-000031CD0000}"/>
    <cellStyle name="20% - Accent1 9 4 3 6" xfId="52713" xr:uid="{00000000-0005-0000-0000-000032CD0000}"/>
    <cellStyle name="20% - Accent1 9 4 3 6 2" xfId="52714" xr:uid="{00000000-0005-0000-0000-000033CD0000}"/>
    <cellStyle name="20% - Accent1 9 4 3 6 2 2" xfId="52715" xr:uid="{00000000-0005-0000-0000-000034CD0000}"/>
    <cellStyle name="20% - Accent1 9 4 3 6 3" xfId="52716" xr:uid="{00000000-0005-0000-0000-000035CD0000}"/>
    <cellStyle name="20% - Accent1 9 4 3 7" xfId="52717" xr:uid="{00000000-0005-0000-0000-000036CD0000}"/>
    <cellStyle name="20% - Accent1 9 4 3 7 2" xfId="52718" xr:uid="{00000000-0005-0000-0000-000037CD0000}"/>
    <cellStyle name="20% - Accent1 9 4 3 8" xfId="52719" xr:uid="{00000000-0005-0000-0000-000038CD0000}"/>
    <cellStyle name="20% - Accent1 9 4 3 8 2" xfId="52720" xr:uid="{00000000-0005-0000-0000-000039CD0000}"/>
    <cellStyle name="20% - Accent1 9 4 3 9" xfId="52721" xr:uid="{00000000-0005-0000-0000-00003ACD0000}"/>
    <cellStyle name="20% - Accent1 9 4 4" xfId="52722" xr:uid="{00000000-0005-0000-0000-00003BCD0000}"/>
    <cellStyle name="20% - Accent1 9 4 4 2" xfId="52723" xr:uid="{00000000-0005-0000-0000-00003CCD0000}"/>
    <cellStyle name="20% - Accent1 9 4 4 2 2" xfId="52724" xr:uid="{00000000-0005-0000-0000-00003DCD0000}"/>
    <cellStyle name="20% - Accent1 9 4 4 2 2 2" xfId="52725" xr:uid="{00000000-0005-0000-0000-00003ECD0000}"/>
    <cellStyle name="20% - Accent1 9 4 4 2 3" xfId="52726" xr:uid="{00000000-0005-0000-0000-00003FCD0000}"/>
    <cellStyle name="20% - Accent1 9 4 4 3" xfId="52727" xr:uid="{00000000-0005-0000-0000-000040CD0000}"/>
    <cellStyle name="20% - Accent1 9 4 4 3 2" xfId="52728" xr:uid="{00000000-0005-0000-0000-000041CD0000}"/>
    <cellStyle name="20% - Accent1 9 4 4 4" xfId="52729" xr:uid="{00000000-0005-0000-0000-000042CD0000}"/>
    <cellStyle name="20% - Accent1 9 4 5" xfId="52730" xr:uid="{00000000-0005-0000-0000-000043CD0000}"/>
    <cellStyle name="20% - Accent1 9 4 5 2" xfId="52731" xr:uid="{00000000-0005-0000-0000-000044CD0000}"/>
    <cellStyle name="20% - Accent1 9 4 5 2 2" xfId="52732" xr:uid="{00000000-0005-0000-0000-000045CD0000}"/>
    <cellStyle name="20% - Accent1 9 4 5 2 2 2" xfId="52733" xr:uid="{00000000-0005-0000-0000-000046CD0000}"/>
    <cellStyle name="20% - Accent1 9 4 5 2 3" xfId="52734" xr:uid="{00000000-0005-0000-0000-000047CD0000}"/>
    <cellStyle name="20% - Accent1 9 4 5 3" xfId="52735" xr:uid="{00000000-0005-0000-0000-000048CD0000}"/>
    <cellStyle name="20% - Accent1 9 4 5 3 2" xfId="52736" xr:uid="{00000000-0005-0000-0000-000049CD0000}"/>
    <cellStyle name="20% - Accent1 9 4 5 4" xfId="52737" xr:uid="{00000000-0005-0000-0000-00004ACD0000}"/>
    <cellStyle name="20% - Accent1 9 4 6" xfId="52738" xr:uid="{00000000-0005-0000-0000-00004BCD0000}"/>
    <cellStyle name="20% - Accent1 9 4 6 2" xfId="52739" xr:uid="{00000000-0005-0000-0000-00004CCD0000}"/>
    <cellStyle name="20% - Accent1 9 4 6 2 2" xfId="52740" xr:uid="{00000000-0005-0000-0000-00004DCD0000}"/>
    <cellStyle name="20% - Accent1 9 4 6 2 2 2" xfId="52741" xr:uid="{00000000-0005-0000-0000-00004ECD0000}"/>
    <cellStyle name="20% - Accent1 9 4 6 2 3" xfId="52742" xr:uid="{00000000-0005-0000-0000-00004FCD0000}"/>
    <cellStyle name="20% - Accent1 9 4 6 3" xfId="52743" xr:uid="{00000000-0005-0000-0000-000050CD0000}"/>
    <cellStyle name="20% - Accent1 9 4 6 3 2" xfId="52744" xr:uid="{00000000-0005-0000-0000-000051CD0000}"/>
    <cellStyle name="20% - Accent1 9 4 6 4" xfId="52745" xr:uid="{00000000-0005-0000-0000-000052CD0000}"/>
    <cellStyle name="20% - Accent1 9 4 7" xfId="52746" xr:uid="{00000000-0005-0000-0000-000053CD0000}"/>
    <cellStyle name="20% - Accent1 9 4 7 2" xfId="52747" xr:uid="{00000000-0005-0000-0000-000054CD0000}"/>
    <cellStyle name="20% - Accent1 9 4 7 2 2" xfId="52748" xr:uid="{00000000-0005-0000-0000-000055CD0000}"/>
    <cellStyle name="20% - Accent1 9 4 7 3" xfId="52749" xr:uid="{00000000-0005-0000-0000-000056CD0000}"/>
    <cellStyle name="20% - Accent1 9 4 8" xfId="52750" xr:uid="{00000000-0005-0000-0000-000057CD0000}"/>
    <cellStyle name="20% - Accent1 9 4 8 2" xfId="52751" xr:uid="{00000000-0005-0000-0000-000058CD0000}"/>
    <cellStyle name="20% - Accent1 9 4 8 2 2" xfId="52752" xr:uid="{00000000-0005-0000-0000-000059CD0000}"/>
    <cellStyle name="20% - Accent1 9 4 8 3" xfId="52753" xr:uid="{00000000-0005-0000-0000-00005ACD0000}"/>
    <cellStyle name="20% - Accent1 9 4 9" xfId="52754" xr:uid="{00000000-0005-0000-0000-00005BCD0000}"/>
    <cellStyle name="20% - Accent1 9 4 9 2" xfId="52755" xr:uid="{00000000-0005-0000-0000-00005CCD0000}"/>
    <cellStyle name="20% - Accent1 9 5" xfId="52756" xr:uid="{00000000-0005-0000-0000-00005DCD0000}"/>
    <cellStyle name="20% - Accent1 9 5 2" xfId="52757" xr:uid="{00000000-0005-0000-0000-00005ECD0000}"/>
    <cellStyle name="20% - Accent1 9 5 2 2" xfId="52758" xr:uid="{00000000-0005-0000-0000-00005FCD0000}"/>
    <cellStyle name="20% - Accent1 9 5 2 2 2" xfId="52759" xr:uid="{00000000-0005-0000-0000-000060CD0000}"/>
    <cellStyle name="20% - Accent1 9 5 2 2 2 2" xfId="52760" xr:uid="{00000000-0005-0000-0000-000061CD0000}"/>
    <cellStyle name="20% - Accent1 9 5 2 2 3" xfId="52761" xr:uid="{00000000-0005-0000-0000-000062CD0000}"/>
    <cellStyle name="20% - Accent1 9 5 2 3" xfId="52762" xr:uid="{00000000-0005-0000-0000-000063CD0000}"/>
    <cellStyle name="20% - Accent1 9 5 2 3 2" xfId="52763" xr:uid="{00000000-0005-0000-0000-000064CD0000}"/>
    <cellStyle name="20% - Accent1 9 5 2 4" xfId="52764" xr:uid="{00000000-0005-0000-0000-000065CD0000}"/>
    <cellStyle name="20% - Accent1 9 5 3" xfId="52765" xr:uid="{00000000-0005-0000-0000-000066CD0000}"/>
    <cellStyle name="20% - Accent1 9 5 3 2" xfId="52766" xr:uid="{00000000-0005-0000-0000-000067CD0000}"/>
    <cellStyle name="20% - Accent1 9 5 3 2 2" xfId="52767" xr:uid="{00000000-0005-0000-0000-000068CD0000}"/>
    <cellStyle name="20% - Accent1 9 5 3 2 2 2" xfId="52768" xr:uid="{00000000-0005-0000-0000-000069CD0000}"/>
    <cellStyle name="20% - Accent1 9 5 3 2 3" xfId="52769" xr:uid="{00000000-0005-0000-0000-00006ACD0000}"/>
    <cellStyle name="20% - Accent1 9 5 3 3" xfId="52770" xr:uid="{00000000-0005-0000-0000-00006BCD0000}"/>
    <cellStyle name="20% - Accent1 9 5 3 3 2" xfId="52771" xr:uid="{00000000-0005-0000-0000-00006CCD0000}"/>
    <cellStyle name="20% - Accent1 9 5 3 4" xfId="52772" xr:uid="{00000000-0005-0000-0000-00006DCD0000}"/>
    <cellStyle name="20% - Accent1 9 5 4" xfId="52773" xr:uid="{00000000-0005-0000-0000-00006ECD0000}"/>
    <cellStyle name="20% - Accent1 9 5 4 2" xfId="52774" xr:uid="{00000000-0005-0000-0000-00006FCD0000}"/>
    <cellStyle name="20% - Accent1 9 5 4 2 2" xfId="52775" xr:uid="{00000000-0005-0000-0000-000070CD0000}"/>
    <cellStyle name="20% - Accent1 9 5 4 2 2 2" xfId="52776" xr:uid="{00000000-0005-0000-0000-000071CD0000}"/>
    <cellStyle name="20% - Accent1 9 5 4 2 3" xfId="52777" xr:uid="{00000000-0005-0000-0000-000072CD0000}"/>
    <cellStyle name="20% - Accent1 9 5 4 3" xfId="52778" xr:uid="{00000000-0005-0000-0000-000073CD0000}"/>
    <cellStyle name="20% - Accent1 9 5 4 3 2" xfId="52779" xr:uid="{00000000-0005-0000-0000-000074CD0000}"/>
    <cellStyle name="20% - Accent1 9 5 4 4" xfId="52780" xr:uid="{00000000-0005-0000-0000-000075CD0000}"/>
    <cellStyle name="20% - Accent1 9 5 5" xfId="52781" xr:uid="{00000000-0005-0000-0000-000076CD0000}"/>
    <cellStyle name="20% - Accent1 9 5 5 2" xfId="52782" xr:uid="{00000000-0005-0000-0000-000077CD0000}"/>
    <cellStyle name="20% - Accent1 9 5 5 2 2" xfId="52783" xr:uid="{00000000-0005-0000-0000-000078CD0000}"/>
    <cellStyle name="20% - Accent1 9 5 5 3" xfId="52784" xr:uid="{00000000-0005-0000-0000-000079CD0000}"/>
    <cellStyle name="20% - Accent1 9 5 6" xfId="52785" xr:uid="{00000000-0005-0000-0000-00007ACD0000}"/>
    <cellStyle name="20% - Accent1 9 5 6 2" xfId="52786" xr:uid="{00000000-0005-0000-0000-00007BCD0000}"/>
    <cellStyle name="20% - Accent1 9 5 6 2 2" xfId="52787" xr:uid="{00000000-0005-0000-0000-00007CCD0000}"/>
    <cellStyle name="20% - Accent1 9 5 6 3" xfId="52788" xr:uid="{00000000-0005-0000-0000-00007DCD0000}"/>
    <cellStyle name="20% - Accent1 9 5 7" xfId="52789" xr:uid="{00000000-0005-0000-0000-00007ECD0000}"/>
    <cellStyle name="20% - Accent1 9 5 7 2" xfId="52790" xr:uid="{00000000-0005-0000-0000-00007FCD0000}"/>
    <cellStyle name="20% - Accent1 9 5 8" xfId="52791" xr:uid="{00000000-0005-0000-0000-000080CD0000}"/>
    <cellStyle name="20% - Accent1 9 5 8 2" xfId="52792" xr:uid="{00000000-0005-0000-0000-000081CD0000}"/>
    <cellStyle name="20% - Accent1 9 5 9" xfId="52793" xr:uid="{00000000-0005-0000-0000-000082CD0000}"/>
    <cellStyle name="20% - Accent1 9 6" xfId="52794" xr:uid="{00000000-0005-0000-0000-000083CD0000}"/>
    <cellStyle name="20% - Accent1 9 6 2" xfId="52795" xr:uid="{00000000-0005-0000-0000-000084CD0000}"/>
    <cellStyle name="20% - Accent1 9 6 2 2" xfId="52796" xr:uid="{00000000-0005-0000-0000-000085CD0000}"/>
    <cellStyle name="20% - Accent1 9 6 2 2 2" xfId="52797" xr:uid="{00000000-0005-0000-0000-000086CD0000}"/>
    <cellStyle name="20% - Accent1 9 6 2 2 2 2" xfId="52798" xr:uid="{00000000-0005-0000-0000-000087CD0000}"/>
    <cellStyle name="20% - Accent1 9 6 2 2 3" xfId="52799" xr:uid="{00000000-0005-0000-0000-000088CD0000}"/>
    <cellStyle name="20% - Accent1 9 6 2 3" xfId="52800" xr:uid="{00000000-0005-0000-0000-000089CD0000}"/>
    <cellStyle name="20% - Accent1 9 6 2 3 2" xfId="52801" xr:uid="{00000000-0005-0000-0000-00008ACD0000}"/>
    <cellStyle name="20% - Accent1 9 6 2 4" xfId="52802" xr:uid="{00000000-0005-0000-0000-00008BCD0000}"/>
    <cellStyle name="20% - Accent1 9 6 3" xfId="52803" xr:uid="{00000000-0005-0000-0000-00008CCD0000}"/>
    <cellStyle name="20% - Accent1 9 6 3 2" xfId="52804" xr:uid="{00000000-0005-0000-0000-00008DCD0000}"/>
    <cellStyle name="20% - Accent1 9 6 3 2 2" xfId="52805" xr:uid="{00000000-0005-0000-0000-00008ECD0000}"/>
    <cellStyle name="20% - Accent1 9 6 3 2 2 2" xfId="52806" xr:uid="{00000000-0005-0000-0000-00008FCD0000}"/>
    <cellStyle name="20% - Accent1 9 6 3 2 3" xfId="52807" xr:uid="{00000000-0005-0000-0000-000090CD0000}"/>
    <cellStyle name="20% - Accent1 9 6 3 3" xfId="52808" xr:uid="{00000000-0005-0000-0000-000091CD0000}"/>
    <cellStyle name="20% - Accent1 9 6 3 3 2" xfId="52809" xr:uid="{00000000-0005-0000-0000-000092CD0000}"/>
    <cellStyle name="20% - Accent1 9 6 3 4" xfId="52810" xr:uid="{00000000-0005-0000-0000-000093CD0000}"/>
    <cellStyle name="20% - Accent1 9 6 4" xfId="52811" xr:uid="{00000000-0005-0000-0000-000094CD0000}"/>
    <cellStyle name="20% - Accent1 9 6 4 2" xfId="52812" xr:uid="{00000000-0005-0000-0000-000095CD0000}"/>
    <cellStyle name="20% - Accent1 9 6 4 2 2" xfId="52813" xr:uid="{00000000-0005-0000-0000-000096CD0000}"/>
    <cellStyle name="20% - Accent1 9 6 4 2 2 2" xfId="52814" xr:uid="{00000000-0005-0000-0000-000097CD0000}"/>
    <cellStyle name="20% - Accent1 9 6 4 2 3" xfId="52815" xr:uid="{00000000-0005-0000-0000-000098CD0000}"/>
    <cellStyle name="20% - Accent1 9 6 4 3" xfId="52816" xr:uid="{00000000-0005-0000-0000-000099CD0000}"/>
    <cellStyle name="20% - Accent1 9 6 4 3 2" xfId="52817" xr:uid="{00000000-0005-0000-0000-00009ACD0000}"/>
    <cellStyle name="20% - Accent1 9 6 4 4" xfId="52818" xr:uid="{00000000-0005-0000-0000-00009BCD0000}"/>
    <cellStyle name="20% - Accent1 9 6 5" xfId="52819" xr:uid="{00000000-0005-0000-0000-00009CCD0000}"/>
    <cellStyle name="20% - Accent1 9 6 5 2" xfId="52820" xr:uid="{00000000-0005-0000-0000-00009DCD0000}"/>
    <cellStyle name="20% - Accent1 9 6 5 2 2" xfId="52821" xr:uid="{00000000-0005-0000-0000-00009ECD0000}"/>
    <cellStyle name="20% - Accent1 9 6 5 3" xfId="52822" xr:uid="{00000000-0005-0000-0000-00009FCD0000}"/>
    <cellStyle name="20% - Accent1 9 6 6" xfId="52823" xr:uid="{00000000-0005-0000-0000-0000A0CD0000}"/>
    <cellStyle name="20% - Accent1 9 6 6 2" xfId="52824" xr:uid="{00000000-0005-0000-0000-0000A1CD0000}"/>
    <cellStyle name="20% - Accent1 9 6 6 2 2" xfId="52825" xr:uid="{00000000-0005-0000-0000-0000A2CD0000}"/>
    <cellStyle name="20% - Accent1 9 6 6 3" xfId="52826" xr:uid="{00000000-0005-0000-0000-0000A3CD0000}"/>
    <cellStyle name="20% - Accent1 9 6 7" xfId="52827" xr:uid="{00000000-0005-0000-0000-0000A4CD0000}"/>
    <cellStyle name="20% - Accent1 9 6 7 2" xfId="52828" xr:uid="{00000000-0005-0000-0000-0000A5CD0000}"/>
    <cellStyle name="20% - Accent1 9 6 8" xfId="52829" xr:uid="{00000000-0005-0000-0000-0000A6CD0000}"/>
    <cellStyle name="20% - Accent1 9 6 8 2" xfId="52830" xr:uid="{00000000-0005-0000-0000-0000A7CD0000}"/>
    <cellStyle name="20% - Accent1 9 6 9" xfId="52831" xr:uid="{00000000-0005-0000-0000-0000A8CD0000}"/>
    <cellStyle name="20% - Accent1 9 7" xfId="52832" xr:uid="{00000000-0005-0000-0000-0000A9CD0000}"/>
    <cellStyle name="20% - Accent1 9 7 2" xfId="52833" xr:uid="{00000000-0005-0000-0000-0000AACD0000}"/>
    <cellStyle name="20% - Accent1 9 7 2 2" xfId="52834" xr:uid="{00000000-0005-0000-0000-0000ABCD0000}"/>
    <cellStyle name="20% - Accent1 9 7 2 2 2" xfId="52835" xr:uid="{00000000-0005-0000-0000-0000ACCD0000}"/>
    <cellStyle name="20% - Accent1 9 7 2 3" xfId="52836" xr:uid="{00000000-0005-0000-0000-0000ADCD0000}"/>
    <cellStyle name="20% - Accent1 9 7 3" xfId="52837" xr:uid="{00000000-0005-0000-0000-0000AECD0000}"/>
    <cellStyle name="20% - Accent1 9 7 3 2" xfId="52838" xr:uid="{00000000-0005-0000-0000-0000AFCD0000}"/>
    <cellStyle name="20% - Accent1 9 7 4" xfId="52839" xr:uid="{00000000-0005-0000-0000-0000B0CD0000}"/>
    <cellStyle name="20% - Accent1 9 8" xfId="52840" xr:uid="{00000000-0005-0000-0000-0000B1CD0000}"/>
    <cellStyle name="20% - Accent1 9 8 2" xfId="52841" xr:uid="{00000000-0005-0000-0000-0000B2CD0000}"/>
    <cellStyle name="20% - Accent1 9 8 2 2" xfId="52842" xr:uid="{00000000-0005-0000-0000-0000B3CD0000}"/>
    <cellStyle name="20% - Accent1 9 8 2 2 2" xfId="52843" xr:uid="{00000000-0005-0000-0000-0000B4CD0000}"/>
    <cellStyle name="20% - Accent1 9 8 2 3" xfId="52844" xr:uid="{00000000-0005-0000-0000-0000B5CD0000}"/>
    <cellStyle name="20% - Accent1 9 8 3" xfId="52845" xr:uid="{00000000-0005-0000-0000-0000B6CD0000}"/>
    <cellStyle name="20% - Accent1 9 8 3 2" xfId="52846" xr:uid="{00000000-0005-0000-0000-0000B7CD0000}"/>
    <cellStyle name="20% - Accent1 9 8 4" xfId="52847" xr:uid="{00000000-0005-0000-0000-0000B8CD0000}"/>
    <cellStyle name="20% - Accent1 9 9" xfId="52848" xr:uid="{00000000-0005-0000-0000-0000B9CD0000}"/>
    <cellStyle name="20% - Accent1 9 9 2" xfId="52849" xr:uid="{00000000-0005-0000-0000-0000BACD0000}"/>
    <cellStyle name="20% - Accent1 9 9 2 2" xfId="52850" xr:uid="{00000000-0005-0000-0000-0000BBCD0000}"/>
    <cellStyle name="20% - Accent1 9 9 2 2 2" xfId="52851" xr:uid="{00000000-0005-0000-0000-0000BCCD0000}"/>
    <cellStyle name="20% - Accent1 9 9 2 3" xfId="52852" xr:uid="{00000000-0005-0000-0000-0000BDCD0000}"/>
    <cellStyle name="20% - Accent1 9 9 3" xfId="52853" xr:uid="{00000000-0005-0000-0000-0000BECD0000}"/>
    <cellStyle name="20% - Accent1 9 9 3 2" xfId="52854" xr:uid="{00000000-0005-0000-0000-0000BFCD0000}"/>
    <cellStyle name="20% - Accent1 9 9 4" xfId="52855" xr:uid="{00000000-0005-0000-0000-0000C0CD0000}"/>
    <cellStyle name="20% - Accent2" xfId="39" builtinId="34" customBuiltin="1"/>
    <cellStyle name="20% - Accent2 2" xfId="119" xr:uid="{00000000-0005-0000-0000-0000C2CD0000}"/>
    <cellStyle name="20% - Accent2 3" xfId="120" xr:uid="{00000000-0005-0000-0000-0000C3CD0000}"/>
    <cellStyle name="20% - Accent3" xfId="43" builtinId="38" customBuiltin="1"/>
    <cellStyle name="20% - Accent3 2" xfId="121" xr:uid="{00000000-0005-0000-0000-0000C5CD0000}"/>
    <cellStyle name="20% - Accent3 3" xfId="122" xr:uid="{00000000-0005-0000-0000-0000C6CD0000}"/>
    <cellStyle name="20% - Accent4" xfId="47" builtinId="42" customBuiltin="1"/>
    <cellStyle name="20% - Accent4 2" xfId="123" xr:uid="{00000000-0005-0000-0000-0000C8CD0000}"/>
    <cellStyle name="20% - Accent4 3" xfId="124" xr:uid="{00000000-0005-0000-0000-0000C9CD0000}"/>
    <cellStyle name="20% - Accent5" xfId="51" builtinId="46" customBuiltin="1"/>
    <cellStyle name="20% - Accent5 2" xfId="125" xr:uid="{00000000-0005-0000-0000-0000CBCD0000}"/>
    <cellStyle name="20% - Accent5 3" xfId="126" xr:uid="{00000000-0005-0000-0000-0000CCCD0000}"/>
    <cellStyle name="20% - Accent6" xfId="55" builtinId="50" customBuiltin="1"/>
    <cellStyle name="20% - Accent6 2" xfId="127" xr:uid="{00000000-0005-0000-0000-0000CECD0000}"/>
    <cellStyle name="20% - Accent6 3" xfId="128" xr:uid="{00000000-0005-0000-0000-0000CFCD0000}"/>
    <cellStyle name="40% - Accent1" xfId="36" builtinId="31" customBuiltin="1"/>
    <cellStyle name="40% - Accent1 2" xfId="129" xr:uid="{00000000-0005-0000-0000-0000D1CD0000}"/>
    <cellStyle name="40% - Accent1 3" xfId="130" xr:uid="{00000000-0005-0000-0000-0000D2CD0000}"/>
    <cellStyle name="40% - Accent2" xfId="40" builtinId="35" customBuiltin="1"/>
    <cellStyle name="40% - Accent2 2" xfId="131" xr:uid="{00000000-0005-0000-0000-0000D4CD0000}"/>
    <cellStyle name="40% - Accent2 3" xfId="132" xr:uid="{00000000-0005-0000-0000-0000D5CD0000}"/>
    <cellStyle name="40% - Accent3" xfId="44" builtinId="39" customBuiltin="1"/>
    <cellStyle name="40% - Accent3 2" xfId="133" xr:uid="{00000000-0005-0000-0000-0000D7CD0000}"/>
    <cellStyle name="40% - Accent3 3" xfId="134" xr:uid="{00000000-0005-0000-0000-0000D8CD0000}"/>
    <cellStyle name="40% - Accent4" xfId="48" builtinId="43" customBuiltin="1"/>
    <cellStyle name="40% - Accent4 2" xfId="135" xr:uid="{00000000-0005-0000-0000-0000DACD0000}"/>
    <cellStyle name="40% - Accent4 3" xfId="136" xr:uid="{00000000-0005-0000-0000-0000DBCD0000}"/>
    <cellStyle name="40% - Accent5" xfId="52" builtinId="47" customBuiltin="1"/>
    <cellStyle name="40% - Accent5 2" xfId="137" xr:uid="{00000000-0005-0000-0000-0000DDCD0000}"/>
    <cellStyle name="40% - Accent5 3" xfId="138" xr:uid="{00000000-0005-0000-0000-0000DECD0000}"/>
    <cellStyle name="40% - Accent6" xfId="56" builtinId="51" customBuiltin="1"/>
    <cellStyle name="40% - Accent6 2" xfId="139" xr:uid="{00000000-0005-0000-0000-0000E0CD0000}"/>
    <cellStyle name="40% - Accent6 3" xfId="140" xr:uid="{00000000-0005-0000-0000-0000E1CD0000}"/>
    <cellStyle name="60% - Accent1" xfId="37" builtinId="32" customBuiltin="1"/>
    <cellStyle name="60% - Accent1 2" xfId="141" xr:uid="{00000000-0005-0000-0000-0000E3CD0000}"/>
    <cellStyle name="60% - Accent2" xfId="41" builtinId="36" customBuiltin="1"/>
    <cellStyle name="60% - Accent2 2" xfId="142" xr:uid="{00000000-0005-0000-0000-0000E5CD0000}"/>
    <cellStyle name="60% - Accent3" xfId="45" builtinId="40" customBuiltin="1"/>
    <cellStyle name="60% - Accent3 2" xfId="143" xr:uid="{00000000-0005-0000-0000-0000E7CD0000}"/>
    <cellStyle name="60% - Accent4" xfId="49" builtinId="44" customBuiltin="1"/>
    <cellStyle name="60% - Accent4 2" xfId="144" xr:uid="{00000000-0005-0000-0000-0000E9CD0000}"/>
    <cellStyle name="60% - Accent5" xfId="53" builtinId="48" customBuiltin="1"/>
    <cellStyle name="60% - Accent5 2" xfId="145" xr:uid="{00000000-0005-0000-0000-0000EBCD0000}"/>
    <cellStyle name="60% - Accent6" xfId="57" builtinId="52" customBuiltin="1"/>
    <cellStyle name="60% - Accent6 2" xfId="146" xr:uid="{00000000-0005-0000-0000-0000EDCD0000}"/>
    <cellStyle name="Accent1" xfId="34" builtinId="29" customBuiltin="1"/>
    <cellStyle name="Accent1 2" xfId="147" xr:uid="{00000000-0005-0000-0000-0000EFCD0000}"/>
    <cellStyle name="Accent2" xfId="38" builtinId="33" customBuiltin="1"/>
    <cellStyle name="Accent2 2" xfId="148" xr:uid="{00000000-0005-0000-0000-0000F1CD0000}"/>
    <cellStyle name="Accent3" xfId="42" builtinId="37" customBuiltin="1"/>
    <cellStyle name="Accent3 2" xfId="149" xr:uid="{00000000-0005-0000-0000-0000F3CD0000}"/>
    <cellStyle name="Accent4" xfId="46" builtinId="41" customBuiltin="1"/>
    <cellStyle name="Accent4 2" xfId="150" xr:uid="{00000000-0005-0000-0000-0000F5CD0000}"/>
    <cellStyle name="Accent5" xfId="50" builtinId="45" customBuiltin="1"/>
    <cellStyle name="Accent5 2" xfId="151" xr:uid="{00000000-0005-0000-0000-0000F7CD0000}"/>
    <cellStyle name="Accent6" xfId="54" builtinId="49" customBuiltin="1"/>
    <cellStyle name="Accent6 2" xfId="152" xr:uid="{00000000-0005-0000-0000-0000F9CD0000}"/>
    <cellStyle name="Bad" xfId="153" xr:uid="{00000000-0005-0000-0000-0000FACD0000}"/>
    <cellStyle name="Bad 2" xfId="154" xr:uid="{00000000-0005-0000-0000-0000FBCD0000}"/>
    <cellStyle name="Berekening" xfId="28" builtinId="22" customBuiltin="1"/>
    <cellStyle name="Berekening 2" xfId="155" xr:uid="{00000000-0005-0000-0000-0000FDCD0000}"/>
    <cellStyle name="Bold text" xfId="156" xr:uid="{00000000-0005-0000-0000-0000FECD0000}"/>
    <cellStyle name="Calculation" xfId="157" xr:uid="{00000000-0005-0000-0000-0000FFCD0000}"/>
    <cellStyle name="Check Cell" xfId="158" xr:uid="{00000000-0005-0000-0000-000000CE0000}"/>
    <cellStyle name="Comma [0]" xfId="66" xr:uid="{00000000-0005-0000-0000-000001CE0000}"/>
    <cellStyle name="Comma [0] 2" xfId="52856"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30" builtinId="23" customBuiltin="1"/>
    <cellStyle name="Controlecel 2" xfId="159" xr:uid="{00000000-0005-0000-0000-000008CE0000}"/>
    <cellStyle name="Currency [0]" xfId="52857"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7" xr:uid="{00000000-0005-0000-0000-00000DCE0000}"/>
    <cellStyle name="Euro 2" xfId="68" xr:uid="{00000000-0005-0000-0000-00000ECE0000}"/>
    <cellStyle name="Euro 2 2" xfId="52858" xr:uid="{00000000-0005-0000-0000-00000FCE0000}"/>
    <cellStyle name="Euro 3" xfId="69" xr:uid="{00000000-0005-0000-0000-000010CE0000}"/>
    <cellStyle name="Euro 3 2" xfId="52859" xr:uid="{00000000-0005-0000-0000-000011CE0000}"/>
    <cellStyle name="Euro 4" xfId="70" xr:uid="{00000000-0005-0000-0000-000012CE0000}"/>
    <cellStyle name="euro 5" xfId="52860" xr:uid="{00000000-0005-0000-0000-000013CE0000}"/>
    <cellStyle name="euro 6" xfId="52861" xr:uid="{00000000-0005-0000-0000-000014CE0000}"/>
    <cellStyle name="Euro_Roto Smeets Hilversum v-1" xfId="71" xr:uid="{00000000-0005-0000-0000-000015CE0000}"/>
    <cellStyle name="Explanatory Text" xfId="160" xr:uid="{00000000-0005-0000-0000-000016CE0000}"/>
    <cellStyle name="Followed Hyperlink_Aantal groepen per school.xls" xfId="7" xr:uid="{00000000-0005-0000-0000-000017CE0000}"/>
    <cellStyle name="Gekoppelde cel" xfId="29" builtinId="24" customBuiltin="1"/>
    <cellStyle name="Gekoppelde cel 2" xfId="161" xr:uid="{00000000-0005-0000-0000-000019CE0000}"/>
    <cellStyle name="Goed" xfId="23" builtinId="26" customBuiltin="1"/>
    <cellStyle name="Goed 2" xfId="162" xr:uid="{00000000-0005-0000-0000-00001BCE0000}"/>
    <cellStyle name="Goed 3" xfId="163" xr:uid="{00000000-0005-0000-0000-00001CCE0000}"/>
    <cellStyle name="Good" xfId="164" xr:uid="{00000000-0005-0000-0000-00001DCE0000}"/>
    <cellStyle name="Heading 1" xfId="165" xr:uid="{00000000-0005-0000-0000-00001ECE0000}"/>
    <cellStyle name="Heading 2" xfId="166" xr:uid="{00000000-0005-0000-0000-00001FCE0000}"/>
    <cellStyle name="Heading 3" xfId="167" xr:uid="{00000000-0005-0000-0000-000020CE0000}"/>
    <cellStyle name="Heading 4" xfId="168" xr:uid="{00000000-0005-0000-0000-000021CE0000}"/>
    <cellStyle name="Hyperlink 2" xfId="52862" xr:uid="{00000000-0005-0000-0000-000022CE0000}"/>
    <cellStyle name="Input" xfId="169" xr:uid="{00000000-0005-0000-0000-000023CE0000}"/>
    <cellStyle name="Invoer" xfId="26" builtinId="20" customBuiltin="1"/>
    <cellStyle name="invoer 2" xfId="170" xr:uid="{00000000-0005-0000-0000-000025CE0000}"/>
    <cellStyle name="Komma" xfId="8" builtinId="3"/>
    <cellStyle name="Komma [0] 2" xfId="72" xr:uid="{00000000-0005-0000-0000-000027CE0000}"/>
    <cellStyle name="Komma 10" xfId="52889" xr:uid="{90FF4433-4FF3-42BE-A6FB-2E0073580F05}"/>
    <cellStyle name="Komma 2" xfId="73" xr:uid="{00000000-0005-0000-0000-000028CE0000}"/>
    <cellStyle name="Komma 2 2" xfId="52863" xr:uid="{00000000-0005-0000-0000-000029CE0000}"/>
    <cellStyle name="Komma 3" xfId="74" xr:uid="{00000000-0005-0000-0000-00002ACE0000}"/>
    <cellStyle name="Komma 3 2" xfId="75" xr:uid="{00000000-0005-0000-0000-00002BCE0000}"/>
    <cellStyle name="Komma 3 3" xfId="104" xr:uid="{00000000-0005-0000-0000-00002CCE0000}"/>
    <cellStyle name="Komma 4" xfId="76" xr:uid="{00000000-0005-0000-0000-00002DCE0000}"/>
    <cellStyle name="Komma 4 2" xfId="52864" xr:uid="{00000000-0005-0000-0000-00002ECE0000}"/>
    <cellStyle name="Komma 5" xfId="52865" xr:uid="{00000000-0005-0000-0000-00002FCE0000}"/>
    <cellStyle name="Komma 6" xfId="52866" xr:uid="{00000000-0005-0000-0000-000030CE0000}"/>
    <cellStyle name="Komma 7" xfId="52886" xr:uid="{99606BB7-3B89-42FA-92E9-3ED4EF7BCC63}"/>
    <cellStyle name="Komma 8" xfId="52887" xr:uid="{DBA9308B-197A-4A8D-925C-E07E5EB26FC5}"/>
    <cellStyle name="Komma 9" xfId="52888" xr:uid="{C8591BC6-F71E-41A2-BEC4-DAAD8BD43E2D}"/>
    <cellStyle name="kop" xfId="77" xr:uid="{00000000-0005-0000-0000-000031CE0000}"/>
    <cellStyle name="Kop 1" xfId="19" builtinId="16" customBuiltin="1"/>
    <cellStyle name="Kop 1 2" xfId="171" xr:uid="{00000000-0005-0000-0000-000033CE0000}"/>
    <cellStyle name="Kop 2" xfId="20" builtinId="17" customBuiltin="1"/>
    <cellStyle name="Kop 2 2" xfId="172" xr:uid="{00000000-0005-0000-0000-000035CE0000}"/>
    <cellStyle name="Kop 3" xfId="21" builtinId="18" customBuiltin="1"/>
    <cellStyle name="Kop 3 2" xfId="173" xr:uid="{00000000-0005-0000-0000-000037CE0000}"/>
    <cellStyle name="Kop 4" xfId="22" builtinId="19" customBuiltin="1"/>
    <cellStyle name="Kop 4 2" xfId="174" xr:uid="{00000000-0005-0000-0000-000039CE0000}"/>
    <cellStyle name="Koppen_rekenblad" xfId="175" xr:uid="{00000000-0005-0000-0000-00003ACE0000}"/>
    <cellStyle name="koppenrekenblad2" xfId="176" xr:uid="{00000000-0005-0000-0000-00003BCE0000}"/>
    <cellStyle name="koppenrekenblad2 2" xfId="52867" xr:uid="{00000000-0005-0000-0000-00003CCE0000}"/>
    <cellStyle name="Linked Cell" xfId="177" xr:uid="{00000000-0005-0000-0000-00003DCE0000}"/>
    <cellStyle name="m2" xfId="178" xr:uid="{00000000-0005-0000-0000-00003ECE0000}"/>
    <cellStyle name="m2 2" xfId="52868" xr:uid="{00000000-0005-0000-0000-00003FCE0000}"/>
    <cellStyle name="Neutraal" xfId="25" builtinId="28" customBuiltin="1"/>
    <cellStyle name="Neutraal 2" xfId="179" xr:uid="{00000000-0005-0000-0000-000041CE0000}"/>
    <cellStyle name="Neutral" xfId="180" xr:uid="{00000000-0005-0000-0000-000042CE0000}"/>
    <cellStyle name="Normaal 2" xfId="78" xr:uid="{00000000-0005-0000-0000-000043CE0000}"/>
    <cellStyle name="Normaal_Basis Inventarisatielijst. xls.xls" xfId="79" xr:uid="{00000000-0005-0000-0000-000044CE0000}"/>
    <cellStyle name="Normal 2" xfId="181" xr:uid="{00000000-0005-0000-0000-000045CE0000}"/>
    <cellStyle name="Normal_ KLM-CTR(STA)-Recap.xls" xfId="9" xr:uid="{00000000-0005-0000-0000-000046CE0000}"/>
    <cellStyle name="Normal_ KLM-CTR(STA)-Recap.xls 2" xfId="61"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2" xr:uid="{00000000-0005-0000-0000-00004BCE0000}"/>
    <cellStyle name="Normal_Uurtarieven 2000 LEVERANCIER" xfId="13" xr:uid="{00000000-0005-0000-0000-00004CCE0000}"/>
    <cellStyle name="Note" xfId="182" xr:uid="{00000000-0005-0000-0000-00004ECE0000}"/>
    <cellStyle name="Notitie 2" xfId="59" xr:uid="{00000000-0005-0000-0000-00004FCE0000}"/>
    <cellStyle name="Notitie 3" xfId="183" xr:uid="{00000000-0005-0000-0000-000050CE0000}"/>
    <cellStyle name="Ongedefinieerd" xfId="14" xr:uid="{00000000-0005-0000-0000-000051CE0000}"/>
    <cellStyle name="Ongedefinieerd 2" xfId="80" xr:uid="{00000000-0005-0000-0000-000052CE0000}"/>
    <cellStyle name="Ongeldig" xfId="24" builtinId="27" customBuiltin="1"/>
    <cellStyle name="Ongeldig 2" xfId="184" xr:uid="{00000000-0005-0000-0000-000054CE0000}"/>
    <cellStyle name="Output" xfId="185" xr:uid="{00000000-0005-0000-0000-000055CE0000}"/>
    <cellStyle name="Procent" xfId="15" builtinId="5"/>
    <cellStyle name="Procent 2" xfId="64" xr:uid="{00000000-0005-0000-0000-000057CE0000}"/>
    <cellStyle name="Procent 2 2" xfId="81" xr:uid="{00000000-0005-0000-0000-000058CE0000}"/>
    <cellStyle name="Procent 2 3" xfId="52869" xr:uid="{00000000-0005-0000-0000-000059CE0000}"/>
    <cellStyle name="Procent 3" xfId="82" xr:uid="{00000000-0005-0000-0000-00005ACE0000}"/>
    <cellStyle name="Ruimtestaat_Koppen" xfId="186" xr:uid="{00000000-0005-0000-0000-00005BCE0000}"/>
    <cellStyle name="Standaard" xfId="0" builtinId="0"/>
    <cellStyle name="Standaard 10" xfId="83" xr:uid="{00000000-0005-0000-0000-00005DCE0000}"/>
    <cellStyle name="Standaard 10 2" xfId="84" xr:uid="{00000000-0005-0000-0000-00005ECE0000}"/>
    <cellStyle name="Standaard 11" xfId="85" xr:uid="{00000000-0005-0000-0000-00005FCE0000}"/>
    <cellStyle name="Standaard 12" xfId="86" xr:uid="{00000000-0005-0000-0000-000060CE0000}"/>
    <cellStyle name="Standaard 13" xfId="87" xr:uid="{00000000-0005-0000-0000-000061CE0000}"/>
    <cellStyle name="Standaard 13 2" xfId="52870" xr:uid="{00000000-0005-0000-0000-000062CE0000}"/>
    <cellStyle name="Standaard 14" xfId="52871" xr:uid="{00000000-0005-0000-0000-000063CE0000}"/>
    <cellStyle name="Standaard 15" xfId="52885" xr:uid="{5CF2AA57-E997-4BE0-BCBD-F1125AACBD93}"/>
    <cellStyle name="Standaard 2" xfId="58" xr:uid="{00000000-0005-0000-0000-000064CE0000}"/>
    <cellStyle name="Standaard 2 2" xfId="88" xr:uid="{00000000-0005-0000-0000-000065CE0000}"/>
    <cellStyle name="Standaard 2 2 2" xfId="89" xr:uid="{00000000-0005-0000-0000-000066CE0000}"/>
    <cellStyle name="Standaard 2 2 2 2" xfId="90" xr:uid="{00000000-0005-0000-0000-000067CE0000}"/>
    <cellStyle name="Standaard 2 3" xfId="91" xr:uid="{00000000-0005-0000-0000-000068CE0000}"/>
    <cellStyle name="Standaard 2 3 2" xfId="52872" xr:uid="{00000000-0005-0000-0000-000069CE0000}"/>
    <cellStyle name="Standaard 2 4" xfId="52873" xr:uid="{00000000-0005-0000-0000-00006ACE0000}"/>
    <cellStyle name="Standaard 3" xfId="63" xr:uid="{00000000-0005-0000-0000-00006BCE0000}"/>
    <cellStyle name="Standaard 3 2" xfId="52874" xr:uid="{00000000-0005-0000-0000-00006CCE0000}"/>
    <cellStyle name="Standaard 3 2 2" xfId="52875" xr:uid="{00000000-0005-0000-0000-00006DCE0000}"/>
    <cellStyle name="Standaard 3 3" xfId="52876" xr:uid="{00000000-0005-0000-0000-00006ECE0000}"/>
    <cellStyle name="Standaard 3 4" xfId="52877" xr:uid="{00000000-0005-0000-0000-00006FCE0000}"/>
    <cellStyle name="Standaard 3 5" xfId="52878" xr:uid="{00000000-0005-0000-0000-000070CE0000}"/>
    <cellStyle name="Standaard 4" xfId="92" xr:uid="{00000000-0005-0000-0000-000071CE0000}"/>
    <cellStyle name="Standaard 4 2" xfId="102" xr:uid="{00000000-0005-0000-0000-000072CE0000}"/>
    <cellStyle name="Standaard 4 3" xfId="52879" xr:uid="{00000000-0005-0000-0000-000073CE0000}"/>
    <cellStyle name="Standaard 5" xfId="93" xr:uid="{00000000-0005-0000-0000-000074CE0000}"/>
    <cellStyle name="Standaard 5 2" xfId="94" xr:uid="{00000000-0005-0000-0000-000075CE0000}"/>
    <cellStyle name="Standaard 6" xfId="95" xr:uid="{00000000-0005-0000-0000-000076CE0000}"/>
    <cellStyle name="Standaard 7" xfId="96" xr:uid="{00000000-0005-0000-0000-000077CE0000}"/>
    <cellStyle name="Standaard 7 2" xfId="52880" xr:uid="{00000000-0005-0000-0000-000078CE0000}"/>
    <cellStyle name="Standaard 8" xfId="97" xr:uid="{00000000-0005-0000-0000-000079CE0000}"/>
    <cellStyle name="Standaard 9" xfId="98" xr:uid="{00000000-0005-0000-0000-00007ACE0000}"/>
    <cellStyle name="Standaard_Bijlage 1+3" xfId="60" xr:uid="{00000000-0005-0000-0000-00007BCE0000}"/>
    <cellStyle name="Standaard_Blad1" xfId="16" xr:uid="{00000000-0005-0000-0000-00007CCE0000}"/>
    <cellStyle name="Titel" xfId="18" builtinId="15" customBuiltin="1"/>
    <cellStyle name="Titel 2" xfId="187" xr:uid="{00000000-0005-0000-0000-00007ECE0000}"/>
    <cellStyle name="Title" xfId="188" xr:uid="{00000000-0005-0000-0000-00007FCE0000}"/>
    <cellStyle name="Totaal" xfId="33" builtinId="25" customBuiltin="1"/>
    <cellStyle name="Totaal 2" xfId="189" xr:uid="{00000000-0005-0000-0000-000081CE0000}"/>
    <cellStyle name="Total" xfId="190" xr:uid="{00000000-0005-0000-0000-000082CE0000}"/>
    <cellStyle name="Uitvoer" xfId="27" builtinId="21" customBuiltin="1"/>
    <cellStyle name="Uitvoer 2" xfId="191" xr:uid="{00000000-0005-0000-0000-000084CE0000}"/>
    <cellStyle name="Valuta" xfId="17" builtinId="4"/>
    <cellStyle name="Valuta 2" xfId="65" xr:uid="{00000000-0005-0000-0000-000086CE0000}"/>
    <cellStyle name="Valuta 2 2" xfId="101" xr:uid="{00000000-0005-0000-0000-000087CE0000}"/>
    <cellStyle name="Valuta 2 3" xfId="52881" xr:uid="{00000000-0005-0000-0000-000088CE0000}"/>
    <cellStyle name="Valuta 3" xfId="99" xr:uid="{00000000-0005-0000-0000-000089CE0000}"/>
    <cellStyle name="Valuta 3 2" xfId="103" xr:uid="{00000000-0005-0000-0000-00008ACE0000}"/>
    <cellStyle name="Valuta 3 3" xfId="52882" xr:uid="{00000000-0005-0000-0000-00008BCE0000}"/>
    <cellStyle name="Valuta 4" xfId="100" xr:uid="{00000000-0005-0000-0000-00008CCE0000}"/>
    <cellStyle name="Valuta 4 2" xfId="52883" xr:uid="{00000000-0005-0000-0000-00008DCE0000}"/>
    <cellStyle name="Valuta 5" xfId="52884" xr:uid="{00000000-0005-0000-0000-00008ECE0000}"/>
    <cellStyle name="Valuta euro rb" xfId="192" xr:uid="{00000000-0005-0000-0000-00008FCE0000}"/>
    <cellStyle name="Valuta F rb" xfId="193" xr:uid="{00000000-0005-0000-0000-000090CE0000}"/>
    <cellStyle name="Valuta gulden rb" xfId="194" xr:uid="{00000000-0005-0000-0000-000091CE0000}"/>
    <cellStyle name="Verklarende tekst" xfId="32" builtinId="53" customBuiltin="1"/>
    <cellStyle name="Verklarende tekst 2" xfId="195" xr:uid="{00000000-0005-0000-0000-000093CE0000}"/>
    <cellStyle name="Waarschuwingstekst" xfId="31" builtinId="11" customBuiltin="1"/>
    <cellStyle name="Waarschuwingstekst 2" xfId="196" xr:uid="{00000000-0005-0000-0000-000095CE0000}"/>
    <cellStyle name="Warning Text" xfId="197" xr:uid="{00000000-0005-0000-0000-000096CE0000}"/>
  </cellStyles>
  <dxfs count="8">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8E2D3"/>
      <color rgb="FF9FD2DF"/>
      <color rgb="FF324091"/>
      <color rgb="FF0A4983"/>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26669</xdr:rowOff>
    </xdr:from>
    <xdr:to>
      <xdr:col>16</xdr:col>
      <xdr:colOff>135255</xdr:colOff>
      <xdr:row>47</xdr:row>
      <xdr:rowOff>85725</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1141094"/>
          <a:ext cx="11182350" cy="68599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200" b="1">
              <a:solidFill>
                <a:schemeClr val="dk1"/>
              </a:solidFill>
              <a:effectLst/>
              <a:latin typeface="Georgia" panose="02040502050405020303" pitchFamily="18" charset="0"/>
              <a:ea typeface="+mn-ea"/>
              <a:cs typeface="+mn-cs"/>
            </a:rPr>
            <a:t>Algemeen</a:t>
          </a:r>
        </a:p>
        <a:p>
          <a:pPr marL="0" lvl="0" indent="0"/>
          <a:r>
            <a:rPr lang="nl-NL" sz="1200" b="0">
              <a:solidFill>
                <a:schemeClr val="dk1"/>
              </a:solidFill>
              <a:effectLst/>
              <a:latin typeface="Georgia" panose="02040502050405020303" pitchFamily="18" charset="0"/>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200" b="0">
            <a:solidFill>
              <a:schemeClr val="dk1"/>
            </a:solidFill>
            <a:effectLst/>
            <a:latin typeface="Georgia" panose="02040502050405020303" pitchFamily="18" charset="0"/>
            <a:ea typeface="+mn-ea"/>
            <a:cs typeface="+mn-cs"/>
          </a:endParaRPr>
        </a:p>
        <a:p>
          <a:pPr lvl="0"/>
          <a:r>
            <a:rPr lang="nl-NL" sz="1200" b="0">
              <a:solidFill>
                <a:schemeClr val="dk1"/>
              </a:solidFill>
              <a:effectLst/>
              <a:latin typeface="Georgia" panose="02040502050405020303" pitchFamily="18" charset="0"/>
              <a:ea typeface="+mn-ea"/>
              <a:cs typeface="+mn-cs"/>
            </a:rPr>
            <a:t>Het door de inschrijver ingediende inschrijfbedrag is de maximale vergoeding voor het gevraagde in de aanbestedingsdocumenten.</a:t>
          </a:r>
        </a:p>
        <a:p>
          <a:pPr lvl="0"/>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Prijsniveau</a:t>
          </a:r>
        </a:p>
        <a:p>
          <a:r>
            <a:rPr lang="nl-NL" sz="1200" b="0">
              <a:solidFill>
                <a:schemeClr val="dk1"/>
              </a:solidFill>
              <a:effectLst/>
              <a:latin typeface="Georgia" panose="02040502050405020303" pitchFamily="18" charset="0"/>
              <a:ea typeface="+mn-ea"/>
              <a:cs typeface="+mn-cs"/>
            </a:rPr>
            <a:t>Het loon- en </a:t>
          </a:r>
          <a:r>
            <a:rPr lang="nl-NL" sz="1200" b="0">
              <a:solidFill>
                <a:sysClr val="windowText" lastClr="000000"/>
              </a:solidFill>
              <a:effectLst/>
              <a:latin typeface="Georgia" panose="02040502050405020303" pitchFamily="18" charset="0"/>
              <a:ea typeface="+mn-ea"/>
              <a:cs typeface="+mn-cs"/>
            </a:rPr>
            <a:t>prijspeil van 1 juli 2024 is het uitgangspunt </a:t>
          </a:r>
          <a:r>
            <a:rPr lang="nl-NL" sz="1200" b="0">
              <a:solidFill>
                <a:schemeClr val="dk1"/>
              </a:solidFill>
              <a:effectLst/>
              <a:latin typeface="Georgia" panose="02040502050405020303" pitchFamily="18" charset="0"/>
              <a:ea typeface="+mn-ea"/>
              <a:cs typeface="+mn-cs"/>
            </a:rPr>
            <a:t>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Ruimtestaat</a:t>
          </a:r>
        </a:p>
        <a:p>
          <a:r>
            <a:rPr lang="nl-NL" sz="1200" b="0">
              <a:solidFill>
                <a:schemeClr val="dk1"/>
              </a:solidFill>
              <a:effectLst/>
              <a:latin typeface="Georgia" panose="02040502050405020303" pitchFamily="18" charset="0"/>
              <a:ea typeface="+mn-ea"/>
              <a:cs typeface="+mn-cs"/>
            </a:rPr>
            <a:t>De ruimtestaat is met een zo groot mogelijke zorgvuldigheid samengesteld. Desondanks kunnen zich verschillen met de werkelijkheid voordoen door verbouwingen en verhuizingen in de gebouwen.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Contractjaarprijs</a:t>
          </a:r>
        </a:p>
        <a:p>
          <a:r>
            <a:rPr lang="nl-NL" sz="1200" b="0">
              <a:solidFill>
                <a:schemeClr val="dk1"/>
              </a:solidFill>
              <a:effectLst/>
              <a:latin typeface="Georgia" panose="02040502050405020303" pitchFamily="18" charset="0"/>
              <a:ea typeface="+mn-ea"/>
              <a:cs typeface="+mn-cs"/>
            </a:rPr>
            <a:t>De contractjaarprijs is opgebouwd uit alle componenten die zijn opgenomen in het </a:t>
          </a:r>
          <a:r>
            <a:rPr lang="nl-NL" sz="1200" b="0">
              <a:solidFill>
                <a:sysClr val="windowText" lastClr="000000"/>
              </a:solidFill>
              <a:effectLst/>
              <a:latin typeface="Georgia" panose="02040502050405020303" pitchFamily="18" charset="0"/>
              <a:ea typeface="+mn-ea"/>
              <a:cs typeface="+mn-cs"/>
            </a:rPr>
            <a:t>calculatiemodel met uitzondering van de afroepprijzen.</a:t>
          </a:r>
          <a:endParaRPr lang="nl-NL" sz="1200" b="1">
            <a:solidFill>
              <a:sysClr val="windowText" lastClr="000000"/>
            </a:solidFill>
            <a:effectLst/>
            <a:latin typeface="Georgia" panose="02040502050405020303" pitchFamily="18" charset="0"/>
            <a:ea typeface="+mn-ea"/>
            <a:cs typeface="+mn-cs"/>
          </a:endParaRPr>
        </a:p>
        <a:p>
          <a:pPr marL="0" indent="0"/>
          <a:r>
            <a:rPr lang="nl-NL" sz="1200" b="0">
              <a:solidFill>
                <a:sysClr val="windowText" lastClr="000000"/>
              </a:solidFill>
              <a:effectLst/>
              <a:latin typeface="Georgia" panose="02040502050405020303" pitchFamily="18" charset="0"/>
              <a:ea typeface="+mn-ea"/>
              <a:cs typeface="+mn-cs"/>
            </a:rPr>
            <a:t> </a:t>
          </a:r>
          <a:endParaRPr lang="nl-NL" sz="1200" b="0">
            <a:solidFill>
              <a:schemeClr val="dk1"/>
            </a:solidFill>
            <a:effectLst/>
            <a:latin typeface="Georgia" panose="02040502050405020303" pitchFamily="18" charset="0"/>
            <a:ea typeface="+mn-ea"/>
            <a:cs typeface="+mn-cs"/>
          </a:endParaRPr>
        </a:p>
        <a:p>
          <a:pPr marL="0" indent="0"/>
          <a:r>
            <a:rPr lang="nl-NL" sz="1200" b="0">
              <a:solidFill>
                <a:schemeClr val="dk1"/>
              </a:solidFill>
              <a:effectLst/>
              <a:latin typeface="Georgia" panose="02040502050405020303" pitchFamily="18" charset="0"/>
              <a:ea typeface="+mn-ea"/>
              <a:cs typeface="+mn-cs"/>
            </a:rPr>
            <a:t>Bij vaststelling van de contractjaarprijs wordt rekening gehouden met de overname uren en kosten zoals gesteld in bijlage, overzicht overname personeel. Na gunning van de opdracht wordt op basis van de daadwerkelijke overnamekosten de definitieve contractjaarprijs vastgesteld.</a:t>
          </a: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Uurtarieven</a:t>
          </a:r>
        </a:p>
        <a:p>
          <a:r>
            <a:rPr lang="nl-NL" sz="1200" b="0">
              <a:solidFill>
                <a:schemeClr val="dk1"/>
              </a:solidFill>
              <a:effectLst/>
              <a:latin typeface="Georgia" panose="02040502050405020303" pitchFamily="18" charset="0"/>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 </a:t>
          </a:r>
        </a:p>
        <a:p>
          <a:r>
            <a:rPr lang="nl-NL" sz="1200" b="0">
              <a:solidFill>
                <a:schemeClr val="dk1"/>
              </a:solidFill>
              <a:effectLst/>
              <a:latin typeface="Georgia" panose="02040502050405020303" pitchFamily="18" charset="0"/>
              <a:ea typeface="+mn-ea"/>
              <a:cs typeface="+mn-cs"/>
            </a:rPr>
            <a:t>De opgegeven uurtarieven zijn, ten aanzien van de verdeling in loongroepen, gebaseerd op de gemiddelde eigenbedrijfssituatie.  In het uurtarief wordt tevens het maximale suppletiekosten component opgenomen. Na gunning wordt het definitieve suppletiekosten component, op basis van de daadwerkelijk overgenomen medewerkers, vastgesteld en eventueel naar beneden aangepast. Met deze aanpassing, is de definitieve contract jaarprijs voor de start van de overeenkomst vastgesteld. Bij het niet invullen van het suppletiekosten component kan de dienstverlener hier na gunning geen aanspraak meer op doen.</a:t>
          </a:r>
        </a:p>
        <a:p>
          <a:endParaRPr lang="nl-NL" sz="1200" b="1">
            <a:solidFill>
              <a:schemeClr val="dk1"/>
            </a:solidFill>
            <a:effectLst/>
            <a:latin typeface="Georgia" panose="02040502050405020303" pitchFamily="18" charset="0"/>
            <a:ea typeface="+mn-ea"/>
            <a:cs typeface="+mn-cs"/>
          </a:endParaRPr>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17356</xdr:colOff>
      <xdr:row>0</xdr:row>
      <xdr:rowOff>59691</xdr:rowOff>
    </xdr:from>
    <xdr:to>
      <xdr:col>14</xdr:col>
      <xdr:colOff>48048</xdr:colOff>
      <xdr:row>7</xdr:row>
      <xdr:rowOff>158750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563273" y="59691"/>
          <a:ext cx="6613525" cy="13690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Georgia" panose="02040502050405020303" pitchFamily="18" charset="0"/>
          </a:endParaRPr>
        </a:p>
        <a:p>
          <a:r>
            <a:rPr lang="nl-NL" sz="1100">
              <a:solidFill>
                <a:srgbClr val="FF0000"/>
              </a:solidFill>
              <a:effectLst/>
              <a:latin typeface="Georgia" panose="02040502050405020303" pitchFamily="18" charset="0"/>
              <a:ea typeface="+mn-ea"/>
              <a:cs typeface="+mn-cs"/>
            </a:rPr>
            <a:t>Het component "Suppletiekosten toeslag" is de maximale suppletiekosten toeslag die door de inschrijver in rekening wordt gebracht. Na gunning wordt, op basis van de daadwerkelijk overgenomen medewerkers, de suppetiekosten toeslag eventueel naar beneden aangepast. </a:t>
          </a:r>
        </a:p>
        <a:p>
          <a:r>
            <a:rPr lang="nl-NL" sz="1100">
              <a:solidFill>
                <a:srgbClr val="FF0000"/>
              </a:solidFill>
              <a:effectLst/>
              <a:latin typeface="Georgia" panose="02040502050405020303" pitchFamily="18" charset="0"/>
              <a:ea typeface="+mn-ea"/>
              <a:cs typeface="+mn-cs"/>
            </a:rPr>
            <a:t>Dit tariefcomponent wordt gedurende de contractperiode niet meer aangepast. Bij het niet invullen van het suppletiekosten component kan de dienstverlener hier na gunning geen aanspraak meer op doen.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0</xdr:colOff>
      <xdr:row>0</xdr:row>
      <xdr:rowOff>0</xdr:rowOff>
    </xdr:from>
    <xdr:to>
      <xdr:col>14</xdr:col>
      <xdr:colOff>15954</xdr:colOff>
      <xdr:row>3</xdr:row>
      <xdr:rowOff>160533</xdr:rowOff>
    </xdr:to>
    <xdr:sp macro="" textlink="">
      <xdr:nvSpPr>
        <xdr:cNvPr id="3" name="Tekstvak 2">
          <a:extLst>
            <a:ext uri="{FF2B5EF4-FFF2-40B4-BE49-F238E27FC236}">
              <a16:creationId xmlns:a16="http://schemas.microsoft.com/office/drawing/2014/main" id="{2191C526-8844-459C-BA13-AA99709CBC92}"/>
            </a:ext>
          </a:extLst>
        </xdr:cNvPr>
        <xdr:cNvSpPr txBox="1"/>
      </xdr:nvSpPr>
      <xdr:spPr>
        <a:xfrm>
          <a:off x="7577191" y="0"/>
          <a:ext cx="6619241" cy="6635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Century Gothic" panose="020B0502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_rels/externalLink7.xml.rels><?xml version="1.0" encoding="UTF-8" standalone="yes"?>
<Relationships xmlns="http://schemas.openxmlformats.org/package/2006/relationships"><Relationship Id="rId3" Type="http://schemas.openxmlformats.org/officeDocument/2006/relationships/externalLinkPath" Target="https://questionmarkgroup.sharepoint.com/sites/Kennisdeling/Gedeelde%20documenten/General/Basisbestanden%20schoonmaak/Atir%20Basisdocumenten/Basisdocumenten%20Advies/Ruimtestaat-calculatiebladen/Calculatie/CONTRAST%20Concept%20Calculatiemodel%20per%2023-02-2024%20suppletie%20in%20tarief.xlsx" TargetMode="External"/><Relationship Id="rId2" Type="http://schemas.microsoft.com/office/2019/04/relationships/externalLinkLongPath" Target="/sites/Kennisdeling/Gedeelde%20documenten/General/Basisbestanden%20schoonmaak/Atir%20Basisdocumenten/Basisdocumenten%20Advies/Ruimtestaat-calculatiebladen/Calculatie/CONTRAST%20Concept%20Calculatiemodel%20per%2023-02-2024%20suppletie%20in%20tarief.xlsx?0B35164F" TargetMode="External"/><Relationship Id="rId1" Type="http://schemas.openxmlformats.org/officeDocument/2006/relationships/externalLinkPath" Target="file:///\\0B35164F\CONTRAST%20Concept%20Calculatiemodel%20per%2023-02-2024%20suppletie%20in%20tarie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 val="Kalender"/>
      <sheetName val="Normen"/>
      <sheetName val="Kalender (2)"/>
      <sheetName val="Opzoeklijst"/>
      <sheetName val="01.255"/>
      <sheetName val="02.255"/>
      <sheetName val="04.255"/>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 val="atir_xls2"/>
      <sheetName val="Omreken"/>
    </sheetNames>
    <sheetDataSet>
      <sheetData sheetId="0" refreshError="1"/>
      <sheetData sheetId="1" refreshError="1"/>
      <sheetData sheetId="2" refreshError="1"/>
      <sheetData sheetId="3" refreshError="1"/>
      <sheetData sheetId="4"/>
      <sheetData sheetId="5"/>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atir_xls1"/>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row r="46">
          <cell r="K46">
            <v>0</v>
          </cell>
        </row>
      </sheetData>
      <sheetData sheetId="30"/>
      <sheetData sheetId="31"/>
      <sheetData sheetId="3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1-Uitgangspunten"/>
      <sheetName val="2-Kosten per locatie"/>
      <sheetName val="3-Productie normen"/>
      <sheetName val="4-Basis ruimtestaat"/>
      <sheetName val="5-Premies en opslagen"/>
      <sheetName val="6-Opbouw uurtarief productie"/>
      <sheetName val="7-Opbouw uurtarief toezicht"/>
      <sheetName val="8-Additionele kosten"/>
      <sheetName val="9-Afroepprijs"/>
      <sheetName val="10-Glasbewassing"/>
      <sheetName val="11-Vloeronderhoud"/>
      <sheetName val="12-Sanitaire voorzieningen"/>
      <sheetName val="13-Machinekosten"/>
    </sheetNames>
    <sheetDataSet>
      <sheetData sheetId="0"/>
      <sheetData sheetId="1">
        <row r="3">
          <cell r="A3" t="str">
            <v>Naam opdrachtgever</v>
          </cell>
          <cell r="B3" t="str">
            <v>Basis calculatiemodel</v>
          </cell>
        </row>
        <row r="4">
          <cell r="A4" t="str">
            <v>Calculatie onderdeel</v>
          </cell>
        </row>
        <row r="5">
          <cell r="A5" t="str">
            <v>Gebouw/plaats</v>
          </cell>
        </row>
        <row r="6">
          <cell r="A6" t="str">
            <v>Referentie nummer</v>
          </cell>
        </row>
        <row r="7">
          <cell r="A7" t="str">
            <v>Naam dienstverlener</v>
          </cell>
        </row>
        <row r="8">
          <cell r="A8" t="str">
            <v>Prijspeil</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sheetPr>
    <tabColor theme="0" tint="-0.14999847407452621"/>
  </sheetPr>
  <dimension ref="A1:M4"/>
  <sheetViews>
    <sheetView showGridLines="0" tabSelected="1" workbookViewId="0">
      <pane ySplit="4" topLeftCell="A5" activePane="bottomLeft" state="frozen"/>
      <selection pane="bottomLeft" activeCell="U10" sqref="U10"/>
    </sheetView>
  </sheetViews>
  <sheetFormatPr defaultRowHeight="12.6"/>
  <cols>
    <col min="1" max="1" width="27.77734375" customWidth="1"/>
  </cols>
  <sheetData>
    <row r="1" spans="1:13" ht="18.600000000000001">
      <c r="A1" s="249" t="s">
        <v>26</v>
      </c>
      <c r="B1" s="36" t="str">
        <f>'2-Kosten per locatie'!B3</f>
        <v>Blosse Kindcentra</v>
      </c>
    </row>
    <row r="2" spans="1:13" ht="18.600000000000001">
      <c r="A2" s="249" t="s">
        <v>13</v>
      </c>
      <c r="B2" s="36" t="str">
        <f ca="1">MID(CELL("bestandsnaam",$B$11),SEARCH("]",CELL("bestandsnaam",$B$11),1)+1,256)</f>
        <v>1-Uitgangspunten</v>
      </c>
    </row>
    <row r="3" spans="1:13" ht="18.600000000000001">
      <c r="A3" s="249" t="s">
        <v>72</v>
      </c>
      <c r="B3" s="36" t="str">
        <f>'2-Kosten per locatie'!B5</f>
        <v>Heerhugowaard en regio</v>
      </c>
    </row>
    <row r="4" spans="1:13" ht="18.600000000000001">
      <c r="A4" s="249" t="s">
        <v>160</v>
      </c>
      <c r="B4" s="36" t="str">
        <f>'2-Kosten per locatie'!B6</f>
        <v>Blosse-EU-RT-MVD-2024</v>
      </c>
      <c r="G4" s="34"/>
      <c r="H4" s="34"/>
      <c r="I4" s="34"/>
      <c r="J4" s="34"/>
      <c r="K4" s="34"/>
      <c r="L4" s="34"/>
      <c r="M4" s="34"/>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05F63-7F6C-430C-8D3A-3F238CA5DC94}">
  <sheetPr>
    <tabColor theme="0" tint="-0.14999847407452621"/>
    <pageSetUpPr fitToPage="1"/>
  </sheetPr>
  <dimension ref="A1:Z81"/>
  <sheetViews>
    <sheetView showGridLines="0" zoomScale="70" zoomScaleNormal="70" zoomScaleSheetLayoutView="50" zoomScalePageLayoutView="50" workbookViewId="0">
      <pane ySplit="10" topLeftCell="A11" activePane="bottomLeft" state="frozen"/>
      <selection activeCell="B1" sqref="B1"/>
      <selection pane="bottomLeft" activeCell="C36" sqref="C36"/>
    </sheetView>
  </sheetViews>
  <sheetFormatPr defaultColWidth="13.6640625" defaultRowHeight="13.2"/>
  <cols>
    <col min="1" max="1" width="46.109375" style="225" customWidth="1"/>
    <col min="2" max="2" width="29.109375" style="229" customWidth="1"/>
    <col min="3" max="3" width="27.5546875" style="229" customWidth="1"/>
    <col min="4" max="4" width="12.109375" style="225" customWidth="1"/>
    <col min="5" max="5" width="24.33203125" style="230" customWidth="1"/>
    <col min="6" max="6" width="16.109375" style="231" customWidth="1"/>
    <col min="7" max="7" width="13.6640625" style="230" customWidth="1"/>
    <col min="8" max="8" width="15.88671875" style="230" customWidth="1"/>
    <col min="9" max="247" width="13.6640625" style="27"/>
    <col min="248" max="248" width="22.109375" style="27" customWidth="1"/>
    <col min="249" max="255" width="13.6640625" style="27" customWidth="1"/>
    <col min="256" max="256" width="15.88671875" style="27" customWidth="1"/>
    <col min="257" max="257" width="16.5546875" style="27" bestFit="1" customWidth="1"/>
    <col min="258" max="258" width="13.6640625" style="27" customWidth="1"/>
    <col min="259" max="259" width="17.109375" style="27" bestFit="1" customWidth="1"/>
    <col min="260" max="260" width="4" style="27" customWidth="1"/>
    <col min="261" max="261" width="13.6640625" style="27" customWidth="1"/>
    <col min="262" max="503" width="13.6640625" style="27"/>
    <col min="504" max="504" width="22.109375" style="27" customWidth="1"/>
    <col min="505" max="511" width="13.6640625" style="27" customWidth="1"/>
    <col min="512" max="512" width="15.88671875" style="27" customWidth="1"/>
    <col min="513" max="513" width="16.5546875" style="27" bestFit="1" customWidth="1"/>
    <col min="514" max="514" width="13.6640625" style="27" customWidth="1"/>
    <col min="515" max="515" width="17.109375" style="27" bestFit="1" customWidth="1"/>
    <col min="516" max="516" width="4" style="27" customWidth="1"/>
    <col min="517" max="517" width="13.6640625" style="27" customWidth="1"/>
    <col min="518" max="759" width="13.6640625" style="27"/>
    <col min="760" max="760" width="22.109375" style="27" customWidth="1"/>
    <col min="761" max="767" width="13.6640625" style="27" customWidth="1"/>
    <col min="768" max="768" width="15.88671875" style="27" customWidth="1"/>
    <col min="769" max="769" width="16.5546875" style="27" bestFit="1" customWidth="1"/>
    <col min="770" max="770" width="13.6640625" style="27" customWidth="1"/>
    <col min="771" max="771" width="17.109375" style="27" bestFit="1" customWidth="1"/>
    <col min="772" max="772" width="4" style="27" customWidth="1"/>
    <col min="773" max="773" width="13.6640625" style="27" customWidth="1"/>
    <col min="774" max="1015" width="13.6640625" style="27"/>
    <col min="1016" max="1016" width="22.109375" style="27" customWidth="1"/>
    <col min="1017" max="1023" width="13.6640625" style="27" customWidth="1"/>
    <col min="1024" max="1024" width="15.88671875" style="27" customWidth="1"/>
    <col min="1025" max="1025" width="16.5546875" style="27" bestFit="1" customWidth="1"/>
    <col min="1026" max="1026" width="13.6640625" style="27" customWidth="1"/>
    <col min="1027" max="1027" width="17.109375" style="27" bestFit="1" customWidth="1"/>
    <col min="1028" max="1028" width="4" style="27" customWidth="1"/>
    <col min="1029" max="1029" width="13.6640625" style="27" customWidth="1"/>
    <col min="1030" max="1271" width="13.6640625" style="27"/>
    <col min="1272" max="1272" width="22.109375" style="27" customWidth="1"/>
    <col min="1273" max="1279" width="13.6640625" style="27" customWidth="1"/>
    <col min="1280" max="1280" width="15.88671875" style="27" customWidth="1"/>
    <col min="1281" max="1281" width="16.5546875" style="27" bestFit="1" customWidth="1"/>
    <col min="1282" max="1282" width="13.6640625" style="27" customWidth="1"/>
    <col min="1283" max="1283" width="17.109375" style="27" bestFit="1" customWidth="1"/>
    <col min="1284" max="1284" width="4" style="27" customWidth="1"/>
    <col min="1285" max="1285" width="13.6640625" style="27" customWidth="1"/>
    <col min="1286" max="1527" width="13.6640625" style="27"/>
    <col min="1528" max="1528" width="22.109375" style="27" customWidth="1"/>
    <col min="1529" max="1535" width="13.6640625" style="27" customWidth="1"/>
    <col min="1536" max="1536" width="15.88671875" style="27" customWidth="1"/>
    <col min="1537" max="1537" width="16.5546875" style="27" bestFit="1" customWidth="1"/>
    <col min="1538" max="1538" width="13.6640625" style="27" customWidth="1"/>
    <col min="1539" max="1539" width="17.109375" style="27" bestFit="1" customWidth="1"/>
    <col min="1540" max="1540" width="4" style="27" customWidth="1"/>
    <col min="1541" max="1541" width="13.6640625" style="27" customWidth="1"/>
    <col min="1542" max="1783" width="13.6640625" style="27"/>
    <col min="1784" max="1784" width="22.109375" style="27" customWidth="1"/>
    <col min="1785" max="1791" width="13.6640625" style="27" customWidth="1"/>
    <col min="1792" max="1792" width="15.88671875" style="27" customWidth="1"/>
    <col min="1793" max="1793" width="16.5546875" style="27" bestFit="1" customWidth="1"/>
    <col min="1794" max="1794" width="13.6640625" style="27" customWidth="1"/>
    <col min="1795" max="1795" width="17.109375" style="27" bestFit="1" customWidth="1"/>
    <col min="1796" max="1796" width="4" style="27" customWidth="1"/>
    <col min="1797" max="1797" width="13.6640625" style="27" customWidth="1"/>
    <col min="1798" max="2039" width="13.6640625" style="27"/>
    <col min="2040" max="2040" width="22.109375" style="27" customWidth="1"/>
    <col min="2041" max="2047" width="13.6640625" style="27" customWidth="1"/>
    <col min="2048" max="2048" width="15.88671875" style="27" customWidth="1"/>
    <col min="2049" max="2049" width="16.5546875" style="27" bestFit="1" customWidth="1"/>
    <col min="2050" max="2050" width="13.6640625" style="27" customWidth="1"/>
    <col min="2051" max="2051" width="17.109375" style="27" bestFit="1" customWidth="1"/>
    <col min="2052" max="2052" width="4" style="27" customWidth="1"/>
    <col min="2053" max="2053" width="13.6640625" style="27" customWidth="1"/>
    <col min="2054" max="2295" width="13.6640625" style="27"/>
    <col min="2296" max="2296" width="22.109375" style="27" customWidth="1"/>
    <col min="2297" max="2303" width="13.6640625" style="27" customWidth="1"/>
    <col min="2304" max="2304" width="15.88671875" style="27" customWidth="1"/>
    <col min="2305" max="2305" width="16.5546875" style="27" bestFit="1" customWidth="1"/>
    <col min="2306" max="2306" width="13.6640625" style="27" customWidth="1"/>
    <col min="2307" max="2307" width="17.109375" style="27" bestFit="1" customWidth="1"/>
    <col min="2308" max="2308" width="4" style="27" customWidth="1"/>
    <col min="2309" max="2309" width="13.6640625" style="27" customWidth="1"/>
    <col min="2310" max="2551" width="13.6640625" style="27"/>
    <col min="2552" max="2552" width="22.109375" style="27" customWidth="1"/>
    <col min="2553" max="2559" width="13.6640625" style="27" customWidth="1"/>
    <col min="2560" max="2560" width="15.88671875" style="27" customWidth="1"/>
    <col min="2561" max="2561" width="16.5546875" style="27" bestFit="1" customWidth="1"/>
    <col min="2562" max="2562" width="13.6640625" style="27" customWidth="1"/>
    <col min="2563" max="2563" width="17.109375" style="27" bestFit="1" customWidth="1"/>
    <col min="2564" max="2564" width="4" style="27" customWidth="1"/>
    <col min="2565" max="2565" width="13.6640625" style="27" customWidth="1"/>
    <col min="2566" max="2807" width="13.6640625" style="27"/>
    <col min="2808" max="2808" width="22.109375" style="27" customWidth="1"/>
    <col min="2809" max="2815" width="13.6640625" style="27" customWidth="1"/>
    <col min="2816" max="2816" width="15.88671875" style="27" customWidth="1"/>
    <col min="2817" max="2817" width="16.5546875" style="27" bestFit="1" customWidth="1"/>
    <col min="2818" max="2818" width="13.6640625" style="27" customWidth="1"/>
    <col min="2819" max="2819" width="17.109375" style="27" bestFit="1" customWidth="1"/>
    <col min="2820" max="2820" width="4" style="27" customWidth="1"/>
    <col min="2821" max="2821" width="13.6640625" style="27" customWidth="1"/>
    <col min="2822" max="3063" width="13.6640625" style="27"/>
    <col min="3064" max="3064" width="22.109375" style="27" customWidth="1"/>
    <col min="3065" max="3071" width="13.6640625" style="27" customWidth="1"/>
    <col min="3072" max="3072" width="15.88671875" style="27" customWidth="1"/>
    <col min="3073" max="3073" width="16.5546875" style="27" bestFit="1" customWidth="1"/>
    <col min="3074" max="3074" width="13.6640625" style="27" customWidth="1"/>
    <col min="3075" max="3075" width="17.109375" style="27" bestFit="1" customWidth="1"/>
    <col min="3076" max="3076" width="4" style="27" customWidth="1"/>
    <col min="3077" max="3077" width="13.6640625" style="27" customWidth="1"/>
    <col min="3078" max="3319" width="13.6640625" style="27"/>
    <col min="3320" max="3320" width="22.109375" style="27" customWidth="1"/>
    <col min="3321" max="3327" width="13.6640625" style="27" customWidth="1"/>
    <col min="3328" max="3328" width="15.88671875" style="27" customWidth="1"/>
    <col min="3329" max="3329" width="16.5546875" style="27" bestFit="1" customWidth="1"/>
    <col min="3330" max="3330" width="13.6640625" style="27" customWidth="1"/>
    <col min="3331" max="3331" width="17.109375" style="27" bestFit="1" customWidth="1"/>
    <col min="3332" max="3332" width="4" style="27" customWidth="1"/>
    <col min="3333" max="3333" width="13.6640625" style="27" customWidth="1"/>
    <col min="3334" max="3575" width="13.6640625" style="27"/>
    <col min="3576" max="3576" width="22.109375" style="27" customWidth="1"/>
    <col min="3577" max="3583" width="13.6640625" style="27" customWidth="1"/>
    <col min="3584" max="3584" width="15.88671875" style="27" customWidth="1"/>
    <col min="3585" max="3585" width="16.5546875" style="27" bestFit="1" customWidth="1"/>
    <col min="3586" max="3586" width="13.6640625" style="27" customWidth="1"/>
    <col min="3587" max="3587" width="17.109375" style="27" bestFit="1" customWidth="1"/>
    <col min="3588" max="3588" width="4" style="27" customWidth="1"/>
    <col min="3589" max="3589" width="13.6640625" style="27" customWidth="1"/>
    <col min="3590" max="3831" width="13.6640625" style="27"/>
    <col min="3832" max="3832" width="22.109375" style="27" customWidth="1"/>
    <col min="3833" max="3839" width="13.6640625" style="27" customWidth="1"/>
    <col min="3840" max="3840" width="15.88671875" style="27" customWidth="1"/>
    <col min="3841" max="3841" width="16.5546875" style="27" bestFit="1" customWidth="1"/>
    <col min="3842" max="3842" width="13.6640625" style="27" customWidth="1"/>
    <col min="3843" max="3843" width="17.109375" style="27" bestFit="1" customWidth="1"/>
    <col min="3844" max="3844" width="4" style="27" customWidth="1"/>
    <col min="3845" max="3845" width="13.6640625" style="27" customWidth="1"/>
    <col min="3846" max="4087" width="13.6640625" style="27"/>
    <col min="4088" max="4088" width="22.109375" style="27" customWidth="1"/>
    <col min="4089" max="4095" width="13.6640625" style="27" customWidth="1"/>
    <col min="4096" max="4096" width="15.88671875" style="27" customWidth="1"/>
    <col min="4097" max="4097" width="16.5546875" style="27" bestFit="1" customWidth="1"/>
    <col min="4098" max="4098" width="13.6640625" style="27" customWidth="1"/>
    <col min="4099" max="4099" width="17.109375" style="27" bestFit="1" customWidth="1"/>
    <col min="4100" max="4100" width="4" style="27" customWidth="1"/>
    <col min="4101" max="4101" width="13.6640625" style="27" customWidth="1"/>
    <col min="4102" max="4343" width="13.6640625" style="27"/>
    <col min="4344" max="4344" width="22.109375" style="27" customWidth="1"/>
    <col min="4345" max="4351" width="13.6640625" style="27" customWidth="1"/>
    <col min="4352" max="4352" width="15.88671875" style="27" customWidth="1"/>
    <col min="4353" max="4353" width="16.5546875" style="27" bestFit="1" customWidth="1"/>
    <col min="4354" max="4354" width="13.6640625" style="27" customWidth="1"/>
    <col min="4355" max="4355" width="17.109375" style="27" bestFit="1" customWidth="1"/>
    <col min="4356" max="4356" width="4" style="27" customWidth="1"/>
    <col min="4357" max="4357" width="13.6640625" style="27" customWidth="1"/>
    <col min="4358" max="4599" width="13.6640625" style="27"/>
    <col min="4600" max="4600" width="22.109375" style="27" customWidth="1"/>
    <col min="4601" max="4607" width="13.6640625" style="27" customWidth="1"/>
    <col min="4608" max="4608" width="15.88671875" style="27" customWidth="1"/>
    <col min="4609" max="4609" width="16.5546875" style="27" bestFit="1" customWidth="1"/>
    <col min="4610" max="4610" width="13.6640625" style="27" customWidth="1"/>
    <col min="4611" max="4611" width="17.109375" style="27" bestFit="1" customWidth="1"/>
    <col min="4612" max="4612" width="4" style="27" customWidth="1"/>
    <col min="4613" max="4613" width="13.6640625" style="27" customWidth="1"/>
    <col min="4614" max="4855" width="13.6640625" style="27"/>
    <col min="4856" max="4856" width="22.109375" style="27" customWidth="1"/>
    <col min="4857" max="4863" width="13.6640625" style="27" customWidth="1"/>
    <col min="4864" max="4864" width="15.88671875" style="27" customWidth="1"/>
    <col min="4865" max="4865" width="16.5546875" style="27" bestFit="1" customWidth="1"/>
    <col min="4866" max="4866" width="13.6640625" style="27" customWidth="1"/>
    <col min="4867" max="4867" width="17.109375" style="27" bestFit="1" customWidth="1"/>
    <col min="4868" max="4868" width="4" style="27" customWidth="1"/>
    <col min="4869" max="4869" width="13.6640625" style="27" customWidth="1"/>
    <col min="4870" max="5111" width="13.6640625" style="27"/>
    <col min="5112" max="5112" width="22.109375" style="27" customWidth="1"/>
    <col min="5113" max="5119" width="13.6640625" style="27" customWidth="1"/>
    <col min="5120" max="5120" width="15.88671875" style="27" customWidth="1"/>
    <col min="5121" max="5121" width="16.5546875" style="27" bestFit="1" customWidth="1"/>
    <col min="5122" max="5122" width="13.6640625" style="27" customWidth="1"/>
    <col min="5123" max="5123" width="17.109375" style="27" bestFit="1" customWidth="1"/>
    <col min="5124" max="5124" width="4" style="27" customWidth="1"/>
    <col min="5125" max="5125" width="13.6640625" style="27" customWidth="1"/>
    <col min="5126" max="5367" width="13.6640625" style="27"/>
    <col min="5368" max="5368" width="22.109375" style="27" customWidth="1"/>
    <col min="5369" max="5375" width="13.6640625" style="27" customWidth="1"/>
    <col min="5376" max="5376" width="15.88671875" style="27" customWidth="1"/>
    <col min="5377" max="5377" width="16.5546875" style="27" bestFit="1" customWidth="1"/>
    <col min="5378" max="5378" width="13.6640625" style="27" customWidth="1"/>
    <col min="5379" max="5379" width="17.109375" style="27" bestFit="1" customWidth="1"/>
    <col min="5380" max="5380" width="4" style="27" customWidth="1"/>
    <col min="5381" max="5381" width="13.6640625" style="27" customWidth="1"/>
    <col min="5382" max="5623" width="13.6640625" style="27"/>
    <col min="5624" max="5624" width="22.109375" style="27" customWidth="1"/>
    <col min="5625" max="5631" width="13.6640625" style="27" customWidth="1"/>
    <col min="5632" max="5632" width="15.88671875" style="27" customWidth="1"/>
    <col min="5633" max="5633" width="16.5546875" style="27" bestFit="1" customWidth="1"/>
    <col min="5634" max="5634" width="13.6640625" style="27" customWidth="1"/>
    <col min="5635" max="5635" width="17.109375" style="27" bestFit="1" customWidth="1"/>
    <col min="5636" max="5636" width="4" style="27" customWidth="1"/>
    <col min="5637" max="5637" width="13.6640625" style="27" customWidth="1"/>
    <col min="5638" max="5879" width="13.6640625" style="27"/>
    <col min="5880" max="5880" width="22.109375" style="27" customWidth="1"/>
    <col min="5881" max="5887" width="13.6640625" style="27" customWidth="1"/>
    <col min="5888" max="5888" width="15.88671875" style="27" customWidth="1"/>
    <col min="5889" max="5889" width="16.5546875" style="27" bestFit="1" customWidth="1"/>
    <col min="5890" max="5890" width="13.6640625" style="27" customWidth="1"/>
    <col min="5891" max="5891" width="17.109375" style="27" bestFit="1" customWidth="1"/>
    <col min="5892" max="5892" width="4" style="27" customWidth="1"/>
    <col min="5893" max="5893" width="13.6640625" style="27" customWidth="1"/>
    <col min="5894" max="6135" width="13.6640625" style="27"/>
    <col min="6136" max="6136" width="22.109375" style="27" customWidth="1"/>
    <col min="6137" max="6143" width="13.6640625" style="27" customWidth="1"/>
    <col min="6144" max="6144" width="15.88671875" style="27" customWidth="1"/>
    <col min="6145" max="6145" width="16.5546875" style="27" bestFit="1" customWidth="1"/>
    <col min="6146" max="6146" width="13.6640625" style="27" customWidth="1"/>
    <col min="6147" max="6147" width="17.109375" style="27" bestFit="1" customWidth="1"/>
    <col min="6148" max="6148" width="4" style="27" customWidth="1"/>
    <col min="6149" max="6149" width="13.6640625" style="27" customWidth="1"/>
    <col min="6150" max="6391" width="13.6640625" style="27"/>
    <col min="6392" max="6392" width="22.109375" style="27" customWidth="1"/>
    <col min="6393" max="6399" width="13.6640625" style="27" customWidth="1"/>
    <col min="6400" max="6400" width="15.88671875" style="27" customWidth="1"/>
    <col min="6401" max="6401" width="16.5546875" style="27" bestFit="1" customWidth="1"/>
    <col min="6402" max="6402" width="13.6640625" style="27" customWidth="1"/>
    <col min="6403" max="6403" width="17.109375" style="27" bestFit="1" customWidth="1"/>
    <col min="6404" max="6404" width="4" style="27" customWidth="1"/>
    <col min="6405" max="6405" width="13.6640625" style="27" customWidth="1"/>
    <col min="6406" max="6647" width="13.6640625" style="27"/>
    <col min="6648" max="6648" width="22.109375" style="27" customWidth="1"/>
    <col min="6649" max="6655" width="13.6640625" style="27" customWidth="1"/>
    <col min="6656" max="6656" width="15.88671875" style="27" customWidth="1"/>
    <col min="6657" max="6657" width="16.5546875" style="27" bestFit="1" customWidth="1"/>
    <col min="6658" max="6658" width="13.6640625" style="27" customWidth="1"/>
    <col min="6659" max="6659" width="17.109375" style="27" bestFit="1" customWidth="1"/>
    <col min="6660" max="6660" width="4" style="27" customWidth="1"/>
    <col min="6661" max="6661" width="13.6640625" style="27" customWidth="1"/>
    <col min="6662" max="6903" width="13.6640625" style="27"/>
    <col min="6904" max="6904" width="22.109375" style="27" customWidth="1"/>
    <col min="6905" max="6911" width="13.6640625" style="27" customWidth="1"/>
    <col min="6912" max="6912" width="15.88671875" style="27" customWidth="1"/>
    <col min="6913" max="6913" width="16.5546875" style="27" bestFit="1" customWidth="1"/>
    <col min="6914" max="6914" width="13.6640625" style="27" customWidth="1"/>
    <col min="6915" max="6915" width="17.109375" style="27" bestFit="1" customWidth="1"/>
    <col min="6916" max="6916" width="4" style="27" customWidth="1"/>
    <col min="6917" max="6917" width="13.6640625" style="27" customWidth="1"/>
    <col min="6918" max="7159" width="13.6640625" style="27"/>
    <col min="7160" max="7160" width="22.109375" style="27" customWidth="1"/>
    <col min="7161" max="7167" width="13.6640625" style="27" customWidth="1"/>
    <col min="7168" max="7168" width="15.88671875" style="27" customWidth="1"/>
    <col min="7169" max="7169" width="16.5546875" style="27" bestFit="1" customWidth="1"/>
    <col min="7170" max="7170" width="13.6640625" style="27" customWidth="1"/>
    <col min="7171" max="7171" width="17.109375" style="27" bestFit="1" customWidth="1"/>
    <col min="7172" max="7172" width="4" style="27" customWidth="1"/>
    <col min="7173" max="7173" width="13.6640625" style="27" customWidth="1"/>
    <col min="7174" max="7415" width="13.6640625" style="27"/>
    <col min="7416" max="7416" width="22.109375" style="27" customWidth="1"/>
    <col min="7417" max="7423" width="13.6640625" style="27" customWidth="1"/>
    <col min="7424" max="7424" width="15.88671875" style="27" customWidth="1"/>
    <col min="7425" max="7425" width="16.5546875" style="27" bestFit="1" customWidth="1"/>
    <col min="7426" max="7426" width="13.6640625" style="27" customWidth="1"/>
    <col min="7427" max="7427" width="17.109375" style="27" bestFit="1" customWidth="1"/>
    <col min="7428" max="7428" width="4" style="27" customWidth="1"/>
    <col min="7429" max="7429" width="13.6640625" style="27" customWidth="1"/>
    <col min="7430" max="7671" width="13.6640625" style="27"/>
    <col min="7672" max="7672" width="22.109375" style="27" customWidth="1"/>
    <col min="7673" max="7679" width="13.6640625" style="27" customWidth="1"/>
    <col min="7680" max="7680" width="15.88671875" style="27" customWidth="1"/>
    <col min="7681" max="7681" width="16.5546875" style="27" bestFit="1" customWidth="1"/>
    <col min="7682" max="7682" width="13.6640625" style="27" customWidth="1"/>
    <col min="7683" max="7683" width="17.109375" style="27" bestFit="1" customWidth="1"/>
    <col min="7684" max="7684" width="4" style="27" customWidth="1"/>
    <col min="7685" max="7685" width="13.6640625" style="27" customWidth="1"/>
    <col min="7686" max="7927" width="13.6640625" style="27"/>
    <col min="7928" max="7928" width="22.109375" style="27" customWidth="1"/>
    <col min="7929" max="7935" width="13.6640625" style="27" customWidth="1"/>
    <col min="7936" max="7936" width="15.88671875" style="27" customWidth="1"/>
    <col min="7937" max="7937" width="16.5546875" style="27" bestFit="1" customWidth="1"/>
    <col min="7938" max="7938" width="13.6640625" style="27" customWidth="1"/>
    <col min="7939" max="7939" width="17.109375" style="27" bestFit="1" customWidth="1"/>
    <col min="7940" max="7940" width="4" style="27" customWidth="1"/>
    <col min="7941" max="7941" width="13.6640625" style="27" customWidth="1"/>
    <col min="7942" max="8183" width="13.6640625" style="27"/>
    <col min="8184" max="8184" width="22.109375" style="27" customWidth="1"/>
    <col min="8185" max="8191" width="13.6640625" style="27" customWidth="1"/>
    <col min="8192" max="8192" width="15.88671875" style="27" customWidth="1"/>
    <col min="8193" max="8193" width="16.5546875" style="27" bestFit="1" customWidth="1"/>
    <col min="8194" max="8194" width="13.6640625" style="27" customWidth="1"/>
    <col min="8195" max="8195" width="17.109375" style="27" bestFit="1" customWidth="1"/>
    <col min="8196" max="8196" width="4" style="27" customWidth="1"/>
    <col min="8197" max="8197" width="13.6640625" style="27" customWidth="1"/>
    <col min="8198" max="8439" width="13.6640625" style="27"/>
    <col min="8440" max="8440" width="22.109375" style="27" customWidth="1"/>
    <col min="8441" max="8447" width="13.6640625" style="27" customWidth="1"/>
    <col min="8448" max="8448" width="15.88671875" style="27" customWidth="1"/>
    <col min="8449" max="8449" width="16.5546875" style="27" bestFit="1" customWidth="1"/>
    <col min="8450" max="8450" width="13.6640625" style="27" customWidth="1"/>
    <col min="8451" max="8451" width="17.109375" style="27" bestFit="1" customWidth="1"/>
    <col min="8452" max="8452" width="4" style="27" customWidth="1"/>
    <col min="8453" max="8453" width="13.6640625" style="27" customWidth="1"/>
    <col min="8454" max="8695" width="13.6640625" style="27"/>
    <col min="8696" max="8696" width="22.109375" style="27" customWidth="1"/>
    <col min="8697" max="8703" width="13.6640625" style="27" customWidth="1"/>
    <col min="8704" max="8704" width="15.88671875" style="27" customWidth="1"/>
    <col min="8705" max="8705" width="16.5546875" style="27" bestFit="1" customWidth="1"/>
    <col min="8706" max="8706" width="13.6640625" style="27" customWidth="1"/>
    <col min="8707" max="8707" width="17.109375" style="27" bestFit="1" customWidth="1"/>
    <col min="8708" max="8708" width="4" style="27" customWidth="1"/>
    <col min="8709" max="8709" width="13.6640625" style="27" customWidth="1"/>
    <col min="8710" max="8951" width="13.6640625" style="27"/>
    <col min="8952" max="8952" width="22.109375" style="27" customWidth="1"/>
    <col min="8953" max="8959" width="13.6640625" style="27" customWidth="1"/>
    <col min="8960" max="8960" width="15.88671875" style="27" customWidth="1"/>
    <col min="8961" max="8961" width="16.5546875" style="27" bestFit="1" customWidth="1"/>
    <col min="8962" max="8962" width="13.6640625" style="27" customWidth="1"/>
    <col min="8963" max="8963" width="17.109375" style="27" bestFit="1" customWidth="1"/>
    <col min="8964" max="8964" width="4" style="27" customWidth="1"/>
    <col min="8965" max="8965" width="13.6640625" style="27" customWidth="1"/>
    <col min="8966" max="9207" width="13.6640625" style="27"/>
    <col min="9208" max="9208" width="22.109375" style="27" customWidth="1"/>
    <col min="9209" max="9215" width="13.6640625" style="27" customWidth="1"/>
    <col min="9216" max="9216" width="15.88671875" style="27" customWidth="1"/>
    <col min="9217" max="9217" width="16.5546875" style="27" bestFit="1" customWidth="1"/>
    <col min="9218" max="9218" width="13.6640625" style="27" customWidth="1"/>
    <col min="9219" max="9219" width="17.109375" style="27" bestFit="1" customWidth="1"/>
    <col min="9220" max="9220" width="4" style="27" customWidth="1"/>
    <col min="9221" max="9221" width="13.6640625" style="27" customWidth="1"/>
    <col min="9222" max="9463" width="13.6640625" style="27"/>
    <col min="9464" max="9464" width="22.109375" style="27" customWidth="1"/>
    <col min="9465" max="9471" width="13.6640625" style="27" customWidth="1"/>
    <col min="9472" max="9472" width="15.88671875" style="27" customWidth="1"/>
    <col min="9473" max="9473" width="16.5546875" style="27" bestFit="1" customWidth="1"/>
    <col min="9474" max="9474" width="13.6640625" style="27" customWidth="1"/>
    <col min="9475" max="9475" width="17.109375" style="27" bestFit="1" customWidth="1"/>
    <col min="9476" max="9476" width="4" style="27" customWidth="1"/>
    <col min="9477" max="9477" width="13.6640625" style="27" customWidth="1"/>
    <col min="9478" max="9719" width="13.6640625" style="27"/>
    <col min="9720" max="9720" width="22.109375" style="27" customWidth="1"/>
    <col min="9721" max="9727" width="13.6640625" style="27" customWidth="1"/>
    <col min="9728" max="9728" width="15.88671875" style="27" customWidth="1"/>
    <col min="9729" max="9729" width="16.5546875" style="27" bestFit="1" customWidth="1"/>
    <col min="9730" max="9730" width="13.6640625" style="27" customWidth="1"/>
    <col min="9731" max="9731" width="17.109375" style="27" bestFit="1" customWidth="1"/>
    <col min="9732" max="9732" width="4" style="27" customWidth="1"/>
    <col min="9733" max="9733" width="13.6640625" style="27" customWidth="1"/>
    <col min="9734" max="9975" width="13.6640625" style="27"/>
    <col min="9976" max="9976" width="22.109375" style="27" customWidth="1"/>
    <col min="9977" max="9983" width="13.6640625" style="27" customWidth="1"/>
    <col min="9984" max="9984" width="15.88671875" style="27" customWidth="1"/>
    <col min="9985" max="9985" width="16.5546875" style="27" bestFit="1" customWidth="1"/>
    <col min="9986" max="9986" width="13.6640625" style="27" customWidth="1"/>
    <col min="9987" max="9987" width="17.109375" style="27" bestFit="1" customWidth="1"/>
    <col min="9988" max="9988" width="4" style="27" customWidth="1"/>
    <col min="9989" max="9989" width="13.6640625" style="27" customWidth="1"/>
    <col min="9990" max="10231" width="13.6640625" style="27"/>
    <col min="10232" max="10232" width="22.109375" style="27" customWidth="1"/>
    <col min="10233" max="10239" width="13.6640625" style="27" customWidth="1"/>
    <col min="10240" max="10240" width="15.88671875" style="27" customWidth="1"/>
    <col min="10241" max="10241" width="16.5546875" style="27" bestFit="1" customWidth="1"/>
    <col min="10242" max="10242" width="13.6640625" style="27" customWidth="1"/>
    <col min="10243" max="10243" width="17.109375" style="27" bestFit="1" customWidth="1"/>
    <col min="10244" max="10244" width="4" style="27" customWidth="1"/>
    <col min="10245" max="10245" width="13.6640625" style="27" customWidth="1"/>
    <col min="10246" max="10487" width="13.6640625" style="27"/>
    <col min="10488" max="10488" width="22.109375" style="27" customWidth="1"/>
    <col min="10489" max="10495" width="13.6640625" style="27" customWidth="1"/>
    <col min="10496" max="10496" width="15.88671875" style="27" customWidth="1"/>
    <col min="10497" max="10497" width="16.5546875" style="27" bestFit="1" customWidth="1"/>
    <col min="10498" max="10498" width="13.6640625" style="27" customWidth="1"/>
    <col min="10499" max="10499" width="17.109375" style="27" bestFit="1" customWidth="1"/>
    <col min="10500" max="10500" width="4" style="27" customWidth="1"/>
    <col min="10501" max="10501" width="13.6640625" style="27" customWidth="1"/>
    <col min="10502" max="10743" width="13.6640625" style="27"/>
    <col min="10744" max="10744" width="22.109375" style="27" customWidth="1"/>
    <col min="10745" max="10751" width="13.6640625" style="27" customWidth="1"/>
    <col min="10752" max="10752" width="15.88671875" style="27" customWidth="1"/>
    <col min="10753" max="10753" width="16.5546875" style="27" bestFit="1" customWidth="1"/>
    <col min="10754" max="10754" width="13.6640625" style="27" customWidth="1"/>
    <col min="10755" max="10755" width="17.109375" style="27" bestFit="1" customWidth="1"/>
    <col min="10756" max="10756" width="4" style="27" customWidth="1"/>
    <col min="10757" max="10757" width="13.6640625" style="27" customWidth="1"/>
    <col min="10758" max="10999" width="13.6640625" style="27"/>
    <col min="11000" max="11000" width="22.109375" style="27" customWidth="1"/>
    <col min="11001" max="11007" width="13.6640625" style="27" customWidth="1"/>
    <col min="11008" max="11008" width="15.88671875" style="27" customWidth="1"/>
    <col min="11009" max="11009" width="16.5546875" style="27" bestFit="1" customWidth="1"/>
    <col min="11010" max="11010" width="13.6640625" style="27" customWidth="1"/>
    <col min="11011" max="11011" width="17.109375" style="27" bestFit="1" customWidth="1"/>
    <col min="11012" max="11012" width="4" style="27" customWidth="1"/>
    <col min="11013" max="11013" width="13.6640625" style="27" customWidth="1"/>
    <col min="11014" max="11255" width="13.6640625" style="27"/>
    <col min="11256" max="11256" width="22.109375" style="27" customWidth="1"/>
    <col min="11257" max="11263" width="13.6640625" style="27" customWidth="1"/>
    <col min="11264" max="11264" width="15.88671875" style="27" customWidth="1"/>
    <col min="11265" max="11265" width="16.5546875" style="27" bestFit="1" customWidth="1"/>
    <col min="11266" max="11266" width="13.6640625" style="27" customWidth="1"/>
    <col min="11267" max="11267" width="17.109375" style="27" bestFit="1" customWidth="1"/>
    <col min="11268" max="11268" width="4" style="27" customWidth="1"/>
    <col min="11269" max="11269" width="13.6640625" style="27" customWidth="1"/>
    <col min="11270" max="11511" width="13.6640625" style="27"/>
    <col min="11512" max="11512" width="22.109375" style="27" customWidth="1"/>
    <col min="11513" max="11519" width="13.6640625" style="27" customWidth="1"/>
    <col min="11520" max="11520" width="15.88671875" style="27" customWidth="1"/>
    <col min="11521" max="11521" width="16.5546875" style="27" bestFit="1" customWidth="1"/>
    <col min="11522" max="11522" width="13.6640625" style="27" customWidth="1"/>
    <col min="11523" max="11523" width="17.109375" style="27" bestFit="1" customWidth="1"/>
    <col min="11524" max="11524" width="4" style="27" customWidth="1"/>
    <col min="11525" max="11525" width="13.6640625" style="27" customWidth="1"/>
    <col min="11526" max="11767" width="13.6640625" style="27"/>
    <col min="11768" max="11768" width="22.109375" style="27" customWidth="1"/>
    <col min="11769" max="11775" width="13.6640625" style="27" customWidth="1"/>
    <col min="11776" max="11776" width="15.88671875" style="27" customWidth="1"/>
    <col min="11777" max="11777" width="16.5546875" style="27" bestFit="1" customWidth="1"/>
    <col min="11778" max="11778" width="13.6640625" style="27" customWidth="1"/>
    <col min="11779" max="11779" width="17.109375" style="27" bestFit="1" customWidth="1"/>
    <col min="11780" max="11780" width="4" style="27" customWidth="1"/>
    <col min="11781" max="11781" width="13.6640625" style="27" customWidth="1"/>
    <col min="11782" max="12023" width="13.6640625" style="27"/>
    <col min="12024" max="12024" width="22.109375" style="27" customWidth="1"/>
    <col min="12025" max="12031" width="13.6640625" style="27" customWidth="1"/>
    <col min="12032" max="12032" width="15.88671875" style="27" customWidth="1"/>
    <col min="12033" max="12033" width="16.5546875" style="27" bestFit="1" customWidth="1"/>
    <col min="12034" max="12034" width="13.6640625" style="27" customWidth="1"/>
    <col min="12035" max="12035" width="17.109375" style="27" bestFit="1" customWidth="1"/>
    <col min="12036" max="12036" width="4" style="27" customWidth="1"/>
    <col min="12037" max="12037" width="13.6640625" style="27" customWidth="1"/>
    <col min="12038" max="12279" width="13.6640625" style="27"/>
    <col min="12280" max="12280" width="22.109375" style="27" customWidth="1"/>
    <col min="12281" max="12287" width="13.6640625" style="27" customWidth="1"/>
    <col min="12288" max="12288" width="15.88671875" style="27" customWidth="1"/>
    <col min="12289" max="12289" width="16.5546875" style="27" bestFit="1" customWidth="1"/>
    <col min="12290" max="12290" width="13.6640625" style="27" customWidth="1"/>
    <col min="12291" max="12291" width="17.109375" style="27" bestFit="1" customWidth="1"/>
    <col min="12292" max="12292" width="4" style="27" customWidth="1"/>
    <col min="12293" max="12293" width="13.6640625" style="27" customWidth="1"/>
    <col min="12294" max="12535" width="13.6640625" style="27"/>
    <col min="12536" max="12536" width="22.109375" style="27" customWidth="1"/>
    <col min="12537" max="12543" width="13.6640625" style="27" customWidth="1"/>
    <col min="12544" max="12544" width="15.88671875" style="27" customWidth="1"/>
    <col min="12545" max="12545" width="16.5546875" style="27" bestFit="1" customWidth="1"/>
    <col min="12546" max="12546" width="13.6640625" style="27" customWidth="1"/>
    <col min="12547" max="12547" width="17.109375" style="27" bestFit="1" customWidth="1"/>
    <col min="12548" max="12548" width="4" style="27" customWidth="1"/>
    <col min="12549" max="12549" width="13.6640625" style="27" customWidth="1"/>
    <col min="12550" max="12791" width="13.6640625" style="27"/>
    <col min="12792" max="12792" width="22.109375" style="27" customWidth="1"/>
    <col min="12793" max="12799" width="13.6640625" style="27" customWidth="1"/>
    <col min="12800" max="12800" width="15.88671875" style="27" customWidth="1"/>
    <col min="12801" max="12801" width="16.5546875" style="27" bestFit="1" customWidth="1"/>
    <col min="12802" max="12802" width="13.6640625" style="27" customWidth="1"/>
    <col min="12803" max="12803" width="17.109375" style="27" bestFit="1" customWidth="1"/>
    <col min="12804" max="12804" width="4" style="27" customWidth="1"/>
    <col min="12805" max="12805" width="13.6640625" style="27" customWidth="1"/>
    <col min="12806" max="13047" width="13.6640625" style="27"/>
    <col min="13048" max="13048" width="22.109375" style="27" customWidth="1"/>
    <col min="13049" max="13055" width="13.6640625" style="27" customWidth="1"/>
    <col min="13056" max="13056" width="15.88671875" style="27" customWidth="1"/>
    <col min="13057" max="13057" width="16.5546875" style="27" bestFit="1" customWidth="1"/>
    <col min="13058" max="13058" width="13.6640625" style="27" customWidth="1"/>
    <col min="13059" max="13059" width="17.109375" style="27" bestFit="1" customWidth="1"/>
    <col min="13060" max="13060" width="4" style="27" customWidth="1"/>
    <col min="13061" max="13061" width="13.6640625" style="27" customWidth="1"/>
    <col min="13062" max="13303" width="13.6640625" style="27"/>
    <col min="13304" max="13304" width="22.109375" style="27" customWidth="1"/>
    <col min="13305" max="13311" width="13.6640625" style="27" customWidth="1"/>
    <col min="13312" max="13312" width="15.88671875" style="27" customWidth="1"/>
    <col min="13313" max="13313" width="16.5546875" style="27" bestFit="1" customWidth="1"/>
    <col min="13314" max="13314" width="13.6640625" style="27" customWidth="1"/>
    <col min="13315" max="13315" width="17.109375" style="27" bestFit="1" customWidth="1"/>
    <col min="13316" max="13316" width="4" style="27" customWidth="1"/>
    <col min="13317" max="13317" width="13.6640625" style="27" customWidth="1"/>
    <col min="13318" max="13559" width="13.6640625" style="27"/>
    <col min="13560" max="13560" width="22.109375" style="27" customWidth="1"/>
    <col min="13561" max="13567" width="13.6640625" style="27" customWidth="1"/>
    <col min="13568" max="13568" width="15.88671875" style="27" customWidth="1"/>
    <col min="13569" max="13569" width="16.5546875" style="27" bestFit="1" customWidth="1"/>
    <col min="13570" max="13570" width="13.6640625" style="27" customWidth="1"/>
    <col min="13571" max="13571" width="17.109375" style="27" bestFit="1" customWidth="1"/>
    <col min="13572" max="13572" width="4" style="27" customWidth="1"/>
    <col min="13573" max="13573" width="13.6640625" style="27" customWidth="1"/>
    <col min="13574" max="13815" width="13.6640625" style="27"/>
    <col min="13816" max="13816" width="22.109375" style="27" customWidth="1"/>
    <col min="13817" max="13823" width="13.6640625" style="27" customWidth="1"/>
    <col min="13824" max="13824" width="15.88671875" style="27" customWidth="1"/>
    <col min="13825" max="13825" width="16.5546875" style="27" bestFit="1" customWidth="1"/>
    <col min="13826" max="13826" width="13.6640625" style="27" customWidth="1"/>
    <col min="13827" max="13827" width="17.109375" style="27" bestFit="1" customWidth="1"/>
    <col min="13828" max="13828" width="4" style="27" customWidth="1"/>
    <col min="13829" max="13829" width="13.6640625" style="27" customWidth="1"/>
    <col min="13830" max="14071" width="13.6640625" style="27"/>
    <col min="14072" max="14072" width="22.109375" style="27" customWidth="1"/>
    <col min="14073" max="14079" width="13.6640625" style="27" customWidth="1"/>
    <col min="14080" max="14080" width="15.88671875" style="27" customWidth="1"/>
    <col min="14081" max="14081" width="16.5546875" style="27" bestFit="1" customWidth="1"/>
    <col min="14082" max="14082" width="13.6640625" style="27" customWidth="1"/>
    <col min="14083" max="14083" width="17.109375" style="27" bestFit="1" customWidth="1"/>
    <col min="14084" max="14084" width="4" style="27" customWidth="1"/>
    <col min="14085" max="14085" width="13.6640625" style="27" customWidth="1"/>
    <col min="14086" max="14327" width="13.6640625" style="27"/>
    <col min="14328" max="14328" width="22.109375" style="27" customWidth="1"/>
    <col min="14329" max="14335" width="13.6640625" style="27" customWidth="1"/>
    <col min="14336" max="14336" width="15.88671875" style="27" customWidth="1"/>
    <col min="14337" max="14337" width="16.5546875" style="27" bestFit="1" customWidth="1"/>
    <col min="14338" max="14338" width="13.6640625" style="27" customWidth="1"/>
    <col min="14339" max="14339" width="17.109375" style="27" bestFit="1" customWidth="1"/>
    <col min="14340" max="14340" width="4" style="27" customWidth="1"/>
    <col min="14341" max="14341" width="13.6640625" style="27" customWidth="1"/>
    <col min="14342" max="14583" width="13.6640625" style="27"/>
    <col min="14584" max="14584" width="22.109375" style="27" customWidth="1"/>
    <col min="14585" max="14591" width="13.6640625" style="27" customWidth="1"/>
    <col min="14592" max="14592" width="15.88671875" style="27" customWidth="1"/>
    <col min="14593" max="14593" width="16.5546875" style="27" bestFit="1" customWidth="1"/>
    <col min="14594" max="14594" width="13.6640625" style="27" customWidth="1"/>
    <col min="14595" max="14595" width="17.109375" style="27" bestFit="1" customWidth="1"/>
    <col min="14596" max="14596" width="4" style="27" customWidth="1"/>
    <col min="14597" max="14597" width="13.6640625" style="27" customWidth="1"/>
    <col min="14598" max="14839" width="13.6640625" style="27"/>
    <col min="14840" max="14840" width="22.109375" style="27" customWidth="1"/>
    <col min="14841" max="14847" width="13.6640625" style="27" customWidth="1"/>
    <col min="14848" max="14848" width="15.88671875" style="27" customWidth="1"/>
    <col min="14849" max="14849" width="16.5546875" style="27" bestFit="1" customWidth="1"/>
    <col min="14850" max="14850" width="13.6640625" style="27" customWidth="1"/>
    <col min="14851" max="14851" width="17.109375" style="27" bestFit="1" customWidth="1"/>
    <col min="14852" max="14852" width="4" style="27" customWidth="1"/>
    <col min="14853" max="14853" width="13.6640625" style="27" customWidth="1"/>
    <col min="14854" max="15095" width="13.6640625" style="27"/>
    <col min="15096" max="15096" width="22.109375" style="27" customWidth="1"/>
    <col min="15097" max="15103" width="13.6640625" style="27" customWidth="1"/>
    <col min="15104" max="15104" width="15.88671875" style="27" customWidth="1"/>
    <col min="15105" max="15105" width="16.5546875" style="27" bestFit="1" customWidth="1"/>
    <col min="15106" max="15106" width="13.6640625" style="27" customWidth="1"/>
    <col min="15107" max="15107" width="17.109375" style="27" bestFit="1" customWidth="1"/>
    <col min="15108" max="15108" width="4" style="27" customWidth="1"/>
    <col min="15109" max="15109" width="13.6640625" style="27" customWidth="1"/>
    <col min="15110" max="15351" width="13.6640625" style="27"/>
    <col min="15352" max="15352" width="22.109375" style="27" customWidth="1"/>
    <col min="15353" max="15359" width="13.6640625" style="27" customWidth="1"/>
    <col min="15360" max="15360" width="15.88671875" style="27" customWidth="1"/>
    <col min="15361" max="15361" width="16.5546875" style="27" bestFit="1" customWidth="1"/>
    <col min="15362" max="15362" width="13.6640625" style="27" customWidth="1"/>
    <col min="15363" max="15363" width="17.109375" style="27" bestFit="1" customWidth="1"/>
    <col min="15364" max="15364" width="4" style="27" customWidth="1"/>
    <col min="15365" max="15365" width="13.6640625" style="27" customWidth="1"/>
    <col min="15366" max="15607" width="13.6640625" style="27"/>
    <col min="15608" max="15608" width="22.109375" style="27" customWidth="1"/>
    <col min="15609" max="15615" width="13.6640625" style="27" customWidth="1"/>
    <col min="15616" max="15616" width="15.88671875" style="27" customWidth="1"/>
    <col min="15617" max="15617" width="16.5546875" style="27" bestFit="1" customWidth="1"/>
    <col min="15618" max="15618" width="13.6640625" style="27" customWidth="1"/>
    <col min="15619" max="15619" width="17.109375" style="27" bestFit="1" customWidth="1"/>
    <col min="15620" max="15620" width="4" style="27" customWidth="1"/>
    <col min="15621" max="15621" width="13.6640625" style="27" customWidth="1"/>
    <col min="15622" max="15863" width="13.6640625" style="27"/>
    <col min="15864" max="15864" width="22.109375" style="27" customWidth="1"/>
    <col min="15865" max="15871" width="13.6640625" style="27" customWidth="1"/>
    <col min="15872" max="15872" width="15.88671875" style="27" customWidth="1"/>
    <col min="15873" max="15873" width="16.5546875" style="27" bestFit="1" customWidth="1"/>
    <col min="15874" max="15874" width="13.6640625" style="27" customWidth="1"/>
    <col min="15875" max="15875" width="17.109375" style="27" bestFit="1" customWidth="1"/>
    <col min="15876" max="15876" width="4" style="27" customWidth="1"/>
    <col min="15877" max="15877" width="13.6640625" style="27" customWidth="1"/>
    <col min="15878" max="16119" width="13.6640625" style="27"/>
    <col min="16120" max="16120" width="22.109375" style="27" customWidth="1"/>
    <col min="16121" max="16127" width="13.6640625" style="27" customWidth="1"/>
    <col min="16128" max="16128" width="15.88671875" style="27" customWidth="1"/>
    <col min="16129" max="16129" width="16.5546875" style="27" bestFit="1" customWidth="1"/>
    <col min="16130" max="16130" width="13.6640625" style="27" customWidth="1"/>
    <col min="16131" max="16131" width="17.109375" style="27" bestFit="1" customWidth="1"/>
    <col min="16132" max="16132" width="4" style="27" customWidth="1"/>
    <col min="16133" max="16133" width="13.6640625" style="27" customWidth="1"/>
    <col min="16134" max="16384" width="13.6640625" style="27"/>
  </cols>
  <sheetData>
    <row r="1" spans="1:26" s="21" customFormat="1" ht="16.2">
      <c r="A1" s="296" t="s">
        <v>22</v>
      </c>
      <c r="B1" s="218"/>
      <c r="C1" s="218"/>
      <c r="D1" s="91"/>
      <c r="E1" s="91"/>
      <c r="F1" s="219"/>
      <c r="G1" s="91"/>
      <c r="H1" s="91"/>
    </row>
    <row r="2" spans="1:26" s="21" customFormat="1" ht="16.2">
      <c r="A2" s="297"/>
      <c r="B2" s="218"/>
      <c r="C2" s="218"/>
      <c r="D2" s="220"/>
      <c r="E2" s="461" t="s">
        <v>883</v>
      </c>
      <c r="F2" s="461" t="s">
        <v>884</v>
      </c>
      <c r="G2" s="220"/>
      <c r="H2" s="91"/>
    </row>
    <row r="3" spans="1:26" s="21" customFormat="1" ht="18.600000000000001">
      <c r="A3" s="286" t="str">
        <f>'[7]2-Kosten per locatie'!A3</f>
        <v>Naam opdrachtgever</v>
      </c>
      <c r="B3" s="196" t="str">
        <f>'[7]2-Kosten per locatie'!B3</f>
        <v>Basis calculatiemodel</v>
      </c>
      <c r="C3" s="196"/>
      <c r="D3" s="220"/>
      <c r="E3" s="221" t="s">
        <v>885</v>
      </c>
      <c r="F3" s="415">
        <v>0</v>
      </c>
      <c r="G3" s="220"/>
      <c r="H3" s="91"/>
    </row>
    <row r="4" spans="1:26" s="21" customFormat="1" ht="18.600000000000001">
      <c r="A4" s="286" t="str">
        <f>'[7]2-Kosten per locatie'!A4</f>
        <v>Calculatie onderdeel</v>
      </c>
      <c r="B4" s="196" t="str">
        <f ca="1">MID(CELL("bestandsnaam",$C$9),SEARCH("]",CELL("bestandsnaam",$C$9),1)+1,256)</f>
        <v>10-Glasbewassing</v>
      </c>
      <c r="C4" s="196"/>
      <c r="D4" s="220"/>
      <c r="E4" s="221" t="s">
        <v>886</v>
      </c>
      <c r="F4" s="415">
        <v>0</v>
      </c>
      <c r="G4" s="220"/>
      <c r="H4" s="91"/>
    </row>
    <row r="5" spans="1:26" s="21" customFormat="1" ht="18.600000000000001">
      <c r="A5" s="286" t="str">
        <f>'[7]2-Kosten per locatie'!A5</f>
        <v>Gebouw/plaats</v>
      </c>
      <c r="B5" s="196" t="str">
        <f>'2-Kosten per locatie'!B5</f>
        <v>Heerhugowaard en regio</v>
      </c>
      <c r="C5" s="196"/>
      <c r="D5" s="220"/>
      <c r="E5" s="462" t="s">
        <v>887</v>
      </c>
      <c r="F5" s="415">
        <v>0</v>
      </c>
      <c r="G5" s="220"/>
      <c r="H5" s="91"/>
      <c r="M5" s="23"/>
      <c r="N5" s="22"/>
      <c r="O5" s="24"/>
      <c r="P5" s="23"/>
      <c r="Q5" s="22"/>
      <c r="R5" s="23"/>
      <c r="S5" s="23"/>
      <c r="T5" s="22"/>
      <c r="U5" s="23"/>
      <c r="V5" s="23"/>
      <c r="W5" s="22"/>
      <c r="X5" s="23"/>
      <c r="Y5" s="23"/>
      <c r="Z5" s="22"/>
    </row>
    <row r="6" spans="1:26" s="21" customFormat="1" ht="17.25" customHeight="1">
      <c r="A6" s="286" t="str">
        <f>'[7]2-Kosten per locatie'!A6</f>
        <v>Referentie nummer</v>
      </c>
      <c r="B6" s="196" t="str">
        <f>'2-Kosten per locatie'!B6</f>
        <v>Blosse-EU-RT-MVD-2024</v>
      </c>
      <c r="C6" s="196"/>
      <c r="D6" s="220"/>
      <c r="E6" s="221" t="s">
        <v>894</v>
      </c>
      <c r="F6" s="415">
        <v>0</v>
      </c>
      <c r="G6" s="220"/>
      <c r="H6" s="470" t="s">
        <v>903</v>
      </c>
      <c r="I6" s="471"/>
      <c r="N6" s="26"/>
      <c r="O6" s="24"/>
      <c r="P6" s="25"/>
      <c r="Q6" s="26"/>
      <c r="R6" s="23"/>
      <c r="S6" s="25"/>
      <c r="T6" s="26"/>
      <c r="U6" s="23"/>
      <c r="V6" s="25"/>
      <c r="W6" s="26"/>
      <c r="X6" s="23"/>
      <c r="Y6" s="25"/>
      <c r="Z6" s="26"/>
    </row>
    <row r="7" spans="1:26" s="21" customFormat="1" ht="17.25" customHeight="1">
      <c r="A7" s="286" t="str">
        <f>'[7]2-Kosten per locatie'!A7</f>
        <v>Naam dienstverlener</v>
      </c>
      <c r="B7" s="196" t="str">
        <f>'2-Kosten per locatie'!B7</f>
        <v>…............................</v>
      </c>
      <c r="C7" s="130"/>
      <c r="D7" s="220"/>
      <c r="E7" s="221" t="s">
        <v>902</v>
      </c>
      <c r="F7" s="415">
        <v>0</v>
      </c>
      <c r="G7" s="220"/>
      <c r="H7" s="91"/>
      <c r="J7" s="23"/>
      <c r="K7" s="22"/>
      <c r="L7" s="23"/>
    </row>
    <row r="8" spans="1:26" s="21" customFormat="1" ht="17.25" customHeight="1">
      <c r="A8" s="286" t="str">
        <f>'[7]2-Kosten per locatie'!A8</f>
        <v>Prijspeil</v>
      </c>
      <c r="B8" s="469">
        <f>'2-Kosten per locatie'!B8</f>
        <v>45474</v>
      </c>
      <c r="C8" s="45"/>
      <c r="D8" s="220"/>
      <c r="E8" s="221" t="s">
        <v>888</v>
      </c>
      <c r="F8" s="415">
        <v>0</v>
      </c>
      <c r="G8" s="220"/>
      <c r="H8" s="91"/>
    </row>
    <row r="9" spans="1:26" s="21" customFormat="1" ht="17.25" customHeight="1">
      <c r="A9" s="220"/>
      <c r="B9" s="220"/>
      <c r="C9" s="220"/>
      <c r="D9" s="220"/>
      <c r="E9" s="220"/>
      <c r="F9" s="220"/>
      <c r="G9" s="220"/>
      <c r="H9" s="222"/>
    </row>
    <row r="10" spans="1:26" s="28" customFormat="1" ht="43.5" customHeight="1">
      <c r="A10" s="463" t="s">
        <v>92</v>
      </c>
      <c r="B10" s="464" t="s">
        <v>883</v>
      </c>
      <c r="C10" s="464" t="s">
        <v>889</v>
      </c>
      <c r="D10" s="461" t="s">
        <v>122</v>
      </c>
      <c r="E10" s="464" t="s">
        <v>890</v>
      </c>
      <c r="F10" s="464" t="s">
        <v>891</v>
      </c>
      <c r="G10" s="464" t="s">
        <v>892</v>
      </c>
      <c r="H10" s="464" t="s">
        <v>893</v>
      </c>
    </row>
    <row r="11" spans="1:26">
      <c r="A11" s="51" t="s">
        <v>673</v>
      </c>
      <c r="B11" s="221" t="s">
        <v>885</v>
      </c>
      <c r="C11" s="221"/>
      <c r="D11" s="416">
        <v>226</v>
      </c>
      <c r="E11" s="465">
        <f>VLOOKUP(B11,$E$3:$F$9,2,FALSE)</f>
        <v>0</v>
      </c>
      <c r="F11" s="417">
        <f t="shared" ref="F11:F22" si="0">(D11*E11)</f>
        <v>0</v>
      </c>
      <c r="G11" s="418" t="s">
        <v>895</v>
      </c>
      <c r="H11" s="417">
        <f t="shared" ref="H11:H16" si="1">G11*F11</f>
        <v>0</v>
      </c>
    </row>
    <row r="12" spans="1:26">
      <c r="A12" s="51" t="s">
        <v>673</v>
      </c>
      <c r="B12" s="221" t="s">
        <v>886</v>
      </c>
      <c r="C12" s="221"/>
      <c r="D12" s="467"/>
      <c r="E12" s="465">
        <f>VLOOKUP(B12,$E$3:$F$9,2,FALSE)</f>
        <v>0</v>
      </c>
      <c r="F12" s="417">
        <f t="shared" si="0"/>
        <v>0</v>
      </c>
      <c r="G12" s="418" t="s">
        <v>895</v>
      </c>
      <c r="H12" s="417">
        <f t="shared" si="1"/>
        <v>0</v>
      </c>
    </row>
    <row r="13" spans="1:26">
      <c r="A13" s="51" t="s">
        <v>673</v>
      </c>
      <c r="B13" s="462" t="s">
        <v>887</v>
      </c>
      <c r="C13" s="462"/>
      <c r="D13" s="467"/>
      <c r="E13" s="465">
        <f>VLOOKUP(B13,$E$3:$F$9,2,FALSE)</f>
        <v>0</v>
      </c>
      <c r="F13" s="417">
        <f t="shared" si="0"/>
        <v>0</v>
      </c>
      <c r="G13" s="418" t="s">
        <v>895</v>
      </c>
      <c r="H13" s="417">
        <f t="shared" si="1"/>
        <v>0</v>
      </c>
    </row>
    <row r="14" spans="1:26">
      <c r="A14" s="51" t="s">
        <v>673</v>
      </c>
      <c r="B14" s="462" t="s">
        <v>894</v>
      </c>
      <c r="C14" s="462"/>
      <c r="D14" s="416">
        <v>419</v>
      </c>
      <c r="E14" s="465">
        <f>VLOOKUP(B14,$E$3:$F$9,2,FALSE)</f>
        <v>0</v>
      </c>
      <c r="F14" s="417">
        <f t="shared" si="0"/>
        <v>0</v>
      </c>
      <c r="G14" s="418" t="s">
        <v>177</v>
      </c>
      <c r="H14" s="417">
        <f t="shared" si="1"/>
        <v>0</v>
      </c>
    </row>
    <row r="15" spans="1:26">
      <c r="A15" s="51" t="s">
        <v>860</v>
      </c>
      <c r="B15" s="221" t="s">
        <v>902</v>
      </c>
      <c r="C15" s="221"/>
      <c r="D15" s="476">
        <v>835</v>
      </c>
      <c r="E15" s="465">
        <f>VLOOKUP(B15,$E$3:$F$9,2,FALSE)</f>
        <v>0</v>
      </c>
      <c r="F15" s="417">
        <f t="shared" si="0"/>
        <v>0</v>
      </c>
      <c r="G15" s="418" t="s">
        <v>895</v>
      </c>
      <c r="H15" s="417">
        <f t="shared" si="1"/>
        <v>0</v>
      </c>
    </row>
    <row r="16" spans="1:26">
      <c r="A16" s="51" t="s">
        <v>860</v>
      </c>
      <c r="B16" s="221" t="s">
        <v>886</v>
      </c>
      <c r="C16" s="221"/>
      <c r="D16" s="467"/>
      <c r="E16" s="465">
        <f>VLOOKUP(B16,$E$3:$F$9,2,FALSE)</f>
        <v>0</v>
      </c>
      <c r="F16" s="417">
        <f t="shared" si="0"/>
        <v>0</v>
      </c>
      <c r="G16" s="418" t="s">
        <v>895</v>
      </c>
      <c r="H16" s="417">
        <f t="shared" si="1"/>
        <v>0</v>
      </c>
    </row>
    <row r="17" spans="1:8">
      <c r="A17" s="51" t="s">
        <v>860</v>
      </c>
      <c r="B17" s="462" t="s">
        <v>887</v>
      </c>
      <c r="C17" s="462"/>
      <c r="D17" s="467"/>
      <c r="E17" s="465">
        <f>VLOOKUP(B17,$E$3:$F$9,2,FALSE)</f>
        <v>0</v>
      </c>
      <c r="F17" s="417">
        <f t="shared" si="0"/>
        <v>0</v>
      </c>
      <c r="G17" s="418" t="s">
        <v>895</v>
      </c>
      <c r="H17" s="417">
        <f t="shared" ref="H17:H30" si="2">G17*F17</f>
        <v>0</v>
      </c>
    </row>
    <row r="18" spans="1:8">
      <c r="A18" s="51" t="s">
        <v>860</v>
      </c>
      <c r="B18" s="462" t="s">
        <v>894</v>
      </c>
      <c r="C18" s="462"/>
      <c r="D18" s="467"/>
      <c r="E18" s="465">
        <f>VLOOKUP(B18,$E$3:$F$9,2,FALSE)</f>
        <v>0</v>
      </c>
      <c r="F18" s="417">
        <f t="shared" si="0"/>
        <v>0</v>
      </c>
      <c r="G18" s="418" t="s">
        <v>177</v>
      </c>
      <c r="H18" s="417">
        <f t="shared" si="2"/>
        <v>0</v>
      </c>
    </row>
    <row r="19" spans="1:8">
      <c r="A19" s="223" t="s">
        <v>669</v>
      </c>
      <c r="B19" s="221" t="s">
        <v>902</v>
      </c>
      <c r="C19" s="221"/>
      <c r="D19" s="476">
        <v>900</v>
      </c>
      <c r="E19" s="465">
        <f>VLOOKUP(B19,$E$3:$F$9,2,FALSE)</f>
        <v>0</v>
      </c>
      <c r="F19" s="417">
        <f t="shared" si="0"/>
        <v>0</v>
      </c>
      <c r="G19" s="418" t="s">
        <v>895</v>
      </c>
      <c r="H19" s="417">
        <f t="shared" si="2"/>
        <v>0</v>
      </c>
    </row>
    <row r="20" spans="1:8">
      <c r="A20" s="223" t="s">
        <v>669</v>
      </c>
      <c r="B20" s="221" t="s">
        <v>886</v>
      </c>
      <c r="C20" s="221"/>
      <c r="D20" s="467"/>
      <c r="E20" s="465">
        <f>VLOOKUP(B20,$E$3:$F$9,2,FALSE)</f>
        <v>0</v>
      </c>
      <c r="F20" s="417">
        <f t="shared" si="0"/>
        <v>0</v>
      </c>
      <c r="G20" s="418" t="s">
        <v>895</v>
      </c>
      <c r="H20" s="417">
        <f t="shared" si="2"/>
        <v>0</v>
      </c>
    </row>
    <row r="21" spans="1:8">
      <c r="A21" s="223" t="s">
        <v>669</v>
      </c>
      <c r="B21" s="462" t="s">
        <v>887</v>
      </c>
      <c r="C21" s="462"/>
      <c r="D21" s="467"/>
      <c r="E21" s="465">
        <f>VLOOKUP(B21,$E$3:$F$9,2,FALSE)</f>
        <v>0</v>
      </c>
      <c r="F21" s="417">
        <f t="shared" si="0"/>
        <v>0</v>
      </c>
      <c r="G21" s="418" t="s">
        <v>895</v>
      </c>
      <c r="H21" s="417">
        <f t="shared" si="2"/>
        <v>0</v>
      </c>
    </row>
    <row r="22" spans="1:8">
      <c r="A22" s="223" t="s">
        <v>669</v>
      </c>
      <c r="B22" s="462" t="s">
        <v>894</v>
      </c>
      <c r="C22" s="462"/>
      <c r="D22" s="467"/>
      <c r="E22" s="465">
        <f>VLOOKUP(B22,$E$3:$F$9,2,FALSE)</f>
        <v>0</v>
      </c>
      <c r="F22" s="417">
        <f t="shared" si="0"/>
        <v>0</v>
      </c>
      <c r="G22" s="418" t="s">
        <v>177</v>
      </c>
      <c r="H22" s="417">
        <f t="shared" si="2"/>
        <v>0</v>
      </c>
    </row>
    <row r="23" spans="1:8">
      <c r="A23" s="433" t="s">
        <v>667</v>
      </c>
      <c r="B23" s="221" t="s">
        <v>902</v>
      </c>
      <c r="C23" s="221"/>
      <c r="D23" s="476">
        <v>553</v>
      </c>
      <c r="E23" s="465">
        <f>VLOOKUP(B23,$E$3:$F$9,2,FALSE)</f>
        <v>0</v>
      </c>
      <c r="F23" s="417">
        <f t="shared" ref="F23:F34" si="3">(D23*E23)</f>
        <v>0</v>
      </c>
      <c r="G23" s="418" t="s">
        <v>895</v>
      </c>
      <c r="H23" s="417">
        <f t="shared" si="2"/>
        <v>0</v>
      </c>
    </row>
    <row r="24" spans="1:8">
      <c r="A24" s="433" t="s">
        <v>667</v>
      </c>
      <c r="B24" s="221" t="s">
        <v>886</v>
      </c>
      <c r="C24" s="221"/>
      <c r="D24" s="467"/>
      <c r="E24" s="465">
        <f>VLOOKUP(B24,$E$3:$F$9,2,FALSE)</f>
        <v>0</v>
      </c>
      <c r="F24" s="417">
        <f t="shared" si="3"/>
        <v>0</v>
      </c>
      <c r="G24" s="418" t="s">
        <v>895</v>
      </c>
      <c r="H24" s="417">
        <f t="shared" si="2"/>
        <v>0</v>
      </c>
    </row>
    <row r="25" spans="1:8">
      <c r="A25" s="433" t="s">
        <v>667</v>
      </c>
      <c r="B25" s="462" t="s">
        <v>887</v>
      </c>
      <c r="C25" s="462"/>
      <c r="D25" s="467"/>
      <c r="E25" s="465">
        <f>VLOOKUP(B25,$E$3:$F$9,2,FALSE)</f>
        <v>0</v>
      </c>
      <c r="F25" s="417">
        <f t="shared" si="3"/>
        <v>0</v>
      </c>
      <c r="G25" s="418" t="s">
        <v>895</v>
      </c>
      <c r="H25" s="417">
        <f t="shared" si="2"/>
        <v>0</v>
      </c>
    </row>
    <row r="26" spans="1:8">
      <c r="A26" s="433" t="s">
        <v>667</v>
      </c>
      <c r="B26" s="462" t="s">
        <v>894</v>
      </c>
      <c r="C26" s="462"/>
      <c r="D26" s="467"/>
      <c r="E26" s="465">
        <f>VLOOKUP(B26,$E$3:$F$9,2,FALSE)</f>
        <v>0</v>
      </c>
      <c r="F26" s="417">
        <f t="shared" si="3"/>
        <v>0</v>
      </c>
      <c r="G26" s="418" t="s">
        <v>177</v>
      </c>
      <c r="H26" s="417">
        <f t="shared" si="2"/>
        <v>0</v>
      </c>
    </row>
    <row r="27" spans="1:8">
      <c r="A27" s="223" t="s">
        <v>674</v>
      </c>
      <c r="B27" s="221" t="s">
        <v>885</v>
      </c>
      <c r="C27" s="221"/>
      <c r="D27" s="467"/>
      <c r="E27" s="465">
        <f>VLOOKUP(B27,$E$3:$F$9,2,FALSE)</f>
        <v>0</v>
      </c>
      <c r="F27" s="417">
        <f t="shared" si="3"/>
        <v>0</v>
      </c>
      <c r="G27" s="418" t="s">
        <v>895</v>
      </c>
      <c r="H27" s="417">
        <f t="shared" si="2"/>
        <v>0</v>
      </c>
    </row>
    <row r="28" spans="1:8">
      <c r="A28" s="223" t="s">
        <v>674</v>
      </c>
      <c r="B28" s="221" t="s">
        <v>886</v>
      </c>
      <c r="C28" s="221"/>
      <c r="D28" s="467"/>
      <c r="E28" s="465">
        <f>VLOOKUP(B28,$E$3:$F$9,2,FALSE)</f>
        <v>0</v>
      </c>
      <c r="F28" s="417">
        <f t="shared" si="3"/>
        <v>0</v>
      </c>
      <c r="G28" s="418" t="s">
        <v>895</v>
      </c>
      <c r="H28" s="417">
        <f t="shared" si="2"/>
        <v>0</v>
      </c>
    </row>
    <row r="29" spans="1:8">
      <c r="A29" s="223" t="s">
        <v>674</v>
      </c>
      <c r="B29" s="462" t="s">
        <v>887</v>
      </c>
      <c r="C29" s="462"/>
      <c r="D29" s="467"/>
      <c r="E29" s="465">
        <f>VLOOKUP(B29,$E$3:$F$9,2,FALSE)</f>
        <v>0</v>
      </c>
      <c r="F29" s="417">
        <f t="shared" si="3"/>
        <v>0</v>
      </c>
      <c r="G29" s="418" t="s">
        <v>895</v>
      </c>
      <c r="H29" s="417">
        <f t="shared" si="2"/>
        <v>0</v>
      </c>
    </row>
    <row r="30" spans="1:8">
      <c r="A30" s="223" t="s">
        <v>674</v>
      </c>
      <c r="B30" s="462" t="s">
        <v>894</v>
      </c>
      <c r="C30" s="462"/>
      <c r="D30" s="467"/>
      <c r="E30" s="465">
        <f>VLOOKUP(B30,$E$3:$F$9,2,FALSE)</f>
        <v>0</v>
      </c>
      <c r="F30" s="417">
        <f t="shared" si="3"/>
        <v>0</v>
      </c>
      <c r="G30" s="418" t="s">
        <v>177</v>
      </c>
      <c r="H30" s="417">
        <f t="shared" si="2"/>
        <v>0</v>
      </c>
    </row>
    <row r="31" spans="1:8">
      <c r="A31" s="51" t="s">
        <v>661</v>
      </c>
      <c r="B31" s="221" t="s">
        <v>885</v>
      </c>
      <c r="C31" s="221"/>
      <c r="D31" s="416">
        <v>998</v>
      </c>
      <c r="E31" s="465">
        <f>VLOOKUP(B31,$E$3:$F$9,2,FALSE)</f>
        <v>0</v>
      </c>
      <c r="F31" s="417">
        <f t="shared" si="3"/>
        <v>0</v>
      </c>
      <c r="G31" s="418" t="s">
        <v>895</v>
      </c>
      <c r="H31" s="417">
        <f t="shared" ref="H31:H34" si="4">G31*F31</f>
        <v>0</v>
      </c>
    </row>
    <row r="32" spans="1:8">
      <c r="A32" s="51" t="s">
        <v>661</v>
      </c>
      <c r="B32" s="221" t="s">
        <v>886</v>
      </c>
      <c r="C32" s="221"/>
      <c r="D32" s="467"/>
      <c r="E32" s="465">
        <f>VLOOKUP(B32,$E$3:$F$9,2,FALSE)</f>
        <v>0</v>
      </c>
      <c r="F32" s="417">
        <f t="shared" si="3"/>
        <v>0</v>
      </c>
      <c r="G32" s="418" t="s">
        <v>895</v>
      </c>
      <c r="H32" s="417">
        <f t="shared" si="4"/>
        <v>0</v>
      </c>
    </row>
    <row r="33" spans="1:8">
      <c r="A33" s="51" t="s">
        <v>661</v>
      </c>
      <c r="B33" s="462" t="s">
        <v>887</v>
      </c>
      <c r="C33" s="462"/>
      <c r="D33" s="467"/>
      <c r="E33" s="465">
        <f>VLOOKUP(B33,$E$3:$F$9,2,FALSE)</f>
        <v>0</v>
      </c>
      <c r="F33" s="417">
        <f t="shared" si="3"/>
        <v>0</v>
      </c>
      <c r="G33" s="418" t="s">
        <v>895</v>
      </c>
      <c r="H33" s="417">
        <f t="shared" si="4"/>
        <v>0</v>
      </c>
    </row>
    <row r="34" spans="1:8">
      <c r="A34" s="51" t="s">
        <v>661</v>
      </c>
      <c r="B34" s="462" t="s">
        <v>894</v>
      </c>
      <c r="C34" s="462"/>
      <c r="D34" s="467"/>
      <c r="E34" s="465">
        <f>VLOOKUP(B34,$E$3:$F$9,2,FALSE)</f>
        <v>0</v>
      </c>
      <c r="F34" s="417">
        <f t="shared" si="3"/>
        <v>0</v>
      </c>
      <c r="G34" s="418" t="s">
        <v>177</v>
      </c>
      <c r="H34" s="417">
        <f t="shared" si="4"/>
        <v>0</v>
      </c>
    </row>
    <row r="35" spans="1:8">
      <c r="A35" s="433" t="s">
        <v>668</v>
      </c>
      <c r="B35" s="221" t="s">
        <v>902</v>
      </c>
      <c r="C35" s="221"/>
      <c r="D35" s="476">
        <v>770</v>
      </c>
      <c r="E35" s="465">
        <f>VLOOKUP(B35,$E$3:$F$9,2,FALSE)</f>
        <v>0</v>
      </c>
      <c r="F35" s="417">
        <f t="shared" ref="F35:F46" si="5">(D35*E35)</f>
        <v>0</v>
      </c>
      <c r="G35" s="418" t="s">
        <v>895</v>
      </c>
      <c r="H35" s="417">
        <f t="shared" ref="H35:H53" si="6">G35*F35</f>
        <v>0</v>
      </c>
    </row>
    <row r="36" spans="1:8">
      <c r="A36" s="433" t="s">
        <v>668</v>
      </c>
      <c r="B36" s="221" t="s">
        <v>886</v>
      </c>
      <c r="C36" s="221"/>
      <c r="D36" s="467"/>
      <c r="E36" s="465">
        <f>VLOOKUP(B36,$E$3:$F$9,2,FALSE)</f>
        <v>0</v>
      </c>
      <c r="F36" s="417">
        <f t="shared" si="5"/>
        <v>0</v>
      </c>
      <c r="G36" s="418" t="s">
        <v>895</v>
      </c>
      <c r="H36" s="417">
        <f t="shared" si="6"/>
        <v>0</v>
      </c>
    </row>
    <row r="37" spans="1:8">
      <c r="A37" s="433" t="s">
        <v>668</v>
      </c>
      <c r="B37" s="462" t="s">
        <v>887</v>
      </c>
      <c r="C37" s="462"/>
      <c r="D37" s="467"/>
      <c r="E37" s="465">
        <f>VLOOKUP(B37,$E$3:$F$9,2,FALSE)</f>
        <v>0</v>
      </c>
      <c r="F37" s="417">
        <f t="shared" si="5"/>
        <v>0</v>
      </c>
      <c r="G37" s="418" t="s">
        <v>895</v>
      </c>
      <c r="H37" s="417">
        <f t="shared" si="6"/>
        <v>0</v>
      </c>
    </row>
    <row r="38" spans="1:8">
      <c r="A38" s="433" t="s">
        <v>668</v>
      </c>
      <c r="B38" s="462" t="s">
        <v>894</v>
      </c>
      <c r="C38" s="462"/>
      <c r="D38" s="467"/>
      <c r="E38" s="465">
        <f>VLOOKUP(B38,$E$3:$F$9,2,FALSE)</f>
        <v>0</v>
      </c>
      <c r="F38" s="417">
        <f t="shared" si="5"/>
        <v>0</v>
      </c>
      <c r="G38" s="418" t="s">
        <v>177</v>
      </c>
      <c r="H38" s="417">
        <f t="shared" si="6"/>
        <v>0</v>
      </c>
    </row>
    <row r="39" spans="1:8">
      <c r="A39" s="50" t="s">
        <v>662</v>
      </c>
      <c r="B39" s="221" t="s">
        <v>902</v>
      </c>
      <c r="C39" s="221"/>
      <c r="D39" s="476">
        <v>939</v>
      </c>
      <c r="E39" s="465">
        <f>VLOOKUP(B39,$E$3:$F$9,2,FALSE)</f>
        <v>0</v>
      </c>
      <c r="F39" s="417">
        <f t="shared" si="5"/>
        <v>0</v>
      </c>
      <c r="G39" s="418" t="s">
        <v>895</v>
      </c>
      <c r="H39" s="417">
        <f t="shared" si="6"/>
        <v>0</v>
      </c>
    </row>
    <row r="40" spans="1:8">
      <c r="A40" s="50" t="s">
        <v>662</v>
      </c>
      <c r="B40" s="221" t="s">
        <v>886</v>
      </c>
      <c r="C40" s="221"/>
      <c r="D40" s="467"/>
      <c r="E40" s="465">
        <f>VLOOKUP(B40,$E$3:$F$9,2,FALSE)</f>
        <v>0</v>
      </c>
      <c r="F40" s="417">
        <f t="shared" si="5"/>
        <v>0</v>
      </c>
      <c r="G40" s="418" t="s">
        <v>895</v>
      </c>
      <c r="H40" s="417">
        <f t="shared" si="6"/>
        <v>0</v>
      </c>
    </row>
    <row r="41" spans="1:8">
      <c r="A41" s="50" t="s">
        <v>662</v>
      </c>
      <c r="B41" s="462" t="s">
        <v>887</v>
      </c>
      <c r="C41" s="462"/>
      <c r="D41" s="467"/>
      <c r="E41" s="465">
        <f>VLOOKUP(B41,$E$3:$F$9,2,FALSE)</f>
        <v>0</v>
      </c>
      <c r="F41" s="417">
        <f t="shared" si="5"/>
        <v>0</v>
      </c>
      <c r="G41" s="418" t="s">
        <v>895</v>
      </c>
      <c r="H41" s="417">
        <f t="shared" si="6"/>
        <v>0</v>
      </c>
    </row>
    <row r="42" spans="1:8">
      <c r="A42" s="50" t="s">
        <v>662</v>
      </c>
      <c r="B42" s="462" t="s">
        <v>894</v>
      </c>
      <c r="C42" s="462"/>
      <c r="D42" s="467"/>
      <c r="E42" s="465">
        <f>VLOOKUP(B42,$E$3:$F$9,2,FALSE)</f>
        <v>0</v>
      </c>
      <c r="F42" s="417">
        <f t="shared" si="5"/>
        <v>0</v>
      </c>
      <c r="G42" s="418" t="s">
        <v>177</v>
      </c>
      <c r="H42" s="417">
        <f t="shared" si="6"/>
        <v>0</v>
      </c>
    </row>
    <row r="43" spans="1:8">
      <c r="A43" s="50" t="s">
        <v>662</v>
      </c>
      <c r="B43" s="221" t="s">
        <v>885</v>
      </c>
      <c r="C43" s="221" t="s">
        <v>850</v>
      </c>
      <c r="D43" s="467"/>
      <c r="E43" s="465">
        <f>VLOOKUP(B43,$E$3:$F$9,2,FALSE)</f>
        <v>0</v>
      </c>
      <c r="F43" s="417">
        <f t="shared" si="5"/>
        <v>0</v>
      </c>
      <c r="G43" s="418" t="s">
        <v>895</v>
      </c>
      <c r="H43" s="417">
        <f t="shared" si="6"/>
        <v>0</v>
      </c>
    </row>
    <row r="44" spans="1:8">
      <c r="A44" s="50" t="s">
        <v>662</v>
      </c>
      <c r="B44" s="221" t="s">
        <v>886</v>
      </c>
      <c r="C44" s="221" t="s">
        <v>850</v>
      </c>
      <c r="D44" s="416">
        <v>71</v>
      </c>
      <c r="E44" s="465">
        <f>VLOOKUP(B44,$E$3:$F$9,2,FALSE)</f>
        <v>0</v>
      </c>
      <c r="F44" s="417">
        <f t="shared" si="5"/>
        <v>0</v>
      </c>
      <c r="G44" s="418" t="s">
        <v>895</v>
      </c>
      <c r="H44" s="417">
        <f t="shared" si="6"/>
        <v>0</v>
      </c>
    </row>
    <row r="45" spans="1:8">
      <c r="A45" s="50" t="s">
        <v>662</v>
      </c>
      <c r="B45" s="462" t="s">
        <v>887</v>
      </c>
      <c r="C45" s="221" t="s">
        <v>850</v>
      </c>
      <c r="D45" s="467"/>
      <c r="E45" s="465">
        <f>VLOOKUP(B45,$E$3:$F$9,2,FALSE)</f>
        <v>0</v>
      </c>
      <c r="F45" s="417">
        <f t="shared" si="5"/>
        <v>0</v>
      </c>
      <c r="G45" s="418" t="s">
        <v>895</v>
      </c>
      <c r="H45" s="417">
        <f t="shared" si="6"/>
        <v>0</v>
      </c>
    </row>
    <row r="46" spans="1:8">
      <c r="A46" s="50" t="s">
        <v>662</v>
      </c>
      <c r="B46" s="462" t="s">
        <v>894</v>
      </c>
      <c r="C46" s="221" t="s">
        <v>850</v>
      </c>
      <c r="D46" s="467"/>
      <c r="E46" s="465">
        <f>VLOOKUP(B46,$E$3:$F$9,2,FALSE)</f>
        <v>0</v>
      </c>
      <c r="F46" s="417">
        <f t="shared" si="5"/>
        <v>0</v>
      </c>
      <c r="G46" s="418" t="s">
        <v>177</v>
      </c>
      <c r="H46" s="417">
        <f t="shared" si="6"/>
        <v>0</v>
      </c>
    </row>
    <row r="47" spans="1:8">
      <c r="A47" s="223" t="s">
        <v>663</v>
      </c>
      <c r="B47" s="221" t="s">
        <v>902</v>
      </c>
      <c r="C47" s="221"/>
      <c r="D47" s="476">
        <v>710</v>
      </c>
      <c r="E47" s="465">
        <f>VLOOKUP(B47,$E$3:$F$9,2,FALSE)</f>
        <v>0</v>
      </c>
      <c r="F47" s="417">
        <f t="shared" ref="F47:F70" si="7">(D47*E47)</f>
        <v>0</v>
      </c>
      <c r="G47" s="418" t="s">
        <v>895</v>
      </c>
      <c r="H47" s="417">
        <f t="shared" si="6"/>
        <v>0</v>
      </c>
    </row>
    <row r="48" spans="1:8">
      <c r="A48" s="223" t="s">
        <v>663</v>
      </c>
      <c r="B48" s="221" t="s">
        <v>886</v>
      </c>
      <c r="C48" s="221"/>
      <c r="D48" s="467"/>
      <c r="E48" s="465">
        <f>VLOOKUP(B48,$E$3:$F$9,2,FALSE)</f>
        <v>0</v>
      </c>
      <c r="F48" s="417">
        <f t="shared" si="7"/>
        <v>0</v>
      </c>
      <c r="G48" s="418" t="s">
        <v>895</v>
      </c>
      <c r="H48" s="417">
        <f t="shared" si="6"/>
        <v>0</v>
      </c>
    </row>
    <row r="49" spans="1:8">
      <c r="A49" s="223" t="s">
        <v>663</v>
      </c>
      <c r="B49" s="462" t="s">
        <v>887</v>
      </c>
      <c r="C49" s="462"/>
      <c r="D49" s="467"/>
      <c r="E49" s="465">
        <f>VLOOKUP(B49,$E$3:$F$9,2,FALSE)</f>
        <v>0</v>
      </c>
      <c r="F49" s="417">
        <f t="shared" si="7"/>
        <v>0</v>
      </c>
      <c r="G49" s="418" t="s">
        <v>895</v>
      </c>
      <c r="H49" s="417">
        <f t="shared" si="6"/>
        <v>0</v>
      </c>
    </row>
    <row r="50" spans="1:8">
      <c r="A50" s="223" t="s">
        <v>663</v>
      </c>
      <c r="B50" s="462" t="s">
        <v>894</v>
      </c>
      <c r="C50" s="462"/>
      <c r="D50" s="467"/>
      <c r="E50" s="465">
        <f>VLOOKUP(B50,$E$3:$F$9,2,FALSE)</f>
        <v>0</v>
      </c>
      <c r="F50" s="417">
        <f t="shared" si="7"/>
        <v>0</v>
      </c>
      <c r="G50" s="418" t="s">
        <v>177</v>
      </c>
      <c r="H50" s="417">
        <f t="shared" si="6"/>
        <v>0</v>
      </c>
    </row>
    <row r="51" spans="1:8">
      <c r="A51" s="223" t="s">
        <v>660</v>
      </c>
      <c r="B51" s="221" t="s">
        <v>902</v>
      </c>
      <c r="C51" s="221"/>
      <c r="D51" s="476">
        <v>1292</v>
      </c>
      <c r="E51" s="465">
        <f>VLOOKUP(B51,$E$3:$F$9,2,FALSE)</f>
        <v>0</v>
      </c>
      <c r="F51" s="417">
        <f t="shared" si="7"/>
        <v>0</v>
      </c>
      <c r="G51" s="418" t="s">
        <v>895</v>
      </c>
      <c r="H51" s="417">
        <f t="shared" si="6"/>
        <v>0</v>
      </c>
    </row>
    <row r="52" spans="1:8">
      <c r="A52" s="223" t="s">
        <v>660</v>
      </c>
      <c r="B52" s="221" t="s">
        <v>886</v>
      </c>
      <c r="C52" s="221"/>
      <c r="D52" s="467"/>
      <c r="E52" s="465">
        <f>VLOOKUP(B52,$E$3:$F$9,2,FALSE)</f>
        <v>0</v>
      </c>
      <c r="F52" s="417">
        <f t="shared" si="7"/>
        <v>0</v>
      </c>
      <c r="G52" s="418" t="s">
        <v>895</v>
      </c>
      <c r="H52" s="417">
        <f t="shared" si="6"/>
        <v>0</v>
      </c>
    </row>
    <row r="53" spans="1:8">
      <c r="A53" s="223" t="s">
        <v>660</v>
      </c>
      <c r="B53" s="462" t="s">
        <v>887</v>
      </c>
      <c r="C53" s="462"/>
      <c r="D53" s="467"/>
      <c r="E53" s="465">
        <f>VLOOKUP(B53,$E$3:$F$9,2,FALSE)</f>
        <v>0</v>
      </c>
      <c r="F53" s="417">
        <f t="shared" si="7"/>
        <v>0</v>
      </c>
      <c r="G53" s="418" t="s">
        <v>895</v>
      </c>
      <c r="H53" s="417">
        <f t="shared" si="6"/>
        <v>0</v>
      </c>
    </row>
    <row r="54" spans="1:8">
      <c r="A54" s="223" t="s">
        <v>660</v>
      </c>
      <c r="B54" s="462" t="s">
        <v>894</v>
      </c>
      <c r="C54" s="462"/>
      <c r="D54" s="467"/>
      <c r="E54" s="465">
        <f>VLOOKUP(B54,$E$3:$F$9,2,FALSE)</f>
        <v>0</v>
      </c>
      <c r="F54" s="417">
        <f t="shared" si="7"/>
        <v>0</v>
      </c>
      <c r="G54" s="418" t="s">
        <v>177</v>
      </c>
      <c r="H54" s="417">
        <f t="shared" ref="H54:H70" si="8">G54*F54</f>
        <v>0</v>
      </c>
    </row>
    <row r="55" spans="1:8">
      <c r="A55" s="51" t="s">
        <v>664</v>
      </c>
      <c r="B55" s="221" t="s">
        <v>885</v>
      </c>
      <c r="C55" s="221"/>
      <c r="D55" s="416">
        <v>537</v>
      </c>
      <c r="E55" s="465">
        <f>VLOOKUP(B55,$E$3:$F$9,2,FALSE)</f>
        <v>0</v>
      </c>
      <c r="F55" s="417">
        <f t="shared" si="7"/>
        <v>0</v>
      </c>
      <c r="G55" s="418" t="s">
        <v>895</v>
      </c>
      <c r="H55" s="417">
        <f t="shared" si="8"/>
        <v>0</v>
      </c>
    </row>
    <row r="56" spans="1:8">
      <c r="A56" s="51" t="s">
        <v>664</v>
      </c>
      <c r="B56" s="221" t="s">
        <v>886</v>
      </c>
      <c r="C56" s="221"/>
      <c r="D56" s="467"/>
      <c r="E56" s="465">
        <f>VLOOKUP(B56,$E$3:$F$9,2,FALSE)</f>
        <v>0</v>
      </c>
      <c r="F56" s="417">
        <f t="shared" si="7"/>
        <v>0</v>
      </c>
      <c r="G56" s="418" t="s">
        <v>895</v>
      </c>
      <c r="H56" s="417">
        <f t="shared" si="8"/>
        <v>0</v>
      </c>
    </row>
    <row r="57" spans="1:8">
      <c r="A57" s="51" t="s">
        <v>664</v>
      </c>
      <c r="B57" s="462" t="s">
        <v>887</v>
      </c>
      <c r="C57" s="462"/>
      <c r="D57" s="467"/>
      <c r="E57" s="465">
        <f>VLOOKUP(B57,$E$3:$F$9,2,FALSE)</f>
        <v>0</v>
      </c>
      <c r="F57" s="417">
        <f t="shared" si="7"/>
        <v>0</v>
      </c>
      <c r="G57" s="418" t="s">
        <v>895</v>
      </c>
      <c r="H57" s="417">
        <f t="shared" si="8"/>
        <v>0</v>
      </c>
    </row>
    <row r="58" spans="1:8">
      <c r="A58" s="51" t="s">
        <v>664</v>
      </c>
      <c r="B58" s="462" t="s">
        <v>894</v>
      </c>
      <c r="C58" s="462"/>
      <c r="D58" s="467"/>
      <c r="E58" s="465">
        <f>VLOOKUP(B58,$E$3:$F$9,2,FALSE)</f>
        <v>0</v>
      </c>
      <c r="F58" s="417">
        <f t="shared" si="7"/>
        <v>0</v>
      </c>
      <c r="G58" s="418" t="s">
        <v>177</v>
      </c>
      <c r="H58" s="417">
        <f t="shared" si="8"/>
        <v>0</v>
      </c>
    </row>
    <row r="59" spans="1:8">
      <c r="A59" s="223" t="s">
        <v>665</v>
      </c>
      <c r="B59" s="221" t="s">
        <v>885</v>
      </c>
      <c r="C59" s="221"/>
      <c r="D59" s="416">
        <v>800</v>
      </c>
      <c r="E59" s="465">
        <f>VLOOKUP(B59,$E$3:$F$9,2,FALSE)</f>
        <v>0</v>
      </c>
      <c r="F59" s="417">
        <f t="shared" si="7"/>
        <v>0</v>
      </c>
      <c r="G59" s="418" t="s">
        <v>895</v>
      </c>
      <c r="H59" s="417">
        <f t="shared" si="8"/>
        <v>0</v>
      </c>
    </row>
    <row r="60" spans="1:8">
      <c r="A60" s="223" t="s">
        <v>665</v>
      </c>
      <c r="B60" s="221" t="s">
        <v>886</v>
      </c>
      <c r="C60" s="221"/>
      <c r="D60" s="467"/>
      <c r="E60" s="465">
        <f>VLOOKUP(B60,$E$3:$F$9,2,FALSE)</f>
        <v>0</v>
      </c>
      <c r="F60" s="417">
        <f t="shared" si="7"/>
        <v>0</v>
      </c>
      <c r="G60" s="418" t="s">
        <v>895</v>
      </c>
      <c r="H60" s="417">
        <f t="shared" si="8"/>
        <v>0</v>
      </c>
    </row>
    <row r="61" spans="1:8">
      <c r="A61" s="223" t="s">
        <v>665</v>
      </c>
      <c r="B61" s="462" t="s">
        <v>887</v>
      </c>
      <c r="C61" s="462"/>
      <c r="D61" s="467"/>
      <c r="E61" s="465">
        <f>VLOOKUP(B61,$E$3:$F$9,2,FALSE)</f>
        <v>0</v>
      </c>
      <c r="F61" s="417">
        <f t="shared" si="7"/>
        <v>0</v>
      </c>
      <c r="G61" s="418" t="s">
        <v>895</v>
      </c>
      <c r="H61" s="417">
        <f t="shared" si="8"/>
        <v>0</v>
      </c>
    </row>
    <row r="62" spans="1:8">
      <c r="A62" s="223" t="s">
        <v>665</v>
      </c>
      <c r="B62" s="462" t="s">
        <v>894</v>
      </c>
      <c r="C62" s="462"/>
      <c r="D62" s="467"/>
      <c r="E62" s="465">
        <f>VLOOKUP(B62,$E$3:$F$9,2,FALSE)</f>
        <v>0</v>
      </c>
      <c r="F62" s="417">
        <f t="shared" si="7"/>
        <v>0</v>
      </c>
      <c r="G62" s="418" t="s">
        <v>177</v>
      </c>
      <c r="H62" s="417">
        <f t="shared" si="8"/>
        <v>0</v>
      </c>
    </row>
    <row r="63" spans="1:8">
      <c r="A63" s="223" t="s">
        <v>671</v>
      </c>
      <c r="B63" s="221" t="s">
        <v>902</v>
      </c>
      <c r="C63" s="221"/>
      <c r="D63" s="476">
        <v>738</v>
      </c>
      <c r="E63" s="465">
        <f>VLOOKUP(B63,$E$3:$F$9,2,FALSE)</f>
        <v>0</v>
      </c>
      <c r="F63" s="417">
        <f t="shared" si="7"/>
        <v>0</v>
      </c>
      <c r="G63" s="418" t="s">
        <v>895</v>
      </c>
      <c r="H63" s="417">
        <f t="shared" si="8"/>
        <v>0</v>
      </c>
    </row>
    <row r="64" spans="1:8">
      <c r="A64" s="223" t="s">
        <v>671</v>
      </c>
      <c r="B64" s="221" t="s">
        <v>886</v>
      </c>
      <c r="C64" s="221"/>
      <c r="D64" s="467"/>
      <c r="E64" s="465">
        <f>VLOOKUP(B64,$E$3:$F$9,2,FALSE)</f>
        <v>0</v>
      </c>
      <c r="F64" s="417">
        <f t="shared" si="7"/>
        <v>0</v>
      </c>
      <c r="G64" s="418" t="s">
        <v>895</v>
      </c>
      <c r="H64" s="417">
        <f t="shared" si="8"/>
        <v>0</v>
      </c>
    </row>
    <row r="65" spans="1:8">
      <c r="A65" s="223" t="s">
        <v>671</v>
      </c>
      <c r="B65" s="462" t="s">
        <v>887</v>
      </c>
      <c r="C65" s="462"/>
      <c r="D65" s="467"/>
      <c r="E65" s="465">
        <f>VLOOKUP(B65,$E$3:$F$9,2,FALSE)</f>
        <v>0</v>
      </c>
      <c r="F65" s="417">
        <f t="shared" si="7"/>
        <v>0</v>
      </c>
      <c r="G65" s="418" t="s">
        <v>895</v>
      </c>
      <c r="H65" s="417">
        <f t="shared" si="8"/>
        <v>0</v>
      </c>
    </row>
    <row r="66" spans="1:8">
      <c r="A66" s="223" t="s">
        <v>671</v>
      </c>
      <c r="B66" s="462" t="s">
        <v>894</v>
      </c>
      <c r="C66" s="462"/>
      <c r="D66" s="467"/>
      <c r="E66" s="465">
        <f>VLOOKUP(B66,$E$3:$F$9,2,FALSE)</f>
        <v>0</v>
      </c>
      <c r="F66" s="417">
        <f t="shared" si="7"/>
        <v>0</v>
      </c>
      <c r="G66" s="418" t="s">
        <v>177</v>
      </c>
      <c r="H66" s="417">
        <f t="shared" si="8"/>
        <v>0</v>
      </c>
    </row>
    <row r="67" spans="1:8">
      <c r="A67" s="51" t="s">
        <v>666</v>
      </c>
      <c r="B67" s="221" t="s">
        <v>902</v>
      </c>
      <c r="C67" s="221"/>
      <c r="D67" s="476">
        <v>845</v>
      </c>
      <c r="E67" s="465">
        <f>VLOOKUP(B67,$E$3:$F$9,2,FALSE)</f>
        <v>0</v>
      </c>
      <c r="F67" s="417">
        <f t="shared" si="7"/>
        <v>0</v>
      </c>
      <c r="G67" s="418" t="s">
        <v>895</v>
      </c>
      <c r="H67" s="417">
        <f t="shared" si="8"/>
        <v>0</v>
      </c>
    </row>
    <row r="68" spans="1:8">
      <c r="A68" s="51" t="s">
        <v>666</v>
      </c>
      <c r="B68" s="221" t="s">
        <v>886</v>
      </c>
      <c r="C68" s="221"/>
      <c r="D68" s="467"/>
      <c r="E68" s="465">
        <f>VLOOKUP(B68,$E$3:$F$9,2,FALSE)</f>
        <v>0</v>
      </c>
      <c r="F68" s="417">
        <f t="shared" si="7"/>
        <v>0</v>
      </c>
      <c r="G68" s="418" t="s">
        <v>895</v>
      </c>
      <c r="H68" s="417">
        <f t="shared" si="8"/>
        <v>0</v>
      </c>
    </row>
    <row r="69" spans="1:8">
      <c r="A69" s="51" t="s">
        <v>666</v>
      </c>
      <c r="B69" s="462" t="s">
        <v>887</v>
      </c>
      <c r="C69" s="462"/>
      <c r="D69" s="467"/>
      <c r="E69" s="465">
        <f>VLOOKUP(B69,$E$3:$F$9,2,FALSE)</f>
        <v>0</v>
      </c>
      <c r="F69" s="417">
        <f t="shared" si="7"/>
        <v>0</v>
      </c>
      <c r="G69" s="418" t="s">
        <v>895</v>
      </c>
      <c r="H69" s="417">
        <f t="shared" si="8"/>
        <v>0</v>
      </c>
    </row>
    <row r="70" spans="1:8">
      <c r="A70" s="51" t="s">
        <v>666</v>
      </c>
      <c r="B70" s="462" t="s">
        <v>894</v>
      </c>
      <c r="C70" s="462"/>
      <c r="D70" s="467"/>
      <c r="E70" s="465">
        <f>VLOOKUP(B70,$E$3:$F$9,2,FALSE)</f>
        <v>0</v>
      </c>
      <c r="F70" s="417">
        <f t="shared" si="7"/>
        <v>0</v>
      </c>
      <c r="G70" s="418" t="s">
        <v>177</v>
      </c>
      <c r="H70" s="417">
        <f t="shared" si="8"/>
        <v>0</v>
      </c>
    </row>
    <row r="71" spans="1:8">
      <c r="A71" s="223" t="s">
        <v>672</v>
      </c>
      <c r="B71" s="221" t="s">
        <v>885</v>
      </c>
      <c r="C71" s="221"/>
      <c r="D71" s="416">
        <v>455.16</v>
      </c>
      <c r="E71" s="465">
        <f>VLOOKUP(B71,$E$3:$F$9,2,FALSE)</f>
        <v>0</v>
      </c>
      <c r="F71" s="417">
        <f t="shared" ref="F71:F78" si="9">(D71*E71)</f>
        <v>0</v>
      </c>
      <c r="G71" s="418" t="s">
        <v>895</v>
      </c>
      <c r="H71" s="417">
        <f t="shared" ref="H71:H72" si="10">G71*F71</f>
        <v>0</v>
      </c>
    </row>
    <row r="72" spans="1:8">
      <c r="A72" s="223" t="s">
        <v>672</v>
      </c>
      <c r="B72" s="221" t="s">
        <v>886</v>
      </c>
      <c r="C72" s="221"/>
      <c r="D72" s="416">
        <v>455</v>
      </c>
      <c r="E72" s="465">
        <f>VLOOKUP(B72,$E$3:$F$9,2,FALSE)</f>
        <v>0</v>
      </c>
      <c r="F72" s="417">
        <f t="shared" si="9"/>
        <v>0</v>
      </c>
      <c r="G72" s="418" t="s">
        <v>895</v>
      </c>
      <c r="H72" s="417">
        <f t="shared" si="10"/>
        <v>0</v>
      </c>
    </row>
    <row r="73" spans="1:8">
      <c r="A73" s="223" t="s">
        <v>672</v>
      </c>
      <c r="B73" s="462" t="s">
        <v>887</v>
      </c>
      <c r="C73" s="462"/>
      <c r="D73" s="416">
        <v>282</v>
      </c>
      <c r="E73" s="465">
        <f>VLOOKUP(B73,$E$3:$F$9,2,FALSE)</f>
        <v>0</v>
      </c>
      <c r="F73" s="417">
        <f t="shared" si="9"/>
        <v>0</v>
      </c>
      <c r="G73" s="418" t="s">
        <v>895</v>
      </c>
      <c r="H73" s="417">
        <f t="shared" ref="H73:H78" si="11">G73*F73</f>
        <v>0</v>
      </c>
    </row>
    <row r="74" spans="1:8">
      <c r="A74" s="223" t="s">
        <v>672</v>
      </c>
      <c r="B74" s="462" t="s">
        <v>894</v>
      </c>
      <c r="C74" s="462"/>
      <c r="D74" s="467"/>
      <c r="E74" s="465">
        <f>VLOOKUP(B74,$E$3:$F$9,2,FALSE)</f>
        <v>0</v>
      </c>
      <c r="F74" s="417">
        <f t="shared" si="9"/>
        <v>0</v>
      </c>
      <c r="G74" s="418" t="s">
        <v>177</v>
      </c>
      <c r="H74" s="417">
        <f t="shared" si="11"/>
        <v>0</v>
      </c>
    </row>
    <row r="75" spans="1:8">
      <c r="A75" s="223" t="s">
        <v>670</v>
      </c>
      <c r="B75" s="221" t="s">
        <v>885</v>
      </c>
      <c r="C75" s="221"/>
      <c r="D75" s="466">
        <v>306</v>
      </c>
      <c r="E75" s="465">
        <f>VLOOKUP(B75,$E$3:$F$9,2,FALSE)</f>
        <v>0</v>
      </c>
      <c r="F75" s="417">
        <f t="shared" si="9"/>
        <v>0</v>
      </c>
      <c r="G75" s="418" t="s">
        <v>895</v>
      </c>
      <c r="H75" s="417">
        <f t="shared" si="11"/>
        <v>0</v>
      </c>
    </row>
    <row r="76" spans="1:8">
      <c r="A76" s="223" t="s">
        <v>670</v>
      </c>
      <c r="B76" s="221" t="s">
        <v>886</v>
      </c>
      <c r="C76" s="221"/>
      <c r="D76" s="416">
        <v>492</v>
      </c>
      <c r="E76" s="465">
        <f>VLOOKUP(B76,$E$3:$F$9,2,FALSE)</f>
        <v>0</v>
      </c>
      <c r="F76" s="417">
        <f t="shared" si="9"/>
        <v>0</v>
      </c>
      <c r="G76" s="418" t="s">
        <v>895</v>
      </c>
      <c r="H76" s="417">
        <f t="shared" si="11"/>
        <v>0</v>
      </c>
    </row>
    <row r="77" spans="1:8">
      <c r="A77" s="223" t="s">
        <v>670</v>
      </c>
      <c r="B77" s="462" t="s">
        <v>887</v>
      </c>
      <c r="C77" s="462"/>
      <c r="D77" s="467"/>
      <c r="E77" s="465">
        <f>VLOOKUP(B77,$E$3:$F$9,2,FALSE)</f>
        <v>0</v>
      </c>
      <c r="F77" s="417">
        <f t="shared" si="9"/>
        <v>0</v>
      </c>
      <c r="G77" s="418" t="s">
        <v>895</v>
      </c>
      <c r="H77" s="417">
        <f t="shared" si="11"/>
        <v>0</v>
      </c>
    </row>
    <row r="78" spans="1:8">
      <c r="A78" s="223" t="s">
        <v>670</v>
      </c>
      <c r="B78" s="462" t="s">
        <v>894</v>
      </c>
      <c r="C78" s="462"/>
      <c r="D78" s="467"/>
      <c r="E78" s="465">
        <f>VLOOKUP(B78,$E$3:$F$9,2,FALSE)</f>
        <v>0</v>
      </c>
      <c r="F78" s="417">
        <f t="shared" si="9"/>
        <v>0</v>
      </c>
      <c r="G78" s="418" t="s">
        <v>177</v>
      </c>
      <c r="H78" s="417">
        <f t="shared" si="11"/>
        <v>0</v>
      </c>
    </row>
    <row r="79" spans="1:8">
      <c r="B79" s="225"/>
      <c r="C79" s="225"/>
      <c r="D79" s="419"/>
      <c r="E79" s="419"/>
      <c r="F79" s="419"/>
      <c r="G79" s="419"/>
      <c r="H79" s="419"/>
    </row>
    <row r="80" spans="1:8">
      <c r="A80" s="226" t="s">
        <v>8</v>
      </c>
      <c r="B80" s="227"/>
      <c r="C80" s="228"/>
      <c r="D80" s="420">
        <f>SUM(D11:D78)</f>
        <v>12623.16</v>
      </c>
      <c r="E80" s="421"/>
      <c r="F80" s="422"/>
      <c r="G80" s="423"/>
      <c r="H80" s="424">
        <f>SUM(H11:H78)</f>
        <v>0</v>
      </c>
    </row>
    <row r="81" spans="4:4">
      <c r="D81" s="468"/>
    </row>
  </sheetData>
  <autoFilter ref="A10:Z78" xr:uid="{00000000-0009-0000-0000-00000A000000}"/>
  <phoneticPr fontId="73" type="noConversion"/>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AD40"/>
  <sheetViews>
    <sheetView showGridLines="0" showZeros="0" zoomScale="70" zoomScaleNormal="70" workbookViewId="0">
      <pane xSplit="1" ySplit="13" topLeftCell="B14" activePane="bottomRight" state="frozen"/>
      <selection pane="topRight" activeCell="B1" sqref="B1"/>
      <selection pane="bottomLeft" activeCell="A15" sqref="A15"/>
      <selection pane="bottomRight" activeCell="F40" sqref="F40"/>
    </sheetView>
  </sheetViews>
  <sheetFormatPr defaultColWidth="8.6640625" defaultRowHeight="14.1" customHeight="1"/>
  <cols>
    <col min="1" max="1" width="34.6640625" style="37" customWidth="1"/>
    <col min="2" max="2" width="16.44140625" style="37" customWidth="1"/>
    <col min="3" max="3" width="21.109375" style="37" customWidth="1"/>
    <col min="4" max="4" width="16.44140625" style="38" customWidth="1"/>
    <col min="5" max="5" width="22.109375" style="38" customWidth="1"/>
    <col min="6" max="6" width="17.88671875" style="38" customWidth="1"/>
    <col min="7" max="7" width="20.33203125" style="38" customWidth="1"/>
    <col min="8" max="8" width="15.6640625" style="38" customWidth="1"/>
    <col min="9" max="9" width="21.5546875" style="38" customWidth="1"/>
    <col min="10" max="10" width="18.5546875" style="38" customWidth="1"/>
    <col min="11" max="11" width="17.44140625" style="38" customWidth="1"/>
    <col min="12" max="12" width="16.21875" style="38" customWidth="1"/>
    <col min="13" max="13" width="25.109375" style="38" customWidth="1"/>
    <col min="14" max="14" width="23.5546875" style="38" customWidth="1"/>
    <col min="15" max="15" width="20.21875" style="38" customWidth="1"/>
    <col min="16" max="16" width="16.6640625" style="38" bestFit="1" customWidth="1"/>
    <col min="17" max="17" width="12.21875" bestFit="1" customWidth="1"/>
    <col min="18" max="19" width="13.6640625" style="38" customWidth="1"/>
    <col min="20" max="24" width="13.33203125" style="38" customWidth="1"/>
    <col min="25" max="25" width="14.77734375" style="38" customWidth="1"/>
    <col min="26" max="29" width="13.33203125" style="38" customWidth="1"/>
    <col min="30" max="16384" width="8.6640625" style="37"/>
  </cols>
  <sheetData>
    <row r="1" spans="1:30" ht="14.1" customHeight="1">
      <c r="A1" s="313" t="s">
        <v>22</v>
      </c>
      <c r="D1" s="314" t="s">
        <v>166</v>
      </c>
      <c r="E1" s="315"/>
      <c r="F1" s="39"/>
      <c r="G1" s="316" t="s">
        <v>165</v>
      </c>
      <c r="H1" s="317"/>
      <c r="I1" s="317"/>
      <c r="J1" s="317"/>
      <c r="K1" s="317"/>
      <c r="L1" s="318"/>
      <c r="M1" s="299" t="e">
        <f>M30</f>
        <v>#DIV/0!</v>
      </c>
      <c r="N1" s="455"/>
      <c r="O1"/>
      <c r="AA1" s="37"/>
      <c r="AB1" s="37"/>
      <c r="AC1" s="37"/>
    </row>
    <row r="2" spans="1:30" ht="14.1" customHeight="1">
      <c r="D2" s="300">
        <v>0</v>
      </c>
      <c r="E2" s="40" t="s">
        <v>167</v>
      </c>
      <c r="F2" s="39"/>
      <c r="G2" s="41" t="s">
        <v>9</v>
      </c>
      <c r="H2" s="42"/>
      <c r="I2" s="42"/>
      <c r="J2" s="42"/>
      <c r="K2" s="42"/>
      <c r="L2" s="43">
        <v>0.21</v>
      </c>
      <c r="M2" s="302" t="e">
        <f>L2*M1</f>
        <v>#DIV/0!</v>
      </c>
      <c r="N2" s="455"/>
      <c r="O2"/>
      <c r="AA2" s="37"/>
      <c r="AB2" s="37"/>
      <c r="AC2" s="37"/>
    </row>
    <row r="3" spans="1:30" ht="14.1" customHeight="1">
      <c r="A3" s="35" t="s">
        <v>26</v>
      </c>
      <c r="B3" s="36" t="s">
        <v>871</v>
      </c>
      <c r="D3" s="39"/>
      <c r="F3" s="39"/>
      <c r="G3" s="41" t="s">
        <v>23</v>
      </c>
      <c r="H3" s="42"/>
      <c r="I3" s="42"/>
      <c r="J3" s="42"/>
      <c r="K3" s="42"/>
      <c r="L3" s="42"/>
      <c r="M3" s="303" t="e">
        <f>M1+M2</f>
        <v>#DIV/0!</v>
      </c>
      <c r="N3" s="455"/>
      <c r="O3"/>
      <c r="Y3" s="39"/>
      <c r="Z3" s="39"/>
      <c r="AA3" s="37"/>
      <c r="AB3" s="37"/>
      <c r="AC3" s="37"/>
    </row>
    <row r="4" spans="1:30" ht="14.1" customHeight="1">
      <c r="A4" s="35" t="s">
        <v>13</v>
      </c>
      <c r="B4" s="36" t="str">
        <f ca="1">MID(CELL("bestandsnaam",$B$12),SEARCH("]",CELL("bestandsnaam",$B$12),1)+1,256)</f>
        <v>2-Kosten per locatie</v>
      </c>
      <c r="D4" s="314" t="s">
        <v>168</v>
      </c>
      <c r="E4" s="315"/>
      <c r="F4" s="39"/>
      <c r="G4" s="42"/>
      <c r="H4" s="42"/>
      <c r="I4" s="42"/>
      <c r="J4" s="42"/>
      <c r="K4" s="42"/>
      <c r="L4" s="42"/>
      <c r="M4" s="301"/>
      <c r="N4" s="455"/>
      <c r="O4"/>
      <c r="Y4" s="39"/>
      <c r="Z4" s="39"/>
      <c r="AA4" s="37"/>
      <c r="AB4" s="37"/>
      <c r="AC4" s="37"/>
    </row>
    <row r="5" spans="1:30" ht="14.1" customHeight="1">
      <c r="A5" s="35" t="s">
        <v>72</v>
      </c>
      <c r="B5" s="36" t="s">
        <v>872</v>
      </c>
      <c r="D5" s="304">
        <v>0</v>
      </c>
      <c r="E5" s="40" t="s">
        <v>169</v>
      </c>
      <c r="F5" s="39"/>
      <c r="G5" s="319" t="s">
        <v>173</v>
      </c>
      <c r="H5" s="320"/>
      <c r="I5" s="320"/>
      <c r="J5" s="320"/>
      <c r="K5" s="320"/>
      <c r="L5" s="320"/>
      <c r="M5" s="305">
        <v>588000</v>
      </c>
      <c r="N5" s="455"/>
      <c r="O5"/>
      <c r="Y5" s="39"/>
      <c r="Z5" s="39"/>
      <c r="AA5" s="37"/>
      <c r="AB5" s="37"/>
      <c r="AC5" s="37"/>
    </row>
    <row r="6" spans="1:30" ht="14.1" customHeight="1">
      <c r="A6" s="35" t="s">
        <v>160</v>
      </c>
      <c r="B6" s="36" t="s">
        <v>900</v>
      </c>
      <c r="D6" s="39"/>
      <c r="E6" s="39"/>
      <c r="F6" s="39"/>
      <c r="G6" s="319" t="s">
        <v>174</v>
      </c>
      <c r="H6" s="320"/>
      <c r="I6" s="320"/>
      <c r="J6" s="320"/>
      <c r="K6" s="320"/>
      <c r="L6" s="320"/>
      <c r="M6" s="305">
        <v>529000</v>
      </c>
      <c r="N6" s="455"/>
      <c r="O6"/>
      <c r="Y6" s="39"/>
      <c r="Z6" s="39"/>
      <c r="AA6" s="37"/>
      <c r="AB6" s="37"/>
      <c r="AC6" s="37"/>
    </row>
    <row r="7" spans="1:30" ht="14.1" customHeight="1">
      <c r="A7" s="35" t="s">
        <v>146</v>
      </c>
      <c r="B7" s="239" t="s">
        <v>901</v>
      </c>
      <c r="C7" s="524"/>
      <c r="D7" s="39"/>
      <c r="E7" s="39"/>
      <c r="F7" s="39"/>
      <c r="G7" s="39"/>
      <c r="H7" s="39"/>
      <c r="M7" s="489"/>
      <c r="N7" s="490"/>
      <c r="O7"/>
      <c r="P7" s="489"/>
      <c r="R7" s="37"/>
      <c r="Y7" s="39"/>
      <c r="Z7" s="39"/>
      <c r="AA7" s="37"/>
      <c r="AB7" s="37"/>
      <c r="AC7" s="37"/>
    </row>
    <row r="8" spans="1:30" ht="14.1" customHeight="1">
      <c r="A8" s="35" t="s">
        <v>10</v>
      </c>
      <c r="B8" s="45">
        <v>45474</v>
      </c>
      <c r="D8" s="39"/>
      <c r="E8" s="39"/>
      <c r="F8" s="39"/>
      <c r="G8"/>
      <c r="H8"/>
      <c r="I8"/>
      <c r="J8"/>
      <c r="K8"/>
      <c r="L8" s="39"/>
      <c r="M8"/>
      <c r="N8"/>
      <c r="O8"/>
      <c r="P8"/>
      <c r="R8" s="39"/>
      <c r="S8" s="39"/>
      <c r="T8" s="39"/>
      <c r="U8" s="46"/>
      <c r="V8" s="46"/>
      <c r="W8" s="46"/>
      <c r="X8" s="46"/>
      <c r="Y8" s="46"/>
      <c r="Z8" s="39"/>
      <c r="AA8" s="39"/>
      <c r="AB8" s="37"/>
      <c r="AC8" s="37"/>
    </row>
    <row r="9" spans="1:30" ht="14.1" customHeight="1">
      <c r="A9" s="35" t="s">
        <v>187</v>
      </c>
      <c r="B9" s="47" t="s">
        <v>188</v>
      </c>
      <c r="D9" s="39"/>
      <c r="E9" s="39"/>
      <c r="F9" s="39"/>
      <c r="G9"/>
      <c r="H9"/>
      <c r="I9"/>
      <c r="J9"/>
      <c r="K9"/>
      <c r="M9"/>
      <c r="N9"/>
      <c r="O9"/>
      <c r="P9"/>
      <c r="R9" s="37"/>
      <c r="S9" s="492"/>
      <c r="T9" s="37"/>
      <c r="U9" s="37"/>
      <c r="V9" s="37"/>
      <c r="W9" s="37"/>
      <c r="X9" s="37"/>
      <c r="Y9" s="37"/>
      <c r="Z9" s="39"/>
      <c r="AA9" s="39"/>
      <c r="AB9" s="37"/>
      <c r="AC9" s="37"/>
    </row>
    <row r="10" spans="1:30" ht="13.8" customHeight="1">
      <c r="A10" s="35" t="s">
        <v>870</v>
      </c>
      <c r="B10" s="497" t="s">
        <v>895</v>
      </c>
      <c r="C10" s="35"/>
      <c r="D10" s="39"/>
      <c r="E10" s="498"/>
      <c r="F10" s="39"/>
      <c r="G10"/>
      <c r="H10"/>
      <c r="I10"/>
      <c r="J10"/>
      <c r="K10"/>
      <c r="L10" s="39"/>
      <c r="M10"/>
      <c r="N10"/>
      <c r="O10"/>
      <c r="P10"/>
      <c r="R10" s="491"/>
      <c r="S10" s="493"/>
      <c r="T10" s="39"/>
      <c r="U10" s="39"/>
      <c r="V10" s="39"/>
      <c r="W10" s="39"/>
      <c r="X10" s="39"/>
      <c r="Y10" s="39"/>
      <c r="Z10" s="39"/>
      <c r="AA10" s="39"/>
      <c r="AB10" s="39"/>
      <c r="AC10" s="39"/>
    </row>
    <row r="11" spans="1:30" ht="18" customHeight="1">
      <c r="A11" s="35"/>
      <c r="B11" s="35"/>
      <c r="C11" s="35"/>
      <c r="D11" s="39"/>
      <c r="E11" s="39"/>
      <c r="F11" s="39"/>
      <c r="G11"/>
      <c r="H11"/>
      <c r="I11"/>
      <c r="J11"/>
      <c r="K11"/>
      <c r="L11" s="39"/>
      <c r="M11"/>
      <c r="N11"/>
      <c r="O11"/>
      <c r="P11"/>
      <c r="R11" s="39"/>
      <c r="S11" s="39"/>
      <c r="T11" s="39"/>
      <c r="U11" s="39"/>
      <c r="V11" s="39"/>
      <c r="W11" s="39"/>
      <c r="X11" s="39"/>
      <c r="Y11" s="39"/>
      <c r="Z11" s="39"/>
      <c r="AA11" s="39"/>
      <c r="AB11" s="39"/>
      <c r="AC11" s="39"/>
    </row>
    <row r="12" spans="1:30" ht="18" customHeight="1">
      <c r="A12" s="49"/>
      <c r="B12" s="49"/>
      <c r="C12" s="49"/>
      <c r="D12" s="49"/>
      <c r="E12" s="49"/>
      <c r="F12" s="49"/>
      <c r="J12" s="48"/>
      <c r="N12" s="455"/>
      <c r="X12" s="39"/>
      <c r="Y12" s="39"/>
      <c r="Z12" s="39"/>
      <c r="AA12" s="39"/>
      <c r="AB12" s="39"/>
      <c r="AC12" s="39"/>
      <c r="AD12" s="39"/>
    </row>
    <row r="13" spans="1:30" ht="76.2" customHeight="1">
      <c r="A13" s="321" t="s">
        <v>92</v>
      </c>
      <c r="B13" s="321" t="s">
        <v>904</v>
      </c>
      <c r="C13" s="322" t="s">
        <v>135</v>
      </c>
      <c r="D13" s="323" t="s">
        <v>172</v>
      </c>
      <c r="E13" s="324" t="s">
        <v>170</v>
      </c>
      <c r="F13" s="325" t="s">
        <v>191</v>
      </c>
      <c r="G13" s="326" t="s">
        <v>181</v>
      </c>
      <c r="H13" s="326" t="s">
        <v>136</v>
      </c>
      <c r="I13" s="328" t="s">
        <v>182</v>
      </c>
      <c r="J13" s="328" t="s">
        <v>180</v>
      </c>
      <c r="K13" s="328" t="s">
        <v>179</v>
      </c>
      <c r="L13" s="328" t="s">
        <v>896</v>
      </c>
      <c r="M13" s="328" t="s">
        <v>137</v>
      </c>
      <c r="N13" s="328" t="s">
        <v>138</v>
      </c>
      <c r="O13" s="455"/>
      <c r="P13"/>
      <c r="Q13" s="37"/>
      <c r="R13" s="37"/>
      <c r="S13" s="37"/>
      <c r="T13" s="37"/>
      <c r="U13" s="37"/>
      <c r="V13" s="37"/>
      <c r="W13" s="37"/>
      <c r="X13" s="37"/>
      <c r="Y13" s="37"/>
      <c r="Z13" s="37"/>
      <c r="AA13" s="37"/>
      <c r="AB13" s="37"/>
      <c r="AC13" s="37"/>
    </row>
    <row r="14" spans="1:30" ht="15" customHeight="1">
      <c r="A14" s="51" t="s">
        <v>660</v>
      </c>
      <c r="B14" s="478" t="s">
        <v>906</v>
      </c>
      <c r="C14" s="475">
        <f>SUMIF('4-Basis ruimtestaat'!B:B,'2-Kosten per locatie'!A14,'4-Basis ruimtestaat'!J:J)</f>
        <v>2791.5800003468985</v>
      </c>
      <c r="D14" s="306">
        <v>1</v>
      </c>
      <c r="E14" s="307">
        <f>_xlfn.MAXIFS('4-Basis ruimtestaat'!L:L,'4-Basis ruimtestaat'!B:B,'2-Kosten per locatie'!A14)</f>
        <v>255</v>
      </c>
      <c r="F14" s="448" t="e">
        <f>SUMIF('4-Basis ruimtestaat'!B:B,'2-Kosten per locatie'!A14,'4-Basis ruimtestaat'!N:N)</f>
        <v>#DIV/0!</v>
      </c>
      <c r="G14" s="309" t="e">
        <f t="shared" ref="G14:G29" si="0">IF(F14&lt;(E14*$D$2),E14*$D$2-F14,0)</f>
        <v>#DIV/0!</v>
      </c>
      <c r="H14" s="308" t="e">
        <f t="shared" ref="H14:H29" si="1">F14*$D$5</f>
        <v>#DIV/0!</v>
      </c>
      <c r="I14" s="450" t="e">
        <f>(F14+G14)*'6-Opbouw uurtarief productie'!$E$47</f>
        <v>#DIV/0!</v>
      </c>
      <c r="J14" s="451" t="e">
        <f>H14*'7-Opbouw uurtarief toezicht'!$E$46</f>
        <v>#DIV/0!</v>
      </c>
      <c r="K14" s="452">
        <f>SUMIF('9-Vloeronderhoud'!A:A,A14,'9-Vloeronderhoud'!K:K)</f>
        <v>0</v>
      </c>
      <c r="L14" s="453">
        <f>SUMIF('10-Glasbewassing'!A:A,A14,'10-Glasbewassing'!H:H)</f>
        <v>0</v>
      </c>
      <c r="M14" s="453" t="e">
        <f t="shared" ref="M14:M29" si="2">SUM(I14:K14)</f>
        <v>#DIV/0!</v>
      </c>
      <c r="N14" s="453" t="e">
        <f t="shared" ref="N14:N16" si="3">M14/12</f>
        <v>#DIV/0!</v>
      </c>
      <c r="O14" s="455"/>
      <c r="P14"/>
      <c r="Q14" s="37"/>
      <c r="R14" s="37"/>
      <c r="S14" s="37"/>
      <c r="T14" s="37"/>
      <c r="U14" s="37"/>
      <c r="V14" s="37"/>
      <c r="W14" s="37"/>
      <c r="X14" s="37"/>
      <c r="Y14" s="37"/>
      <c r="Z14" s="37"/>
      <c r="AA14" s="37"/>
      <c r="AB14" s="37"/>
      <c r="AC14" s="37"/>
    </row>
    <row r="15" spans="1:30" ht="15" customHeight="1">
      <c r="A15" s="51" t="s">
        <v>661</v>
      </c>
      <c r="B15" s="477" t="s">
        <v>907</v>
      </c>
      <c r="C15" s="475">
        <f>SUMIF('4-Basis ruimtestaat'!B:B,'2-Kosten per locatie'!A15,'4-Basis ruimtestaat'!J:J)</f>
        <v>2369.4599975585934</v>
      </c>
      <c r="D15" s="306">
        <v>1</v>
      </c>
      <c r="E15" s="307">
        <f>_xlfn.MAXIFS('4-Basis ruimtestaat'!L:L,'4-Basis ruimtestaat'!B:B,'2-Kosten per locatie'!A15)</f>
        <v>255</v>
      </c>
      <c r="F15" s="448" t="e">
        <f>SUMIF('4-Basis ruimtestaat'!B:B,'2-Kosten per locatie'!A15,'4-Basis ruimtestaat'!N:N)</f>
        <v>#DIV/0!</v>
      </c>
      <c r="G15" s="309" t="e">
        <f t="shared" si="0"/>
        <v>#DIV/0!</v>
      </c>
      <c r="H15" s="308" t="e">
        <f t="shared" si="1"/>
        <v>#DIV/0!</v>
      </c>
      <c r="I15" s="450" t="e">
        <f>(F15+G15)*'6-Opbouw uurtarief productie'!$E$47</f>
        <v>#DIV/0!</v>
      </c>
      <c r="J15" s="451" t="e">
        <f>H15*'7-Opbouw uurtarief toezicht'!$E$46</f>
        <v>#DIV/0!</v>
      </c>
      <c r="K15" s="452">
        <f>SUMIF('9-Vloeronderhoud'!A:A,A15,'9-Vloeronderhoud'!K:K)</f>
        <v>0</v>
      </c>
      <c r="L15" s="453">
        <f>SUMIF('10-Glasbewassing'!A:A,A15,'10-Glasbewassing'!H:H)</f>
        <v>0</v>
      </c>
      <c r="M15" s="453" t="e">
        <f t="shared" si="2"/>
        <v>#DIV/0!</v>
      </c>
      <c r="N15" s="453" t="e">
        <f t="shared" si="3"/>
        <v>#DIV/0!</v>
      </c>
      <c r="O15" s="455"/>
      <c r="P15"/>
      <c r="Q15" s="37"/>
      <c r="R15" s="37"/>
      <c r="S15" s="37"/>
      <c r="T15" s="37"/>
      <c r="U15" s="37"/>
      <c r="V15" s="37"/>
      <c r="W15" s="37"/>
      <c r="X15" s="37"/>
      <c r="Y15" s="37"/>
      <c r="Z15" s="37"/>
      <c r="AA15" s="37"/>
      <c r="AB15" s="37"/>
      <c r="AC15" s="37"/>
    </row>
    <row r="16" spans="1:30" ht="15" customHeight="1">
      <c r="A16" s="51" t="s">
        <v>673</v>
      </c>
      <c r="B16" s="478" t="s">
        <v>908</v>
      </c>
      <c r="C16" s="475">
        <f>SUMIF('4-Basis ruimtestaat'!B:B,'2-Kosten per locatie'!A16,'4-Basis ruimtestaat'!J:J)</f>
        <v>976.64200000000017</v>
      </c>
      <c r="D16" s="306">
        <v>1</v>
      </c>
      <c r="E16" s="307">
        <f>_xlfn.MAXIFS('4-Basis ruimtestaat'!L:L,'4-Basis ruimtestaat'!B:B,'2-Kosten per locatie'!A16)</f>
        <v>255</v>
      </c>
      <c r="F16" s="448" t="e">
        <f>SUMIF('4-Basis ruimtestaat'!B:B,'2-Kosten per locatie'!A16,'4-Basis ruimtestaat'!N:N)</f>
        <v>#DIV/0!</v>
      </c>
      <c r="G16" s="309" t="e">
        <f t="shared" si="0"/>
        <v>#DIV/0!</v>
      </c>
      <c r="H16" s="308" t="e">
        <f t="shared" si="1"/>
        <v>#DIV/0!</v>
      </c>
      <c r="I16" s="450" t="e">
        <f>(F16+G16)*'6-Opbouw uurtarief productie'!$E$47</f>
        <v>#DIV/0!</v>
      </c>
      <c r="J16" s="451" t="e">
        <f>H16*'7-Opbouw uurtarief toezicht'!$E$46</f>
        <v>#DIV/0!</v>
      </c>
      <c r="K16" s="452">
        <f>SUMIF('9-Vloeronderhoud'!A:A,A16,'9-Vloeronderhoud'!K:K)</f>
        <v>0</v>
      </c>
      <c r="L16" s="453">
        <f>SUMIF('10-Glasbewassing'!A:A,A16,'10-Glasbewassing'!H:H)</f>
        <v>0</v>
      </c>
      <c r="M16" s="453" t="e">
        <f t="shared" si="2"/>
        <v>#DIV/0!</v>
      </c>
      <c r="N16" s="453" t="e">
        <f t="shared" si="3"/>
        <v>#DIV/0!</v>
      </c>
      <c r="O16" s="455"/>
      <c r="P16"/>
      <c r="Q16" s="37"/>
      <c r="R16" s="37"/>
      <c r="S16" s="37"/>
      <c r="T16" s="37"/>
      <c r="U16" s="37"/>
      <c r="V16" s="37"/>
      <c r="W16" s="37"/>
      <c r="X16" s="37"/>
      <c r="Y16" s="37"/>
      <c r="Z16" s="37"/>
      <c r="AA16" s="37"/>
      <c r="AB16" s="37"/>
      <c r="AC16" s="37"/>
    </row>
    <row r="17" spans="1:29" ht="15" customHeight="1">
      <c r="A17" s="51" t="s">
        <v>860</v>
      </c>
      <c r="B17" s="477" t="s">
        <v>915</v>
      </c>
      <c r="C17" s="475">
        <f>SUMIF('4-Basis ruimtestaat'!B:B,'2-Kosten per locatie'!A17,'4-Basis ruimtestaat'!J:J)</f>
        <v>2447.3199999999988</v>
      </c>
      <c r="D17" s="306">
        <v>1</v>
      </c>
      <c r="E17" s="307">
        <f>_xlfn.MAXIFS('4-Basis ruimtestaat'!L:L,'4-Basis ruimtestaat'!B:B,'2-Kosten per locatie'!A17)</f>
        <v>255</v>
      </c>
      <c r="F17" s="448" t="e">
        <f>SUMIF('4-Basis ruimtestaat'!B:B,'2-Kosten per locatie'!A17,'4-Basis ruimtestaat'!N:N)</f>
        <v>#DIV/0!</v>
      </c>
      <c r="G17" s="309" t="e">
        <f t="shared" si="0"/>
        <v>#DIV/0!</v>
      </c>
      <c r="H17" s="308" t="e">
        <f t="shared" si="1"/>
        <v>#DIV/0!</v>
      </c>
      <c r="I17" s="450" t="e">
        <f>(F17+G17)*'6-Opbouw uurtarief productie'!$E$47</f>
        <v>#DIV/0!</v>
      </c>
      <c r="J17" s="451" t="e">
        <f>H17*'7-Opbouw uurtarief toezicht'!$E$46</f>
        <v>#DIV/0!</v>
      </c>
      <c r="K17" s="452">
        <f>SUMIF('9-Vloeronderhoud'!A:A,A17,'9-Vloeronderhoud'!K:K)</f>
        <v>0</v>
      </c>
      <c r="L17" s="453">
        <f>SUMIF('10-Glasbewassing'!A:A,A17,'10-Glasbewassing'!H:H)</f>
        <v>0</v>
      </c>
      <c r="M17" s="453" t="e">
        <f t="shared" si="2"/>
        <v>#DIV/0!</v>
      </c>
      <c r="N17" s="453" t="e">
        <f t="shared" ref="N17:N29" si="4">M17/12</f>
        <v>#DIV/0!</v>
      </c>
      <c r="O17" s="455"/>
      <c r="P17"/>
      <c r="Q17" s="37"/>
      <c r="R17" s="37"/>
      <c r="S17" s="37"/>
      <c r="T17" s="37"/>
      <c r="U17" s="37"/>
      <c r="V17" s="37"/>
      <c r="W17" s="37"/>
      <c r="X17" s="37"/>
      <c r="Y17" s="37"/>
      <c r="Z17" s="37"/>
      <c r="AA17" s="37"/>
      <c r="AB17" s="37"/>
      <c r="AC17" s="37"/>
    </row>
    <row r="18" spans="1:29" ht="15" customHeight="1">
      <c r="A18" s="51" t="s">
        <v>672</v>
      </c>
      <c r="B18" s="478" t="s">
        <v>909</v>
      </c>
      <c r="C18" s="475">
        <f>SUMIF('4-Basis ruimtestaat'!B:B,'2-Kosten per locatie'!A18,'4-Basis ruimtestaat'!J:J)</f>
        <v>1609.8</v>
      </c>
      <c r="D18" s="306">
        <v>1</v>
      </c>
      <c r="E18" s="307">
        <f>_xlfn.MAXIFS('4-Basis ruimtestaat'!L:L,'4-Basis ruimtestaat'!B:B,'2-Kosten per locatie'!A18)</f>
        <v>255</v>
      </c>
      <c r="F18" s="448" t="e">
        <f>SUMIF('4-Basis ruimtestaat'!B:B,'2-Kosten per locatie'!A18,'4-Basis ruimtestaat'!N:N)</f>
        <v>#DIV/0!</v>
      </c>
      <c r="G18" s="309" t="e">
        <f t="shared" si="0"/>
        <v>#DIV/0!</v>
      </c>
      <c r="H18" s="308" t="e">
        <f t="shared" si="1"/>
        <v>#DIV/0!</v>
      </c>
      <c r="I18" s="450" t="e">
        <f>(F18+G18)*'6-Opbouw uurtarief productie'!$E$47</f>
        <v>#DIV/0!</v>
      </c>
      <c r="J18" s="451" t="e">
        <f>H18*'7-Opbouw uurtarief toezicht'!$E$46</f>
        <v>#DIV/0!</v>
      </c>
      <c r="K18" s="452">
        <f>SUMIF('9-Vloeronderhoud'!A:A,A18,'9-Vloeronderhoud'!K:K)</f>
        <v>0</v>
      </c>
      <c r="L18" s="453">
        <f>SUMIF('10-Glasbewassing'!A:A,A18,'10-Glasbewassing'!H:H)</f>
        <v>0</v>
      </c>
      <c r="M18" s="453" t="e">
        <f t="shared" si="2"/>
        <v>#DIV/0!</v>
      </c>
      <c r="N18" s="453" t="e">
        <f t="shared" si="4"/>
        <v>#DIV/0!</v>
      </c>
      <c r="O18" s="455"/>
      <c r="P18"/>
      <c r="Q18" s="37"/>
      <c r="R18" s="37"/>
      <c r="S18" s="37"/>
      <c r="T18" s="37"/>
      <c r="U18" s="37"/>
      <c r="V18" s="37"/>
      <c r="W18" s="37"/>
      <c r="X18" s="37"/>
      <c r="Y18" s="37"/>
      <c r="Z18" s="37"/>
      <c r="AA18" s="37"/>
      <c r="AB18" s="37"/>
      <c r="AC18" s="37"/>
    </row>
    <row r="19" spans="1:29" ht="15" customHeight="1">
      <c r="A19" s="51" t="s">
        <v>663</v>
      </c>
      <c r="B19" s="477" t="s">
        <v>910</v>
      </c>
      <c r="C19" s="475">
        <f>SUMIF('4-Basis ruimtestaat'!B:B,'2-Kosten per locatie'!A19,'4-Basis ruimtestaat'!J:J)</f>
        <v>1319.3799884700775</v>
      </c>
      <c r="D19" s="306">
        <v>1</v>
      </c>
      <c r="E19" s="307">
        <f>_xlfn.MAXIFS('4-Basis ruimtestaat'!L:L,'4-Basis ruimtestaat'!B:B,'2-Kosten per locatie'!A19)</f>
        <v>201</v>
      </c>
      <c r="F19" s="448" t="e">
        <f>SUMIF('4-Basis ruimtestaat'!B:B,'2-Kosten per locatie'!A19,'4-Basis ruimtestaat'!N:N)</f>
        <v>#DIV/0!</v>
      </c>
      <c r="G19" s="309" t="e">
        <f t="shared" si="0"/>
        <v>#DIV/0!</v>
      </c>
      <c r="H19" s="308" t="e">
        <f t="shared" si="1"/>
        <v>#DIV/0!</v>
      </c>
      <c r="I19" s="450" t="e">
        <f>(F19+G19)*'6-Opbouw uurtarief productie'!$E$47</f>
        <v>#DIV/0!</v>
      </c>
      <c r="J19" s="451" t="e">
        <f>H19*'7-Opbouw uurtarief toezicht'!$E$46</f>
        <v>#DIV/0!</v>
      </c>
      <c r="K19" s="452">
        <f>SUMIF('9-Vloeronderhoud'!A:A,A19,'9-Vloeronderhoud'!K:K)</f>
        <v>0</v>
      </c>
      <c r="L19" s="453">
        <f>SUMIF('10-Glasbewassing'!A:A,A19,'10-Glasbewassing'!H:H)</f>
        <v>0</v>
      </c>
      <c r="M19" s="453" t="e">
        <f t="shared" si="2"/>
        <v>#DIV/0!</v>
      </c>
      <c r="N19" s="453" t="e">
        <f t="shared" si="4"/>
        <v>#DIV/0!</v>
      </c>
      <c r="O19" s="455"/>
      <c r="P19"/>
      <c r="Q19" s="37"/>
      <c r="R19" s="37"/>
      <c r="S19" s="37"/>
      <c r="T19" s="37"/>
      <c r="U19" s="37"/>
      <c r="V19" s="37"/>
      <c r="W19" s="37"/>
      <c r="X19" s="37"/>
      <c r="Y19" s="37"/>
      <c r="Z19" s="37"/>
      <c r="AA19" s="37"/>
      <c r="AB19" s="37"/>
      <c r="AC19" s="37"/>
    </row>
    <row r="20" spans="1:29" ht="15" customHeight="1">
      <c r="A20" s="51" t="s">
        <v>664</v>
      </c>
      <c r="B20" s="477" t="s">
        <v>912</v>
      </c>
      <c r="C20" s="475">
        <f>SUMIF('4-Basis ruimtestaat'!B:B,'2-Kosten per locatie'!A20,'4-Basis ruimtestaat'!J:J)</f>
        <v>1024.0400021123887</v>
      </c>
      <c r="D20" s="306">
        <v>1</v>
      </c>
      <c r="E20" s="307">
        <f>_xlfn.MAXIFS('4-Basis ruimtestaat'!L:L,'4-Basis ruimtestaat'!B:B,'2-Kosten per locatie'!A20)</f>
        <v>255</v>
      </c>
      <c r="F20" s="448" t="e">
        <f>SUMIF('4-Basis ruimtestaat'!B:B,'2-Kosten per locatie'!A20,'4-Basis ruimtestaat'!N:N)</f>
        <v>#DIV/0!</v>
      </c>
      <c r="G20" s="309" t="e">
        <f t="shared" si="0"/>
        <v>#DIV/0!</v>
      </c>
      <c r="H20" s="308" t="e">
        <f t="shared" si="1"/>
        <v>#DIV/0!</v>
      </c>
      <c r="I20" s="450" t="e">
        <f>(F20+G20)*'6-Opbouw uurtarief productie'!$E$47</f>
        <v>#DIV/0!</v>
      </c>
      <c r="J20" s="451" t="e">
        <f>H20*'7-Opbouw uurtarief toezicht'!$E$46</f>
        <v>#DIV/0!</v>
      </c>
      <c r="K20" s="452">
        <f>SUMIF('9-Vloeronderhoud'!A:A,A20,'9-Vloeronderhoud'!K:K)</f>
        <v>0</v>
      </c>
      <c r="L20" s="453">
        <f>SUMIF('10-Glasbewassing'!A:A,A20,'10-Glasbewassing'!H:H)</f>
        <v>0</v>
      </c>
      <c r="M20" s="453" t="e">
        <f t="shared" si="2"/>
        <v>#DIV/0!</v>
      </c>
      <c r="N20" s="453" t="e">
        <f t="shared" si="4"/>
        <v>#DIV/0!</v>
      </c>
      <c r="O20" s="455"/>
      <c r="P20"/>
      <c r="Q20" s="37"/>
      <c r="R20" s="37"/>
      <c r="S20" s="37"/>
      <c r="T20" s="37"/>
      <c r="U20" s="37"/>
      <c r="V20" s="37"/>
      <c r="W20" s="37"/>
      <c r="X20" s="37"/>
      <c r="Y20" s="37"/>
      <c r="Z20" s="37"/>
      <c r="AA20" s="37"/>
      <c r="AB20" s="37"/>
      <c r="AC20" s="37"/>
    </row>
    <row r="21" spans="1:29" ht="15" customHeight="1">
      <c r="A21" s="51" t="s">
        <v>665</v>
      </c>
      <c r="B21" s="477" t="s">
        <v>912</v>
      </c>
      <c r="C21" s="475">
        <f>SUMIF('4-Basis ruimtestaat'!B:B,'2-Kosten per locatie'!A21,'4-Basis ruimtestaat'!J:J)</f>
        <v>1371.7000014758112</v>
      </c>
      <c r="D21" s="306">
        <v>1</v>
      </c>
      <c r="E21" s="307">
        <f>_xlfn.MAXIFS('4-Basis ruimtestaat'!L:L,'4-Basis ruimtestaat'!B:B,'2-Kosten per locatie'!A21)</f>
        <v>201</v>
      </c>
      <c r="F21" s="448" t="e">
        <f>SUMIF('4-Basis ruimtestaat'!B:B,'2-Kosten per locatie'!A21,'4-Basis ruimtestaat'!N:N)</f>
        <v>#DIV/0!</v>
      </c>
      <c r="G21" s="309" t="e">
        <f t="shared" si="0"/>
        <v>#DIV/0!</v>
      </c>
      <c r="H21" s="308" t="e">
        <f t="shared" si="1"/>
        <v>#DIV/0!</v>
      </c>
      <c r="I21" s="450" t="e">
        <f>(F21+G21)*'6-Opbouw uurtarief productie'!$E$47</f>
        <v>#DIV/0!</v>
      </c>
      <c r="J21" s="451" t="e">
        <f>H21*'7-Opbouw uurtarief toezicht'!$E$46</f>
        <v>#DIV/0!</v>
      </c>
      <c r="K21" s="452">
        <f>SUMIF('9-Vloeronderhoud'!A:A,A21,'9-Vloeronderhoud'!K:K)</f>
        <v>0</v>
      </c>
      <c r="L21" s="453">
        <f>SUMIF('10-Glasbewassing'!A:A,A21,'10-Glasbewassing'!H:H)</f>
        <v>0</v>
      </c>
      <c r="M21" s="453" t="e">
        <f t="shared" si="2"/>
        <v>#DIV/0!</v>
      </c>
      <c r="N21" s="453" t="e">
        <f t="shared" si="4"/>
        <v>#DIV/0!</v>
      </c>
      <c r="O21" s="455"/>
      <c r="P21"/>
      <c r="Q21" s="37"/>
      <c r="R21" s="37"/>
      <c r="S21" s="37"/>
      <c r="T21" s="37"/>
      <c r="U21" s="37"/>
      <c r="V21" s="37"/>
      <c r="W21" s="37"/>
      <c r="X21" s="37"/>
      <c r="Y21" s="37"/>
      <c r="Z21" s="37"/>
      <c r="AA21" s="37"/>
      <c r="AB21" s="37"/>
      <c r="AC21" s="37"/>
    </row>
    <row r="22" spans="1:29" ht="15" customHeight="1">
      <c r="A22" s="51" t="s">
        <v>671</v>
      </c>
      <c r="B22" s="478" t="s">
        <v>913</v>
      </c>
      <c r="C22" s="475">
        <f>SUMIF('4-Basis ruimtestaat'!B:B,'2-Kosten per locatie'!A22,'4-Basis ruimtestaat'!J:J)</f>
        <v>1544.110005814433</v>
      </c>
      <c r="D22" s="306">
        <v>1</v>
      </c>
      <c r="E22" s="307">
        <f>_xlfn.MAXIFS('4-Basis ruimtestaat'!L:L,'4-Basis ruimtestaat'!B:B,'2-Kosten per locatie'!A22)</f>
        <v>255</v>
      </c>
      <c r="F22" s="448" t="e">
        <f>SUMIF('4-Basis ruimtestaat'!B:B,'2-Kosten per locatie'!A22,'4-Basis ruimtestaat'!N:N)</f>
        <v>#DIV/0!</v>
      </c>
      <c r="G22" s="309" t="e">
        <f t="shared" si="0"/>
        <v>#DIV/0!</v>
      </c>
      <c r="H22" s="308" t="e">
        <f t="shared" si="1"/>
        <v>#DIV/0!</v>
      </c>
      <c r="I22" s="450" t="e">
        <f>(F22+G22)*'6-Opbouw uurtarief productie'!$E$47</f>
        <v>#DIV/0!</v>
      </c>
      <c r="J22" s="451" t="e">
        <f>H22*'7-Opbouw uurtarief toezicht'!$E$46</f>
        <v>#DIV/0!</v>
      </c>
      <c r="K22" s="452">
        <f>SUMIF('9-Vloeronderhoud'!A:A,A22,'9-Vloeronderhoud'!K:K)</f>
        <v>0</v>
      </c>
      <c r="L22" s="453">
        <f>SUMIF('10-Glasbewassing'!A:A,A22,'10-Glasbewassing'!H:H)</f>
        <v>0</v>
      </c>
      <c r="M22" s="453" t="e">
        <f t="shared" si="2"/>
        <v>#DIV/0!</v>
      </c>
      <c r="N22" s="453" t="e">
        <f t="shared" si="4"/>
        <v>#DIV/0!</v>
      </c>
      <c r="O22" s="455"/>
      <c r="P22"/>
      <c r="Q22" s="37"/>
      <c r="R22" s="37"/>
      <c r="S22" s="37"/>
      <c r="T22" s="37"/>
      <c r="U22" s="37"/>
      <c r="V22" s="37"/>
      <c r="W22" s="37"/>
      <c r="X22" s="37"/>
      <c r="Y22" s="37"/>
      <c r="Z22" s="37"/>
      <c r="AA22" s="37"/>
      <c r="AB22" s="37"/>
      <c r="AC22" s="37"/>
    </row>
    <row r="23" spans="1:29" ht="15" customHeight="1">
      <c r="A23" s="51" t="s">
        <v>666</v>
      </c>
      <c r="B23" s="477" t="s">
        <v>914</v>
      </c>
      <c r="C23" s="475">
        <f>SUMIF('4-Basis ruimtestaat'!B:B,'2-Kosten per locatie'!A23,'4-Basis ruimtestaat'!J:J)</f>
        <v>2938.6800084161764</v>
      </c>
      <c r="D23" s="306">
        <v>1</v>
      </c>
      <c r="E23" s="307">
        <f>_xlfn.MAXIFS('4-Basis ruimtestaat'!L:L,'4-Basis ruimtestaat'!B:B,'2-Kosten per locatie'!A23)</f>
        <v>255</v>
      </c>
      <c r="F23" s="448" t="e">
        <f>SUMIF('4-Basis ruimtestaat'!B:B,'2-Kosten per locatie'!A23,'4-Basis ruimtestaat'!N:N)</f>
        <v>#DIV/0!</v>
      </c>
      <c r="G23" s="309" t="e">
        <f t="shared" si="0"/>
        <v>#DIV/0!</v>
      </c>
      <c r="H23" s="308" t="e">
        <f t="shared" si="1"/>
        <v>#DIV/0!</v>
      </c>
      <c r="I23" s="450" t="e">
        <f>(F23+G23)*'6-Opbouw uurtarief productie'!$E$47</f>
        <v>#DIV/0!</v>
      </c>
      <c r="J23" s="451" t="e">
        <f>H23*'7-Opbouw uurtarief toezicht'!$E$46</f>
        <v>#DIV/0!</v>
      </c>
      <c r="K23" s="452">
        <f>SUMIF('9-Vloeronderhoud'!A:A,A23,'9-Vloeronderhoud'!K:K)</f>
        <v>0</v>
      </c>
      <c r="L23" s="453">
        <f>SUMIF('10-Glasbewassing'!A:A,A23,'10-Glasbewassing'!H:H)</f>
        <v>0</v>
      </c>
      <c r="M23" s="453" t="e">
        <f t="shared" si="2"/>
        <v>#DIV/0!</v>
      </c>
      <c r="N23" s="453" t="e">
        <f t="shared" si="4"/>
        <v>#DIV/0!</v>
      </c>
      <c r="O23" s="455"/>
      <c r="P23"/>
      <c r="Q23" s="37"/>
      <c r="R23" s="37"/>
      <c r="S23" s="37"/>
      <c r="T23" s="37"/>
      <c r="U23" s="37"/>
      <c r="V23" s="37"/>
      <c r="W23" s="37"/>
      <c r="X23" s="37"/>
      <c r="Y23" s="37"/>
      <c r="Z23" s="37"/>
      <c r="AA23" s="37"/>
      <c r="AB23" s="37"/>
      <c r="AC23" s="37"/>
    </row>
    <row r="24" spans="1:29" ht="16.2" customHeight="1">
      <c r="A24" s="433" t="s">
        <v>667</v>
      </c>
      <c r="B24" s="477" t="s">
        <v>905</v>
      </c>
      <c r="C24" s="475">
        <f>SUMIF('4-Basis ruimtestaat'!B:B,'2-Kosten per locatie'!A24,'4-Basis ruimtestaat'!J:J)</f>
        <v>716.98000027418141</v>
      </c>
      <c r="D24" s="306">
        <v>1</v>
      </c>
      <c r="E24" s="307">
        <f>_xlfn.MAXIFS('4-Basis ruimtestaat'!L:L,'4-Basis ruimtestaat'!B:B,'2-Kosten per locatie'!A24)</f>
        <v>224</v>
      </c>
      <c r="F24" s="448" t="e">
        <f>SUMIF('4-Basis ruimtestaat'!B:B,'2-Kosten per locatie'!A24,'4-Basis ruimtestaat'!N:N)</f>
        <v>#DIV/0!</v>
      </c>
      <c r="G24" s="309" t="e">
        <f t="shared" si="0"/>
        <v>#DIV/0!</v>
      </c>
      <c r="H24" s="308" t="e">
        <f t="shared" si="1"/>
        <v>#DIV/0!</v>
      </c>
      <c r="I24" s="450" t="e">
        <f>(F24+G24)*'6-Opbouw uurtarief productie'!$E$47</f>
        <v>#DIV/0!</v>
      </c>
      <c r="J24" s="451" t="e">
        <f>H24*'7-Opbouw uurtarief toezicht'!$E$46</f>
        <v>#DIV/0!</v>
      </c>
      <c r="K24" s="452">
        <f>SUMIF('9-Vloeronderhoud'!A:A,A24,'9-Vloeronderhoud'!K:K)</f>
        <v>0</v>
      </c>
      <c r="L24" s="453">
        <f>SUMIF('10-Glasbewassing'!A:A,A24,'10-Glasbewassing'!H:H)</f>
        <v>0</v>
      </c>
      <c r="M24" s="453" t="e">
        <f t="shared" si="2"/>
        <v>#DIV/0!</v>
      </c>
      <c r="N24" s="453" t="e">
        <f t="shared" si="4"/>
        <v>#DIV/0!</v>
      </c>
      <c r="O24" s="455"/>
      <c r="P24"/>
      <c r="Q24" s="37"/>
      <c r="R24" s="37"/>
      <c r="S24" s="37"/>
      <c r="T24" s="37"/>
      <c r="U24" s="37"/>
      <c r="V24" s="37"/>
      <c r="W24" s="37"/>
      <c r="X24" s="37"/>
      <c r="Y24" s="37"/>
      <c r="Z24" s="37"/>
      <c r="AA24" s="37"/>
      <c r="AB24" s="37"/>
      <c r="AC24" s="37"/>
    </row>
    <row r="25" spans="1:29" ht="16.2" customHeight="1">
      <c r="A25" s="433" t="s">
        <v>668</v>
      </c>
      <c r="B25" s="477" t="s">
        <v>911</v>
      </c>
      <c r="C25" s="475">
        <f>SUMIF('4-Basis ruimtestaat'!B:B,'2-Kosten per locatie'!A25,'4-Basis ruimtestaat'!J:J)</f>
        <v>2063.6399892163276</v>
      </c>
      <c r="D25" s="306">
        <v>1</v>
      </c>
      <c r="E25" s="307">
        <f>_xlfn.MAXIFS('4-Basis ruimtestaat'!L:L,'4-Basis ruimtestaat'!B:B,'2-Kosten per locatie'!A25)</f>
        <v>255</v>
      </c>
      <c r="F25" s="448" t="e">
        <f>SUMIF('4-Basis ruimtestaat'!B:B,'2-Kosten per locatie'!A25,'4-Basis ruimtestaat'!N:N)</f>
        <v>#DIV/0!</v>
      </c>
      <c r="G25" s="309" t="e">
        <f t="shared" si="0"/>
        <v>#DIV/0!</v>
      </c>
      <c r="H25" s="308" t="e">
        <f t="shared" si="1"/>
        <v>#DIV/0!</v>
      </c>
      <c r="I25" s="450" t="e">
        <f>(F25+G25)*'6-Opbouw uurtarief productie'!$E$47</f>
        <v>#DIV/0!</v>
      </c>
      <c r="J25" s="451" t="e">
        <f>H25*'7-Opbouw uurtarief toezicht'!$E$46</f>
        <v>#DIV/0!</v>
      </c>
      <c r="K25" s="452">
        <f>SUMIF('9-Vloeronderhoud'!A:A,A25,'9-Vloeronderhoud'!K:K)</f>
        <v>0</v>
      </c>
      <c r="L25" s="453">
        <f>SUMIF('10-Glasbewassing'!A:A,A25,'10-Glasbewassing'!H:H)</f>
        <v>0</v>
      </c>
      <c r="M25" s="453" t="e">
        <f t="shared" si="2"/>
        <v>#DIV/0!</v>
      </c>
      <c r="N25" s="453" t="e">
        <f t="shared" si="4"/>
        <v>#DIV/0!</v>
      </c>
      <c r="O25" s="455"/>
      <c r="P25"/>
      <c r="Q25" s="37"/>
      <c r="R25" s="37"/>
      <c r="S25" s="37"/>
      <c r="T25" s="37"/>
      <c r="U25" s="37"/>
      <c r="V25" s="37"/>
      <c r="W25" s="37"/>
      <c r="X25" s="37"/>
      <c r="Y25" s="37"/>
      <c r="Z25" s="37"/>
      <c r="AA25" s="37"/>
      <c r="AB25" s="37"/>
      <c r="AC25" s="37"/>
    </row>
    <row r="26" spans="1:29" ht="16.2" customHeight="1">
      <c r="A26" s="433" t="s">
        <v>662</v>
      </c>
      <c r="B26" s="477" t="s">
        <v>910</v>
      </c>
      <c r="C26" s="475">
        <f>SUMIF('4-Basis ruimtestaat'!B:B,'2-Kosten per locatie'!A26,'4-Basis ruimtestaat'!J:J)</f>
        <v>1665.5000000000002</v>
      </c>
      <c r="D26" s="306">
        <v>1</v>
      </c>
      <c r="E26" s="307">
        <f>_xlfn.MAXIFS('4-Basis ruimtestaat'!L:L,'4-Basis ruimtestaat'!B:B,'2-Kosten per locatie'!A26)</f>
        <v>201</v>
      </c>
      <c r="F26" s="448" t="e">
        <f>SUMIF('4-Basis ruimtestaat'!B:B,'2-Kosten per locatie'!A26,'4-Basis ruimtestaat'!N:N)</f>
        <v>#DIV/0!</v>
      </c>
      <c r="G26" s="309" t="e">
        <f t="shared" si="0"/>
        <v>#DIV/0!</v>
      </c>
      <c r="H26" s="308" t="e">
        <f t="shared" si="1"/>
        <v>#DIV/0!</v>
      </c>
      <c r="I26" s="450" t="e">
        <f>(F26+G26)*'6-Opbouw uurtarief productie'!$E$47</f>
        <v>#DIV/0!</v>
      </c>
      <c r="J26" s="451" t="e">
        <f>H26*'7-Opbouw uurtarief toezicht'!$E$46</f>
        <v>#DIV/0!</v>
      </c>
      <c r="K26" s="452">
        <f>SUMIF('9-Vloeronderhoud'!A:A,A26,'9-Vloeronderhoud'!K:K)</f>
        <v>0</v>
      </c>
      <c r="L26" s="453">
        <f>SUMIF('10-Glasbewassing'!A:A,A26,'10-Glasbewassing'!H:H)</f>
        <v>0</v>
      </c>
      <c r="M26" s="453" t="e">
        <f t="shared" si="2"/>
        <v>#DIV/0!</v>
      </c>
      <c r="N26" s="453" t="e">
        <f t="shared" si="4"/>
        <v>#DIV/0!</v>
      </c>
      <c r="O26" s="455"/>
      <c r="P26"/>
      <c r="Q26" s="37"/>
      <c r="R26" s="37"/>
      <c r="S26" s="37"/>
      <c r="T26" s="37"/>
      <c r="U26" s="37"/>
      <c r="V26" s="37"/>
      <c r="W26" s="37"/>
      <c r="X26" s="37"/>
      <c r="Y26" s="37"/>
      <c r="Z26" s="37"/>
      <c r="AA26" s="37"/>
      <c r="AB26" s="37"/>
      <c r="AC26" s="37"/>
    </row>
    <row r="27" spans="1:29" ht="16.2" customHeight="1">
      <c r="A27" s="433" t="s">
        <v>670</v>
      </c>
      <c r="B27" s="477" t="s">
        <v>918</v>
      </c>
      <c r="C27" s="475">
        <f>SUMIF('4-Basis ruimtestaat'!B:B,'2-Kosten per locatie'!A27,'4-Basis ruimtestaat'!J:J)</f>
        <v>1568.9499999046325</v>
      </c>
      <c r="D27" s="306">
        <v>1</v>
      </c>
      <c r="E27" s="307">
        <f>_xlfn.MAXIFS('4-Basis ruimtestaat'!L:L,'4-Basis ruimtestaat'!B:B,'2-Kosten per locatie'!A27)</f>
        <v>224</v>
      </c>
      <c r="F27" s="448" t="e">
        <f>SUMIF('4-Basis ruimtestaat'!B:B,'2-Kosten per locatie'!A27,'4-Basis ruimtestaat'!N:N)</f>
        <v>#DIV/0!</v>
      </c>
      <c r="G27" s="309" t="e">
        <f t="shared" si="0"/>
        <v>#DIV/0!</v>
      </c>
      <c r="H27" s="308" t="e">
        <f t="shared" si="1"/>
        <v>#DIV/0!</v>
      </c>
      <c r="I27" s="450" t="e">
        <f>(F27+G27)*'6-Opbouw uurtarief productie'!$E$47</f>
        <v>#DIV/0!</v>
      </c>
      <c r="J27" s="451" t="e">
        <f>H27*'7-Opbouw uurtarief toezicht'!$E$46</f>
        <v>#DIV/0!</v>
      </c>
      <c r="K27" s="452">
        <f>SUMIF('9-Vloeronderhoud'!A:A,A27,'9-Vloeronderhoud'!K:K)</f>
        <v>0</v>
      </c>
      <c r="L27" s="453">
        <f>SUMIF('10-Glasbewassing'!A:A,A27,'10-Glasbewassing'!H:H)</f>
        <v>0</v>
      </c>
      <c r="M27" s="453" t="e">
        <f t="shared" si="2"/>
        <v>#DIV/0!</v>
      </c>
      <c r="N27" s="453" t="e">
        <f t="shared" si="4"/>
        <v>#DIV/0!</v>
      </c>
      <c r="O27" s="455"/>
      <c r="P27"/>
      <c r="Q27" s="37"/>
      <c r="R27" s="37"/>
      <c r="S27" s="37"/>
      <c r="T27" s="37"/>
      <c r="U27" s="37"/>
      <c r="V27" s="37"/>
      <c r="W27" s="37"/>
      <c r="X27" s="37"/>
      <c r="Y27" s="37"/>
      <c r="Z27" s="37"/>
      <c r="AA27" s="37"/>
      <c r="AB27" s="37"/>
      <c r="AC27" s="37"/>
    </row>
    <row r="28" spans="1:29" ht="16.2" customHeight="1">
      <c r="A28" s="50" t="s">
        <v>674</v>
      </c>
      <c r="B28" s="477" t="s">
        <v>917</v>
      </c>
      <c r="C28" s="475">
        <f>SUMIF('4-Basis ruimtestaat'!B:B,'2-Kosten per locatie'!A28,'4-Basis ruimtestaat'!J:J)</f>
        <v>271.49999999999994</v>
      </c>
      <c r="D28" s="306">
        <v>1</v>
      </c>
      <c r="E28" s="307">
        <f>_xlfn.MAXIFS('4-Basis ruimtestaat'!L:L,'4-Basis ruimtestaat'!B:B,'2-Kosten per locatie'!A28)</f>
        <v>0</v>
      </c>
      <c r="F28" s="448">
        <f>SUMIF('4-Basis ruimtestaat'!B:B,'2-Kosten per locatie'!A28,'4-Basis ruimtestaat'!N:N)</f>
        <v>0</v>
      </c>
      <c r="G28" s="309">
        <f t="shared" si="0"/>
        <v>0</v>
      </c>
      <c r="H28" s="308">
        <f t="shared" si="1"/>
        <v>0</v>
      </c>
      <c r="I28" s="450" t="e">
        <f>(F28+G28)*'6-Opbouw uurtarief productie'!$E$47</f>
        <v>#DIV/0!</v>
      </c>
      <c r="J28" s="451" t="e">
        <f>H28*'7-Opbouw uurtarief toezicht'!$E$46</f>
        <v>#DIV/0!</v>
      </c>
      <c r="K28" s="452">
        <f>SUMIF('9-Vloeronderhoud'!A:A,A28,'9-Vloeronderhoud'!K:K)</f>
        <v>0</v>
      </c>
      <c r="L28" s="453">
        <f>SUMIF('10-Glasbewassing'!A:A,A28,'10-Glasbewassing'!H:H)</f>
        <v>0</v>
      </c>
      <c r="M28" s="453" t="e">
        <f t="shared" si="2"/>
        <v>#DIV/0!</v>
      </c>
      <c r="N28" s="453" t="e">
        <f t="shared" si="4"/>
        <v>#DIV/0!</v>
      </c>
      <c r="O28" s="455"/>
      <c r="P28"/>
      <c r="Q28" s="37"/>
      <c r="R28" s="37"/>
      <c r="S28" s="37"/>
      <c r="T28" s="37"/>
      <c r="U28" s="37"/>
      <c r="V28" s="37"/>
      <c r="W28" s="37"/>
      <c r="X28" s="37"/>
      <c r="Y28" s="37"/>
      <c r="Z28" s="37"/>
      <c r="AA28" s="37"/>
      <c r="AB28" s="37"/>
      <c r="AC28" s="37"/>
    </row>
    <row r="29" spans="1:29" ht="16.2" customHeight="1">
      <c r="A29" s="433" t="s">
        <v>669</v>
      </c>
      <c r="B29" s="477" t="s">
        <v>916</v>
      </c>
      <c r="C29" s="475">
        <f>SUMIF('4-Basis ruimtestaat'!B:B,'2-Kosten per locatie'!A29,'4-Basis ruimtestaat'!J:J)</f>
        <v>1606.3600024271009</v>
      </c>
      <c r="D29" s="306">
        <v>1</v>
      </c>
      <c r="E29" s="307">
        <f>_xlfn.MAXIFS('4-Basis ruimtestaat'!L:L,'4-Basis ruimtestaat'!B:B,'2-Kosten per locatie'!A29)</f>
        <v>255</v>
      </c>
      <c r="F29" s="448" t="e">
        <f>SUMIF('4-Basis ruimtestaat'!B:B,'2-Kosten per locatie'!A29,'4-Basis ruimtestaat'!N:N)</f>
        <v>#DIV/0!</v>
      </c>
      <c r="G29" s="309" t="e">
        <f t="shared" si="0"/>
        <v>#DIV/0!</v>
      </c>
      <c r="H29" s="308" t="e">
        <f t="shared" si="1"/>
        <v>#DIV/0!</v>
      </c>
      <c r="I29" s="450" t="e">
        <f>(F29+G29)*'6-Opbouw uurtarief productie'!$E$47</f>
        <v>#DIV/0!</v>
      </c>
      <c r="J29" s="451" t="e">
        <f>H29*'7-Opbouw uurtarief toezicht'!$E$46</f>
        <v>#DIV/0!</v>
      </c>
      <c r="K29" s="452">
        <f>SUMIF('9-Vloeronderhoud'!A:A,A29,'9-Vloeronderhoud'!K:K)</f>
        <v>0</v>
      </c>
      <c r="L29" s="453">
        <f>SUMIF('10-Glasbewassing'!A:A,A29,'10-Glasbewassing'!H:H)</f>
        <v>0</v>
      </c>
      <c r="M29" s="453" t="e">
        <f t="shared" si="2"/>
        <v>#DIV/0!</v>
      </c>
      <c r="N29" s="453" t="e">
        <f t="shared" si="4"/>
        <v>#DIV/0!</v>
      </c>
      <c r="O29" s="455"/>
      <c r="P29"/>
      <c r="Q29" s="37"/>
      <c r="R29" s="37"/>
      <c r="S29" s="37"/>
      <c r="T29" s="37"/>
      <c r="U29" s="37"/>
      <c r="V29" s="37"/>
      <c r="W29" s="37"/>
      <c r="X29" s="37"/>
      <c r="Y29" s="37"/>
      <c r="Z29" s="37"/>
      <c r="AA29" s="37"/>
      <c r="AB29" s="37"/>
      <c r="AC29" s="37"/>
    </row>
    <row r="30" spans="1:29" ht="16.2" customHeight="1">
      <c r="A30" s="327" t="s">
        <v>8</v>
      </c>
      <c r="B30" s="50"/>
      <c r="C30" s="447">
        <f>SUM(C14:C29)</f>
        <v>26285.641996016617</v>
      </c>
      <c r="D30" s="310"/>
      <c r="E30" s="311"/>
      <c r="F30" s="449" t="e">
        <f t="shared" ref="F30:N30" si="5">SUM(F14:F29)</f>
        <v>#DIV/0!</v>
      </c>
      <c r="G30" s="312" t="e">
        <f t="shared" si="5"/>
        <v>#DIV/0!</v>
      </c>
      <c r="H30" s="312" t="e">
        <f t="shared" si="5"/>
        <v>#DIV/0!</v>
      </c>
      <c r="I30" s="454" t="e">
        <f t="shared" si="5"/>
        <v>#DIV/0!</v>
      </c>
      <c r="J30" s="454" t="e">
        <f t="shared" si="5"/>
        <v>#DIV/0!</v>
      </c>
      <c r="K30" s="454">
        <f t="shared" si="5"/>
        <v>0</v>
      </c>
      <c r="L30" s="454">
        <f t="shared" si="5"/>
        <v>0</v>
      </c>
      <c r="M30" s="454" t="e">
        <f t="shared" si="5"/>
        <v>#DIV/0!</v>
      </c>
      <c r="N30" s="454" t="e">
        <f t="shared" si="5"/>
        <v>#DIV/0!</v>
      </c>
      <c r="O30" s="455"/>
      <c r="P30"/>
      <c r="Q30" s="37"/>
      <c r="R30" s="37"/>
      <c r="S30" s="37"/>
      <c r="T30" s="37"/>
      <c r="U30" s="37"/>
      <c r="V30" s="37"/>
      <c r="W30" s="37"/>
      <c r="X30" s="37"/>
      <c r="Y30" s="37"/>
      <c r="Z30" s="37"/>
      <c r="AA30" s="37"/>
      <c r="AB30" s="37"/>
      <c r="AC30" s="37"/>
    </row>
    <row r="31" spans="1:29" ht="14.1" customHeight="1">
      <c r="N31" s="455"/>
    </row>
    <row r="32" spans="1:29" ht="14.1" customHeight="1">
      <c r="L32" s="38">
        <f>'10-Glasbewassing'!H80-'2-Kosten per locatie'!L30</f>
        <v>0</v>
      </c>
      <c r="N32" s="455"/>
    </row>
    <row r="33" spans="14:14" ht="14.1" customHeight="1">
      <c r="N33" s="455"/>
    </row>
    <row r="34" spans="14:14" ht="14.1" customHeight="1">
      <c r="N34" s="455"/>
    </row>
    <row r="35" spans="14:14" ht="14.1" customHeight="1">
      <c r="N35" s="455"/>
    </row>
    <row r="36" spans="14:14" ht="14.1" customHeight="1">
      <c r="N36" s="455"/>
    </row>
    <row r="37" spans="14:14" ht="14.1" customHeight="1">
      <c r="N37" s="455"/>
    </row>
    <row r="38" spans="14:14" ht="14.1" customHeight="1">
      <c r="N38" s="455"/>
    </row>
    <row r="39" spans="14:14" ht="14.1" customHeight="1">
      <c r="N39" s="455"/>
    </row>
    <row r="40" spans="14:14" ht="14.1" customHeight="1">
      <c r="N40" s="455"/>
    </row>
  </sheetData>
  <autoFilter ref="A13:N30" xr:uid="{00000000-0001-0000-0200-000000000000}"/>
  <printOptions horizontalCentered="1" gridLinesSet="0"/>
  <pageMargins left="0.19685039370078741" right="0.19685039370078741"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T50"/>
  <sheetViews>
    <sheetView showGridLines="0" zoomScale="85" zoomScaleNormal="85" workbookViewId="0">
      <pane ySplit="11" topLeftCell="A12" activePane="bottomLeft" state="frozen"/>
      <selection activeCell="B1" sqref="B1"/>
      <selection pane="bottomLeft" activeCell="I20" sqref="I20"/>
    </sheetView>
  </sheetViews>
  <sheetFormatPr defaultColWidth="9.109375" defaultRowHeight="13.2"/>
  <cols>
    <col min="1" max="1" width="29.6640625" style="52" customWidth="1"/>
    <col min="2" max="2" width="9.109375" style="52" customWidth="1"/>
    <col min="3" max="7" width="9.109375" style="52"/>
    <col min="8" max="8" width="10.44140625" style="52" customWidth="1"/>
    <col min="9" max="9" width="9.109375" style="52" customWidth="1"/>
    <col min="10" max="10" width="9.109375" style="52"/>
    <col min="11" max="11" width="5.44140625" style="52" bestFit="1" customWidth="1"/>
    <col min="12" max="12" width="9.109375" style="52"/>
    <col min="13" max="13" width="5.44140625" style="52" bestFit="1" customWidth="1"/>
    <col min="14" max="14" width="9.109375" style="53"/>
    <col min="15" max="15" width="5.33203125" style="52" bestFit="1" customWidth="1"/>
    <col min="16" max="16" width="9.109375" style="53"/>
    <col min="17" max="17" width="2.6640625" style="2" customWidth="1"/>
    <col min="18" max="18" width="7.88671875" style="2" customWidth="1"/>
    <col min="19" max="19" width="2.88671875" style="2" customWidth="1"/>
    <col min="20" max="16384" width="9.109375" style="2"/>
  </cols>
  <sheetData>
    <row r="1" spans="1:20" ht="16.2">
      <c r="A1" s="256" t="s">
        <v>22</v>
      </c>
    </row>
    <row r="2" spans="1:20" ht="16.2">
      <c r="A2" s="257"/>
    </row>
    <row r="3" spans="1:20" ht="18.600000000000001">
      <c r="A3" s="249" t="str">
        <f>'2-Kosten per locatie'!A3</f>
        <v>Naam opdrachtgever</v>
      </c>
      <c r="B3" s="44" t="str">
        <f>'2-Kosten per locatie'!B3</f>
        <v>Blosse Kindcentra</v>
      </c>
      <c r="C3" s="54"/>
    </row>
    <row r="4" spans="1:20" ht="18.600000000000001">
      <c r="A4" s="249" t="str">
        <f>'2-Kosten per locatie'!A4</f>
        <v>Calculatie onderdeel</v>
      </c>
      <c r="B4" s="44" t="str">
        <f ca="1">MID(CELL("bestandsnaam",$B$9),SEARCH("]",CELL("bestandsnaam",$B$9),1)+1,256)</f>
        <v>3-Productie normen</v>
      </c>
      <c r="C4" s="44"/>
    </row>
    <row r="5" spans="1:20" ht="18.600000000000001">
      <c r="A5" s="249" t="str">
        <f>'2-Kosten per locatie'!A5</f>
        <v>Gebouw/plaats</v>
      </c>
      <c r="B5" s="44" t="str">
        <f>'2-Kosten per locatie'!B5</f>
        <v>Heerhugowaard en regio</v>
      </c>
      <c r="C5" s="44"/>
    </row>
    <row r="6" spans="1:20" ht="18.600000000000001">
      <c r="A6" s="249" t="str">
        <f>'2-Kosten per locatie'!A6</f>
        <v>Referentie nummer</v>
      </c>
      <c r="B6" s="44" t="str">
        <f>'2-Kosten per locatie'!B6</f>
        <v>Blosse-EU-RT-MVD-2024</v>
      </c>
      <c r="C6" s="44"/>
      <c r="L6" s="53"/>
      <c r="M6" s="53"/>
      <c r="N6" s="52"/>
      <c r="P6" s="52"/>
      <c r="Q6" s="52"/>
      <c r="R6" s="52"/>
      <c r="S6" s="52"/>
    </row>
    <row r="7" spans="1:20" ht="18.600000000000001">
      <c r="A7" s="249"/>
      <c r="B7" s="44"/>
      <c r="C7" s="44"/>
      <c r="L7" s="53"/>
      <c r="M7" s="53"/>
      <c r="N7" s="52"/>
      <c r="P7" s="52"/>
      <c r="Q7" s="52"/>
      <c r="R7" s="52"/>
      <c r="S7" s="52"/>
    </row>
    <row r="8" spans="1:20" ht="18.600000000000001">
      <c r="A8" s="249"/>
      <c r="B8" s="44"/>
      <c r="C8" s="232" t="s">
        <v>142</v>
      </c>
      <c r="D8" s="233"/>
      <c r="E8" s="233"/>
      <c r="F8" s="233"/>
      <c r="G8" s="233"/>
      <c r="H8" s="340" t="e">
        <f>SUM('4-Basis ruimtestaat'!S:S)/SUM('4-Basis ruimtestaat'!N:N)</f>
        <v>#DIV/0!</v>
      </c>
      <c r="I8" s="340"/>
      <c r="J8" s="234" t="s">
        <v>143</v>
      </c>
      <c r="L8" s="53"/>
      <c r="M8" s="53"/>
      <c r="N8" s="52"/>
      <c r="P8" s="52"/>
      <c r="Q8" s="52"/>
      <c r="R8" s="52"/>
      <c r="S8" s="52"/>
    </row>
    <row r="9" spans="1:20">
      <c r="A9" s="55"/>
      <c r="B9" s="56"/>
      <c r="C9" s="56"/>
      <c r="D9" s="57"/>
      <c r="E9" s="58"/>
      <c r="F9" s="58"/>
      <c r="G9" s="58"/>
      <c r="H9" s="58"/>
      <c r="I9" s="58"/>
      <c r="J9" s="58"/>
      <c r="K9" s="59"/>
      <c r="L9" s="59"/>
      <c r="M9" s="60"/>
      <c r="N9" s="2"/>
      <c r="O9" s="2"/>
      <c r="P9" s="2"/>
    </row>
    <row r="10" spans="1:20" ht="27.75" customHeight="1">
      <c r="A10" s="250" t="s">
        <v>94</v>
      </c>
      <c r="B10" s="251">
        <v>12</v>
      </c>
      <c r="C10" s="251">
        <v>36</v>
      </c>
      <c r="D10" s="251">
        <v>40</v>
      </c>
      <c r="E10" s="251">
        <v>52</v>
      </c>
      <c r="F10" s="251">
        <v>104</v>
      </c>
      <c r="G10" s="251">
        <v>120</v>
      </c>
      <c r="H10" s="251">
        <v>144</v>
      </c>
      <c r="I10" s="251">
        <v>156</v>
      </c>
      <c r="J10" s="251">
        <v>200</v>
      </c>
      <c r="K10" s="251">
        <v>201</v>
      </c>
      <c r="L10" s="251">
        <v>208</v>
      </c>
      <c r="M10" s="251">
        <v>224</v>
      </c>
      <c r="N10" s="251">
        <v>230</v>
      </c>
      <c r="O10" s="251">
        <v>236</v>
      </c>
      <c r="P10" s="251">
        <v>255</v>
      </c>
      <c r="Q10" s="60"/>
      <c r="R10" s="253"/>
      <c r="S10" s="254"/>
    </row>
    <row r="11" spans="1:20" ht="60.6" customHeight="1">
      <c r="A11" s="252" t="s">
        <v>51</v>
      </c>
      <c r="B11" s="460"/>
      <c r="C11" s="460"/>
      <c r="D11" s="460"/>
      <c r="E11" s="460"/>
      <c r="F11" s="460"/>
      <c r="G11" s="460"/>
      <c r="H11" s="460"/>
      <c r="I11" s="460"/>
      <c r="J11" s="460"/>
      <c r="K11" s="460"/>
      <c r="L11" s="460"/>
      <c r="M11" s="460"/>
      <c r="N11" s="460"/>
      <c r="O11" s="460"/>
      <c r="P11" s="460"/>
      <c r="Q11" s="60"/>
      <c r="R11" s="255" t="s">
        <v>144</v>
      </c>
      <c r="S11" s="254"/>
      <c r="T11" s="255" t="s">
        <v>95</v>
      </c>
    </row>
    <row r="12" spans="1:20">
      <c r="A12" s="62" t="s">
        <v>200</v>
      </c>
      <c r="B12" s="332"/>
      <c r="C12" s="494"/>
      <c r="D12" s="332"/>
      <c r="E12" s="329"/>
      <c r="F12" s="329"/>
      <c r="G12" s="329"/>
      <c r="H12" s="329"/>
      <c r="I12" s="494"/>
      <c r="J12" s="329"/>
      <c r="K12" s="329"/>
      <c r="L12" s="494"/>
      <c r="M12" s="329"/>
      <c r="N12" s="494"/>
      <c r="O12" s="494"/>
      <c r="P12" s="329"/>
      <c r="Q12" s="330"/>
      <c r="R12" s="331">
        <f>SUMIF('4-Basis ruimtestaat'!H:H,'3-Productie normen'!A12,'4-Basis ruimtestaat'!J:J)</f>
        <v>1789.3000018501277</v>
      </c>
      <c r="S12" s="60"/>
      <c r="T12" s="63" t="s">
        <v>98</v>
      </c>
    </row>
    <row r="13" spans="1:20">
      <c r="A13" s="62" t="s">
        <v>16</v>
      </c>
      <c r="B13" s="494"/>
      <c r="C13" s="494"/>
      <c r="D13" s="494"/>
      <c r="E13" s="332"/>
      <c r="F13" s="332"/>
      <c r="G13" s="329"/>
      <c r="H13" s="332"/>
      <c r="I13" s="494"/>
      <c r="J13" s="329"/>
      <c r="K13" s="329"/>
      <c r="L13" s="494"/>
      <c r="M13" s="329"/>
      <c r="N13" s="494"/>
      <c r="O13" s="494"/>
      <c r="P13" s="329"/>
      <c r="Q13" s="330"/>
      <c r="R13" s="331">
        <f>SUMIF('4-Basis ruimtestaat'!H:H,'3-Productie normen'!A13,'4-Basis ruimtestaat'!J:J)</f>
        <v>1003.2800005149845</v>
      </c>
      <c r="S13" s="60"/>
      <c r="T13" s="63" t="s">
        <v>100</v>
      </c>
    </row>
    <row r="14" spans="1:20">
      <c r="A14" s="62" t="s">
        <v>149</v>
      </c>
      <c r="B14" s="332"/>
      <c r="C14" s="494"/>
      <c r="D14" s="332"/>
      <c r="E14" s="332"/>
      <c r="F14" s="329"/>
      <c r="G14" s="329"/>
      <c r="H14" s="332"/>
      <c r="I14" s="494"/>
      <c r="J14" s="329"/>
      <c r="K14" s="494"/>
      <c r="L14" s="494"/>
      <c r="M14" s="494"/>
      <c r="N14" s="494"/>
      <c r="O14" s="494"/>
      <c r="P14" s="329"/>
      <c r="Q14" s="330"/>
      <c r="R14" s="331">
        <f>SUMIF('4-Basis ruimtestaat'!H:H,'3-Productie normen'!A14,'4-Basis ruimtestaat'!J:J)</f>
        <v>138.97999908447264</v>
      </c>
      <c r="S14" s="52"/>
      <c r="T14" s="63" t="s">
        <v>99</v>
      </c>
    </row>
    <row r="15" spans="1:20">
      <c r="A15" s="80" t="s">
        <v>252</v>
      </c>
      <c r="B15" s="332"/>
      <c r="C15" s="494"/>
      <c r="D15" s="332"/>
      <c r="E15" s="332"/>
      <c r="F15" s="332"/>
      <c r="G15" s="332"/>
      <c r="H15" s="332"/>
      <c r="I15" s="494"/>
      <c r="J15" s="329"/>
      <c r="K15" s="494"/>
      <c r="L15" s="494"/>
      <c r="M15" s="332"/>
      <c r="N15" s="332"/>
      <c r="O15" s="494"/>
      <c r="P15" s="332"/>
      <c r="Q15" s="330"/>
      <c r="R15" s="331">
        <f>SUMIF('4-Basis ruimtestaat'!H:H,'3-Productie normen'!A15,'4-Basis ruimtestaat'!J:J)</f>
        <v>286.95999855041515</v>
      </c>
      <c r="S15" s="52"/>
      <c r="T15" s="63" t="s">
        <v>98</v>
      </c>
    </row>
    <row r="16" spans="1:20">
      <c r="A16" s="62" t="s">
        <v>195</v>
      </c>
      <c r="B16" s="332"/>
      <c r="C16" s="494"/>
      <c r="D16" s="494"/>
      <c r="E16" s="332"/>
      <c r="F16" s="329"/>
      <c r="G16" s="329"/>
      <c r="H16" s="332"/>
      <c r="I16" s="494"/>
      <c r="J16" s="329"/>
      <c r="K16" s="494"/>
      <c r="L16" s="494"/>
      <c r="M16" s="329"/>
      <c r="N16" s="494"/>
      <c r="O16" s="494"/>
      <c r="P16" s="329"/>
      <c r="Q16" s="330"/>
      <c r="R16" s="331">
        <f>SUMIF('4-Basis ruimtestaat'!H:H,'3-Productie normen'!A16,'4-Basis ruimtestaat'!J:J)</f>
        <v>7311.769986610414</v>
      </c>
      <c r="S16" s="52"/>
      <c r="T16" s="63" t="s">
        <v>99</v>
      </c>
    </row>
    <row r="17" spans="1:20">
      <c r="A17" s="62" t="s">
        <v>237</v>
      </c>
      <c r="B17" s="332"/>
      <c r="C17" s="494"/>
      <c r="D17" s="329"/>
      <c r="E17" s="332"/>
      <c r="F17" s="332"/>
      <c r="G17" s="329"/>
      <c r="H17" s="332"/>
      <c r="I17" s="494"/>
      <c r="J17" s="329"/>
      <c r="K17" s="329"/>
      <c r="L17" s="494"/>
      <c r="M17" s="329"/>
      <c r="N17" s="494"/>
      <c r="O17" s="494"/>
      <c r="P17" s="329"/>
      <c r="Q17" s="330"/>
      <c r="R17" s="331">
        <f>SUMIF('4-Basis ruimtestaat'!H:H,'3-Productie normen'!A17,'4-Basis ruimtestaat'!J:J)</f>
        <v>8855.9300106477676</v>
      </c>
      <c r="S17" s="52"/>
      <c r="T17" s="63" t="s">
        <v>875</v>
      </c>
    </row>
    <row r="18" spans="1:20">
      <c r="A18" s="80" t="s">
        <v>866</v>
      </c>
      <c r="B18" s="332"/>
      <c r="C18" s="494"/>
      <c r="D18" s="329"/>
      <c r="E18" s="329"/>
      <c r="F18" s="332"/>
      <c r="G18" s="332"/>
      <c r="H18" s="332"/>
      <c r="I18" s="494"/>
      <c r="J18" s="494"/>
      <c r="K18" s="494"/>
      <c r="L18" s="494"/>
      <c r="M18" s="494"/>
      <c r="N18" s="494"/>
      <c r="O18" s="494"/>
      <c r="P18" s="329"/>
      <c r="Q18" s="330"/>
      <c r="R18" s="331">
        <f>SUMIF('4-Basis ruimtestaat'!H:H,'3-Productie normen'!A18,'4-Basis ruimtestaat'!J:J)</f>
        <v>7.7499999999999991</v>
      </c>
      <c r="S18" s="52"/>
      <c r="T18" s="63" t="s">
        <v>99</v>
      </c>
    </row>
    <row r="19" spans="1:20">
      <c r="A19" s="80" t="s">
        <v>854</v>
      </c>
      <c r="B19" s="332"/>
      <c r="C19" s="494"/>
      <c r="D19" s="494"/>
      <c r="E19" s="332"/>
      <c r="F19" s="332"/>
      <c r="G19" s="332"/>
      <c r="H19" s="332"/>
      <c r="I19" s="494"/>
      <c r="J19" s="329"/>
      <c r="K19" s="494"/>
      <c r="L19" s="494"/>
      <c r="M19" s="329"/>
      <c r="N19" s="494"/>
      <c r="O19" s="494"/>
      <c r="P19" s="329"/>
      <c r="Q19" s="330"/>
      <c r="R19" s="331">
        <f>SUMIF('4-Basis ruimtestaat'!H:H,'3-Productie normen'!A19,'4-Basis ruimtestaat'!J:J)</f>
        <v>1262.2900038146968</v>
      </c>
      <c r="S19" s="52"/>
      <c r="T19" s="63" t="s">
        <v>99</v>
      </c>
    </row>
    <row r="20" spans="1:20">
      <c r="A20" s="85" t="s">
        <v>855</v>
      </c>
      <c r="B20" s="329"/>
      <c r="C20" s="494"/>
      <c r="D20" s="494"/>
      <c r="E20" s="332"/>
      <c r="F20" s="332"/>
      <c r="G20" s="332"/>
      <c r="H20" s="332"/>
      <c r="I20" s="494"/>
      <c r="J20" s="332"/>
      <c r="K20" s="332"/>
      <c r="L20" s="494"/>
      <c r="M20" s="332"/>
      <c r="N20" s="332"/>
      <c r="O20" s="494"/>
      <c r="P20" s="332"/>
      <c r="Q20" s="330"/>
      <c r="R20" s="331">
        <f>SUMIF('4-Basis ruimtestaat'!H:H,'3-Productie normen'!A20,'4-Basis ruimtestaat'!J:J)</f>
        <v>835.96999721765542</v>
      </c>
      <c r="S20" s="52"/>
      <c r="T20" s="63" t="s">
        <v>99</v>
      </c>
    </row>
    <row r="21" spans="1:20">
      <c r="A21" s="64" t="s">
        <v>540</v>
      </c>
      <c r="B21" s="494"/>
      <c r="C21" s="494"/>
      <c r="D21" s="494"/>
      <c r="E21" s="332"/>
      <c r="F21" s="332"/>
      <c r="G21" s="332"/>
      <c r="H21" s="332"/>
      <c r="I21" s="494"/>
      <c r="J21" s="329"/>
      <c r="K21" s="329"/>
      <c r="L21" s="494"/>
      <c r="M21" s="329"/>
      <c r="N21" s="329"/>
      <c r="O21" s="494"/>
      <c r="P21" s="329"/>
      <c r="Q21" s="330"/>
      <c r="R21" s="331">
        <f>SUMIF('4-Basis ruimtestaat'!H:H,'3-Productie normen'!A21,'4-Basis ruimtestaat'!J:J)</f>
        <v>3450.9399980735784</v>
      </c>
      <c r="S21" s="52"/>
      <c r="T21" s="63" t="s">
        <v>99</v>
      </c>
    </row>
    <row r="22" spans="1:20">
      <c r="A22" s="435" t="s">
        <v>865</v>
      </c>
      <c r="B22" s="494"/>
      <c r="C22" s="494"/>
      <c r="D22" s="332"/>
      <c r="E22" s="332"/>
      <c r="F22" s="329"/>
      <c r="G22" s="332"/>
      <c r="H22" s="332"/>
      <c r="I22" s="494"/>
      <c r="J22" s="329"/>
      <c r="K22" s="329"/>
      <c r="L22" s="494"/>
      <c r="M22" s="329"/>
      <c r="N22" s="494"/>
      <c r="O22" s="494"/>
      <c r="P22" s="329"/>
      <c r="Q22" s="330"/>
      <c r="R22" s="331">
        <f>SUMIF('4-Basis ruimtestaat'!H:H,'3-Productie normen'!A22,'4-Basis ruimtestaat'!J:J)</f>
        <v>141.45999877929688</v>
      </c>
      <c r="S22" s="52"/>
      <c r="T22" s="63" t="s">
        <v>99</v>
      </c>
    </row>
    <row r="23" spans="1:20">
      <c r="A23" s="64"/>
      <c r="B23" s="332"/>
      <c r="C23" s="494"/>
      <c r="D23" s="332"/>
      <c r="E23" s="332"/>
      <c r="F23" s="332"/>
      <c r="G23" s="332"/>
      <c r="H23" s="332"/>
      <c r="I23" s="332"/>
      <c r="J23" s="332"/>
      <c r="K23" s="332"/>
      <c r="L23" s="332"/>
      <c r="M23" s="332"/>
      <c r="N23" s="332"/>
      <c r="O23" s="332"/>
      <c r="P23" s="332"/>
      <c r="Q23" s="330"/>
      <c r="R23" s="331">
        <f>SUMIF('4-Basis ruimtestaat'!H:H,'3-Productie normen'!A23,'4-Basis ruimtestaat'!J:J)</f>
        <v>0</v>
      </c>
      <c r="S23" s="52"/>
      <c r="T23" s="63"/>
    </row>
    <row r="24" spans="1:20">
      <c r="A24" s="64" t="s">
        <v>874</v>
      </c>
      <c r="B24" s="332"/>
      <c r="C24" s="494"/>
      <c r="D24" s="332"/>
      <c r="E24" s="332"/>
      <c r="F24" s="332"/>
      <c r="G24" s="332"/>
      <c r="H24" s="332"/>
      <c r="I24" s="332"/>
      <c r="J24" s="332"/>
      <c r="K24" s="332"/>
      <c r="L24" s="332"/>
      <c r="M24" s="332"/>
      <c r="N24" s="332"/>
      <c r="O24" s="332"/>
      <c r="P24" s="333"/>
      <c r="Q24" s="330"/>
      <c r="R24" s="331">
        <f>SUMIF('4-Basis ruimtestaat'!H:H,'3-Productie normen'!A24,'4-Basis ruimtestaat'!J:J)</f>
        <v>1201.0120008732079</v>
      </c>
      <c r="S24" s="52"/>
      <c r="T24" s="63"/>
    </row>
    <row r="25" spans="1:20">
      <c r="A25" s="64"/>
      <c r="B25" s="334"/>
      <c r="C25" s="495"/>
      <c r="D25" s="334"/>
      <c r="E25" s="334"/>
      <c r="F25" s="334"/>
      <c r="G25" s="334"/>
      <c r="H25" s="334"/>
      <c r="I25" s="334"/>
      <c r="J25" s="334"/>
      <c r="K25" s="334"/>
      <c r="L25" s="334"/>
      <c r="M25" s="334"/>
      <c r="N25" s="334"/>
      <c r="O25" s="334"/>
      <c r="P25" s="335"/>
      <c r="Q25" s="330"/>
      <c r="R25" s="331"/>
      <c r="S25" s="61"/>
      <c r="T25" s="63"/>
    </row>
    <row r="26" spans="1:20">
      <c r="A26" s="65" t="s">
        <v>8</v>
      </c>
      <c r="B26" s="336"/>
      <c r="C26" s="496"/>
      <c r="D26" s="336"/>
      <c r="E26" s="336"/>
      <c r="F26" s="336"/>
      <c r="G26" s="336"/>
      <c r="H26" s="336"/>
      <c r="I26" s="336"/>
      <c r="J26" s="336"/>
      <c r="K26" s="336"/>
      <c r="L26" s="336"/>
      <c r="M26" s="336"/>
      <c r="N26" s="336"/>
      <c r="O26" s="336"/>
      <c r="P26" s="337"/>
      <c r="Q26" s="338"/>
      <c r="R26" s="339">
        <f>SUM(R12:R25)</f>
        <v>26285.64199601662</v>
      </c>
      <c r="S26" s="60"/>
      <c r="T26" s="67"/>
    </row>
    <row r="27" spans="1:20">
      <c r="N27" s="60"/>
      <c r="O27" s="60"/>
      <c r="P27" s="52"/>
    </row>
    <row r="28" spans="1:20" ht="16.2">
      <c r="A28" s="258" t="s">
        <v>141</v>
      </c>
      <c r="B28" s="259">
        <v>2</v>
      </c>
      <c r="C28" s="259">
        <v>3</v>
      </c>
      <c r="D28" s="259">
        <v>4</v>
      </c>
      <c r="E28" s="259">
        <v>5</v>
      </c>
      <c r="F28" s="259">
        <v>6</v>
      </c>
      <c r="G28" s="259">
        <v>7</v>
      </c>
      <c r="H28" s="259">
        <v>8</v>
      </c>
      <c r="I28" s="259">
        <v>9</v>
      </c>
      <c r="J28" s="259">
        <v>10</v>
      </c>
      <c r="K28" s="259">
        <v>11</v>
      </c>
      <c r="L28" s="259">
        <v>12</v>
      </c>
      <c r="M28" s="259">
        <v>13</v>
      </c>
      <c r="N28" s="259">
        <v>14</v>
      </c>
      <c r="O28" s="259">
        <v>15</v>
      </c>
      <c r="P28" s="259">
        <v>16</v>
      </c>
    </row>
    <row r="30" spans="1:20" ht="52.8" customHeight="1">
      <c r="B30" s="473" t="s">
        <v>96</v>
      </c>
      <c r="C30" s="474" t="s">
        <v>140</v>
      </c>
      <c r="D30" s="499" t="s">
        <v>155</v>
      </c>
      <c r="E30" s="500"/>
      <c r="F30" s="500"/>
      <c r="G30" s="500"/>
      <c r="H30" s="501"/>
    </row>
    <row r="31" spans="1:20">
      <c r="B31" s="68">
        <v>12</v>
      </c>
      <c r="C31" s="260">
        <v>2</v>
      </c>
      <c r="D31" s="502" t="s">
        <v>156</v>
      </c>
      <c r="E31" s="502"/>
      <c r="F31" s="502"/>
      <c r="G31" s="502"/>
      <c r="H31" s="502"/>
    </row>
    <row r="32" spans="1:20">
      <c r="B32" s="443">
        <v>36</v>
      </c>
      <c r="C32" s="444">
        <v>3</v>
      </c>
      <c r="D32" s="502" t="s">
        <v>933</v>
      </c>
      <c r="E32" s="502"/>
      <c r="F32" s="502"/>
      <c r="G32" s="502"/>
      <c r="H32" s="502"/>
    </row>
    <row r="33" spans="2:9">
      <c r="B33" s="68">
        <v>40</v>
      </c>
      <c r="C33" s="260">
        <v>4</v>
      </c>
      <c r="D33" s="502" t="s">
        <v>867</v>
      </c>
      <c r="E33" s="502"/>
      <c r="F33" s="502"/>
      <c r="G33" s="502"/>
      <c r="H33" s="502"/>
      <c r="I33" s="426"/>
    </row>
    <row r="34" spans="2:9">
      <c r="B34" s="443">
        <v>52</v>
      </c>
      <c r="C34" s="444">
        <v>5</v>
      </c>
      <c r="D34" s="502" t="s">
        <v>157</v>
      </c>
      <c r="E34" s="502"/>
      <c r="F34" s="502"/>
      <c r="G34" s="502"/>
      <c r="H34" s="502"/>
      <c r="I34" s="426"/>
    </row>
    <row r="35" spans="2:9">
      <c r="B35" s="443">
        <v>104</v>
      </c>
      <c r="C35" s="444">
        <v>6</v>
      </c>
      <c r="D35" s="502" t="s">
        <v>868</v>
      </c>
      <c r="E35" s="502"/>
      <c r="F35" s="502"/>
      <c r="G35" s="502"/>
      <c r="H35" s="502"/>
      <c r="I35" s="426"/>
    </row>
    <row r="36" spans="2:9">
      <c r="B36" s="68">
        <v>120</v>
      </c>
      <c r="C36" s="260">
        <v>7</v>
      </c>
      <c r="D36" s="502" t="s">
        <v>869</v>
      </c>
      <c r="E36" s="502"/>
      <c r="F36" s="502"/>
      <c r="G36" s="502"/>
      <c r="H36" s="502"/>
      <c r="I36" s="426"/>
    </row>
    <row r="37" spans="2:9">
      <c r="B37" s="443">
        <v>144</v>
      </c>
      <c r="C37" s="444">
        <v>8</v>
      </c>
      <c r="D37" s="502" t="s">
        <v>898</v>
      </c>
      <c r="E37" s="502"/>
      <c r="F37" s="502"/>
      <c r="G37" s="502"/>
      <c r="H37" s="502"/>
      <c r="I37" s="426"/>
    </row>
    <row r="38" spans="2:9">
      <c r="B38" s="443">
        <v>156</v>
      </c>
      <c r="C38" s="444">
        <v>9</v>
      </c>
      <c r="D38" s="503" t="s">
        <v>930</v>
      </c>
      <c r="E38" s="503"/>
      <c r="F38" s="503"/>
      <c r="G38" s="503"/>
      <c r="H38" s="503"/>
      <c r="I38" s="426"/>
    </row>
    <row r="39" spans="2:9">
      <c r="B39" s="69">
        <v>200</v>
      </c>
      <c r="C39" s="260">
        <v>10</v>
      </c>
      <c r="D39" s="502" t="s">
        <v>877</v>
      </c>
      <c r="E39" s="502"/>
      <c r="F39" s="502"/>
      <c r="G39" s="502"/>
      <c r="H39" s="502"/>
      <c r="I39" s="426"/>
    </row>
    <row r="40" spans="2:9">
      <c r="B40" s="487">
        <v>201</v>
      </c>
      <c r="C40" s="444">
        <v>11</v>
      </c>
      <c r="D40" s="502" t="s">
        <v>936</v>
      </c>
      <c r="E40" s="502"/>
      <c r="F40" s="502"/>
      <c r="G40" s="502"/>
      <c r="H40" s="502"/>
      <c r="I40" s="426"/>
    </row>
    <row r="41" spans="2:9">
      <c r="B41" s="487">
        <v>208</v>
      </c>
      <c r="C41" s="444">
        <v>12</v>
      </c>
      <c r="D41" s="502" t="s">
        <v>931</v>
      </c>
      <c r="E41" s="502"/>
      <c r="F41" s="502"/>
      <c r="G41" s="502"/>
      <c r="H41" s="502"/>
      <c r="I41" s="426"/>
    </row>
    <row r="42" spans="2:9">
      <c r="B42" s="487">
        <v>224</v>
      </c>
      <c r="C42" s="444">
        <v>13</v>
      </c>
      <c r="D42" s="502" t="s">
        <v>899</v>
      </c>
      <c r="E42" s="502"/>
      <c r="F42" s="502"/>
      <c r="G42" s="502"/>
      <c r="H42" s="502"/>
      <c r="I42" s="426"/>
    </row>
    <row r="43" spans="2:9">
      <c r="B43" s="487">
        <v>230</v>
      </c>
      <c r="C43" s="444">
        <v>14</v>
      </c>
      <c r="D43" s="502" t="s">
        <v>935</v>
      </c>
      <c r="E43" s="502"/>
      <c r="F43" s="502"/>
      <c r="G43" s="502"/>
      <c r="H43" s="502"/>
      <c r="I43" s="426"/>
    </row>
    <row r="44" spans="2:9">
      <c r="B44" s="69">
        <v>236</v>
      </c>
      <c r="C44" s="260">
        <v>15</v>
      </c>
      <c r="D44" s="502" t="s">
        <v>932</v>
      </c>
      <c r="E44" s="502"/>
      <c r="F44" s="502"/>
      <c r="G44" s="502"/>
      <c r="H44" s="502"/>
      <c r="I44" s="426"/>
    </row>
    <row r="45" spans="2:9">
      <c r="B45" s="69">
        <v>255</v>
      </c>
      <c r="C45" s="260">
        <v>16</v>
      </c>
      <c r="D45" s="502" t="s">
        <v>158</v>
      </c>
      <c r="E45" s="502"/>
      <c r="F45" s="502"/>
      <c r="G45" s="502"/>
      <c r="H45" s="502"/>
      <c r="I45" s="426"/>
    </row>
    <row r="47" spans="2:9" ht="14.4">
      <c r="B47" s="479"/>
    </row>
    <row r="48" spans="2:9" ht="14.4">
      <c r="B48" s="479"/>
    </row>
    <row r="49" spans="2:2" ht="14.4">
      <c r="B49" s="480"/>
    </row>
    <row r="50" spans="2:2" ht="14.4">
      <c r="B50" s="480"/>
    </row>
  </sheetData>
  <mergeCells count="16">
    <mergeCell ref="D30:H30"/>
    <mergeCell ref="D31:H31"/>
    <mergeCell ref="D45:H45"/>
    <mergeCell ref="D33:H33"/>
    <mergeCell ref="D34:H34"/>
    <mergeCell ref="D35:H35"/>
    <mergeCell ref="D36:H36"/>
    <mergeCell ref="D39:H39"/>
    <mergeCell ref="D37:H37"/>
    <mergeCell ref="D44:H44"/>
    <mergeCell ref="D38:H38"/>
    <mergeCell ref="D42:H42"/>
    <mergeCell ref="D41:H41"/>
    <mergeCell ref="D32:H32"/>
    <mergeCell ref="D43:H43"/>
    <mergeCell ref="D40:H40"/>
  </mergeCells>
  <phoneticPr fontId="73" type="noConversion"/>
  <pageMargins left="0.7" right="0.7" top="0.75" bottom="0.75" header="0.3" footer="0.3"/>
  <pageSetup paperSize="9" scale="48" orientation="landscape" horizontalDpi="200" verticalDpi="200" r:id="rId1"/>
  <headerFooter>
    <oddFooter>&amp;L&amp;F-&amp;A
Atir b.v. ©&amp;Cprintversie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S1101"/>
  <sheetViews>
    <sheetView showGridLines="0" showZeros="0" zoomScale="70" zoomScaleNormal="70" zoomScalePageLayoutView="75" workbookViewId="0">
      <pane xSplit="1" ySplit="9" topLeftCell="B10" activePane="bottomRight" state="frozen"/>
      <selection activeCell="B1" sqref="B1"/>
      <selection pane="topRight" activeCell="B1" sqref="B1"/>
      <selection pane="bottomLeft" activeCell="B1" sqref="B1"/>
      <selection pane="bottomRight" activeCell="A27" sqref="A27"/>
    </sheetView>
  </sheetViews>
  <sheetFormatPr defaultColWidth="8.6640625" defaultRowHeight="14.1" customHeight="1"/>
  <cols>
    <col min="1" max="1" width="9" style="52" customWidth="1"/>
    <col min="2" max="2" width="40.44140625" style="52" customWidth="1"/>
    <col min="3" max="3" width="30.33203125" style="52" customWidth="1"/>
    <col min="4" max="4" width="27.109375" style="52" customWidth="1"/>
    <col min="5" max="5" width="20" style="426" customWidth="1"/>
    <col min="6" max="6" width="20.21875" style="344" bestFit="1" customWidth="1"/>
    <col min="7" max="7" width="38.33203125" style="52" customWidth="1"/>
    <col min="8" max="8" width="23.77734375" style="52" customWidth="1"/>
    <col min="9" max="9" width="16" style="52" customWidth="1"/>
    <col min="10" max="10" width="8" style="52" bestFit="1" customWidth="1"/>
    <col min="11" max="11" width="11.88671875" style="70" customWidth="1"/>
    <col min="12" max="12" width="9.109375" style="89" customWidth="1"/>
    <col min="13" max="13" width="33.6640625" style="89" customWidth="1"/>
    <col min="14" max="14" width="17.6640625" style="52" customWidth="1"/>
    <col min="15" max="15" width="12" style="52" bestFit="1" customWidth="1"/>
    <col min="16" max="16" width="9.33203125" style="52" customWidth="1"/>
    <col min="17" max="17" width="35.109375" style="426" customWidth="1"/>
    <col min="18" max="18" width="3" style="52" customWidth="1"/>
    <col min="19" max="19" width="11.109375" style="52" customWidth="1"/>
    <col min="20" max="20" width="15.5546875" style="2" bestFit="1" customWidth="1"/>
    <col min="21" max="16384" width="8.6640625" style="2"/>
  </cols>
  <sheetData>
    <row r="1" spans="1:19" ht="16.2">
      <c r="B1" s="256" t="s">
        <v>22</v>
      </c>
      <c r="L1" s="52"/>
      <c r="M1" s="53"/>
    </row>
    <row r="2" spans="1:19" ht="14.1" customHeight="1">
      <c r="A2" s="71">
        <v>2</v>
      </c>
      <c r="B2" s="261"/>
      <c r="C2" s="72"/>
      <c r="D2" s="72"/>
      <c r="E2" s="481"/>
      <c r="F2" s="482"/>
      <c r="G2" s="483"/>
      <c r="H2" s="483"/>
      <c r="I2" s="481"/>
      <c r="J2" s="76"/>
      <c r="K2" s="77"/>
      <c r="L2" s="78"/>
      <c r="M2" s="78"/>
      <c r="N2" s="75"/>
      <c r="O2" s="79"/>
      <c r="P2" s="74"/>
      <c r="Q2" s="427"/>
    </row>
    <row r="3" spans="1:19" ht="14.1" customHeight="1">
      <c r="A3" s="71">
        <v>3</v>
      </c>
      <c r="B3" s="249" t="str">
        <f>'2-Kosten per locatie'!A3</f>
        <v>Naam opdrachtgever</v>
      </c>
      <c r="C3" s="44" t="str">
        <f>'2-Kosten per locatie'!B3</f>
        <v>Blosse Kindcentra</v>
      </c>
      <c r="D3" s="44"/>
      <c r="E3" s="484"/>
      <c r="F3" s="485"/>
      <c r="G3" s="70"/>
      <c r="H3" s="70"/>
      <c r="I3" s="484"/>
      <c r="J3" s="76"/>
      <c r="K3" s="77"/>
      <c r="L3" s="78"/>
      <c r="M3" s="78"/>
      <c r="N3" s="75"/>
      <c r="O3" s="79"/>
      <c r="P3" s="74"/>
      <c r="Q3" s="427"/>
    </row>
    <row r="4" spans="1:19" ht="14.1" customHeight="1">
      <c r="A4" s="71">
        <v>4</v>
      </c>
      <c r="B4" s="249" t="str">
        <f>'2-Kosten per locatie'!A4</f>
        <v>Calculatie onderdeel</v>
      </c>
      <c r="C4" s="44" t="str">
        <f ca="1">MID(CELL("bestandsnaam",$E$9),SEARCH("]",CELL("bestandsnaam",$E$9),1)+1,256)</f>
        <v>4-Basis ruimtestaat</v>
      </c>
      <c r="D4" s="44"/>
      <c r="E4" s="484"/>
      <c r="F4" s="486"/>
      <c r="G4" s="70"/>
      <c r="H4" s="70"/>
      <c r="I4" s="77"/>
      <c r="J4" s="76"/>
      <c r="K4" s="77"/>
      <c r="L4" s="78"/>
      <c r="M4" s="78"/>
      <c r="N4" s="75"/>
      <c r="O4" s="79"/>
      <c r="P4" s="74"/>
      <c r="Q4" s="427"/>
    </row>
    <row r="5" spans="1:19" ht="14.1" customHeight="1">
      <c r="A5" s="71">
        <v>5</v>
      </c>
      <c r="B5" s="249" t="str">
        <f>'2-Kosten per locatie'!A5</f>
        <v>Gebouw/plaats</v>
      </c>
      <c r="C5" s="44" t="str">
        <f>'2-Kosten per locatie'!B5</f>
        <v>Heerhugowaard en regio</v>
      </c>
      <c r="D5" s="44"/>
      <c r="E5" s="481"/>
      <c r="F5" s="485"/>
      <c r="G5" s="70"/>
      <c r="H5" s="70"/>
      <c r="I5" s="77"/>
      <c r="J5" s="76"/>
      <c r="K5" s="77"/>
      <c r="L5" s="78"/>
      <c r="M5" s="78"/>
      <c r="N5" s="75"/>
      <c r="O5" s="79"/>
      <c r="P5" s="74"/>
      <c r="Q5" s="427"/>
    </row>
    <row r="6" spans="1:19" ht="14.1" customHeight="1">
      <c r="A6" s="71">
        <v>6</v>
      </c>
      <c r="B6" s="249" t="str">
        <f>'2-Kosten per locatie'!A6</f>
        <v>Referentie nummer</v>
      </c>
      <c r="C6" s="44" t="str">
        <f>'2-Kosten per locatie'!B6</f>
        <v>Blosse-EU-RT-MVD-2024</v>
      </c>
      <c r="D6" s="44"/>
      <c r="E6" s="484"/>
      <c r="F6" s="485"/>
      <c r="G6" s="70"/>
      <c r="H6" s="70"/>
      <c r="I6" s="70"/>
      <c r="J6" s="76"/>
      <c r="K6" s="77"/>
      <c r="L6" s="78"/>
      <c r="M6" s="78"/>
      <c r="N6" s="75"/>
      <c r="O6" s="79"/>
      <c r="P6" s="74"/>
      <c r="Q6" s="427"/>
    </row>
    <row r="7" spans="1:19" ht="12.75" customHeight="1">
      <c r="A7" s="71">
        <v>7</v>
      </c>
      <c r="B7" s="249" t="str">
        <f>'2-Kosten per locatie'!A7</f>
        <v>Naam dienstverlener</v>
      </c>
      <c r="C7" s="44" t="str">
        <f>'2-Kosten per locatie'!B7</f>
        <v>…............................</v>
      </c>
      <c r="D7" s="44"/>
      <c r="F7" s="346"/>
      <c r="I7" s="75"/>
      <c r="J7" s="76"/>
      <c r="K7" s="77"/>
      <c r="L7" s="78"/>
      <c r="M7" s="78"/>
      <c r="N7" s="75"/>
      <c r="O7" s="79"/>
      <c r="P7" s="74"/>
      <c r="Q7" s="427"/>
    </row>
    <row r="8" spans="1:19" ht="14.1" customHeight="1">
      <c r="A8" s="71">
        <v>8</v>
      </c>
      <c r="B8" s="74"/>
      <c r="C8" s="74"/>
      <c r="D8" s="74"/>
      <c r="E8" s="427"/>
      <c r="F8" s="345"/>
      <c r="G8" s="74"/>
      <c r="H8" s="74"/>
      <c r="I8" s="75"/>
      <c r="J8" s="76"/>
      <c r="K8" s="77"/>
      <c r="L8" s="78"/>
      <c r="M8" s="78"/>
      <c r="N8" s="75"/>
      <c r="O8" s="75"/>
      <c r="P8" s="74"/>
      <c r="Q8" s="427"/>
    </row>
    <row r="9" spans="1:19" ht="44.1" customHeight="1">
      <c r="A9" s="71">
        <v>9</v>
      </c>
      <c r="B9" s="262" t="s">
        <v>75</v>
      </c>
      <c r="C9" s="262" t="s">
        <v>93</v>
      </c>
      <c r="D9" s="298" t="s">
        <v>848</v>
      </c>
      <c r="E9" s="262" t="s">
        <v>76</v>
      </c>
      <c r="F9" s="262" t="s">
        <v>81</v>
      </c>
      <c r="G9" s="262" t="s">
        <v>82</v>
      </c>
      <c r="H9" s="262" t="s">
        <v>83</v>
      </c>
      <c r="I9" s="263" t="s">
        <v>84</v>
      </c>
      <c r="J9" s="264" t="s">
        <v>85</v>
      </c>
      <c r="K9" s="265" t="s">
        <v>171</v>
      </c>
      <c r="L9" s="266" t="s">
        <v>139</v>
      </c>
      <c r="M9" s="266" t="s">
        <v>876</v>
      </c>
      <c r="N9" s="265" t="s">
        <v>86</v>
      </c>
      <c r="O9" s="265" t="s">
        <v>97</v>
      </c>
      <c r="P9" s="267" t="s">
        <v>87</v>
      </c>
      <c r="Q9" s="456" t="s">
        <v>148</v>
      </c>
      <c r="R9" s="268"/>
      <c r="S9" s="267" t="s">
        <v>88</v>
      </c>
    </row>
    <row r="10" spans="1:19" ht="14.1" customHeight="1">
      <c r="A10" s="71">
        <f>A9+1</f>
        <v>10</v>
      </c>
      <c r="B10" s="50" t="s">
        <v>660</v>
      </c>
      <c r="C10" s="50" t="s">
        <v>675</v>
      </c>
      <c r="D10" s="431" t="s">
        <v>849</v>
      </c>
      <c r="E10" s="425" t="s">
        <v>193</v>
      </c>
      <c r="F10" s="347" t="s">
        <v>194</v>
      </c>
      <c r="G10" s="80" t="s">
        <v>196</v>
      </c>
      <c r="H10" s="439" t="s">
        <v>195</v>
      </c>
      <c r="I10" s="80" t="s">
        <v>638</v>
      </c>
      <c r="J10" s="352">
        <v>5</v>
      </c>
      <c r="K10" s="353">
        <f t="shared" ref="K10:K33" si="0">L10</f>
        <v>200</v>
      </c>
      <c r="L10" s="354">
        <v>200</v>
      </c>
      <c r="M10" s="458" t="str">
        <f>IF(L10="nio","",VLOOKUP(L10,'3-Productie normen'!$B$31:$H$45,3,FALSE))</f>
        <v>5 x per week (40 weken)</v>
      </c>
      <c r="N10" s="355" t="e">
        <f t="shared" ref="N10:N32" si="1">IF(L10="nio",0,IF(L10&gt;0,L10*J10/O10,0))</f>
        <v>#DIV/0!</v>
      </c>
      <c r="O10" s="356">
        <f>IF(L10="nio",0,IF(L10&gt;0,VLOOKUP(H10,'3-Productie normen'!A:P,VLOOKUP(L10,'3-Productie normen'!$B$31:$C$45,2,FALSE),FALSE)))/VLOOKUP(B10,'2-Kosten per locatie'!$A$13:$D$30,4,FALSE)</f>
        <v>0</v>
      </c>
      <c r="P10" s="81" t="str">
        <f>VLOOKUP(H10,'3-Productie normen'!A:T,20,FALSE)</f>
        <v>V</v>
      </c>
      <c r="Q10" s="457" t="s">
        <v>697</v>
      </c>
      <c r="S10" s="359">
        <f t="shared" ref="S10:S32" si="2">IF(L10="nio",0,K10*J10)</f>
        <v>1000</v>
      </c>
    </row>
    <row r="11" spans="1:19" ht="14.1" customHeight="1">
      <c r="A11" s="71">
        <f t="shared" ref="A11:A33" si="3">A10+1</f>
        <v>11</v>
      </c>
      <c r="B11" s="50" t="s">
        <v>660</v>
      </c>
      <c r="C11" s="50" t="s">
        <v>675</v>
      </c>
      <c r="D11" s="431" t="s">
        <v>849</v>
      </c>
      <c r="E11" s="425" t="s">
        <v>193</v>
      </c>
      <c r="F11" s="347" t="s">
        <v>194</v>
      </c>
      <c r="G11" s="80" t="s">
        <v>196</v>
      </c>
      <c r="H11" s="439" t="s">
        <v>195</v>
      </c>
      <c r="I11" s="80" t="s">
        <v>634</v>
      </c>
      <c r="J11" s="352">
        <v>5.0999999999999996</v>
      </c>
      <c r="K11" s="353">
        <f t="shared" si="0"/>
        <v>200</v>
      </c>
      <c r="L11" s="354">
        <v>200</v>
      </c>
      <c r="M11" s="458" t="str">
        <f>IF(L11="nio","",VLOOKUP(L11,'3-Productie normen'!$B$31:$H$45,3,FALSE))</f>
        <v>5 x per week (40 weken)</v>
      </c>
      <c r="N11" s="355" t="e">
        <f t="shared" si="1"/>
        <v>#DIV/0!</v>
      </c>
      <c r="O11" s="356">
        <f>IF(L11="nio",0,IF(L11&gt;0,VLOOKUP(H11,'3-Productie normen'!A:P,VLOOKUP(L11,'3-Productie normen'!$B$31:$C$45,2,FALSE),FALSE)))/VLOOKUP(B11,'2-Kosten per locatie'!$A$13:$D$30,4,FALSE)</f>
        <v>0</v>
      </c>
      <c r="P11" s="81" t="str">
        <f>VLOOKUP(H11,'3-Productie normen'!A:T,20,FALSE)</f>
        <v>V</v>
      </c>
      <c r="Q11" s="457" t="s">
        <v>698</v>
      </c>
      <c r="S11" s="359">
        <f t="shared" si="2"/>
        <v>1019.9999999999999</v>
      </c>
    </row>
    <row r="12" spans="1:19" ht="14.1" customHeight="1">
      <c r="A12" s="71">
        <f t="shared" si="3"/>
        <v>12</v>
      </c>
      <c r="B12" s="50" t="s">
        <v>660</v>
      </c>
      <c r="C12" s="50" t="s">
        <v>675</v>
      </c>
      <c r="D12" s="431" t="s">
        <v>849</v>
      </c>
      <c r="E12" s="425" t="s">
        <v>193</v>
      </c>
      <c r="F12" s="347" t="s">
        <v>197</v>
      </c>
      <c r="G12" s="80" t="s">
        <v>278</v>
      </c>
      <c r="H12" s="439" t="s">
        <v>195</v>
      </c>
      <c r="I12" s="80" t="s">
        <v>635</v>
      </c>
      <c r="J12" s="352">
        <v>144.49</v>
      </c>
      <c r="K12" s="353">
        <f t="shared" si="0"/>
        <v>200</v>
      </c>
      <c r="L12" s="354">
        <v>200</v>
      </c>
      <c r="M12" s="458" t="str">
        <f>IF(L12="nio","",VLOOKUP(L12,'3-Productie normen'!$B$31:$H$45,3,FALSE))</f>
        <v>5 x per week (40 weken)</v>
      </c>
      <c r="N12" s="355" t="e">
        <f t="shared" si="1"/>
        <v>#DIV/0!</v>
      </c>
      <c r="O12" s="356">
        <f>IF(L12="nio",0,IF(L12&gt;0,VLOOKUP(H12,'3-Productie normen'!A:P,VLOOKUP(L12,'3-Productie normen'!$B$31:$C$45,2,FALSE),FALSE)))/VLOOKUP(B12,'2-Kosten per locatie'!$A$13:$D$30,4,FALSE)</f>
        <v>0</v>
      </c>
      <c r="P12" s="81" t="str">
        <f>VLOOKUP(H12,'3-Productie normen'!A:T,20,FALSE)</f>
        <v>V</v>
      </c>
      <c r="Q12" s="457" t="s">
        <v>649</v>
      </c>
      <c r="S12" s="359">
        <f t="shared" si="2"/>
        <v>28898</v>
      </c>
    </row>
    <row r="13" spans="1:19" ht="14.1" customHeight="1">
      <c r="A13" s="71">
        <f t="shared" si="3"/>
        <v>13</v>
      </c>
      <c r="B13" s="50" t="s">
        <v>660</v>
      </c>
      <c r="C13" s="50" t="s">
        <v>675</v>
      </c>
      <c r="D13" s="431" t="s">
        <v>849</v>
      </c>
      <c r="E13" s="425" t="s">
        <v>193</v>
      </c>
      <c r="F13" s="347" t="s">
        <v>199</v>
      </c>
      <c r="G13" s="80" t="s">
        <v>198</v>
      </c>
      <c r="H13" s="439" t="s">
        <v>195</v>
      </c>
      <c r="I13" s="80" t="s">
        <v>635</v>
      </c>
      <c r="J13" s="358">
        <v>29.46</v>
      </c>
      <c r="K13" s="353">
        <f t="shared" si="0"/>
        <v>200</v>
      </c>
      <c r="L13" s="354">
        <v>200</v>
      </c>
      <c r="M13" s="458" t="str">
        <f>IF(L13="nio","",VLOOKUP(L13,'3-Productie normen'!$B$31:$H$45,3,FALSE))</f>
        <v>5 x per week (40 weken)</v>
      </c>
      <c r="N13" s="355" t="e">
        <f t="shared" si="1"/>
        <v>#DIV/0!</v>
      </c>
      <c r="O13" s="356">
        <f>IF(L13="nio",0,IF(L13&gt;0,VLOOKUP(H13,'3-Productie normen'!A:P,VLOOKUP(L13,'3-Productie normen'!$B$31:$C$45,2,FALSE),FALSE)))/VLOOKUP(B13,'2-Kosten per locatie'!$A$13:$D$30,4,FALSE)</f>
        <v>0</v>
      </c>
      <c r="P13" s="81" t="str">
        <f>VLOOKUP(H13,'3-Productie normen'!A:T,20,FALSE)</f>
        <v>V</v>
      </c>
      <c r="Q13" s="457" t="s">
        <v>699</v>
      </c>
      <c r="S13" s="359">
        <f t="shared" si="2"/>
        <v>5892</v>
      </c>
    </row>
    <row r="14" spans="1:19" ht="14.1" customHeight="1">
      <c r="A14" s="71">
        <f t="shared" si="3"/>
        <v>14</v>
      </c>
      <c r="B14" s="50" t="s">
        <v>660</v>
      </c>
      <c r="C14" s="50" t="s">
        <v>675</v>
      </c>
      <c r="D14" s="432" t="s">
        <v>849</v>
      </c>
      <c r="E14" s="428" t="s">
        <v>193</v>
      </c>
      <c r="F14" s="348" t="s">
        <v>202</v>
      </c>
      <c r="G14" s="441" t="s">
        <v>279</v>
      </c>
      <c r="H14" s="439" t="s">
        <v>195</v>
      </c>
      <c r="I14" s="82" t="s">
        <v>635</v>
      </c>
      <c r="J14" s="352">
        <v>100.25</v>
      </c>
      <c r="K14" s="353">
        <f t="shared" si="0"/>
        <v>200</v>
      </c>
      <c r="L14" s="354">
        <v>200</v>
      </c>
      <c r="M14" s="458" t="str">
        <f>IF(L14="nio","",VLOOKUP(L14,'3-Productie normen'!$B$31:$H$45,3,FALSE))</f>
        <v>5 x per week (40 weken)</v>
      </c>
      <c r="N14" s="355" t="e">
        <f t="shared" si="1"/>
        <v>#DIV/0!</v>
      </c>
      <c r="O14" s="356">
        <f>IF(L14="nio",0,IF(L14&gt;0,VLOOKUP(H14,'3-Productie normen'!A:P,VLOOKUP(L14,'3-Productie normen'!$B$31:$C$45,2,FALSE),FALSE)))/VLOOKUP(B14,'2-Kosten per locatie'!$A$13:$D$30,4,FALSE)</f>
        <v>0</v>
      </c>
      <c r="P14" s="81" t="str">
        <f>VLOOKUP(H14,'3-Productie normen'!A:T,20,FALSE)</f>
        <v>V</v>
      </c>
      <c r="Q14" s="457" t="s">
        <v>649</v>
      </c>
      <c r="S14" s="359">
        <f t="shared" si="2"/>
        <v>20050</v>
      </c>
    </row>
    <row r="15" spans="1:19" ht="14.1" customHeight="1">
      <c r="A15" s="71">
        <f t="shared" si="3"/>
        <v>15</v>
      </c>
      <c r="B15" s="50" t="s">
        <v>660</v>
      </c>
      <c r="C15" s="50" t="s">
        <v>675</v>
      </c>
      <c r="D15" s="431" t="s">
        <v>849</v>
      </c>
      <c r="E15" s="425" t="s">
        <v>193</v>
      </c>
      <c r="F15" s="347" t="s">
        <v>204</v>
      </c>
      <c r="G15" s="80" t="s">
        <v>238</v>
      </c>
      <c r="H15" s="80" t="s">
        <v>237</v>
      </c>
      <c r="I15" s="80" t="s">
        <v>635</v>
      </c>
      <c r="J15" s="352">
        <v>70.459999999999994</v>
      </c>
      <c r="K15" s="353">
        <f t="shared" si="0"/>
        <v>201</v>
      </c>
      <c r="L15" s="354">
        <v>201</v>
      </c>
      <c r="M15" s="458" t="str">
        <f>IF(L15="nio","",VLOOKUP(L15,'3-Productie normen'!$B$31:$H$45,3,FALSE))</f>
        <v>5 x per week (40 weken + 1 Zomer refreshbeurt)</v>
      </c>
      <c r="N15" s="355" t="e">
        <f t="shared" si="1"/>
        <v>#DIV/0!</v>
      </c>
      <c r="O15" s="356">
        <f>IF(L15="nio",0,IF(L15&gt;0,VLOOKUP(H15,'3-Productie normen'!A:P,VLOOKUP(L15,'3-Productie normen'!$B$31:$C$45,2,FALSE),FALSE)))/VLOOKUP(B15,'2-Kosten per locatie'!$A$13:$D$30,4,FALSE)</f>
        <v>0</v>
      </c>
      <c r="P15" s="81" t="str">
        <f>VLOOKUP(H15,'3-Productie normen'!A:T,20,FALSE)</f>
        <v>L</v>
      </c>
      <c r="Q15" s="457" t="s">
        <v>700</v>
      </c>
      <c r="S15" s="359">
        <f t="shared" si="2"/>
        <v>14162.46</v>
      </c>
    </row>
    <row r="16" spans="1:19" ht="14.1" customHeight="1">
      <c r="A16" s="71">
        <f t="shared" si="3"/>
        <v>16</v>
      </c>
      <c r="B16" s="50" t="s">
        <v>660</v>
      </c>
      <c r="C16" s="50" t="s">
        <v>675</v>
      </c>
      <c r="D16" s="431" t="s">
        <v>849</v>
      </c>
      <c r="E16" s="425" t="s">
        <v>193</v>
      </c>
      <c r="F16" s="347" t="s">
        <v>280</v>
      </c>
      <c r="G16" s="80" t="s">
        <v>206</v>
      </c>
      <c r="H16" s="50" t="s">
        <v>855</v>
      </c>
      <c r="I16" s="80" t="s">
        <v>635</v>
      </c>
      <c r="J16" s="352">
        <v>2.39</v>
      </c>
      <c r="K16" s="353">
        <f t="shared" si="0"/>
        <v>12</v>
      </c>
      <c r="L16" s="354">
        <v>12</v>
      </c>
      <c r="M16" s="458" t="str">
        <f>IF(L16="nio","",VLOOKUP(L16,'3-Productie normen'!$B$31:$H$45,3,FALSE))</f>
        <v>1 x per maand</v>
      </c>
      <c r="N16" s="355" t="e">
        <f t="shared" si="1"/>
        <v>#DIV/0!</v>
      </c>
      <c r="O16" s="356">
        <f>IF(L16="nio",0,IF(L16&gt;0,VLOOKUP(H16,'3-Productie normen'!A:P,VLOOKUP(L16,'3-Productie normen'!$B$31:$C$45,2,FALSE),FALSE)))/VLOOKUP(B16,'2-Kosten per locatie'!$A$13:$D$30,4,FALSE)</f>
        <v>0</v>
      </c>
      <c r="P16" s="81" t="str">
        <f>VLOOKUP(H16,'3-Productie normen'!A:T,20,FALSE)</f>
        <v>V</v>
      </c>
      <c r="Q16" s="457" t="s">
        <v>649</v>
      </c>
      <c r="S16" s="359">
        <f t="shared" si="2"/>
        <v>28.68</v>
      </c>
    </row>
    <row r="17" spans="1:19" ht="14.1" customHeight="1">
      <c r="A17" s="71">
        <f t="shared" si="3"/>
        <v>17</v>
      </c>
      <c r="B17" s="50" t="s">
        <v>660</v>
      </c>
      <c r="C17" s="50" t="s">
        <v>675</v>
      </c>
      <c r="D17" s="431" t="s">
        <v>849</v>
      </c>
      <c r="E17" s="425" t="s">
        <v>193</v>
      </c>
      <c r="F17" s="347" t="s">
        <v>205</v>
      </c>
      <c r="G17" s="80" t="s">
        <v>223</v>
      </c>
      <c r="H17" s="80" t="s">
        <v>16</v>
      </c>
      <c r="I17" s="80" t="s">
        <v>639</v>
      </c>
      <c r="J17" s="352">
        <v>5.58</v>
      </c>
      <c r="K17" s="353">
        <f t="shared" si="0"/>
        <v>201</v>
      </c>
      <c r="L17" s="354">
        <v>201</v>
      </c>
      <c r="M17" s="458" t="str">
        <f>IF(L17="nio","",VLOOKUP(L17,'3-Productie normen'!$B$31:$H$45,3,FALSE))</f>
        <v>5 x per week (40 weken + 1 Zomer refreshbeurt)</v>
      </c>
      <c r="N17" s="355" t="e">
        <f t="shared" si="1"/>
        <v>#DIV/0!</v>
      </c>
      <c r="O17" s="356">
        <f>IF(L17="nio",0,IF(L17&gt;0,VLOOKUP(H17,'3-Productie normen'!A:P,VLOOKUP(L17,'3-Productie normen'!$B$31:$C$45,2,FALSE),FALSE)))/VLOOKUP(B17,'2-Kosten per locatie'!$A$13:$D$30,4,FALSE)</f>
        <v>0</v>
      </c>
      <c r="P17" s="81" t="str">
        <f>VLOOKUP(H17,'3-Productie normen'!A:T,20,FALSE)</f>
        <v>S</v>
      </c>
      <c r="Q17" s="457" t="s">
        <v>694</v>
      </c>
      <c r="S17" s="359">
        <f t="shared" si="2"/>
        <v>1121.58</v>
      </c>
    </row>
    <row r="18" spans="1:19" ht="14.1" customHeight="1">
      <c r="A18" s="71">
        <f t="shared" si="3"/>
        <v>18</v>
      </c>
      <c r="B18" s="50" t="s">
        <v>660</v>
      </c>
      <c r="C18" s="50" t="s">
        <v>675</v>
      </c>
      <c r="D18" s="431" t="s">
        <v>849</v>
      </c>
      <c r="E18" s="425" t="s">
        <v>193</v>
      </c>
      <c r="F18" s="347" t="s">
        <v>207</v>
      </c>
      <c r="G18" s="80" t="s">
        <v>238</v>
      </c>
      <c r="H18" s="80" t="s">
        <v>237</v>
      </c>
      <c r="I18" s="80" t="s">
        <v>635</v>
      </c>
      <c r="J18" s="352">
        <v>69.150000000000006</v>
      </c>
      <c r="K18" s="353">
        <f t="shared" si="0"/>
        <v>201</v>
      </c>
      <c r="L18" s="354">
        <v>201</v>
      </c>
      <c r="M18" s="458" t="str">
        <f>IF(L18="nio","",VLOOKUP(L18,'3-Productie normen'!$B$31:$H$45,3,FALSE))</f>
        <v>5 x per week (40 weken + 1 Zomer refreshbeurt)</v>
      </c>
      <c r="N18" s="355" t="e">
        <f t="shared" si="1"/>
        <v>#DIV/0!</v>
      </c>
      <c r="O18" s="356">
        <f>IF(L18="nio",0,IF(L18&gt;0,VLOOKUP(H18,'3-Productie normen'!A:P,VLOOKUP(L18,'3-Productie normen'!$B$31:$C$45,2,FALSE),FALSE)))/VLOOKUP(B18,'2-Kosten per locatie'!$A$13:$D$30,4,FALSE)</f>
        <v>0</v>
      </c>
      <c r="P18" s="81" t="str">
        <f>VLOOKUP(H18,'3-Productie normen'!A:T,20,FALSE)</f>
        <v>L</v>
      </c>
      <c r="Q18" s="457" t="s">
        <v>700</v>
      </c>
      <c r="S18" s="359">
        <f t="shared" si="2"/>
        <v>13899.150000000001</v>
      </c>
    </row>
    <row r="19" spans="1:19" ht="14.1" customHeight="1">
      <c r="A19" s="71">
        <f t="shared" si="3"/>
        <v>19</v>
      </c>
      <c r="B19" s="50" t="s">
        <v>660</v>
      </c>
      <c r="C19" s="50" t="s">
        <v>675</v>
      </c>
      <c r="D19" s="431" t="s">
        <v>849</v>
      </c>
      <c r="E19" s="425" t="s">
        <v>193</v>
      </c>
      <c r="F19" s="347" t="s">
        <v>281</v>
      </c>
      <c r="G19" s="80" t="s">
        <v>206</v>
      </c>
      <c r="H19" s="50" t="s">
        <v>855</v>
      </c>
      <c r="I19" s="80" t="s">
        <v>635</v>
      </c>
      <c r="J19" s="352">
        <v>2.2400000000000002</v>
      </c>
      <c r="K19" s="353">
        <f t="shared" si="0"/>
        <v>12</v>
      </c>
      <c r="L19" s="354">
        <v>12</v>
      </c>
      <c r="M19" s="458" t="str">
        <f>IF(L19="nio","",VLOOKUP(L19,'3-Productie normen'!$B$31:$H$45,3,FALSE))</f>
        <v>1 x per maand</v>
      </c>
      <c r="N19" s="355" t="e">
        <f t="shared" si="1"/>
        <v>#DIV/0!</v>
      </c>
      <c r="O19" s="356">
        <f>IF(L19="nio",0,IF(L19&gt;0,VLOOKUP(H19,'3-Productie normen'!A:P,VLOOKUP(L19,'3-Productie normen'!$B$31:$C$45,2,FALSE),FALSE)))/VLOOKUP(B19,'2-Kosten per locatie'!$A$13:$D$30,4,FALSE)</f>
        <v>0</v>
      </c>
      <c r="P19" s="81" t="str">
        <f>VLOOKUP(H19,'3-Productie normen'!A:T,20,FALSE)</f>
        <v>V</v>
      </c>
      <c r="Q19" s="457" t="s">
        <v>649</v>
      </c>
      <c r="S19" s="359">
        <f t="shared" si="2"/>
        <v>26.880000000000003</v>
      </c>
    </row>
    <row r="20" spans="1:19" ht="14.1" customHeight="1">
      <c r="A20" s="71">
        <f t="shared" si="3"/>
        <v>20</v>
      </c>
      <c r="B20" s="50" t="s">
        <v>660</v>
      </c>
      <c r="C20" s="50" t="s">
        <v>675</v>
      </c>
      <c r="D20" s="431" t="s">
        <v>849</v>
      </c>
      <c r="E20" s="425" t="s">
        <v>193</v>
      </c>
      <c r="F20" s="347" t="s">
        <v>208</v>
      </c>
      <c r="G20" s="80" t="s">
        <v>223</v>
      </c>
      <c r="H20" s="80" t="s">
        <v>16</v>
      </c>
      <c r="I20" s="80" t="s">
        <v>639</v>
      </c>
      <c r="J20" s="352">
        <v>4.51</v>
      </c>
      <c r="K20" s="353">
        <f t="shared" si="0"/>
        <v>201</v>
      </c>
      <c r="L20" s="354">
        <v>201</v>
      </c>
      <c r="M20" s="458" t="str">
        <f>IF(L20="nio","",VLOOKUP(L20,'3-Productie normen'!$B$31:$H$45,3,FALSE))</f>
        <v>5 x per week (40 weken + 1 Zomer refreshbeurt)</v>
      </c>
      <c r="N20" s="355" t="e">
        <f t="shared" si="1"/>
        <v>#DIV/0!</v>
      </c>
      <c r="O20" s="356">
        <f>IF(L20="nio",0,IF(L20&gt;0,VLOOKUP(H20,'3-Productie normen'!A:P,VLOOKUP(L20,'3-Productie normen'!$B$31:$C$45,2,FALSE),FALSE)))/VLOOKUP(B20,'2-Kosten per locatie'!$A$13:$D$30,4,FALSE)</f>
        <v>0</v>
      </c>
      <c r="P20" s="81" t="str">
        <f>VLOOKUP(H20,'3-Productie normen'!A:T,20,FALSE)</f>
        <v>S</v>
      </c>
      <c r="Q20" s="457" t="s">
        <v>694</v>
      </c>
      <c r="S20" s="359">
        <f t="shared" si="2"/>
        <v>906.51</v>
      </c>
    </row>
    <row r="21" spans="1:19" ht="14.1" customHeight="1">
      <c r="A21" s="71">
        <f t="shared" si="3"/>
        <v>21</v>
      </c>
      <c r="B21" s="50" t="s">
        <v>660</v>
      </c>
      <c r="C21" s="50" t="s">
        <v>675</v>
      </c>
      <c r="D21" s="431" t="s">
        <v>849</v>
      </c>
      <c r="E21" s="425" t="s">
        <v>193</v>
      </c>
      <c r="F21" s="347" t="s">
        <v>210</v>
      </c>
      <c r="G21" s="80" t="s">
        <v>198</v>
      </c>
      <c r="H21" s="439" t="s">
        <v>195</v>
      </c>
      <c r="I21" s="80" t="s">
        <v>634</v>
      </c>
      <c r="J21" s="352">
        <v>13.800000190734901</v>
      </c>
      <c r="K21" s="353">
        <f t="shared" si="0"/>
        <v>200</v>
      </c>
      <c r="L21" s="354">
        <v>200</v>
      </c>
      <c r="M21" s="458" t="str">
        <f>IF(L21="nio","",VLOOKUP(L21,'3-Productie normen'!$B$31:$H$45,3,FALSE))</f>
        <v>5 x per week (40 weken)</v>
      </c>
      <c r="N21" s="355" t="e">
        <f t="shared" si="1"/>
        <v>#DIV/0!</v>
      </c>
      <c r="O21" s="356">
        <f>IF(L21="nio",0,IF(L21&gt;0,VLOOKUP(H21,'3-Productie normen'!A:P,VLOOKUP(L21,'3-Productie normen'!$B$31:$C$45,2,FALSE),FALSE)))/VLOOKUP(B21,'2-Kosten per locatie'!$A$13:$D$30,4,FALSE)</f>
        <v>0</v>
      </c>
      <c r="P21" s="81" t="str">
        <f>VLOOKUP(H21,'3-Productie normen'!A:T,20,FALSE)</f>
        <v>V</v>
      </c>
      <c r="Q21" s="457" t="s">
        <v>701</v>
      </c>
      <c r="S21" s="359">
        <f t="shared" si="2"/>
        <v>2760.0000381469799</v>
      </c>
    </row>
    <row r="22" spans="1:19" ht="14.1" customHeight="1">
      <c r="A22" s="71">
        <f t="shared" si="3"/>
        <v>22</v>
      </c>
      <c r="B22" s="50" t="s">
        <v>660</v>
      </c>
      <c r="C22" s="50" t="s">
        <v>675</v>
      </c>
      <c r="D22" s="431" t="s">
        <v>849</v>
      </c>
      <c r="E22" s="425" t="s">
        <v>193</v>
      </c>
      <c r="F22" s="347" t="s">
        <v>210</v>
      </c>
      <c r="G22" s="80" t="s">
        <v>198</v>
      </c>
      <c r="H22" s="439" t="s">
        <v>195</v>
      </c>
      <c r="I22" s="80" t="s">
        <v>635</v>
      </c>
      <c r="J22" s="352">
        <v>22.01</v>
      </c>
      <c r="K22" s="353">
        <f t="shared" si="0"/>
        <v>200</v>
      </c>
      <c r="L22" s="354">
        <v>200</v>
      </c>
      <c r="M22" s="458" t="str">
        <f>IF(L22="nio","",VLOOKUP(L22,'3-Productie normen'!$B$31:$H$45,3,FALSE))</f>
        <v>5 x per week (40 weken)</v>
      </c>
      <c r="N22" s="355" t="e">
        <f t="shared" si="1"/>
        <v>#DIV/0!</v>
      </c>
      <c r="O22" s="356">
        <f>IF(L22="nio",0,IF(L22&gt;0,VLOOKUP(H22,'3-Productie normen'!A:P,VLOOKUP(L22,'3-Productie normen'!$B$31:$C$45,2,FALSE),FALSE)))/VLOOKUP(B22,'2-Kosten per locatie'!$A$13:$D$30,4,FALSE)</f>
        <v>0</v>
      </c>
      <c r="P22" s="81" t="str">
        <f>VLOOKUP(H22,'3-Productie normen'!A:T,20,FALSE)</f>
        <v>V</v>
      </c>
      <c r="Q22" s="457" t="s">
        <v>649</v>
      </c>
      <c r="S22" s="359">
        <f t="shared" si="2"/>
        <v>4402</v>
      </c>
    </row>
    <row r="23" spans="1:19" ht="14.1" customHeight="1">
      <c r="A23" s="71">
        <f t="shared" si="3"/>
        <v>23</v>
      </c>
      <c r="B23" s="50" t="s">
        <v>660</v>
      </c>
      <c r="C23" s="50" t="s">
        <v>675</v>
      </c>
      <c r="D23" s="431" t="s">
        <v>849</v>
      </c>
      <c r="E23" s="425" t="s">
        <v>193</v>
      </c>
      <c r="F23" s="347" t="s">
        <v>211</v>
      </c>
      <c r="G23" s="80" t="s">
        <v>270</v>
      </c>
      <c r="H23" s="80" t="s">
        <v>237</v>
      </c>
      <c r="I23" s="80" t="s">
        <v>635</v>
      </c>
      <c r="J23" s="352">
        <v>56.13</v>
      </c>
      <c r="K23" s="353">
        <f t="shared" si="0"/>
        <v>201</v>
      </c>
      <c r="L23" s="354">
        <v>201</v>
      </c>
      <c r="M23" s="458" t="str">
        <f>IF(L23="nio","",VLOOKUP(L23,'3-Productie normen'!$B$31:$H$45,3,FALSE))</f>
        <v>5 x per week (40 weken + 1 Zomer refreshbeurt)</v>
      </c>
      <c r="N23" s="355" t="e">
        <f t="shared" si="1"/>
        <v>#DIV/0!</v>
      </c>
      <c r="O23" s="356">
        <f>IF(L23="nio",0,IF(L23&gt;0,VLOOKUP(H23,'3-Productie normen'!A:P,VLOOKUP(L23,'3-Productie normen'!$B$31:$C$45,2,FALSE),FALSE)))/VLOOKUP(B23,'2-Kosten per locatie'!$A$13:$D$30,4,FALSE)</f>
        <v>0</v>
      </c>
      <c r="P23" s="81" t="str">
        <f>VLOOKUP(H23,'3-Productie normen'!A:T,20,FALSE)</f>
        <v>L</v>
      </c>
      <c r="Q23" s="457" t="s">
        <v>702</v>
      </c>
      <c r="S23" s="359">
        <f t="shared" si="2"/>
        <v>11282.130000000001</v>
      </c>
    </row>
    <row r="24" spans="1:19" ht="14.1" customHeight="1">
      <c r="A24" s="71">
        <f t="shared" si="3"/>
        <v>24</v>
      </c>
      <c r="B24" s="50" t="s">
        <v>660</v>
      </c>
      <c r="C24" s="50" t="s">
        <v>675</v>
      </c>
      <c r="D24" s="431" t="s">
        <v>849</v>
      </c>
      <c r="E24" s="425" t="s">
        <v>193</v>
      </c>
      <c r="F24" s="347" t="s">
        <v>213</v>
      </c>
      <c r="G24" s="80" t="s">
        <v>270</v>
      </c>
      <c r="H24" s="80" t="s">
        <v>237</v>
      </c>
      <c r="I24" s="80" t="s">
        <v>635</v>
      </c>
      <c r="J24" s="352">
        <v>56.66</v>
      </c>
      <c r="K24" s="353">
        <f t="shared" si="0"/>
        <v>201</v>
      </c>
      <c r="L24" s="354">
        <v>201</v>
      </c>
      <c r="M24" s="458" t="str">
        <f>IF(L24="nio","",VLOOKUP(L24,'3-Productie normen'!$B$31:$H$45,3,FALSE))</f>
        <v>5 x per week (40 weken + 1 Zomer refreshbeurt)</v>
      </c>
      <c r="N24" s="355" t="e">
        <f t="shared" si="1"/>
        <v>#DIV/0!</v>
      </c>
      <c r="O24" s="356">
        <f>IF(L24="nio",0,IF(L24&gt;0,VLOOKUP(H24,'3-Productie normen'!A:P,VLOOKUP(L24,'3-Productie normen'!$B$31:$C$45,2,FALSE),FALSE)))/VLOOKUP(B24,'2-Kosten per locatie'!$A$13:$D$30,4,FALSE)</f>
        <v>0</v>
      </c>
      <c r="P24" s="81" t="str">
        <f>VLOOKUP(H24,'3-Productie normen'!A:T,20,FALSE)</f>
        <v>L</v>
      </c>
      <c r="Q24" s="457" t="s">
        <v>702</v>
      </c>
      <c r="S24" s="359">
        <f t="shared" si="2"/>
        <v>11388.66</v>
      </c>
    </row>
    <row r="25" spans="1:19" ht="14.1" customHeight="1">
      <c r="A25" s="71">
        <f t="shared" si="3"/>
        <v>25</v>
      </c>
      <c r="B25" s="50" t="s">
        <v>660</v>
      </c>
      <c r="C25" s="50" t="s">
        <v>675</v>
      </c>
      <c r="D25" s="431" t="s">
        <v>849</v>
      </c>
      <c r="E25" s="425" t="s">
        <v>193</v>
      </c>
      <c r="F25" s="347" t="s">
        <v>214</v>
      </c>
      <c r="G25" s="80" t="s">
        <v>238</v>
      </c>
      <c r="H25" s="80" t="s">
        <v>237</v>
      </c>
      <c r="I25" s="80" t="s">
        <v>635</v>
      </c>
      <c r="J25" s="352">
        <v>56.39</v>
      </c>
      <c r="K25" s="353">
        <f t="shared" si="0"/>
        <v>201</v>
      </c>
      <c r="L25" s="354">
        <v>201</v>
      </c>
      <c r="M25" s="458" t="str">
        <f>IF(L25="nio","",VLOOKUP(L25,'3-Productie normen'!$B$31:$H$45,3,FALSE))</f>
        <v>5 x per week (40 weken + 1 Zomer refreshbeurt)</v>
      </c>
      <c r="N25" s="355" t="e">
        <f t="shared" si="1"/>
        <v>#DIV/0!</v>
      </c>
      <c r="O25" s="356">
        <f>IF(L25="nio",0,IF(L25&gt;0,VLOOKUP(H25,'3-Productie normen'!A:P,VLOOKUP(L25,'3-Productie normen'!$B$31:$C$45,2,FALSE),FALSE)))/VLOOKUP(B25,'2-Kosten per locatie'!$A$13:$D$30,4,FALSE)</f>
        <v>0</v>
      </c>
      <c r="P25" s="81" t="str">
        <f>VLOOKUP(H25,'3-Productie normen'!A:T,20,FALSE)</f>
        <v>L</v>
      </c>
      <c r="Q25" s="457" t="s">
        <v>703</v>
      </c>
      <c r="S25" s="359">
        <f t="shared" si="2"/>
        <v>11334.39</v>
      </c>
    </row>
    <row r="26" spans="1:19" ht="14.1" customHeight="1">
      <c r="A26" s="71">
        <f t="shared" si="3"/>
        <v>26</v>
      </c>
      <c r="B26" s="50" t="s">
        <v>660</v>
      </c>
      <c r="C26" s="50" t="s">
        <v>675</v>
      </c>
      <c r="D26" s="431" t="s">
        <v>849</v>
      </c>
      <c r="E26" s="425" t="s">
        <v>193</v>
      </c>
      <c r="F26" s="347" t="s">
        <v>215</v>
      </c>
      <c r="G26" s="80" t="s">
        <v>238</v>
      </c>
      <c r="H26" s="80" t="s">
        <v>237</v>
      </c>
      <c r="I26" s="80" t="s">
        <v>635</v>
      </c>
      <c r="J26" s="352">
        <v>56.39</v>
      </c>
      <c r="K26" s="353">
        <f t="shared" si="0"/>
        <v>201</v>
      </c>
      <c r="L26" s="354">
        <v>201</v>
      </c>
      <c r="M26" s="458" t="str">
        <f>IF(L26="nio","",VLOOKUP(L26,'3-Productie normen'!$B$31:$H$45,3,FALSE))</f>
        <v>5 x per week (40 weken + 1 Zomer refreshbeurt)</v>
      </c>
      <c r="N26" s="355" t="e">
        <f t="shared" si="1"/>
        <v>#DIV/0!</v>
      </c>
      <c r="O26" s="356">
        <f>IF(L26="nio",0,IF(L26&gt;0,VLOOKUP(H26,'3-Productie normen'!A:P,VLOOKUP(L26,'3-Productie normen'!$B$31:$C$45,2,FALSE),FALSE)))/VLOOKUP(B26,'2-Kosten per locatie'!$A$13:$D$30,4,FALSE)</f>
        <v>0</v>
      </c>
      <c r="P26" s="81" t="str">
        <f>VLOOKUP(H26,'3-Productie normen'!A:T,20,FALSE)</f>
        <v>L</v>
      </c>
      <c r="Q26" s="457" t="s">
        <v>704</v>
      </c>
      <c r="S26" s="359">
        <f t="shared" si="2"/>
        <v>11334.39</v>
      </c>
    </row>
    <row r="27" spans="1:19" ht="14.1" customHeight="1">
      <c r="A27" s="71">
        <f t="shared" si="3"/>
        <v>27</v>
      </c>
      <c r="B27" s="50" t="s">
        <v>660</v>
      </c>
      <c r="C27" s="50" t="s">
        <v>675</v>
      </c>
      <c r="D27" s="431" t="s">
        <v>849</v>
      </c>
      <c r="E27" s="425" t="s">
        <v>193</v>
      </c>
      <c r="F27" s="347" t="s">
        <v>216</v>
      </c>
      <c r="G27" s="80" t="s">
        <v>198</v>
      </c>
      <c r="H27" s="439" t="s">
        <v>195</v>
      </c>
      <c r="I27" s="80" t="s">
        <v>634</v>
      </c>
      <c r="J27" s="352">
        <v>9.5</v>
      </c>
      <c r="K27" s="353">
        <f t="shared" si="0"/>
        <v>200</v>
      </c>
      <c r="L27" s="354">
        <v>200</v>
      </c>
      <c r="M27" s="458" t="str">
        <f>IF(L27="nio","",VLOOKUP(L27,'3-Productie normen'!$B$31:$H$45,3,FALSE))</f>
        <v>5 x per week (40 weken)</v>
      </c>
      <c r="N27" s="355" t="e">
        <f t="shared" si="1"/>
        <v>#DIV/0!</v>
      </c>
      <c r="O27" s="356">
        <f>IF(L27="nio",0,IF(L27&gt;0,VLOOKUP(H27,'3-Productie normen'!A:P,VLOOKUP(L27,'3-Productie normen'!$B$31:$C$45,2,FALSE),FALSE)))/VLOOKUP(B27,'2-Kosten per locatie'!$A$13:$D$30,4,FALSE)</f>
        <v>0</v>
      </c>
      <c r="P27" s="81" t="str">
        <f>VLOOKUP(H27,'3-Productie normen'!A:T,20,FALSE)</f>
        <v>V</v>
      </c>
      <c r="Q27" s="457" t="s">
        <v>705</v>
      </c>
      <c r="S27" s="359">
        <f t="shared" si="2"/>
        <v>1900</v>
      </c>
    </row>
    <row r="28" spans="1:19" ht="14.1" customHeight="1">
      <c r="A28" s="71">
        <f t="shared" si="3"/>
        <v>28</v>
      </c>
      <c r="B28" s="50" t="s">
        <v>660</v>
      </c>
      <c r="C28" s="50" t="s">
        <v>675</v>
      </c>
      <c r="D28" s="431" t="s">
        <v>849</v>
      </c>
      <c r="E28" s="425" t="s">
        <v>193</v>
      </c>
      <c r="F28" s="347" t="s">
        <v>217</v>
      </c>
      <c r="G28" s="80" t="s">
        <v>203</v>
      </c>
      <c r="H28" s="64" t="s">
        <v>874</v>
      </c>
      <c r="I28" s="80" t="s">
        <v>91</v>
      </c>
      <c r="J28" s="352">
        <v>0.47</v>
      </c>
      <c r="K28" s="353" t="str">
        <f t="shared" si="0"/>
        <v>nio</v>
      </c>
      <c r="L28" s="354" t="s">
        <v>659</v>
      </c>
      <c r="M28" s="458" t="str">
        <f>IF(L28="nio","",VLOOKUP(L28,'3-Productie normen'!$B$31:$H$45,3,FALSE))</f>
        <v/>
      </c>
      <c r="N28" s="355">
        <f t="shared" si="1"/>
        <v>0</v>
      </c>
      <c r="O28" s="356">
        <f>IF(L28="nio",0,IF(L28&gt;0,VLOOKUP(H28,'3-Productie normen'!A:P,VLOOKUP(L28,'3-Productie normen'!$B$31:$C$45,2,FALSE),FALSE)))/VLOOKUP(B28,'2-Kosten per locatie'!$A$13:$D$30,4,FALSE)</f>
        <v>0</v>
      </c>
      <c r="P28" s="81">
        <f>VLOOKUP(H28,'3-Productie normen'!A:T,20,FALSE)</f>
        <v>0</v>
      </c>
      <c r="Q28" s="457" t="s">
        <v>649</v>
      </c>
      <c r="S28" s="359">
        <f t="shared" si="2"/>
        <v>0</v>
      </c>
    </row>
    <row r="29" spans="1:19" ht="14.1" customHeight="1">
      <c r="A29" s="71">
        <f t="shared" si="3"/>
        <v>29</v>
      </c>
      <c r="B29" s="50" t="s">
        <v>660</v>
      </c>
      <c r="C29" s="50" t="s">
        <v>675</v>
      </c>
      <c r="D29" s="431" t="s">
        <v>849</v>
      </c>
      <c r="E29" s="425" t="s">
        <v>193</v>
      </c>
      <c r="F29" s="347" t="s">
        <v>218</v>
      </c>
      <c r="G29" s="80" t="s">
        <v>219</v>
      </c>
      <c r="H29" s="80" t="s">
        <v>16</v>
      </c>
      <c r="I29" s="80" t="s">
        <v>640</v>
      </c>
      <c r="J29" s="352">
        <v>7.24</v>
      </c>
      <c r="K29" s="353">
        <f t="shared" si="0"/>
        <v>201</v>
      </c>
      <c r="L29" s="354">
        <v>201</v>
      </c>
      <c r="M29" s="458" t="str">
        <f>IF(L29="nio","",VLOOKUP(L29,'3-Productie normen'!$B$31:$H$45,3,FALSE))</f>
        <v>5 x per week (40 weken + 1 Zomer refreshbeurt)</v>
      </c>
      <c r="N29" s="355" t="e">
        <f t="shared" si="1"/>
        <v>#DIV/0!</v>
      </c>
      <c r="O29" s="356">
        <f>IF(L29="nio",0,IF(L29&gt;0,VLOOKUP(H29,'3-Productie normen'!A:P,VLOOKUP(L29,'3-Productie normen'!$B$31:$C$45,2,FALSE),FALSE)))/VLOOKUP(B29,'2-Kosten per locatie'!$A$13:$D$30,4,FALSE)</f>
        <v>0</v>
      </c>
      <c r="P29" s="81" t="str">
        <f>VLOOKUP(H29,'3-Productie normen'!A:T,20,FALSE)</f>
        <v>S</v>
      </c>
      <c r="Q29" s="457" t="s">
        <v>706</v>
      </c>
      <c r="S29" s="359">
        <f t="shared" si="2"/>
        <v>1455.24</v>
      </c>
    </row>
    <row r="30" spans="1:19" ht="14.1" customHeight="1">
      <c r="A30" s="71">
        <f t="shared" si="3"/>
        <v>30</v>
      </c>
      <c r="B30" s="50" t="s">
        <v>660</v>
      </c>
      <c r="C30" s="50" t="s">
        <v>675</v>
      </c>
      <c r="D30" s="431" t="s">
        <v>849</v>
      </c>
      <c r="E30" s="425" t="s">
        <v>193</v>
      </c>
      <c r="F30" s="347" t="s">
        <v>221</v>
      </c>
      <c r="G30" s="80" t="s">
        <v>198</v>
      </c>
      <c r="H30" s="439" t="s">
        <v>195</v>
      </c>
      <c r="I30" s="80" t="s">
        <v>178</v>
      </c>
      <c r="J30" s="352">
        <v>3.15</v>
      </c>
      <c r="K30" s="353">
        <f t="shared" si="0"/>
        <v>200</v>
      </c>
      <c r="L30" s="354">
        <v>200</v>
      </c>
      <c r="M30" s="458" t="str">
        <f>IF(L30="nio","",VLOOKUP(L30,'3-Productie normen'!$B$31:$H$45,3,FALSE))</f>
        <v>5 x per week (40 weken)</v>
      </c>
      <c r="N30" s="355" t="e">
        <f t="shared" si="1"/>
        <v>#DIV/0!</v>
      </c>
      <c r="O30" s="356">
        <f>IF(L30="nio",0,IF(L30&gt;0,VLOOKUP(H30,'3-Productie normen'!A:P,VLOOKUP(L30,'3-Productie normen'!$B$31:$C$45,2,FALSE),FALSE)))/VLOOKUP(B30,'2-Kosten per locatie'!$A$13:$D$30,4,FALSE)</f>
        <v>0</v>
      </c>
      <c r="P30" s="81" t="str">
        <f>VLOOKUP(H30,'3-Productie normen'!A:T,20,FALSE)</f>
        <v>V</v>
      </c>
      <c r="Q30" s="457" t="s">
        <v>649</v>
      </c>
      <c r="S30" s="359">
        <f t="shared" si="2"/>
        <v>630</v>
      </c>
    </row>
    <row r="31" spans="1:19" ht="14.1" customHeight="1">
      <c r="A31" s="71">
        <f t="shared" si="3"/>
        <v>31</v>
      </c>
      <c r="B31" s="50" t="s">
        <v>660</v>
      </c>
      <c r="C31" s="50" t="s">
        <v>675</v>
      </c>
      <c r="D31" s="431" t="s">
        <v>849</v>
      </c>
      <c r="E31" s="425" t="s">
        <v>193</v>
      </c>
      <c r="F31" s="347" t="s">
        <v>222</v>
      </c>
      <c r="G31" s="80" t="s">
        <v>282</v>
      </c>
      <c r="H31" s="80" t="s">
        <v>237</v>
      </c>
      <c r="I31" s="80" t="s">
        <v>178</v>
      </c>
      <c r="J31" s="352">
        <v>19.670000000000002</v>
      </c>
      <c r="K31" s="353">
        <f t="shared" si="0"/>
        <v>120</v>
      </c>
      <c r="L31" s="354">
        <v>120</v>
      </c>
      <c r="M31" s="458" t="str">
        <f>IF(L31="nio","",VLOOKUP(L31,'3-Productie normen'!$B$31:$H$45,3,FALSE))</f>
        <v>3 x per week (40 weken)</v>
      </c>
      <c r="N31" s="355" t="e">
        <f t="shared" si="1"/>
        <v>#DIV/0!</v>
      </c>
      <c r="O31" s="356">
        <f>IF(L31="nio",0,IF(L31&gt;0,VLOOKUP(H31,'3-Productie normen'!A:P,VLOOKUP(L31,'3-Productie normen'!$B$31:$C$45,2,FALSE),FALSE)))/VLOOKUP(B31,'2-Kosten per locatie'!$A$13:$D$30,4,FALSE)</f>
        <v>0</v>
      </c>
      <c r="P31" s="81" t="str">
        <f>VLOOKUP(H31,'3-Productie normen'!A:T,20,FALSE)</f>
        <v>L</v>
      </c>
      <c r="Q31" s="457" t="s">
        <v>649</v>
      </c>
      <c r="S31" s="359">
        <f t="shared" si="2"/>
        <v>2360.4</v>
      </c>
    </row>
    <row r="32" spans="1:19" ht="14.1" customHeight="1">
      <c r="A32" s="71">
        <f t="shared" si="3"/>
        <v>32</v>
      </c>
      <c r="B32" s="50" t="s">
        <v>660</v>
      </c>
      <c r="C32" s="50" t="s">
        <v>675</v>
      </c>
      <c r="D32" s="431" t="s">
        <v>849</v>
      </c>
      <c r="E32" s="425" t="s">
        <v>193</v>
      </c>
      <c r="F32" s="347" t="s">
        <v>224</v>
      </c>
      <c r="G32" s="80" t="s">
        <v>282</v>
      </c>
      <c r="H32" s="80" t="s">
        <v>237</v>
      </c>
      <c r="I32" s="80" t="s">
        <v>178</v>
      </c>
      <c r="J32" s="352">
        <v>34.58</v>
      </c>
      <c r="K32" s="353">
        <f t="shared" si="0"/>
        <v>201</v>
      </c>
      <c r="L32" s="354">
        <v>201</v>
      </c>
      <c r="M32" s="458" t="str">
        <f>IF(L32="nio","",VLOOKUP(L32,'3-Productie normen'!$B$31:$H$45,3,FALSE))</f>
        <v>5 x per week (40 weken + 1 Zomer refreshbeurt)</v>
      </c>
      <c r="N32" s="355" t="e">
        <f t="shared" si="1"/>
        <v>#DIV/0!</v>
      </c>
      <c r="O32" s="356">
        <f>IF(L32="nio",0,IF(L32&gt;0,VLOOKUP(H32,'3-Productie normen'!A:P,VLOOKUP(L32,'3-Productie normen'!$B$31:$C$45,2,FALSE),FALSE)))/VLOOKUP(B32,'2-Kosten per locatie'!$A$13:$D$30,4,FALSE)</f>
        <v>0</v>
      </c>
      <c r="P32" s="81" t="str">
        <f>VLOOKUP(H32,'3-Productie normen'!A:T,20,FALSE)</f>
        <v>L</v>
      </c>
      <c r="Q32" s="457" t="s">
        <v>649</v>
      </c>
      <c r="S32" s="359">
        <f t="shared" si="2"/>
        <v>6950.58</v>
      </c>
    </row>
    <row r="33" spans="1:19" ht="14.1" customHeight="1">
      <c r="A33" s="71">
        <f t="shared" si="3"/>
        <v>33</v>
      </c>
      <c r="B33" s="50" t="s">
        <v>660</v>
      </c>
      <c r="C33" s="50" t="s">
        <v>675</v>
      </c>
      <c r="D33" s="431" t="s">
        <v>849</v>
      </c>
      <c r="E33" s="425" t="s">
        <v>193</v>
      </c>
      <c r="F33" s="347" t="s">
        <v>225</v>
      </c>
      <c r="G33" s="80" t="s">
        <v>270</v>
      </c>
      <c r="H33" s="80" t="s">
        <v>237</v>
      </c>
      <c r="I33" s="80" t="s">
        <v>635</v>
      </c>
      <c r="J33" s="352">
        <v>56.17</v>
      </c>
      <c r="K33" s="353">
        <f t="shared" si="0"/>
        <v>201</v>
      </c>
      <c r="L33" s="354">
        <v>201</v>
      </c>
      <c r="M33" s="458" t="str">
        <f>IF(L33="nio","",VLOOKUP(L33,'3-Productie normen'!$B$31:$H$45,3,FALSE))</f>
        <v>5 x per week (40 weken + 1 Zomer refreshbeurt)</v>
      </c>
      <c r="N33" s="355" t="e">
        <f t="shared" ref="N33:N96" si="4">IF(L33="nio",0,IF(L33&gt;0,L33*J33/O33,0))</f>
        <v>#DIV/0!</v>
      </c>
      <c r="O33" s="356">
        <f>IF(L33="nio",0,IF(L33&gt;0,VLOOKUP(H33,'3-Productie normen'!A:P,VLOOKUP(L33,'3-Productie normen'!$B$31:$C$45,2,FALSE),FALSE)))/VLOOKUP(B33,'2-Kosten per locatie'!$A$13:$D$30,4,FALSE)</f>
        <v>0</v>
      </c>
      <c r="P33" s="81" t="str">
        <f>VLOOKUP(H33,'3-Productie normen'!A:T,20,FALSE)</f>
        <v>L</v>
      </c>
      <c r="Q33" s="457" t="s">
        <v>707</v>
      </c>
      <c r="S33" s="359">
        <f t="shared" ref="S33:S96" si="5">IF(L33="nio",0,K33*J33)</f>
        <v>11290.17</v>
      </c>
    </row>
    <row r="34" spans="1:19" ht="14.1" customHeight="1">
      <c r="A34" s="71">
        <f t="shared" ref="A34:A97" si="6">A33+1</f>
        <v>34</v>
      </c>
      <c r="B34" s="50" t="s">
        <v>660</v>
      </c>
      <c r="C34" s="50" t="s">
        <v>675</v>
      </c>
      <c r="D34" s="431" t="s">
        <v>849</v>
      </c>
      <c r="E34" s="425" t="s">
        <v>193</v>
      </c>
      <c r="F34" s="347" t="s">
        <v>227</v>
      </c>
      <c r="G34" s="80" t="s">
        <v>270</v>
      </c>
      <c r="H34" s="80" t="s">
        <v>237</v>
      </c>
      <c r="I34" s="80" t="s">
        <v>635</v>
      </c>
      <c r="J34" s="352">
        <v>56.7</v>
      </c>
      <c r="K34" s="353">
        <f t="shared" ref="K34:K97" si="7">L34</f>
        <v>201</v>
      </c>
      <c r="L34" s="354">
        <v>201</v>
      </c>
      <c r="M34" s="458" t="str">
        <f>IF(L34="nio","",VLOOKUP(L34,'3-Productie normen'!$B$31:$H$45,3,FALSE))</f>
        <v>5 x per week (40 weken + 1 Zomer refreshbeurt)</v>
      </c>
      <c r="N34" s="355" t="e">
        <f t="shared" si="4"/>
        <v>#DIV/0!</v>
      </c>
      <c r="O34" s="356">
        <f>IF(L34="nio",0,IF(L34&gt;0,VLOOKUP(H34,'3-Productie normen'!A:P,VLOOKUP(L34,'3-Productie normen'!$B$31:$C$45,2,FALSE),FALSE)))/VLOOKUP(B34,'2-Kosten per locatie'!$A$13:$D$30,4,FALSE)</f>
        <v>0</v>
      </c>
      <c r="P34" s="81" t="str">
        <f>VLOOKUP(H34,'3-Productie normen'!A:T,20,FALSE)</f>
        <v>L</v>
      </c>
      <c r="Q34" s="457" t="s">
        <v>707</v>
      </c>
      <c r="S34" s="359">
        <f t="shared" si="5"/>
        <v>11396.7</v>
      </c>
    </row>
    <row r="35" spans="1:19" ht="14.1" customHeight="1">
      <c r="A35" s="71">
        <f t="shared" si="6"/>
        <v>35</v>
      </c>
      <c r="B35" s="50" t="s">
        <v>660</v>
      </c>
      <c r="C35" s="50" t="s">
        <v>675</v>
      </c>
      <c r="D35" s="431" t="s">
        <v>849</v>
      </c>
      <c r="E35" s="425" t="s">
        <v>193</v>
      </c>
      <c r="F35" s="347" t="s">
        <v>228</v>
      </c>
      <c r="G35" s="80" t="s">
        <v>206</v>
      </c>
      <c r="H35" s="50" t="s">
        <v>855</v>
      </c>
      <c r="I35" s="80" t="s">
        <v>635</v>
      </c>
      <c r="J35" s="352">
        <v>0.63999998569488503</v>
      </c>
      <c r="K35" s="353">
        <f t="shared" si="7"/>
        <v>12</v>
      </c>
      <c r="L35" s="354">
        <v>12</v>
      </c>
      <c r="M35" s="458" t="str">
        <f>IF(L35="nio","",VLOOKUP(L35,'3-Productie normen'!$B$31:$H$45,3,FALSE))</f>
        <v>1 x per maand</v>
      </c>
      <c r="N35" s="355" t="e">
        <f t="shared" si="4"/>
        <v>#DIV/0!</v>
      </c>
      <c r="O35" s="356">
        <f>IF(L35="nio",0,IF(L35&gt;0,VLOOKUP(H35,'3-Productie normen'!A:P,VLOOKUP(L35,'3-Productie normen'!$B$31:$C$45,2,FALSE),FALSE)))/VLOOKUP(B35,'2-Kosten per locatie'!$A$13:$D$30,4,FALSE)</f>
        <v>0</v>
      </c>
      <c r="P35" s="81" t="str">
        <f>VLOOKUP(H35,'3-Productie normen'!A:T,20,FALSE)</f>
        <v>V</v>
      </c>
      <c r="Q35" s="457" t="s">
        <v>649</v>
      </c>
      <c r="S35" s="359">
        <f t="shared" si="5"/>
        <v>7.6799998283386204</v>
      </c>
    </row>
    <row r="36" spans="1:19" ht="14.1" customHeight="1">
      <c r="A36" s="71">
        <f t="shared" si="6"/>
        <v>36</v>
      </c>
      <c r="B36" s="50" t="s">
        <v>660</v>
      </c>
      <c r="C36" s="50" t="s">
        <v>675</v>
      </c>
      <c r="D36" s="431" t="s">
        <v>849</v>
      </c>
      <c r="E36" s="425" t="s">
        <v>193</v>
      </c>
      <c r="F36" s="347" t="s">
        <v>230</v>
      </c>
      <c r="G36" s="80" t="s">
        <v>270</v>
      </c>
      <c r="H36" s="80" t="s">
        <v>237</v>
      </c>
      <c r="I36" s="80" t="s">
        <v>635</v>
      </c>
      <c r="J36" s="352">
        <v>65.98</v>
      </c>
      <c r="K36" s="353">
        <f t="shared" si="7"/>
        <v>201</v>
      </c>
      <c r="L36" s="354">
        <v>201</v>
      </c>
      <c r="M36" s="458" t="str">
        <f>IF(L36="nio","",VLOOKUP(L36,'3-Productie normen'!$B$31:$H$45,3,FALSE))</f>
        <v>5 x per week (40 weken + 1 Zomer refreshbeurt)</v>
      </c>
      <c r="N36" s="355" t="e">
        <f t="shared" si="4"/>
        <v>#DIV/0!</v>
      </c>
      <c r="O36" s="356">
        <f>IF(L36="nio",0,IF(L36&gt;0,VLOOKUP(H36,'3-Productie normen'!A:P,VLOOKUP(L36,'3-Productie normen'!$B$31:$C$45,2,FALSE),FALSE)))/VLOOKUP(B36,'2-Kosten per locatie'!$A$13:$D$30,4,FALSE)</f>
        <v>0</v>
      </c>
      <c r="P36" s="81" t="str">
        <f>VLOOKUP(H36,'3-Productie normen'!A:T,20,FALSE)</f>
        <v>L</v>
      </c>
      <c r="Q36" s="457" t="s">
        <v>708</v>
      </c>
      <c r="S36" s="359">
        <f t="shared" si="5"/>
        <v>13261.980000000001</v>
      </c>
    </row>
    <row r="37" spans="1:19" ht="14.1" customHeight="1">
      <c r="A37" s="71">
        <f t="shared" si="6"/>
        <v>37</v>
      </c>
      <c r="B37" s="50" t="s">
        <v>660</v>
      </c>
      <c r="C37" s="50" t="s">
        <v>675</v>
      </c>
      <c r="D37" s="431" t="s">
        <v>849</v>
      </c>
      <c r="E37" s="425" t="s">
        <v>193</v>
      </c>
      <c r="F37" s="347" t="s">
        <v>231</v>
      </c>
      <c r="G37" s="80" t="s">
        <v>206</v>
      </c>
      <c r="H37" s="50" t="s">
        <v>855</v>
      </c>
      <c r="I37" s="80" t="s">
        <v>635</v>
      </c>
      <c r="J37" s="352">
        <v>0.75</v>
      </c>
      <c r="K37" s="353">
        <f t="shared" si="7"/>
        <v>12</v>
      </c>
      <c r="L37" s="354">
        <v>12</v>
      </c>
      <c r="M37" s="458" t="str">
        <f>IF(L37="nio","",VLOOKUP(L37,'3-Productie normen'!$B$31:$H$45,3,FALSE))</f>
        <v>1 x per maand</v>
      </c>
      <c r="N37" s="355" t="e">
        <f t="shared" si="4"/>
        <v>#DIV/0!</v>
      </c>
      <c r="O37" s="356">
        <f>IF(L37="nio",0,IF(L37&gt;0,VLOOKUP(H37,'3-Productie normen'!A:P,VLOOKUP(L37,'3-Productie normen'!$B$31:$C$45,2,FALSE),FALSE)))/VLOOKUP(B37,'2-Kosten per locatie'!$A$13:$D$30,4,FALSE)</f>
        <v>0</v>
      </c>
      <c r="P37" s="81" t="str">
        <f>VLOOKUP(H37,'3-Productie normen'!A:T,20,FALSE)</f>
        <v>V</v>
      </c>
      <c r="Q37" s="457" t="s">
        <v>649</v>
      </c>
      <c r="S37" s="359">
        <f t="shared" si="5"/>
        <v>9</v>
      </c>
    </row>
    <row r="38" spans="1:19" ht="14.1" customHeight="1">
      <c r="A38" s="71">
        <f t="shared" si="6"/>
        <v>38</v>
      </c>
      <c r="B38" s="50" t="s">
        <v>660</v>
      </c>
      <c r="C38" s="50" t="s">
        <v>675</v>
      </c>
      <c r="D38" s="431" t="s">
        <v>849</v>
      </c>
      <c r="E38" s="425" t="s">
        <v>193</v>
      </c>
      <c r="F38" s="347" t="s">
        <v>232</v>
      </c>
      <c r="G38" s="50" t="s">
        <v>198</v>
      </c>
      <c r="H38" s="439" t="s">
        <v>195</v>
      </c>
      <c r="I38" s="80" t="s">
        <v>635</v>
      </c>
      <c r="J38" s="352">
        <v>143.55000000000001</v>
      </c>
      <c r="K38" s="353">
        <f t="shared" si="7"/>
        <v>200</v>
      </c>
      <c r="L38" s="354">
        <v>200</v>
      </c>
      <c r="M38" s="458" t="str">
        <f>IF(L38="nio","",VLOOKUP(L38,'3-Productie normen'!$B$31:$H$45,3,FALSE))</f>
        <v>5 x per week (40 weken)</v>
      </c>
      <c r="N38" s="355" t="e">
        <f t="shared" si="4"/>
        <v>#DIV/0!</v>
      </c>
      <c r="O38" s="356">
        <f>IF(L38="nio",0,IF(L38&gt;0,VLOOKUP(H38,'3-Productie normen'!A:P,VLOOKUP(L38,'3-Productie normen'!$B$31:$C$45,2,FALSE),FALSE)))/VLOOKUP(B38,'2-Kosten per locatie'!$A$13:$D$30,4,FALSE)</f>
        <v>0</v>
      </c>
      <c r="P38" s="81" t="str">
        <f>VLOOKUP(H38,'3-Productie normen'!A:T,20,FALSE)</f>
        <v>V</v>
      </c>
      <c r="Q38" s="457" t="s">
        <v>649</v>
      </c>
      <c r="S38" s="359">
        <f t="shared" si="5"/>
        <v>28710.000000000004</v>
      </c>
    </row>
    <row r="39" spans="1:19" ht="14.1" customHeight="1">
      <c r="A39" s="71">
        <f t="shared" si="6"/>
        <v>39</v>
      </c>
      <c r="B39" s="50" t="s">
        <v>660</v>
      </c>
      <c r="C39" s="50" t="s">
        <v>675</v>
      </c>
      <c r="D39" s="431" t="s">
        <v>849</v>
      </c>
      <c r="E39" s="425" t="s">
        <v>193</v>
      </c>
      <c r="F39" s="347" t="s">
        <v>233</v>
      </c>
      <c r="G39" s="50" t="s">
        <v>283</v>
      </c>
      <c r="H39" s="50" t="s">
        <v>200</v>
      </c>
      <c r="I39" s="80" t="s">
        <v>635</v>
      </c>
      <c r="J39" s="352">
        <v>10.37</v>
      </c>
      <c r="K39" s="353">
        <f t="shared" si="7"/>
        <v>201</v>
      </c>
      <c r="L39" s="354">
        <v>201</v>
      </c>
      <c r="M39" s="458" t="str">
        <f>IF(L39="nio","",VLOOKUP(L39,'3-Productie normen'!$B$31:$H$45,3,FALSE))</f>
        <v>5 x per week (40 weken + 1 Zomer refreshbeurt)</v>
      </c>
      <c r="N39" s="355" t="e">
        <f t="shared" si="4"/>
        <v>#DIV/0!</v>
      </c>
      <c r="O39" s="356">
        <f>IF(L39="nio",0,IF(L39&gt;0,VLOOKUP(H39,'3-Productie normen'!A:P,VLOOKUP(L39,'3-Productie normen'!$B$31:$C$45,2,FALSE),FALSE)))/VLOOKUP(B39,'2-Kosten per locatie'!$A$13:$D$30,4,FALSE)</f>
        <v>0</v>
      </c>
      <c r="P39" s="81" t="str">
        <f>VLOOKUP(H39,'3-Productie normen'!A:T,20,FALSE)</f>
        <v>B</v>
      </c>
      <c r="Q39" s="457" t="s">
        <v>649</v>
      </c>
      <c r="S39" s="359">
        <f t="shared" si="5"/>
        <v>2084.37</v>
      </c>
    </row>
    <row r="40" spans="1:19" ht="14.1" customHeight="1">
      <c r="A40" s="71">
        <f t="shared" si="6"/>
        <v>40</v>
      </c>
      <c r="B40" s="50" t="s">
        <v>660</v>
      </c>
      <c r="C40" s="50" t="s">
        <v>675</v>
      </c>
      <c r="D40" s="431" t="s">
        <v>849</v>
      </c>
      <c r="E40" s="425" t="s">
        <v>193</v>
      </c>
      <c r="F40" s="347" t="s">
        <v>236</v>
      </c>
      <c r="G40" s="50" t="s">
        <v>223</v>
      </c>
      <c r="H40" s="50" t="s">
        <v>16</v>
      </c>
      <c r="I40" s="80" t="s">
        <v>640</v>
      </c>
      <c r="J40" s="352">
        <v>16.53</v>
      </c>
      <c r="K40" s="353">
        <f t="shared" si="7"/>
        <v>201</v>
      </c>
      <c r="L40" s="354">
        <v>201</v>
      </c>
      <c r="M40" s="458" t="str">
        <f>IF(L40="nio","",VLOOKUP(L40,'3-Productie normen'!$B$31:$H$45,3,FALSE))</f>
        <v>5 x per week (40 weken + 1 Zomer refreshbeurt)</v>
      </c>
      <c r="N40" s="355" t="e">
        <f t="shared" si="4"/>
        <v>#DIV/0!</v>
      </c>
      <c r="O40" s="356">
        <f>IF(L40="nio",0,IF(L40&gt;0,VLOOKUP(H40,'3-Productie normen'!A:P,VLOOKUP(L40,'3-Productie normen'!$B$31:$C$45,2,FALSE),FALSE)))/VLOOKUP(B40,'2-Kosten per locatie'!$A$13:$D$30,4,FALSE)</f>
        <v>0</v>
      </c>
      <c r="P40" s="81" t="str">
        <f>VLOOKUP(H40,'3-Productie normen'!A:T,20,FALSE)</f>
        <v>S</v>
      </c>
      <c r="Q40" s="457" t="s">
        <v>709</v>
      </c>
      <c r="S40" s="359">
        <f t="shared" si="5"/>
        <v>3322.53</v>
      </c>
    </row>
    <row r="41" spans="1:19" ht="14.1" customHeight="1">
      <c r="A41" s="71">
        <f t="shared" si="6"/>
        <v>41</v>
      </c>
      <c r="B41" s="50" t="s">
        <v>660</v>
      </c>
      <c r="C41" s="50" t="s">
        <v>675</v>
      </c>
      <c r="D41" s="431" t="s">
        <v>849</v>
      </c>
      <c r="E41" s="425" t="s">
        <v>193</v>
      </c>
      <c r="F41" s="347" t="s">
        <v>239</v>
      </c>
      <c r="G41" s="80" t="s">
        <v>206</v>
      </c>
      <c r="H41" s="50" t="s">
        <v>855</v>
      </c>
      <c r="I41" s="80" t="s">
        <v>635</v>
      </c>
      <c r="J41" s="352">
        <v>7.45</v>
      </c>
      <c r="K41" s="353">
        <f t="shared" si="7"/>
        <v>12</v>
      </c>
      <c r="L41" s="354">
        <v>12</v>
      </c>
      <c r="M41" s="458" t="str">
        <f>IF(L41="nio","",VLOOKUP(L41,'3-Productie normen'!$B$31:$H$45,3,FALSE))</f>
        <v>1 x per maand</v>
      </c>
      <c r="N41" s="355" t="e">
        <f t="shared" si="4"/>
        <v>#DIV/0!</v>
      </c>
      <c r="O41" s="356">
        <f>IF(L41="nio",0,IF(L41&gt;0,VLOOKUP(H41,'3-Productie normen'!A:P,VLOOKUP(L41,'3-Productie normen'!$B$31:$C$45,2,FALSE),FALSE)))/VLOOKUP(B41,'2-Kosten per locatie'!$A$13:$D$30,4,FALSE)</f>
        <v>0</v>
      </c>
      <c r="P41" s="81" t="str">
        <f>VLOOKUP(H41,'3-Productie normen'!A:T,20,FALSE)</f>
        <v>V</v>
      </c>
      <c r="Q41" s="457" t="s">
        <v>649</v>
      </c>
      <c r="S41" s="359">
        <f t="shared" si="5"/>
        <v>89.4</v>
      </c>
    </row>
    <row r="42" spans="1:19" ht="14.1" customHeight="1">
      <c r="A42" s="71">
        <f t="shared" si="6"/>
        <v>42</v>
      </c>
      <c r="B42" s="50" t="s">
        <v>660</v>
      </c>
      <c r="C42" s="50" t="s">
        <v>675</v>
      </c>
      <c r="D42" s="431" t="s">
        <v>849</v>
      </c>
      <c r="E42" s="425" t="s">
        <v>193</v>
      </c>
      <c r="F42" s="347" t="s">
        <v>240</v>
      </c>
      <c r="G42" s="80" t="s">
        <v>223</v>
      </c>
      <c r="H42" s="80" t="s">
        <v>16</v>
      </c>
      <c r="I42" s="80" t="s">
        <v>640</v>
      </c>
      <c r="J42" s="352">
        <v>16.53</v>
      </c>
      <c r="K42" s="353">
        <f t="shared" si="7"/>
        <v>201</v>
      </c>
      <c r="L42" s="354">
        <v>201</v>
      </c>
      <c r="M42" s="458" t="str">
        <f>IF(L42="nio","",VLOOKUP(L42,'3-Productie normen'!$B$31:$H$45,3,FALSE))</f>
        <v>5 x per week (40 weken + 1 Zomer refreshbeurt)</v>
      </c>
      <c r="N42" s="355" t="e">
        <f t="shared" si="4"/>
        <v>#DIV/0!</v>
      </c>
      <c r="O42" s="356">
        <f>IF(L42="nio",0,IF(L42&gt;0,VLOOKUP(H42,'3-Productie normen'!A:P,VLOOKUP(L42,'3-Productie normen'!$B$31:$C$45,2,FALSE),FALSE)))/VLOOKUP(B42,'2-Kosten per locatie'!$A$13:$D$30,4,FALSE)</f>
        <v>0</v>
      </c>
      <c r="P42" s="81" t="str">
        <f>VLOOKUP(H42,'3-Productie normen'!A:T,20,FALSE)</f>
        <v>S</v>
      </c>
      <c r="Q42" s="457" t="s">
        <v>709</v>
      </c>
      <c r="S42" s="359">
        <f t="shared" si="5"/>
        <v>3322.53</v>
      </c>
    </row>
    <row r="43" spans="1:19" ht="14.1" customHeight="1">
      <c r="A43" s="71">
        <f t="shared" si="6"/>
        <v>43</v>
      </c>
      <c r="B43" s="50" t="s">
        <v>660</v>
      </c>
      <c r="C43" s="50" t="s">
        <v>675</v>
      </c>
      <c r="D43" s="431" t="s">
        <v>849</v>
      </c>
      <c r="E43" s="425" t="s">
        <v>193</v>
      </c>
      <c r="F43" s="347" t="s">
        <v>241</v>
      </c>
      <c r="G43" s="80" t="s">
        <v>270</v>
      </c>
      <c r="H43" s="80" t="s">
        <v>237</v>
      </c>
      <c r="I43" s="80" t="s">
        <v>635</v>
      </c>
      <c r="J43" s="352">
        <v>55.3</v>
      </c>
      <c r="K43" s="353">
        <f t="shared" si="7"/>
        <v>201</v>
      </c>
      <c r="L43" s="354">
        <v>201</v>
      </c>
      <c r="M43" s="458" t="str">
        <f>IF(L43="nio","",VLOOKUP(L43,'3-Productie normen'!$B$31:$H$45,3,FALSE))</f>
        <v>5 x per week (40 weken + 1 Zomer refreshbeurt)</v>
      </c>
      <c r="N43" s="355" t="e">
        <f t="shared" si="4"/>
        <v>#DIV/0!</v>
      </c>
      <c r="O43" s="356">
        <f>IF(L43="nio",0,IF(L43&gt;0,VLOOKUP(H43,'3-Productie normen'!A:P,VLOOKUP(L43,'3-Productie normen'!$B$31:$C$45,2,FALSE),FALSE)))/VLOOKUP(B43,'2-Kosten per locatie'!$A$13:$D$30,4,FALSE)</f>
        <v>0</v>
      </c>
      <c r="P43" s="81" t="str">
        <f>VLOOKUP(H43,'3-Productie normen'!A:T,20,FALSE)</f>
        <v>L</v>
      </c>
      <c r="Q43" s="457" t="s">
        <v>710</v>
      </c>
      <c r="S43" s="359">
        <f t="shared" si="5"/>
        <v>11115.3</v>
      </c>
    </row>
    <row r="44" spans="1:19" ht="14.1" customHeight="1">
      <c r="A44" s="71">
        <f t="shared" si="6"/>
        <v>44</v>
      </c>
      <c r="B44" s="50" t="s">
        <v>660</v>
      </c>
      <c r="C44" s="50" t="s">
        <v>675</v>
      </c>
      <c r="D44" s="431" t="s">
        <v>849</v>
      </c>
      <c r="E44" s="425" t="s">
        <v>193</v>
      </c>
      <c r="F44" s="347" t="s">
        <v>284</v>
      </c>
      <c r="G44" s="80" t="s">
        <v>270</v>
      </c>
      <c r="H44" s="80" t="s">
        <v>237</v>
      </c>
      <c r="I44" s="80" t="s">
        <v>635</v>
      </c>
      <c r="J44" s="352">
        <v>57.25</v>
      </c>
      <c r="K44" s="353">
        <f t="shared" si="7"/>
        <v>201</v>
      </c>
      <c r="L44" s="354">
        <v>201</v>
      </c>
      <c r="M44" s="458" t="str">
        <f>IF(L44="nio","",VLOOKUP(L44,'3-Productie normen'!$B$31:$H$45,3,FALSE))</f>
        <v>5 x per week (40 weken + 1 Zomer refreshbeurt)</v>
      </c>
      <c r="N44" s="355" t="e">
        <f t="shared" si="4"/>
        <v>#DIV/0!</v>
      </c>
      <c r="O44" s="356">
        <f>IF(L44="nio",0,IF(L44&gt;0,VLOOKUP(H44,'3-Productie normen'!A:P,VLOOKUP(L44,'3-Productie normen'!$B$31:$C$45,2,FALSE),FALSE)))/VLOOKUP(B44,'2-Kosten per locatie'!$A$13:$D$30,4,FALSE)</f>
        <v>0</v>
      </c>
      <c r="P44" s="81" t="str">
        <f>VLOOKUP(H44,'3-Productie normen'!A:T,20,FALSE)</f>
        <v>L</v>
      </c>
      <c r="Q44" s="457" t="s">
        <v>710</v>
      </c>
      <c r="S44" s="359">
        <f t="shared" si="5"/>
        <v>11507.25</v>
      </c>
    </row>
    <row r="45" spans="1:19" ht="14.1" customHeight="1">
      <c r="A45" s="71">
        <f t="shared" si="6"/>
        <v>45</v>
      </c>
      <c r="B45" s="50" t="s">
        <v>660</v>
      </c>
      <c r="C45" s="50" t="s">
        <v>675</v>
      </c>
      <c r="D45" s="431" t="s">
        <v>849</v>
      </c>
      <c r="E45" s="425" t="s">
        <v>193</v>
      </c>
      <c r="F45" s="347" t="s">
        <v>285</v>
      </c>
      <c r="G45" s="84" t="s">
        <v>198</v>
      </c>
      <c r="H45" s="439" t="s">
        <v>195</v>
      </c>
      <c r="I45" s="80" t="s">
        <v>634</v>
      </c>
      <c r="J45" s="352">
        <v>12.29</v>
      </c>
      <c r="K45" s="353">
        <f t="shared" si="7"/>
        <v>200</v>
      </c>
      <c r="L45" s="354">
        <v>200</v>
      </c>
      <c r="M45" s="458" t="str">
        <f>IF(L45="nio","",VLOOKUP(L45,'3-Productie normen'!$B$31:$H$45,3,FALSE))</f>
        <v>5 x per week (40 weken)</v>
      </c>
      <c r="N45" s="355" t="e">
        <f t="shared" si="4"/>
        <v>#DIV/0!</v>
      </c>
      <c r="O45" s="356">
        <f>IF(L45="nio",0,IF(L45&gt;0,VLOOKUP(H45,'3-Productie normen'!A:P,VLOOKUP(L45,'3-Productie normen'!$B$31:$C$45,2,FALSE),FALSE)))/VLOOKUP(B45,'2-Kosten per locatie'!$A$13:$D$30,4,FALSE)</f>
        <v>0</v>
      </c>
      <c r="P45" s="81" t="str">
        <f>VLOOKUP(H45,'3-Productie normen'!A:T,20,FALSE)</f>
        <v>V</v>
      </c>
      <c r="Q45" s="457" t="s">
        <v>697</v>
      </c>
      <c r="S45" s="359">
        <f t="shared" si="5"/>
        <v>2458</v>
      </c>
    </row>
    <row r="46" spans="1:19" ht="14.1" customHeight="1">
      <c r="A46" s="71">
        <f t="shared" si="6"/>
        <v>46</v>
      </c>
      <c r="B46" s="50" t="s">
        <v>660</v>
      </c>
      <c r="C46" s="50" t="s">
        <v>675</v>
      </c>
      <c r="D46" s="431" t="s">
        <v>849</v>
      </c>
      <c r="E46" s="425" t="s">
        <v>193</v>
      </c>
      <c r="F46" s="347" t="s">
        <v>286</v>
      </c>
      <c r="G46" s="80" t="s">
        <v>242</v>
      </c>
      <c r="H46" s="80" t="s">
        <v>854</v>
      </c>
      <c r="I46" s="83" t="s">
        <v>635</v>
      </c>
      <c r="J46" s="352">
        <v>103.48</v>
      </c>
      <c r="K46" s="353">
        <f t="shared" si="7"/>
        <v>200</v>
      </c>
      <c r="L46" s="354">
        <v>200</v>
      </c>
      <c r="M46" s="458" t="str">
        <f>IF(L46="nio","",VLOOKUP(L46,'3-Productie normen'!$B$31:$H$45,3,FALSE))</f>
        <v>5 x per week (40 weken)</v>
      </c>
      <c r="N46" s="355" t="e">
        <f t="shared" si="4"/>
        <v>#DIV/0!</v>
      </c>
      <c r="O46" s="356">
        <f>IF(L46="nio",0,IF(L46&gt;0,VLOOKUP(H46,'3-Productie normen'!A:P,VLOOKUP(L46,'3-Productie normen'!$B$31:$C$45,2,FALSE),FALSE)))/VLOOKUP(B46,'2-Kosten per locatie'!$A$13:$D$30,4,FALSE)</f>
        <v>0</v>
      </c>
      <c r="P46" s="81" t="str">
        <f>VLOOKUP(H46,'3-Productie normen'!A:T,20,FALSE)</f>
        <v>V</v>
      </c>
      <c r="Q46" s="457" t="s">
        <v>649</v>
      </c>
      <c r="S46" s="359">
        <f t="shared" si="5"/>
        <v>20696</v>
      </c>
    </row>
    <row r="47" spans="1:19" ht="14.1" customHeight="1">
      <c r="A47" s="71">
        <f t="shared" si="6"/>
        <v>47</v>
      </c>
      <c r="B47" s="50" t="s">
        <v>660</v>
      </c>
      <c r="C47" s="50" t="s">
        <v>675</v>
      </c>
      <c r="D47" s="432" t="s">
        <v>849</v>
      </c>
      <c r="E47" s="428" t="s">
        <v>193</v>
      </c>
      <c r="F47" s="348" t="s">
        <v>287</v>
      </c>
      <c r="G47" s="82" t="s">
        <v>244</v>
      </c>
      <c r="H47" s="50" t="s">
        <v>855</v>
      </c>
      <c r="I47" s="80" t="s">
        <v>635</v>
      </c>
      <c r="J47" s="352">
        <v>8.4499999999999993</v>
      </c>
      <c r="K47" s="353">
        <f t="shared" si="7"/>
        <v>12</v>
      </c>
      <c r="L47" s="354">
        <v>12</v>
      </c>
      <c r="M47" s="458" t="str">
        <f>IF(L47="nio","",VLOOKUP(L47,'3-Productie normen'!$B$31:$H$45,3,FALSE))</f>
        <v>1 x per maand</v>
      </c>
      <c r="N47" s="355" t="e">
        <f t="shared" si="4"/>
        <v>#DIV/0!</v>
      </c>
      <c r="O47" s="356">
        <f>IF(L47="nio",0,IF(L47&gt;0,VLOOKUP(H47,'3-Productie normen'!A:P,VLOOKUP(L47,'3-Productie normen'!$B$31:$C$45,2,FALSE),FALSE)))/VLOOKUP(B47,'2-Kosten per locatie'!$A$13:$D$30,4,FALSE)</f>
        <v>0</v>
      </c>
      <c r="P47" s="81" t="str">
        <f>VLOOKUP(H47,'3-Productie normen'!A:T,20,FALSE)</f>
        <v>V</v>
      </c>
      <c r="Q47" s="457" t="s">
        <v>649</v>
      </c>
      <c r="S47" s="359">
        <f t="shared" si="5"/>
        <v>101.39999999999999</v>
      </c>
    </row>
    <row r="48" spans="1:19" ht="14.1" customHeight="1">
      <c r="A48" s="71">
        <f t="shared" si="6"/>
        <v>48</v>
      </c>
      <c r="B48" s="50" t="s">
        <v>660</v>
      </c>
      <c r="C48" s="50" t="s">
        <v>675</v>
      </c>
      <c r="D48" s="431" t="s">
        <v>849</v>
      </c>
      <c r="E48" s="425" t="s">
        <v>193</v>
      </c>
      <c r="F48" s="347" t="s">
        <v>288</v>
      </c>
      <c r="G48" s="80" t="s">
        <v>203</v>
      </c>
      <c r="H48" s="64" t="s">
        <v>874</v>
      </c>
      <c r="I48" s="80" t="s">
        <v>641</v>
      </c>
      <c r="J48" s="352">
        <v>3.05</v>
      </c>
      <c r="K48" s="353" t="str">
        <f t="shared" si="7"/>
        <v>nio</v>
      </c>
      <c r="L48" s="354" t="s">
        <v>659</v>
      </c>
      <c r="M48" s="458" t="str">
        <f>IF(L48="nio","",VLOOKUP(L48,'3-Productie normen'!$B$31:$H$45,3,FALSE))</f>
        <v/>
      </c>
      <c r="N48" s="355">
        <f t="shared" si="4"/>
        <v>0</v>
      </c>
      <c r="O48" s="356">
        <f>IF(L48="nio",0,IF(L48&gt;0,VLOOKUP(H48,'3-Productie normen'!A:P,VLOOKUP(L48,'3-Productie normen'!$B$31:$C$45,2,FALSE),FALSE)))/VLOOKUP(B48,'2-Kosten per locatie'!$A$13:$D$30,4,FALSE)</f>
        <v>0</v>
      </c>
      <c r="P48" s="81">
        <f>VLOOKUP(H48,'3-Productie normen'!A:T,20,FALSE)</f>
        <v>0</v>
      </c>
      <c r="Q48" s="457" t="s">
        <v>649</v>
      </c>
      <c r="S48" s="359">
        <f t="shared" si="5"/>
        <v>0</v>
      </c>
    </row>
    <row r="49" spans="1:19" ht="14.1" customHeight="1">
      <c r="A49" s="71">
        <f t="shared" si="6"/>
        <v>49</v>
      </c>
      <c r="B49" s="50" t="s">
        <v>660</v>
      </c>
      <c r="C49" s="50" t="s">
        <v>675</v>
      </c>
      <c r="D49" s="431" t="s">
        <v>849</v>
      </c>
      <c r="E49" s="425" t="s">
        <v>193</v>
      </c>
      <c r="F49" s="347" t="s">
        <v>289</v>
      </c>
      <c r="G49" s="80" t="s">
        <v>203</v>
      </c>
      <c r="H49" s="64" t="s">
        <v>874</v>
      </c>
      <c r="I49" s="80" t="s">
        <v>91</v>
      </c>
      <c r="J49" s="352">
        <v>2.82</v>
      </c>
      <c r="K49" s="353" t="str">
        <f t="shared" si="7"/>
        <v>nio</v>
      </c>
      <c r="L49" s="354" t="s">
        <v>659</v>
      </c>
      <c r="M49" s="458" t="str">
        <f>IF(L49="nio","",VLOOKUP(L49,'3-Productie normen'!$B$31:$H$45,3,FALSE))</f>
        <v/>
      </c>
      <c r="N49" s="355">
        <f t="shared" si="4"/>
        <v>0</v>
      </c>
      <c r="O49" s="356">
        <f>IF(L49="nio",0,IF(L49&gt;0,VLOOKUP(H49,'3-Productie normen'!A:P,VLOOKUP(L49,'3-Productie normen'!$B$31:$C$45,2,FALSE),FALSE)))/VLOOKUP(B49,'2-Kosten per locatie'!$A$13:$D$30,4,FALSE)</f>
        <v>0</v>
      </c>
      <c r="P49" s="81">
        <f>VLOOKUP(H49,'3-Productie normen'!A:T,20,FALSE)</f>
        <v>0</v>
      </c>
      <c r="Q49" s="457" t="s">
        <v>696</v>
      </c>
      <c r="S49" s="359">
        <f t="shared" si="5"/>
        <v>0</v>
      </c>
    </row>
    <row r="50" spans="1:19" ht="14.1" customHeight="1">
      <c r="A50" s="71">
        <f t="shared" si="6"/>
        <v>50</v>
      </c>
      <c r="B50" s="50" t="s">
        <v>660</v>
      </c>
      <c r="C50" s="50" t="s">
        <v>675</v>
      </c>
      <c r="D50" s="431" t="s">
        <v>849</v>
      </c>
      <c r="E50" s="425" t="s">
        <v>193</v>
      </c>
      <c r="F50" s="347" t="s">
        <v>290</v>
      </c>
      <c r="G50" s="80" t="s">
        <v>203</v>
      </c>
      <c r="H50" s="64" t="s">
        <v>874</v>
      </c>
      <c r="I50" s="80" t="s">
        <v>91</v>
      </c>
      <c r="J50" s="352">
        <v>0.270000010728836</v>
      </c>
      <c r="K50" s="353" t="str">
        <f t="shared" si="7"/>
        <v>nio</v>
      </c>
      <c r="L50" s="354" t="s">
        <v>659</v>
      </c>
      <c r="M50" s="458" t="str">
        <f>IF(L50="nio","",VLOOKUP(L50,'3-Productie normen'!$B$31:$H$45,3,FALSE))</f>
        <v/>
      </c>
      <c r="N50" s="355">
        <f t="shared" si="4"/>
        <v>0</v>
      </c>
      <c r="O50" s="356">
        <f>IF(L50="nio",0,IF(L50&gt;0,VLOOKUP(H50,'3-Productie normen'!A:P,VLOOKUP(L50,'3-Productie normen'!$B$31:$C$45,2,FALSE),FALSE)))/VLOOKUP(B50,'2-Kosten per locatie'!$A$13:$D$30,4,FALSE)</f>
        <v>0</v>
      </c>
      <c r="P50" s="81">
        <f>VLOOKUP(H50,'3-Productie normen'!A:T,20,FALSE)</f>
        <v>0</v>
      </c>
      <c r="Q50" s="457" t="s">
        <v>711</v>
      </c>
      <c r="S50" s="359">
        <f t="shared" si="5"/>
        <v>0</v>
      </c>
    </row>
    <row r="51" spans="1:19" ht="14.1" customHeight="1">
      <c r="A51" s="71">
        <f t="shared" si="6"/>
        <v>51</v>
      </c>
      <c r="B51" s="50" t="s">
        <v>660</v>
      </c>
      <c r="C51" s="50" t="s">
        <v>675</v>
      </c>
      <c r="D51" s="431" t="s">
        <v>849</v>
      </c>
      <c r="E51" s="425" t="s">
        <v>193</v>
      </c>
      <c r="F51" s="347" t="s">
        <v>291</v>
      </c>
      <c r="G51" s="80" t="s">
        <v>206</v>
      </c>
      <c r="H51" s="50" t="s">
        <v>855</v>
      </c>
      <c r="I51" s="80" t="s">
        <v>635</v>
      </c>
      <c r="J51" s="352">
        <v>5.68</v>
      </c>
      <c r="K51" s="353">
        <f t="shared" si="7"/>
        <v>12</v>
      </c>
      <c r="L51" s="354">
        <v>12</v>
      </c>
      <c r="M51" s="458" t="str">
        <f>IF(L51="nio","",VLOOKUP(L51,'3-Productie normen'!$B$31:$H$45,3,FALSE))</f>
        <v>1 x per maand</v>
      </c>
      <c r="N51" s="355" t="e">
        <f t="shared" si="4"/>
        <v>#DIV/0!</v>
      </c>
      <c r="O51" s="356">
        <f>IF(L51="nio",0,IF(L51&gt;0,VLOOKUP(H51,'3-Productie normen'!A:P,VLOOKUP(L51,'3-Productie normen'!$B$31:$C$45,2,FALSE),FALSE)))/VLOOKUP(B51,'2-Kosten per locatie'!$A$13:$D$30,4,FALSE)</f>
        <v>0</v>
      </c>
      <c r="P51" s="81" t="str">
        <f>VLOOKUP(H51,'3-Productie normen'!A:T,20,FALSE)</f>
        <v>V</v>
      </c>
      <c r="Q51" s="457" t="s">
        <v>649</v>
      </c>
      <c r="S51" s="359">
        <f t="shared" si="5"/>
        <v>68.16</v>
      </c>
    </row>
    <row r="52" spans="1:19" ht="14.1" customHeight="1">
      <c r="A52" s="71">
        <f t="shared" si="6"/>
        <v>52</v>
      </c>
      <c r="B52" s="50" t="s">
        <v>660</v>
      </c>
      <c r="C52" s="50" t="s">
        <v>675</v>
      </c>
      <c r="D52" s="431" t="s">
        <v>849</v>
      </c>
      <c r="E52" s="425" t="s">
        <v>193</v>
      </c>
      <c r="F52" s="347" t="s">
        <v>292</v>
      </c>
      <c r="G52" s="80" t="s">
        <v>212</v>
      </c>
      <c r="H52" s="62" t="s">
        <v>855</v>
      </c>
      <c r="I52" s="80" t="s">
        <v>90</v>
      </c>
      <c r="J52" s="352">
        <v>1.1299999999999999</v>
      </c>
      <c r="K52" s="353">
        <f t="shared" si="7"/>
        <v>12</v>
      </c>
      <c r="L52" s="354">
        <v>12</v>
      </c>
      <c r="M52" s="458" t="str">
        <f>IF(L52="nio","",VLOOKUP(L52,'3-Productie normen'!$B$31:$H$45,3,FALSE))</f>
        <v>1 x per maand</v>
      </c>
      <c r="N52" s="355" t="e">
        <f t="shared" si="4"/>
        <v>#DIV/0!</v>
      </c>
      <c r="O52" s="356">
        <f>IF(L52="nio",0,IF(L52&gt;0,VLOOKUP(H52,'3-Productie normen'!A:P,VLOOKUP(L52,'3-Productie normen'!$B$31:$C$45,2,FALSE),FALSE)))/VLOOKUP(B52,'2-Kosten per locatie'!$A$13:$D$30,4,FALSE)</f>
        <v>0</v>
      </c>
      <c r="P52" s="81" t="str">
        <f>VLOOKUP(H52,'3-Productie normen'!A:T,20,FALSE)</f>
        <v>V</v>
      </c>
      <c r="Q52" s="457" t="s">
        <v>692</v>
      </c>
      <c r="S52" s="359">
        <f t="shared" si="5"/>
        <v>13.559999999999999</v>
      </c>
    </row>
    <row r="53" spans="1:19" ht="14.1" customHeight="1">
      <c r="A53" s="71">
        <f t="shared" si="6"/>
        <v>53</v>
      </c>
      <c r="B53" s="50" t="s">
        <v>660</v>
      </c>
      <c r="C53" s="50" t="s">
        <v>675</v>
      </c>
      <c r="D53" s="431" t="s">
        <v>849</v>
      </c>
      <c r="E53" s="425" t="s">
        <v>193</v>
      </c>
      <c r="F53" s="347" t="s">
        <v>293</v>
      </c>
      <c r="G53" s="50" t="s">
        <v>212</v>
      </c>
      <c r="H53" s="62" t="s">
        <v>855</v>
      </c>
      <c r="I53" s="80" t="s">
        <v>90</v>
      </c>
      <c r="J53" s="352">
        <v>1.49</v>
      </c>
      <c r="K53" s="353">
        <f t="shared" si="7"/>
        <v>12</v>
      </c>
      <c r="L53" s="354">
        <v>12</v>
      </c>
      <c r="M53" s="458" t="str">
        <f>IF(L53="nio","",VLOOKUP(L53,'3-Productie normen'!$B$31:$H$45,3,FALSE))</f>
        <v>1 x per maand</v>
      </c>
      <c r="N53" s="355" t="e">
        <f t="shared" si="4"/>
        <v>#DIV/0!</v>
      </c>
      <c r="O53" s="356">
        <f>IF(L53="nio",0,IF(L53&gt;0,VLOOKUP(H53,'3-Productie normen'!A:P,VLOOKUP(L53,'3-Productie normen'!$B$31:$C$45,2,FALSE),FALSE)))/VLOOKUP(B53,'2-Kosten per locatie'!$A$13:$D$30,4,FALSE)</f>
        <v>0</v>
      </c>
      <c r="P53" s="81" t="str">
        <f>VLOOKUP(H53,'3-Productie normen'!A:T,20,FALSE)</f>
        <v>V</v>
      </c>
      <c r="Q53" s="457" t="s">
        <v>712</v>
      </c>
      <c r="S53" s="359">
        <f t="shared" si="5"/>
        <v>17.88</v>
      </c>
    </row>
    <row r="54" spans="1:19" ht="14.1" customHeight="1">
      <c r="A54" s="71">
        <f t="shared" si="6"/>
        <v>54</v>
      </c>
      <c r="B54" s="50" t="s">
        <v>660</v>
      </c>
      <c r="C54" s="50" t="s">
        <v>675</v>
      </c>
      <c r="D54" s="431" t="s">
        <v>849</v>
      </c>
      <c r="E54" s="425" t="s">
        <v>193</v>
      </c>
      <c r="F54" s="347" t="s">
        <v>294</v>
      </c>
      <c r="G54" s="50" t="s">
        <v>206</v>
      </c>
      <c r="H54" s="50" t="s">
        <v>855</v>
      </c>
      <c r="I54" s="80" t="s">
        <v>635</v>
      </c>
      <c r="J54" s="352">
        <v>7.85</v>
      </c>
      <c r="K54" s="353">
        <f t="shared" si="7"/>
        <v>12</v>
      </c>
      <c r="L54" s="354">
        <v>12</v>
      </c>
      <c r="M54" s="458" t="str">
        <f>IF(L54="nio","",VLOOKUP(L54,'3-Productie normen'!$B$31:$H$45,3,FALSE))</f>
        <v>1 x per maand</v>
      </c>
      <c r="N54" s="355" t="e">
        <f t="shared" si="4"/>
        <v>#DIV/0!</v>
      </c>
      <c r="O54" s="356">
        <f>IF(L54="nio",0,IF(L54&gt;0,VLOOKUP(H54,'3-Productie normen'!A:P,VLOOKUP(L54,'3-Productie normen'!$B$31:$C$45,2,FALSE),FALSE)))/VLOOKUP(B54,'2-Kosten per locatie'!$A$13:$D$30,4,FALSE)</f>
        <v>0</v>
      </c>
      <c r="P54" s="81" t="str">
        <f>VLOOKUP(H54,'3-Productie normen'!A:T,20,FALSE)</f>
        <v>V</v>
      </c>
      <c r="Q54" s="457" t="s">
        <v>649</v>
      </c>
      <c r="S54" s="359">
        <f t="shared" si="5"/>
        <v>94.199999999999989</v>
      </c>
    </row>
    <row r="55" spans="1:19" ht="14.1" customHeight="1">
      <c r="A55" s="71">
        <f t="shared" si="6"/>
        <v>55</v>
      </c>
      <c r="B55" s="50" t="s">
        <v>660</v>
      </c>
      <c r="C55" s="50" t="s">
        <v>675</v>
      </c>
      <c r="D55" s="431" t="s">
        <v>849</v>
      </c>
      <c r="E55" s="425" t="s">
        <v>193</v>
      </c>
      <c r="F55" s="347" t="s">
        <v>295</v>
      </c>
      <c r="G55" s="50" t="s">
        <v>223</v>
      </c>
      <c r="H55" s="50" t="s">
        <v>16</v>
      </c>
      <c r="I55" s="80" t="s">
        <v>639</v>
      </c>
      <c r="J55" s="352">
        <v>7.79</v>
      </c>
      <c r="K55" s="353">
        <f t="shared" si="7"/>
        <v>201</v>
      </c>
      <c r="L55" s="354">
        <v>201</v>
      </c>
      <c r="M55" s="458" t="str">
        <f>IF(L55="nio","",VLOOKUP(L55,'3-Productie normen'!$B$31:$H$45,3,FALSE))</f>
        <v>5 x per week (40 weken + 1 Zomer refreshbeurt)</v>
      </c>
      <c r="N55" s="355" t="e">
        <f t="shared" si="4"/>
        <v>#DIV/0!</v>
      </c>
      <c r="O55" s="356">
        <f>IF(L55="nio",0,IF(L55&gt;0,VLOOKUP(H55,'3-Productie normen'!A:P,VLOOKUP(L55,'3-Productie normen'!$B$31:$C$45,2,FALSE),FALSE)))/VLOOKUP(B55,'2-Kosten per locatie'!$A$13:$D$30,4,FALSE)</f>
        <v>0</v>
      </c>
      <c r="P55" s="81" t="str">
        <f>VLOOKUP(H55,'3-Productie normen'!A:T,20,FALSE)</f>
        <v>S</v>
      </c>
      <c r="Q55" s="457" t="s">
        <v>713</v>
      </c>
      <c r="S55" s="359">
        <f t="shared" si="5"/>
        <v>1565.79</v>
      </c>
    </row>
    <row r="56" spans="1:19" ht="14.1" customHeight="1">
      <c r="A56" s="71">
        <f t="shared" si="6"/>
        <v>56</v>
      </c>
      <c r="B56" s="50" t="s">
        <v>660</v>
      </c>
      <c r="C56" s="50" t="s">
        <v>675</v>
      </c>
      <c r="D56" s="431" t="s">
        <v>849</v>
      </c>
      <c r="E56" s="425" t="s">
        <v>193</v>
      </c>
      <c r="F56" s="347" t="s">
        <v>296</v>
      </c>
      <c r="G56" s="80" t="s">
        <v>223</v>
      </c>
      <c r="H56" s="80" t="s">
        <v>16</v>
      </c>
      <c r="I56" s="80" t="s">
        <v>639</v>
      </c>
      <c r="J56" s="352">
        <v>6.73</v>
      </c>
      <c r="K56" s="353">
        <f t="shared" si="7"/>
        <v>201</v>
      </c>
      <c r="L56" s="354">
        <v>201</v>
      </c>
      <c r="M56" s="458" t="str">
        <f>IF(L56="nio","",VLOOKUP(L56,'3-Productie normen'!$B$31:$H$45,3,FALSE))</f>
        <v>5 x per week (40 weken + 1 Zomer refreshbeurt)</v>
      </c>
      <c r="N56" s="355" t="e">
        <f t="shared" si="4"/>
        <v>#DIV/0!</v>
      </c>
      <c r="O56" s="356">
        <f>IF(L56="nio",0,IF(L56&gt;0,VLOOKUP(H56,'3-Productie normen'!A:P,VLOOKUP(L56,'3-Productie normen'!$B$31:$C$45,2,FALSE),FALSE)))/VLOOKUP(B56,'2-Kosten per locatie'!$A$13:$D$30,4,FALSE)</f>
        <v>0</v>
      </c>
      <c r="P56" s="81" t="str">
        <f>VLOOKUP(H56,'3-Productie normen'!A:T,20,FALSE)</f>
        <v>S</v>
      </c>
      <c r="Q56" s="457" t="s">
        <v>694</v>
      </c>
      <c r="S56" s="359">
        <f t="shared" si="5"/>
        <v>1352.73</v>
      </c>
    </row>
    <row r="57" spans="1:19" ht="14.1" customHeight="1">
      <c r="A57" s="71">
        <f t="shared" si="6"/>
        <v>57</v>
      </c>
      <c r="B57" s="50" t="s">
        <v>660</v>
      </c>
      <c r="C57" s="50" t="s">
        <v>675</v>
      </c>
      <c r="D57" s="431" t="s">
        <v>849</v>
      </c>
      <c r="E57" s="425" t="s">
        <v>193</v>
      </c>
      <c r="F57" s="347" t="s">
        <v>297</v>
      </c>
      <c r="G57" s="80" t="s">
        <v>203</v>
      </c>
      <c r="H57" s="64" t="s">
        <v>874</v>
      </c>
      <c r="I57" s="80" t="s">
        <v>91</v>
      </c>
      <c r="J57" s="352">
        <v>0.5</v>
      </c>
      <c r="K57" s="353" t="str">
        <f t="shared" si="7"/>
        <v>nio</v>
      </c>
      <c r="L57" s="354" t="s">
        <v>659</v>
      </c>
      <c r="M57" s="458" t="str">
        <f>IF(L57="nio","",VLOOKUP(L57,'3-Productie normen'!$B$31:$H$45,3,FALSE))</f>
        <v/>
      </c>
      <c r="N57" s="355">
        <f t="shared" si="4"/>
        <v>0</v>
      </c>
      <c r="O57" s="356">
        <f>IF(L57="nio",0,IF(L57&gt;0,VLOOKUP(H57,'3-Productie normen'!A:P,VLOOKUP(L57,'3-Productie normen'!$B$31:$C$45,2,FALSE),FALSE)))/VLOOKUP(B57,'2-Kosten per locatie'!$A$13:$D$30,4,FALSE)</f>
        <v>0</v>
      </c>
      <c r="P57" s="81">
        <f>VLOOKUP(H57,'3-Productie normen'!A:T,20,FALSE)</f>
        <v>0</v>
      </c>
      <c r="Q57" s="457" t="s">
        <v>714</v>
      </c>
      <c r="S57" s="359">
        <f t="shared" si="5"/>
        <v>0</v>
      </c>
    </row>
    <row r="58" spans="1:19" ht="14.1" customHeight="1">
      <c r="A58" s="71">
        <f t="shared" si="6"/>
        <v>58</v>
      </c>
      <c r="B58" s="50" t="s">
        <v>660</v>
      </c>
      <c r="C58" s="50" t="s">
        <v>675</v>
      </c>
      <c r="D58" s="431" t="s">
        <v>849</v>
      </c>
      <c r="E58" s="425" t="s">
        <v>193</v>
      </c>
      <c r="F58" s="347" t="s">
        <v>298</v>
      </c>
      <c r="G58" s="80" t="s">
        <v>206</v>
      </c>
      <c r="H58" s="50" t="s">
        <v>855</v>
      </c>
      <c r="I58" s="80" t="s">
        <v>635</v>
      </c>
      <c r="J58" s="352">
        <v>2.93</v>
      </c>
      <c r="K58" s="353">
        <f t="shared" si="7"/>
        <v>12</v>
      </c>
      <c r="L58" s="354">
        <v>12</v>
      </c>
      <c r="M58" s="458" t="str">
        <f>IF(L58="nio","",VLOOKUP(L58,'3-Productie normen'!$B$31:$H$45,3,FALSE))</f>
        <v>1 x per maand</v>
      </c>
      <c r="N58" s="355" t="e">
        <f t="shared" si="4"/>
        <v>#DIV/0!</v>
      </c>
      <c r="O58" s="356">
        <f>IF(L58="nio",0,IF(L58&gt;0,VLOOKUP(H58,'3-Productie normen'!A:P,VLOOKUP(L58,'3-Productie normen'!$B$31:$C$45,2,FALSE),FALSE)))/VLOOKUP(B58,'2-Kosten per locatie'!$A$13:$D$30,4,FALSE)</f>
        <v>0</v>
      </c>
      <c r="P58" s="81" t="str">
        <f>VLOOKUP(H58,'3-Productie normen'!A:T,20,FALSE)</f>
        <v>V</v>
      </c>
      <c r="Q58" s="457" t="s">
        <v>649</v>
      </c>
      <c r="S58" s="359">
        <f t="shared" si="5"/>
        <v>35.160000000000004</v>
      </c>
    </row>
    <row r="59" spans="1:19" ht="14.1" customHeight="1">
      <c r="A59" s="71">
        <f t="shared" si="6"/>
        <v>59</v>
      </c>
      <c r="B59" s="50" t="s">
        <v>660</v>
      </c>
      <c r="C59" s="50" t="s">
        <v>675</v>
      </c>
      <c r="D59" s="431" t="s">
        <v>849</v>
      </c>
      <c r="E59" s="425" t="s">
        <v>193</v>
      </c>
      <c r="F59" s="347" t="s">
        <v>299</v>
      </c>
      <c r="G59" s="80" t="s">
        <v>206</v>
      </c>
      <c r="H59" s="50" t="s">
        <v>855</v>
      </c>
      <c r="I59" s="80" t="s">
        <v>635</v>
      </c>
      <c r="J59" s="352">
        <v>5.52</v>
      </c>
      <c r="K59" s="353">
        <f t="shared" si="7"/>
        <v>12</v>
      </c>
      <c r="L59" s="354">
        <v>12</v>
      </c>
      <c r="M59" s="458" t="str">
        <f>IF(L59="nio","",VLOOKUP(L59,'3-Productie normen'!$B$31:$H$45,3,FALSE))</f>
        <v>1 x per maand</v>
      </c>
      <c r="N59" s="355" t="e">
        <f t="shared" si="4"/>
        <v>#DIV/0!</v>
      </c>
      <c r="O59" s="356">
        <f>IF(L59="nio",0,IF(L59&gt;0,VLOOKUP(H59,'3-Productie normen'!A:P,VLOOKUP(L59,'3-Productie normen'!$B$31:$C$45,2,FALSE),FALSE)))/VLOOKUP(B59,'2-Kosten per locatie'!$A$13:$D$30,4,FALSE)</f>
        <v>0</v>
      </c>
      <c r="P59" s="81" t="str">
        <f>VLOOKUP(H59,'3-Productie normen'!A:T,20,FALSE)</f>
        <v>V</v>
      </c>
      <c r="Q59" s="457" t="s">
        <v>649</v>
      </c>
      <c r="S59" s="359">
        <f t="shared" si="5"/>
        <v>66.239999999999995</v>
      </c>
    </row>
    <row r="60" spans="1:19" ht="14.1" customHeight="1">
      <c r="A60" s="71">
        <f t="shared" si="6"/>
        <v>60</v>
      </c>
      <c r="B60" s="50" t="s">
        <v>660</v>
      </c>
      <c r="C60" s="50" t="s">
        <v>675</v>
      </c>
      <c r="D60" s="431" t="s">
        <v>849</v>
      </c>
      <c r="E60" s="425" t="s">
        <v>193</v>
      </c>
      <c r="F60" s="347" t="s">
        <v>300</v>
      </c>
      <c r="G60" s="84" t="s">
        <v>301</v>
      </c>
      <c r="H60" s="442" t="s">
        <v>195</v>
      </c>
      <c r="I60" s="80" t="s">
        <v>635</v>
      </c>
      <c r="J60" s="352">
        <v>46.67</v>
      </c>
      <c r="K60" s="353">
        <f t="shared" si="7"/>
        <v>200</v>
      </c>
      <c r="L60" s="354">
        <v>200</v>
      </c>
      <c r="M60" s="458" t="str">
        <f>IF(L60="nio","",VLOOKUP(L60,'3-Productie normen'!$B$31:$H$45,3,FALSE))</f>
        <v>5 x per week (40 weken)</v>
      </c>
      <c r="N60" s="355" t="e">
        <f t="shared" si="4"/>
        <v>#DIV/0!</v>
      </c>
      <c r="O60" s="356">
        <f>IF(L60="nio",0,IF(L60&gt;0,VLOOKUP(H60,'3-Productie normen'!A:P,VLOOKUP(L60,'3-Productie normen'!$B$31:$C$45,2,FALSE),FALSE)))/VLOOKUP(B60,'2-Kosten per locatie'!$A$13:$D$30,4,FALSE)</f>
        <v>0</v>
      </c>
      <c r="P60" s="81" t="str">
        <f>VLOOKUP(H60,'3-Productie normen'!A:T,20,FALSE)</f>
        <v>V</v>
      </c>
      <c r="Q60" s="457" t="s">
        <v>649</v>
      </c>
      <c r="S60" s="359">
        <f t="shared" si="5"/>
        <v>9334</v>
      </c>
    </row>
    <row r="61" spans="1:19" ht="14.1" customHeight="1">
      <c r="A61" s="71">
        <f t="shared" si="6"/>
        <v>61</v>
      </c>
      <c r="B61" s="50" t="s">
        <v>660</v>
      </c>
      <c r="C61" s="50" t="s">
        <v>675</v>
      </c>
      <c r="D61" s="431" t="s">
        <v>849</v>
      </c>
      <c r="E61" s="425" t="s">
        <v>193</v>
      </c>
      <c r="F61" s="347" t="s">
        <v>300</v>
      </c>
      <c r="G61" s="445" t="s">
        <v>278</v>
      </c>
      <c r="H61" s="446" t="s">
        <v>195</v>
      </c>
      <c r="I61" s="83" t="s">
        <v>635</v>
      </c>
      <c r="J61" s="352">
        <v>277.97000000000003</v>
      </c>
      <c r="K61" s="353">
        <f t="shared" si="7"/>
        <v>200</v>
      </c>
      <c r="L61" s="354">
        <v>200</v>
      </c>
      <c r="M61" s="458" t="str">
        <f>IF(L61="nio","",VLOOKUP(L61,'3-Productie normen'!$B$31:$H$45,3,FALSE))</f>
        <v>5 x per week (40 weken)</v>
      </c>
      <c r="N61" s="355" t="e">
        <f t="shared" si="4"/>
        <v>#DIV/0!</v>
      </c>
      <c r="O61" s="356">
        <f>IF(L61="nio",0,IF(L61&gt;0,VLOOKUP(H61,'3-Productie normen'!A:P,VLOOKUP(L61,'3-Productie normen'!$B$31:$C$45,2,FALSE),FALSE)))/VLOOKUP(B61,'2-Kosten per locatie'!$A$13:$D$30,4,FALSE)</f>
        <v>0</v>
      </c>
      <c r="P61" s="81" t="str">
        <f>VLOOKUP(H61,'3-Productie normen'!A:T,20,FALSE)</f>
        <v>V</v>
      </c>
      <c r="Q61" s="457" t="s">
        <v>649</v>
      </c>
      <c r="S61" s="359">
        <f t="shared" si="5"/>
        <v>55594.000000000007</v>
      </c>
    </row>
    <row r="62" spans="1:19" ht="14.1" customHeight="1">
      <c r="A62" s="71">
        <f t="shared" si="6"/>
        <v>62</v>
      </c>
      <c r="B62" s="50" t="s">
        <v>660</v>
      </c>
      <c r="C62" s="50" t="s">
        <v>675</v>
      </c>
      <c r="D62" s="432" t="s">
        <v>849</v>
      </c>
      <c r="E62" s="428" t="s">
        <v>193</v>
      </c>
      <c r="F62" s="348" t="s">
        <v>302</v>
      </c>
      <c r="G62" s="82" t="s">
        <v>206</v>
      </c>
      <c r="H62" s="50" t="s">
        <v>855</v>
      </c>
      <c r="I62" s="80" t="s">
        <v>635</v>
      </c>
      <c r="J62" s="352">
        <v>5.95</v>
      </c>
      <c r="K62" s="353">
        <f t="shared" si="7"/>
        <v>12</v>
      </c>
      <c r="L62" s="354">
        <v>12</v>
      </c>
      <c r="M62" s="458" t="str">
        <f>IF(L62="nio","",VLOOKUP(L62,'3-Productie normen'!$B$31:$H$45,3,FALSE))</f>
        <v>1 x per maand</v>
      </c>
      <c r="N62" s="355" t="e">
        <f t="shared" si="4"/>
        <v>#DIV/0!</v>
      </c>
      <c r="O62" s="356">
        <f>IF(L62="nio",0,IF(L62&gt;0,VLOOKUP(H62,'3-Productie normen'!A:P,VLOOKUP(L62,'3-Productie normen'!$B$31:$C$45,2,FALSE),FALSE)))/VLOOKUP(B62,'2-Kosten per locatie'!$A$13:$D$30,4,FALSE)</f>
        <v>0</v>
      </c>
      <c r="P62" s="81" t="str">
        <f>VLOOKUP(H62,'3-Productie normen'!A:T,20,FALSE)</f>
        <v>V</v>
      </c>
      <c r="Q62" s="457" t="s">
        <v>649</v>
      </c>
      <c r="S62" s="359">
        <f t="shared" si="5"/>
        <v>71.400000000000006</v>
      </c>
    </row>
    <row r="63" spans="1:19" ht="14.1" customHeight="1">
      <c r="A63" s="71">
        <f t="shared" si="6"/>
        <v>63</v>
      </c>
      <c r="B63" s="50" t="s">
        <v>660</v>
      </c>
      <c r="C63" s="50" t="s">
        <v>675</v>
      </c>
      <c r="D63" s="431" t="s">
        <v>849</v>
      </c>
      <c r="E63" s="425" t="s">
        <v>193</v>
      </c>
      <c r="F63" s="347" t="s">
        <v>303</v>
      </c>
      <c r="G63" s="80" t="s">
        <v>206</v>
      </c>
      <c r="H63" s="50" t="s">
        <v>855</v>
      </c>
      <c r="I63" s="80" t="s">
        <v>635</v>
      </c>
      <c r="J63" s="352">
        <v>2.95</v>
      </c>
      <c r="K63" s="353">
        <f t="shared" si="7"/>
        <v>12</v>
      </c>
      <c r="L63" s="354">
        <v>12</v>
      </c>
      <c r="M63" s="458" t="str">
        <f>IF(L63="nio","",VLOOKUP(L63,'3-Productie normen'!$B$31:$H$45,3,FALSE))</f>
        <v>1 x per maand</v>
      </c>
      <c r="N63" s="355" t="e">
        <f t="shared" si="4"/>
        <v>#DIV/0!</v>
      </c>
      <c r="O63" s="356">
        <f>IF(L63="nio",0,IF(L63&gt;0,VLOOKUP(H63,'3-Productie normen'!A:P,VLOOKUP(L63,'3-Productie normen'!$B$31:$C$45,2,FALSE),FALSE)))/VLOOKUP(B63,'2-Kosten per locatie'!$A$13:$D$30,4,FALSE)</f>
        <v>0</v>
      </c>
      <c r="P63" s="81" t="str">
        <f>VLOOKUP(H63,'3-Productie normen'!A:T,20,FALSE)</f>
        <v>V</v>
      </c>
      <c r="Q63" s="457" t="s">
        <v>649</v>
      </c>
      <c r="S63" s="359">
        <f t="shared" si="5"/>
        <v>35.400000000000006</v>
      </c>
    </row>
    <row r="64" spans="1:19" ht="14.1" customHeight="1">
      <c r="A64" s="71">
        <f t="shared" si="6"/>
        <v>64</v>
      </c>
      <c r="B64" s="50" t="s">
        <v>660</v>
      </c>
      <c r="C64" s="50" t="s">
        <v>675</v>
      </c>
      <c r="D64" s="431" t="s">
        <v>849</v>
      </c>
      <c r="E64" s="425" t="s">
        <v>193</v>
      </c>
      <c r="F64" s="347" t="s">
        <v>304</v>
      </c>
      <c r="G64" s="80" t="s">
        <v>203</v>
      </c>
      <c r="H64" s="64" t="s">
        <v>874</v>
      </c>
      <c r="I64" s="80" t="s">
        <v>635</v>
      </c>
      <c r="J64" s="352">
        <v>8.7799999999999994</v>
      </c>
      <c r="K64" s="353" t="str">
        <f t="shared" si="7"/>
        <v>nio</v>
      </c>
      <c r="L64" s="354" t="s">
        <v>659</v>
      </c>
      <c r="M64" s="458" t="str">
        <f>IF(L64="nio","",VLOOKUP(L64,'3-Productie normen'!$B$31:$H$45,3,FALSE))</f>
        <v/>
      </c>
      <c r="N64" s="355">
        <f t="shared" si="4"/>
        <v>0</v>
      </c>
      <c r="O64" s="356">
        <f>IF(L64="nio",0,IF(L64&gt;0,VLOOKUP(H64,'3-Productie normen'!A:P,VLOOKUP(L64,'3-Productie normen'!$B$31:$C$45,2,FALSE),FALSE)))/VLOOKUP(B64,'2-Kosten per locatie'!$A$13:$D$30,4,FALSE)</f>
        <v>0</v>
      </c>
      <c r="P64" s="81">
        <f>VLOOKUP(H64,'3-Productie normen'!A:T,20,FALSE)</f>
        <v>0</v>
      </c>
      <c r="Q64" s="457" t="s">
        <v>696</v>
      </c>
      <c r="S64" s="359">
        <f t="shared" si="5"/>
        <v>0</v>
      </c>
    </row>
    <row r="65" spans="1:19" ht="14.1" customHeight="1">
      <c r="A65" s="71">
        <f t="shared" si="6"/>
        <v>65</v>
      </c>
      <c r="B65" s="50" t="s">
        <v>660</v>
      </c>
      <c r="C65" s="50" t="s">
        <v>675</v>
      </c>
      <c r="D65" s="431" t="s">
        <v>849</v>
      </c>
      <c r="E65" s="425" t="s">
        <v>193</v>
      </c>
      <c r="F65" s="347" t="s">
        <v>305</v>
      </c>
      <c r="G65" s="80" t="s">
        <v>219</v>
      </c>
      <c r="H65" s="80" t="s">
        <v>16</v>
      </c>
      <c r="I65" s="80" t="s">
        <v>639</v>
      </c>
      <c r="J65" s="352">
        <v>4.28</v>
      </c>
      <c r="K65" s="353">
        <f t="shared" si="7"/>
        <v>201</v>
      </c>
      <c r="L65" s="354">
        <v>201</v>
      </c>
      <c r="M65" s="458" t="str">
        <f>IF(L65="nio","",VLOOKUP(L65,'3-Productie normen'!$B$31:$H$45,3,FALSE))</f>
        <v>5 x per week (40 weken + 1 Zomer refreshbeurt)</v>
      </c>
      <c r="N65" s="355" t="e">
        <f t="shared" si="4"/>
        <v>#DIV/0!</v>
      </c>
      <c r="O65" s="356">
        <f>IF(L65="nio",0,IF(L65&gt;0,VLOOKUP(H65,'3-Productie normen'!A:P,VLOOKUP(L65,'3-Productie normen'!$B$31:$C$45,2,FALSE),FALSE)))/VLOOKUP(B65,'2-Kosten per locatie'!$A$13:$D$30,4,FALSE)</f>
        <v>0</v>
      </c>
      <c r="P65" s="81" t="str">
        <f>VLOOKUP(H65,'3-Productie normen'!A:T,20,FALSE)</f>
        <v>S</v>
      </c>
      <c r="Q65" s="457" t="s">
        <v>715</v>
      </c>
      <c r="S65" s="359">
        <f t="shared" si="5"/>
        <v>860.28000000000009</v>
      </c>
    </row>
    <row r="66" spans="1:19" ht="14.1" customHeight="1">
      <c r="A66" s="71">
        <f t="shared" si="6"/>
        <v>66</v>
      </c>
      <c r="B66" s="50" t="s">
        <v>660</v>
      </c>
      <c r="C66" s="50" t="s">
        <v>675</v>
      </c>
      <c r="D66" s="431" t="s">
        <v>849</v>
      </c>
      <c r="E66" s="425" t="s">
        <v>193</v>
      </c>
      <c r="F66" s="347" t="s">
        <v>306</v>
      </c>
      <c r="G66" s="80" t="s">
        <v>203</v>
      </c>
      <c r="H66" s="64" t="s">
        <v>874</v>
      </c>
      <c r="I66" s="80" t="s">
        <v>91</v>
      </c>
      <c r="J66" s="352">
        <v>0.54</v>
      </c>
      <c r="K66" s="353" t="str">
        <f t="shared" si="7"/>
        <v>nio</v>
      </c>
      <c r="L66" s="354" t="s">
        <v>659</v>
      </c>
      <c r="M66" s="458" t="str">
        <f>IF(L66="nio","",VLOOKUP(L66,'3-Productie normen'!$B$31:$H$45,3,FALSE))</f>
        <v/>
      </c>
      <c r="N66" s="355">
        <f t="shared" si="4"/>
        <v>0</v>
      </c>
      <c r="O66" s="356">
        <f>IF(L66="nio",0,IF(L66&gt;0,VLOOKUP(H66,'3-Productie normen'!A:P,VLOOKUP(L66,'3-Productie normen'!$B$31:$C$45,2,FALSE),FALSE)))/VLOOKUP(B66,'2-Kosten per locatie'!$A$13:$D$30,4,FALSE)</f>
        <v>0</v>
      </c>
      <c r="P66" s="81">
        <f>VLOOKUP(H66,'3-Productie normen'!A:T,20,FALSE)</f>
        <v>0</v>
      </c>
      <c r="Q66" s="457" t="s">
        <v>711</v>
      </c>
      <c r="S66" s="359">
        <f t="shared" si="5"/>
        <v>0</v>
      </c>
    </row>
    <row r="67" spans="1:19" ht="14.1" customHeight="1">
      <c r="A67" s="71">
        <f t="shared" si="6"/>
        <v>67</v>
      </c>
      <c r="B67" s="50" t="s">
        <v>660</v>
      </c>
      <c r="C67" s="50" t="s">
        <v>675</v>
      </c>
      <c r="D67" s="431" t="s">
        <v>849</v>
      </c>
      <c r="E67" s="425" t="s">
        <v>193</v>
      </c>
      <c r="F67" s="347" t="s">
        <v>307</v>
      </c>
      <c r="G67" s="80" t="s">
        <v>219</v>
      </c>
      <c r="H67" s="80" t="s">
        <v>16</v>
      </c>
      <c r="I67" s="80" t="s">
        <v>639</v>
      </c>
      <c r="J67" s="352">
        <v>1.57</v>
      </c>
      <c r="K67" s="353">
        <f t="shared" si="7"/>
        <v>201</v>
      </c>
      <c r="L67" s="354">
        <v>201</v>
      </c>
      <c r="M67" s="458" t="str">
        <f>IF(L67="nio","",VLOOKUP(L67,'3-Productie normen'!$B$31:$H$45,3,FALSE))</f>
        <v>5 x per week (40 weken + 1 Zomer refreshbeurt)</v>
      </c>
      <c r="N67" s="355" t="e">
        <f t="shared" si="4"/>
        <v>#DIV/0!</v>
      </c>
      <c r="O67" s="356">
        <f>IF(L67="nio",0,IF(L67&gt;0,VLOOKUP(H67,'3-Productie normen'!A:P,VLOOKUP(L67,'3-Productie normen'!$B$31:$C$45,2,FALSE),FALSE)))/VLOOKUP(B67,'2-Kosten per locatie'!$A$13:$D$30,4,FALSE)</f>
        <v>0</v>
      </c>
      <c r="P67" s="81" t="str">
        <f>VLOOKUP(H67,'3-Productie normen'!A:T,20,FALSE)</f>
        <v>S</v>
      </c>
      <c r="Q67" s="457" t="s">
        <v>695</v>
      </c>
      <c r="S67" s="359">
        <f t="shared" si="5"/>
        <v>315.57</v>
      </c>
    </row>
    <row r="68" spans="1:19" ht="14.1" customHeight="1">
      <c r="A68" s="71">
        <f t="shared" si="6"/>
        <v>68</v>
      </c>
      <c r="B68" s="50" t="s">
        <v>660</v>
      </c>
      <c r="C68" s="50" t="s">
        <v>675</v>
      </c>
      <c r="D68" s="431" t="s">
        <v>849</v>
      </c>
      <c r="E68" s="425" t="s">
        <v>193</v>
      </c>
      <c r="F68" s="347" t="s">
        <v>308</v>
      </c>
      <c r="G68" s="50" t="s">
        <v>219</v>
      </c>
      <c r="H68" s="50" t="s">
        <v>16</v>
      </c>
      <c r="I68" s="80" t="s">
        <v>639</v>
      </c>
      <c r="J68" s="352">
        <v>2.06</v>
      </c>
      <c r="K68" s="353">
        <f t="shared" si="7"/>
        <v>201</v>
      </c>
      <c r="L68" s="354">
        <v>201</v>
      </c>
      <c r="M68" s="458" t="str">
        <f>IF(L68="nio","",VLOOKUP(L68,'3-Productie normen'!$B$31:$H$45,3,FALSE))</f>
        <v>5 x per week (40 weken + 1 Zomer refreshbeurt)</v>
      </c>
      <c r="N68" s="355" t="e">
        <f t="shared" si="4"/>
        <v>#DIV/0!</v>
      </c>
      <c r="O68" s="356">
        <f>IF(L68="nio",0,IF(L68&gt;0,VLOOKUP(H68,'3-Productie normen'!A:P,VLOOKUP(L68,'3-Productie normen'!$B$31:$C$45,2,FALSE),FALSE)))/VLOOKUP(B68,'2-Kosten per locatie'!$A$13:$D$30,4,FALSE)</f>
        <v>0</v>
      </c>
      <c r="P68" s="81" t="str">
        <f>VLOOKUP(H68,'3-Productie normen'!A:T,20,FALSE)</f>
        <v>S</v>
      </c>
      <c r="Q68" s="457" t="s">
        <v>695</v>
      </c>
      <c r="S68" s="359">
        <f t="shared" si="5"/>
        <v>414.06</v>
      </c>
    </row>
    <row r="69" spans="1:19" ht="14.1" customHeight="1">
      <c r="A69" s="71">
        <f t="shared" si="6"/>
        <v>69</v>
      </c>
      <c r="B69" s="50" t="s">
        <v>660</v>
      </c>
      <c r="C69" s="50" t="s">
        <v>675</v>
      </c>
      <c r="D69" s="431" t="s">
        <v>849</v>
      </c>
      <c r="E69" s="425" t="s">
        <v>193</v>
      </c>
      <c r="F69" s="347" t="s">
        <v>309</v>
      </c>
      <c r="G69" s="50" t="s">
        <v>206</v>
      </c>
      <c r="H69" s="50" t="s">
        <v>855</v>
      </c>
      <c r="I69" s="80" t="s">
        <v>635</v>
      </c>
      <c r="J69" s="352">
        <v>3.41</v>
      </c>
      <c r="K69" s="353">
        <f t="shared" si="7"/>
        <v>12</v>
      </c>
      <c r="L69" s="354">
        <v>12</v>
      </c>
      <c r="M69" s="458" t="str">
        <f>IF(L69="nio","",VLOOKUP(L69,'3-Productie normen'!$B$31:$H$45,3,FALSE))</f>
        <v>1 x per maand</v>
      </c>
      <c r="N69" s="355" t="e">
        <f t="shared" si="4"/>
        <v>#DIV/0!</v>
      </c>
      <c r="O69" s="356">
        <f>IF(L69="nio",0,IF(L69&gt;0,VLOOKUP(H69,'3-Productie normen'!A:P,VLOOKUP(L69,'3-Productie normen'!$B$31:$C$45,2,FALSE),FALSE)))/VLOOKUP(B69,'2-Kosten per locatie'!$A$13:$D$30,4,FALSE)</f>
        <v>0</v>
      </c>
      <c r="P69" s="81" t="str">
        <f>VLOOKUP(H69,'3-Productie normen'!A:T,20,FALSE)</f>
        <v>V</v>
      </c>
      <c r="Q69" s="457" t="s">
        <v>649</v>
      </c>
      <c r="S69" s="359">
        <f t="shared" si="5"/>
        <v>40.92</v>
      </c>
    </row>
    <row r="70" spans="1:19" ht="14.1" customHeight="1">
      <c r="A70" s="71">
        <f t="shared" si="6"/>
        <v>70</v>
      </c>
      <c r="B70" s="50" t="s">
        <v>660</v>
      </c>
      <c r="C70" s="50" t="s">
        <v>675</v>
      </c>
      <c r="D70" s="431" t="s">
        <v>849</v>
      </c>
      <c r="E70" s="425" t="s">
        <v>193</v>
      </c>
      <c r="F70" s="347" t="s">
        <v>310</v>
      </c>
      <c r="G70" s="50" t="s">
        <v>212</v>
      </c>
      <c r="H70" s="62" t="s">
        <v>855</v>
      </c>
      <c r="I70" s="80" t="s">
        <v>635</v>
      </c>
      <c r="J70" s="352">
        <v>1.28</v>
      </c>
      <c r="K70" s="353">
        <f t="shared" si="7"/>
        <v>12</v>
      </c>
      <c r="L70" s="354">
        <v>12</v>
      </c>
      <c r="M70" s="458" t="str">
        <f>IF(L70="nio","",VLOOKUP(L70,'3-Productie normen'!$B$31:$H$45,3,FALSE))</f>
        <v>1 x per maand</v>
      </c>
      <c r="N70" s="355" t="e">
        <f t="shared" si="4"/>
        <v>#DIV/0!</v>
      </c>
      <c r="O70" s="356">
        <f>IF(L70="nio",0,IF(L70&gt;0,VLOOKUP(H70,'3-Productie normen'!A:P,VLOOKUP(L70,'3-Productie normen'!$B$31:$C$45,2,FALSE),FALSE)))/VLOOKUP(B70,'2-Kosten per locatie'!$A$13:$D$30,4,FALSE)</f>
        <v>0</v>
      </c>
      <c r="P70" s="81" t="str">
        <f>VLOOKUP(H70,'3-Productie normen'!A:T,20,FALSE)</f>
        <v>V</v>
      </c>
      <c r="Q70" s="457" t="s">
        <v>692</v>
      </c>
      <c r="S70" s="359">
        <f t="shared" si="5"/>
        <v>15.36</v>
      </c>
    </row>
    <row r="71" spans="1:19" ht="14.1" customHeight="1">
      <c r="A71" s="71">
        <f t="shared" si="6"/>
        <v>71</v>
      </c>
      <c r="B71" s="50" t="s">
        <v>660</v>
      </c>
      <c r="C71" s="50" t="s">
        <v>675</v>
      </c>
      <c r="D71" s="431" t="s">
        <v>849</v>
      </c>
      <c r="E71" s="425" t="s">
        <v>193</v>
      </c>
      <c r="F71" s="347" t="s">
        <v>311</v>
      </c>
      <c r="G71" s="80" t="s">
        <v>198</v>
      </c>
      <c r="H71" s="440" t="s">
        <v>195</v>
      </c>
      <c r="I71" s="80" t="s">
        <v>634</v>
      </c>
      <c r="J71" s="352">
        <v>2.2000000476837198</v>
      </c>
      <c r="K71" s="353">
        <f t="shared" si="7"/>
        <v>200</v>
      </c>
      <c r="L71" s="354">
        <v>200</v>
      </c>
      <c r="M71" s="458" t="str">
        <f>IF(L71="nio","",VLOOKUP(L71,'3-Productie normen'!$B$31:$H$45,3,FALSE))</f>
        <v>5 x per week (40 weken)</v>
      </c>
      <c r="N71" s="355" t="e">
        <f t="shared" si="4"/>
        <v>#DIV/0!</v>
      </c>
      <c r="O71" s="356">
        <f>IF(L71="nio",0,IF(L71&gt;0,VLOOKUP(H71,'3-Productie normen'!A:P,VLOOKUP(L71,'3-Productie normen'!$B$31:$C$45,2,FALSE),FALSE)))/VLOOKUP(B71,'2-Kosten per locatie'!$A$13:$D$30,4,FALSE)</f>
        <v>0</v>
      </c>
      <c r="P71" s="81" t="str">
        <f>VLOOKUP(H71,'3-Productie normen'!A:T,20,FALSE)</f>
        <v>V</v>
      </c>
      <c r="Q71" s="457" t="s">
        <v>698</v>
      </c>
      <c r="S71" s="359">
        <f t="shared" si="5"/>
        <v>440.00000953674396</v>
      </c>
    </row>
    <row r="72" spans="1:19" ht="14.1" customHeight="1">
      <c r="A72" s="71">
        <f t="shared" si="6"/>
        <v>72</v>
      </c>
      <c r="B72" s="50" t="s">
        <v>660</v>
      </c>
      <c r="C72" s="50" t="s">
        <v>675</v>
      </c>
      <c r="D72" s="431" t="s">
        <v>849</v>
      </c>
      <c r="E72" s="425" t="s">
        <v>193</v>
      </c>
      <c r="F72" s="347" t="s">
        <v>311</v>
      </c>
      <c r="G72" s="80" t="s">
        <v>198</v>
      </c>
      <c r="H72" s="440" t="s">
        <v>195</v>
      </c>
      <c r="I72" s="80" t="s">
        <v>638</v>
      </c>
      <c r="J72" s="352">
        <v>2.2000000476837198</v>
      </c>
      <c r="K72" s="353">
        <f t="shared" si="7"/>
        <v>200</v>
      </c>
      <c r="L72" s="354">
        <v>200</v>
      </c>
      <c r="M72" s="458" t="str">
        <f>IF(L72="nio","",VLOOKUP(L72,'3-Productie normen'!$B$31:$H$45,3,FALSE))</f>
        <v>5 x per week (40 weken)</v>
      </c>
      <c r="N72" s="355" t="e">
        <f t="shared" si="4"/>
        <v>#DIV/0!</v>
      </c>
      <c r="O72" s="356">
        <f>IF(L72="nio",0,IF(L72&gt;0,VLOOKUP(H72,'3-Productie normen'!A:P,VLOOKUP(L72,'3-Productie normen'!$B$31:$C$45,2,FALSE),FALSE)))/VLOOKUP(B72,'2-Kosten per locatie'!$A$13:$D$30,4,FALSE)</f>
        <v>0</v>
      </c>
      <c r="P72" s="81" t="str">
        <f>VLOOKUP(H72,'3-Productie normen'!A:T,20,FALSE)</f>
        <v>V</v>
      </c>
      <c r="Q72" s="457" t="s">
        <v>697</v>
      </c>
      <c r="S72" s="359">
        <f t="shared" si="5"/>
        <v>440.00000953674396</v>
      </c>
    </row>
    <row r="73" spans="1:19" ht="14.1" customHeight="1">
      <c r="A73" s="71">
        <f t="shared" si="6"/>
        <v>73</v>
      </c>
      <c r="B73" s="50" t="s">
        <v>660</v>
      </c>
      <c r="C73" s="50" t="s">
        <v>675</v>
      </c>
      <c r="D73" s="431" t="s">
        <v>849</v>
      </c>
      <c r="E73" s="425" t="s">
        <v>193</v>
      </c>
      <c r="F73" s="347" t="s">
        <v>311</v>
      </c>
      <c r="G73" s="440" t="s">
        <v>279</v>
      </c>
      <c r="H73" s="440" t="s">
        <v>195</v>
      </c>
      <c r="I73" s="80" t="s">
        <v>635</v>
      </c>
      <c r="J73" s="352">
        <v>101.35</v>
      </c>
      <c r="K73" s="353">
        <f t="shared" si="7"/>
        <v>200</v>
      </c>
      <c r="L73" s="354">
        <v>200</v>
      </c>
      <c r="M73" s="458" t="str">
        <f>IF(L73="nio","",VLOOKUP(L73,'3-Productie normen'!$B$31:$H$45,3,FALSE))</f>
        <v>5 x per week (40 weken)</v>
      </c>
      <c r="N73" s="355" t="e">
        <f t="shared" si="4"/>
        <v>#DIV/0!</v>
      </c>
      <c r="O73" s="356">
        <f>IF(L73="nio",0,IF(L73&gt;0,VLOOKUP(H73,'3-Productie normen'!A:P,VLOOKUP(L73,'3-Productie normen'!$B$31:$C$45,2,FALSE),FALSE)))/VLOOKUP(B73,'2-Kosten per locatie'!$A$13:$D$30,4,FALSE)</f>
        <v>0</v>
      </c>
      <c r="P73" s="81" t="str">
        <f>VLOOKUP(H73,'3-Productie normen'!A:T,20,FALSE)</f>
        <v>V</v>
      </c>
      <c r="Q73" s="457" t="s">
        <v>649</v>
      </c>
      <c r="S73" s="359">
        <f t="shared" si="5"/>
        <v>20270</v>
      </c>
    </row>
    <row r="74" spans="1:19" ht="14.1" customHeight="1">
      <c r="A74" s="71">
        <f t="shared" si="6"/>
        <v>74</v>
      </c>
      <c r="B74" s="50" t="s">
        <v>660</v>
      </c>
      <c r="C74" s="50" t="s">
        <v>675</v>
      </c>
      <c r="D74" s="431" t="s">
        <v>849</v>
      </c>
      <c r="E74" s="425" t="s">
        <v>193</v>
      </c>
      <c r="F74" s="347" t="s">
        <v>312</v>
      </c>
      <c r="G74" s="80" t="s">
        <v>238</v>
      </c>
      <c r="H74" s="80" t="s">
        <v>237</v>
      </c>
      <c r="I74" s="80" t="s">
        <v>635</v>
      </c>
      <c r="J74" s="352">
        <v>70.180000000000007</v>
      </c>
      <c r="K74" s="353">
        <f t="shared" si="7"/>
        <v>201</v>
      </c>
      <c r="L74" s="354">
        <v>201</v>
      </c>
      <c r="M74" s="458" t="str">
        <f>IF(L74="nio","",VLOOKUP(L74,'3-Productie normen'!$B$31:$H$45,3,FALSE))</f>
        <v>5 x per week (40 weken + 1 Zomer refreshbeurt)</v>
      </c>
      <c r="N74" s="355" t="e">
        <f t="shared" si="4"/>
        <v>#DIV/0!</v>
      </c>
      <c r="O74" s="356">
        <f>IF(L74="nio",0,IF(L74&gt;0,VLOOKUP(H74,'3-Productie normen'!A:P,VLOOKUP(L74,'3-Productie normen'!$B$31:$C$45,2,FALSE),FALSE)))/VLOOKUP(B74,'2-Kosten per locatie'!$A$13:$D$30,4,FALSE)</f>
        <v>0</v>
      </c>
      <c r="P74" s="81" t="str">
        <f>VLOOKUP(H74,'3-Productie normen'!A:T,20,FALSE)</f>
        <v>L</v>
      </c>
      <c r="Q74" s="457" t="s">
        <v>700</v>
      </c>
      <c r="S74" s="359">
        <f t="shared" si="5"/>
        <v>14106.180000000002</v>
      </c>
    </row>
    <row r="75" spans="1:19" ht="14.1" customHeight="1">
      <c r="A75" s="71">
        <f t="shared" si="6"/>
        <v>75</v>
      </c>
      <c r="B75" s="50" t="s">
        <v>660</v>
      </c>
      <c r="C75" s="50" t="s">
        <v>675</v>
      </c>
      <c r="D75" s="431" t="s">
        <v>849</v>
      </c>
      <c r="E75" s="425" t="s">
        <v>193</v>
      </c>
      <c r="F75" s="347" t="s">
        <v>312</v>
      </c>
      <c r="G75" s="84" t="s">
        <v>313</v>
      </c>
      <c r="H75" s="84" t="s">
        <v>237</v>
      </c>
      <c r="I75" s="80" t="s">
        <v>178</v>
      </c>
      <c r="J75" s="352">
        <v>12.2</v>
      </c>
      <c r="K75" s="353">
        <f t="shared" si="7"/>
        <v>201</v>
      </c>
      <c r="L75" s="354">
        <v>201</v>
      </c>
      <c r="M75" s="458" t="str">
        <f>IF(L75="nio","",VLOOKUP(L75,'3-Productie normen'!$B$31:$H$45,3,FALSE))</f>
        <v>5 x per week (40 weken + 1 Zomer refreshbeurt)</v>
      </c>
      <c r="N75" s="355" t="e">
        <f t="shared" si="4"/>
        <v>#DIV/0!</v>
      </c>
      <c r="O75" s="356">
        <f>IF(L75="nio",0,IF(L75&gt;0,VLOOKUP(H75,'3-Productie normen'!A:P,VLOOKUP(L75,'3-Productie normen'!$B$31:$C$45,2,FALSE),FALSE)))/VLOOKUP(B75,'2-Kosten per locatie'!$A$13:$D$30,4,FALSE)</f>
        <v>0</v>
      </c>
      <c r="P75" s="81" t="str">
        <f>VLOOKUP(H75,'3-Productie normen'!A:T,20,FALSE)</f>
        <v>L</v>
      </c>
      <c r="Q75" s="457" t="s">
        <v>649</v>
      </c>
      <c r="S75" s="359">
        <f t="shared" si="5"/>
        <v>2452.1999999999998</v>
      </c>
    </row>
    <row r="76" spans="1:19" ht="14.1" customHeight="1">
      <c r="A76" s="71">
        <f t="shared" si="6"/>
        <v>76</v>
      </c>
      <c r="B76" s="50" t="s">
        <v>660</v>
      </c>
      <c r="C76" s="50" t="s">
        <v>675</v>
      </c>
      <c r="D76" s="431" t="s">
        <v>849</v>
      </c>
      <c r="E76" s="425" t="s">
        <v>193</v>
      </c>
      <c r="F76" s="347" t="s">
        <v>314</v>
      </c>
      <c r="G76" s="80" t="s">
        <v>206</v>
      </c>
      <c r="H76" s="50" t="s">
        <v>855</v>
      </c>
      <c r="I76" s="83" t="s">
        <v>635</v>
      </c>
      <c r="J76" s="352">
        <v>2.46</v>
      </c>
      <c r="K76" s="353">
        <f t="shared" si="7"/>
        <v>12</v>
      </c>
      <c r="L76" s="354">
        <v>12</v>
      </c>
      <c r="M76" s="458" t="str">
        <f>IF(L76="nio","",VLOOKUP(L76,'3-Productie normen'!$B$31:$H$45,3,FALSE))</f>
        <v>1 x per maand</v>
      </c>
      <c r="N76" s="355" t="e">
        <f t="shared" si="4"/>
        <v>#DIV/0!</v>
      </c>
      <c r="O76" s="356">
        <f>IF(L76="nio",0,IF(L76&gt;0,VLOOKUP(H76,'3-Productie normen'!A:P,VLOOKUP(L76,'3-Productie normen'!$B$31:$C$45,2,FALSE),FALSE)))/VLOOKUP(B76,'2-Kosten per locatie'!$A$13:$D$30,4,FALSE)</f>
        <v>0</v>
      </c>
      <c r="P76" s="81" t="str">
        <f>VLOOKUP(H76,'3-Productie normen'!A:T,20,FALSE)</f>
        <v>V</v>
      </c>
      <c r="Q76" s="457" t="s">
        <v>649</v>
      </c>
      <c r="S76" s="359">
        <f t="shared" si="5"/>
        <v>29.52</v>
      </c>
    </row>
    <row r="77" spans="1:19" ht="14.1" customHeight="1">
      <c r="A77" s="71">
        <f t="shared" si="6"/>
        <v>77</v>
      </c>
      <c r="B77" s="50" t="s">
        <v>660</v>
      </c>
      <c r="C77" s="50" t="s">
        <v>675</v>
      </c>
      <c r="D77" s="431" t="s">
        <v>849</v>
      </c>
      <c r="E77" s="425" t="s">
        <v>193</v>
      </c>
      <c r="F77" s="348" t="s">
        <v>315</v>
      </c>
      <c r="G77" s="82" t="s">
        <v>223</v>
      </c>
      <c r="H77" s="82" t="s">
        <v>16</v>
      </c>
      <c r="I77" s="80" t="s">
        <v>639</v>
      </c>
      <c r="J77" s="352">
        <v>5.52</v>
      </c>
      <c r="K77" s="353">
        <f t="shared" si="7"/>
        <v>201</v>
      </c>
      <c r="L77" s="354">
        <v>201</v>
      </c>
      <c r="M77" s="458" t="str">
        <f>IF(L77="nio","",VLOOKUP(L77,'3-Productie normen'!$B$31:$H$45,3,FALSE))</f>
        <v>5 x per week (40 weken + 1 Zomer refreshbeurt)</v>
      </c>
      <c r="N77" s="355" t="e">
        <f t="shared" si="4"/>
        <v>#DIV/0!</v>
      </c>
      <c r="O77" s="356">
        <f>IF(L77="nio",0,IF(L77&gt;0,VLOOKUP(H77,'3-Productie normen'!A:P,VLOOKUP(L77,'3-Productie normen'!$B$31:$C$45,2,FALSE),FALSE)))/VLOOKUP(B77,'2-Kosten per locatie'!$A$13:$D$30,4,FALSE)</f>
        <v>0</v>
      </c>
      <c r="P77" s="81" t="str">
        <f>VLOOKUP(H77,'3-Productie normen'!A:T,20,FALSE)</f>
        <v>S</v>
      </c>
      <c r="Q77" s="457" t="s">
        <v>694</v>
      </c>
      <c r="S77" s="359">
        <f t="shared" si="5"/>
        <v>1109.52</v>
      </c>
    </row>
    <row r="78" spans="1:19" ht="14.1" customHeight="1">
      <c r="A78" s="71">
        <f t="shared" si="6"/>
        <v>78</v>
      </c>
      <c r="B78" s="50" t="s">
        <v>660</v>
      </c>
      <c r="C78" s="50" t="s">
        <v>675</v>
      </c>
      <c r="D78" s="431" t="s">
        <v>849</v>
      </c>
      <c r="E78" s="425" t="s">
        <v>193</v>
      </c>
      <c r="F78" s="347" t="s">
        <v>316</v>
      </c>
      <c r="G78" s="80" t="s">
        <v>238</v>
      </c>
      <c r="H78" s="80" t="s">
        <v>237</v>
      </c>
      <c r="I78" s="80" t="s">
        <v>635</v>
      </c>
      <c r="J78" s="352">
        <v>69.27</v>
      </c>
      <c r="K78" s="353">
        <f t="shared" si="7"/>
        <v>201</v>
      </c>
      <c r="L78" s="354">
        <v>201</v>
      </c>
      <c r="M78" s="458" t="str">
        <f>IF(L78="nio","",VLOOKUP(L78,'3-Productie normen'!$B$31:$H$45,3,FALSE))</f>
        <v>5 x per week (40 weken + 1 Zomer refreshbeurt)</v>
      </c>
      <c r="N78" s="355" t="e">
        <f t="shared" si="4"/>
        <v>#DIV/0!</v>
      </c>
      <c r="O78" s="356">
        <f>IF(L78="nio",0,IF(L78&gt;0,VLOOKUP(H78,'3-Productie normen'!A:P,VLOOKUP(L78,'3-Productie normen'!$B$31:$C$45,2,FALSE),FALSE)))/VLOOKUP(B78,'2-Kosten per locatie'!$A$13:$D$30,4,FALSE)</f>
        <v>0</v>
      </c>
      <c r="P78" s="81" t="str">
        <f>VLOOKUP(H78,'3-Productie normen'!A:T,20,FALSE)</f>
        <v>L</v>
      </c>
      <c r="Q78" s="457" t="s">
        <v>700</v>
      </c>
      <c r="S78" s="359">
        <f t="shared" si="5"/>
        <v>13923.269999999999</v>
      </c>
    </row>
    <row r="79" spans="1:19" ht="14.1" customHeight="1">
      <c r="A79" s="71">
        <f t="shared" si="6"/>
        <v>79</v>
      </c>
      <c r="B79" s="50" t="s">
        <v>660</v>
      </c>
      <c r="C79" s="50" t="s">
        <v>675</v>
      </c>
      <c r="D79" s="431" t="s">
        <v>849</v>
      </c>
      <c r="E79" s="425" t="s">
        <v>193</v>
      </c>
      <c r="F79" s="347" t="s">
        <v>316</v>
      </c>
      <c r="G79" s="50" t="s">
        <v>313</v>
      </c>
      <c r="H79" s="50" t="s">
        <v>237</v>
      </c>
      <c r="I79" s="80" t="s">
        <v>178</v>
      </c>
      <c r="J79" s="352">
        <v>12.56</v>
      </c>
      <c r="K79" s="353">
        <f t="shared" si="7"/>
        <v>201</v>
      </c>
      <c r="L79" s="354">
        <v>201</v>
      </c>
      <c r="M79" s="458" t="str">
        <f>IF(L79="nio","",VLOOKUP(L79,'3-Productie normen'!$B$31:$H$45,3,FALSE))</f>
        <v>5 x per week (40 weken + 1 Zomer refreshbeurt)</v>
      </c>
      <c r="N79" s="355" t="e">
        <f t="shared" si="4"/>
        <v>#DIV/0!</v>
      </c>
      <c r="O79" s="356">
        <f>IF(L79="nio",0,IF(L79&gt;0,VLOOKUP(H79,'3-Productie normen'!A:P,VLOOKUP(L79,'3-Productie normen'!$B$31:$C$45,2,FALSE),FALSE)))/VLOOKUP(B79,'2-Kosten per locatie'!$A$13:$D$30,4,FALSE)</f>
        <v>0</v>
      </c>
      <c r="P79" s="81" t="str">
        <f>VLOOKUP(H79,'3-Productie normen'!A:T,20,FALSE)</f>
        <v>L</v>
      </c>
      <c r="Q79" s="457" t="s">
        <v>649</v>
      </c>
      <c r="S79" s="359">
        <f t="shared" si="5"/>
        <v>2524.56</v>
      </c>
    </row>
    <row r="80" spans="1:19" ht="14.1" customHeight="1">
      <c r="A80" s="71">
        <f t="shared" si="6"/>
        <v>80</v>
      </c>
      <c r="B80" s="50" t="s">
        <v>660</v>
      </c>
      <c r="C80" s="50" t="s">
        <v>675</v>
      </c>
      <c r="D80" s="431" t="s">
        <v>849</v>
      </c>
      <c r="E80" s="425" t="s">
        <v>193</v>
      </c>
      <c r="F80" s="347" t="s">
        <v>317</v>
      </c>
      <c r="G80" s="50" t="s">
        <v>206</v>
      </c>
      <c r="H80" s="50" t="s">
        <v>855</v>
      </c>
      <c r="I80" s="80" t="s">
        <v>635</v>
      </c>
      <c r="J80" s="352">
        <v>2.7</v>
      </c>
      <c r="K80" s="353">
        <f t="shared" si="7"/>
        <v>12</v>
      </c>
      <c r="L80" s="354">
        <v>12</v>
      </c>
      <c r="M80" s="458" t="str">
        <f>IF(L80="nio","",VLOOKUP(L80,'3-Productie normen'!$B$31:$H$45,3,FALSE))</f>
        <v>1 x per maand</v>
      </c>
      <c r="N80" s="355" t="e">
        <f t="shared" si="4"/>
        <v>#DIV/0!</v>
      </c>
      <c r="O80" s="356">
        <f>IF(L80="nio",0,IF(L80&gt;0,VLOOKUP(H80,'3-Productie normen'!A:P,VLOOKUP(L80,'3-Productie normen'!$B$31:$C$45,2,FALSE),FALSE)))/VLOOKUP(B80,'2-Kosten per locatie'!$A$13:$D$30,4,FALSE)</f>
        <v>0</v>
      </c>
      <c r="P80" s="81" t="str">
        <f>VLOOKUP(H80,'3-Productie normen'!A:T,20,FALSE)</f>
        <v>V</v>
      </c>
      <c r="Q80" s="457" t="s">
        <v>649</v>
      </c>
      <c r="S80" s="359">
        <f t="shared" si="5"/>
        <v>32.400000000000006</v>
      </c>
    </row>
    <row r="81" spans="1:19" ht="14.1" customHeight="1">
      <c r="A81" s="71">
        <f t="shared" si="6"/>
        <v>81</v>
      </c>
      <c r="B81" s="50" t="s">
        <v>660</v>
      </c>
      <c r="C81" s="50" t="s">
        <v>675</v>
      </c>
      <c r="D81" s="431" t="s">
        <v>849</v>
      </c>
      <c r="E81" s="425" t="s">
        <v>193</v>
      </c>
      <c r="F81" s="347" t="s">
        <v>318</v>
      </c>
      <c r="G81" s="50" t="s">
        <v>223</v>
      </c>
      <c r="H81" s="50" t="s">
        <v>16</v>
      </c>
      <c r="I81" s="80" t="s">
        <v>636</v>
      </c>
      <c r="J81" s="352">
        <v>5.41</v>
      </c>
      <c r="K81" s="353">
        <f t="shared" si="7"/>
        <v>201</v>
      </c>
      <c r="L81" s="354">
        <v>201</v>
      </c>
      <c r="M81" s="458" t="str">
        <f>IF(L81="nio","",VLOOKUP(L81,'3-Productie normen'!$B$31:$H$45,3,FALSE))</f>
        <v>5 x per week (40 weken + 1 Zomer refreshbeurt)</v>
      </c>
      <c r="N81" s="355" t="e">
        <f t="shared" si="4"/>
        <v>#DIV/0!</v>
      </c>
      <c r="O81" s="356">
        <f>IF(L81="nio",0,IF(L81&gt;0,VLOOKUP(H81,'3-Productie normen'!A:P,VLOOKUP(L81,'3-Productie normen'!$B$31:$C$45,2,FALSE),FALSE)))/VLOOKUP(B81,'2-Kosten per locatie'!$A$13:$D$30,4,FALSE)</f>
        <v>0</v>
      </c>
      <c r="P81" s="81" t="str">
        <f>VLOOKUP(H81,'3-Productie normen'!A:T,20,FALSE)</f>
        <v>S</v>
      </c>
      <c r="Q81" s="457" t="s">
        <v>694</v>
      </c>
      <c r="S81" s="359">
        <f t="shared" si="5"/>
        <v>1087.4100000000001</v>
      </c>
    </row>
    <row r="82" spans="1:19" ht="14.1" customHeight="1">
      <c r="A82" s="71">
        <f t="shared" si="6"/>
        <v>82</v>
      </c>
      <c r="B82" s="50" t="s">
        <v>660</v>
      </c>
      <c r="C82" s="50" t="s">
        <v>675</v>
      </c>
      <c r="D82" s="431" t="s">
        <v>849</v>
      </c>
      <c r="E82" s="425" t="s">
        <v>193</v>
      </c>
      <c r="F82" s="347" t="s">
        <v>319</v>
      </c>
      <c r="G82" s="80" t="s">
        <v>270</v>
      </c>
      <c r="H82" s="80" t="s">
        <v>237</v>
      </c>
      <c r="I82" s="80" t="s">
        <v>635</v>
      </c>
      <c r="J82" s="352">
        <v>56.7</v>
      </c>
      <c r="K82" s="353">
        <f t="shared" si="7"/>
        <v>201</v>
      </c>
      <c r="L82" s="354">
        <v>201</v>
      </c>
      <c r="M82" s="458" t="str">
        <f>IF(L82="nio","",VLOOKUP(L82,'3-Productie normen'!$B$31:$H$45,3,FALSE))</f>
        <v>5 x per week (40 weken + 1 Zomer refreshbeurt)</v>
      </c>
      <c r="N82" s="355" t="e">
        <f t="shared" si="4"/>
        <v>#DIV/0!</v>
      </c>
      <c r="O82" s="356">
        <f>IF(L82="nio",0,IF(L82&gt;0,VLOOKUP(H82,'3-Productie normen'!A:P,VLOOKUP(L82,'3-Productie normen'!$B$31:$C$45,2,FALSE),FALSE)))/VLOOKUP(B82,'2-Kosten per locatie'!$A$13:$D$30,4,FALSE)</f>
        <v>0</v>
      </c>
      <c r="P82" s="81" t="str">
        <f>VLOOKUP(H82,'3-Productie normen'!A:T,20,FALSE)</f>
        <v>L</v>
      </c>
      <c r="Q82" s="457" t="s">
        <v>708</v>
      </c>
      <c r="S82" s="359">
        <f t="shared" si="5"/>
        <v>11396.7</v>
      </c>
    </row>
    <row r="83" spans="1:19" ht="14.1" customHeight="1">
      <c r="A83" s="71">
        <f t="shared" si="6"/>
        <v>83</v>
      </c>
      <c r="B83" s="50" t="s">
        <v>660</v>
      </c>
      <c r="C83" s="50" t="s">
        <v>675</v>
      </c>
      <c r="D83" s="431" t="s">
        <v>849</v>
      </c>
      <c r="E83" s="425" t="s">
        <v>193</v>
      </c>
      <c r="F83" s="347" t="s">
        <v>320</v>
      </c>
      <c r="G83" s="80" t="s">
        <v>321</v>
      </c>
      <c r="H83" s="440" t="s">
        <v>195</v>
      </c>
      <c r="I83" s="80" t="s">
        <v>635</v>
      </c>
      <c r="J83" s="352">
        <v>56.22</v>
      </c>
      <c r="K83" s="353">
        <f t="shared" si="7"/>
        <v>200</v>
      </c>
      <c r="L83" s="354">
        <v>200</v>
      </c>
      <c r="M83" s="458" t="str">
        <f>IF(L83="nio","",VLOOKUP(L83,'3-Productie normen'!$B$31:$H$45,3,FALSE))</f>
        <v>5 x per week (40 weken)</v>
      </c>
      <c r="N83" s="355" t="e">
        <f t="shared" si="4"/>
        <v>#DIV/0!</v>
      </c>
      <c r="O83" s="356">
        <f>IF(L83="nio",0,IF(L83&gt;0,VLOOKUP(H83,'3-Productie normen'!A:P,VLOOKUP(L83,'3-Productie normen'!$B$31:$C$45,2,FALSE),FALSE)))/VLOOKUP(B83,'2-Kosten per locatie'!$A$13:$D$30,4,FALSE)</f>
        <v>0</v>
      </c>
      <c r="P83" s="81" t="str">
        <f>VLOOKUP(H83,'3-Productie normen'!A:T,20,FALSE)</f>
        <v>V</v>
      </c>
      <c r="Q83" s="457" t="s">
        <v>649</v>
      </c>
      <c r="S83" s="359">
        <f t="shared" si="5"/>
        <v>11244</v>
      </c>
    </row>
    <row r="84" spans="1:19" ht="14.1" customHeight="1">
      <c r="A84" s="71">
        <f t="shared" si="6"/>
        <v>84</v>
      </c>
      <c r="B84" s="50" t="s">
        <v>660</v>
      </c>
      <c r="C84" s="50" t="s">
        <v>675</v>
      </c>
      <c r="D84" s="431" t="s">
        <v>849</v>
      </c>
      <c r="E84" s="425" t="s">
        <v>193</v>
      </c>
      <c r="F84" s="347" t="s">
        <v>322</v>
      </c>
      <c r="G84" s="80" t="s">
        <v>270</v>
      </c>
      <c r="H84" s="80" t="s">
        <v>237</v>
      </c>
      <c r="I84" s="80" t="s">
        <v>635</v>
      </c>
      <c r="J84" s="352">
        <v>66.900000000000006</v>
      </c>
      <c r="K84" s="353">
        <f t="shared" si="7"/>
        <v>201</v>
      </c>
      <c r="L84" s="354">
        <v>201</v>
      </c>
      <c r="M84" s="458" t="str">
        <f>IF(L84="nio","",VLOOKUP(L84,'3-Productie normen'!$B$31:$H$45,3,FALSE))</f>
        <v>5 x per week (40 weken + 1 Zomer refreshbeurt)</v>
      </c>
      <c r="N84" s="355" t="e">
        <f t="shared" si="4"/>
        <v>#DIV/0!</v>
      </c>
      <c r="O84" s="356">
        <f>IF(L84="nio",0,IF(L84&gt;0,VLOOKUP(H84,'3-Productie normen'!A:P,VLOOKUP(L84,'3-Productie normen'!$B$31:$C$45,2,FALSE),FALSE)))/VLOOKUP(B84,'2-Kosten per locatie'!$A$13:$D$30,4,FALSE)</f>
        <v>0</v>
      </c>
      <c r="P84" s="81" t="str">
        <f>VLOOKUP(H84,'3-Productie normen'!A:T,20,FALSE)</f>
        <v>L</v>
      </c>
      <c r="Q84" s="457" t="s">
        <v>716</v>
      </c>
      <c r="S84" s="359">
        <f t="shared" si="5"/>
        <v>13446.900000000001</v>
      </c>
    </row>
    <row r="85" spans="1:19" ht="14.1" customHeight="1">
      <c r="A85" s="71">
        <f t="shared" si="6"/>
        <v>85</v>
      </c>
      <c r="B85" s="50" t="s">
        <v>660</v>
      </c>
      <c r="C85" s="50" t="s">
        <v>675</v>
      </c>
      <c r="D85" s="431" t="s">
        <v>850</v>
      </c>
      <c r="E85" s="425" t="s">
        <v>193</v>
      </c>
      <c r="F85" s="347" t="s">
        <v>323</v>
      </c>
      <c r="G85" s="80" t="s">
        <v>198</v>
      </c>
      <c r="H85" s="440" t="s">
        <v>195</v>
      </c>
      <c r="I85" s="80" t="s">
        <v>635</v>
      </c>
      <c r="J85" s="352">
        <v>34.15</v>
      </c>
      <c r="K85" s="353">
        <f t="shared" si="7"/>
        <v>255</v>
      </c>
      <c r="L85" s="354">
        <v>255</v>
      </c>
      <c r="M85" s="458" t="str">
        <f>IF(L85="nio","",VLOOKUP(L85,'3-Productie normen'!$B$31:$H$45,3,FALSE))</f>
        <v>5 x per week (52 weken)</v>
      </c>
      <c r="N85" s="355" t="e">
        <f t="shared" si="4"/>
        <v>#DIV/0!</v>
      </c>
      <c r="O85" s="356">
        <f>IF(L85="nio",0,IF(L85&gt;0,VLOOKUP(H85,'3-Productie normen'!A:P,VLOOKUP(L85,'3-Productie normen'!$B$31:$C$45,2,FALSE),FALSE)))/VLOOKUP(B85,'2-Kosten per locatie'!$A$13:$D$30,4,FALSE)</f>
        <v>0</v>
      </c>
      <c r="P85" s="81" t="str">
        <f>VLOOKUP(H85,'3-Productie normen'!A:T,20,FALSE)</f>
        <v>V</v>
      </c>
      <c r="Q85" s="457" t="s">
        <v>649</v>
      </c>
      <c r="S85" s="359">
        <f t="shared" si="5"/>
        <v>8708.25</v>
      </c>
    </row>
    <row r="86" spans="1:19" ht="14.1" customHeight="1">
      <c r="A86" s="71">
        <f t="shared" si="6"/>
        <v>86</v>
      </c>
      <c r="B86" s="50" t="s">
        <v>660</v>
      </c>
      <c r="C86" s="50" t="s">
        <v>675</v>
      </c>
      <c r="D86" s="431" t="s">
        <v>850</v>
      </c>
      <c r="E86" s="425" t="s">
        <v>193</v>
      </c>
      <c r="F86" s="347" t="s">
        <v>324</v>
      </c>
      <c r="G86" s="84" t="s">
        <v>325</v>
      </c>
      <c r="H86" s="84" t="s">
        <v>149</v>
      </c>
      <c r="I86" s="80" t="s">
        <v>635</v>
      </c>
      <c r="J86" s="352">
        <v>14.71</v>
      </c>
      <c r="K86" s="353">
        <f t="shared" si="7"/>
        <v>255</v>
      </c>
      <c r="L86" s="354">
        <v>255</v>
      </c>
      <c r="M86" s="458" t="str">
        <f>IF(L86="nio","",VLOOKUP(L86,'3-Productie normen'!$B$31:$H$45,3,FALSE))</f>
        <v>5 x per week (52 weken)</v>
      </c>
      <c r="N86" s="355" t="e">
        <f t="shared" si="4"/>
        <v>#DIV/0!</v>
      </c>
      <c r="O86" s="356">
        <f>IF(L86="nio",0,IF(L86&gt;0,VLOOKUP(H86,'3-Productie normen'!A:P,VLOOKUP(L86,'3-Productie normen'!$B$31:$C$45,2,FALSE),FALSE)))/VLOOKUP(B86,'2-Kosten per locatie'!$A$13:$D$30,4,FALSE)</f>
        <v>0</v>
      </c>
      <c r="P86" s="81" t="str">
        <f>VLOOKUP(H86,'3-Productie normen'!A:T,20,FALSE)</f>
        <v>V</v>
      </c>
      <c r="Q86" s="457" t="s">
        <v>649</v>
      </c>
      <c r="S86" s="359">
        <f t="shared" si="5"/>
        <v>3751.05</v>
      </c>
    </row>
    <row r="87" spans="1:19" ht="14.1" customHeight="1">
      <c r="A87" s="71">
        <f t="shared" si="6"/>
        <v>87</v>
      </c>
      <c r="B87" s="50" t="s">
        <v>660</v>
      </c>
      <c r="C87" s="50" t="s">
        <v>675</v>
      </c>
      <c r="D87" s="431" t="s">
        <v>850</v>
      </c>
      <c r="E87" s="425" t="s">
        <v>193</v>
      </c>
      <c r="F87" s="347" t="s">
        <v>326</v>
      </c>
      <c r="G87" s="80" t="s">
        <v>327</v>
      </c>
      <c r="H87" s="64" t="s">
        <v>855</v>
      </c>
      <c r="I87" s="83" t="s">
        <v>642</v>
      </c>
      <c r="J87" s="352">
        <v>18.47</v>
      </c>
      <c r="K87" s="353">
        <f t="shared" si="7"/>
        <v>12</v>
      </c>
      <c r="L87" s="354">
        <v>12</v>
      </c>
      <c r="M87" s="458" t="str">
        <f>IF(L87="nio","",VLOOKUP(L87,'3-Productie normen'!$B$31:$H$45,3,FALSE))</f>
        <v>1 x per maand</v>
      </c>
      <c r="N87" s="355" t="e">
        <f t="shared" si="4"/>
        <v>#DIV/0!</v>
      </c>
      <c r="O87" s="356">
        <f>IF(L87="nio",0,IF(L87&gt;0,VLOOKUP(H87,'3-Productie normen'!A:P,VLOOKUP(L87,'3-Productie normen'!$B$31:$C$45,2,FALSE),FALSE)))/VLOOKUP(B87,'2-Kosten per locatie'!$A$13:$D$30,4,FALSE)</f>
        <v>0</v>
      </c>
      <c r="P87" s="81" t="str">
        <f>VLOOKUP(H87,'3-Productie normen'!A:T,20,FALSE)</f>
        <v>V</v>
      </c>
      <c r="Q87" s="457" t="s">
        <v>649</v>
      </c>
      <c r="S87" s="359">
        <f t="shared" si="5"/>
        <v>221.64</v>
      </c>
    </row>
    <row r="88" spans="1:19" ht="14.1" customHeight="1">
      <c r="A88" s="71">
        <f t="shared" si="6"/>
        <v>88</v>
      </c>
      <c r="B88" s="50" t="s">
        <v>660</v>
      </c>
      <c r="C88" s="50" t="s">
        <v>675</v>
      </c>
      <c r="D88" s="431" t="s">
        <v>849</v>
      </c>
      <c r="E88" s="425" t="s">
        <v>193</v>
      </c>
      <c r="F88" s="347" t="s">
        <v>328</v>
      </c>
      <c r="G88" s="50" t="s">
        <v>203</v>
      </c>
      <c r="H88" s="64" t="s">
        <v>874</v>
      </c>
      <c r="I88" s="80" t="s">
        <v>643</v>
      </c>
      <c r="J88" s="352">
        <v>5.04</v>
      </c>
      <c r="K88" s="353" t="str">
        <f t="shared" si="7"/>
        <v>nio</v>
      </c>
      <c r="L88" s="354" t="s">
        <v>659</v>
      </c>
      <c r="M88" s="458" t="str">
        <f>IF(L88="nio","",VLOOKUP(L88,'3-Productie normen'!$B$31:$H$45,3,FALSE))</f>
        <v/>
      </c>
      <c r="N88" s="355">
        <f t="shared" si="4"/>
        <v>0</v>
      </c>
      <c r="O88" s="356">
        <f>IF(L88="nio",0,IF(L88&gt;0,VLOOKUP(H88,'3-Productie normen'!A:P,VLOOKUP(L88,'3-Productie normen'!$B$31:$C$45,2,FALSE),FALSE)))/VLOOKUP(B88,'2-Kosten per locatie'!$A$13:$D$30,4,FALSE)</f>
        <v>0</v>
      </c>
      <c r="P88" s="81">
        <f>VLOOKUP(H88,'3-Productie normen'!A:T,20,FALSE)</f>
        <v>0</v>
      </c>
      <c r="Q88" s="457" t="s">
        <v>649</v>
      </c>
      <c r="S88" s="359">
        <f t="shared" si="5"/>
        <v>0</v>
      </c>
    </row>
    <row r="89" spans="1:19" ht="14.1" customHeight="1">
      <c r="A89" s="71">
        <f t="shared" si="6"/>
        <v>89</v>
      </c>
      <c r="B89" s="50" t="s">
        <v>660</v>
      </c>
      <c r="C89" s="50" t="s">
        <v>675</v>
      </c>
      <c r="D89" s="431" t="s">
        <v>850</v>
      </c>
      <c r="E89" s="425" t="s">
        <v>193</v>
      </c>
      <c r="F89" s="347" t="s">
        <v>331</v>
      </c>
      <c r="G89" s="50" t="s">
        <v>453</v>
      </c>
      <c r="H89" s="64" t="s">
        <v>540</v>
      </c>
      <c r="I89" s="80" t="s">
        <v>635</v>
      </c>
      <c r="J89" s="352">
        <v>10.27</v>
      </c>
      <c r="K89" s="353">
        <f t="shared" si="7"/>
        <v>255</v>
      </c>
      <c r="L89" s="354">
        <v>255</v>
      </c>
      <c r="M89" s="458" t="str">
        <f>IF(L89="nio","",VLOOKUP(L89,'3-Productie normen'!$B$31:$H$45,3,FALSE))</f>
        <v>5 x per week (52 weken)</v>
      </c>
      <c r="N89" s="355" t="e">
        <f t="shared" si="4"/>
        <v>#DIV/0!</v>
      </c>
      <c r="O89" s="356">
        <f>IF(L89="nio",0,IF(L89&gt;0,VLOOKUP(H89,'3-Productie normen'!A:P,VLOOKUP(L89,'3-Productie normen'!$B$31:$C$45,2,FALSE),FALSE)))/VLOOKUP(B89,'2-Kosten per locatie'!$A$13:$D$30,4,FALSE)</f>
        <v>0</v>
      </c>
      <c r="P89" s="81" t="str">
        <f>VLOOKUP(H89,'3-Productie normen'!A:T,20,FALSE)</f>
        <v>V</v>
      </c>
      <c r="Q89" s="457" t="s">
        <v>649</v>
      </c>
      <c r="S89" s="359">
        <f t="shared" si="5"/>
        <v>2618.85</v>
      </c>
    </row>
    <row r="90" spans="1:19" ht="14.1" customHeight="1">
      <c r="A90" s="71">
        <f t="shared" si="6"/>
        <v>90</v>
      </c>
      <c r="B90" s="50" t="s">
        <v>660</v>
      </c>
      <c r="C90" s="50" t="s">
        <v>675</v>
      </c>
      <c r="D90" s="431" t="s">
        <v>850</v>
      </c>
      <c r="E90" s="425" t="s">
        <v>193</v>
      </c>
      <c r="F90" s="347" t="s">
        <v>333</v>
      </c>
      <c r="G90" s="80" t="s">
        <v>453</v>
      </c>
      <c r="H90" s="64" t="s">
        <v>540</v>
      </c>
      <c r="I90" s="80" t="s">
        <v>635</v>
      </c>
      <c r="J90" s="352">
        <v>10.15</v>
      </c>
      <c r="K90" s="353">
        <f t="shared" si="7"/>
        <v>255</v>
      </c>
      <c r="L90" s="354">
        <v>255</v>
      </c>
      <c r="M90" s="458" t="str">
        <f>IF(L90="nio","",VLOOKUP(L90,'3-Productie normen'!$B$31:$H$45,3,FALSE))</f>
        <v>5 x per week (52 weken)</v>
      </c>
      <c r="N90" s="355" t="e">
        <f t="shared" si="4"/>
        <v>#DIV/0!</v>
      </c>
      <c r="O90" s="356">
        <f>IF(L90="nio",0,IF(L90&gt;0,VLOOKUP(H90,'3-Productie normen'!A:P,VLOOKUP(L90,'3-Productie normen'!$B$31:$C$45,2,FALSE),FALSE)))/VLOOKUP(B90,'2-Kosten per locatie'!$A$13:$D$30,4,FALSE)</f>
        <v>0</v>
      </c>
      <c r="P90" s="81" t="str">
        <f>VLOOKUP(H90,'3-Productie normen'!A:T,20,FALSE)</f>
        <v>V</v>
      </c>
      <c r="Q90" s="457" t="s">
        <v>649</v>
      </c>
      <c r="S90" s="359">
        <f t="shared" si="5"/>
        <v>2588.25</v>
      </c>
    </row>
    <row r="91" spans="1:19" ht="14.1" customHeight="1">
      <c r="A91" s="71">
        <f t="shared" si="6"/>
        <v>91</v>
      </c>
      <c r="B91" s="50" t="s">
        <v>660</v>
      </c>
      <c r="C91" s="50" t="s">
        <v>675</v>
      </c>
      <c r="D91" s="431" t="s">
        <v>850</v>
      </c>
      <c r="E91" s="425" t="s">
        <v>193</v>
      </c>
      <c r="F91" s="347" t="s">
        <v>334</v>
      </c>
      <c r="G91" s="50" t="s">
        <v>247</v>
      </c>
      <c r="H91" s="64" t="s">
        <v>540</v>
      </c>
      <c r="I91" s="80" t="s">
        <v>635</v>
      </c>
      <c r="J91" s="352">
        <v>49.11</v>
      </c>
      <c r="K91" s="353">
        <f t="shared" si="7"/>
        <v>255</v>
      </c>
      <c r="L91" s="354">
        <v>255</v>
      </c>
      <c r="M91" s="458" t="str">
        <f>IF(L91="nio","",VLOOKUP(L91,'3-Productie normen'!$B$31:$H$45,3,FALSE))</f>
        <v>5 x per week (52 weken)</v>
      </c>
      <c r="N91" s="355" t="e">
        <f t="shared" si="4"/>
        <v>#DIV/0!</v>
      </c>
      <c r="O91" s="356">
        <f>IF(L91="nio",0,IF(L91&gt;0,VLOOKUP(H91,'3-Productie normen'!A:P,VLOOKUP(L91,'3-Productie normen'!$B$31:$C$45,2,FALSE),FALSE)))/VLOOKUP(B91,'2-Kosten per locatie'!$A$13:$D$30,4,FALSE)</f>
        <v>0</v>
      </c>
      <c r="P91" s="81" t="str">
        <f>VLOOKUP(H91,'3-Productie normen'!A:T,20,FALSE)</f>
        <v>V</v>
      </c>
      <c r="Q91" s="457" t="s">
        <v>649</v>
      </c>
      <c r="S91" s="359">
        <f t="shared" si="5"/>
        <v>12523.05</v>
      </c>
    </row>
    <row r="92" spans="1:19" ht="14.1" customHeight="1">
      <c r="A92" s="71">
        <f t="shared" si="6"/>
        <v>92</v>
      </c>
      <c r="B92" s="50" t="s">
        <v>660</v>
      </c>
      <c r="C92" s="50" t="s">
        <v>675</v>
      </c>
      <c r="D92" s="431" t="s">
        <v>850</v>
      </c>
      <c r="E92" s="425" t="s">
        <v>193</v>
      </c>
      <c r="F92" s="347" t="s">
        <v>919</v>
      </c>
      <c r="G92" s="80" t="s">
        <v>937</v>
      </c>
      <c r="H92" s="64" t="s">
        <v>540</v>
      </c>
      <c r="I92" s="80" t="s">
        <v>635</v>
      </c>
      <c r="J92" s="352">
        <v>57.51</v>
      </c>
      <c r="K92" s="353">
        <f t="shared" ref="K92" si="8">L92</f>
        <v>200</v>
      </c>
      <c r="L92" s="354">
        <v>200</v>
      </c>
      <c r="M92" s="458" t="str">
        <f>IF(L92="nio","",VLOOKUP(L92,'3-Productie normen'!$B$31:$H$45,3,FALSE))</f>
        <v>5 x per week (40 weken)</v>
      </c>
      <c r="N92" s="355" t="e">
        <f t="shared" ref="N92" si="9">IF(L92="nio",0,IF(L92&gt;0,L92*J92/O92,0))</f>
        <v>#DIV/0!</v>
      </c>
      <c r="O92" s="356">
        <f>IF(L92="nio",0,IF(L92&gt;0,VLOOKUP(H92,'3-Productie normen'!A:P,VLOOKUP(L92,'3-Productie normen'!$B$31:$C$45,2,FALSE),FALSE)))/VLOOKUP(B92,'2-Kosten per locatie'!$A$13:$D$30,4,FALSE)</f>
        <v>0</v>
      </c>
      <c r="P92" s="81" t="str">
        <f>VLOOKUP(H92,'3-Productie normen'!A:T,20,FALSE)</f>
        <v>V</v>
      </c>
      <c r="Q92" s="457" t="s">
        <v>649</v>
      </c>
      <c r="S92" s="359">
        <f t="shared" ref="S92" si="10">IF(L92="nio",0,K92*J92)</f>
        <v>11502</v>
      </c>
    </row>
    <row r="93" spans="1:19" ht="14.1" customHeight="1">
      <c r="A93" s="71">
        <f t="shared" si="6"/>
        <v>93</v>
      </c>
      <c r="B93" s="50" t="s">
        <v>660</v>
      </c>
      <c r="C93" s="50" t="s">
        <v>675</v>
      </c>
      <c r="D93" s="431" t="s">
        <v>849</v>
      </c>
      <c r="E93" s="425" t="s">
        <v>193</v>
      </c>
      <c r="F93" s="347" t="s">
        <v>335</v>
      </c>
      <c r="G93" s="80" t="s">
        <v>206</v>
      </c>
      <c r="H93" s="50" t="s">
        <v>855</v>
      </c>
      <c r="I93" s="80" t="s">
        <v>643</v>
      </c>
      <c r="J93" s="352">
        <v>13.13</v>
      </c>
      <c r="K93" s="353">
        <f t="shared" si="7"/>
        <v>12</v>
      </c>
      <c r="L93" s="354">
        <v>12</v>
      </c>
      <c r="M93" s="458" t="str">
        <f>IF(L93="nio","",VLOOKUP(L93,'3-Productie normen'!$B$31:$H$45,3,FALSE))</f>
        <v>1 x per maand</v>
      </c>
      <c r="N93" s="355" t="e">
        <f t="shared" si="4"/>
        <v>#DIV/0!</v>
      </c>
      <c r="O93" s="356">
        <f>IF(L93="nio",0,IF(L93&gt;0,VLOOKUP(H93,'3-Productie normen'!A:P,VLOOKUP(L93,'3-Productie normen'!$B$31:$C$45,2,FALSE),FALSE)))/VLOOKUP(B93,'2-Kosten per locatie'!$A$13:$D$30,4,FALSE)</f>
        <v>0</v>
      </c>
      <c r="P93" s="81" t="str">
        <f>VLOOKUP(H93,'3-Productie normen'!A:T,20,FALSE)</f>
        <v>V</v>
      </c>
      <c r="Q93" s="457" t="s">
        <v>649</v>
      </c>
      <c r="S93" s="359">
        <f t="shared" si="5"/>
        <v>157.56</v>
      </c>
    </row>
    <row r="94" spans="1:19" ht="14.1" customHeight="1">
      <c r="A94" s="71">
        <f t="shared" si="6"/>
        <v>94</v>
      </c>
      <c r="B94" s="50" t="s">
        <v>660</v>
      </c>
      <c r="C94" s="50" t="s">
        <v>675</v>
      </c>
      <c r="D94" s="431" t="s">
        <v>850</v>
      </c>
      <c r="E94" s="425" t="s">
        <v>193</v>
      </c>
      <c r="F94" s="347" t="s">
        <v>336</v>
      </c>
      <c r="G94" s="80" t="s">
        <v>235</v>
      </c>
      <c r="H94" s="64" t="s">
        <v>540</v>
      </c>
      <c r="I94" s="80" t="s">
        <v>643</v>
      </c>
      <c r="J94" s="352">
        <v>113.95</v>
      </c>
      <c r="K94" s="353">
        <f t="shared" si="7"/>
        <v>255</v>
      </c>
      <c r="L94" s="354">
        <v>255</v>
      </c>
      <c r="M94" s="458" t="str">
        <f>IF(L94="nio","",VLOOKUP(L94,'3-Productie normen'!$B$31:$H$45,3,FALSE))</f>
        <v>5 x per week (52 weken)</v>
      </c>
      <c r="N94" s="355" t="e">
        <f t="shared" si="4"/>
        <v>#DIV/0!</v>
      </c>
      <c r="O94" s="356">
        <f>IF(L94="nio",0,IF(L94&gt;0,VLOOKUP(H94,'3-Productie normen'!A:P,VLOOKUP(L94,'3-Productie normen'!$B$31:$C$45,2,FALSE),FALSE)))/VLOOKUP(B94,'2-Kosten per locatie'!$A$13:$D$30,4,FALSE)</f>
        <v>0</v>
      </c>
      <c r="P94" s="81" t="str">
        <f>VLOOKUP(H94,'3-Productie normen'!A:T,20,FALSE)</f>
        <v>V</v>
      </c>
      <c r="Q94" s="457" t="s">
        <v>649</v>
      </c>
      <c r="S94" s="359">
        <f t="shared" si="5"/>
        <v>29057.25</v>
      </c>
    </row>
    <row r="95" spans="1:19" ht="14.1" customHeight="1">
      <c r="A95" s="71">
        <f t="shared" si="6"/>
        <v>95</v>
      </c>
      <c r="B95" s="50" t="s">
        <v>660</v>
      </c>
      <c r="C95" s="50" t="s">
        <v>675</v>
      </c>
      <c r="D95" s="431" t="s">
        <v>850</v>
      </c>
      <c r="E95" s="425" t="s">
        <v>193</v>
      </c>
      <c r="F95" s="347" t="s">
        <v>337</v>
      </c>
      <c r="G95" s="84" t="s">
        <v>338</v>
      </c>
      <c r="H95" s="64" t="s">
        <v>855</v>
      </c>
      <c r="I95" s="80" t="s">
        <v>635</v>
      </c>
      <c r="J95" s="352">
        <v>1.2</v>
      </c>
      <c r="K95" s="353">
        <f t="shared" si="7"/>
        <v>12</v>
      </c>
      <c r="L95" s="354">
        <v>12</v>
      </c>
      <c r="M95" s="458" t="str">
        <f>IF(L95="nio","",VLOOKUP(L95,'3-Productie normen'!$B$31:$H$45,3,FALSE))</f>
        <v>1 x per maand</v>
      </c>
      <c r="N95" s="355" t="e">
        <f t="shared" si="4"/>
        <v>#DIV/0!</v>
      </c>
      <c r="O95" s="356">
        <f>IF(L95="nio",0,IF(L95&gt;0,VLOOKUP(H95,'3-Productie normen'!A:P,VLOOKUP(L95,'3-Productie normen'!$B$31:$C$45,2,FALSE),FALSE)))/VLOOKUP(B95,'2-Kosten per locatie'!$A$13:$D$30,4,FALSE)</f>
        <v>0</v>
      </c>
      <c r="P95" s="81" t="str">
        <f>VLOOKUP(H95,'3-Productie normen'!A:T,20,FALSE)</f>
        <v>V</v>
      </c>
      <c r="Q95" s="457" t="s">
        <v>649</v>
      </c>
      <c r="S95" s="359">
        <f t="shared" si="5"/>
        <v>14.399999999999999</v>
      </c>
    </row>
    <row r="96" spans="1:19" ht="14.1" customHeight="1">
      <c r="A96" s="71">
        <f t="shared" si="6"/>
        <v>96</v>
      </c>
      <c r="B96" s="50" t="s">
        <v>660</v>
      </c>
      <c r="C96" s="50" t="s">
        <v>675</v>
      </c>
      <c r="D96" s="431" t="s">
        <v>850</v>
      </c>
      <c r="E96" s="425" t="s">
        <v>193</v>
      </c>
      <c r="F96" s="347" t="s">
        <v>339</v>
      </c>
      <c r="G96" s="80" t="s">
        <v>340</v>
      </c>
      <c r="H96" s="64" t="s">
        <v>897</v>
      </c>
      <c r="I96" s="83" t="s">
        <v>634</v>
      </c>
      <c r="J96" s="352">
        <v>11.420000076293899</v>
      </c>
      <c r="K96" s="353">
        <f t="shared" si="7"/>
        <v>255</v>
      </c>
      <c r="L96" s="354">
        <v>255</v>
      </c>
      <c r="M96" s="458" t="str">
        <f>IF(L96="nio","",VLOOKUP(L96,'3-Productie normen'!$B$31:$H$45,3,FALSE))</f>
        <v>5 x per week (52 weken)</v>
      </c>
      <c r="N96" s="355" t="e">
        <f t="shared" si="4"/>
        <v>#DIV/0!</v>
      </c>
      <c r="O96" s="356">
        <f>IF(L96="nio",0,IF(L96&gt;0,VLOOKUP(H96,'3-Productie normen'!A:P,VLOOKUP(L96,'3-Productie normen'!$B$31:$C$45,2,FALSE),FALSE)))/VLOOKUP(B96,'2-Kosten per locatie'!$A$13:$D$30,4,FALSE)</f>
        <v>0</v>
      </c>
      <c r="P96" s="81" t="str">
        <f>VLOOKUP(H96,'3-Productie normen'!A:T,20,FALSE)</f>
        <v>V</v>
      </c>
      <c r="Q96" s="457" t="s">
        <v>697</v>
      </c>
      <c r="S96" s="359">
        <f t="shared" si="5"/>
        <v>2912.1000194549442</v>
      </c>
    </row>
    <row r="97" spans="1:19" ht="14.1" customHeight="1">
      <c r="A97" s="71">
        <f t="shared" si="6"/>
        <v>97</v>
      </c>
      <c r="B97" s="50" t="s">
        <v>660</v>
      </c>
      <c r="C97" s="50" t="s">
        <v>675</v>
      </c>
      <c r="D97" s="431" t="s">
        <v>850</v>
      </c>
      <c r="E97" s="425" t="s">
        <v>193</v>
      </c>
      <c r="F97" s="348" t="s">
        <v>339</v>
      </c>
      <c r="G97" s="82" t="s">
        <v>340</v>
      </c>
      <c r="H97" s="64" t="s">
        <v>897</v>
      </c>
      <c r="I97" s="80" t="s">
        <v>635</v>
      </c>
      <c r="J97" s="352">
        <v>13.33</v>
      </c>
      <c r="K97" s="353">
        <f t="shared" si="7"/>
        <v>255</v>
      </c>
      <c r="L97" s="354">
        <v>255</v>
      </c>
      <c r="M97" s="458" t="str">
        <f>IF(L97="nio","",VLOOKUP(L97,'3-Productie normen'!$B$31:$H$45,3,FALSE))</f>
        <v>5 x per week (52 weken)</v>
      </c>
      <c r="N97" s="355" t="e">
        <f t="shared" ref="N97:N160" si="11">IF(L97="nio",0,IF(L97&gt;0,L97*J97/O97,0))</f>
        <v>#DIV/0!</v>
      </c>
      <c r="O97" s="356">
        <f>IF(L97="nio",0,IF(L97&gt;0,VLOOKUP(H97,'3-Productie normen'!A:P,VLOOKUP(L97,'3-Productie normen'!$B$31:$C$45,2,FALSE),FALSE)))/VLOOKUP(B97,'2-Kosten per locatie'!$A$13:$D$30,4,FALSE)</f>
        <v>0</v>
      </c>
      <c r="P97" s="81" t="str">
        <f>VLOOKUP(H97,'3-Productie normen'!A:T,20,FALSE)</f>
        <v>V</v>
      </c>
      <c r="Q97" s="457" t="s">
        <v>649</v>
      </c>
      <c r="S97" s="359">
        <f t="shared" ref="S97:S160" si="12">IF(L97="nio",0,K97*J97)</f>
        <v>3399.15</v>
      </c>
    </row>
    <row r="98" spans="1:19" ht="14.1" customHeight="1">
      <c r="A98" s="71">
        <f t="shared" ref="A98:A111" si="13">A97+1</f>
        <v>98</v>
      </c>
      <c r="B98" s="50" t="s">
        <v>660</v>
      </c>
      <c r="C98" s="50" t="s">
        <v>675</v>
      </c>
      <c r="D98" s="431" t="s">
        <v>850</v>
      </c>
      <c r="E98" s="425" t="s">
        <v>193</v>
      </c>
      <c r="F98" s="347" t="s">
        <v>341</v>
      </c>
      <c r="G98" s="80" t="s">
        <v>342</v>
      </c>
      <c r="H98" s="64" t="s">
        <v>540</v>
      </c>
      <c r="I98" s="80" t="s">
        <v>635</v>
      </c>
      <c r="J98" s="352">
        <v>14.33</v>
      </c>
      <c r="K98" s="353">
        <f t="shared" ref="K98:K161" si="14">L98</f>
        <v>255</v>
      </c>
      <c r="L98" s="354">
        <v>255</v>
      </c>
      <c r="M98" s="458" t="str">
        <f>IF(L98="nio","",VLOOKUP(L98,'3-Productie normen'!$B$31:$H$45,3,FALSE))</f>
        <v>5 x per week (52 weken)</v>
      </c>
      <c r="N98" s="355" t="e">
        <f t="shared" si="11"/>
        <v>#DIV/0!</v>
      </c>
      <c r="O98" s="356">
        <f>IF(L98="nio",0,IF(L98&gt;0,VLOOKUP(H98,'3-Productie normen'!A:P,VLOOKUP(L98,'3-Productie normen'!$B$31:$C$45,2,FALSE),FALSE)))/VLOOKUP(B98,'2-Kosten per locatie'!$A$13:$D$30,4,FALSE)</f>
        <v>0</v>
      </c>
      <c r="P98" s="81" t="str">
        <f>VLOOKUP(H98,'3-Productie normen'!A:T,20,FALSE)</f>
        <v>V</v>
      </c>
      <c r="Q98" s="457" t="s">
        <v>649</v>
      </c>
      <c r="S98" s="359">
        <f t="shared" si="12"/>
        <v>3654.15</v>
      </c>
    </row>
    <row r="99" spans="1:19" ht="14.1" customHeight="1">
      <c r="A99" s="71">
        <f t="shared" si="13"/>
        <v>99</v>
      </c>
      <c r="B99" s="50" t="s">
        <v>660</v>
      </c>
      <c r="C99" s="50" t="s">
        <v>675</v>
      </c>
      <c r="D99" s="431" t="s">
        <v>850</v>
      </c>
      <c r="E99" s="425" t="s">
        <v>193</v>
      </c>
      <c r="F99" s="347" t="s">
        <v>343</v>
      </c>
      <c r="G99" s="50" t="s">
        <v>344</v>
      </c>
      <c r="H99" s="64" t="s">
        <v>16</v>
      </c>
      <c r="I99" s="80" t="s">
        <v>636</v>
      </c>
      <c r="J99" s="357">
        <v>12.4</v>
      </c>
      <c r="K99" s="353">
        <f t="shared" si="14"/>
        <v>255</v>
      </c>
      <c r="L99" s="354">
        <v>255</v>
      </c>
      <c r="M99" s="458" t="str">
        <f>IF(L99="nio","",VLOOKUP(L99,'3-Productie normen'!$B$31:$H$45,3,FALSE))</f>
        <v>5 x per week (52 weken)</v>
      </c>
      <c r="N99" s="355" t="e">
        <f t="shared" si="11"/>
        <v>#DIV/0!</v>
      </c>
      <c r="O99" s="356">
        <f>IF(L99="nio",0,IF(L99&gt;0,VLOOKUP(H99,'3-Productie normen'!A:P,VLOOKUP(L99,'3-Productie normen'!$B$31:$C$45,2,FALSE),FALSE)))/VLOOKUP(B99,'2-Kosten per locatie'!$A$13:$D$30,4,FALSE)</f>
        <v>0</v>
      </c>
      <c r="P99" s="81" t="str">
        <f>VLOOKUP(H99,'3-Productie normen'!A:T,20,FALSE)</f>
        <v>S</v>
      </c>
      <c r="Q99" s="457" t="s">
        <v>709</v>
      </c>
      <c r="S99" s="359">
        <f t="shared" si="12"/>
        <v>3162</v>
      </c>
    </row>
    <row r="100" spans="1:19" ht="14.1" customHeight="1">
      <c r="A100" s="71">
        <f t="shared" si="13"/>
        <v>100</v>
      </c>
      <c r="B100" s="50" t="s">
        <v>660</v>
      </c>
      <c r="C100" s="50" t="s">
        <v>675</v>
      </c>
      <c r="D100" s="431" t="s">
        <v>850</v>
      </c>
      <c r="E100" s="425" t="s">
        <v>193</v>
      </c>
      <c r="F100" s="347" t="s">
        <v>345</v>
      </c>
      <c r="G100" s="50" t="s">
        <v>344</v>
      </c>
      <c r="H100" s="64" t="s">
        <v>16</v>
      </c>
      <c r="I100" s="80" t="s">
        <v>636</v>
      </c>
      <c r="J100" s="357">
        <v>12.29</v>
      </c>
      <c r="K100" s="353">
        <f t="shared" si="14"/>
        <v>255</v>
      </c>
      <c r="L100" s="354">
        <v>255</v>
      </c>
      <c r="M100" s="458" t="str">
        <f>IF(L100="nio","",VLOOKUP(L100,'3-Productie normen'!$B$31:$H$45,3,FALSE))</f>
        <v>5 x per week (52 weken)</v>
      </c>
      <c r="N100" s="355" t="e">
        <f t="shared" si="11"/>
        <v>#DIV/0!</v>
      </c>
      <c r="O100" s="356">
        <f>IF(L100="nio",0,IF(L100&gt;0,VLOOKUP(H100,'3-Productie normen'!A:P,VLOOKUP(L100,'3-Productie normen'!$B$31:$C$45,2,FALSE),FALSE)))/VLOOKUP(B100,'2-Kosten per locatie'!$A$13:$D$30,4,FALSE)</f>
        <v>0</v>
      </c>
      <c r="P100" s="81" t="str">
        <f>VLOOKUP(H100,'3-Productie normen'!A:T,20,FALSE)</f>
        <v>S</v>
      </c>
      <c r="Q100" s="457" t="s">
        <v>709</v>
      </c>
      <c r="S100" s="359">
        <f t="shared" si="12"/>
        <v>3133.95</v>
      </c>
    </row>
    <row r="101" spans="1:19" ht="14.1" customHeight="1">
      <c r="A101" s="71">
        <f t="shared" si="13"/>
        <v>101</v>
      </c>
      <c r="B101" s="50" t="s">
        <v>660</v>
      </c>
      <c r="C101" s="50" t="s">
        <v>675</v>
      </c>
      <c r="D101" s="431" t="s">
        <v>849</v>
      </c>
      <c r="E101" s="425" t="s">
        <v>193</v>
      </c>
      <c r="F101" s="347" t="s">
        <v>346</v>
      </c>
      <c r="G101" s="50" t="s">
        <v>203</v>
      </c>
      <c r="H101" s="64" t="s">
        <v>874</v>
      </c>
      <c r="I101" s="80" t="s">
        <v>91</v>
      </c>
      <c r="J101" s="357">
        <v>0.4</v>
      </c>
      <c r="K101" s="353" t="str">
        <f t="shared" si="14"/>
        <v>nio</v>
      </c>
      <c r="L101" s="354" t="s">
        <v>659</v>
      </c>
      <c r="M101" s="458" t="str">
        <f>IF(L101="nio","",VLOOKUP(L101,'3-Productie normen'!$B$31:$H$45,3,FALSE))</f>
        <v/>
      </c>
      <c r="N101" s="355">
        <f t="shared" si="11"/>
        <v>0</v>
      </c>
      <c r="O101" s="356">
        <f>IF(L101="nio",0,IF(L101&gt;0,VLOOKUP(H101,'3-Productie normen'!A:P,VLOOKUP(L101,'3-Productie normen'!$B$31:$C$45,2,FALSE),FALSE)))/VLOOKUP(B101,'2-Kosten per locatie'!$A$13:$D$30,4,FALSE)</f>
        <v>0</v>
      </c>
      <c r="P101" s="81">
        <f>VLOOKUP(H101,'3-Productie normen'!A:T,20,FALSE)</f>
        <v>0</v>
      </c>
      <c r="Q101" s="457" t="s">
        <v>717</v>
      </c>
      <c r="S101" s="359">
        <f t="shared" si="12"/>
        <v>0</v>
      </c>
    </row>
    <row r="102" spans="1:19" ht="14.1" customHeight="1">
      <c r="A102" s="71">
        <f t="shared" si="13"/>
        <v>102</v>
      </c>
      <c r="B102" s="50" t="s">
        <v>660</v>
      </c>
      <c r="C102" s="50" t="s">
        <v>675</v>
      </c>
      <c r="D102" s="431" t="s">
        <v>849</v>
      </c>
      <c r="E102" s="425" t="s">
        <v>193</v>
      </c>
      <c r="F102" s="347" t="s">
        <v>347</v>
      </c>
      <c r="G102" s="80" t="s">
        <v>212</v>
      </c>
      <c r="H102" s="62" t="s">
        <v>855</v>
      </c>
      <c r="I102" s="80" t="s">
        <v>90</v>
      </c>
      <c r="J102" s="357">
        <v>1.36</v>
      </c>
      <c r="K102" s="353">
        <f t="shared" si="14"/>
        <v>12</v>
      </c>
      <c r="L102" s="354">
        <v>12</v>
      </c>
      <c r="M102" s="458" t="str">
        <f>IF(L102="nio","",VLOOKUP(L102,'3-Productie normen'!$B$31:$H$45,3,FALSE))</f>
        <v>1 x per maand</v>
      </c>
      <c r="N102" s="355" t="e">
        <f t="shared" si="11"/>
        <v>#DIV/0!</v>
      </c>
      <c r="O102" s="356">
        <f>IF(L102="nio",0,IF(L102&gt;0,VLOOKUP(H102,'3-Productie normen'!A:P,VLOOKUP(L102,'3-Productie normen'!$B$31:$C$45,2,FALSE),FALSE)))/VLOOKUP(B102,'2-Kosten per locatie'!$A$13:$D$30,4,FALSE)</f>
        <v>0</v>
      </c>
      <c r="P102" s="81" t="str">
        <f>VLOOKUP(H102,'3-Productie normen'!A:T,20,FALSE)</f>
        <v>V</v>
      </c>
      <c r="Q102" s="457" t="s">
        <v>692</v>
      </c>
      <c r="S102" s="359">
        <f t="shared" si="12"/>
        <v>16.32</v>
      </c>
    </row>
    <row r="103" spans="1:19" ht="14.1" customHeight="1">
      <c r="A103" s="71">
        <f t="shared" si="13"/>
        <v>103</v>
      </c>
      <c r="B103" s="50" t="s">
        <v>660</v>
      </c>
      <c r="C103" s="50" t="s">
        <v>675</v>
      </c>
      <c r="D103" s="431" t="s">
        <v>849</v>
      </c>
      <c r="E103" s="425" t="s">
        <v>193</v>
      </c>
      <c r="F103" s="347" t="s">
        <v>348</v>
      </c>
      <c r="G103" s="80" t="s">
        <v>223</v>
      </c>
      <c r="H103" s="80" t="s">
        <v>16</v>
      </c>
      <c r="I103" s="80" t="s">
        <v>636</v>
      </c>
      <c r="J103" s="357">
        <v>4.41</v>
      </c>
      <c r="K103" s="353">
        <f t="shared" si="14"/>
        <v>201</v>
      </c>
      <c r="L103" s="354">
        <v>201</v>
      </c>
      <c r="M103" s="458" t="str">
        <f>IF(L103="nio","",VLOOKUP(L103,'3-Productie normen'!$B$31:$H$45,3,FALSE))</f>
        <v>5 x per week (40 weken + 1 Zomer refreshbeurt)</v>
      </c>
      <c r="N103" s="355" t="e">
        <f t="shared" si="11"/>
        <v>#DIV/0!</v>
      </c>
      <c r="O103" s="356">
        <f>IF(L103="nio",0,IF(L103&gt;0,VLOOKUP(H103,'3-Productie normen'!A:P,VLOOKUP(L103,'3-Productie normen'!$B$31:$C$45,2,FALSE),FALSE)))/VLOOKUP(B103,'2-Kosten per locatie'!$A$13:$D$30,4,FALSE)</f>
        <v>0</v>
      </c>
      <c r="P103" s="81" t="str">
        <f>VLOOKUP(H103,'3-Productie normen'!A:T,20,FALSE)</f>
        <v>S</v>
      </c>
      <c r="Q103" s="457" t="s">
        <v>694</v>
      </c>
      <c r="S103" s="359">
        <f t="shared" si="12"/>
        <v>886.41000000000008</v>
      </c>
    </row>
    <row r="104" spans="1:19" ht="14.1" customHeight="1">
      <c r="A104" s="71">
        <f t="shared" si="13"/>
        <v>104</v>
      </c>
      <c r="B104" s="50" t="s">
        <v>660</v>
      </c>
      <c r="C104" s="50" t="s">
        <v>675</v>
      </c>
      <c r="D104" s="431" t="s">
        <v>849</v>
      </c>
      <c r="E104" s="425" t="s">
        <v>193</v>
      </c>
      <c r="F104" s="347" t="s">
        <v>349</v>
      </c>
      <c r="G104" s="80" t="s">
        <v>223</v>
      </c>
      <c r="H104" s="80" t="s">
        <v>16</v>
      </c>
      <c r="I104" s="80" t="s">
        <v>636</v>
      </c>
      <c r="J104" s="357">
        <v>4.41</v>
      </c>
      <c r="K104" s="353">
        <f t="shared" si="14"/>
        <v>201</v>
      </c>
      <c r="L104" s="354">
        <v>201</v>
      </c>
      <c r="M104" s="458" t="str">
        <f>IF(L104="nio","",VLOOKUP(L104,'3-Productie normen'!$B$31:$H$45,3,FALSE))</f>
        <v>5 x per week (40 weken + 1 Zomer refreshbeurt)</v>
      </c>
      <c r="N104" s="355" t="e">
        <f t="shared" si="11"/>
        <v>#DIV/0!</v>
      </c>
      <c r="O104" s="356">
        <f>IF(L104="nio",0,IF(L104&gt;0,VLOOKUP(H104,'3-Productie normen'!A:P,VLOOKUP(L104,'3-Productie normen'!$B$31:$C$45,2,FALSE),FALSE)))/VLOOKUP(B104,'2-Kosten per locatie'!$A$13:$D$30,4,FALSE)</f>
        <v>0</v>
      </c>
      <c r="P104" s="81" t="str">
        <f>VLOOKUP(H104,'3-Productie normen'!A:T,20,FALSE)</f>
        <v>S</v>
      </c>
      <c r="Q104" s="457" t="s">
        <v>694</v>
      </c>
      <c r="S104" s="359">
        <f t="shared" si="12"/>
        <v>886.41000000000008</v>
      </c>
    </row>
    <row r="105" spans="1:19" ht="14.1" customHeight="1">
      <c r="A105" s="71">
        <f t="shared" si="13"/>
        <v>105</v>
      </c>
      <c r="B105" s="50" t="s">
        <v>660</v>
      </c>
      <c r="C105" s="50" t="s">
        <v>675</v>
      </c>
      <c r="D105" s="431" t="s">
        <v>849</v>
      </c>
      <c r="E105" s="425" t="s">
        <v>193</v>
      </c>
      <c r="F105" s="347" t="s">
        <v>350</v>
      </c>
      <c r="G105" s="80" t="s">
        <v>270</v>
      </c>
      <c r="H105" s="80" t="s">
        <v>237</v>
      </c>
      <c r="I105" s="80" t="s">
        <v>635</v>
      </c>
      <c r="J105" s="357">
        <v>47.71</v>
      </c>
      <c r="K105" s="353">
        <f t="shared" si="14"/>
        <v>201</v>
      </c>
      <c r="L105" s="354">
        <v>201</v>
      </c>
      <c r="M105" s="458" t="str">
        <f>IF(L105="nio","",VLOOKUP(L105,'3-Productie normen'!$B$31:$H$45,3,FALSE))</f>
        <v>5 x per week (40 weken + 1 Zomer refreshbeurt)</v>
      </c>
      <c r="N105" s="355" t="e">
        <f t="shared" si="11"/>
        <v>#DIV/0!</v>
      </c>
      <c r="O105" s="356">
        <f>IF(L105="nio",0,IF(L105&gt;0,VLOOKUP(H105,'3-Productie normen'!A:P,VLOOKUP(L105,'3-Productie normen'!$B$31:$C$45,2,FALSE),FALSE)))/VLOOKUP(B105,'2-Kosten per locatie'!$A$13:$D$30,4,FALSE)</f>
        <v>0</v>
      </c>
      <c r="P105" s="81" t="str">
        <f>VLOOKUP(H105,'3-Productie normen'!A:T,20,FALSE)</f>
        <v>L</v>
      </c>
      <c r="Q105" s="457" t="s">
        <v>718</v>
      </c>
      <c r="S105" s="359">
        <f t="shared" si="12"/>
        <v>9589.7100000000009</v>
      </c>
    </row>
    <row r="106" spans="1:19" ht="14.1" customHeight="1">
      <c r="A106" s="71">
        <f t="shared" si="13"/>
        <v>106</v>
      </c>
      <c r="B106" s="50" t="s">
        <v>660</v>
      </c>
      <c r="C106" s="50" t="s">
        <v>675</v>
      </c>
      <c r="D106" s="431" t="s">
        <v>849</v>
      </c>
      <c r="E106" s="425" t="s">
        <v>193</v>
      </c>
      <c r="F106" s="347" t="s">
        <v>351</v>
      </c>
      <c r="G106" s="50" t="s">
        <v>198</v>
      </c>
      <c r="H106" s="439" t="s">
        <v>195</v>
      </c>
      <c r="I106" s="80" t="s">
        <v>635</v>
      </c>
      <c r="J106" s="357">
        <v>10.81</v>
      </c>
      <c r="K106" s="353">
        <f t="shared" si="14"/>
        <v>200</v>
      </c>
      <c r="L106" s="354">
        <v>200</v>
      </c>
      <c r="M106" s="458" t="str">
        <f>IF(L106="nio","",VLOOKUP(L106,'3-Productie normen'!$B$31:$H$45,3,FALSE))</f>
        <v>5 x per week (40 weken)</v>
      </c>
      <c r="N106" s="355" t="e">
        <f t="shared" si="11"/>
        <v>#DIV/0!</v>
      </c>
      <c r="O106" s="356">
        <f>IF(L106="nio",0,IF(L106&gt;0,VLOOKUP(H106,'3-Productie normen'!A:P,VLOOKUP(L106,'3-Productie normen'!$B$31:$C$45,2,FALSE),FALSE)))/VLOOKUP(B106,'2-Kosten per locatie'!$A$13:$D$30,4,FALSE)</f>
        <v>0</v>
      </c>
      <c r="P106" s="81" t="str">
        <f>VLOOKUP(H106,'3-Productie normen'!A:T,20,FALSE)</f>
        <v>V</v>
      </c>
      <c r="Q106" s="457" t="s">
        <v>649</v>
      </c>
      <c r="S106" s="359">
        <f t="shared" si="12"/>
        <v>2162</v>
      </c>
    </row>
    <row r="107" spans="1:19" ht="14.1" customHeight="1">
      <c r="A107" s="71">
        <f t="shared" si="13"/>
        <v>107</v>
      </c>
      <c r="B107" s="50" t="s">
        <v>660</v>
      </c>
      <c r="C107" s="50" t="s">
        <v>675</v>
      </c>
      <c r="D107" s="431" t="s">
        <v>849</v>
      </c>
      <c r="E107" s="425" t="s">
        <v>193</v>
      </c>
      <c r="F107" s="347" t="s">
        <v>352</v>
      </c>
      <c r="G107" s="50" t="s">
        <v>219</v>
      </c>
      <c r="H107" s="50" t="s">
        <v>16</v>
      </c>
      <c r="I107" s="80" t="s">
        <v>639</v>
      </c>
      <c r="J107" s="357">
        <v>1.3999999761581401</v>
      </c>
      <c r="K107" s="353">
        <f t="shared" si="14"/>
        <v>201</v>
      </c>
      <c r="L107" s="354">
        <v>201</v>
      </c>
      <c r="M107" s="458" t="str">
        <f>IF(L107="nio","",VLOOKUP(L107,'3-Productie normen'!$B$31:$H$45,3,FALSE))</f>
        <v>5 x per week (40 weken + 1 Zomer refreshbeurt)</v>
      </c>
      <c r="N107" s="355" t="e">
        <f t="shared" si="11"/>
        <v>#DIV/0!</v>
      </c>
      <c r="O107" s="356">
        <f>IF(L107="nio",0,IF(L107&gt;0,VLOOKUP(H107,'3-Productie normen'!A:P,VLOOKUP(L107,'3-Productie normen'!$B$31:$C$45,2,FALSE),FALSE)))/VLOOKUP(B107,'2-Kosten per locatie'!$A$13:$D$30,4,FALSE)</f>
        <v>0</v>
      </c>
      <c r="P107" s="81" t="str">
        <f>VLOOKUP(H107,'3-Productie normen'!A:T,20,FALSE)</f>
        <v>S</v>
      </c>
      <c r="Q107" s="457" t="s">
        <v>695</v>
      </c>
      <c r="S107" s="359">
        <f t="shared" si="12"/>
        <v>281.39999520778616</v>
      </c>
    </row>
    <row r="108" spans="1:19" ht="14.1" customHeight="1">
      <c r="A108" s="71">
        <f t="shared" si="13"/>
        <v>108</v>
      </c>
      <c r="B108" s="50" t="s">
        <v>660</v>
      </c>
      <c r="C108" s="50" t="s">
        <v>675</v>
      </c>
      <c r="D108" s="431" t="s">
        <v>849</v>
      </c>
      <c r="E108" s="425" t="s">
        <v>193</v>
      </c>
      <c r="F108" s="347" t="s">
        <v>353</v>
      </c>
      <c r="G108" s="50" t="s">
        <v>282</v>
      </c>
      <c r="H108" s="50" t="s">
        <v>237</v>
      </c>
      <c r="I108" s="80" t="s">
        <v>635</v>
      </c>
      <c r="J108" s="357">
        <v>20.09</v>
      </c>
      <c r="K108" s="353">
        <f t="shared" si="14"/>
        <v>201</v>
      </c>
      <c r="L108" s="354">
        <v>201</v>
      </c>
      <c r="M108" s="458" t="str">
        <f>IF(L108="nio","",VLOOKUP(L108,'3-Productie normen'!$B$31:$H$45,3,FALSE))</f>
        <v>5 x per week (40 weken + 1 Zomer refreshbeurt)</v>
      </c>
      <c r="N108" s="355" t="e">
        <f t="shared" si="11"/>
        <v>#DIV/0!</v>
      </c>
      <c r="O108" s="356">
        <f>IF(L108="nio",0,IF(L108&gt;0,VLOOKUP(H108,'3-Productie normen'!A:P,VLOOKUP(L108,'3-Productie normen'!$B$31:$C$45,2,FALSE),FALSE)))/VLOOKUP(B108,'2-Kosten per locatie'!$A$13:$D$30,4,FALSE)</f>
        <v>0</v>
      </c>
      <c r="P108" s="81" t="str">
        <f>VLOOKUP(H108,'3-Productie normen'!A:T,20,FALSE)</f>
        <v>L</v>
      </c>
      <c r="Q108" s="457" t="s">
        <v>649</v>
      </c>
      <c r="S108" s="359">
        <f t="shared" si="12"/>
        <v>4038.09</v>
      </c>
    </row>
    <row r="109" spans="1:19" ht="14.1" customHeight="1">
      <c r="A109" s="71">
        <f t="shared" si="13"/>
        <v>109</v>
      </c>
      <c r="B109" s="50" t="s">
        <v>660</v>
      </c>
      <c r="C109" s="50" t="s">
        <v>675</v>
      </c>
      <c r="D109" s="431" t="s">
        <v>849</v>
      </c>
      <c r="E109" s="425" t="s">
        <v>193</v>
      </c>
      <c r="F109" s="347" t="s">
        <v>354</v>
      </c>
      <c r="G109" s="80" t="s">
        <v>355</v>
      </c>
      <c r="H109" s="80" t="s">
        <v>237</v>
      </c>
      <c r="I109" s="80" t="s">
        <v>635</v>
      </c>
      <c r="J109" s="357">
        <v>29.69</v>
      </c>
      <c r="K109" s="353">
        <f t="shared" si="14"/>
        <v>201</v>
      </c>
      <c r="L109" s="354">
        <v>201</v>
      </c>
      <c r="M109" s="458" t="str">
        <f>IF(L109="nio","",VLOOKUP(L109,'3-Productie normen'!$B$31:$H$45,3,FALSE))</f>
        <v>5 x per week (40 weken + 1 Zomer refreshbeurt)</v>
      </c>
      <c r="N109" s="355" t="e">
        <f t="shared" si="11"/>
        <v>#DIV/0!</v>
      </c>
      <c r="O109" s="356">
        <f>IF(L109="nio",0,IF(L109&gt;0,VLOOKUP(H109,'3-Productie normen'!A:P,VLOOKUP(L109,'3-Productie normen'!$B$31:$C$45,2,FALSE),FALSE)))/VLOOKUP(B109,'2-Kosten per locatie'!$A$13:$D$30,4,FALSE)</f>
        <v>0</v>
      </c>
      <c r="P109" s="81" t="str">
        <f>VLOOKUP(H109,'3-Productie normen'!A:T,20,FALSE)</f>
        <v>L</v>
      </c>
      <c r="Q109" s="457" t="s">
        <v>649</v>
      </c>
      <c r="S109" s="359">
        <f t="shared" si="12"/>
        <v>5967.6900000000005</v>
      </c>
    </row>
    <row r="110" spans="1:19" ht="14.1" customHeight="1">
      <c r="A110" s="71">
        <f t="shared" si="13"/>
        <v>110</v>
      </c>
      <c r="B110" s="50" t="s">
        <v>660</v>
      </c>
      <c r="C110" s="50" t="s">
        <v>675</v>
      </c>
      <c r="D110" s="431" t="s">
        <v>849</v>
      </c>
      <c r="E110" s="425" t="s">
        <v>193</v>
      </c>
      <c r="F110" s="347" t="s">
        <v>356</v>
      </c>
      <c r="G110" s="80" t="s">
        <v>254</v>
      </c>
      <c r="H110" s="80" t="s">
        <v>200</v>
      </c>
      <c r="I110" s="80" t="s">
        <v>178</v>
      </c>
      <c r="J110" s="357">
        <v>26.39</v>
      </c>
      <c r="K110" s="353">
        <f t="shared" si="14"/>
        <v>120</v>
      </c>
      <c r="L110" s="354">
        <v>120</v>
      </c>
      <c r="M110" s="458" t="str">
        <f>IF(L110="nio","",VLOOKUP(L110,'3-Productie normen'!$B$31:$H$45,3,FALSE))</f>
        <v>3 x per week (40 weken)</v>
      </c>
      <c r="N110" s="355" t="e">
        <f t="shared" si="11"/>
        <v>#DIV/0!</v>
      </c>
      <c r="O110" s="356">
        <f>IF(L110="nio",0,IF(L110&gt;0,VLOOKUP(H110,'3-Productie normen'!A:P,VLOOKUP(L110,'3-Productie normen'!$B$31:$C$45,2,FALSE),FALSE)))/VLOOKUP(B110,'2-Kosten per locatie'!$A$13:$D$30,4,FALSE)</f>
        <v>0</v>
      </c>
      <c r="P110" s="81" t="str">
        <f>VLOOKUP(H110,'3-Productie normen'!A:T,20,FALSE)</f>
        <v>B</v>
      </c>
      <c r="Q110" s="457" t="s">
        <v>649</v>
      </c>
      <c r="S110" s="359">
        <f t="shared" si="12"/>
        <v>3166.8</v>
      </c>
    </row>
    <row r="111" spans="1:19" ht="14.1" customHeight="1">
      <c r="A111" s="71">
        <f t="shared" si="13"/>
        <v>111</v>
      </c>
      <c r="B111" s="50" t="s">
        <v>660</v>
      </c>
      <c r="C111" s="50" t="s">
        <v>675</v>
      </c>
      <c r="D111" s="431" t="s">
        <v>849</v>
      </c>
      <c r="E111" s="425" t="s">
        <v>193</v>
      </c>
      <c r="F111" s="347" t="s">
        <v>357</v>
      </c>
      <c r="G111" s="80" t="s">
        <v>203</v>
      </c>
      <c r="H111" s="64" t="s">
        <v>874</v>
      </c>
      <c r="I111" s="80" t="s">
        <v>91</v>
      </c>
      <c r="J111" s="357">
        <v>0.30000001192092901</v>
      </c>
      <c r="K111" s="353" t="str">
        <f t="shared" si="14"/>
        <v>nio</v>
      </c>
      <c r="L111" s="354" t="s">
        <v>659</v>
      </c>
      <c r="M111" s="458" t="str">
        <f>IF(L111="nio","",VLOOKUP(L111,'3-Productie normen'!$B$31:$H$45,3,FALSE))</f>
        <v/>
      </c>
      <c r="N111" s="355">
        <f t="shared" si="11"/>
        <v>0</v>
      </c>
      <c r="O111" s="356">
        <f>IF(L111="nio",0,IF(L111&gt;0,VLOOKUP(H111,'3-Productie normen'!A:P,VLOOKUP(L111,'3-Productie normen'!$B$31:$C$45,2,FALSE),FALSE)))/VLOOKUP(B111,'2-Kosten per locatie'!$A$13:$D$30,4,FALSE)</f>
        <v>0</v>
      </c>
      <c r="P111" s="81">
        <f>VLOOKUP(H111,'3-Productie normen'!A:T,20,FALSE)</f>
        <v>0</v>
      </c>
      <c r="Q111" s="457" t="s">
        <v>719</v>
      </c>
      <c r="S111" s="359">
        <f t="shared" si="12"/>
        <v>0</v>
      </c>
    </row>
    <row r="112" spans="1:19" ht="14.1" customHeight="1">
      <c r="A112" s="71">
        <f t="shared" ref="A112:A161" si="15">A111+1</f>
        <v>112</v>
      </c>
      <c r="B112" s="50" t="s">
        <v>661</v>
      </c>
      <c r="C112" s="50" t="s">
        <v>676</v>
      </c>
      <c r="D112" s="431" t="s">
        <v>849</v>
      </c>
      <c r="E112" s="425" t="s">
        <v>193</v>
      </c>
      <c r="F112" s="347" t="s">
        <v>194</v>
      </c>
      <c r="G112" s="80" t="s">
        <v>196</v>
      </c>
      <c r="H112" s="439" t="s">
        <v>195</v>
      </c>
      <c r="I112" s="80" t="s">
        <v>634</v>
      </c>
      <c r="J112" s="357">
        <v>5.46000003814697</v>
      </c>
      <c r="K112" s="353">
        <f t="shared" si="14"/>
        <v>200</v>
      </c>
      <c r="L112" s="354">
        <v>200</v>
      </c>
      <c r="M112" s="458" t="str">
        <f>IF(L112="nio","",VLOOKUP(L112,'3-Productie normen'!$B$31:$H$45,3,FALSE))</f>
        <v>5 x per week (40 weken)</v>
      </c>
      <c r="N112" s="355" t="e">
        <f t="shared" si="11"/>
        <v>#DIV/0!</v>
      </c>
      <c r="O112" s="356">
        <f>IF(L112="nio",0,IF(L112&gt;0,VLOOKUP(H112,'3-Productie normen'!A:P,VLOOKUP(L112,'3-Productie normen'!$B$31:$C$45,2,FALSE),FALSE)))/VLOOKUP(B112,'2-Kosten per locatie'!$A$13:$D$30,4,FALSE)</f>
        <v>0</v>
      </c>
      <c r="P112" s="81" t="str">
        <f>VLOOKUP(H112,'3-Productie normen'!A:T,20,FALSE)</f>
        <v>V</v>
      </c>
      <c r="Q112" s="457" t="s">
        <v>698</v>
      </c>
      <c r="S112" s="359">
        <f t="shared" si="12"/>
        <v>1092.0000076293941</v>
      </c>
    </row>
    <row r="113" spans="1:19" ht="14.1" customHeight="1">
      <c r="A113" s="71">
        <f t="shared" si="15"/>
        <v>113</v>
      </c>
      <c r="B113" s="50" t="s">
        <v>661</v>
      </c>
      <c r="C113" s="50" t="s">
        <v>676</v>
      </c>
      <c r="D113" s="431" t="s">
        <v>849</v>
      </c>
      <c r="E113" s="425" t="s">
        <v>193</v>
      </c>
      <c r="F113" s="347" t="s">
        <v>194</v>
      </c>
      <c r="G113" s="84" t="s">
        <v>196</v>
      </c>
      <c r="H113" s="439" t="s">
        <v>195</v>
      </c>
      <c r="I113" s="80" t="s">
        <v>635</v>
      </c>
      <c r="J113" s="357">
        <v>63.55</v>
      </c>
      <c r="K113" s="353">
        <f t="shared" si="14"/>
        <v>200</v>
      </c>
      <c r="L113" s="354">
        <v>200</v>
      </c>
      <c r="M113" s="458" t="str">
        <f>IF(L113="nio","",VLOOKUP(L113,'3-Productie normen'!$B$31:$H$45,3,FALSE))</f>
        <v>5 x per week (40 weken)</v>
      </c>
      <c r="N113" s="355" t="e">
        <f t="shared" si="11"/>
        <v>#DIV/0!</v>
      </c>
      <c r="O113" s="356">
        <f>IF(L113="nio",0,IF(L113&gt;0,VLOOKUP(H113,'3-Productie normen'!A:P,VLOOKUP(L113,'3-Productie normen'!$B$31:$C$45,2,FALSE),FALSE)))/VLOOKUP(B113,'2-Kosten per locatie'!$A$13:$D$30,4,FALSE)</f>
        <v>0</v>
      </c>
      <c r="P113" s="81" t="str">
        <f>VLOOKUP(H113,'3-Productie normen'!A:T,20,FALSE)</f>
        <v>V</v>
      </c>
      <c r="Q113" s="457" t="s">
        <v>649</v>
      </c>
      <c r="S113" s="359">
        <f t="shared" si="12"/>
        <v>12710</v>
      </c>
    </row>
    <row r="114" spans="1:19" ht="14.1" customHeight="1">
      <c r="A114" s="71">
        <f t="shared" si="15"/>
        <v>114</v>
      </c>
      <c r="B114" s="50" t="s">
        <v>661</v>
      </c>
      <c r="C114" s="50" t="s">
        <v>676</v>
      </c>
      <c r="D114" s="431" t="s">
        <v>849</v>
      </c>
      <c r="E114" s="425" t="s">
        <v>193</v>
      </c>
      <c r="F114" s="347" t="s">
        <v>194</v>
      </c>
      <c r="G114" s="80" t="s">
        <v>196</v>
      </c>
      <c r="H114" s="439" t="s">
        <v>195</v>
      </c>
      <c r="I114" s="83" t="s">
        <v>638</v>
      </c>
      <c r="J114" s="357">
        <v>5.8800001144409197</v>
      </c>
      <c r="K114" s="353">
        <f t="shared" si="14"/>
        <v>200</v>
      </c>
      <c r="L114" s="354">
        <v>200</v>
      </c>
      <c r="M114" s="458" t="str">
        <f>IF(L114="nio","",VLOOKUP(L114,'3-Productie normen'!$B$31:$H$45,3,FALSE))</f>
        <v>5 x per week (40 weken)</v>
      </c>
      <c r="N114" s="355" t="e">
        <f t="shared" si="11"/>
        <v>#DIV/0!</v>
      </c>
      <c r="O114" s="356">
        <f>IF(L114="nio",0,IF(L114&gt;0,VLOOKUP(H114,'3-Productie normen'!A:P,VLOOKUP(L114,'3-Productie normen'!$B$31:$C$45,2,FALSE),FALSE)))/VLOOKUP(B114,'2-Kosten per locatie'!$A$13:$D$30,4,FALSE)</f>
        <v>0</v>
      </c>
      <c r="P114" s="81" t="str">
        <f>VLOOKUP(H114,'3-Productie normen'!A:T,20,FALSE)</f>
        <v>V</v>
      </c>
      <c r="Q114" s="457" t="s">
        <v>697</v>
      </c>
      <c r="S114" s="359">
        <f t="shared" si="12"/>
        <v>1176.000022888184</v>
      </c>
    </row>
    <row r="115" spans="1:19" ht="14.1" customHeight="1">
      <c r="A115" s="71">
        <f t="shared" si="15"/>
        <v>115</v>
      </c>
      <c r="B115" s="50" t="s">
        <v>661</v>
      </c>
      <c r="C115" s="50" t="s">
        <v>676</v>
      </c>
      <c r="D115" s="432" t="s">
        <v>849</v>
      </c>
      <c r="E115" s="428" t="s">
        <v>193</v>
      </c>
      <c r="F115" s="348" t="s">
        <v>197</v>
      </c>
      <c r="G115" s="82" t="s">
        <v>270</v>
      </c>
      <c r="H115" s="82" t="s">
        <v>237</v>
      </c>
      <c r="I115" s="80" t="s">
        <v>635</v>
      </c>
      <c r="J115" s="357">
        <v>54.4799995422363</v>
      </c>
      <c r="K115" s="353">
        <f t="shared" si="14"/>
        <v>201</v>
      </c>
      <c r="L115" s="354">
        <v>201</v>
      </c>
      <c r="M115" s="458" t="str">
        <f>IF(L115="nio","",VLOOKUP(L115,'3-Productie normen'!$B$31:$H$45,3,FALSE))</f>
        <v>5 x per week (40 weken + 1 Zomer refreshbeurt)</v>
      </c>
      <c r="N115" s="355" t="e">
        <f t="shared" si="11"/>
        <v>#DIV/0!</v>
      </c>
      <c r="O115" s="356">
        <f>IF(L115="nio",0,IF(L115&gt;0,VLOOKUP(H115,'3-Productie normen'!A:P,VLOOKUP(L115,'3-Productie normen'!$B$31:$C$45,2,FALSE),FALSE)))/VLOOKUP(B115,'2-Kosten per locatie'!$A$13:$D$30,4,FALSE)</f>
        <v>0</v>
      </c>
      <c r="P115" s="81" t="str">
        <f>VLOOKUP(H115,'3-Productie normen'!A:T,20,FALSE)</f>
        <v>L</v>
      </c>
      <c r="Q115" s="457" t="s">
        <v>720</v>
      </c>
      <c r="S115" s="359">
        <f t="shared" si="12"/>
        <v>10950.479907989496</v>
      </c>
    </row>
    <row r="116" spans="1:19" ht="14.1" customHeight="1">
      <c r="A116" s="71">
        <f t="shared" si="15"/>
        <v>116</v>
      </c>
      <c r="B116" s="50" t="s">
        <v>661</v>
      </c>
      <c r="C116" s="50" t="s">
        <v>676</v>
      </c>
      <c r="D116" s="431" t="s">
        <v>849</v>
      </c>
      <c r="E116" s="425" t="s">
        <v>193</v>
      </c>
      <c r="F116" s="347" t="s">
        <v>197</v>
      </c>
      <c r="G116" s="80" t="s">
        <v>270</v>
      </c>
      <c r="H116" s="80" t="s">
        <v>237</v>
      </c>
      <c r="I116" s="80" t="s">
        <v>634</v>
      </c>
      <c r="J116" s="357">
        <v>1.1799999475479099</v>
      </c>
      <c r="K116" s="353">
        <f t="shared" si="14"/>
        <v>201</v>
      </c>
      <c r="L116" s="354">
        <v>201</v>
      </c>
      <c r="M116" s="458" t="str">
        <f>IF(L116="nio","",VLOOKUP(L116,'3-Productie normen'!$B$31:$H$45,3,FALSE))</f>
        <v>5 x per week (40 weken + 1 Zomer refreshbeurt)</v>
      </c>
      <c r="N116" s="355" t="e">
        <f t="shared" si="11"/>
        <v>#DIV/0!</v>
      </c>
      <c r="O116" s="356">
        <f>IF(L116="nio",0,IF(L116&gt;0,VLOOKUP(H116,'3-Productie normen'!A:P,VLOOKUP(L116,'3-Productie normen'!$B$31:$C$45,2,FALSE),FALSE)))/VLOOKUP(B116,'2-Kosten per locatie'!$A$13:$D$30,4,FALSE)</f>
        <v>0</v>
      </c>
      <c r="P116" s="81" t="str">
        <f>VLOOKUP(H116,'3-Productie normen'!A:T,20,FALSE)</f>
        <v>L</v>
      </c>
      <c r="Q116" s="457" t="s">
        <v>720</v>
      </c>
      <c r="S116" s="359">
        <f t="shared" si="12"/>
        <v>237.17998945712989</v>
      </c>
    </row>
    <row r="117" spans="1:19" ht="14.1" customHeight="1">
      <c r="A117" s="71">
        <f t="shared" si="15"/>
        <v>117</v>
      </c>
      <c r="B117" s="50" t="s">
        <v>661</v>
      </c>
      <c r="C117" s="50" t="s">
        <v>676</v>
      </c>
      <c r="D117" s="431" t="s">
        <v>849</v>
      </c>
      <c r="E117" s="425" t="s">
        <v>193</v>
      </c>
      <c r="F117" s="347" t="s">
        <v>199</v>
      </c>
      <c r="G117" s="80" t="s">
        <v>219</v>
      </c>
      <c r="H117" s="80" t="s">
        <v>16</v>
      </c>
      <c r="I117" s="80" t="s">
        <v>639</v>
      </c>
      <c r="J117" s="357">
        <v>1.37000000476837</v>
      </c>
      <c r="K117" s="353">
        <f t="shared" si="14"/>
        <v>201</v>
      </c>
      <c r="L117" s="354">
        <v>201</v>
      </c>
      <c r="M117" s="458" t="str">
        <f>IF(L117="nio","",VLOOKUP(L117,'3-Productie normen'!$B$31:$H$45,3,FALSE))</f>
        <v>5 x per week (40 weken + 1 Zomer refreshbeurt)</v>
      </c>
      <c r="N117" s="355" t="e">
        <f t="shared" si="11"/>
        <v>#DIV/0!</v>
      </c>
      <c r="O117" s="356">
        <f>IF(L117="nio",0,IF(L117&gt;0,VLOOKUP(H117,'3-Productie normen'!A:P,VLOOKUP(L117,'3-Productie normen'!$B$31:$C$45,2,FALSE),FALSE)))/VLOOKUP(B117,'2-Kosten per locatie'!$A$13:$D$30,4,FALSE)</f>
        <v>0</v>
      </c>
      <c r="P117" s="81" t="str">
        <f>VLOOKUP(H117,'3-Productie normen'!A:T,20,FALSE)</f>
        <v>S</v>
      </c>
      <c r="Q117" s="457" t="s">
        <v>721</v>
      </c>
      <c r="S117" s="359">
        <f t="shared" si="12"/>
        <v>275.3700009584424</v>
      </c>
    </row>
    <row r="118" spans="1:19" ht="14.1" customHeight="1">
      <c r="A118" s="71">
        <f t="shared" si="15"/>
        <v>118</v>
      </c>
      <c r="B118" s="50" t="s">
        <v>661</v>
      </c>
      <c r="C118" s="50" t="s">
        <v>676</v>
      </c>
      <c r="D118" s="431" t="s">
        <v>849</v>
      </c>
      <c r="E118" s="425" t="s">
        <v>193</v>
      </c>
      <c r="F118" s="347" t="s">
        <v>202</v>
      </c>
      <c r="G118" s="80" t="s">
        <v>223</v>
      </c>
      <c r="H118" s="80" t="s">
        <v>16</v>
      </c>
      <c r="I118" s="80" t="s">
        <v>639</v>
      </c>
      <c r="J118" s="357">
        <v>8.65</v>
      </c>
      <c r="K118" s="353">
        <f t="shared" si="14"/>
        <v>201</v>
      </c>
      <c r="L118" s="354">
        <v>201</v>
      </c>
      <c r="M118" s="458" t="str">
        <f>IF(L118="nio","",VLOOKUP(L118,'3-Productie normen'!$B$31:$H$45,3,FALSE))</f>
        <v>5 x per week (40 weken + 1 Zomer refreshbeurt)</v>
      </c>
      <c r="N118" s="355" t="e">
        <f t="shared" si="11"/>
        <v>#DIV/0!</v>
      </c>
      <c r="O118" s="356">
        <f>IF(L118="nio",0,IF(L118&gt;0,VLOOKUP(H118,'3-Productie normen'!A:P,VLOOKUP(L118,'3-Productie normen'!$B$31:$C$45,2,FALSE),FALSE)))/VLOOKUP(B118,'2-Kosten per locatie'!$A$13:$D$30,4,FALSE)</f>
        <v>0</v>
      </c>
      <c r="P118" s="81" t="str">
        <f>VLOOKUP(H118,'3-Productie normen'!A:T,20,FALSE)</f>
        <v>S</v>
      </c>
      <c r="Q118" s="457" t="s">
        <v>722</v>
      </c>
      <c r="S118" s="359">
        <f t="shared" si="12"/>
        <v>1738.65</v>
      </c>
    </row>
    <row r="119" spans="1:19" ht="14.1" customHeight="1">
      <c r="A119" s="71">
        <f t="shared" si="15"/>
        <v>119</v>
      </c>
      <c r="B119" s="50" t="s">
        <v>661</v>
      </c>
      <c r="C119" s="50" t="s">
        <v>676</v>
      </c>
      <c r="D119" s="431" t="s">
        <v>849</v>
      </c>
      <c r="E119" s="425" t="s">
        <v>193</v>
      </c>
      <c r="F119" s="347" t="s">
        <v>204</v>
      </c>
      <c r="G119" s="80" t="s">
        <v>219</v>
      </c>
      <c r="H119" s="80" t="s">
        <v>16</v>
      </c>
      <c r="I119" s="80" t="s">
        <v>639</v>
      </c>
      <c r="J119" s="357">
        <v>2.71</v>
      </c>
      <c r="K119" s="353">
        <f t="shared" si="14"/>
        <v>201</v>
      </c>
      <c r="L119" s="354">
        <v>201</v>
      </c>
      <c r="M119" s="458" t="str">
        <f>IF(L119="nio","",VLOOKUP(L119,'3-Productie normen'!$B$31:$H$45,3,FALSE))</f>
        <v>5 x per week (40 weken + 1 Zomer refreshbeurt)</v>
      </c>
      <c r="N119" s="355" t="e">
        <f t="shared" si="11"/>
        <v>#DIV/0!</v>
      </c>
      <c r="O119" s="356">
        <f>IF(L119="nio",0,IF(L119&gt;0,VLOOKUP(H119,'3-Productie normen'!A:P,VLOOKUP(L119,'3-Productie normen'!$B$31:$C$45,2,FALSE),FALSE)))/VLOOKUP(B119,'2-Kosten per locatie'!$A$13:$D$30,4,FALSE)</f>
        <v>0</v>
      </c>
      <c r="P119" s="81" t="str">
        <f>VLOOKUP(H119,'3-Productie normen'!A:T,20,FALSE)</f>
        <v>S</v>
      </c>
      <c r="Q119" s="457" t="s">
        <v>723</v>
      </c>
      <c r="S119" s="359">
        <f t="shared" si="12"/>
        <v>544.71</v>
      </c>
    </row>
    <row r="120" spans="1:19" ht="14.1" customHeight="1">
      <c r="A120" s="71">
        <f t="shared" si="15"/>
        <v>120</v>
      </c>
      <c r="B120" s="50" t="s">
        <v>661</v>
      </c>
      <c r="C120" s="50" t="s">
        <v>676</v>
      </c>
      <c r="D120" s="431" t="s">
        <v>849</v>
      </c>
      <c r="E120" s="425" t="s">
        <v>193</v>
      </c>
      <c r="F120" s="347" t="s">
        <v>205</v>
      </c>
      <c r="G120" s="80" t="s">
        <v>282</v>
      </c>
      <c r="H120" s="80" t="s">
        <v>237</v>
      </c>
      <c r="I120" s="80" t="s">
        <v>635</v>
      </c>
      <c r="J120" s="357">
        <v>5.7</v>
      </c>
      <c r="K120" s="353">
        <f t="shared" si="14"/>
        <v>120</v>
      </c>
      <c r="L120" s="354">
        <v>120</v>
      </c>
      <c r="M120" s="458" t="str">
        <f>IF(L120="nio","",VLOOKUP(L120,'3-Productie normen'!$B$31:$H$45,3,FALSE))</f>
        <v>3 x per week (40 weken)</v>
      </c>
      <c r="N120" s="355" t="e">
        <f t="shared" si="11"/>
        <v>#DIV/0!</v>
      </c>
      <c r="O120" s="356">
        <f>IF(L120="nio",0,IF(L120&gt;0,VLOOKUP(H120,'3-Productie normen'!A:P,VLOOKUP(L120,'3-Productie normen'!$B$31:$C$45,2,FALSE),FALSE)))/VLOOKUP(B120,'2-Kosten per locatie'!$A$13:$D$30,4,FALSE)</f>
        <v>0</v>
      </c>
      <c r="P120" s="81" t="str">
        <f>VLOOKUP(H120,'3-Productie normen'!A:T,20,FALSE)</f>
        <v>L</v>
      </c>
      <c r="Q120" s="457" t="s">
        <v>649</v>
      </c>
      <c r="S120" s="359">
        <f t="shared" si="12"/>
        <v>684</v>
      </c>
    </row>
    <row r="121" spans="1:19" ht="14.1" customHeight="1">
      <c r="A121" s="71">
        <f t="shared" si="15"/>
        <v>121</v>
      </c>
      <c r="B121" s="50" t="s">
        <v>661</v>
      </c>
      <c r="C121" s="50" t="s">
        <v>676</v>
      </c>
      <c r="D121" s="431" t="s">
        <v>849</v>
      </c>
      <c r="E121" s="425" t="s">
        <v>193</v>
      </c>
      <c r="F121" s="347" t="s">
        <v>207</v>
      </c>
      <c r="G121" s="80" t="s">
        <v>325</v>
      </c>
      <c r="H121" s="84" t="s">
        <v>149</v>
      </c>
      <c r="I121" s="80" t="s">
        <v>635</v>
      </c>
      <c r="J121" s="357">
        <v>8.1599998474121094</v>
      </c>
      <c r="K121" s="353">
        <f t="shared" si="14"/>
        <v>200</v>
      </c>
      <c r="L121" s="354">
        <v>200</v>
      </c>
      <c r="M121" s="458" t="str">
        <f>IF(L121="nio","",VLOOKUP(L121,'3-Productie normen'!$B$31:$H$45,3,FALSE))</f>
        <v>5 x per week (40 weken)</v>
      </c>
      <c r="N121" s="355" t="e">
        <f t="shared" si="11"/>
        <v>#DIV/0!</v>
      </c>
      <c r="O121" s="356">
        <f>IF(L121="nio",0,IF(L121&gt;0,VLOOKUP(H121,'3-Productie normen'!A:P,VLOOKUP(L121,'3-Productie normen'!$B$31:$C$45,2,FALSE),FALSE)))/VLOOKUP(B121,'2-Kosten per locatie'!$A$13:$D$30,4,FALSE)</f>
        <v>0</v>
      </c>
      <c r="P121" s="81" t="str">
        <f>VLOOKUP(H121,'3-Productie normen'!A:T,20,FALSE)</f>
        <v>V</v>
      </c>
      <c r="Q121" s="457" t="s">
        <v>649</v>
      </c>
      <c r="S121" s="359">
        <f t="shared" si="12"/>
        <v>1631.9999694824219</v>
      </c>
    </row>
    <row r="122" spans="1:19" ht="14.1" customHeight="1">
      <c r="A122" s="71">
        <f t="shared" si="15"/>
        <v>122</v>
      </c>
      <c r="B122" s="50" t="s">
        <v>661</v>
      </c>
      <c r="C122" s="50" t="s">
        <v>676</v>
      </c>
      <c r="D122" s="431" t="s">
        <v>849</v>
      </c>
      <c r="E122" s="425" t="s">
        <v>193</v>
      </c>
      <c r="F122" s="347" t="s">
        <v>208</v>
      </c>
      <c r="G122" s="80" t="s">
        <v>270</v>
      </c>
      <c r="H122" s="80" t="s">
        <v>237</v>
      </c>
      <c r="I122" s="80" t="s">
        <v>635</v>
      </c>
      <c r="J122" s="357">
        <v>53.69</v>
      </c>
      <c r="K122" s="353">
        <f t="shared" si="14"/>
        <v>201</v>
      </c>
      <c r="L122" s="354">
        <v>201</v>
      </c>
      <c r="M122" s="458" t="str">
        <f>IF(L122="nio","",VLOOKUP(L122,'3-Productie normen'!$B$31:$H$45,3,FALSE))</f>
        <v>5 x per week (40 weken + 1 Zomer refreshbeurt)</v>
      </c>
      <c r="N122" s="355" t="e">
        <f t="shared" si="11"/>
        <v>#DIV/0!</v>
      </c>
      <c r="O122" s="356">
        <f>IF(L122="nio",0,IF(L122&gt;0,VLOOKUP(H122,'3-Productie normen'!A:P,VLOOKUP(L122,'3-Productie normen'!$B$31:$C$45,2,FALSE),FALSE)))/VLOOKUP(B122,'2-Kosten per locatie'!$A$13:$D$30,4,FALSE)</f>
        <v>0</v>
      </c>
      <c r="P122" s="81" t="str">
        <f>VLOOKUP(H122,'3-Productie normen'!A:T,20,FALSE)</f>
        <v>L</v>
      </c>
      <c r="Q122" s="457" t="s">
        <v>702</v>
      </c>
      <c r="S122" s="359">
        <f t="shared" si="12"/>
        <v>10791.689999999999</v>
      </c>
    </row>
    <row r="123" spans="1:19" ht="14.1" customHeight="1">
      <c r="A123" s="71">
        <f t="shared" si="15"/>
        <v>123</v>
      </c>
      <c r="B123" s="50" t="s">
        <v>661</v>
      </c>
      <c r="C123" s="50" t="s">
        <v>676</v>
      </c>
      <c r="D123" s="431" t="s">
        <v>849</v>
      </c>
      <c r="E123" s="425" t="s">
        <v>193</v>
      </c>
      <c r="F123" s="347" t="s">
        <v>358</v>
      </c>
      <c r="G123" s="80" t="s">
        <v>313</v>
      </c>
      <c r="H123" s="80" t="s">
        <v>237</v>
      </c>
      <c r="I123" s="80" t="s">
        <v>178</v>
      </c>
      <c r="J123" s="357">
        <v>9.5100002288818395</v>
      </c>
      <c r="K123" s="353">
        <f t="shared" si="14"/>
        <v>40</v>
      </c>
      <c r="L123" s="354">
        <v>40</v>
      </c>
      <c r="M123" s="458" t="str">
        <f>IF(L123="nio","",VLOOKUP(L123,'3-Productie normen'!$B$31:$H$45,3,FALSE))</f>
        <v>1 x per week (40 weken)</v>
      </c>
      <c r="N123" s="355" t="e">
        <f t="shared" si="11"/>
        <v>#DIV/0!</v>
      </c>
      <c r="O123" s="356">
        <f>IF(L123="nio",0,IF(L123&gt;0,VLOOKUP(H123,'3-Productie normen'!A:P,VLOOKUP(L123,'3-Productie normen'!$B$31:$C$45,2,FALSE),FALSE)))/VLOOKUP(B123,'2-Kosten per locatie'!$A$13:$D$30,4,FALSE)</f>
        <v>0</v>
      </c>
      <c r="P123" s="81" t="str">
        <f>VLOOKUP(H123,'3-Productie normen'!A:T,20,FALSE)</f>
        <v>L</v>
      </c>
      <c r="Q123" s="457"/>
      <c r="S123" s="359">
        <f t="shared" si="12"/>
        <v>380.40000915527355</v>
      </c>
    </row>
    <row r="124" spans="1:19" ht="14.1" customHeight="1">
      <c r="A124" s="71">
        <f t="shared" si="15"/>
        <v>124</v>
      </c>
      <c r="B124" s="50" t="s">
        <v>661</v>
      </c>
      <c r="C124" s="50" t="s">
        <v>676</v>
      </c>
      <c r="D124" s="431" t="s">
        <v>849</v>
      </c>
      <c r="E124" s="425" t="s">
        <v>193</v>
      </c>
      <c r="F124" s="347" t="s">
        <v>210</v>
      </c>
      <c r="G124" s="80" t="s">
        <v>270</v>
      </c>
      <c r="H124" s="80" t="s">
        <v>237</v>
      </c>
      <c r="I124" s="80" t="s">
        <v>635</v>
      </c>
      <c r="J124" s="357">
        <v>63.02</v>
      </c>
      <c r="K124" s="353">
        <f t="shared" si="14"/>
        <v>201</v>
      </c>
      <c r="L124" s="354">
        <v>201</v>
      </c>
      <c r="M124" s="458" t="str">
        <f>IF(L124="nio","",VLOOKUP(L124,'3-Productie normen'!$B$31:$H$45,3,FALSE))</f>
        <v>5 x per week (40 weken + 1 Zomer refreshbeurt)</v>
      </c>
      <c r="N124" s="355" t="e">
        <f t="shared" si="11"/>
        <v>#DIV/0!</v>
      </c>
      <c r="O124" s="356">
        <f>IF(L124="nio",0,IF(L124&gt;0,VLOOKUP(H124,'3-Productie normen'!A:P,VLOOKUP(L124,'3-Productie normen'!$B$31:$C$45,2,FALSE),FALSE)))/VLOOKUP(B124,'2-Kosten per locatie'!$A$13:$D$30,4,FALSE)</f>
        <v>0</v>
      </c>
      <c r="P124" s="81" t="str">
        <f>VLOOKUP(H124,'3-Productie normen'!A:T,20,FALSE)</f>
        <v>L</v>
      </c>
      <c r="Q124" s="457" t="s">
        <v>702</v>
      </c>
      <c r="S124" s="359">
        <f t="shared" si="12"/>
        <v>12667.02</v>
      </c>
    </row>
    <row r="125" spans="1:19" ht="14.1" customHeight="1">
      <c r="A125" s="71">
        <f t="shared" si="15"/>
        <v>125</v>
      </c>
      <c r="B125" s="50" t="s">
        <v>661</v>
      </c>
      <c r="C125" s="50" t="s">
        <v>676</v>
      </c>
      <c r="D125" s="431" t="s">
        <v>849</v>
      </c>
      <c r="E125" s="425" t="s">
        <v>193</v>
      </c>
      <c r="F125" s="347" t="s">
        <v>211</v>
      </c>
      <c r="G125" s="80" t="s">
        <v>212</v>
      </c>
      <c r="H125" s="62" t="s">
        <v>855</v>
      </c>
      <c r="I125" s="80" t="s">
        <v>90</v>
      </c>
      <c r="J125" s="357">
        <v>4.26</v>
      </c>
      <c r="K125" s="353">
        <f t="shared" si="14"/>
        <v>12</v>
      </c>
      <c r="L125" s="354">
        <v>12</v>
      </c>
      <c r="M125" s="458" t="str">
        <f>IF(L125="nio","",VLOOKUP(L125,'3-Productie normen'!$B$31:$H$45,3,FALSE))</f>
        <v>1 x per maand</v>
      </c>
      <c r="N125" s="355" t="e">
        <f t="shared" si="11"/>
        <v>#DIV/0!</v>
      </c>
      <c r="O125" s="356">
        <f>IF(L125="nio",0,IF(L125&gt;0,VLOOKUP(H125,'3-Productie normen'!A:P,VLOOKUP(L125,'3-Productie normen'!$B$31:$C$45,2,FALSE),FALSE)))/VLOOKUP(B125,'2-Kosten per locatie'!$A$13:$D$30,4,FALSE)</f>
        <v>0</v>
      </c>
      <c r="P125" s="81" t="str">
        <f>VLOOKUP(H125,'3-Productie normen'!A:T,20,FALSE)</f>
        <v>V</v>
      </c>
      <c r="Q125" s="457" t="s">
        <v>692</v>
      </c>
      <c r="S125" s="359">
        <f t="shared" si="12"/>
        <v>51.12</v>
      </c>
    </row>
    <row r="126" spans="1:19" ht="14.1" customHeight="1">
      <c r="A126" s="71">
        <f t="shared" si="15"/>
        <v>126</v>
      </c>
      <c r="B126" s="50" t="s">
        <v>661</v>
      </c>
      <c r="C126" s="50" t="s">
        <v>676</v>
      </c>
      <c r="D126" s="431" t="s">
        <v>849</v>
      </c>
      <c r="E126" s="425" t="s">
        <v>193</v>
      </c>
      <c r="F126" s="347" t="s">
        <v>213</v>
      </c>
      <c r="G126" s="80" t="s">
        <v>206</v>
      </c>
      <c r="H126" s="50" t="s">
        <v>855</v>
      </c>
      <c r="I126" s="80" t="s">
        <v>90</v>
      </c>
      <c r="J126" s="357">
        <v>5.62</v>
      </c>
      <c r="K126" s="353">
        <f t="shared" si="14"/>
        <v>12</v>
      </c>
      <c r="L126" s="354">
        <v>12</v>
      </c>
      <c r="M126" s="458" t="str">
        <f>IF(L126="nio","",VLOOKUP(L126,'3-Productie normen'!$B$31:$H$45,3,FALSE))</f>
        <v>1 x per maand</v>
      </c>
      <c r="N126" s="355" t="e">
        <f t="shared" si="11"/>
        <v>#DIV/0!</v>
      </c>
      <c r="O126" s="356">
        <f>IF(L126="nio",0,IF(L126&gt;0,VLOOKUP(H126,'3-Productie normen'!A:P,VLOOKUP(L126,'3-Productie normen'!$B$31:$C$45,2,FALSE),FALSE)))/VLOOKUP(B126,'2-Kosten per locatie'!$A$13:$D$30,4,FALSE)</f>
        <v>0</v>
      </c>
      <c r="P126" s="81" t="str">
        <f>VLOOKUP(H126,'3-Productie normen'!A:T,20,FALSE)</f>
        <v>V</v>
      </c>
      <c r="Q126" s="457" t="s">
        <v>649</v>
      </c>
      <c r="S126" s="359">
        <f t="shared" si="12"/>
        <v>67.44</v>
      </c>
    </row>
    <row r="127" spans="1:19" ht="14.1" customHeight="1">
      <c r="A127" s="71">
        <f t="shared" si="15"/>
        <v>127</v>
      </c>
      <c r="B127" s="50" t="s">
        <v>661</v>
      </c>
      <c r="C127" s="50" t="s">
        <v>676</v>
      </c>
      <c r="D127" s="431" t="s">
        <v>849</v>
      </c>
      <c r="E127" s="425" t="s">
        <v>193</v>
      </c>
      <c r="F127" s="347" t="s">
        <v>214</v>
      </c>
      <c r="G127" s="50" t="s">
        <v>223</v>
      </c>
      <c r="H127" s="50" t="s">
        <v>16</v>
      </c>
      <c r="I127" s="80" t="s">
        <v>639</v>
      </c>
      <c r="J127" s="357">
        <v>4.43</v>
      </c>
      <c r="K127" s="353">
        <f t="shared" si="14"/>
        <v>201</v>
      </c>
      <c r="L127" s="354">
        <v>201</v>
      </c>
      <c r="M127" s="458" t="str">
        <f>IF(L127="nio","",VLOOKUP(L127,'3-Productie normen'!$B$31:$H$45,3,FALSE))</f>
        <v>5 x per week (40 weken + 1 Zomer refreshbeurt)</v>
      </c>
      <c r="N127" s="355" t="e">
        <f t="shared" si="11"/>
        <v>#DIV/0!</v>
      </c>
      <c r="O127" s="356">
        <f>IF(L127="nio",0,IF(L127&gt;0,VLOOKUP(H127,'3-Productie normen'!A:P,VLOOKUP(L127,'3-Productie normen'!$B$31:$C$45,2,FALSE),FALSE)))/VLOOKUP(B127,'2-Kosten per locatie'!$A$13:$D$30,4,FALSE)</f>
        <v>0</v>
      </c>
      <c r="P127" s="81" t="str">
        <f>VLOOKUP(H127,'3-Productie normen'!A:T,20,FALSE)</f>
        <v>S</v>
      </c>
      <c r="Q127" s="457" t="s">
        <v>694</v>
      </c>
      <c r="S127" s="359">
        <f t="shared" si="12"/>
        <v>890.43</v>
      </c>
    </row>
    <row r="128" spans="1:19" ht="14.1" customHeight="1">
      <c r="A128" s="71">
        <f t="shared" si="15"/>
        <v>128</v>
      </c>
      <c r="B128" s="50" t="s">
        <v>661</v>
      </c>
      <c r="C128" s="50" t="s">
        <v>676</v>
      </c>
      <c r="D128" s="431" t="s">
        <v>849</v>
      </c>
      <c r="E128" s="425" t="s">
        <v>193</v>
      </c>
      <c r="F128" s="347" t="s">
        <v>215</v>
      </c>
      <c r="G128" s="50" t="s">
        <v>223</v>
      </c>
      <c r="H128" s="50" t="s">
        <v>16</v>
      </c>
      <c r="I128" s="80" t="s">
        <v>639</v>
      </c>
      <c r="J128" s="357">
        <v>4.5</v>
      </c>
      <c r="K128" s="353">
        <f t="shared" si="14"/>
        <v>201</v>
      </c>
      <c r="L128" s="354">
        <v>201</v>
      </c>
      <c r="M128" s="458" t="str">
        <f>IF(L128="nio","",VLOOKUP(L128,'3-Productie normen'!$B$31:$H$45,3,FALSE))</f>
        <v>5 x per week (40 weken + 1 Zomer refreshbeurt)</v>
      </c>
      <c r="N128" s="355" t="e">
        <f t="shared" si="11"/>
        <v>#DIV/0!</v>
      </c>
      <c r="O128" s="356">
        <f>IF(L128="nio",0,IF(L128&gt;0,VLOOKUP(H128,'3-Productie normen'!A:P,VLOOKUP(L128,'3-Productie normen'!$B$31:$C$45,2,FALSE),FALSE)))/VLOOKUP(B128,'2-Kosten per locatie'!$A$13:$D$30,4,FALSE)</f>
        <v>0</v>
      </c>
      <c r="P128" s="81" t="str">
        <f>VLOOKUP(H128,'3-Productie normen'!A:T,20,FALSE)</f>
        <v>S</v>
      </c>
      <c r="Q128" s="457" t="s">
        <v>694</v>
      </c>
      <c r="S128" s="359">
        <f t="shared" si="12"/>
        <v>904.5</v>
      </c>
    </row>
    <row r="129" spans="1:19" ht="14.1" customHeight="1">
      <c r="A129" s="71">
        <f t="shared" si="15"/>
        <v>129</v>
      </c>
      <c r="B129" s="50" t="s">
        <v>661</v>
      </c>
      <c r="C129" s="50" t="s">
        <v>676</v>
      </c>
      <c r="D129" s="431" t="s">
        <v>849</v>
      </c>
      <c r="E129" s="425" t="s">
        <v>193</v>
      </c>
      <c r="F129" s="347" t="s">
        <v>216</v>
      </c>
      <c r="G129" s="50" t="s">
        <v>223</v>
      </c>
      <c r="H129" s="50" t="s">
        <v>16</v>
      </c>
      <c r="I129" s="80" t="s">
        <v>639</v>
      </c>
      <c r="J129" s="357">
        <v>4.5</v>
      </c>
      <c r="K129" s="353">
        <f t="shared" si="14"/>
        <v>201</v>
      </c>
      <c r="L129" s="354">
        <v>201</v>
      </c>
      <c r="M129" s="458" t="str">
        <f>IF(L129="nio","",VLOOKUP(L129,'3-Productie normen'!$B$31:$H$45,3,FALSE))</f>
        <v>5 x per week (40 weken + 1 Zomer refreshbeurt)</v>
      </c>
      <c r="N129" s="355" t="e">
        <f t="shared" si="11"/>
        <v>#DIV/0!</v>
      </c>
      <c r="O129" s="356">
        <f>IF(L129="nio",0,IF(L129&gt;0,VLOOKUP(H129,'3-Productie normen'!A:P,VLOOKUP(L129,'3-Productie normen'!$B$31:$C$45,2,FALSE),FALSE)))/VLOOKUP(B129,'2-Kosten per locatie'!$A$13:$D$30,4,FALSE)</f>
        <v>0</v>
      </c>
      <c r="P129" s="81" t="str">
        <f>VLOOKUP(H129,'3-Productie normen'!A:T,20,FALSE)</f>
        <v>S</v>
      </c>
      <c r="Q129" s="457" t="s">
        <v>694</v>
      </c>
      <c r="S129" s="359">
        <f t="shared" si="12"/>
        <v>904.5</v>
      </c>
    </row>
    <row r="130" spans="1:19" ht="14.1" customHeight="1">
      <c r="A130" s="71">
        <f t="shared" si="15"/>
        <v>130</v>
      </c>
      <c r="B130" s="50" t="s">
        <v>661</v>
      </c>
      <c r="C130" s="50" t="s">
        <v>676</v>
      </c>
      <c r="D130" s="431" t="s">
        <v>849</v>
      </c>
      <c r="E130" s="425" t="s">
        <v>193</v>
      </c>
      <c r="F130" s="347" t="s">
        <v>217</v>
      </c>
      <c r="G130" s="80" t="s">
        <v>206</v>
      </c>
      <c r="H130" s="50" t="s">
        <v>855</v>
      </c>
      <c r="I130" s="80" t="s">
        <v>90</v>
      </c>
      <c r="J130" s="357">
        <v>4.5500001907348597</v>
      </c>
      <c r="K130" s="353">
        <f t="shared" si="14"/>
        <v>12</v>
      </c>
      <c r="L130" s="354">
        <v>12</v>
      </c>
      <c r="M130" s="458" t="str">
        <f>IF(L130="nio","",VLOOKUP(L130,'3-Productie normen'!$B$31:$H$45,3,FALSE))</f>
        <v>1 x per maand</v>
      </c>
      <c r="N130" s="355" t="e">
        <f t="shared" si="11"/>
        <v>#DIV/0!</v>
      </c>
      <c r="O130" s="356">
        <f>IF(L130="nio",0,IF(L130&gt;0,VLOOKUP(H130,'3-Productie normen'!A:P,VLOOKUP(L130,'3-Productie normen'!$B$31:$C$45,2,FALSE),FALSE)))/VLOOKUP(B130,'2-Kosten per locatie'!$A$13:$D$30,4,FALSE)</f>
        <v>0</v>
      </c>
      <c r="P130" s="81" t="str">
        <f>VLOOKUP(H130,'3-Productie normen'!A:T,20,FALSE)</f>
        <v>V</v>
      </c>
      <c r="Q130" s="457"/>
      <c r="S130" s="359">
        <f t="shared" si="12"/>
        <v>54.600002288818317</v>
      </c>
    </row>
    <row r="131" spans="1:19" ht="14.1" customHeight="1">
      <c r="A131" s="71">
        <f t="shared" si="15"/>
        <v>131</v>
      </c>
      <c r="B131" s="50" t="s">
        <v>661</v>
      </c>
      <c r="C131" s="50" t="s">
        <v>676</v>
      </c>
      <c r="D131" s="431" t="s">
        <v>849</v>
      </c>
      <c r="E131" s="425" t="s">
        <v>193</v>
      </c>
      <c r="F131" s="347" t="s">
        <v>218</v>
      </c>
      <c r="G131" s="80" t="s">
        <v>196</v>
      </c>
      <c r="H131" s="439" t="s">
        <v>195</v>
      </c>
      <c r="I131" s="80" t="s">
        <v>634</v>
      </c>
      <c r="J131" s="357">
        <v>7.8299999237060502</v>
      </c>
      <c r="K131" s="353">
        <f t="shared" si="14"/>
        <v>200</v>
      </c>
      <c r="L131" s="354">
        <v>200</v>
      </c>
      <c r="M131" s="458" t="str">
        <f>IF(L131="nio","",VLOOKUP(L131,'3-Productie normen'!$B$31:$H$45,3,FALSE))</f>
        <v>5 x per week (40 weken)</v>
      </c>
      <c r="N131" s="355" t="e">
        <f t="shared" si="11"/>
        <v>#DIV/0!</v>
      </c>
      <c r="O131" s="356">
        <f>IF(L131="nio",0,IF(L131&gt;0,VLOOKUP(H131,'3-Productie normen'!A:P,VLOOKUP(L131,'3-Productie normen'!$B$31:$C$45,2,FALSE),FALSE)))/VLOOKUP(B131,'2-Kosten per locatie'!$A$13:$D$30,4,FALSE)</f>
        <v>0</v>
      </c>
      <c r="P131" s="81" t="str">
        <f>VLOOKUP(H131,'3-Productie normen'!A:T,20,FALSE)</f>
        <v>V</v>
      </c>
      <c r="Q131" s="457" t="s">
        <v>697</v>
      </c>
      <c r="S131" s="359">
        <f t="shared" si="12"/>
        <v>1565.99998474121</v>
      </c>
    </row>
    <row r="132" spans="1:19" ht="14.1" customHeight="1">
      <c r="A132" s="71">
        <f t="shared" si="15"/>
        <v>132</v>
      </c>
      <c r="B132" s="50" t="s">
        <v>661</v>
      </c>
      <c r="C132" s="50" t="s">
        <v>676</v>
      </c>
      <c r="D132" s="431" t="s">
        <v>849</v>
      </c>
      <c r="E132" s="425" t="s">
        <v>193</v>
      </c>
      <c r="F132" s="347" t="s">
        <v>220</v>
      </c>
      <c r="G132" s="80" t="s">
        <v>282</v>
      </c>
      <c r="H132" s="80" t="s">
        <v>237</v>
      </c>
      <c r="I132" s="80" t="s">
        <v>635</v>
      </c>
      <c r="J132" s="357">
        <v>14.45</v>
      </c>
      <c r="K132" s="353">
        <f t="shared" si="14"/>
        <v>120</v>
      </c>
      <c r="L132" s="354">
        <v>120</v>
      </c>
      <c r="M132" s="458" t="str">
        <f>IF(L132="nio","",VLOOKUP(L132,'3-Productie normen'!$B$31:$H$45,3,FALSE))</f>
        <v>3 x per week (40 weken)</v>
      </c>
      <c r="N132" s="355" t="e">
        <f t="shared" si="11"/>
        <v>#DIV/0!</v>
      </c>
      <c r="O132" s="356">
        <f>IF(L132="nio",0,IF(L132&gt;0,VLOOKUP(H132,'3-Productie normen'!A:P,VLOOKUP(L132,'3-Productie normen'!$B$31:$C$45,2,FALSE),FALSE)))/VLOOKUP(B132,'2-Kosten per locatie'!$A$13:$D$30,4,FALSE)</f>
        <v>0</v>
      </c>
      <c r="P132" s="81" t="str">
        <f>VLOOKUP(H132,'3-Productie normen'!A:T,20,FALSE)</f>
        <v>L</v>
      </c>
      <c r="Q132" s="457" t="s">
        <v>649</v>
      </c>
      <c r="S132" s="359">
        <f t="shared" si="12"/>
        <v>1734</v>
      </c>
    </row>
    <row r="133" spans="1:19" ht="14.1" customHeight="1">
      <c r="A133" s="71">
        <f t="shared" si="15"/>
        <v>133</v>
      </c>
      <c r="B133" s="50" t="s">
        <v>661</v>
      </c>
      <c r="C133" s="50" t="s">
        <v>676</v>
      </c>
      <c r="D133" s="431" t="s">
        <v>849</v>
      </c>
      <c r="E133" s="425" t="s">
        <v>193</v>
      </c>
      <c r="F133" s="347" t="s">
        <v>221</v>
      </c>
      <c r="G133" s="80" t="s">
        <v>238</v>
      </c>
      <c r="H133" s="80" t="s">
        <v>237</v>
      </c>
      <c r="I133" s="80" t="s">
        <v>635</v>
      </c>
      <c r="J133" s="357">
        <v>55.91</v>
      </c>
      <c r="K133" s="353">
        <f t="shared" si="14"/>
        <v>201</v>
      </c>
      <c r="L133" s="354">
        <v>201</v>
      </c>
      <c r="M133" s="458" t="str">
        <f>IF(L133="nio","",VLOOKUP(L133,'3-Productie normen'!$B$31:$H$45,3,FALSE))</f>
        <v>5 x per week (40 weken + 1 Zomer refreshbeurt)</v>
      </c>
      <c r="N133" s="355" t="e">
        <f t="shared" si="11"/>
        <v>#DIV/0!</v>
      </c>
      <c r="O133" s="356">
        <f>IF(L133="nio",0,IF(L133&gt;0,VLOOKUP(H133,'3-Productie normen'!A:P,VLOOKUP(L133,'3-Productie normen'!$B$31:$C$45,2,FALSE),FALSE)))/VLOOKUP(B133,'2-Kosten per locatie'!$A$13:$D$30,4,FALSE)</f>
        <v>0</v>
      </c>
      <c r="P133" s="81" t="str">
        <f>VLOOKUP(H133,'3-Productie normen'!A:T,20,FALSE)</f>
        <v>L</v>
      </c>
      <c r="Q133" s="457" t="s">
        <v>703</v>
      </c>
      <c r="S133" s="359">
        <f t="shared" si="12"/>
        <v>11237.91</v>
      </c>
    </row>
    <row r="134" spans="1:19" ht="14.1" customHeight="1">
      <c r="A134" s="71">
        <f t="shared" si="15"/>
        <v>134</v>
      </c>
      <c r="B134" s="50" t="s">
        <v>661</v>
      </c>
      <c r="C134" s="50" t="s">
        <v>676</v>
      </c>
      <c r="D134" s="431" t="s">
        <v>849</v>
      </c>
      <c r="E134" s="429" t="s">
        <v>193</v>
      </c>
      <c r="F134" s="349" t="s">
        <v>359</v>
      </c>
      <c r="G134" s="85" t="s">
        <v>313</v>
      </c>
      <c r="H134" s="85" t="s">
        <v>237</v>
      </c>
      <c r="I134" s="86" t="s">
        <v>178</v>
      </c>
      <c r="J134" s="342">
        <v>7.8099999427795401</v>
      </c>
      <c r="K134" s="353">
        <f t="shared" si="14"/>
        <v>40</v>
      </c>
      <c r="L134" s="354">
        <v>40</v>
      </c>
      <c r="M134" s="458" t="str">
        <f>IF(L134="nio","",VLOOKUP(L134,'3-Productie normen'!$B$31:$H$45,3,FALSE))</f>
        <v>1 x per week (40 weken)</v>
      </c>
      <c r="N134" s="355" t="e">
        <f t="shared" si="11"/>
        <v>#DIV/0!</v>
      </c>
      <c r="O134" s="356">
        <f>IF(L134="nio",0,IF(L134&gt;0,VLOOKUP(H134,'3-Productie normen'!A:P,VLOOKUP(L134,'3-Productie normen'!$B$31:$C$45,2,FALSE),FALSE)))/VLOOKUP(B134,'2-Kosten per locatie'!$A$13:$D$30,4,FALSE)</f>
        <v>0</v>
      </c>
      <c r="P134" s="81" t="str">
        <f>VLOOKUP(H134,'3-Productie normen'!A:T,20,FALSE)</f>
        <v>L</v>
      </c>
      <c r="Q134" s="457" t="s">
        <v>649</v>
      </c>
      <c r="S134" s="359">
        <f t="shared" si="12"/>
        <v>312.39999771118158</v>
      </c>
    </row>
    <row r="135" spans="1:19" ht="14.1" customHeight="1">
      <c r="A135" s="71">
        <f t="shared" si="15"/>
        <v>135</v>
      </c>
      <c r="B135" s="50" t="s">
        <v>661</v>
      </c>
      <c r="C135" s="50" t="s">
        <v>676</v>
      </c>
      <c r="D135" s="431" t="s">
        <v>849</v>
      </c>
      <c r="E135" s="429" t="s">
        <v>193</v>
      </c>
      <c r="F135" s="349" t="s">
        <v>222</v>
      </c>
      <c r="G135" s="85" t="s">
        <v>238</v>
      </c>
      <c r="H135" s="85" t="s">
        <v>237</v>
      </c>
      <c r="I135" s="86" t="s">
        <v>635</v>
      </c>
      <c r="J135" s="342">
        <v>55.77</v>
      </c>
      <c r="K135" s="353">
        <f t="shared" si="14"/>
        <v>201</v>
      </c>
      <c r="L135" s="354">
        <v>201</v>
      </c>
      <c r="M135" s="458" t="str">
        <f>IF(L135="nio","",VLOOKUP(L135,'3-Productie normen'!$B$31:$H$45,3,FALSE))</f>
        <v>5 x per week (40 weken + 1 Zomer refreshbeurt)</v>
      </c>
      <c r="N135" s="355" t="e">
        <f t="shared" si="11"/>
        <v>#DIV/0!</v>
      </c>
      <c r="O135" s="356">
        <f>IF(L135="nio",0,IF(L135&gt;0,VLOOKUP(H135,'3-Productie normen'!A:P,VLOOKUP(L135,'3-Productie normen'!$B$31:$C$45,2,FALSE),FALSE)))/VLOOKUP(B135,'2-Kosten per locatie'!$A$13:$D$30,4,FALSE)</f>
        <v>0</v>
      </c>
      <c r="P135" s="81" t="str">
        <f>VLOOKUP(H135,'3-Productie normen'!A:T,20,FALSE)</f>
        <v>L</v>
      </c>
      <c r="Q135" s="457" t="s">
        <v>703</v>
      </c>
      <c r="S135" s="359">
        <f t="shared" si="12"/>
        <v>11209.77</v>
      </c>
    </row>
    <row r="136" spans="1:19" ht="14.1" customHeight="1">
      <c r="A136" s="71">
        <f t="shared" si="15"/>
        <v>136</v>
      </c>
      <c r="B136" s="50" t="s">
        <v>661</v>
      </c>
      <c r="C136" s="50" t="s">
        <v>676</v>
      </c>
      <c r="D136" s="431" t="s">
        <v>849</v>
      </c>
      <c r="E136" s="429" t="s">
        <v>193</v>
      </c>
      <c r="F136" s="349" t="s">
        <v>360</v>
      </c>
      <c r="G136" s="85" t="s">
        <v>313</v>
      </c>
      <c r="H136" s="85" t="s">
        <v>237</v>
      </c>
      <c r="I136" s="86" t="s">
        <v>178</v>
      </c>
      <c r="J136" s="342">
        <v>7.8099999427795401</v>
      </c>
      <c r="K136" s="353">
        <f t="shared" si="14"/>
        <v>40</v>
      </c>
      <c r="L136" s="354">
        <v>40</v>
      </c>
      <c r="M136" s="458" t="str">
        <f>IF(L136="nio","",VLOOKUP(L136,'3-Productie normen'!$B$31:$H$45,3,FALSE))</f>
        <v>1 x per week (40 weken)</v>
      </c>
      <c r="N136" s="355" t="e">
        <f t="shared" si="11"/>
        <v>#DIV/0!</v>
      </c>
      <c r="O136" s="356">
        <f>IF(L136="nio",0,IF(L136&gt;0,VLOOKUP(H136,'3-Productie normen'!A:P,VLOOKUP(L136,'3-Productie normen'!$B$31:$C$45,2,FALSE),FALSE)))/VLOOKUP(B136,'2-Kosten per locatie'!$A$13:$D$30,4,FALSE)</f>
        <v>0</v>
      </c>
      <c r="P136" s="81" t="str">
        <f>VLOOKUP(H136,'3-Productie normen'!A:T,20,FALSE)</f>
        <v>L</v>
      </c>
      <c r="Q136" s="457" t="s">
        <v>649</v>
      </c>
      <c r="S136" s="359">
        <f t="shared" si="12"/>
        <v>312.39999771118158</v>
      </c>
    </row>
    <row r="137" spans="1:19" ht="14.1" customHeight="1">
      <c r="A137" s="71">
        <f t="shared" si="15"/>
        <v>137</v>
      </c>
      <c r="B137" s="50" t="s">
        <v>661</v>
      </c>
      <c r="C137" s="50" t="s">
        <v>676</v>
      </c>
      <c r="D137" s="431" t="s">
        <v>849</v>
      </c>
      <c r="E137" s="429" t="s">
        <v>193</v>
      </c>
      <c r="F137" s="349" t="s">
        <v>224</v>
      </c>
      <c r="G137" s="85" t="s">
        <v>198</v>
      </c>
      <c r="H137" s="439" t="s">
        <v>195</v>
      </c>
      <c r="I137" s="86" t="s">
        <v>635</v>
      </c>
      <c r="J137" s="342">
        <v>29.41</v>
      </c>
      <c r="K137" s="353">
        <f t="shared" si="14"/>
        <v>200</v>
      </c>
      <c r="L137" s="354">
        <v>200</v>
      </c>
      <c r="M137" s="458" t="str">
        <f>IF(L137="nio","",VLOOKUP(L137,'3-Productie normen'!$B$31:$H$45,3,FALSE))</f>
        <v>5 x per week (40 weken)</v>
      </c>
      <c r="N137" s="355" t="e">
        <f t="shared" si="11"/>
        <v>#DIV/0!</v>
      </c>
      <c r="O137" s="356">
        <f>IF(L137="nio",0,IF(L137&gt;0,VLOOKUP(H137,'3-Productie normen'!A:P,VLOOKUP(L137,'3-Productie normen'!$B$31:$C$45,2,FALSE),FALSE)))/VLOOKUP(B137,'2-Kosten per locatie'!$A$13:$D$30,4,FALSE)</f>
        <v>0</v>
      </c>
      <c r="P137" s="81" t="str">
        <f>VLOOKUP(H137,'3-Productie normen'!A:T,20,FALSE)</f>
        <v>V</v>
      </c>
      <c r="Q137" s="457" t="s">
        <v>649</v>
      </c>
      <c r="S137" s="359">
        <f t="shared" si="12"/>
        <v>5882</v>
      </c>
    </row>
    <row r="138" spans="1:19" ht="14.1" customHeight="1">
      <c r="A138" s="71">
        <f t="shared" si="15"/>
        <v>138</v>
      </c>
      <c r="B138" s="50" t="s">
        <v>661</v>
      </c>
      <c r="C138" s="50" t="s">
        <v>676</v>
      </c>
      <c r="D138" s="431" t="s">
        <v>849</v>
      </c>
      <c r="E138" s="429" t="s">
        <v>193</v>
      </c>
      <c r="F138" s="349" t="s">
        <v>225</v>
      </c>
      <c r="G138" s="85" t="s">
        <v>198</v>
      </c>
      <c r="H138" s="439" t="s">
        <v>195</v>
      </c>
      <c r="I138" s="86" t="s">
        <v>635</v>
      </c>
      <c r="J138" s="342">
        <v>46.45</v>
      </c>
      <c r="K138" s="353">
        <f t="shared" si="14"/>
        <v>200</v>
      </c>
      <c r="L138" s="354">
        <v>200</v>
      </c>
      <c r="M138" s="458" t="str">
        <f>IF(L138="nio","",VLOOKUP(L138,'3-Productie normen'!$B$31:$H$45,3,FALSE))</f>
        <v>5 x per week (40 weken)</v>
      </c>
      <c r="N138" s="355" t="e">
        <f t="shared" si="11"/>
        <v>#DIV/0!</v>
      </c>
      <c r="O138" s="356">
        <f>IF(L138="nio",0,IF(L138&gt;0,VLOOKUP(H138,'3-Productie normen'!A:P,VLOOKUP(L138,'3-Productie normen'!$B$31:$C$45,2,FALSE),FALSE)))/VLOOKUP(B138,'2-Kosten per locatie'!$A$13:$D$30,4,FALSE)</f>
        <v>0</v>
      </c>
      <c r="P138" s="81" t="str">
        <f>VLOOKUP(H138,'3-Productie normen'!A:T,20,FALSE)</f>
        <v>V</v>
      </c>
      <c r="Q138" s="457" t="s">
        <v>649</v>
      </c>
      <c r="S138" s="359">
        <f t="shared" si="12"/>
        <v>9290</v>
      </c>
    </row>
    <row r="139" spans="1:19" ht="14.1" customHeight="1">
      <c r="A139" s="71">
        <f t="shared" si="15"/>
        <v>139</v>
      </c>
      <c r="B139" s="50" t="s">
        <v>661</v>
      </c>
      <c r="C139" s="50" t="s">
        <v>676</v>
      </c>
      <c r="D139" s="431" t="s">
        <v>849</v>
      </c>
      <c r="E139" s="429" t="s">
        <v>193</v>
      </c>
      <c r="F139" s="349" t="s">
        <v>227</v>
      </c>
      <c r="G139" s="85" t="s">
        <v>254</v>
      </c>
      <c r="H139" s="85" t="s">
        <v>200</v>
      </c>
      <c r="I139" s="85" t="s">
        <v>178</v>
      </c>
      <c r="J139" s="342">
        <v>25.41</v>
      </c>
      <c r="K139" s="353">
        <f t="shared" si="14"/>
        <v>120</v>
      </c>
      <c r="L139" s="354">
        <v>120</v>
      </c>
      <c r="M139" s="458" t="str">
        <f>IF(L139="nio","",VLOOKUP(L139,'3-Productie normen'!$B$31:$H$45,3,FALSE))</f>
        <v>3 x per week (40 weken)</v>
      </c>
      <c r="N139" s="355" t="e">
        <f t="shared" si="11"/>
        <v>#DIV/0!</v>
      </c>
      <c r="O139" s="356">
        <f>IF(L139="nio",0,IF(L139&gt;0,VLOOKUP(H139,'3-Productie normen'!A:P,VLOOKUP(L139,'3-Productie normen'!$B$31:$C$45,2,FALSE),FALSE)))/VLOOKUP(B139,'2-Kosten per locatie'!$A$13:$D$30,4,FALSE)</f>
        <v>0</v>
      </c>
      <c r="P139" s="81" t="str">
        <f>VLOOKUP(H139,'3-Productie normen'!A:T,20,FALSE)</f>
        <v>B</v>
      </c>
      <c r="Q139" s="457" t="s">
        <v>649</v>
      </c>
      <c r="S139" s="359">
        <f t="shared" si="12"/>
        <v>3049.2</v>
      </c>
    </row>
    <row r="140" spans="1:19" ht="14.1" customHeight="1">
      <c r="A140" s="71">
        <f t="shared" si="15"/>
        <v>140</v>
      </c>
      <c r="B140" s="50" t="s">
        <v>661</v>
      </c>
      <c r="C140" s="50" t="s">
        <v>676</v>
      </c>
      <c r="D140" s="431" t="s">
        <v>849</v>
      </c>
      <c r="E140" s="429" t="s">
        <v>193</v>
      </c>
      <c r="F140" s="349" t="s">
        <v>230</v>
      </c>
      <c r="G140" s="85" t="s">
        <v>201</v>
      </c>
      <c r="H140" s="85" t="s">
        <v>200</v>
      </c>
      <c r="I140" s="85" t="s">
        <v>635</v>
      </c>
      <c r="J140" s="342">
        <v>10.180000305175801</v>
      </c>
      <c r="K140" s="353">
        <f t="shared" si="14"/>
        <v>201</v>
      </c>
      <c r="L140" s="354">
        <v>201</v>
      </c>
      <c r="M140" s="458" t="str">
        <f>IF(L140="nio","",VLOOKUP(L140,'3-Productie normen'!$B$31:$H$45,3,FALSE))</f>
        <v>5 x per week (40 weken + 1 Zomer refreshbeurt)</v>
      </c>
      <c r="N140" s="355" t="e">
        <f t="shared" si="11"/>
        <v>#DIV/0!</v>
      </c>
      <c r="O140" s="356">
        <f>IF(L140="nio",0,IF(L140&gt;0,VLOOKUP(H140,'3-Productie normen'!A:P,VLOOKUP(L140,'3-Productie normen'!$B$31:$C$45,2,FALSE),FALSE)))/VLOOKUP(B140,'2-Kosten per locatie'!$A$13:$D$30,4,FALSE)</f>
        <v>0</v>
      </c>
      <c r="P140" s="81" t="str">
        <f>VLOOKUP(H140,'3-Productie normen'!A:T,20,FALSE)</f>
        <v>B</v>
      </c>
      <c r="Q140" s="457" t="s">
        <v>649</v>
      </c>
      <c r="S140" s="359">
        <f t="shared" si="12"/>
        <v>2046.1800613403359</v>
      </c>
    </row>
    <row r="141" spans="1:19" ht="14.1" customHeight="1">
      <c r="A141" s="71">
        <f t="shared" si="15"/>
        <v>141</v>
      </c>
      <c r="B141" s="50" t="s">
        <v>661</v>
      </c>
      <c r="C141" s="50" t="s">
        <v>676</v>
      </c>
      <c r="D141" s="431" t="s">
        <v>849</v>
      </c>
      <c r="E141" s="429" t="s">
        <v>193</v>
      </c>
      <c r="F141" s="349" t="s">
        <v>231</v>
      </c>
      <c r="G141" s="85" t="s">
        <v>203</v>
      </c>
      <c r="H141" s="64" t="s">
        <v>874</v>
      </c>
      <c r="I141" s="85" t="s">
        <v>91</v>
      </c>
      <c r="J141" s="342">
        <v>0.41</v>
      </c>
      <c r="K141" s="353" t="str">
        <f t="shared" si="14"/>
        <v>nio</v>
      </c>
      <c r="L141" s="354" t="s">
        <v>659</v>
      </c>
      <c r="M141" s="458" t="str">
        <f>IF(L141="nio","",VLOOKUP(L141,'3-Productie normen'!$B$31:$H$45,3,FALSE))</f>
        <v/>
      </c>
      <c r="N141" s="355">
        <f t="shared" si="11"/>
        <v>0</v>
      </c>
      <c r="O141" s="356">
        <f>IF(L141="nio",0,IF(L141&gt;0,VLOOKUP(H141,'3-Productie normen'!A:P,VLOOKUP(L141,'3-Productie normen'!$B$31:$C$45,2,FALSE),FALSE)))/VLOOKUP(B141,'2-Kosten per locatie'!$A$13:$D$30,4,FALSE)</f>
        <v>0</v>
      </c>
      <c r="P141" s="81">
        <f>VLOOKUP(H141,'3-Productie normen'!A:T,20,FALSE)</f>
        <v>0</v>
      </c>
      <c r="Q141" s="457" t="s">
        <v>724</v>
      </c>
      <c r="S141" s="359">
        <f t="shared" si="12"/>
        <v>0</v>
      </c>
    </row>
    <row r="142" spans="1:19" ht="14.1" customHeight="1">
      <c r="A142" s="71">
        <f t="shared" si="15"/>
        <v>142</v>
      </c>
      <c r="B142" s="50" t="s">
        <v>661</v>
      </c>
      <c r="C142" s="50" t="s">
        <v>676</v>
      </c>
      <c r="D142" s="431" t="s">
        <v>849</v>
      </c>
      <c r="E142" s="429" t="s">
        <v>193</v>
      </c>
      <c r="F142" s="349" t="s">
        <v>232</v>
      </c>
      <c r="G142" s="85" t="s">
        <v>198</v>
      </c>
      <c r="H142" s="439" t="s">
        <v>195</v>
      </c>
      <c r="I142" s="85" t="s">
        <v>635</v>
      </c>
      <c r="J142" s="342">
        <v>37.61</v>
      </c>
      <c r="K142" s="353">
        <f t="shared" si="14"/>
        <v>200</v>
      </c>
      <c r="L142" s="354">
        <v>200</v>
      </c>
      <c r="M142" s="458" t="str">
        <f>IF(L142="nio","",VLOOKUP(L142,'3-Productie normen'!$B$31:$H$45,3,FALSE))</f>
        <v>5 x per week (40 weken)</v>
      </c>
      <c r="N142" s="355" t="e">
        <f t="shared" si="11"/>
        <v>#DIV/0!</v>
      </c>
      <c r="O142" s="356">
        <f>IF(L142="nio",0,IF(L142&gt;0,VLOOKUP(H142,'3-Productie normen'!A:P,VLOOKUP(L142,'3-Productie normen'!$B$31:$C$45,2,FALSE),FALSE)))/VLOOKUP(B142,'2-Kosten per locatie'!$A$13:$D$30,4,FALSE)</f>
        <v>0</v>
      </c>
      <c r="P142" s="81" t="str">
        <f>VLOOKUP(H142,'3-Productie normen'!A:T,20,FALSE)</f>
        <v>V</v>
      </c>
      <c r="Q142" s="457" t="s">
        <v>649</v>
      </c>
      <c r="S142" s="359">
        <f t="shared" si="12"/>
        <v>7522</v>
      </c>
    </row>
    <row r="143" spans="1:19" ht="14.1" customHeight="1">
      <c r="A143" s="71">
        <f t="shared" si="15"/>
        <v>143</v>
      </c>
      <c r="B143" s="50" t="s">
        <v>661</v>
      </c>
      <c r="C143" s="50" t="s">
        <v>676</v>
      </c>
      <c r="D143" s="431" t="s">
        <v>849</v>
      </c>
      <c r="E143" s="429" t="s">
        <v>193</v>
      </c>
      <c r="F143" s="349" t="s">
        <v>233</v>
      </c>
      <c r="G143" s="85" t="s">
        <v>238</v>
      </c>
      <c r="H143" s="85" t="s">
        <v>237</v>
      </c>
      <c r="I143" s="85" t="s">
        <v>635</v>
      </c>
      <c r="J143" s="342">
        <v>61.959999084472699</v>
      </c>
      <c r="K143" s="353">
        <f t="shared" si="14"/>
        <v>201</v>
      </c>
      <c r="L143" s="354">
        <v>201</v>
      </c>
      <c r="M143" s="458" t="str">
        <f>IF(L143="nio","",VLOOKUP(L143,'3-Productie normen'!$B$31:$H$45,3,FALSE))</f>
        <v>5 x per week (40 weken + 1 Zomer refreshbeurt)</v>
      </c>
      <c r="N143" s="355" t="e">
        <f t="shared" si="11"/>
        <v>#DIV/0!</v>
      </c>
      <c r="O143" s="356">
        <f>IF(L143="nio",0,IF(L143&gt;0,VLOOKUP(H143,'3-Productie normen'!A:P,VLOOKUP(L143,'3-Productie normen'!$B$31:$C$45,2,FALSE),FALSE)))/VLOOKUP(B143,'2-Kosten per locatie'!$A$13:$D$30,4,FALSE)</f>
        <v>0</v>
      </c>
      <c r="P143" s="81" t="str">
        <f>VLOOKUP(H143,'3-Productie normen'!A:T,20,FALSE)</f>
        <v>L</v>
      </c>
      <c r="Q143" s="457" t="s">
        <v>725</v>
      </c>
      <c r="S143" s="359">
        <f t="shared" si="12"/>
        <v>12453.959815979013</v>
      </c>
    </row>
    <row r="144" spans="1:19" ht="14.1" customHeight="1">
      <c r="A144" s="71">
        <f t="shared" si="15"/>
        <v>144</v>
      </c>
      <c r="B144" s="50" t="s">
        <v>661</v>
      </c>
      <c r="C144" s="50" t="s">
        <v>676</v>
      </c>
      <c r="D144" s="431" t="s">
        <v>849</v>
      </c>
      <c r="E144" s="429" t="s">
        <v>193</v>
      </c>
      <c r="F144" s="349" t="s">
        <v>361</v>
      </c>
      <c r="G144" s="85" t="s">
        <v>313</v>
      </c>
      <c r="H144" s="85" t="s">
        <v>237</v>
      </c>
      <c r="I144" s="85" t="s">
        <v>178</v>
      </c>
      <c r="J144" s="342">
        <v>8.6700000762939506</v>
      </c>
      <c r="K144" s="353">
        <f t="shared" si="14"/>
        <v>40</v>
      </c>
      <c r="L144" s="354">
        <v>40</v>
      </c>
      <c r="M144" s="458" t="str">
        <f>IF(L144="nio","",VLOOKUP(L144,'3-Productie normen'!$B$31:$H$45,3,FALSE))</f>
        <v>1 x per week (40 weken)</v>
      </c>
      <c r="N144" s="355" t="e">
        <f t="shared" si="11"/>
        <v>#DIV/0!</v>
      </c>
      <c r="O144" s="356">
        <f>IF(L144="nio",0,IF(L144&gt;0,VLOOKUP(H144,'3-Productie normen'!A:P,VLOOKUP(L144,'3-Productie normen'!$B$31:$C$45,2,FALSE),FALSE)))/VLOOKUP(B144,'2-Kosten per locatie'!$A$13:$D$30,4,FALSE)</f>
        <v>0</v>
      </c>
      <c r="P144" s="81" t="str">
        <f>VLOOKUP(H144,'3-Productie normen'!A:T,20,FALSE)</f>
        <v>L</v>
      </c>
      <c r="Q144" s="457" t="s">
        <v>649</v>
      </c>
      <c r="S144" s="359">
        <f t="shared" si="12"/>
        <v>346.80000305175804</v>
      </c>
    </row>
    <row r="145" spans="1:19" ht="14.1" customHeight="1">
      <c r="A145" s="71">
        <f t="shared" si="15"/>
        <v>145</v>
      </c>
      <c r="B145" s="50" t="s">
        <v>661</v>
      </c>
      <c r="C145" s="50" t="s">
        <v>676</v>
      </c>
      <c r="D145" s="431" t="s">
        <v>849</v>
      </c>
      <c r="E145" s="429" t="s">
        <v>193</v>
      </c>
      <c r="F145" s="349" t="s">
        <v>236</v>
      </c>
      <c r="G145" s="85" t="s">
        <v>223</v>
      </c>
      <c r="H145" s="85" t="s">
        <v>16</v>
      </c>
      <c r="I145" s="85" t="s">
        <v>639</v>
      </c>
      <c r="J145" s="342">
        <v>5.39</v>
      </c>
      <c r="K145" s="353">
        <f t="shared" si="14"/>
        <v>201</v>
      </c>
      <c r="L145" s="354">
        <v>201</v>
      </c>
      <c r="M145" s="458" t="str">
        <f>IF(L145="nio","",VLOOKUP(L145,'3-Productie normen'!$B$31:$H$45,3,FALSE))</f>
        <v>5 x per week (40 weken + 1 Zomer refreshbeurt)</v>
      </c>
      <c r="N145" s="355" t="e">
        <f t="shared" si="11"/>
        <v>#DIV/0!</v>
      </c>
      <c r="O145" s="356">
        <f>IF(L145="nio",0,IF(L145&gt;0,VLOOKUP(H145,'3-Productie normen'!A:P,VLOOKUP(L145,'3-Productie normen'!$B$31:$C$45,2,FALSE),FALSE)))/VLOOKUP(B145,'2-Kosten per locatie'!$A$13:$D$30,4,FALSE)</f>
        <v>0</v>
      </c>
      <c r="P145" s="81" t="str">
        <f>VLOOKUP(H145,'3-Productie normen'!A:T,20,FALSE)</f>
        <v>S</v>
      </c>
      <c r="Q145" s="457" t="s">
        <v>694</v>
      </c>
      <c r="S145" s="359">
        <f t="shared" si="12"/>
        <v>1083.3899999999999</v>
      </c>
    </row>
    <row r="146" spans="1:19" ht="14.1" customHeight="1">
      <c r="A146" s="71">
        <f t="shared" si="15"/>
        <v>146</v>
      </c>
      <c r="B146" s="50" t="s">
        <v>661</v>
      </c>
      <c r="C146" s="50" t="s">
        <v>676</v>
      </c>
      <c r="D146" s="431" t="s">
        <v>849</v>
      </c>
      <c r="E146" s="429" t="s">
        <v>193</v>
      </c>
      <c r="F146" s="349" t="s">
        <v>239</v>
      </c>
      <c r="G146" s="85" t="s">
        <v>223</v>
      </c>
      <c r="H146" s="85" t="s">
        <v>16</v>
      </c>
      <c r="I146" s="85" t="s">
        <v>639</v>
      </c>
      <c r="J146" s="342">
        <v>5.39</v>
      </c>
      <c r="K146" s="353">
        <f t="shared" si="14"/>
        <v>201</v>
      </c>
      <c r="L146" s="354">
        <v>201</v>
      </c>
      <c r="M146" s="458" t="str">
        <f>IF(L146="nio","",VLOOKUP(L146,'3-Productie normen'!$B$31:$H$45,3,FALSE))</f>
        <v>5 x per week (40 weken + 1 Zomer refreshbeurt)</v>
      </c>
      <c r="N146" s="355" t="e">
        <f t="shared" si="11"/>
        <v>#DIV/0!</v>
      </c>
      <c r="O146" s="356">
        <f>IF(L146="nio",0,IF(L146&gt;0,VLOOKUP(H146,'3-Productie normen'!A:P,VLOOKUP(L146,'3-Productie normen'!$B$31:$C$45,2,FALSE),FALSE)))/VLOOKUP(B146,'2-Kosten per locatie'!$A$13:$D$30,4,FALSE)</f>
        <v>0</v>
      </c>
      <c r="P146" s="81" t="str">
        <f>VLOOKUP(H146,'3-Productie normen'!A:T,20,FALSE)</f>
        <v>S</v>
      </c>
      <c r="Q146" s="457" t="s">
        <v>694</v>
      </c>
      <c r="S146" s="359">
        <f t="shared" si="12"/>
        <v>1083.3899999999999</v>
      </c>
    </row>
    <row r="147" spans="1:19" ht="14.1" customHeight="1">
      <c r="A147" s="71">
        <f t="shared" si="15"/>
        <v>147</v>
      </c>
      <c r="B147" s="50" t="s">
        <v>661</v>
      </c>
      <c r="C147" s="50" t="s">
        <v>676</v>
      </c>
      <c r="D147" s="431" t="s">
        <v>849</v>
      </c>
      <c r="E147" s="429" t="s">
        <v>193</v>
      </c>
      <c r="F147" s="349" t="s">
        <v>240</v>
      </c>
      <c r="G147" s="85" t="s">
        <v>238</v>
      </c>
      <c r="H147" s="85" t="s">
        <v>237</v>
      </c>
      <c r="I147" s="85" t="s">
        <v>635</v>
      </c>
      <c r="J147" s="342">
        <v>62.21</v>
      </c>
      <c r="K147" s="353">
        <f t="shared" si="14"/>
        <v>201</v>
      </c>
      <c r="L147" s="354">
        <v>201</v>
      </c>
      <c r="M147" s="458" t="str">
        <f>IF(L147="nio","",VLOOKUP(L147,'3-Productie normen'!$B$31:$H$45,3,FALSE))</f>
        <v>5 x per week (40 weken + 1 Zomer refreshbeurt)</v>
      </c>
      <c r="N147" s="355" t="e">
        <f t="shared" si="11"/>
        <v>#DIV/0!</v>
      </c>
      <c r="O147" s="356">
        <f>IF(L147="nio",0,IF(L147&gt;0,VLOOKUP(H147,'3-Productie normen'!A:P,VLOOKUP(L147,'3-Productie normen'!$B$31:$C$45,2,FALSE),FALSE)))/VLOOKUP(B147,'2-Kosten per locatie'!$A$13:$D$30,4,FALSE)</f>
        <v>0</v>
      </c>
      <c r="P147" s="81" t="str">
        <f>VLOOKUP(H147,'3-Productie normen'!A:T,20,FALSE)</f>
        <v>L</v>
      </c>
      <c r="Q147" s="457" t="s">
        <v>725</v>
      </c>
      <c r="S147" s="359">
        <f t="shared" si="12"/>
        <v>12504.210000000001</v>
      </c>
    </row>
    <row r="148" spans="1:19" ht="14.1" customHeight="1">
      <c r="A148" s="71">
        <f t="shared" si="15"/>
        <v>148</v>
      </c>
      <c r="B148" s="50" t="s">
        <v>661</v>
      </c>
      <c r="C148" s="50" t="s">
        <v>676</v>
      </c>
      <c r="D148" s="431" t="s">
        <v>849</v>
      </c>
      <c r="E148" s="429" t="s">
        <v>193</v>
      </c>
      <c r="F148" s="349" t="s">
        <v>241</v>
      </c>
      <c r="G148" s="85" t="s">
        <v>325</v>
      </c>
      <c r="H148" s="84" t="s">
        <v>149</v>
      </c>
      <c r="I148" s="85" t="s">
        <v>635</v>
      </c>
      <c r="J148" s="342">
        <v>3.69</v>
      </c>
      <c r="K148" s="353">
        <f t="shared" si="14"/>
        <v>200</v>
      </c>
      <c r="L148" s="354">
        <v>200</v>
      </c>
      <c r="M148" s="458" t="str">
        <f>IF(L148="nio","",VLOOKUP(L148,'3-Productie normen'!$B$31:$H$45,3,FALSE))</f>
        <v>5 x per week (40 weken)</v>
      </c>
      <c r="N148" s="355" t="e">
        <f t="shared" si="11"/>
        <v>#DIV/0!</v>
      </c>
      <c r="O148" s="356">
        <f>IF(L148="nio",0,IF(L148&gt;0,VLOOKUP(H148,'3-Productie normen'!A:P,VLOOKUP(L148,'3-Productie normen'!$B$31:$C$45,2,FALSE),FALSE)))/VLOOKUP(B148,'2-Kosten per locatie'!$A$13:$D$30,4,FALSE)</f>
        <v>0</v>
      </c>
      <c r="P148" s="81" t="str">
        <f>VLOOKUP(H148,'3-Productie normen'!A:T,20,FALSE)</f>
        <v>V</v>
      </c>
      <c r="Q148" s="457" t="s">
        <v>649</v>
      </c>
      <c r="S148" s="359">
        <f t="shared" si="12"/>
        <v>738</v>
      </c>
    </row>
    <row r="149" spans="1:19" ht="14.1" customHeight="1">
      <c r="A149" s="71">
        <f t="shared" si="15"/>
        <v>149</v>
      </c>
      <c r="B149" s="50" t="s">
        <v>661</v>
      </c>
      <c r="C149" s="50" t="s">
        <v>676</v>
      </c>
      <c r="D149" s="431" t="s">
        <v>849</v>
      </c>
      <c r="E149" s="429" t="s">
        <v>193</v>
      </c>
      <c r="F149" s="349" t="s">
        <v>284</v>
      </c>
      <c r="G149" s="85" t="s">
        <v>203</v>
      </c>
      <c r="H149" s="64" t="s">
        <v>874</v>
      </c>
      <c r="I149" s="85" t="s">
        <v>635</v>
      </c>
      <c r="J149" s="342">
        <v>2.3499999046325701</v>
      </c>
      <c r="K149" s="353" t="str">
        <f t="shared" si="14"/>
        <v>nio</v>
      </c>
      <c r="L149" s="354" t="s">
        <v>659</v>
      </c>
      <c r="M149" s="458" t="str">
        <f>IF(L149="nio","",VLOOKUP(L149,'3-Productie normen'!$B$31:$H$45,3,FALSE))</f>
        <v/>
      </c>
      <c r="N149" s="355">
        <f t="shared" si="11"/>
        <v>0</v>
      </c>
      <c r="O149" s="356">
        <f>IF(L149="nio",0,IF(L149&gt;0,VLOOKUP(H149,'3-Productie normen'!A:P,VLOOKUP(L149,'3-Productie normen'!$B$31:$C$45,2,FALSE),FALSE)))/VLOOKUP(B149,'2-Kosten per locatie'!$A$13:$D$30,4,FALSE)</f>
        <v>0</v>
      </c>
      <c r="P149" s="81">
        <f>VLOOKUP(H149,'3-Productie normen'!A:T,20,FALSE)</f>
        <v>0</v>
      </c>
      <c r="Q149" s="457" t="s">
        <v>726</v>
      </c>
      <c r="S149" s="359">
        <f t="shared" si="12"/>
        <v>0</v>
      </c>
    </row>
    <row r="150" spans="1:19" ht="14.1" customHeight="1">
      <c r="A150" s="71">
        <f t="shared" si="15"/>
        <v>150</v>
      </c>
      <c r="B150" s="50" t="s">
        <v>661</v>
      </c>
      <c r="C150" s="50" t="s">
        <v>676</v>
      </c>
      <c r="D150" s="431" t="s">
        <v>849</v>
      </c>
      <c r="E150" s="429" t="s">
        <v>193</v>
      </c>
      <c r="F150" s="349" t="s">
        <v>285</v>
      </c>
      <c r="G150" s="85" t="s">
        <v>301</v>
      </c>
      <c r="H150" s="439" t="s">
        <v>195</v>
      </c>
      <c r="I150" s="85" t="s">
        <v>635</v>
      </c>
      <c r="J150" s="342">
        <v>25.110000610351602</v>
      </c>
      <c r="K150" s="353">
        <f t="shared" si="14"/>
        <v>200</v>
      </c>
      <c r="L150" s="354">
        <v>200</v>
      </c>
      <c r="M150" s="458" t="str">
        <f>IF(L150="nio","",VLOOKUP(L150,'3-Productie normen'!$B$31:$H$45,3,FALSE))</f>
        <v>5 x per week (40 weken)</v>
      </c>
      <c r="N150" s="355" t="e">
        <f t="shared" si="11"/>
        <v>#DIV/0!</v>
      </c>
      <c r="O150" s="356">
        <f>IF(L150="nio",0,IF(L150&gt;0,VLOOKUP(H150,'3-Productie normen'!A:P,VLOOKUP(L150,'3-Productie normen'!$B$31:$C$45,2,FALSE),FALSE)))/VLOOKUP(B150,'2-Kosten per locatie'!$A$13:$D$30,4,FALSE)</f>
        <v>0</v>
      </c>
      <c r="P150" s="81" t="str">
        <f>VLOOKUP(H150,'3-Productie normen'!A:T,20,FALSE)</f>
        <v>V</v>
      </c>
      <c r="Q150" s="457" t="s">
        <v>649</v>
      </c>
      <c r="S150" s="359">
        <f t="shared" si="12"/>
        <v>5022.0001220703207</v>
      </c>
    </row>
    <row r="151" spans="1:19" ht="14.1" customHeight="1">
      <c r="A151" s="71">
        <f t="shared" si="15"/>
        <v>151</v>
      </c>
      <c r="B151" s="50" t="s">
        <v>661</v>
      </c>
      <c r="C151" s="50" t="s">
        <v>676</v>
      </c>
      <c r="D151" s="431" t="s">
        <v>849</v>
      </c>
      <c r="E151" s="429" t="s">
        <v>193</v>
      </c>
      <c r="F151" s="349" t="s">
        <v>285</v>
      </c>
      <c r="G151" s="85" t="s">
        <v>278</v>
      </c>
      <c r="H151" s="439" t="s">
        <v>195</v>
      </c>
      <c r="I151" s="85" t="s">
        <v>635</v>
      </c>
      <c r="J151" s="342">
        <v>209.330001831055</v>
      </c>
      <c r="K151" s="353">
        <f t="shared" si="14"/>
        <v>255</v>
      </c>
      <c r="L151" s="354">
        <v>255</v>
      </c>
      <c r="M151" s="458" t="str">
        <f>IF(L151="nio","",VLOOKUP(L151,'3-Productie normen'!$B$31:$H$45,3,FALSE))</f>
        <v>5 x per week (52 weken)</v>
      </c>
      <c r="N151" s="355" t="e">
        <f t="shared" si="11"/>
        <v>#DIV/0!</v>
      </c>
      <c r="O151" s="356">
        <f>IF(L151="nio",0,IF(L151&gt;0,VLOOKUP(H151,'3-Productie normen'!A:P,VLOOKUP(L151,'3-Productie normen'!$B$31:$C$45,2,FALSE),FALSE)))/VLOOKUP(B151,'2-Kosten per locatie'!$A$13:$D$30,4,FALSE)</f>
        <v>0</v>
      </c>
      <c r="P151" s="81" t="str">
        <f>VLOOKUP(H151,'3-Productie normen'!A:T,20,FALSE)</f>
        <v>V</v>
      </c>
      <c r="Q151" s="457" t="s">
        <v>649</v>
      </c>
      <c r="S151" s="359">
        <f t="shared" si="12"/>
        <v>53379.150466919025</v>
      </c>
    </row>
    <row r="152" spans="1:19" ht="14.1" customHeight="1">
      <c r="A152" s="71">
        <f t="shared" si="15"/>
        <v>152</v>
      </c>
      <c r="B152" s="50" t="s">
        <v>661</v>
      </c>
      <c r="C152" s="50" t="s">
        <v>676</v>
      </c>
      <c r="D152" s="431" t="s">
        <v>849</v>
      </c>
      <c r="E152" s="429" t="s">
        <v>193</v>
      </c>
      <c r="F152" s="349" t="s">
        <v>362</v>
      </c>
      <c r="G152" s="85" t="s">
        <v>206</v>
      </c>
      <c r="H152" s="50" t="s">
        <v>855</v>
      </c>
      <c r="I152" s="85" t="s">
        <v>644</v>
      </c>
      <c r="J152" s="342">
        <v>0.92000001668930098</v>
      </c>
      <c r="K152" s="353">
        <f t="shared" si="14"/>
        <v>12</v>
      </c>
      <c r="L152" s="354">
        <v>12</v>
      </c>
      <c r="M152" s="458" t="str">
        <f>IF(L152="nio","",VLOOKUP(L152,'3-Productie normen'!$B$31:$H$45,3,FALSE))</f>
        <v>1 x per maand</v>
      </c>
      <c r="N152" s="355" t="e">
        <f t="shared" si="11"/>
        <v>#DIV/0!</v>
      </c>
      <c r="O152" s="356">
        <f>IF(L152="nio",0,IF(L152&gt;0,VLOOKUP(H152,'3-Productie normen'!A:P,VLOOKUP(L152,'3-Productie normen'!$B$31:$C$45,2,FALSE),FALSE)))/VLOOKUP(B152,'2-Kosten per locatie'!$A$13:$D$30,4,FALSE)</f>
        <v>0</v>
      </c>
      <c r="P152" s="81" t="str">
        <f>VLOOKUP(H152,'3-Productie normen'!A:T,20,FALSE)</f>
        <v>V</v>
      </c>
      <c r="Q152" s="457" t="s">
        <v>649</v>
      </c>
      <c r="S152" s="359">
        <f t="shared" si="12"/>
        <v>11.040000200271612</v>
      </c>
    </row>
    <row r="153" spans="1:19" ht="14.1" customHeight="1">
      <c r="A153" s="71">
        <f t="shared" si="15"/>
        <v>153</v>
      </c>
      <c r="B153" s="50" t="s">
        <v>661</v>
      </c>
      <c r="C153" s="50" t="s">
        <v>676</v>
      </c>
      <c r="D153" s="431" t="s">
        <v>849</v>
      </c>
      <c r="E153" s="429" t="s">
        <v>193</v>
      </c>
      <c r="F153" s="349" t="s">
        <v>286</v>
      </c>
      <c r="G153" s="85" t="s">
        <v>242</v>
      </c>
      <c r="H153" s="80" t="s">
        <v>854</v>
      </c>
      <c r="I153" s="85" t="s">
        <v>635</v>
      </c>
      <c r="J153" s="342">
        <v>86.080001831054702</v>
      </c>
      <c r="K153" s="353">
        <f t="shared" si="14"/>
        <v>255</v>
      </c>
      <c r="L153" s="354">
        <v>255</v>
      </c>
      <c r="M153" s="458" t="str">
        <f>IF(L153="nio","",VLOOKUP(L153,'3-Productie normen'!$B$31:$H$45,3,FALSE))</f>
        <v>5 x per week (52 weken)</v>
      </c>
      <c r="N153" s="355" t="e">
        <f t="shared" si="11"/>
        <v>#DIV/0!</v>
      </c>
      <c r="O153" s="356">
        <f>IF(L153="nio",0,IF(L153&gt;0,VLOOKUP(H153,'3-Productie normen'!A:P,VLOOKUP(L153,'3-Productie normen'!$B$31:$C$45,2,FALSE),FALSE)))/VLOOKUP(B153,'2-Kosten per locatie'!$A$13:$D$30,4,FALSE)</f>
        <v>0</v>
      </c>
      <c r="P153" s="81" t="str">
        <f>VLOOKUP(H153,'3-Productie normen'!A:T,20,FALSE)</f>
        <v>V</v>
      </c>
      <c r="Q153" s="457" t="s">
        <v>649</v>
      </c>
      <c r="S153" s="359">
        <f t="shared" si="12"/>
        <v>21950.400466918949</v>
      </c>
    </row>
    <row r="154" spans="1:19" ht="14.1" customHeight="1">
      <c r="A154" s="71">
        <f t="shared" si="15"/>
        <v>154</v>
      </c>
      <c r="B154" s="50" t="s">
        <v>661</v>
      </c>
      <c r="C154" s="50" t="s">
        <v>676</v>
      </c>
      <c r="D154" s="431" t="s">
        <v>849</v>
      </c>
      <c r="E154" s="429" t="s">
        <v>193</v>
      </c>
      <c r="F154" s="350" t="s">
        <v>363</v>
      </c>
      <c r="G154" s="87" t="s">
        <v>244</v>
      </c>
      <c r="H154" s="50" t="s">
        <v>855</v>
      </c>
      <c r="I154" s="85" t="s">
        <v>635</v>
      </c>
      <c r="J154" s="342">
        <v>6.9499998092651403</v>
      </c>
      <c r="K154" s="353">
        <f t="shared" si="14"/>
        <v>12</v>
      </c>
      <c r="L154" s="354">
        <v>12</v>
      </c>
      <c r="M154" s="458" t="str">
        <f>IF(L154="nio","",VLOOKUP(L154,'3-Productie normen'!$B$31:$H$45,3,FALSE))</f>
        <v>1 x per maand</v>
      </c>
      <c r="N154" s="355" t="e">
        <f t="shared" si="11"/>
        <v>#DIV/0!</v>
      </c>
      <c r="O154" s="356">
        <f>IF(L154="nio",0,IF(L154&gt;0,VLOOKUP(H154,'3-Productie normen'!A:P,VLOOKUP(L154,'3-Productie normen'!$B$31:$C$45,2,FALSE),FALSE)))/VLOOKUP(B154,'2-Kosten per locatie'!$A$13:$D$30,4,FALSE)</f>
        <v>0</v>
      </c>
      <c r="P154" s="81" t="str">
        <f>VLOOKUP(H154,'3-Productie normen'!A:T,20,FALSE)</f>
        <v>V</v>
      </c>
      <c r="Q154" s="457" t="s">
        <v>649</v>
      </c>
      <c r="S154" s="359">
        <f t="shared" si="12"/>
        <v>83.399997711181683</v>
      </c>
    </row>
    <row r="155" spans="1:19" ht="14.1" customHeight="1">
      <c r="A155" s="71">
        <f t="shared" si="15"/>
        <v>155</v>
      </c>
      <c r="B155" s="50" t="s">
        <v>661</v>
      </c>
      <c r="C155" s="50" t="s">
        <v>676</v>
      </c>
      <c r="D155" s="431" t="s">
        <v>849</v>
      </c>
      <c r="E155" s="429" t="s">
        <v>193</v>
      </c>
      <c r="F155" s="349" t="s">
        <v>364</v>
      </c>
      <c r="G155" s="85" t="s">
        <v>206</v>
      </c>
      <c r="H155" s="50" t="s">
        <v>855</v>
      </c>
      <c r="I155" s="85" t="s">
        <v>635</v>
      </c>
      <c r="J155" s="342">
        <v>1.7200000286102299</v>
      </c>
      <c r="K155" s="353">
        <f t="shared" si="14"/>
        <v>12</v>
      </c>
      <c r="L155" s="354">
        <v>12</v>
      </c>
      <c r="M155" s="458" t="str">
        <f>IF(L155="nio","",VLOOKUP(L155,'3-Productie normen'!$B$31:$H$45,3,FALSE))</f>
        <v>1 x per maand</v>
      </c>
      <c r="N155" s="355" t="e">
        <f t="shared" si="11"/>
        <v>#DIV/0!</v>
      </c>
      <c r="O155" s="356">
        <f>IF(L155="nio",0,IF(L155&gt;0,VLOOKUP(H155,'3-Productie normen'!A:P,VLOOKUP(L155,'3-Productie normen'!$B$31:$C$45,2,FALSE),FALSE)))/VLOOKUP(B155,'2-Kosten per locatie'!$A$13:$D$30,4,FALSE)</f>
        <v>0</v>
      </c>
      <c r="P155" s="81" t="str">
        <f>VLOOKUP(H155,'3-Productie normen'!A:T,20,FALSE)</f>
        <v>V</v>
      </c>
      <c r="Q155" s="457" t="s">
        <v>649</v>
      </c>
      <c r="S155" s="359">
        <f t="shared" si="12"/>
        <v>20.640000343322761</v>
      </c>
    </row>
    <row r="156" spans="1:19" ht="14.1" customHeight="1">
      <c r="A156" s="71">
        <f t="shared" si="15"/>
        <v>156</v>
      </c>
      <c r="B156" s="50" t="s">
        <v>661</v>
      </c>
      <c r="C156" s="50" t="s">
        <v>676</v>
      </c>
      <c r="D156" s="431" t="s">
        <v>849</v>
      </c>
      <c r="E156" s="429" t="s">
        <v>193</v>
      </c>
      <c r="F156" s="349" t="s">
        <v>287</v>
      </c>
      <c r="G156" s="85" t="s">
        <v>198</v>
      </c>
      <c r="H156" s="439" t="s">
        <v>195</v>
      </c>
      <c r="I156" s="85" t="s">
        <v>635</v>
      </c>
      <c r="J156" s="342">
        <v>67.089996337890597</v>
      </c>
      <c r="K156" s="353">
        <f t="shared" si="14"/>
        <v>200</v>
      </c>
      <c r="L156" s="354">
        <v>200</v>
      </c>
      <c r="M156" s="458" t="str">
        <f>IF(L156="nio","",VLOOKUP(L156,'3-Productie normen'!$B$31:$H$45,3,FALSE))</f>
        <v>5 x per week (40 weken)</v>
      </c>
      <c r="N156" s="355" t="e">
        <f t="shared" si="11"/>
        <v>#DIV/0!</v>
      </c>
      <c r="O156" s="356">
        <f>IF(L156="nio",0,IF(L156&gt;0,VLOOKUP(H156,'3-Productie normen'!A:P,VLOOKUP(L156,'3-Productie normen'!$B$31:$C$45,2,FALSE),FALSE)))/VLOOKUP(B156,'2-Kosten per locatie'!$A$13:$D$30,4,FALSE)</f>
        <v>0</v>
      </c>
      <c r="P156" s="81" t="str">
        <f>VLOOKUP(H156,'3-Productie normen'!A:T,20,FALSE)</f>
        <v>V</v>
      </c>
      <c r="Q156" s="457" t="s">
        <v>649</v>
      </c>
      <c r="S156" s="359">
        <f t="shared" si="12"/>
        <v>13417.99926757812</v>
      </c>
    </row>
    <row r="157" spans="1:19" ht="14.1" customHeight="1">
      <c r="A157" s="71">
        <f t="shared" si="15"/>
        <v>157</v>
      </c>
      <c r="B157" s="50" t="s">
        <v>661</v>
      </c>
      <c r="C157" s="50" t="s">
        <v>676</v>
      </c>
      <c r="D157" s="431" t="s">
        <v>849</v>
      </c>
      <c r="E157" s="429" t="s">
        <v>193</v>
      </c>
      <c r="F157" s="349" t="s">
        <v>288</v>
      </c>
      <c r="G157" s="85" t="s">
        <v>212</v>
      </c>
      <c r="H157" s="62" t="s">
        <v>855</v>
      </c>
      <c r="I157" s="85" t="s">
        <v>644</v>
      </c>
      <c r="J157" s="342">
        <v>0.58999997377395597</v>
      </c>
      <c r="K157" s="353">
        <f t="shared" si="14"/>
        <v>12</v>
      </c>
      <c r="L157" s="354">
        <v>12</v>
      </c>
      <c r="M157" s="458" t="str">
        <f>IF(L157="nio","",VLOOKUP(L157,'3-Productie normen'!$B$31:$H$45,3,FALSE))</f>
        <v>1 x per maand</v>
      </c>
      <c r="N157" s="355" t="e">
        <f t="shared" si="11"/>
        <v>#DIV/0!</v>
      </c>
      <c r="O157" s="356">
        <f>IF(L157="nio",0,IF(L157&gt;0,VLOOKUP(H157,'3-Productie normen'!A:P,VLOOKUP(L157,'3-Productie normen'!$B$31:$C$45,2,FALSE),FALSE)))/VLOOKUP(B157,'2-Kosten per locatie'!$A$13:$D$30,4,FALSE)</f>
        <v>0</v>
      </c>
      <c r="P157" s="81" t="str">
        <f>VLOOKUP(H157,'3-Productie normen'!A:T,20,FALSE)</f>
        <v>V</v>
      </c>
      <c r="Q157" s="457" t="s">
        <v>692</v>
      </c>
      <c r="S157" s="359">
        <f t="shared" si="12"/>
        <v>7.079999685287472</v>
      </c>
    </row>
    <row r="158" spans="1:19" ht="14.1" customHeight="1">
      <c r="A158" s="71">
        <f t="shared" si="15"/>
        <v>158</v>
      </c>
      <c r="B158" s="50" t="s">
        <v>661</v>
      </c>
      <c r="C158" s="50" t="s">
        <v>676</v>
      </c>
      <c r="D158" s="431" t="s">
        <v>849</v>
      </c>
      <c r="E158" s="429" t="s">
        <v>193</v>
      </c>
      <c r="F158" s="349" t="s">
        <v>290</v>
      </c>
      <c r="G158" s="85" t="s">
        <v>365</v>
      </c>
      <c r="H158" s="85" t="s">
        <v>200</v>
      </c>
      <c r="I158" s="85" t="s">
        <v>635</v>
      </c>
      <c r="J158" s="342">
        <v>20.63</v>
      </c>
      <c r="K158" s="353">
        <f t="shared" si="14"/>
        <v>120</v>
      </c>
      <c r="L158" s="354">
        <v>120</v>
      </c>
      <c r="M158" s="458" t="str">
        <f>IF(L158="nio","",VLOOKUP(L158,'3-Productie normen'!$B$31:$H$45,3,FALSE))</f>
        <v>3 x per week (40 weken)</v>
      </c>
      <c r="N158" s="355" t="e">
        <f t="shared" si="11"/>
        <v>#DIV/0!</v>
      </c>
      <c r="O158" s="356">
        <f>IF(L158="nio",0,IF(L158&gt;0,VLOOKUP(H158,'3-Productie normen'!A:P,VLOOKUP(L158,'3-Productie normen'!$B$31:$C$45,2,FALSE),FALSE)))/VLOOKUP(B158,'2-Kosten per locatie'!$A$13:$D$30,4,FALSE)</f>
        <v>0</v>
      </c>
      <c r="P158" s="81" t="str">
        <f>VLOOKUP(H158,'3-Productie normen'!A:T,20,FALSE)</f>
        <v>B</v>
      </c>
      <c r="Q158" s="457" t="s">
        <v>649</v>
      </c>
      <c r="S158" s="359">
        <f t="shared" si="12"/>
        <v>2475.6</v>
      </c>
    </row>
    <row r="159" spans="1:19" ht="14.1" customHeight="1">
      <c r="A159" s="71">
        <f t="shared" si="15"/>
        <v>159</v>
      </c>
      <c r="B159" s="50" t="s">
        <v>661</v>
      </c>
      <c r="C159" s="50" t="s">
        <v>676</v>
      </c>
      <c r="D159" s="431" t="s">
        <v>849</v>
      </c>
      <c r="E159" s="429" t="s">
        <v>193</v>
      </c>
      <c r="F159" s="349" t="s">
        <v>366</v>
      </c>
      <c r="G159" s="85" t="s">
        <v>206</v>
      </c>
      <c r="H159" s="50" t="s">
        <v>855</v>
      </c>
      <c r="I159" s="85" t="s">
        <v>178</v>
      </c>
      <c r="J159" s="342">
        <v>3.2799999713897701</v>
      </c>
      <c r="K159" s="353">
        <f t="shared" si="14"/>
        <v>12</v>
      </c>
      <c r="L159" s="354">
        <v>12</v>
      </c>
      <c r="M159" s="458" t="str">
        <f>IF(L159="nio","",VLOOKUP(L159,'3-Productie normen'!$B$31:$H$45,3,FALSE))</f>
        <v>1 x per maand</v>
      </c>
      <c r="N159" s="355" t="e">
        <f t="shared" si="11"/>
        <v>#DIV/0!</v>
      </c>
      <c r="O159" s="356">
        <f>IF(L159="nio",0,IF(L159&gt;0,VLOOKUP(H159,'3-Productie normen'!A:P,VLOOKUP(L159,'3-Productie normen'!$B$31:$C$45,2,FALSE),FALSE)))/VLOOKUP(B159,'2-Kosten per locatie'!$A$13:$D$30,4,FALSE)</f>
        <v>0</v>
      </c>
      <c r="P159" s="81" t="str">
        <f>VLOOKUP(H159,'3-Productie normen'!A:T,20,FALSE)</f>
        <v>V</v>
      </c>
      <c r="Q159" s="457" t="s">
        <v>649</v>
      </c>
      <c r="S159" s="359">
        <f t="shared" si="12"/>
        <v>39.359999656677239</v>
      </c>
    </row>
    <row r="160" spans="1:19" ht="14.1" customHeight="1">
      <c r="A160" s="71">
        <f t="shared" si="15"/>
        <v>160</v>
      </c>
      <c r="B160" s="50" t="s">
        <v>661</v>
      </c>
      <c r="C160" s="50" t="s">
        <v>676</v>
      </c>
      <c r="D160" s="431" t="s">
        <v>849</v>
      </c>
      <c r="E160" s="429" t="s">
        <v>193</v>
      </c>
      <c r="F160" s="349" t="s">
        <v>291</v>
      </c>
      <c r="G160" s="85" t="s">
        <v>270</v>
      </c>
      <c r="H160" s="85" t="s">
        <v>237</v>
      </c>
      <c r="I160" s="85" t="s">
        <v>635</v>
      </c>
      <c r="J160" s="342">
        <v>52.86</v>
      </c>
      <c r="K160" s="353">
        <f t="shared" si="14"/>
        <v>201</v>
      </c>
      <c r="L160" s="354">
        <v>201</v>
      </c>
      <c r="M160" s="458" t="str">
        <f>IF(L160="nio","",VLOOKUP(L160,'3-Productie normen'!$B$31:$H$45,3,FALSE))</f>
        <v>5 x per week (40 weken + 1 Zomer refreshbeurt)</v>
      </c>
      <c r="N160" s="355" t="e">
        <f t="shared" si="11"/>
        <v>#DIV/0!</v>
      </c>
      <c r="O160" s="356">
        <f>IF(L160="nio",0,IF(L160&gt;0,VLOOKUP(H160,'3-Productie normen'!A:P,VLOOKUP(L160,'3-Productie normen'!$B$31:$C$45,2,FALSE),FALSE)))/VLOOKUP(B160,'2-Kosten per locatie'!$A$13:$D$30,4,FALSE)</f>
        <v>0</v>
      </c>
      <c r="P160" s="81" t="str">
        <f>VLOOKUP(H160,'3-Productie normen'!A:T,20,FALSE)</f>
        <v>L</v>
      </c>
      <c r="Q160" s="457" t="s">
        <v>708</v>
      </c>
      <c r="S160" s="359">
        <f t="shared" si="12"/>
        <v>10624.86</v>
      </c>
    </row>
    <row r="161" spans="1:19" ht="14.1" customHeight="1">
      <c r="A161" s="71">
        <f t="shared" si="15"/>
        <v>161</v>
      </c>
      <c r="B161" s="50" t="s">
        <v>661</v>
      </c>
      <c r="C161" s="50" t="s">
        <v>676</v>
      </c>
      <c r="D161" s="431" t="s">
        <v>849</v>
      </c>
      <c r="E161" s="429" t="s">
        <v>193</v>
      </c>
      <c r="F161" s="349" t="s">
        <v>292</v>
      </c>
      <c r="G161" s="85" t="s">
        <v>270</v>
      </c>
      <c r="H161" s="85" t="s">
        <v>237</v>
      </c>
      <c r="I161" s="85" t="s">
        <v>635</v>
      </c>
      <c r="J161" s="342">
        <v>52.13</v>
      </c>
      <c r="K161" s="353">
        <f t="shared" si="14"/>
        <v>201</v>
      </c>
      <c r="L161" s="354">
        <v>201</v>
      </c>
      <c r="M161" s="458" t="str">
        <f>IF(L161="nio","",VLOOKUP(L161,'3-Productie normen'!$B$31:$H$45,3,FALSE))</f>
        <v>5 x per week (40 weken + 1 Zomer refreshbeurt)</v>
      </c>
      <c r="N161" s="355" t="e">
        <f t="shared" ref="N161:N224" si="16">IF(L161="nio",0,IF(L161&gt;0,L161*J161/O161,0))</f>
        <v>#DIV/0!</v>
      </c>
      <c r="O161" s="356">
        <f>IF(L161="nio",0,IF(L161&gt;0,VLOOKUP(H161,'3-Productie normen'!A:P,VLOOKUP(L161,'3-Productie normen'!$B$31:$C$45,2,FALSE),FALSE)))/VLOOKUP(B161,'2-Kosten per locatie'!$A$13:$D$30,4,FALSE)</f>
        <v>0</v>
      </c>
      <c r="P161" s="81" t="str">
        <f>VLOOKUP(H161,'3-Productie normen'!A:T,20,FALSE)</f>
        <v>L</v>
      </c>
      <c r="Q161" s="457" t="s">
        <v>727</v>
      </c>
      <c r="S161" s="359">
        <f t="shared" ref="S161:S224" si="17">IF(L161="nio",0,K161*J161)</f>
        <v>10478.130000000001</v>
      </c>
    </row>
    <row r="162" spans="1:19" ht="14.1" customHeight="1">
      <c r="A162" s="71">
        <f t="shared" ref="A162:A225" si="18">A161+1</f>
        <v>162</v>
      </c>
      <c r="B162" s="50" t="s">
        <v>661</v>
      </c>
      <c r="C162" s="50" t="s">
        <v>676</v>
      </c>
      <c r="D162" s="431" t="s">
        <v>849</v>
      </c>
      <c r="E162" s="429" t="s">
        <v>193</v>
      </c>
      <c r="F162" s="349" t="s">
        <v>293</v>
      </c>
      <c r="G162" s="85" t="s">
        <v>206</v>
      </c>
      <c r="H162" s="50" t="s">
        <v>855</v>
      </c>
      <c r="I162" s="85" t="s">
        <v>635</v>
      </c>
      <c r="J162" s="342">
        <v>12.689999580383301</v>
      </c>
      <c r="K162" s="353">
        <f t="shared" ref="K162:K225" si="19">L162</f>
        <v>12</v>
      </c>
      <c r="L162" s="354">
        <v>12</v>
      </c>
      <c r="M162" s="458" t="str">
        <f>IF(L162="nio","",VLOOKUP(L162,'3-Productie normen'!$B$31:$H$45,3,FALSE))</f>
        <v>1 x per maand</v>
      </c>
      <c r="N162" s="355" t="e">
        <f t="shared" si="16"/>
        <v>#DIV/0!</v>
      </c>
      <c r="O162" s="356">
        <f>IF(L162="nio",0,IF(L162&gt;0,VLOOKUP(H162,'3-Productie normen'!A:P,VLOOKUP(L162,'3-Productie normen'!$B$31:$C$45,2,FALSE),FALSE)))/VLOOKUP(B162,'2-Kosten per locatie'!$A$13:$D$30,4,FALSE)</f>
        <v>0</v>
      </c>
      <c r="P162" s="81" t="str">
        <f>VLOOKUP(H162,'3-Productie normen'!A:T,20,FALSE)</f>
        <v>V</v>
      </c>
      <c r="Q162" s="457" t="s">
        <v>649</v>
      </c>
      <c r="S162" s="359">
        <f t="shared" si="17"/>
        <v>152.27999496459961</v>
      </c>
    </row>
    <row r="163" spans="1:19" ht="14.1" customHeight="1">
      <c r="A163" s="71">
        <f t="shared" si="18"/>
        <v>163</v>
      </c>
      <c r="B163" s="50" t="s">
        <v>661</v>
      </c>
      <c r="C163" s="50" t="s">
        <v>676</v>
      </c>
      <c r="D163" s="431" t="s">
        <v>849</v>
      </c>
      <c r="E163" s="429" t="s">
        <v>193</v>
      </c>
      <c r="F163" s="349" t="s">
        <v>294</v>
      </c>
      <c r="G163" s="85" t="s">
        <v>219</v>
      </c>
      <c r="H163" s="85" t="s">
        <v>16</v>
      </c>
      <c r="I163" s="85" t="s">
        <v>639</v>
      </c>
      <c r="J163" s="342">
        <v>4.0599999427795401</v>
      </c>
      <c r="K163" s="353">
        <f t="shared" si="19"/>
        <v>201</v>
      </c>
      <c r="L163" s="354">
        <v>201</v>
      </c>
      <c r="M163" s="458" t="str">
        <f>IF(L163="nio","",VLOOKUP(L163,'3-Productie normen'!$B$31:$H$45,3,FALSE))</f>
        <v>5 x per week (40 weken + 1 Zomer refreshbeurt)</v>
      </c>
      <c r="N163" s="355" t="e">
        <f t="shared" si="16"/>
        <v>#DIV/0!</v>
      </c>
      <c r="O163" s="356">
        <f>IF(L163="nio",0,IF(L163&gt;0,VLOOKUP(H163,'3-Productie normen'!A:P,VLOOKUP(L163,'3-Productie normen'!$B$31:$C$45,2,FALSE),FALSE)))/VLOOKUP(B163,'2-Kosten per locatie'!$A$13:$D$30,4,FALSE)</f>
        <v>0</v>
      </c>
      <c r="P163" s="81" t="str">
        <f>VLOOKUP(H163,'3-Productie normen'!A:T,20,FALSE)</f>
        <v>S</v>
      </c>
      <c r="Q163" s="457" t="s">
        <v>728</v>
      </c>
      <c r="S163" s="359">
        <f t="shared" si="17"/>
        <v>816.05998849868752</v>
      </c>
    </row>
    <row r="164" spans="1:19" ht="14.1" customHeight="1">
      <c r="A164" s="71">
        <f t="shared" si="18"/>
        <v>164</v>
      </c>
      <c r="B164" s="50" t="s">
        <v>661</v>
      </c>
      <c r="C164" s="50" t="s">
        <v>676</v>
      </c>
      <c r="D164" s="431" t="s">
        <v>849</v>
      </c>
      <c r="E164" s="429" t="s">
        <v>193</v>
      </c>
      <c r="F164" s="349" t="s">
        <v>295</v>
      </c>
      <c r="G164" s="85" t="s">
        <v>219</v>
      </c>
      <c r="H164" s="85" t="s">
        <v>16</v>
      </c>
      <c r="I164" s="85" t="s">
        <v>639</v>
      </c>
      <c r="J164" s="342">
        <v>1.5</v>
      </c>
      <c r="K164" s="353">
        <f t="shared" si="19"/>
        <v>201</v>
      </c>
      <c r="L164" s="354">
        <v>201</v>
      </c>
      <c r="M164" s="458" t="str">
        <f>IF(L164="nio","",VLOOKUP(L164,'3-Productie normen'!$B$31:$H$45,3,FALSE))</f>
        <v>5 x per week (40 weken + 1 Zomer refreshbeurt)</v>
      </c>
      <c r="N164" s="355" t="e">
        <f t="shared" si="16"/>
        <v>#DIV/0!</v>
      </c>
      <c r="O164" s="356">
        <f>IF(L164="nio",0,IF(L164&gt;0,VLOOKUP(H164,'3-Productie normen'!A:P,VLOOKUP(L164,'3-Productie normen'!$B$31:$C$45,2,FALSE),FALSE)))/VLOOKUP(B164,'2-Kosten per locatie'!$A$13:$D$30,4,FALSE)</f>
        <v>0</v>
      </c>
      <c r="P164" s="81" t="str">
        <f>VLOOKUP(H164,'3-Productie normen'!A:T,20,FALSE)</f>
        <v>S</v>
      </c>
      <c r="Q164" s="457" t="s">
        <v>695</v>
      </c>
      <c r="S164" s="359">
        <f t="shared" si="17"/>
        <v>301.5</v>
      </c>
    </row>
    <row r="165" spans="1:19" ht="14.1" customHeight="1">
      <c r="A165" s="71">
        <f t="shared" si="18"/>
        <v>165</v>
      </c>
      <c r="B165" s="50" t="s">
        <v>661</v>
      </c>
      <c r="C165" s="50" t="s">
        <v>676</v>
      </c>
      <c r="D165" s="431" t="s">
        <v>849</v>
      </c>
      <c r="E165" s="429" t="s">
        <v>193</v>
      </c>
      <c r="F165" s="349" t="s">
        <v>296</v>
      </c>
      <c r="G165" s="85" t="s">
        <v>223</v>
      </c>
      <c r="H165" s="85" t="s">
        <v>16</v>
      </c>
      <c r="I165" s="85" t="s">
        <v>639</v>
      </c>
      <c r="J165" s="342">
        <v>5.95</v>
      </c>
      <c r="K165" s="353">
        <f t="shared" si="19"/>
        <v>201</v>
      </c>
      <c r="L165" s="354">
        <v>201</v>
      </c>
      <c r="M165" s="458" t="str">
        <f>IF(L165="nio","",VLOOKUP(L165,'3-Productie normen'!$B$31:$H$45,3,FALSE))</f>
        <v>5 x per week (40 weken + 1 Zomer refreshbeurt)</v>
      </c>
      <c r="N165" s="355" t="e">
        <f t="shared" si="16"/>
        <v>#DIV/0!</v>
      </c>
      <c r="O165" s="356">
        <f>IF(L165="nio",0,IF(L165&gt;0,VLOOKUP(H165,'3-Productie normen'!A:P,VLOOKUP(L165,'3-Productie normen'!$B$31:$C$45,2,FALSE),FALSE)))/VLOOKUP(B165,'2-Kosten per locatie'!$A$13:$D$30,4,FALSE)</f>
        <v>0</v>
      </c>
      <c r="P165" s="81" t="str">
        <f>VLOOKUP(H165,'3-Productie normen'!A:T,20,FALSE)</f>
        <v>S</v>
      </c>
      <c r="Q165" s="457" t="s">
        <v>729</v>
      </c>
      <c r="S165" s="359">
        <f t="shared" si="17"/>
        <v>1195.95</v>
      </c>
    </row>
    <row r="166" spans="1:19" ht="14.1" customHeight="1">
      <c r="A166" s="71">
        <f t="shared" si="18"/>
        <v>166</v>
      </c>
      <c r="B166" s="50" t="s">
        <v>661</v>
      </c>
      <c r="C166" s="50" t="s">
        <v>676</v>
      </c>
      <c r="D166" s="431" t="s">
        <v>849</v>
      </c>
      <c r="E166" s="429" t="s">
        <v>193</v>
      </c>
      <c r="F166" s="349" t="s">
        <v>297</v>
      </c>
      <c r="G166" s="85" t="s">
        <v>223</v>
      </c>
      <c r="H166" s="85" t="s">
        <v>16</v>
      </c>
      <c r="I166" s="85" t="s">
        <v>639</v>
      </c>
      <c r="J166" s="342">
        <v>9.4499999999999993</v>
      </c>
      <c r="K166" s="353">
        <f t="shared" si="19"/>
        <v>255</v>
      </c>
      <c r="L166" s="354">
        <v>255</v>
      </c>
      <c r="M166" s="458" t="str">
        <f>IF(L166="nio","",VLOOKUP(L166,'3-Productie normen'!$B$31:$H$45,3,FALSE))</f>
        <v>5 x per week (52 weken)</v>
      </c>
      <c r="N166" s="355" t="e">
        <f t="shared" si="16"/>
        <v>#DIV/0!</v>
      </c>
      <c r="O166" s="356">
        <f>IF(L166="nio",0,IF(L166&gt;0,VLOOKUP(H166,'3-Productie normen'!A:P,VLOOKUP(L166,'3-Productie normen'!$B$31:$C$45,2,FALSE),FALSE)))/VLOOKUP(B166,'2-Kosten per locatie'!$A$13:$D$30,4,FALSE)</f>
        <v>0</v>
      </c>
      <c r="P166" s="81" t="str">
        <f>VLOOKUP(H166,'3-Productie normen'!A:T,20,FALSE)</f>
        <v>S</v>
      </c>
      <c r="Q166" s="457" t="s">
        <v>730</v>
      </c>
      <c r="S166" s="359">
        <f t="shared" si="17"/>
        <v>2409.75</v>
      </c>
    </row>
    <row r="167" spans="1:19" ht="14.1" customHeight="1">
      <c r="A167" s="71">
        <f t="shared" si="18"/>
        <v>167</v>
      </c>
      <c r="B167" s="50" t="s">
        <v>661</v>
      </c>
      <c r="C167" s="50" t="s">
        <v>676</v>
      </c>
      <c r="D167" s="431" t="s">
        <v>849</v>
      </c>
      <c r="E167" s="429" t="s">
        <v>193</v>
      </c>
      <c r="F167" s="349" t="s">
        <v>298</v>
      </c>
      <c r="G167" s="85" t="s">
        <v>223</v>
      </c>
      <c r="H167" s="85" t="s">
        <v>16</v>
      </c>
      <c r="I167" s="85" t="s">
        <v>90</v>
      </c>
      <c r="J167" s="342">
        <v>5.57</v>
      </c>
      <c r="K167" s="353">
        <f t="shared" si="19"/>
        <v>255</v>
      </c>
      <c r="L167" s="354">
        <v>255</v>
      </c>
      <c r="M167" s="458" t="str">
        <f>IF(L167="nio","",VLOOKUP(L167,'3-Productie normen'!$B$31:$H$45,3,FALSE))</f>
        <v>5 x per week (52 weken)</v>
      </c>
      <c r="N167" s="355" t="e">
        <f t="shared" si="16"/>
        <v>#DIV/0!</v>
      </c>
      <c r="O167" s="356">
        <f>IF(L167="nio",0,IF(L167&gt;0,VLOOKUP(H167,'3-Productie normen'!A:P,VLOOKUP(L167,'3-Productie normen'!$B$31:$C$45,2,FALSE),FALSE)))/VLOOKUP(B167,'2-Kosten per locatie'!$A$13:$D$30,4,FALSE)</f>
        <v>0</v>
      </c>
      <c r="P167" s="81" t="str">
        <f>VLOOKUP(H167,'3-Productie normen'!A:T,20,FALSE)</f>
        <v>S</v>
      </c>
      <c r="Q167" s="457" t="s">
        <v>694</v>
      </c>
      <c r="S167" s="359">
        <f t="shared" si="17"/>
        <v>1420.3500000000001</v>
      </c>
    </row>
    <row r="168" spans="1:19" ht="14.1" customHeight="1">
      <c r="A168" s="71">
        <f t="shared" si="18"/>
        <v>168</v>
      </c>
      <c r="B168" s="50" t="s">
        <v>661</v>
      </c>
      <c r="C168" s="50" t="s">
        <v>676</v>
      </c>
      <c r="D168" s="431" t="s">
        <v>850</v>
      </c>
      <c r="E168" s="429" t="s">
        <v>193</v>
      </c>
      <c r="F168" s="349" t="s">
        <v>299</v>
      </c>
      <c r="G168" s="85" t="s">
        <v>921</v>
      </c>
      <c r="H168" s="64" t="s">
        <v>540</v>
      </c>
      <c r="I168" s="85" t="s">
        <v>645</v>
      </c>
      <c r="J168" s="342">
        <v>60.49</v>
      </c>
      <c r="K168" s="353">
        <f t="shared" si="19"/>
        <v>255</v>
      </c>
      <c r="L168" s="354">
        <v>255</v>
      </c>
      <c r="M168" s="458" t="str">
        <f>IF(L168="nio","",VLOOKUP(L168,'3-Productie normen'!$B$31:$H$45,3,FALSE))</f>
        <v>5 x per week (52 weken)</v>
      </c>
      <c r="N168" s="355" t="e">
        <f t="shared" si="16"/>
        <v>#DIV/0!</v>
      </c>
      <c r="O168" s="356">
        <f>IF(L168="nio",0,IF(L168&gt;0,VLOOKUP(H168,'3-Productie normen'!A:P,VLOOKUP(L168,'3-Productie normen'!$B$31:$C$45,2,FALSE),FALSE)))/VLOOKUP(B168,'2-Kosten per locatie'!$A$13:$D$30,4,FALSE)</f>
        <v>0</v>
      </c>
      <c r="P168" s="81" t="str">
        <f>VLOOKUP(H168,'3-Productie normen'!A:T,20,FALSE)</f>
        <v>V</v>
      </c>
      <c r="Q168" s="457" t="s">
        <v>731</v>
      </c>
      <c r="S168" s="359">
        <f t="shared" si="17"/>
        <v>15424.95</v>
      </c>
    </row>
    <row r="169" spans="1:19" ht="14.1" customHeight="1">
      <c r="A169" s="71">
        <f t="shared" si="18"/>
        <v>169</v>
      </c>
      <c r="B169" s="50" t="s">
        <v>661</v>
      </c>
      <c r="C169" s="50" t="s">
        <v>676</v>
      </c>
      <c r="D169" s="431" t="s">
        <v>850</v>
      </c>
      <c r="E169" s="429" t="s">
        <v>193</v>
      </c>
      <c r="F169" s="349" t="s">
        <v>367</v>
      </c>
      <c r="G169" s="85" t="s">
        <v>368</v>
      </c>
      <c r="H169" s="64" t="s">
        <v>540</v>
      </c>
      <c r="I169" s="85" t="s">
        <v>178</v>
      </c>
      <c r="J169" s="342">
        <v>10.65</v>
      </c>
      <c r="K169" s="353">
        <f t="shared" si="19"/>
        <v>255</v>
      </c>
      <c r="L169" s="354">
        <v>255</v>
      </c>
      <c r="M169" s="458" t="str">
        <f>IF(L169="nio","",VLOOKUP(L169,'3-Productie normen'!$B$31:$H$45,3,FALSE))</f>
        <v>5 x per week (52 weken)</v>
      </c>
      <c r="N169" s="355" t="e">
        <f t="shared" si="16"/>
        <v>#DIV/0!</v>
      </c>
      <c r="O169" s="356">
        <f>IF(L169="nio",0,IF(L169&gt;0,VLOOKUP(H169,'3-Productie normen'!A:P,VLOOKUP(L169,'3-Productie normen'!$B$31:$C$45,2,FALSE),FALSE)))/VLOOKUP(B169,'2-Kosten per locatie'!$A$13:$D$30,4,FALSE)</f>
        <v>0</v>
      </c>
      <c r="P169" s="81" t="str">
        <f>VLOOKUP(H169,'3-Productie normen'!A:T,20,FALSE)</f>
        <v>V</v>
      </c>
      <c r="Q169" s="457" t="s">
        <v>731</v>
      </c>
      <c r="S169" s="359">
        <f t="shared" si="17"/>
        <v>2715.75</v>
      </c>
    </row>
    <row r="170" spans="1:19" ht="14.1" customHeight="1">
      <c r="A170" s="71">
        <f t="shared" si="18"/>
        <v>170</v>
      </c>
      <c r="B170" s="50" t="s">
        <v>661</v>
      </c>
      <c r="C170" s="50" t="s">
        <v>676</v>
      </c>
      <c r="D170" s="431" t="s">
        <v>849</v>
      </c>
      <c r="E170" s="429" t="s">
        <v>193</v>
      </c>
      <c r="F170" s="349" t="s">
        <v>300</v>
      </c>
      <c r="G170" s="85" t="s">
        <v>196</v>
      </c>
      <c r="H170" s="439" t="s">
        <v>195</v>
      </c>
      <c r="I170" s="85" t="s">
        <v>634</v>
      </c>
      <c r="J170" s="342">
        <v>6.62</v>
      </c>
      <c r="K170" s="353">
        <f t="shared" si="19"/>
        <v>255</v>
      </c>
      <c r="L170" s="354">
        <v>255</v>
      </c>
      <c r="M170" s="458" t="str">
        <f>IF(L170="nio","",VLOOKUP(L170,'3-Productie normen'!$B$31:$H$45,3,FALSE))</f>
        <v>5 x per week (52 weken)</v>
      </c>
      <c r="N170" s="355" t="e">
        <f t="shared" si="16"/>
        <v>#DIV/0!</v>
      </c>
      <c r="O170" s="356">
        <f>IF(L170="nio",0,IF(L170&gt;0,VLOOKUP(H170,'3-Productie normen'!A:P,VLOOKUP(L170,'3-Productie normen'!$B$31:$C$45,2,FALSE),FALSE)))/VLOOKUP(B170,'2-Kosten per locatie'!$A$13:$D$30,4,FALSE)</f>
        <v>0</v>
      </c>
      <c r="P170" s="81" t="str">
        <f>VLOOKUP(H170,'3-Productie normen'!A:T,20,FALSE)</f>
        <v>V</v>
      </c>
      <c r="Q170" s="457" t="s">
        <v>698</v>
      </c>
      <c r="S170" s="359">
        <f t="shared" si="17"/>
        <v>1688.1000000000001</v>
      </c>
    </row>
    <row r="171" spans="1:19" ht="14.1" customHeight="1">
      <c r="A171" s="71">
        <f t="shared" si="18"/>
        <v>171</v>
      </c>
      <c r="B171" s="50" t="s">
        <v>661</v>
      </c>
      <c r="C171" s="50" t="s">
        <v>676</v>
      </c>
      <c r="D171" s="431" t="s">
        <v>849</v>
      </c>
      <c r="E171" s="429" t="s">
        <v>193</v>
      </c>
      <c r="F171" s="349" t="s">
        <v>302</v>
      </c>
      <c r="G171" s="85" t="s">
        <v>198</v>
      </c>
      <c r="H171" s="439" t="s">
        <v>195</v>
      </c>
      <c r="I171" s="85" t="s">
        <v>638</v>
      </c>
      <c r="J171" s="342">
        <v>6</v>
      </c>
      <c r="K171" s="353">
        <f t="shared" si="19"/>
        <v>255</v>
      </c>
      <c r="L171" s="354">
        <v>255</v>
      </c>
      <c r="M171" s="458" t="str">
        <f>IF(L171="nio","",VLOOKUP(L171,'3-Productie normen'!$B$31:$H$45,3,FALSE))</f>
        <v>5 x per week (52 weken)</v>
      </c>
      <c r="N171" s="355" t="e">
        <f t="shared" si="16"/>
        <v>#DIV/0!</v>
      </c>
      <c r="O171" s="356">
        <f>IF(L171="nio",0,IF(L171&gt;0,VLOOKUP(H171,'3-Productie normen'!A:P,VLOOKUP(L171,'3-Productie normen'!$B$31:$C$45,2,FALSE),FALSE)))/VLOOKUP(B171,'2-Kosten per locatie'!$A$13:$D$30,4,FALSE)</f>
        <v>0</v>
      </c>
      <c r="P171" s="81" t="str">
        <f>VLOOKUP(H171,'3-Productie normen'!A:T,20,FALSE)</f>
        <v>V</v>
      </c>
      <c r="Q171" s="457" t="s">
        <v>697</v>
      </c>
      <c r="S171" s="359">
        <f t="shared" si="17"/>
        <v>1530</v>
      </c>
    </row>
    <row r="172" spans="1:19" ht="14.1" customHeight="1">
      <c r="A172" s="71">
        <f t="shared" si="18"/>
        <v>172</v>
      </c>
      <c r="B172" s="50" t="s">
        <v>661</v>
      </c>
      <c r="C172" s="50" t="s">
        <v>676</v>
      </c>
      <c r="D172" s="431" t="s">
        <v>849</v>
      </c>
      <c r="E172" s="429" t="s">
        <v>193</v>
      </c>
      <c r="F172" s="349" t="s">
        <v>302</v>
      </c>
      <c r="G172" s="85" t="s">
        <v>198</v>
      </c>
      <c r="H172" s="439" t="s">
        <v>195</v>
      </c>
      <c r="I172" s="85" t="s">
        <v>635</v>
      </c>
      <c r="J172" s="342">
        <v>15.420000076293899</v>
      </c>
      <c r="K172" s="353">
        <f t="shared" si="19"/>
        <v>255</v>
      </c>
      <c r="L172" s="354">
        <v>255</v>
      </c>
      <c r="M172" s="458" t="str">
        <f>IF(L172="nio","",VLOOKUP(L172,'3-Productie normen'!$B$31:$H$45,3,FALSE))</f>
        <v>5 x per week (52 weken)</v>
      </c>
      <c r="N172" s="355" t="e">
        <f t="shared" si="16"/>
        <v>#DIV/0!</v>
      </c>
      <c r="O172" s="356">
        <f>IF(L172="nio",0,IF(L172&gt;0,VLOOKUP(H172,'3-Productie normen'!A:P,VLOOKUP(L172,'3-Productie normen'!$B$31:$C$45,2,FALSE),FALSE)))/VLOOKUP(B172,'2-Kosten per locatie'!$A$13:$D$30,4,FALSE)</f>
        <v>0</v>
      </c>
      <c r="P172" s="81" t="str">
        <f>VLOOKUP(H172,'3-Productie normen'!A:T,20,FALSE)</f>
        <v>V</v>
      </c>
      <c r="Q172" s="457" t="s">
        <v>649</v>
      </c>
      <c r="S172" s="359">
        <f t="shared" si="17"/>
        <v>3932.1000194549442</v>
      </c>
    </row>
    <row r="173" spans="1:19" ht="14.1" customHeight="1">
      <c r="A173" s="71">
        <f t="shared" si="18"/>
        <v>173</v>
      </c>
      <c r="B173" s="50" t="s">
        <v>661</v>
      </c>
      <c r="C173" s="50" t="s">
        <v>676</v>
      </c>
      <c r="D173" s="431" t="s">
        <v>849</v>
      </c>
      <c r="E173" s="429" t="s">
        <v>193</v>
      </c>
      <c r="F173" s="349" t="s">
        <v>303</v>
      </c>
      <c r="G173" s="85" t="s">
        <v>223</v>
      </c>
      <c r="H173" s="85" t="s">
        <v>16</v>
      </c>
      <c r="I173" s="85" t="s">
        <v>90</v>
      </c>
      <c r="J173" s="342">
        <v>5.35</v>
      </c>
      <c r="K173" s="353">
        <f t="shared" si="19"/>
        <v>201</v>
      </c>
      <c r="L173" s="354">
        <v>201</v>
      </c>
      <c r="M173" s="458" t="str">
        <f>IF(L173="nio","",VLOOKUP(L173,'3-Productie normen'!$B$31:$H$45,3,FALSE))</f>
        <v>5 x per week (40 weken + 1 Zomer refreshbeurt)</v>
      </c>
      <c r="N173" s="355" t="e">
        <f t="shared" si="16"/>
        <v>#DIV/0!</v>
      </c>
      <c r="O173" s="356">
        <f>IF(L173="nio",0,IF(L173&gt;0,VLOOKUP(H173,'3-Productie normen'!A:P,VLOOKUP(L173,'3-Productie normen'!$B$31:$C$45,2,FALSE),FALSE)))/VLOOKUP(B173,'2-Kosten per locatie'!$A$13:$D$30,4,FALSE)</f>
        <v>0</v>
      </c>
      <c r="P173" s="81" t="str">
        <f>VLOOKUP(H173,'3-Productie normen'!A:T,20,FALSE)</f>
        <v>S</v>
      </c>
      <c r="Q173" s="457" t="s">
        <v>694</v>
      </c>
      <c r="S173" s="359">
        <f t="shared" si="17"/>
        <v>1075.3499999999999</v>
      </c>
    </row>
    <row r="174" spans="1:19" ht="14.1" customHeight="1">
      <c r="A174" s="71">
        <f t="shared" si="18"/>
        <v>174</v>
      </c>
      <c r="B174" s="50" t="s">
        <v>661</v>
      </c>
      <c r="C174" s="50" t="s">
        <v>676</v>
      </c>
      <c r="D174" s="431" t="s">
        <v>849</v>
      </c>
      <c r="E174" s="429" t="s">
        <v>193</v>
      </c>
      <c r="F174" s="349" t="s">
        <v>304</v>
      </c>
      <c r="G174" s="85" t="s">
        <v>238</v>
      </c>
      <c r="H174" s="85" t="s">
        <v>237</v>
      </c>
      <c r="I174" s="85" t="s">
        <v>90</v>
      </c>
      <c r="J174" s="342">
        <v>12.1199998855591</v>
      </c>
      <c r="K174" s="353">
        <f t="shared" si="19"/>
        <v>201</v>
      </c>
      <c r="L174" s="354">
        <v>201</v>
      </c>
      <c r="M174" s="458" t="str">
        <f>IF(L174="nio","",VLOOKUP(L174,'3-Productie normen'!$B$31:$H$45,3,FALSE))</f>
        <v>5 x per week (40 weken + 1 Zomer refreshbeurt)</v>
      </c>
      <c r="N174" s="355" t="e">
        <f t="shared" si="16"/>
        <v>#DIV/0!</v>
      </c>
      <c r="O174" s="356">
        <f>IF(L174="nio",0,IF(L174&gt;0,VLOOKUP(H174,'3-Productie normen'!A:P,VLOOKUP(L174,'3-Productie normen'!$B$31:$C$45,2,FALSE),FALSE)))/VLOOKUP(B174,'2-Kosten per locatie'!$A$13:$D$30,4,FALSE)</f>
        <v>0</v>
      </c>
      <c r="P174" s="81" t="str">
        <f>VLOOKUP(H174,'3-Productie normen'!A:T,20,FALSE)</f>
        <v>L</v>
      </c>
      <c r="Q174" s="457" t="s">
        <v>725</v>
      </c>
      <c r="S174" s="359">
        <f t="shared" si="17"/>
        <v>2436.1199769973791</v>
      </c>
    </row>
    <row r="175" spans="1:19" ht="14.1" customHeight="1">
      <c r="A175" s="71">
        <f t="shared" si="18"/>
        <v>175</v>
      </c>
      <c r="B175" s="50" t="s">
        <v>661</v>
      </c>
      <c r="C175" s="50" t="s">
        <v>676</v>
      </c>
      <c r="D175" s="431" t="s">
        <v>849</v>
      </c>
      <c r="E175" s="429" t="s">
        <v>193</v>
      </c>
      <c r="F175" s="349" t="s">
        <v>304</v>
      </c>
      <c r="G175" s="85" t="s">
        <v>238</v>
      </c>
      <c r="H175" s="85" t="s">
        <v>237</v>
      </c>
      <c r="I175" s="85" t="s">
        <v>635</v>
      </c>
      <c r="J175" s="342">
        <v>49.05</v>
      </c>
      <c r="K175" s="353">
        <f t="shared" si="19"/>
        <v>201</v>
      </c>
      <c r="L175" s="354">
        <v>201</v>
      </c>
      <c r="M175" s="458" t="str">
        <f>IF(L175="nio","",VLOOKUP(L175,'3-Productie normen'!$B$31:$H$45,3,FALSE))</f>
        <v>5 x per week (40 weken + 1 Zomer refreshbeurt)</v>
      </c>
      <c r="N175" s="355" t="e">
        <f t="shared" si="16"/>
        <v>#DIV/0!</v>
      </c>
      <c r="O175" s="356">
        <f>IF(L175="nio",0,IF(L175&gt;0,VLOOKUP(H175,'3-Productie normen'!A:P,VLOOKUP(L175,'3-Productie normen'!$B$31:$C$45,2,FALSE),FALSE)))/VLOOKUP(B175,'2-Kosten per locatie'!$A$13:$D$30,4,FALSE)</f>
        <v>0</v>
      </c>
      <c r="P175" s="81" t="str">
        <f>VLOOKUP(H175,'3-Productie normen'!A:T,20,FALSE)</f>
        <v>L</v>
      </c>
      <c r="Q175" s="457" t="s">
        <v>725</v>
      </c>
      <c r="S175" s="359">
        <f t="shared" si="17"/>
        <v>9859.0499999999993</v>
      </c>
    </row>
    <row r="176" spans="1:19" ht="14.1" customHeight="1">
      <c r="A176" s="71">
        <f t="shared" si="18"/>
        <v>176</v>
      </c>
      <c r="B176" s="50" t="s">
        <v>661</v>
      </c>
      <c r="C176" s="50" t="s">
        <v>676</v>
      </c>
      <c r="D176" s="431" t="s">
        <v>849</v>
      </c>
      <c r="E176" s="429" t="s">
        <v>193</v>
      </c>
      <c r="F176" s="349" t="s">
        <v>369</v>
      </c>
      <c r="G176" s="85" t="s">
        <v>313</v>
      </c>
      <c r="H176" s="85" t="s">
        <v>237</v>
      </c>
      <c r="I176" s="85" t="s">
        <v>178</v>
      </c>
      <c r="J176" s="342">
        <v>9.9499998092651403</v>
      </c>
      <c r="K176" s="353">
        <f t="shared" si="19"/>
        <v>40</v>
      </c>
      <c r="L176" s="354">
        <v>40</v>
      </c>
      <c r="M176" s="458" t="str">
        <f>IF(L176="nio","",VLOOKUP(L176,'3-Productie normen'!$B$31:$H$45,3,FALSE))</f>
        <v>1 x per week (40 weken)</v>
      </c>
      <c r="N176" s="355" t="e">
        <f t="shared" si="16"/>
        <v>#DIV/0!</v>
      </c>
      <c r="O176" s="356">
        <f>IF(L176="nio",0,IF(L176&gt;0,VLOOKUP(H176,'3-Productie normen'!A:P,VLOOKUP(L176,'3-Productie normen'!$B$31:$C$45,2,FALSE),FALSE)))/VLOOKUP(B176,'2-Kosten per locatie'!$A$13:$D$30,4,FALSE)</f>
        <v>0</v>
      </c>
      <c r="P176" s="81" t="str">
        <f>VLOOKUP(H176,'3-Productie normen'!A:T,20,FALSE)</f>
        <v>L</v>
      </c>
      <c r="Q176" s="457" t="s">
        <v>649</v>
      </c>
      <c r="S176" s="359">
        <f t="shared" si="17"/>
        <v>397.99999237060558</v>
      </c>
    </row>
    <row r="177" spans="1:19" ht="14.1" customHeight="1">
      <c r="A177" s="71">
        <f t="shared" si="18"/>
        <v>177</v>
      </c>
      <c r="B177" s="50" t="s">
        <v>661</v>
      </c>
      <c r="C177" s="50" t="s">
        <v>676</v>
      </c>
      <c r="D177" s="431" t="s">
        <v>849</v>
      </c>
      <c r="E177" s="429" t="s">
        <v>193</v>
      </c>
      <c r="F177" s="349" t="s">
        <v>305</v>
      </c>
      <c r="G177" s="85" t="s">
        <v>238</v>
      </c>
      <c r="H177" s="85" t="s">
        <v>237</v>
      </c>
      <c r="I177" s="85" t="s">
        <v>635</v>
      </c>
      <c r="J177" s="342">
        <v>51.21</v>
      </c>
      <c r="K177" s="353">
        <f t="shared" si="19"/>
        <v>201</v>
      </c>
      <c r="L177" s="354">
        <v>201</v>
      </c>
      <c r="M177" s="458" t="str">
        <f>IF(L177="nio","",VLOOKUP(L177,'3-Productie normen'!$B$31:$H$45,3,FALSE))</f>
        <v>5 x per week (40 weken + 1 Zomer refreshbeurt)</v>
      </c>
      <c r="N177" s="355" t="e">
        <f t="shared" si="16"/>
        <v>#DIV/0!</v>
      </c>
      <c r="O177" s="356">
        <f>IF(L177="nio",0,IF(L177&gt;0,VLOOKUP(H177,'3-Productie normen'!A:P,VLOOKUP(L177,'3-Productie normen'!$B$31:$C$45,2,FALSE),FALSE)))/VLOOKUP(B177,'2-Kosten per locatie'!$A$13:$D$30,4,FALSE)</f>
        <v>0</v>
      </c>
      <c r="P177" s="81" t="str">
        <f>VLOOKUP(H177,'3-Productie normen'!A:T,20,FALSE)</f>
        <v>L</v>
      </c>
      <c r="Q177" s="457" t="s">
        <v>725</v>
      </c>
      <c r="S177" s="359">
        <f t="shared" si="17"/>
        <v>10293.210000000001</v>
      </c>
    </row>
    <row r="178" spans="1:19" ht="14.1" customHeight="1">
      <c r="A178" s="71">
        <f t="shared" si="18"/>
        <v>178</v>
      </c>
      <c r="B178" s="50" t="s">
        <v>661</v>
      </c>
      <c r="C178" s="50" t="s">
        <v>676</v>
      </c>
      <c r="D178" s="431" t="s">
        <v>849</v>
      </c>
      <c r="E178" s="429" t="s">
        <v>193</v>
      </c>
      <c r="F178" s="349" t="s">
        <v>305</v>
      </c>
      <c r="G178" s="85" t="s">
        <v>238</v>
      </c>
      <c r="H178" s="85" t="s">
        <v>237</v>
      </c>
      <c r="I178" s="85" t="s">
        <v>90</v>
      </c>
      <c r="J178" s="342">
        <v>5.8299999237060502</v>
      </c>
      <c r="K178" s="353">
        <f t="shared" si="19"/>
        <v>201</v>
      </c>
      <c r="L178" s="354">
        <v>201</v>
      </c>
      <c r="M178" s="458" t="str">
        <f>IF(L178="nio","",VLOOKUP(L178,'3-Productie normen'!$B$31:$H$45,3,FALSE))</f>
        <v>5 x per week (40 weken + 1 Zomer refreshbeurt)</v>
      </c>
      <c r="N178" s="355" t="e">
        <f t="shared" si="16"/>
        <v>#DIV/0!</v>
      </c>
      <c r="O178" s="356">
        <f>IF(L178="nio",0,IF(L178&gt;0,VLOOKUP(H178,'3-Productie normen'!A:P,VLOOKUP(L178,'3-Productie normen'!$B$31:$C$45,2,FALSE),FALSE)))/VLOOKUP(B178,'2-Kosten per locatie'!$A$13:$D$30,4,FALSE)</f>
        <v>0</v>
      </c>
      <c r="P178" s="81" t="str">
        <f>VLOOKUP(H178,'3-Productie normen'!A:T,20,FALSE)</f>
        <v>L</v>
      </c>
      <c r="Q178" s="457" t="s">
        <v>725</v>
      </c>
      <c r="S178" s="359">
        <f t="shared" si="17"/>
        <v>1171.8299846649161</v>
      </c>
    </row>
    <row r="179" spans="1:19" ht="14.1" customHeight="1">
      <c r="A179" s="71">
        <f t="shared" si="18"/>
        <v>179</v>
      </c>
      <c r="B179" s="50" t="s">
        <v>661</v>
      </c>
      <c r="C179" s="50" t="s">
        <v>676</v>
      </c>
      <c r="D179" s="431" t="s">
        <v>849</v>
      </c>
      <c r="E179" s="429" t="s">
        <v>193</v>
      </c>
      <c r="F179" s="349" t="s">
        <v>370</v>
      </c>
      <c r="G179" s="85" t="s">
        <v>313</v>
      </c>
      <c r="H179" s="85" t="s">
        <v>237</v>
      </c>
      <c r="I179" s="85" t="s">
        <v>178</v>
      </c>
      <c r="J179" s="342">
        <v>9.9499998092651403</v>
      </c>
      <c r="K179" s="353">
        <f t="shared" si="19"/>
        <v>40</v>
      </c>
      <c r="L179" s="354">
        <v>40</v>
      </c>
      <c r="M179" s="458" t="str">
        <f>IF(L179="nio","",VLOOKUP(L179,'3-Productie normen'!$B$31:$H$45,3,FALSE))</f>
        <v>1 x per week (40 weken)</v>
      </c>
      <c r="N179" s="355" t="e">
        <f t="shared" si="16"/>
        <v>#DIV/0!</v>
      </c>
      <c r="O179" s="356">
        <f>IF(L179="nio",0,IF(L179&gt;0,VLOOKUP(H179,'3-Productie normen'!A:P,VLOOKUP(L179,'3-Productie normen'!$B$31:$C$45,2,FALSE),FALSE)))/VLOOKUP(B179,'2-Kosten per locatie'!$A$13:$D$30,4,FALSE)</f>
        <v>0</v>
      </c>
      <c r="P179" s="81" t="str">
        <f>VLOOKUP(H179,'3-Productie normen'!A:T,20,FALSE)</f>
        <v>L</v>
      </c>
      <c r="Q179" s="457" t="s">
        <v>649</v>
      </c>
      <c r="S179" s="359">
        <f t="shared" si="17"/>
        <v>397.99999237060558</v>
      </c>
    </row>
    <row r="180" spans="1:19" ht="14.1" customHeight="1">
      <c r="A180" s="71">
        <f t="shared" si="18"/>
        <v>180</v>
      </c>
      <c r="B180" s="50" t="s">
        <v>661</v>
      </c>
      <c r="C180" s="50" t="s">
        <v>676</v>
      </c>
      <c r="D180" s="431" t="s">
        <v>849</v>
      </c>
      <c r="E180" s="429" t="s">
        <v>193</v>
      </c>
      <c r="F180" s="349" t="s">
        <v>306</v>
      </c>
      <c r="G180" s="85" t="s">
        <v>238</v>
      </c>
      <c r="H180" s="85" t="s">
        <v>237</v>
      </c>
      <c r="I180" s="85" t="s">
        <v>635</v>
      </c>
      <c r="J180" s="342">
        <v>51.36</v>
      </c>
      <c r="K180" s="353">
        <f t="shared" si="19"/>
        <v>201</v>
      </c>
      <c r="L180" s="354">
        <v>201</v>
      </c>
      <c r="M180" s="458" t="str">
        <f>IF(L180="nio","",VLOOKUP(L180,'3-Productie normen'!$B$31:$H$45,3,FALSE))</f>
        <v>5 x per week (40 weken + 1 Zomer refreshbeurt)</v>
      </c>
      <c r="N180" s="355" t="e">
        <f t="shared" si="16"/>
        <v>#DIV/0!</v>
      </c>
      <c r="O180" s="356">
        <f>IF(L180="nio",0,IF(L180&gt;0,VLOOKUP(H180,'3-Productie normen'!A:P,VLOOKUP(L180,'3-Productie normen'!$B$31:$C$45,2,FALSE),FALSE)))/VLOOKUP(B180,'2-Kosten per locatie'!$A$13:$D$30,4,FALSE)</f>
        <v>0</v>
      </c>
      <c r="P180" s="81" t="str">
        <f>VLOOKUP(H180,'3-Productie normen'!A:T,20,FALSE)</f>
        <v>L</v>
      </c>
      <c r="Q180" s="457" t="s">
        <v>725</v>
      </c>
      <c r="S180" s="359">
        <f t="shared" si="17"/>
        <v>10323.36</v>
      </c>
    </row>
    <row r="181" spans="1:19" ht="14.1" customHeight="1">
      <c r="A181" s="71">
        <f t="shared" si="18"/>
        <v>181</v>
      </c>
      <c r="B181" s="50" t="s">
        <v>661</v>
      </c>
      <c r="C181" s="50" t="s">
        <v>676</v>
      </c>
      <c r="D181" s="431" t="s">
        <v>849</v>
      </c>
      <c r="E181" s="429" t="s">
        <v>193</v>
      </c>
      <c r="F181" s="349" t="s">
        <v>306</v>
      </c>
      <c r="G181" s="85" t="s">
        <v>238</v>
      </c>
      <c r="H181" s="85" t="s">
        <v>237</v>
      </c>
      <c r="I181" s="85" t="s">
        <v>90</v>
      </c>
      <c r="J181" s="342">
        <v>5.8299999237060502</v>
      </c>
      <c r="K181" s="353">
        <f t="shared" si="19"/>
        <v>201</v>
      </c>
      <c r="L181" s="354">
        <v>201</v>
      </c>
      <c r="M181" s="458" t="str">
        <f>IF(L181="nio","",VLOOKUP(L181,'3-Productie normen'!$B$31:$H$45,3,FALSE))</f>
        <v>5 x per week (40 weken + 1 Zomer refreshbeurt)</v>
      </c>
      <c r="N181" s="355" t="e">
        <f t="shared" si="16"/>
        <v>#DIV/0!</v>
      </c>
      <c r="O181" s="356">
        <f>IF(L181="nio",0,IF(L181&gt;0,VLOOKUP(H181,'3-Productie normen'!A:P,VLOOKUP(L181,'3-Productie normen'!$B$31:$C$45,2,FALSE),FALSE)))/VLOOKUP(B181,'2-Kosten per locatie'!$A$13:$D$30,4,FALSE)</f>
        <v>0</v>
      </c>
      <c r="P181" s="81" t="str">
        <f>VLOOKUP(H181,'3-Productie normen'!A:T,20,FALSE)</f>
        <v>L</v>
      </c>
      <c r="Q181" s="457" t="s">
        <v>725</v>
      </c>
      <c r="S181" s="359">
        <f t="shared" si="17"/>
        <v>1171.8299846649161</v>
      </c>
    </row>
    <row r="182" spans="1:19" ht="14.1" customHeight="1">
      <c r="A182" s="71">
        <f t="shared" si="18"/>
        <v>182</v>
      </c>
      <c r="B182" s="50" t="s">
        <v>661</v>
      </c>
      <c r="C182" s="50" t="s">
        <v>676</v>
      </c>
      <c r="D182" s="431" t="s">
        <v>849</v>
      </c>
      <c r="E182" s="429" t="s">
        <v>193</v>
      </c>
      <c r="F182" s="349" t="s">
        <v>371</v>
      </c>
      <c r="G182" s="85" t="s">
        <v>313</v>
      </c>
      <c r="H182" s="85" t="s">
        <v>237</v>
      </c>
      <c r="I182" s="85" t="s">
        <v>178</v>
      </c>
      <c r="J182" s="342">
        <v>9.9499998092651403</v>
      </c>
      <c r="K182" s="353">
        <f t="shared" si="19"/>
        <v>40</v>
      </c>
      <c r="L182" s="354">
        <v>40</v>
      </c>
      <c r="M182" s="458" t="str">
        <f>IF(L182="nio","",VLOOKUP(L182,'3-Productie normen'!$B$31:$H$45,3,FALSE))</f>
        <v>1 x per week (40 weken)</v>
      </c>
      <c r="N182" s="355" t="e">
        <f t="shared" si="16"/>
        <v>#DIV/0!</v>
      </c>
      <c r="O182" s="356">
        <f>IF(L182="nio",0,IF(L182&gt;0,VLOOKUP(H182,'3-Productie normen'!A:P,VLOOKUP(L182,'3-Productie normen'!$B$31:$C$45,2,FALSE),FALSE)))/VLOOKUP(B182,'2-Kosten per locatie'!$A$13:$D$30,4,FALSE)</f>
        <v>0</v>
      </c>
      <c r="P182" s="81" t="str">
        <f>VLOOKUP(H182,'3-Productie normen'!A:T,20,FALSE)</f>
        <v>L</v>
      </c>
      <c r="Q182" s="457" t="s">
        <v>649</v>
      </c>
      <c r="S182" s="359">
        <f t="shared" si="17"/>
        <v>397.99999237060558</v>
      </c>
    </row>
    <row r="183" spans="1:19" ht="14.1" customHeight="1">
      <c r="A183" s="71">
        <f t="shared" si="18"/>
        <v>183</v>
      </c>
      <c r="B183" s="50" t="s">
        <v>661</v>
      </c>
      <c r="C183" s="50" t="s">
        <v>676</v>
      </c>
      <c r="D183" s="431" t="s">
        <v>849</v>
      </c>
      <c r="E183" s="429" t="s">
        <v>193</v>
      </c>
      <c r="F183" s="349" t="s">
        <v>307</v>
      </c>
      <c r="G183" s="85" t="s">
        <v>209</v>
      </c>
      <c r="H183" s="64" t="s">
        <v>874</v>
      </c>
      <c r="I183" s="85" t="s">
        <v>641</v>
      </c>
      <c r="J183" s="342">
        <v>1.4099999666214</v>
      </c>
      <c r="K183" s="353" t="str">
        <f t="shared" si="19"/>
        <v>nio</v>
      </c>
      <c r="L183" s="354" t="s">
        <v>659</v>
      </c>
      <c r="M183" s="458" t="str">
        <f>IF(L183="nio","",VLOOKUP(L183,'3-Productie normen'!$B$31:$H$45,3,FALSE))</f>
        <v/>
      </c>
      <c r="N183" s="355">
        <f t="shared" si="16"/>
        <v>0</v>
      </c>
      <c r="O183" s="356">
        <f>IF(L183="nio",0,IF(L183&gt;0,VLOOKUP(H183,'3-Productie normen'!A:P,VLOOKUP(L183,'3-Productie normen'!$B$31:$C$45,2,FALSE),FALSE)))/VLOOKUP(B183,'2-Kosten per locatie'!$A$13:$D$30,4,FALSE)</f>
        <v>0</v>
      </c>
      <c r="P183" s="81">
        <f>VLOOKUP(H183,'3-Productie normen'!A:T,20,FALSE)</f>
        <v>0</v>
      </c>
      <c r="Q183" s="457" t="s">
        <v>649</v>
      </c>
      <c r="S183" s="359">
        <f t="shared" si="17"/>
        <v>0</v>
      </c>
    </row>
    <row r="184" spans="1:19" ht="14.1" customHeight="1">
      <c r="A184" s="71">
        <f t="shared" si="18"/>
        <v>184</v>
      </c>
      <c r="B184" s="50" t="s">
        <v>661</v>
      </c>
      <c r="C184" s="50" t="s">
        <v>676</v>
      </c>
      <c r="D184" s="431" t="s">
        <v>849</v>
      </c>
      <c r="E184" s="429" t="s">
        <v>193</v>
      </c>
      <c r="F184" s="349" t="s">
        <v>308</v>
      </c>
      <c r="G184" s="85" t="s">
        <v>209</v>
      </c>
      <c r="H184" s="64" t="s">
        <v>874</v>
      </c>
      <c r="I184" s="85" t="s">
        <v>641</v>
      </c>
      <c r="J184" s="342">
        <v>8.3500003814697301</v>
      </c>
      <c r="K184" s="353" t="str">
        <f t="shared" si="19"/>
        <v>nio</v>
      </c>
      <c r="L184" s="354" t="s">
        <v>659</v>
      </c>
      <c r="M184" s="458" t="str">
        <f>IF(L184="nio","",VLOOKUP(L184,'3-Productie normen'!$B$31:$H$45,3,FALSE))</f>
        <v/>
      </c>
      <c r="N184" s="355">
        <f t="shared" si="16"/>
        <v>0</v>
      </c>
      <c r="O184" s="356">
        <f>IF(L184="nio",0,IF(L184&gt;0,VLOOKUP(H184,'3-Productie normen'!A:P,VLOOKUP(L184,'3-Productie normen'!$B$31:$C$45,2,FALSE),FALSE)))/VLOOKUP(B184,'2-Kosten per locatie'!$A$13:$D$30,4,FALSE)</f>
        <v>0</v>
      </c>
      <c r="P184" s="81">
        <f>VLOOKUP(H184,'3-Productie normen'!A:T,20,FALSE)</f>
        <v>0</v>
      </c>
      <c r="Q184" s="457" t="s">
        <v>649</v>
      </c>
      <c r="S184" s="359">
        <f t="shared" si="17"/>
        <v>0</v>
      </c>
    </row>
    <row r="185" spans="1:19" ht="14.1" customHeight="1">
      <c r="A185" s="71">
        <f t="shared" si="18"/>
        <v>185</v>
      </c>
      <c r="B185" s="50" t="s">
        <v>661</v>
      </c>
      <c r="C185" s="50" t="s">
        <v>676</v>
      </c>
      <c r="D185" s="431" t="s">
        <v>849</v>
      </c>
      <c r="E185" s="429" t="s">
        <v>193</v>
      </c>
      <c r="F185" s="349" t="s">
        <v>309</v>
      </c>
      <c r="G185" s="85" t="s">
        <v>209</v>
      </c>
      <c r="H185" s="64" t="s">
        <v>874</v>
      </c>
      <c r="I185" s="85" t="s">
        <v>641</v>
      </c>
      <c r="J185" s="342">
        <v>10.2200002670288</v>
      </c>
      <c r="K185" s="353" t="str">
        <f t="shared" si="19"/>
        <v>nio</v>
      </c>
      <c r="L185" s="354" t="s">
        <v>659</v>
      </c>
      <c r="M185" s="458" t="str">
        <f>IF(L185="nio","",VLOOKUP(L185,'3-Productie normen'!$B$31:$H$45,3,FALSE))</f>
        <v/>
      </c>
      <c r="N185" s="355">
        <f t="shared" si="16"/>
        <v>0</v>
      </c>
      <c r="O185" s="356">
        <f>IF(L185="nio",0,IF(L185&gt;0,VLOOKUP(H185,'3-Productie normen'!A:P,VLOOKUP(L185,'3-Productie normen'!$B$31:$C$45,2,FALSE),FALSE)))/VLOOKUP(B185,'2-Kosten per locatie'!$A$13:$D$30,4,FALSE)</f>
        <v>0</v>
      </c>
      <c r="P185" s="81">
        <f>VLOOKUP(H185,'3-Productie normen'!A:T,20,FALSE)</f>
        <v>0</v>
      </c>
      <c r="Q185" s="457" t="s">
        <v>649</v>
      </c>
      <c r="S185" s="359">
        <f t="shared" si="17"/>
        <v>0</v>
      </c>
    </row>
    <row r="186" spans="1:19" ht="14.1" customHeight="1">
      <c r="A186" s="71">
        <f t="shared" si="18"/>
        <v>186</v>
      </c>
      <c r="B186" s="50" t="s">
        <v>661</v>
      </c>
      <c r="C186" s="50" t="s">
        <v>676</v>
      </c>
      <c r="D186" s="431" t="s">
        <v>849</v>
      </c>
      <c r="E186" s="429" t="s">
        <v>193</v>
      </c>
      <c r="F186" s="349" t="s">
        <v>250</v>
      </c>
      <c r="G186" s="85" t="s">
        <v>229</v>
      </c>
      <c r="H186" s="435" t="s">
        <v>865</v>
      </c>
      <c r="I186" s="85" t="s">
        <v>646</v>
      </c>
      <c r="J186" s="342">
        <v>7.1900000572204599</v>
      </c>
      <c r="K186" s="353">
        <f t="shared" si="19"/>
        <v>200</v>
      </c>
      <c r="L186" s="354">
        <v>200</v>
      </c>
      <c r="M186" s="458" t="str">
        <f>IF(L186="nio","",VLOOKUP(L186,'3-Productie normen'!$B$31:$H$45,3,FALSE))</f>
        <v>5 x per week (40 weken)</v>
      </c>
      <c r="N186" s="355" t="e">
        <f t="shared" si="16"/>
        <v>#DIV/0!</v>
      </c>
      <c r="O186" s="356">
        <f>IF(L186="nio",0,IF(L186&gt;0,VLOOKUP(H186,'3-Productie normen'!A:P,VLOOKUP(L186,'3-Productie normen'!$B$31:$C$45,2,FALSE),FALSE)))/VLOOKUP(B186,'2-Kosten per locatie'!$A$13:$D$30,4,FALSE)</f>
        <v>0</v>
      </c>
      <c r="P186" s="81" t="str">
        <f>VLOOKUP(H186,'3-Productie normen'!A:T,20,FALSE)</f>
        <v>V</v>
      </c>
      <c r="Q186" s="457" t="s">
        <v>732</v>
      </c>
      <c r="S186" s="359">
        <f t="shared" si="17"/>
        <v>1438.000011444092</v>
      </c>
    </row>
    <row r="187" spans="1:19" ht="14.1" customHeight="1">
      <c r="A187" s="71">
        <f t="shared" si="18"/>
        <v>187</v>
      </c>
      <c r="B187" s="50" t="s">
        <v>661</v>
      </c>
      <c r="C187" s="50" t="s">
        <v>676</v>
      </c>
      <c r="D187" s="431" t="s">
        <v>849</v>
      </c>
      <c r="E187" s="429" t="s">
        <v>248</v>
      </c>
      <c r="F187" s="349" t="s">
        <v>249</v>
      </c>
      <c r="G187" s="85" t="s">
        <v>198</v>
      </c>
      <c r="H187" s="439" t="s">
        <v>195</v>
      </c>
      <c r="I187" s="85" t="s">
        <v>635</v>
      </c>
      <c r="J187" s="342">
        <v>58.43</v>
      </c>
      <c r="K187" s="353">
        <f t="shared" si="19"/>
        <v>200</v>
      </c>
      <c r="L187" s="354">
        <v>200</v>
      </c>
      <c r="M187" s="458" t="str">
        <f>IF(L187="nio","",VLOOKUP(L187,'3-Productie normen'!$B$31:$H$45,3,FALSE))</f>
        <v>5 x per week (40 weken)</v>
      </c>
      <c r="N187" s="355" t="e">
        <f t="shared" si="16"/>
        <v>#DIV/0!</v>
      </c>
      <c r="O187" s="356">
        <f>IF(L187="nio",0,IF(L187&gt;0,VLOOKUP(H187,'3-Productie normen'!A:P,VLOOKUP(L187,'3-Productie normen'!$B$31:$C$45,2,FALSE),FALSE)))/VLOOKUP(B187,'2-Kosten per locatie'!$A$13:$D$30,4,FALSE)</f>
        <v>0</v>
      </c>
      <c r="P187" s="81" t="str">
        <f>VLOOKUP(H187,'3-Productie normen'!A:T,20,FALSE)</f>
        <v>V</v>
      </c>
      <c r="Q187" s="457" t="s">
        <v>649</v>
      </c>
      <c r="S187" s="359">
        <f t="shared" si="17"/>
        <v>11686</v>
      </c>
    </row>
    <row r="188" spans="1:19" ht="14.1" customHeight="1">
      <c r="A188" s="71">
        <f t="shared" si="18"/>
        <v>188</v>
      </c>
      <c r="B188" s="50" t="s">
        <v>661</v>
      </c>
      <c r="C188" s="50" t="s">
        <v>676</v>
      </c>
      <c r="D188" s="431" t="s">
        <v>849</v>
      </c>
      <c r="E188" s="429" t="s">
        <v>248</v>
      </c>
      <c r="F188" s="349" t="s">
        <v>249</v>
      </c>
      <c r="G188" s="85" t="s">
        <v>198</v>
      </c>
      <c r="H188" s="439" t="s">
        <v>195</v>
      </c>
      <c r="I188" s="85" t="s">
        <v>646</v>
      </c>
      <c r="J188" s="342">
        <v>4.33</v>
      </c>
      <c r="K188" s="353">
        <f t="shared" si="19"/>
        <v>200</v>
      </c>
      <c r="L188" s="354">
        <v>200</v>
      </c>
      <c r="M188" s="458" t="str">
        <f>IF(L188="nio","",VLOOKUP(L188,'3-Productie normen'!$B$31:$H$45,3,FALSE))</f>
        <v>5 x per week (40 weken)</v>
      </c>
      <c r="N188" s="355" t="e">
        <f t="shared" si="16"/>
        <v>#DIV/0!</v>
      </c>
      <c r="O188" s="356">
        <f>IF(L188="nio",0,IF(L188&gt;0,VLOOKUP(H188,'3-Productie normen'!A:P,VLOOKUP(L188,'3-Productie normen'!$B$31:$C$45,2,FALSE),FALSE)))/VLOOKUP(B188,'2-Kosten per locatie'!$A$13:$D$30,4,FALSE)</f>
        <v>0</v>
      </c>
      <c r="P188" s="81" t="str">
        <f>VLOOKUP(H188,'3-Productie normen'!A:T,20,FALSE)</f>
        <v>V</v>
      </c>
      <c r="Q188" s="457" t="s">
        <v>649</v>
      </c>
      <c r="S188" s="359">
        <f t="shared" si="17"/>
        <v>866</v>
      </c>
    </row>
    <row r="189" spans="1:19" ht="14.1" customHeight="1">
      <c r="A189" s="71">
        <f t="shared" si="18"/>
        <v>189</v>
      </c>
      <c r="B189" s="50" t="s">
        <v>661</v>
      </c>
      <c r="C189" s="50" t="s">
        <v>676</v>
      </c>
      <c r="D189" s="431" t="s">
        <v>849</v>
      </c>
      <c r="E189" s="429" t="s">
        <v>248</v>
      </c>
      <c r="F189" s="349" t="s">
        <v>251</v>
      </c>
      <c r="G189" s="85" t="s">
        <v>223</v>
      </c>
      <c r="H189" s="85" t="s">
        <v>16</v>
      </c>
      <c r="I189" s="85" t="s">
        <v>639</v>
      </c>
      <c r="J189" s="342">
        <v>4.74</v>
      </c>
      <c r="K189" s="353">
        <f t="shared" si="19"/>
        <v>201</v>
      </c>
      <c r="L189" s="354">
        <v>201</v>
      </c>
      <c r="M189" s="458" t="str">
        <f>IF(L189="nio","",VLOOKUP(L189,'3-Productie normen'!$B$31:$H$45,3,FALSE))</f>
        <v>5 x per week (40 weken + 1 Zomer refreshbeurt)</v>
      </c>
      <c r="N189" s="355" t="e">
        <f t="shared" si="16"/>
        <v>#DIV/0!</v>
      </c>
      <c r="O189" s="356">
        <f>IF(L189="nio",0,IF(L189&gt;0,VLOOKUP(H189,'3-Productie normen'!A:P,VLOOKUP(L189,'3-Productie normen'!$B$31:$C$45,2,FALSE),FALSE)))/VLOOKUP(B189,'2-Kosten per locatie'!$A$13:$D$30,4,FALSE)</f>
        <v>0</v>
      </c>
      <c r="P189" s="81" t="str">
        <f>VLOOKUP(H189,'3-Productie normen'!A:T,20,FALSE)</f>
        <v>S</v>
      </c>
      <c r="Q189" s="457" t="s">
        <v>694</v>
      </c>
      <c r="S189" s="359">
        <f t="shared" si="17"/>
        <v>952.74</v>
      </c>
    </row>
    <row r="190" spans="1:19" ht="14.1" customHeight="1">
      <c r="A190" s="71">
        <f t="shared" si="18"/>
        <v>190</v>
      </c>
      <c r="B190" s="50" t="s">
        <v>661</v>
      </c>
      <c r="C190" s="50" t="s">
        <v>676</v>
      </c>
      <c r="D190" s="431" t="s">
        <v>849</v>
      </c>
      <c r="E190" s="429" t="s">
        <v>248</v>
      </c>
      <c r="F190" s="349" t="s">
        <v>253</v>
      </c>
      <c r="G190" s="85" t="s">
        <v>223</v>
      </c>
      <c r="H190" s="85" t="s">
        <v>16</v>
      </c>
      <c r="I190" s="85" t="s">
        <v>639</v>
      </c>
      <c r="J190" s="342">
        <v>4.7300000000000004</v>
      </c>
      <c r="K190" s="353">
        <f t="shared" si="19"/>
        <v>201</v>
      </c>
      <c r="L190" s="354">
        <v>201</v>
      </c>
      <c r="M190" s="458" t="str">
        <f>IF(L190="nio","",VLOOKUP(L190,'3-Productie normen'!$B$31:$H$45,3,FALSE))</f>
        <v>5 x per week (40 weken + 1 Zomer refreshbeurt)</v>
      </c>
      <c r="N190" s="355" t="e">
        <f t="shared" si="16"/>
        <v>#DIV/0!</v>
      </c>
      <c r="O190" s="356">
        <f>IF(L190="nio",0,IF(L190&gt;0,VLOOKUP(H190,'3-Productie normen'!A:P,VLOOKUP(L190,'3-Productie normen'!$B$31:$C$45,2,FALSE),FALSE)))/VLOOKUP(B190,'2-Kosten per locatie'!$A$13:$D$30,4,FALSE)</f>
        <v>0</v>
      </c>
      <c r="P190" s="81" t="str">
        <f>VLOOKUP(H190,'3-Productie normen'!A:T,20,FALSE)</f>
        <v>S</v>
      </c>
      <c r="Q190" s="457" t="s">
        <v>694</v>
      </c>
      <c r="S190" s="359">
        <f t="shared" si="17"/>
        <v>950.73000000000013</v>
      </c>
    </row>
    <row r="191" spans="1:19" ht="14.1" customHeight="1">
      <c r="A191" s="71">
        <f t="shared" si="18"/>
        <v>191</v>
      </c>
      <c r="B191" s="50" t="s">
        <v>661</v>
      </c>
      <c r="C191" s="50" t="s">
        <v>676</v>
      </c>
      <c r="D191" s="431" t="s">
        <v>849</v>
      </c>
      <c r="E191" s="429" t="s">
        <v>248</v>
      </c>
      <c r="F191" s="349" t="s">
        <v>255</v>
      </c>
      <c r="G191" s="85" t="s">
        <v>223</v>
      </c>
      <c r="H191" s="85" t="s">
        <v>16</v>
      </c>
      <c r="I191" s="85" t="s">
        <v>639</v>
      </c>
      <c r="J191" s="342">
        <v>5.1100000000000003</v>
      </c>
      <c r="K191" s="353">
        <f t="shared" si="19"/>
        <v>201</v>
      </c>
      <c r="L191" s="354">
        <v>201</v>
      </c>
      <c r="M191" s="458" t="str">
        <f>IF(L191="nio","",VLOOKUP(L191,'3-Productie normen'!$B$31:$H$45,3,FALSE))</f>
        <v>5 x per week (40 weken + 1 Zomer refreshbeurt)</v>
      </c>
      <c r="N191" s="355" t="e">
        <f t="shared" si="16"/>
        <v>#DIV/0!</v>
      </c>
      <c r="O191" s="356">
        <f>IF(L191="nio",0,IF(L191&gt;0,VLOOKUP(H191,'3-Productie normen'!A:P,VLOOKUP(L191,'3-Productie normen'!$B$31:$C$45,2,FALSE),FALSE)))/VLOOKUP(B191,'2-Kosten per locatie'!$A$13:$D$30,4,FALSE)</f>
        <v>0</v>
      </c>
      <c r="P191" s="81" t="str">
        <f>VLOOKUP(H191,'3-Productie normen'!A:T,20,FALSE)</f>
        <v>S</v>
      </c>
      <c r="Q191" s="457" t="s">
        <v>733</v>
      </c>
      <c r="S191" s="359">
        <f t="shared" si="17"/>
        <v>1027.1100000000001</v>
      </c>
    </row>
    <row r="192" spans="1:19" ht="14.1" customHeight="1">
      <c r="A192" s="71">
        <f t="shared" si="18"/>
        <v>192</v>
      </c>
      <c r="B192" s="50" t="s">
        <v>661</v>
      </c>
      <c r="C192" s="50" t="s">
        <v>676</v>
      </c>
      <c r="D192" s="431" t="s">
        <v>849</v>
      </c>
      <c r="E192" s="429" t="s">
        <v>248</v>
      </c>
      <c r="F192" s="349" t="s">
        <v>257</v>
      </c>
      <c r="G192" s="85" t="s">
        <v>282</v>
      </c>
      <c r="H192" s="85" t="s">
        <v>237</v>
      </c>
      <c r="I192" s="85" t="s">
        <v>635</v>
      </c>
      <c r="J192" s="342">
        <v>8.14</v>
      </c>
      <c r="K192" s="353">
        <f t="shared" si="19"/>
        <v>120</v>
      </c>
      <c r="L192" s="354">
        <v>120</v>
      </c>
      <c r="M192" s="458" t="str">
        <f>IF(L192="nio","",VLOOKUP(L192,'3-Productie normen'!$B$31:$H$45,3,FALSE))</f>
        <v>3 x per week (40 weken)</v>
      </c>
      <c r="N192" s="355" t="e">
        <f t="shared" si="16"/>
        <v>#DIV/0!</v>
      </c>
      <c r="O192" s="356">
        <f>IF(L192="nio",0,IF(L192&gt;0,VLOOKUP(H192,'3-Productie normen'!A:P,VLOOKUP(L192,'3-Productie normen'!$B$31:$C$45,2,FALSE),FALSE)))/VLOOKUP(B192,'2-Kosten per locatie'!$A$13:$D$30,4,FALSE)</f>
        <v>0</v>
      </c>
      <c r="P192" s="81" t="str">
        <f>VLOOKUP(H192,'3-Productie normen'!A:T,20,FALSE)</f>
        <v>L</v>
      </c>
      <c r="Q192" s="457" t="s">
        <v>649</v>
      </c>
      <c r="S192" s="359">
        <f t="shared" si="17"/>
        <v>976.80000000000007</v>
      </c>
    </row>
    <row r="193" spans="1:19" ht="14.1" customHeight="1">
      <c r="A193" s="71">
        <f t="shared" si="18"/>
        <v>193</v>
      </c>
      <c r="B193" s="50" t="s">
        <v>661</v>
      </c>
      <c r="C193" s="50" t="s">
        <v>676</v>
      </c>
      <c r="D193" s="431" t="s">
        <v>849</v>
      </c>
      <c r="E193" s="429" t="s">
        <v>248</v>
      </c>
      <c r="F193" s="349" t="s">
        <v>258</v>
      </c>
      <c r="G193" s="85" t="s">
        <v>198</v>
      </c>
      <c r="H193" s="439" t="s">
        <v>195</v>
      </c>
      <c r="I193" s="85" t="s">
        <v>635</v>
      </c>
      <c r="J193" s="342">
        <v>3.9900000095367401</v>
      </c>
      <c r="K193" s="353">
        <f t="shared" si="19"/>
        <v>200</v>
      </c>
      <c r="L193" s="354">
        <v>200</v>
      </c>
      <c r="M193" s="458" t="str">
        <f>IF(L193="nio","",VLOOKUP(L193,'3-Productie normen'!$B$31:$H$45,3,FALSE))</f>
        <v>5 x per week (40 weken)</v>
      </c>
      <c r="N193" s="355" t="e">
        <f t="shared" si="16"/>
        <v>#DIV/0!</v>
      </c>
      <c r="O193" s="356">
        <f>IF(L193="nio",0,IF(L193&gt;0,VLOOKUP(H193,'3-Productie normen'!A:P,VLOOKUP(L193,'3-Productie normen'!$B$31:$C$45,2,FALSE),FALSE)))/VLOOKUP(B193,'2-Kosten per locatie'!$A$13:$D$30,4,FALSE)</f>
        <v>0</v>
      </c>
      <c r="P193" s="81" t="str">
        <f>VLOOKUP(H193,'3-Productie normen'!A:T,20,FALSE)</f>
        <v>V</v>
      </c>
      <c r="Q193" s="457" t="s">
        <v>649</v>
      </c>
      <c r="S193" s="359">
        <f t="shared" si="17"/>
        <v>798.00000190734806</v>
      </c>
    </row>
    <row r="194" spans="1:19" ht="14.1" customHeight="1">
      <c r="A194" s="71">
        <f t="shared" si="18"/>
        <v>194</v>
      </c>
      <c r="B194" s="50" t="s">
        <v>661</v>
      </c>
      <c r="C194" s="50" t="s">
        <v>676</v>
      </c>
      <c r="D194" s="431" t="s">
        <v>849</v>
      </c>
      <c r="E194" s="429" t="s">
        <v>248</v>
      </c>
      <c r="F194" s="349" t="s">
        <v>372</v>
      </c>
      <c r="G194" s="85" t="s">
        <v>229</v>
      </c>
      <c r="H194" s="435" t="s">
        <v>865</v>
      </c>
      <c r="I194" s="85" t="s">
        <v>635</v>
      </c>
      <c r="J194" s="342">
        <v>9.4799995422363299</v>
      </c>
      <c r="K194" s="353">
        <f t="shared" si="19"/>
        <v>200</v>
      </c>
      <c r="L194" s="354">
        <v>200</v>
      </c>
      <c r="M194" s="458" t="str">
        <f>IF(L194="nio","",VLOOKUP(L194,'3-Productie normen'!$B$31:$H$45,3,FALSE))</f>
        <v>5 x per week (40 weken)</v>
      </c>
      <c r="N194" s="355" t="e">
        <f t="shared" si="16"/>
        <v>#DIV/0!</v>
      </c>
      <c r="O194" s="356">
        <f>IF(L194="nio",0,IF(L194&gt;0,VLOOKUP(H194,'3-Productie normen'!A:P,VLOOKUP(L194,'3-Productie normen'!$B$31:$C$45,2,FALSE),FALSE)))/VLOOKUP(B194,'2-Kosten per locatie'!$A$13:$D$30,4,FALSE)</f>
        <v>0</v>
      </c>
      <c r="P194" s="81" t="str">
        <f>VLOOKUP(H194,'3-Productie normen'!A:T,20,FALSE)</f>
        <v>V</v>
      </c>
      <c r="Q194" s="457" t="s">
        <v>734</v>
      </c>
      <c r="S194" s="359">
        <f t="shared" si="17"/>
        <v>1895.9999084472661</v>
      </c>
    </row>
    <row r="195" spans="1:19" ht="14.1" customHeight="1">
      <c r="A195" s="71">
        <f t="shared" si="18"/>
        <v>195</v>
      </c>
      <c r="B195" s="50" t="s">
        <v>661</v>
      </c>
      <c r="C195" s="50" t="s">
        <v>676</v>
      </c>
      <c r="D195" s="431" t="s">
        <v>849</v>
      </c>
      <c r="E195" s="429" t="s">
        <v>248</v>
      </c>
      <c r="F195" s="349" t="s">
        <v>259</v>
      </c>
      <c r="G195" s="85" t="s">
        <v>270</v>
      </c>
      <c r="H195" s="85" t="s">
        <v>237</v>
      </c>
      <c r="I195" s="85" t="s">
        <v>635</v>
      </c>
      <c r="J195" s="342">
        <v>55.15</v>
      </c>
      <c r="K195" s="353">
        <f t="shared" si="19"/>
        <v>201</v>
      </c>
      <c r="L195" s="354">
        <v>201</v>
      </c>
      <c r="M195" s="458" t="str">
        <f>IF(L195="nio","",VLOOKUP(L195,'3-Productie normen'!$B$31:$H$45,3,FALSE))</f>
        <v>5 x per week (40 weken + 1 Zomer refreshbeurt)</v>
      </c>
      <c r="N195" s="355" t="e">
        <f t="shared" si="16"/>
        <v>#DIV/0!</v>
      </c>
      <c r="O195" s="356">
        <f>IF(L195="nio",0,IF(L195&gt;0,VLOOKUP(H195,'3-Productie normen'!A:P,VLOOKUP(L195,'3-Productie normen'!$B$31:$C$45,2,FALSE),FALSE)))/VLOOKUP(B195,'2-Kosten per locatie'!$A$13:$D$30,4,FALSE)</f>
        <v>0</v>
      </c>
      <c r="P195" s="81" t="str">
        <f>VLOOKUP(H195,'3-Productie normen'!A:T,20,FALSE)</f>
        <v>L</v>
      </c>
      <c r="Q195" s="457" t="s">
        <v>716</v>
      </c>
      <c r="S195" s="359">
        <f t="shared" si="17"/>
        <v>11085.15</v>
      </c>
    </row>
    <row r="196" spans="1:19" ht="14.1" customHeight="1">
      <c r="A196" s="71">
        <f t="shared" si="18"/>
        <v>196</v>
      </c>
      <c r="B196" s="50" t="s">
        <v>661</v>
      </c>
      <c r="C196" s="50" t="s">
        <v>676</v>
      </c>
      <c r="D196" s="431" t="s">
        <v>849</v>
      </c>
      <c r="E196" s="429" t="s">
        <v>248</v>
      </c>
      <c r="F196" s="349" t="s">
        <v>260</v>
      </c>
      <c r="G196" s="85" t="s">
        <v>270</v>
      </c>
      <c r="H196" s="85" t="s">
        <v>237</v>
      </c>
      <c r="I196" s="85" t="s">
        <v>635</v>
      </c>
      <c r="J196" s="342">
        <v>54.47</v>
      </c>
      <c r="K196" s="353">
        <f t="shared" si="19"/>
        <v>201</v>
      </c>
      <c r="L196" s="354">
        <v>201</v>
      </c>
      <c r="M196" s="458" t="str">
        <f>IF(L196="nio","",VLOOKUP(L196,'3-Productie normen'!$B$31:$H$45,3,FALSE))</f>
        <v>5 x per week (40 weken + 1 Zomer refreshbeurt)</v>
      </c>
      <c r="N196" s="355" t="e">
        <f t="shared" si="16"/>
        <v>#DIV/0!</v>
      </c>
      <c r="O196" s="356">
        <f>IF(L196="nio",0,IF(L196&gt;0,VLOOKUP(H196,'3-Productie normen'!A:P,VLOOKUP(L196,'3-Productie normen'!$B$31:$C$45,2,FALSE),FALSE)))/VLOOKUP(B196,'2-Kosten per locatie'!$A$13:$D$30,4,FALSE)</f>
        <v>0</v>
      </c>
      <c r="P196" s="81" t="str">
        <f>VLOOKUP(H196,'3-Productie normen'!A:T,20,FALSE)</f>
        <v>L</v>
      </c>
      <c r="Q196" s="457" t="s">
        <v>716</v>
      </c>
      <c r="S196" s="359">
        <f t="shared" si="17"/>
        <v>10948.47</v>
      </c>
    </row>
    <row r="197" spans="1:19" ht="14.1" customHeight="1">
      <c r="A197" s="71">
        <f t="shared" si="18"/>
        <v>197</v>
      </c>
      <c r="B197" s="50" t="s">
        <v>661</v>
      </c>
      <c r="C197" s="50" t="s">
        <v>676</v>
      </c>
      <c r="D197" s="431" t="s">
        <v>849</v>
      </c>
      <c r="E197" s="429" t="s">
        <v>248</v>
      </c>
      <c r="F197" s="349" t="s">
        <v>261</v>
      </c>
      <c r="G197" s="85" t="s">
        <v>270</v>
      </c>
      <c r="H197" s="85" t="s">
        <v>237</v>
      </c>
      <c r="I197" s="85" t="s">
        <v>635</v>
      </c>
      <c r="J197" s="342">
        <v>58.6</v>
      </c>
      <c r="K197" s="353">
        <f t="shared" si="19"/>
        <v>201</v>
      </c>
      <c r="L197" s="354">
        <v>201</v>
      </c>
      <c r="M197" s="458" t="str">
        <f>IF(L197="nio","",VLOOKUP(L197,'3-Productie normen'!$B$31:$H$45,3,FALSE))</f>
        <v>5 x per week (40 weken + 1 Zomer refreshbeurt)</v>
      </c>
      <c r="N197" s="355" t="e">
        <f t="shared" si="16"/>
        <v>#DIV/0!</v>
      </c>
      <c r="O197" s="356">
        <f>IF(L197="nio",0,IF(L197&gt;0,VLOOKUP(H197,'3-Productie normen'!A:P,VLOOKUP(L197,'3-Productie normen'!$B$31:$C$45,2,FALSE),FALSE)))/VLOOKUP(B197,'2-Kosten per locatie'!$A$13:$D$30,4,FALSE)</f>
        <v>0</v>
      </c>
      <c r="P197" s="81" t="str">
        <f>VLOOKUP(H197,'3-Productie normen'!A:T,20,FALSE)</f>
        <v>L</v>
      </c>
      <c r="Q197" s="457" t="s">
        <v>707</v>
      </c>
      <c r="S197" s="359">
        <f t="shared" si="17"/>
        <v>11778.6</v>
      </c>
    </row>
    <row r="198" spans="1:19" ht="14.1" customHeight="1">
      <c r="A198" s="71">
        <f t="shared" si="18"/>
        <v>198</v>
      </c>
      <c r="B198" s="50" t="s">
        <v>661</v>
      </c>
      <c r="C198" s="50" t="s">
        <v>676</v>
      </c>
      <c r="D198" s="431" t="s">
        <v>849</v>
      </c>
      <c r="E198" s="429" t="s">
        <v>248</v>
      </c>
      <c r="F198" s="349" t="s">
        <v>262</v>
      </c>
      <c r="G198" s="85" t="s">
        <v>198</v>
      </c>
      <c r="H198" s="439" t="s">
        <v>195</v>
      </c>
      <c r="I198" s="85" t="s">
        <v>635</v>
      </c>
      <c r="J198" s="342">
        <v>4.59</v>
      </c>
      <c r="K198" s="353">
        <f t="shared" si="19"/>
        <v>200</v>
      </c>
      <c r="L198" s="354">
        <v>200</v>
      </c>
      <c r="M198" s="458" t="str">
        <f>IF(L198="nio","",VLOOKUP(L198,'3-Productie normen'!$B$31:$H$45,3,FALSE))</f>
        <v>5 x per week (40 weken)</v>
      </c>
      <c r="N198" s="355" t="e">
        <f t="shared" si="16"/>
        <v>#DIV/0!</v>
      </c>
      <c r="O198" s="356">
        <f>IF(L198="nio",0,IF(L198&gt;0,VLOOKUP(H198,'3-Productie normen'!A:P,VLOOKUP(L198,'3-Productie normen'!$B$31:$C$45,2,FALSE),FALSE)))/VLOOKUP(B198,'2-Kosten per locatie'!$A$13:$D$30,4,FALSE)</f>
        <v>0</v>
      </c>
      <c r="P198" s="81" t="str">
        <f>VLOOKUP(H198,'3-Productie normen'!A:T,20,FALSE)</f>
        <v>V</v>
      </c>
      <c r="Q198" s="457" t="s">
        <v>649</v>
      </c>
      <c r="S198" s="359">
        <f t="shared" si="17"/>
        <v>918</v>
      </c>
    </row>
    <row r="199" spans="1:19" ht="14.1" customHeight="1">
      <c r="A199" s="71">
        <f t="shared" si="18"/>
        <v>199</v>
      </c>
      <c r="B199" s="50" t="s">
        <v>661</v>
      </c>
      <c r="C199" s="50" t="s">
        <v>676</v>
      </c>
      <c r="D199" s="431" t="s">
        <v>849</v>
      </c>
      <c r="E199" s="429" t="s">
        <v>248</v>
      </c>
      <c r="F199" s="349" t="s">
        <v>373</v>
      </c>
      <c r="G199" s="85" t="s">
        <v>229</v>
      </c>
      <c r="H199" s="435" t="s">
        <v>865</v>
      </c>
      <c r="I199" s="85" t="s">
        <v>646</v>
      </c>
      <c r="J199" s="342">
        <v>7.62</v>
      </c>
      <c r="K199" s="353">
        <f t="shared" si="19"/>
        <v>200</v>
      </c>
      <c r="L199" s="354">
        <v>200</v>
      </c>
      <c r="M199" s="458" t="str">
        <f>IF(L199="nio","",VLOOKUP(L199,'3-Productie normen'!$B$31:$H$45,3,FALSE))</f>
        <v>5 x per week (40 weken)</v>
      </c>
      <c r="N199" s="355" t="e">
        <f t="shared" si="16"/>
        <v>#DIV/0!</v>
      </c>
      <c r="O199" s="356">
        <f>IF(L199="nio",0,IF(L199&gt;0,VLOOKUP(H199,'3-Productie normen'!A:P,VLOOKUP(L199,'3-Productie normen'!$B$31:$C$45,2,FALSE),FALSE)))/VLOOKUP(B199,'2-Kosten per locatie'!$A$13:$D$30,4,FALSE)</f>
        <v>0</v>
      </c>
      <c r="P199" s="81" t="str">
        <f>VLOOKUP(H199,'3-Productie normen'!A:T,20,FALSE)</f>
        <v>V</v>
      </c>
      <c r="Q199" s="457" t="s">
        <v>735</v>
      </c>
      <c r="S199" s="359">
        <f t="shared" si="17"/>
        <v>1524</v>
      </c>
    </row>
    <row r="200" spans="1:19" ht="14.1" customHeight="1">
      <c r="A200" s="71">
        <f t="shared" si="18"/>
        <v>200</v>
      </c>
      <c r="B200" s="50" t="s">
        <v>661</v>
      </c>
      <c r="C200" s="50" t="s">
        <v>676</v>
      </c>
      <c r="D200" s="431" t="s">
        <v>849</v>
      </c>
      <c r="E200" s="429" t="s">
        <v>248</v>
      </c>
      <c r="F200" s="349" t="s">
        <v>263</v>
      </c>
      <c r="G200" s="85" t="s">
        <v>270</v>
      </c>
      <c r="H200" s="85" t="s">
        <v>237</v>
      </c>
      <c r="I200" s="85" t="s">
        <v>635</v>
      </c>
      <c r="J200" s="342">
        <v>55.45</v>
      </c>
      <c r="K200" s="353">
        <f t="shared" si="19"/>
        <v>201</v>
      </c>
      <c r="L200" s="354">
        <v>201</v>
      </c>
      <c r="M200" s="458" t="str">
        <f>IF(L200="nio","",VLOOKUP(L200,'3-Productie normen'!$B$31:$H$45,3,FALSE))</f>
        <v>5 x per week (40 weken + 1 Zomer refreshbeurt)</v>
      </c>
      <c r="N200" s="355" t="e">
        <f t="shared" si="16"/>
        <v>#DIV/0!</v>
      </c>
      <c r="O200" s="356">
        <f>IF(L200="nio",0,IF(L200&gt;0,VLOOKUP(H200,'3-Productie normen'!A:P,VLOOKUP(L200,'3-Productie normen'!$B$31:$C$45,2,FALSE),FALSE)))/VLOOKUP(B200,'2-Kosten per locatie'!$A$13:$D$30,4,FALSE)</f>
        <v>0</v>
      </c>
      <c r="P200" s="81" t="str">
        <f>VLOOKUP(H200,'3-Productie normen'!A:T,20,FALSE)</f>
        <v>L</v>
      </c>
      <c r="Q200" s="457" t="s">
        <v>710</v>
      </c>
      <c r="S200" s="359">
        <f t="shared" si="17"/>
        <v>11145.45</v>
      </c>
    </row>
    <row r="201" spans="1:19" ht="14.1" customHeight="1">
      <c r="A201" s="71">
        <f t="shared" si="18"/>
        <v>201</v>
      </c>
      <c r="B201" s="50" t="s">
        <v>661</v>
      </c>
      <c r="C201" s="50" t="s">
        <v>676</v>
      </c>
      <c r="D201" s="431" t="s">
        <v>849</v>
      </c>
      <c r="E201" s="429" t="s">
        <v>248</v>
      </c>
      <c r="F201" s="349" t="s">
        <v>264</v>
      </c>
      <c r="G201" s="85" t="s">
        <v>252</v>
      </c>
      <c r="H201" s="80" t="s">
        <v>252</v>
      </c>
      <c r="I201" s="85" t="s">
        <v>635</v>
      </c>
      <c r="J201" s="342">
        <v>53.669998168945298</v>
      </c>
      <c r="K201" s="353">
        <f t="shared" si="19"/>
        <v>200</v>
      </c>
      <c r="L201" s="354">
        <v>200</v>
      </c>
      <c r="M201" s="458" t="str">
        <f>IF(L201="nio","",VLOOKUP(L201,'3-Productie normen'!$B$31:$H$45,3,FALSE))</f>
        <v>5 x per week (40 weken)</v>
      </c>
      <c r="N201" s="355" t="e">
        <f t="shared" si="16"/>
        <v>#DIV/0!</v>
      </c>
      <c r="O201" s="356">
        <f>IF(L201="nio",0,IF(L201&gt;0,VLOOKUP(H201,'3-Productie normen'!A:P,VLOOKUP(L201,'3-Productie normen'!$B$31:$C$45,2,FALSE),FALSE)))/VLOOKUP(B201,'2-Kosten per locatie'!$A$13:$D$30,4,FALSE)</f>
        <v>0</v>
      </c>
      <c r="P201" s="81" t="str">
        <f>VLOOKUP(H201,'3-Productie normen'!A:T,20,FALSE)</f>
        <v>B</v>
      </c>
      <c r="Q201" s="457" t="s">
        <v>649</v>
      </c>
      <c r="S201" s="359">
        <f t="shared" si="17"/>
        <v>10733.999633789059</v>
      </c>
    </row>
    <row r="202" spans="1:19" ht="14.1" customHeight="1">
      <c r="A202" s="71">
        <f t="shared" si="18"/>
        <v>202</v>
      </c>
      <c r="B202" s="50" t="s">
        <v>661</v>
      </c>
      <c r="C202" s="50" t="s">
        <v>676</v>
      </c>
      <c r="D202" s="431" t="s">
        <v>849</v>
      </c>
      <c r="E202" s="429" t="s">
        <v>248</v>
      </c>
      <c r="F202" s="349" t="s">
        <v>374</v>
      </c>
      <c r="G202" s="85" t="s">
        <v>206</v>
      </c>
      <c r="H202" s="50" t="s">
        <v>855</v>
      </c>
      <c r="I202" s="85" t="s">
        <v>644</v>
      </c>
      <c r="J202" s="342">
        <v>1.83000004291534</v>
      </c>
      <c r="K202" s="353">
        <f t="shared" si="19"/>
        <v>12</v>
      </c>
      <c r="L202" s="354">
        <v>12</v>
      </c>
      <c r="M202" s="458" t="str">
        <f>IF(L202="nio","",VLOOKUP(L202,'3-Productie normen'!$B$31:$H$45,3,FALSE))</f>
        <v>1 x per maand</v>
      </c>
      <c r="N202" s="355" t="e">
        <f t="shared" si="16"/>
        <v>#DIV/0!</v>
      </c>
      <c r="O202" s="356">
        <f>IF(L202="nio",0,IF(L202&gt;0,VLOOKUP(H202,'3-Productie normen'!A:P,VLOOKUP(L202,'3-Productie normen'!$B$31:$C$45,2,FALSE),FALSE)))/VLOOKUP(B202,'2-Kosten per locatie'!$A$13:$D$30,4,FALSE)</f>
        <v>0</v>
      </c>
      <c r="P202" s="81" t="str">
        <f>VLOOKUP(H202,'3-Productie normen'!A:T,20,FALSE)</f>
        <v>V</v>
      </c>
      <c r="Q202" s="457" t="s">
        <v>649</v>
      </c>
      <c r="S202" s="359">
        <f t="shared" si="17"/>
        <v>21.960000514984081</v>
      </c>
    </row>
    <row r="203" spans="1:19" ht="14.1" customHeight="1">
      <c r="A203" s="71">
        <f t="shared" si="18"/>
        <v>203</v>
      </c>
      <c r="B203" s="50" t="s">
        <v>661</v>
      </c>
      <c r="C203" s="50" t="s">
        <v>676</v>
      </c>
      <c r="D203" s="431" t="s">
        <v>849</v>
      </c>
      <c r="E203" s="429" t="s">
        <v>248</v>
      </c>
      <c r="F203" s="349" t="s">
        <v>375</v>
      </c>
      <c r="G203" s="85" t="s">
        <v>229</v>
      </c>
      <c r="H203" s="435" t="s">
        <v>865</v>
      </c>
      <c r="I203" s="85" t="s">
        <v>647</v>
      </c>
      <c r="J203" s="342">
        <v>2.5599999427795401</v>
      </c>
      <c r="K203" s="353">
        <f t="shared" si="19"/>
        <v>200</v>
      </c>
      <c r="L203" s="354">
        <v>200</v>
      </c>
      <c r="M203" s="458" t="str">
        <f>IF(L203="nio","",VLOOKUP(L203,'3-Productie normen'!$B$31:$H$45,3,FALSE))</f>
        <v>5 x per week (40 weken)</v>
      </c>
      <c r="N203" s="355" t="e">
        <f t="shared" si="16"/>
        <v>#DIV/0!</v>
      </c>
      <c r="O203" s="356">
        <f>IF(L203="nio",0,IF(L203&gt;0,VLOOKUP(H203,'3-Productie normen'!A:P,VLOOKUP(L203,'3-Productie normen'!$B$31:$C$45,2,FALSE),FALSE)))/VLOOKUP(B203,'2-Kosten per locatie'!$A$13:$D$30,4,FALSE)</f>
        <v>0</v>
      </c>
      <c r="P203" s="81" t="str">
        <f>VLOOKUP(H203,'3-Productie normen'!A:T,20,FALSE)</f>
        <v>V</v>
      </c>
      <c r="Q203" s="457" t="s">
        <v>736</v>
      </c>
      <c r="S203" s="359">
        <f t="shared" si="17"/>
        <v>511.99998855590803</v>
      </c>
    </row>
    <row r="204" spans="1:19" ht="14.1" customHeight="1">
      <c r="A204" s="71">
        <f t="shared" si="18"/>
        <v>204</v>
      </c>
      <c r="B204" s="50" t="s">
        <v>661</v>
      </c>
      <c r="C204" s="50" t="s">
        <v>676</v>
      </c>
      <c r="D204" s="431" t="s">
        <v>849</v>
      </c>
      <c r="E204" s="429" t="s">
        <v>248</v>
      </c>
      <c r="F204" s="349" t="s">
        <v>265</v>
      </c>
      <c r="G204" s="85" t="s">
        <v>376</v>
      </c>
      <c r="H204" s="64" t="s">
        <v>874</v>
      </c>
      <c r="I204" s="85" t="s">
        <v>644</v>
      </c>
      <c r="J204" s="342">
        <v>31.340000152587901</v>
      </c>
      <c r="K204" s="353" t="str">
        <f t="shared" si="19"/>
        <v>nio</v>
      </c>
      <c r="L204" s="354" t="s">
        <v>659</v>
      </c>
      <c r="M204" s="458" t="str">
        <f>IF(L204="nio","",VLOOKUP(L204,'3-Productie normen'!$B$31:$H$45,3,FALSE))</f>
        <v/>
      </c>
      <c r="N204" s="355">
        <f t="shared" si="16"/>
        <v>0</v>
      </c>
      <c r="O204" s="356">
        <f>IF(L204="nio",0,IF(L204&gt;0,VLOOKUP(H204,'3-Productie normen'!A:P,VLOOKUP(L204,'3-Productie normen'!$B$31:$C$45,2,FALSE),FALSE)))/VLOOKUP(B204,'2-Kosten per locatie'!$A$13:$D$30,4,FALSE)</f>
        <v>0</v>
      </c>
      <c r="P204" s="81">
        <f>VLOOKUP(H204,'3-Productie normen'!A:T,20,FALSE)</f>
        <v>0</v>
      </c>
      <c r="Q204" s="457" t="s">
        <v>737</v>
      </c>
      <c r="S204" s="359">
        <f t="shared" si="17"/>
        <v>0</v>
      </c>
    </row>
    <row r="205" spans="1:19" ht="14.1" customHeight="1">
      <c r="A205" s="71">
        <f t="shared" si="18"/>
        <v>205</v>
      </c>
      <c r="B205" s="50" t="s">
        <v>661</v>
      </c>
      <c r="C205" s="50" t="s">
        <v>676</v>
      </c>
      <c r="D205" s="431" t="s">
        <v>849</v>
      </c>
      <c r="E205" s="429" t="s">
        <v>248</v>
      </c>
      <c r="F205" s="349" t="s">
        <v>266</v>
      </c>
      <c r="G205" s="85" t="s">
        <v>270</v>
      </c>
      <c r="H205" s="85" t="s">
        <v>237</v>
      </c>
      <c r="I205" s="85" t="s">
        <v>635</v>
      </c>
      <c r="J205" s="342">
        <v>44.43</v>
      </c>
      <c r="K205" s="353">
        <f t="shared" si="19"/>
        <v>201</v>
      </c>
      <c r="L205" s="354">
        <v>201</v>
      </c>
      <c r="M205" s="458" t="str">
        <f>IF(L205="nio","",VLOOKUP(L205,'3-Productie normen'!$B$31:$H$45,3,FALSE))</f>
        <v>5 x per week (40 weken + 1 Zomer refreshbeurt)</v>
      </c>
      <c r="N205" s="355" t="e">
        <f t="shared" si="16"/>
        <v>#DIV/0!</v>
      </c>
      <c r="O205" s="356">
        <f>IF(L205="nio",0,IF(L205&gt;0,VLOOKUP(H205,'3-Productie normen'!A:P,VLOOKUP(L205,'3-Productie normen'!$B$31:$C$45,2,FALSE),FALSE)))/VLOOKUP(B205,'2-Kosten per locatie'!$A$13:$D$30,4,FALSE)</f>
        <v>0</v>
      </c>
      <c r="P205" s="81" t="str">
        <f>VLOOKUP(H205,'3-Productie normen'!A:T,20,FALSE)</f>
        <v>L</v>
      </c>
      <c r="Q205" s="457" t="s">
        <v>707</v>
      </c>
      <c r="S205" s="359">
        <f t="shared" si="17"/>
        <v>8930.43</v>
      </c>
    </row>
    <row r="206" spans="1:19" ht="14.1" customHeight="1">
      <c r="A206" s="71">
        <f t="shared" si="18"/>
        <v>206</v>
      </c>
      <c r="B206" s="50" t="s">
        <v>661</v>
      </c>
      <c r="C206" s="50" t="s">
        <v>676</v>
      </c>
      <c r="D206" s="431" t="s">
        <v>849</v>
      </c>
      <c r="E206" s="429" t="s">
        <v>276</v>
      </c>
      <c r="F206" s="349" t="s">
        <v>377</v>
      </c>
      <c r="G206" s="85" t="s">
        <v>376</v>
      </c>
      <c r="H206" s="64" t="s">
        <v>874</v>
      </c>
      <c r="I206" s="85" t="s">
        <v>644</v>
      </c>
      <c r="J206" s="342">
        <v>31.600000381469702</v>
      </c>
      <c r="K206" s="353" t="str">
        <f t="shared" si="19"/>
        <v>nio</v>
      </c>
      <c r="L206" s="354" t="s">
        <v>659</v>
      </c>
      <c r="M206" s="458" t="str">
        <f>IF(L206="nio","",VLOOKUP(L206,'3-Productie normen'!$B$31:$H$45,3,FALSE))</f>
        <v/>
      </c>
      <c r="N206" s="355">
        <f t="shared" si="16"/>
        <v>0</v>
      </c>
      <c r="O206" s="356">
        <f>IF(L206="nio",0,IF(L206&gt;0,VLOOKUP(H206,'3-Productie normen'!A:P,VLOOKUP(L206,'3-Productie normen'!$B$31:$C$45,2,FALSE),FALSE)))/VLOOKUP(B206,'2-Kosten per locatie'!$A$13:$D$30,4,FALSE)</f>
        <v>0</v>
      </c>
      <c r="P206" s="81">
        <f>VLOOKUP(H206,'3-Productie normen'!A:T,20,FALSE)</f>
        <v>0</v>
      </c>
      <c r="Q206" s="457" t="s">
        <v>649</v>
      </c>
      <c r="S206" s="359">
        <f t="shared" si="17"/>
        <v>0</v>
      </c>
    </row>
    <row r="207" spans="1:19" ht="14.1" customHeight="1">
      <c r="A207" s="71">
        <f t="shared" si="18"/>
        <v>207</v>
      </c>
      <c r="B207" s="50" t="s">
        <v>661</v>
      </c>
      <c r="C207" s="50" t="s">
        <v>676</v>
      </c>
      <c r="D207" s="431" t="s">
        <v>849</v>
      </c>
      <c r="E207" s="429" t="s">
        <v>276</v>
      </c>
      <c r="F207" s="349" t="s">
        <v>378</v>
      </c>
      <c r="G207" s="85" t="s">
        <v>376</v>
      </c>
      <c r="H207" s="64" t="s">
        <v>874</v>
      </c>
      <c r="I207" s="85" t="s">
        <v>644</v>
      </c>
      <c r="J207" s="342">
        <v>31.600000381469702</v>
      </c>
      <c r="K207" s="353" t="str">
        <f t="shared" si="19"/>
        <v>nio</v>
      </c>
      <c r="L207" s="354" t="s">
        <v>659</v>
      </c>
      <c r="M207" s="458" t="str">
        <f>IF(L207="nio","",VLOOKUP(L207,'3-Productie normen'!$B$31:$H$45,3,FALSE))</f>
        <v/>
      </c>
      <c r="N207" s="355">
        <f t="shared" si="16"/>
        <v>0</v>
      </c>
      <c r="O207" s="356">
        <f>IF(L207="nio",0,IF(L207&gt;0,VLOOKUP(H207,'3-Productie normen'!A:P,VLOOKUP(L207,'3-Productie normen'!$B$31:$C$45,2,FALSE),FALSE)))/VLOOKUP(B207,'2-Kosten per locatie'!$A$13:$D$30,4,FALSE)</f>
        <v>0</v>
      </c>
      <c r="P207" s="81">
        <f>VLOOKUP(H207,'3-Productie normen'!A:T,20,FALSE)</f>
        <v>0</v>
      </c>
      <c r="Q207" s="457" t="s">
        <v>649</v>
      </c>
      <c r="S207" s="359">
        <f t="shared" si="17"/>
        <v>0</v>
      </c>
    </row>
    <row r="208" spans="1:19" ht="14.1" customHeight="1">
      <c r="A208" s="71">
        <f t="shared" si="18"/>
        <v>208</v>
      </c>
      <c r="B208" s="50" t="s">
        <v>661</v>
      </c>
      <c r="C208" s="50" t="s">
        <v>676</v>
      </c>
      <c r="D208" s="431" t="s">
        <v>849</v>
      </c>
      <c r="E208" s="429" t="s">
        <v>276</v>
      </c>
      <c r="F208" s="349" t="s">
        <v>379</v>
      </c>
      <c r="G208" s="85" t="s">
        <v>376</v>
      </c>
      <c r="H208" s="64" t="s">
        <v>874</v>
      </c>
      <c r="I208" s="85" t="s">
        <v>644</v>
      </c>
      <c r="J208" s="342">
        <v>100.16</v>
      </c>
      <c r="K208" s="353" t="str">
        <f t="shared" si="19"/>
        <v>nio</v>
      </c>
      <c r="L208" s="354" t="s">
        <v>659</v>
      </c>
      <c r="M208" s="458" t="str">
        <f>IF(L208="nio","",VLOOKUP(L208,'3-Productie normen'!$B$31:$H$45,3,FALSE))</f>
        <v/>
      </c>
      <c r="N208" s="355">
        <f t="shared" si="16"/>
        <v>0</v>
      </c>
      <c r="O208" s="356">
        <f>IF(L208="nio",0,IF(L208&gt;0,VLOOKUP(H208,'3-Productie normen'!A:P,VLOOKUP(L208,'3-Productie normen'!$B$31:$C$45,2,FALSE),FALSE)))/VLOOKUP(B208,'2-Kosten per locatie'!$A$13:$D$30,4,FALSE)</f>
        <v>0</v>
      </c>
      <c r="P208" s="81">
        <f>VLOOKUP(H208,'3-Productie normen'!A:T,20,FALSE)</f>
        <v>0</v>
      </c>
      <c r="Q208" s="457" t="s">
        <v>737</v>
      </c>
      <c r="S208" s="359">
        <f t="shared" si="17"/>
        <v>0</v>
      </c>
    </row>
    <row r="209" spans="1:19" ht="14.1" customHeight="1">
      <c r="A209" s="71">
        <f t="shared" si="18"/>
        <v>209</v>
      </c>
      <c r="B209" s="50" t="s">
        <v>661</v>
      </c>
      <c r="C209" s="50" t="s">
        <v>676</v>
      </c>
      <c r="D209" s="431" t="s">
        <v>849</v>
      </c>
      <c r="E209" s="429" t="s">
        <v>276</v>
      </c>
      <c r="F209" s="349" t="s">
        <v>380</v>
      </c>
      <c r="G209" s="85" t="s">
        <v>376</v>
      </c>
      <c r="H209" s="64" t="s">
        <v>874</v>
      </c>
      <c r="I209" s="85" t="s">
        <v>644</v>
      </c>
      <c r="J209" s="342">
        <v>74.650000000000006</v>
      </c>
      <c r="K209" s="353" t="str">
        <f t="shared" si="19"/>
        <v>nio</v>
      </c>
      <c r="L209" s="354" t="s">
        <v>659</v>
      </c>
      <c r="M209" s="458" t="str">
        <f>IF(L209="nio","",VLOOKUP(L209,'3-Productie normen'!$B$31:$H$45,3,FALSE))</f>
        <v/>
      </c>
      <c r="N209" s="355">
        <f t="shared" si="16"/>
        <v>0</v>
      </c>
      <c r="O209" s="356">
        <f>IF(L209="nio",0,IF(L209&gt;0,VLOOKUP(H209,'3-Productie normen'!A:P,VLOOKUP(L209,'3-Productie normen'!$B$31:$C$45,2,FALSE),FALSE)))/VLOOKUP(B209,'2-Kosten per locatie'!$A$13:$D$30,4,FALSE)</f>
        <v>0</v>
      </c>
      <c r="P209" s="81">
        <f>VLOOKUP(H209,'3-Productie normen'!A:T,20,FALSE)</f>
        <v>0</v>
      </c>
      <c r="Q209" s="457" t="s">
        <v>649</v>
      </c>
      <c r="S209" s="359">
        <f t="shared" si="17"/>
        <v>0</v>
      </c>
    </row>
    <row r="210" spans="1:19" ht="14.1" customHeight="1">
      <c r="A210" s="71">
        <f t="shared" si="18"/>
        <v>210</v>
      </c>
      <c r="B210" s="50" t="s">
        <v>662</v>
      </c>
      <c r="C210" s="50" t="s">
        <v>677</v>
      </c>
      <c r="D210" s="431" t="s">
        <v>849</v>
      </c>
      <c r="E210" s="429" t="s">
        <v>193</v>
      </c>
      <c r="F210" s="349" t="s">
        <v>381</v>
      </c>
      <c r="G210" s="85" t="s">
        <v>196</v>
      </c>
      <c r="H210" s="439" t="s">
        <v>195</v>
      </c>
      <c r="I210" s="85" t="s">
        <v>634</v>
      </c>
      <c r="J210" s="342">
        <v>21.46</v>
      </c>
      <c r="K210" s="353">
        <f t="shared" si="19"/>
        <v>200</v>
      </c>
      <c r="L210" s="354">
        <v>200</v>
      </c>
      <c r="M210" s="458" t="str">
        <f>IF(L210="nio","",VLOOKUP(L210,'3-Productie normen'!$B$31:$H$45,3,FALSE))</f>
        <v>5 x per week (40 weken)</v>
      </c>
      <c r="N210" s="355" t="e">
        <f t="shared" si="16"/>
        <v>#DIV/0!</v>
      </c>
      <c r="O210" s="356">
        <f>IF(L210="nio",0,IF(L210&gt;0,VLOOKUP(H210,'3-Productie normen'!A:P,VLOOKUP(L210,'3-Productie normen'!$B$31:$C$45,2,FALSE),FALSE)))/VLOOKUP(B210,'2-Kosten per locatie'!$A$13:$D$30,4,FALSE)</f>
        <v>0</v>
      </c>
      <c r="P210" s="81" t="str">
        <f>VLOOKUP(H210,'3-Productie normen'!A:T,20,FALSE)</f>
        <v>V</v>
      </c>
      <c r="Q210" s="457" t="s">
        <v>649</v>
      </c>
      <c r="S210" s="359">
        <f t="shared" si="17"/>
        <v>4292</v>
      </c>
    </row>
    <row r="211" spans="1:19" ht="14.1" customHeight="1">
      <c r="A211" s="71">
        <f t="shared" si="18"/>
        <v>211</v>
      </c>
      <c r="B211" s="50" t="s">
        <v>662</v>
      </c>
      <c r="C211" s="50" t="s">
        <v>677</v>
      </c>
      <c r="D211" s="431" t="s">
        <v>849</v>
      </c>
      <c r="E211" s="429" t="s">
        <v>193</v>
      </c>
      <c r="F211" s="349" t="s">
        <v>382</v>
      </c>
      <c r="G211" s="85" t="s">
        <v>201</v>
      </c>
      <c r="H211" s="85" t="s">
        <v>200</v>
      </c>
      <c r="I211" s="85" t="s">
        <v>635</v>
      </c>
      <c r="J211" s="342">
        <v>15.06</v>
      </c>
      <c r="K211" s="353">
        <f t="shared" si="19"/>
        <v>120</v>
      </c>
      <c r="L211" s="354">
        <v>120</v>
      </c>
      <c r="M211" s="458" t="str">
        <f>IF(L211="nio","",VLOOKUP(L211,'3-Productie normen'!$B$31:$H$45,3,FALSE))</f>
        <v>3 x per week (40 weken)</v>
      </c>
      <c r="N211" s="355" t="e">
        <f t="shared" si="16"/>
        <v>#DIV/0!</v>
      </c>
      <c r="O211" s="356">
        <f>IF(L211="nio",0,IF(L211&gt;0,VLOOKUP(H211,'3-Productie normen'!A:P,VLOOKUP(L211,'3-Productie normen'!$B$31:$C$45,2,FALSE),FALSE)))/VLOOKUP(B211,'2-Kosten per locatie'!$A$13:$D$30,4,FALSE)</f>
        <v>0</v>
      </c>
      <c r="P211" s="81" t="str">
        <f>VLOOKUP(H211,'3-Productie normen'!A:T,20,FALSE)</f>
        <v>B</v>
      </c>
      <c r="Q211" s="457" t="s">
        <v>649</v>
      </c>
      <c r="S211" s="359">
        <f t="shared" si="17"/>
        <v>1807.2</v>
      </c>
    </row>
    <row r="212" spans="1:19" ht="14.1" customHeight="1">
      <c r="A212" s="71">
        <f t="shared" si="18"/>
        <v>212</v>
      </c>
      <c r="B212" s="50" t="s">
        <v>662</v>
      </c>
      <c r="C212" s="50" t="s">
        <v>677</v>
      </c>
      <c r="D212" s="431" t="s">
        <v>849</v>
      </c>
      <c r="E212" s="429" t="s">
        <v>193</v>
      </c>
      <c r="F212" s="349" t="s">
        <v>383</v>
      </c>
      <c r="G212" s="85" t="s">
        <v>254</v>
      </c>
      <c r="H212" s="85" t="s">
        <v>200</v>
      </c>
      <c r="I212" s="85" t="s">
        <v>635</v>
      </c>
      <c r="J212" s="342">
        <v>17.71</v>
      </c>
      <c r="K212" s="353">
        <f t="shared" si="19"/>
        <v>120</v>
      </c>
      <c r="L212" s="354">
        <v>120</v>
      </c>
      <c r="M212" s="458" t="str">
        <f>IF(L212="nio","",VLOOKUP(L212,'3-Productie normen'!$B$31:$H$45,3,FALSE))</f>
        <v>3 x per week (40 weken)</v>
      </c>
      <c r="N212" s="355" t="e">
        <f t="shared" si="16"/>
        <v>#DIV/0!</v>
      </c>
      <c r="O212" s="356">
        <f>IF(L212="nio",0,IF(L212&gt;0,VLOOKUP(H212,'3-Productie normen'!A:P,VLOOKUP(L212,'3-Productie normen'!$B$31:$C$45,2,FALSE),FALSE)))/VLOOKUP(B212,'2-Kosten per locatie'!$A$13:$D$30,4,FALSE)</f>
        <v>0</v>
      </c>
      <c r="P212" s="81" t="str">
        <f>VLOOKUP(H212,'3-Productie normen'!A:T,20,FALSE)</f>
        <v>B</v>
      </c>
      <c r="Q212" s="457" t="s">
        <v>649</v>
      </c>
      <c r="S212" s="359">
        <f t="shared" si="17"/>
        <v>2125.2000000000003</v>
      </c>
    </row>
    <row r="213" spans="1:19" ht="14.1" customHeight="1">
      <c r="A213" s="71">
        <f t="shared" si="18"/>
        <v>213</v>
      </c>
      <c r="B213" s="50" t="s">
        <v>662</v>
      </c>
      <c r="C213" s="50" t="s">
        <v>677</v>
      </c>
      <c r="D213" s="431" t="s">
        <v>849</v>
      </c>
      <c r="E213" s="429" t="s">
        <v>193</v>
      </c>
      <c r="F213" s="349" t="s">
        <v>384</v>
      </c>
      <c r="G213" s="85" t="s">
        <v>385</v>
      </c>
      <c r="H213" s="439" t="s">
        <v>195</v>
      </c>
      <c r="I213" s="85" t="s">
        <v>635</v>
      </c>
      <c r="J213" s="342">
        <v>141</v>
      </c>
      <c r="K213" s="353">
        <f t="shared" si="19"/>
        <v>200</v>
      </c>
      <c r="L213" s="354">
        <v>200</v>
      </c>
      <c r="M213" s="458" t="str">
        <f>IF(L213="nio","",VLOOKUP(L213,'3-Productie normen'!$B$31:$H$45,3,FALSE))</f>
        <v>5 x per week (40 weken)</v>
      </c>
      <c r="N213" s="355" t="e">
        <f t="shared" si="16"/>
        <v>#DIV/0!</v>
      </c>
      <c r="O213" s="356">
        <f>IF(L213="nio",0,IF(L213&gt;0,VLOOKUP(H213,'3-Productie normen'!A:P,VLOOKUP(L213,'3-Productie normen'!$B$31:$C$45,2,FALSE),FALSE)))/VLOOKUP(B213,'2-Kosten per locatie'!$A$13:$D$30,4,FALSE)</f>
        <v>0</v>
      </c>
      <c r="P213" s="81" t="str">
        <f>VLOOKUP(H213,'3-Productie normen'!A:T,20,FALSE)</f>
        <v>V</v>
      </c>
      <c r="Q213" s="457" t="s">
        <v>738</v>
      </c>
      <c r="S213" s="359">
        <f t="shared" si="17"/>
        <v>28200</v>
      </c>
    </row>
    <row r="214" spans="1:19" ht="14.1" customHeight="1">
      <c r="A214" s="71">
        <f t="shared" si="18"/>
        <v>214</v>
      </c>
      <c r="B214" s="50" t="s">
        <v>662</v>
      </c>
      <c r="C214" s="50" t="s">
        <v>677</v>
      </c>
      <c r="D214" s="431" t="s">
        <v>849</v>
      </c>
      <c r="E214" s="429" t="s">
        <v>193</v>
      </c>
      <c r="F214" s="349" t="s">
        <v>386</v>
      </c>
      <c r="G214" s="85" t="s">
        <v>206</v>
      </c>
      <c r="H214" s="50" t="s">
        <v>855</v>
      </c>
      <c r="I214" s="85" t="s">
        <v>635</v>
      </c>
      <c r="J214" s="342">
        <v>8.34</v>
      </c>
      <c r="K214" s="353">
        <f t="shared" si="19"/>
        <v>12</v>
      </c>
      <c r="L214" s="354">
        <v>12</v>
      </c>
      <c r="M214" s="458" t="str">
        <f>IF(L214="nio","",VLOOKUP(L214,'3-Productie normen'!$B$31:$H$45,3,FALSE))</f>
        <v>1 x per maand</v>
      </c>
      <c r="N214" s="355" t="e">
        <f t="shared" si="16"/>
        <v>#DIV/0!</v>
      </c>
      <c r="O214" s="356">
        <f>IF(L214="nio",0,IF(L214&gt;0,VLOOKUP(H214,'3-Productie normen'!A:P,VLOOKUP(L214,'3-Productie normen'!$B$31:$C$45,2,FALSE),FALSE)))/VLOOKUP(B214,'2-Kosten per locatie'!$A$13:$D$30,4,FALSE)</f>
        <v>0</v>
      </c>
      <c r="P214" s="81" t="str">
        <f>VLOOKUP(H214,'3-Productie normen'!A:T,20,FALSE)</f>
        <v>V</v>
      </c>
      <c r="Q214" s="457" t="s">
        <v>739</v>
      </c>
      <c r="S214" s="359">
        <f t="shared" si="17"/>
        <v>100.08</v>
      </c>
    </row>
    <row r="215" spans="1:19" ht="14.1" customHeight="1">
      <c r="A215" s="71">
        <f t="shared" si="18"/>
        <v>215</v>
      </c>
      <c r="B215" s="50" t="s">
        <v>662</v>
      </c>
      <c r="C215" s="50" t="s">
        <v>677</v>
      </c>
      <c r="D215" s="431" t="s">
        <v>849</v>
      </c>
      <c r="E215" s="429" t="s">
        <v>193</v>
      </c>
      <c r="F215" s="349" t="s">
        <v>387</v>
      </c>
      <c r="G215" s="85" t="s">
        <v>206</v>
      </c>
      <c r="H215" s="50" t="s">
        <v>855</v>
      </c>
      <c r="I215" s="85" t="s">
        <v>635</v>
      </c>
      <c r="J215" s="342">
        <v>6.16</v>
      </c>
      <c r="K215" s="353">
        <f t="shared" si="19"/>
        <v>12</v>
      </c>
      <c r="L215" s="354">
        <v>12</v>
      </c>
      <c r="M215" s="458" t="str">
        <f>IF(L215="nio","",VLOOKUP(L215,'3-Productie normen'!$B$31:$H$45,3,FALSE))</f>
        <v>1 x per maand</v>
      </c>
      <c r="N215" s="355" t="e">
        <f t="shared" si="16"/>
        <v>#DIV/0!</v>
      </c>
      <c r="O215" s="356">
        <f>IF(L215="nio",0,IF(L215&gt;0,VLOOKUP(H215,'3-Productie normen'!A:P,VLOOKUP(L215,'3-Productie normen'!$B$31:$C$45,2,FALSE),FALSE)))/VLOOKUP(B215,'2-Kosten per locatie'!$A$13:$D$30,4,FALSE)</f>
        <v>0</v>
      </c>
      <c r="P215" s="81" t="str">
        <f>VLOOKUP(H215,'3-Productie normen'!A:T,20,FALSE)</f>
        <v>V</v>
      </c>
      <c r="Q215" s="457" t="s">
        <v>649</v>
      </c>
      <c r="S215" s="359">
        <f t="shared" si="17"/>
        <v>73.92</v>
      </c>
    </row>
    <row r="216" spans="1:19" ht="14.1" customHeight="1">
      <c r="A216" s="71">
        <f t="shared" si="18"/>
        <v>216</v>
      </c>
      <c r="B216" s="50" t="s">
        <v>662</v>
      </c>
      <c r="C216" s="50" t="s">
        <v>677</v>
      </c>
      <c r="D216" s="431" t="s">
        <v>849</v>
      </c>
      <c r="E216" s="429" t="s">
        <v>193</v>
      </c>
      <c r="F216" s="349" t="s">
        <v>388</v>
      </c>
      <c r="G216" s="85" t="s">
        <v>389</v>
      </c>
      <c r="H216" s="85" t="s">
        <v>237</v>
      </c>
      <c r="I216" s="85" t="s">
        <v>635</v>
      </c>
      <c r="J216" s="342">
        <v>49.96</v>
      </c>
      <c r="K216" s="353">
        <f t="shared" si="19"/>
        <v>201</v>
      </c>
      <c r="L216" s="354">
        <v>201</v>
      </c>
      <c r="M216" s="458" t="str">
        <f>IF(L216="nio","",VLOOKUP(L216,'3-Productie normen'!$B$31:$H$45,3,FALSE))</f>
        <v>5 x per week (40 weken + 1 Zomer refreshbeurt)</v>
      </c>
      <c r="N216" s="355" t="e">
        <f t="shared" si="16"/>
        <v>#DIV/0!</v>
      </c>
      <c r="O216" s="356">
        <f>IF(L216="nio",0,IF(L216&gt;0,VLOOKUP(H216,'3-Productie normen'!A:P,VLOOKUP(L216,'3-Productie normen'!$B$31:$C$45,2,FALSE),FALSE)))/VLOOKUP(B216,'2-Kosten per locatie'!$A$13:$D$30,4,FALSE)</f>
        <v>0</v>
      </c>
      <c r="P216" s="81" t="str">
        <f>VLOOKUP(H216,'3-Productie normen'!A:T,20,FALSE)</f>
        <v>L</v>
      </c>
      <c r="Q216" s="457" t="s">
        <v>649</v>
      </c>
      <c r="S216" s="359">
        <f t="shared" si="17"/>
        <v>10041.960000000001</v>
      </c>
    </row>
    <row r="217" spans="1:19" ht="14.1" customHeight="1">
      <c r="A217" s="71">
        <f t="shared" si="18"/>
        <v>217</v>
      </c>
      <c r="B217" s="50" t="s">
        <v>662</v>
      </c>
      <c r="C217" s="50" t="s">
        <v>677</v>
      </c>
      <c r="D217" s="431" t="s">
        <v>849</v>
      </c>
      <c r="E217" s="429" t="s">
        <v>193</v>
      </c>
      <c r="F217" s="349" t="s">
        <v>390</v>
      </c>
      <c r="G217" s="85" t="s">
        <v>270</v>
      </c>
      <c r="H217" s="85" t="s">
        <v>237</v>
      </c>
      <c r="I217" s="85" t="s">
        <v>635</v>
      </c>
      <c r="J217" s="342">
        <v>51.62</v>
      </c>
      <c r="K217" s="353">
        <f t="shared" si="19"/>
        <v>201</v>
      </c>
      <c r="L217" s="354">
        <v>201</v>
      </c>
      <c r="M217" s="458" t="str">
        <f>IF(L217="nio","",VLOOKUP(L217,'3-Productie normen'!$B$31:$H$45,3,FALSE))</f>
        <v>5 x per week (40 weken + 1 Zomer refreshbeurt)</v>
      </c>
      <c r="N217" s="355" t="e">
        <f t="shared" si="16"/>
        <v>#DIV/0!</v>
      </c>
      <c r="O217" s="356">
        <f>IF(L217="nio",0,IF(L217&gt;0,VLOOKUP(H217,'3-Productie normen'!A:P,VLOOKUP(L217,'3-Productie normen'!$B$31:$C$45,2,FALSE),FALSE)))/VLOOKUP(B217,'2-Kosten per locatie'!$A$13:$D$30,4,FALSE)</f>
        <v>0</v>
      </c>
      <c r="P217" s="81" t="str">
        <f>VLOOKUP(H217,'3-Productie normen'!A:T,20,FALSE)</f>
        <v>L</v>
      </c>
      <c r="Q217" s="457" t="s">
        <v>716</v>
      </c>
      <c r="S217" s="359">
        <f t="shared" si="17"/>
        <v>10375.619999999999</v>
      </c>
    </row>
    <row r="218" spans="1:19" ht="14.1" customHeight="1">
      <c r="A218" s="71">
        <f t="shared" si="18"/>
        <v>218</v>
      </c>
      <c r="B218" s="50" t="s">
        <v>662</v>
      </c>
      <c r="C218" s="50" t="s">
        <v>677</v>
      </c>
      <c r="D218" s="431" t="s">
        <v>849</v>
      </c>
      <c r="E218" s="429" t="s">
        <v>193</v>
      </c>
      <c r="F218" s="349" t="s">
        <v>391</v>
      </c>
      <c r="G218" s="85" t="s">
        <v>270</v>
      </c>
      <c r="H218" s="85" t="s">
        <v>237</v>
      </c>
      <c r="I218" s="85" t="s">
        <v>635</v>
      </c>
      <c r="J218" s="342">
        <v>58.5</v>
      </c>
      <c r="K218" s="353">
        <f t="shared" si="19"/>
        <v>201</v>
      </c>
      <c r="L218" s="354">
        <v>201</v>
      </c>
      <c r="M218" s="458" t="str">
        <f>IF(L218="nio","",VLOOKUP(L218,'3-Productie normen'!$B$31:$H$45,3,FALSE))</f>
        <v>5 x per week (40 weken + 1 Zomer refreshbeurt)</v>
      </c>
      <c r="N218" s="355" t="e">
        <f t="shared" si="16"/>
        <v>#DIV/0!</v>
      </c>
      <c r="O218" s="356">
        <f>IF(L218="nio",0,IF(L218&gt;0,VLOOKUP(H218,'3-Productie normen'!A:P,VLOOKUP(L218,'3-Productie normen'!$B$31:$C$45,2,FALSE),FALSE)))/VLOOKUP(B218,'2-Kosten per locatie'!$A$13:$D$30,4,FALSE)</f>
        <v>0</v>
      </c>
      <c r="P218" s="81" t="str">
        <f>VLOOKUP(H218,'3-Productie normen'!A:T,20,FALSE)</f>
        <v>L</v>
      </c>
      <c r="Q218" s="457" t="s">
        <v>708</v>
      </c>
      <c r="S218" s="359">
        <f t="shared" si="17"/>
        <v>11758.5</v>
      </c>
    </row>
    <row r="219" spans="1:19" ht="14.1" customHeight="1">
      <c r="A219" s="71">
        <f t="shared" si="18"/>
        <v>219</v>
      </c>
      <c r="B219" s="50" t="s">
        <v>662</v>
      </c>
      <c r="C219" s="50" t="s">
        <v>677</v>
      </c>
      <c r="D219" s="431" t="s">
        <v>849</v>
      </c>
      <c r="E219" s="429" t="s">
        <v>193</v>
      </c>
      <c r="F219" s="349" t="s">
        <v>392</v>
      </c>
      <c r="G219" s="85" t="s">
        <v>206</v>
      </c>
      <c r="H219" s="50" t="s">
        <v>855</v>
      </c>
      <c r="I219" s="85" t="s">
        <v>635</v>
      </c>
      <c r="J219" s="342">
        <v>1.93</v>
      </c>
      <c r="K219" s="353">
        <f t="shared" si="19"/>
        <v>12</v>
      </c>
      <c r="L219" s="354">
        <v>12</v>
      </c>
      <c r="M219" s="458" t="str">
        <f>IF(L219="nio","",VLOOKUP(L219,'3-Productie normen'!$B$31:$H$45,3,FALSE))</f>
        <v>1 x per maand</v>
      </c>
      <c r="N219" s="355" t="e">
        <f t="shared" si="16"/>
        <v>#DIV/0!</v>
      </c>
      <c r="O219" s="356">
        <f>IF(L219="nio",0,IF(L219&gt;0,VLOOKUP(H219,'3-Productie normen'!A:P,VLOOKUP(L219,'3-Productie normen'!$B$31:$C$45,2,FALSE),FALSE)))/VLOOKUP(B219,'2-Kosten per locatie'!$A$13:$D$30,4,FALSE)</f>
        <v>0</v>
      </c>
      <c r="P219" s="81" t="str">
        <f>VLOOKUP(H219,'3-Productie normen'!A:T,20,FALSE)</f>
        <v>V</v>
      </c>
      <c r="Q219" s="457" t="s">
        <v>649</v>
      </c>
      <c r="S219" s="359">
        <f t="shared" si="17"/>
        <v>23.16</v>
      </c>
    </row>
    <row r="220" spans="1:19" ht="14.1" customHeight="1">
      <c r="A220" s="71">
        <f t="shared" si="18"/>
        <v>220</v>
      </c>
      <c r="B220" s="50" t="s">
        <v>662</v>
      </c>
      <c r="C220" s="50" t="s">
        <v>677</v>
      </c>
      <c r="D220" s="431" t="s">
        <v>849</v>
      </c>
      <c r="E220" s="430" t="s">
        <v>193</v>
      </c>
      <c r="F220" s="351" t="s">
        <v>393</v>
      </c>
      <c r="G220" s="88" t="s">
        <v>206</v>
      </c>
      <c r="H220" s="50" t="s">
        <v>855</v>
      </c>
      <c r="I220" s="88" t="s">
        <v>635</v>
      </c>
      <c r="J220" s="343">
        <v>1.93</v>
      </c>
      <c r="K220" s="353">
        <f t="shared" si="19"/>
        <v>12</v>
      </c>
      <c r="L220" s="354">
        <v>12</v>
      </c>
      <c r="M220" s="458" t="str">
        <f>IF(L220="nio","",VLOOKUP(L220,'3-Productie normen'!$B$31:$H$45,3,FALSE))</f>
        <v>1 x per maand</v>
      </c>
      <c r="N220" s="355" t="e">
        <f t="shared" si="16"/>
        <v>#DIV/0!</v>
      </c>
      <c r="O220" s="356">
        <f>IF(L220="nio",0,IF(L220&gt;0,VLOOKUP(H220,'3-Productie normen'!A:P,VLOOKUP(L220,'3-Productie normen'!$B$31:$C$45,2,FALSE),FALSE)))/VLOOKUP(B220,'2-Kosten per locatie'!$A$13:$D$30,4,FALSE)</f>
        <v>0</v>
      </c>
      <c r="P220" s="81" t="str">
        <f>VLOOKUP(H220,'3-Productie normen'!A:T,20,FALSE)</f>
        <v>V</v>
      </c>
      <c r="Q220" s="457" t="s">
        <v>649</v>
      </c>
      <c r="S220" s="359">
        <f t="shared" si="17"/>
        <v>23.16</v>
      </c>
    </row>
    <row r="221" spans="1:19" ht="14.1" customHeight="1">
      <c r="A221" s="71">
        <f t="shared" si="18"/>
        <v>221</v>
      </c>
      <c r="B221" s="50" t="s">
        <v>662</v>
      </c>
      <c r="C221" s="50" t="s">
        <v>677</v>
      </c>
      <c r="D221" s="431" t="s">
        <v>849</v>
      </c>
      <c r="E221" s="430" t="s">
        <v>193</v>
      </c>
      <c r="F221" s="351" t="s">
        <v>394</v>
      </c>
      <c r="G221" s="88" t="s">
        <v>223</v>
      </c>
      <c r="H221" s="88" t="s">
        <v>16</v>
      </c>
      <c r="I221" s="88" t="s">
        <v>636</v>
      </c>
      <c r="J221" s="343">
        <v>8.65</v>
      </c>
      <c r="K221" s="353">
        <f t="shared" si="19"/>
        <v>201</v>
      </c>
      <c r="L221" s="354">
        <v>201</v>
      </c>
      <c r="M221" s="458" t="str">
        <f>IF(L221="nio","",VLOOKUP(L221,'3-Productie normen'!$B$31:$H$45,3,FALSE))</f>
        <v>5 x per week (40 weken + 1 Zomer refreshbeurt)</v>
      </c>
      <c r="N221" s="355" t="e">
        <f t="shared" si="16"/>
        <v>#DIV/0!</v>
      </c>
      <c r="O221" s="356">
        <f>IF(L221="nio",0,IF(L221&gt;0,VLOOKUP(H221,'3-Productie normen'!A:P,VLOOKUP(L221,'3-Productie normen'!$B$31:$C$45,2,FALSE),FALSE)))/VLOOKUP(B221,'2-Kosten per locatie'!$A$13:$D$30,4,FALSE)</f>
        <v>0</v>
      </c>
      <c r="P221" s="81" t="str">
        <f>VLOOKUP(H221,'3-Productie normen'!A:T,20,FALSE)</f>
        <v>S</v>
      </c>
      <c r="Q221" s="457" t="s">
        <v>740</v>
      </c>
      <c r="S221" s="359">
        <f t="shared" si="17"/>
        <v>1738.65</v>
      </c>
    </row>
    <row r="222" spans="1:19" ht="14.1" customHeight="1">
      <c r="A222" s="71">
        <f t="shared" si="18"/>
        <v>222</v>
      </c>
      <c r="B222" s="50" t="s">
        <v>662</v>
      </c>
      <c r="C222" s="50" t="s">
        <v>677</v>
      </c>
      <c r="D222" s="431" t="s">
        <v>849</v>
      </c>
      <c r="E222" s="430" t="s">
        <v>193</v>
      </c>
      <c r="F222" s="351" t="s">
        <v>395</v>
      </c>
      <c r="G222" s="88" t="s">
        <v>196</v>
      </c>
      <c r="H222" s="439" t="s">
        <v>195</v>
      </c>
      <c r="I222" s="88" t="s">
        <v>634</v>
      </c>
      <c r="J222" s="343">
        <v>5.26</v>
      </c>
      <c r="K222" s="353">
        <f t="shared" si="19"/>
        <v>200</v>
      </c>
      <c r="L222" s="354">
        <v>200</v>
      </c>
      <c r="M222" s="458" t="str">
        <f>IF(L222="nio","",VLOOKUP(L222,'3-Productie normen'!$B$31:$H$45,3,FALSE))</f>
        <v>5 x per week (40 weken)</v>
      </c>
      <c r="N222" s="355" t="e">
        <f t="shared" si="16"/>
        <v>#DIV/0!</v>
      </c>
      <c r="O222" s="356">
        <f>IF(L222="nio",0,IF(L222&gt;0,VLOOKUP(H222,'3-Productie normen'!A:P,VLOOKUP(L222,'3-Productie normen'!$B$31:$C$45,2,FALSE),FALSE)))/VLOOKUP(B222,'2-Kosten per locatie'!$A$13:$D$30,4,FALSE)</f>
        <v>0</v>
      </c>
      <c r="P222" s="81" t="str">
        <f>VLOOKUP(H222,'3-Productie normen'!A:T,20,FALSE)</f>
        <v>V</v>
      </c>
      <c r="Q222" s="457" t="s">
        <v>649</v>
      </c>
      <c r="S222" s="359">
        <f t="shared" si="17"/>
        <v>1052</v>
      </c>
    </row>
    <row r="223" spans="1:19" ht="14.1" customHeight="1">
      <c r="A223" s="71">
        <f t="shared" si="18"/>
        <v>223</v>
      </c>
      <c r="B223" s="50" t="s">
        <v>662</v>
      </c>
      <c r="C223" s="50" t="s">
        <v>677</v>
      </c>
      <c r="D223" s="431" t="s">
        <v>849</v>
      </c>
      <c r="E223" s="430" t="s">
        <v>193</v>
      </c>
      <c r="F223" s="351" t="s">
        <v>396</v>
      </c>
      <c r="G223" s="88" t="s">
        <v>198</v>
      </c>
      <c r="H223" s="439" t="s">
        <v>195</v>
      </c>
      <c r="I223" s="88" t="s">
        <v>635</v>
      </c>
      <c r="J223" s="343">
        <v>41.41</v>
      </c>
      <c r="K223" s="353">
        <f t="shared" si="19"/>
        <v>200</v>
      </c>
      <c r="L223" s="354">
        <v>200</v>
      </c>
      <c r="M223" s="458" t="str">
        <f>IF(L223="nio","",VLOOKUP(L223,'3-Productie normen'!$B$31:$H$45,3,FALSE))</f>
        <v>5 x per week (40 weken)</v>
      </c>
      <c r="N223" s="355" t="e">
        <f t="shared" si="16"/>
        <v>#DIV/0!</v>
      </c>
      <c r="O223" s="356">
        <f>IF(L223="nio",0,IF(L223&gt;0,VLOOKUP(H223,'3-Productie normen'!A:P,VLOOKUP(L223,'3-Productie normen'!$B$31:$C$45,2,FALSE),FALSE)))/VLOOKUP(B223,'2-Kosten per locatie'!$A$13:$D$30,4,FALSE)</f>
        <v>0</v>
      </c>
      <c r="P223" s="81" t="str">
        <f>VLOOKUP(H223,'3-Productie normen'!A:T,20,FALSE)</f>
        <v>V</v>
      </c>
      <c r="Q223" s="457" t="s">
        <v>649</v>
      </c>
      <c r="S223" s="359">
        <f t="shared" si="17"/>
        <v>8282</v>
      </c>
    </row>
    <row r="224" spans="1:19" ht="14.1" customHeight="1">
      <c r="A224" s="71">
        <f t="shared" si="18"/>
        <v>224</v>
      </c>
      <c r="B224" s="50" t="s">
        <v>662</v>
      </c>
      <c r="C224" s="50" t="s">
        <v>677</v>
      </c>
      <c r="D224" s="431" t="s">
        <v>849</v>
      </c>
      <c r="E224" s="430" t="s">
        <v>193</v>
      </c>
      <c r="F224" s="351" t="s">
        <v>397</v>
      </c>
      <c r="G224" s="88" t="s">
        <v>212</v>
      </c>
      <c r="H224" s="62" t="s">
        <v>855</v>
      </c>
      <c r="I224" s="88" t="s">
        <v>635</v>
      </c>
      <c r="J224" s="343">
        <v>2.2999999999999998</v>
      </c>
      <c r="K224" s="353">
        <f t="shared" si="19"/>
        <v>12</v>
      </c>
      <c r="L224" s="354">
        <v>12</v>
      </c>
      <c r="M224" s="458" t="str">
        <f>IF(L224="nio","",VLOOKUP(L224,'3-Productie normen'!$B$31:$H$45,3,FALSE))</f>
        <v>1 x per maand</v>
      </c>
      <c r="N224" s="355" t="e">
        <f t="shared" si="16"/>
        <v>#DIV/0!</v>
      </c>
      <c r="O224" s="356">
        <f>IF(L224="nio",0,IF(L224&gt;0,VLOOKUP(H224,'3-Productie normen'!A:P,VLOOKUP(L224,'3-Productie normen'!$B$31:$C$45,2,FALSE),FALSE)))/VLOOKUP(B224,'2-Kosten per locatie'!$A$13:$D$30,4,FALSE)</f>
        <v>0</v>
      </c>
      <c r="P224" s="81" t="str">
        <f>VLOOKUP(H224,'3-Productie normen'!A:T,20,FALSE)</f>
        <v>V</v>
      </c>
      <c r="Q224" s="457" t="s">
        <v>692</v>
      </c>
      <c r="S224" s="359">
        <f t="shared" si="17"/>
        <v>27.599999999999998</v>
      </c>
    </row>
    <row r="225" spans="1:19" ht="14.1" customHeight="1">
      <c r="A225" s="71">
        <f t="shared" si="18"/>
        <v>225</v>
      </c>
      <c r="B225" s="50" t="s">
        <v>662</v>
      </c>
      <c r="C225" s="50" t="s">
        <v>677</v>
      </c>
      <c r="D225" s="431" t="s">
        <v>849</v>
      </c>
      <c r="E225" s="430" t="s">
        <v>193</v>
      </c>
      <c r="F225" s="351" t="s">
        <v>398</v>
      </c>
      <c r="G225" s="88" t="s">
        <v>206</v>
      </c>
      <c r="H225" s="50" t="s">
        <v>855</v>
      </c>
      <c r="I225" s="88" t="s">
        <v>635</v>
      </c>
      <c r="J225" s="343">
        <v>2.12</v>
      </c>
      <c r="K225" s="353">
        <f t="shared" si="19"/>
        <v>12</v>
      </c>
      <c r="L225" s="354">
        <v>12</v>
      </c>
      <c r="M225" s="458" t="str">
        <f>IF(L225="nio","",VLOOKUP(L225,'3-Productie normen'!$B$31:$H$45,3,FALSE))</f>
        <v>1 x per maand</v>
      </c>
      <c r="N225" s="355" t="e">
        <f t="shared" ref="N225:N288" si="20">IF(L225="nio",0,IF(L225&gt;0,L225*J225/O225,0))</f>
        <v>#DIV/0!</v>
      </c>
      <c r="O225" s="356">
        <f>IF(L225="nio",0,IF(L225&gt;0,VLOOKUP(H225,'3-Productie normen'!A:P,VLOOKUP(L225,'3-Productie normen'!$B$31:$C$45,2,FALSE),FALSE)))/VLOOKUP(B225,'2-Kosten per locatie'!$A$13:$D$30,4,FALSE)</f>
        <v>0</v>
      </c>
      <c r="P225" s="81" t="str">
        <f>VLOOKUP(H225,'3-Productie normen'!A:T,20,FALSE)</f>
        <v>V</v>
      </c>
      <c r="Q225" s="457" t="s">
        <v>649</v>
      </c>
      <c r="S225" s="359">
        <f t="shared" ref="S225:S288" si="21">IF(L225="nio",0,K225*J225)</f>
        <v>25.44</v>
      </c>
    </row>
    <row r="226" spans="1:19" ht="14.1" customHeight="1">
      <c r="A226" s="71">
        <f t="shared" ref="A226:A289" si="22">A225+1</f>
        <v>226</v>
      </c>
      <c r="B226" s="50" t="s">
        <v>662</v>
      </c>
      <c r="C226" s="50" t="s">
        <v>677</v>
      </c>
      <c r="D226" s="431" t="s">
        <v>849</v>
      </c>
      <c r="E226" s="430" t="s">
        <v>193</v>
      </c>
      <c r="F226" s="351" t="s">
        <v>399</v>
      </c>
      <c r="G226" s="88" t="s">
        <v>270</v>
      </c>
      <c r="H226" s="88" t="s">
        <v>237</v>
      </c>
      <c r="I226" s="88" t="s">
        <v>635</v>
      </c>
      <c r="J226" s="343">
        <v>53.29</v>
      </c>
      <c r="K226" s="353">
        <f t="shared" ref="K226:K289" si="23">L226</f>
        <v>201</v>
      </c>
      <c r="L226" s="354">
        <v>201</v>
      </c>
      <c r="M226" s="458" t="str">
        <f>IF(L226="nio","",VLOOKUP(L226,'3-Productie normen'!$B$31:$H$45,3,FALSE))</f>
        <v>5 x per week (40 weken + 1 Zomer refreshbeurt)</v>
      </c>
      <c r="N226" s="355" t="e">
        <f t="shared" si="20"/>
        <v>#DIV/0!</v>
      </c>
      <c r="O226" s="356">
        <f>IF(L226="nio",0,IF(L226&gt;0,VLOOKUP(H226,'3-Productie normen'!A:P,VLOOKUP(L226,'3-Productie normen'!$B$31:$C$45,2,FALSE),FALSE)))/VLOOKUP(B226,'2-Kosten per locatie'!$A$13:$D$30,4,FALSE)</f>
        <v>0</v>
      </c>
      <c r="P226" s="81" t="str">
        <f>VLOOKUP(H226,'3-Productie normen'!A:T,20,FALSE)</f>
        <v>L</v>
      </c>
      <c r="Q226" s="457" t="s">
        <v>707</v>
      </c>
      <c r="S226" s="359">
        <f t="shared" si="21"/>
        <v>10711.289999999999</v>
      </c>
    </row>
    <row r="227" spans="1:19" ht="14.1" customHeight="1">
      <c r="A227" s="71">
        <f t="shared" si="22"/>
        <v>227</v>
      </c>
      <c r="B227" s="50" t="s">
        <v>662</v>
      </c>
      <c r="C227" s="50" t="s">
        <v>677</v>
      </c>
      <c r="D227" s="431" t="s">
        <v>849</v>
      </c>
      <c r="E227" s="430" t="s">
        <v>193</v>
      </c>
      <c r="F227" s="351" t="s">
        <v>400</v>
      </c>
      <c r="G227" s="88" t="s">
        <v>198</v>
      </c>
      <c r="H227" s="439" t="s">
        <v>195</v>
      </c>
      <c r="I227" s="88" t="s">
        <v>635</v>
      </c>
      <c r="J227" s="343">
        <v>74.08</v>
      </c>
      <c r="K227" s="353">
        <f t="shared" si="23"/>
        <v>200</v>
      </c>
      <c r="L227" s="354">
        <v>200</v>
      </c>
      <c r="M227" s="458" t="str">
        <f>IF(L227="nio","",VLOOKUP(L227,'3-Productie normen'!$B$31:$H$45,3,FALSE))</f>
        <v>5 x per week (40 weken)</v>
      </c>
      <c r="N227" s="355" t="e">
        <f t="shared" si="20"/>
        <v>#DIV/0!</v>
      </c>
      <c r="O227" s="356">
        <f>IF(L227="nio",0,IF(L227&gt;0,VLOOKUP(H227,'3-Productie normen'!A:P,VLOOKUP(L227,'3-Productie normen'!$B$31:$C$45,2,FALSE),FALSE)))/VLOOKUP(B227,'2-Kosten per locatie'!$A$13:$D$30,4,FALSE)</f>
        <v>0</v>
      </c>
      <c r="P227" s="81" t="str">
        <f>VLOOKUP(H227,'3-Productie normen'!A:T,20,FALSE)</f>
        <v>V</v>
      </c>
      <c r="Q227" s="457" t="s">
        <v>741</v>
      </c>
      <c r="S227" s="359">
        <f t="shared" si="21"/>
        <v>14816</v>
      </c>
    </row>
    <row r="228" spans="1:19" ht="14.1" customHeight="1">
      <c r="A228" s="71">
        <f t="shared" si="22"/>
        <v>228</v>
      </c>
      <c r="B228" s="50" t="s">
        <v>662</v>
      </c>
      <c r="C228" s="50" t="s">
        <v>677</v>
      </c>
      <c r="D228" s="431" t="s">
        <v>849</v>
      </c>
      <c r="E228" s="430" t="s">
        <v>193</v>
      </c>
      <c r="F228" s="351" t="s">
        <v>401</v>
      </c>
      <c r="G228" s="88" t="s">
        <v>223</v>
      </c>
      <c r="H228" s="88" t="s">
        <v>16</v>
      </c>
      <c r="I228" s="88" t="s">
        <v>636</v>
      </c>
      <c r="J228" s="343">
        <v>8.5299999999999994</v>
      </c>
      <c r="K228" s="353">
        <f t="shared" si="23"/>
        <v>201</v>
      </c>
      <c r="L228" s="354">
        <v>201</v>
      </c>
      <c r="M228" s="458" t="str">
        <f>IF(L228="nio","",VLOOKUP(L228,'3-Productie normen'!$B$31:$H$45,3,FALSE))</f>
        <v>5 x per week (40 weken + 1 Zomer refreshbeurt)</v>
      </c>
      <c r="N228" s="355" t="e">
        <f t="shared" si="20"/>
        <v>#DIV/0!</v>
      </c>
      <c r="O228" s="356">
        <f>IF(L228="nio",0,IF(L228&gt;0,VLOOKUP(H228,'3-Productie normen'!A:P,VLOOKUP(L228,'3-Productie normen'!$B$31:$C$45,2,FALSE),FALSE)))/VLOOKUP(B228,'2-Kosten per locatie'!$A$13:$D$30,4,FALSE)</f>
        <v>0</v>
      </c>
      <c r="P228" s="81" t="str">
        <f>VLOOKUP(H228,'3-Productie normen'!A:T,20,FALSE)</f>
        <v>S</v>
      </c>
      <c r="Q228" s="457" t="s">
        <v>740</v>
      </c>
      <c r="S228" s="359">
        <f t="shared" si="21"/>
        <v>1714.53</v>
      </c>
    </row>
    <row r="229" spans="1:19" ht="14.1" customHeight="1">
      <c r="A229" s="71">
        <f t="shared" si="22"/>
        <v>229</v>
      </c>
      <c r="B229" s="50" t="s">
        <v>662</v>
      </c>
      <c r="C229" s="50" t="s">
        <v>677</v>
      </c>
      <c r="D229" s="431" t="s">
        <v>849</v>
      </c>
      <c r="E229" s="430" t="s">
        <v>193</v>
      </c>
      <c r="F229" s="351" t="s">
        <v>402</v>
      </c>
      <c r="G229" s="88" t="s">
        <v>270</v>
      </c>
      <c r="H229" s="88" t="s">
        <v>237</v>
      </c>
      <c r="I229" s="88" t="s">
        <v>635</v>
      </c>
      <c r="J229" s="343">
        <v>55.52</v>
      </c>
      <c r="K229" s="353">
        <f t="shared" si="23"/>
        <v>201</v>
      </c>
      <c r="L229" s="354">
        <v>201</v>
      </c>
      <c r="M229" s="458" t="str">
        <f>IF(L229="nio","",VLOOKUP(L229,'3-Productie normen'!$B$31:$H$45,3,FALSE))</f>
        <v>5 x per week (40 weken + 1 Zomer refreshbeurt)</v>
      </c>
      <c r="N229" s="355" t="e">
        <f t="shared" si="20"/>
        <v>#DIV/0!</v>
      </c>
      <c r="O229" s="356">
        <f>IF(L229="nio",0,IF(L229&gt;0,VLOOKUP(H229,'3-Productie normen'!A:P,VLOOKUP(L229,'3-Productie normen'!$B$31:$C$45,2,FALSE),FALSE)))/VLOOKUP(B229,'2-Kosten per locatie'!$A$13:$D$30,4,FALSE)</f>
        <v>0</v>
      </c>
      <c r="P229" s="81" t="str">
        <f>VLOOKUP(H229,'3-Productie normen'!A:T,20,FALSE)</f>
        <v>L</v>
      </c>
      <c r="Q229" s="457" t="s">
        <v>710</v>
      </c>
      <c r="S229" s="359">
        <f t="shared" si="21"/>
        <v>11159.52</v>
      </c>
    </row>
    <row r="230" spans="1:19" ht="14.1" customHeight="1">
      <c r="A230" s="71">
        <f t="shared" si="22"/>
        <v>230</v>
      </c>
      <c r="B230" s="50" t="s">
        <v>662</v>
      </c>
      <c r="C230" s="50" t="s">
        <v>677</v>
      </c>
      <c r="D230" s="431" t="s">
        <v>849</v>
      </c>
      <c r="E230" s="430" t="s">
        <v>193</v>
      </c>
      <c r="F230" s="351" t="s">
        <v>403</v>
      </c>
      <c r="G230" s="88" t="s">
        <v>206</v>
      </c>
      <c r="H230" s="50" t="s">
        <v>855</v>
      </c>
      <c r="I230" s="88" t="s">
        <v>635</v>
      </c>
      <c r="J230" s="343">
        <v>2.74</v>
      </c>
      <c r="K230" s="353">
        <f t="shared" si="23"/>
        <v>12</v>
      </c>
      <c r="L230" s="354">
        <v>12</v>
      </c>
      <c r="M230" s="458" t="str">
        <f>IF(L230="nio","",VLOOKUP(L230,'3-Productie normen'!$B$31:$H$45,3,FALSE))</f>
        <v>1 x per maand</v>
      </c>
      <c r="N230" s="355" t="e">
        <f t="shared" si="20"/>
        <v>#DIV/0!</v>
      </c>
      <c r="O230" s="356">
        <f>IF(L230="nio",0,IF(L230&gt;0,VLOOKUP(H230,'3-Productie normen'!A:P,VLOOKUP(L230,'3-Productie normen'!$B$31:$C$45,2,FALSE),FALSE)))/VLOOKUP(B230,'2-Kosten per locatie'!$A$13:$D$30,4,FALSE)</f>
        <v>0</v>
      </c>
      <c r="P230" s="81" t="str">
        <f>VLOOKUP(H230,'3-Productie normen'!A:T,20,FALSE)</f>
        <v>V</v>
      </c>
      <c r="Q230" s="457" t="s">
        <v>649</v>
      </c>
      <c r="S230" s="359">
        <f t="shared" si="21"/>
        <v>32.880000000000003</v>
      </c>
    </row>
    <row r="231" spans="1:19" ht="14.1" customHeight="1">
      <c r="A231" s="71">
        <f t="shared" si="22"/>
        <v>231</v>
      </c>
      <c r="B231" s="50" t="s">
        <v>662</v>
      </c>
      <c r="C231" s="50" t="s">
        <v>677</v>
      </c>
      <c r="D231" s="431" t="s">
        <v>849</v>
      </c>
      <c r="E231" s="430" t="s">
        <v>193</v>
      </c>
      <c r="F231" s="351" t="s">
        <v>404</v>
      </c>
      <c r="G231" s="88" t="s">
        <v>206</v>
      </c>
      <c r="H231" s="50" t="s">
        <v>855</v>
      </c>
      <c r="I231" s="88" t="s">
        <v>635</v>
      </c>
      <c r="J231" s="343">
        <v>2.82</v>
      </c>
      <c r="K231" s="353">
        <f t="shared" si="23"/>
        <v>12</v>
      </c>
      <c r="L231" s="354">
        <v>12</v>
      </c>
      <c r="M231" s="458" t="str">
        <f>IF(L231="nio","",VLOOKUP(L231,'3-Productie normen'!$B$31:$H$45,3,FALSE))</f>
        <v>1 x per maand</v>
      </c>
      <c r="N231" s="355" t="e">
        <f t="shared" si="20"/>
        <v>#DIV/0!</v>
      </c>
      <c r="O231" s="356">
        <f>IF(L231="nio",0,IF(L231&gt;0,VLOOKUP(H231,'3-Productie normen'!A:P,VLOOKUP(L231,'3-Productie normen'!$B$31:$C$45,2,FALSE),FALSE)))/VLOOKUP(B231,'2-Kosten per locatie'!$A$13:$D$30,4,FALSE)</f>
        <v>0</v>
      </c>
      <c r="P231" s="81" t="str">
        <f>VLOOKUP(H231,'3-Productie normen'!A:T,20,FALSE)</f>
        <v>V</v>
      </c>
      <c r="Q231" s="457" t="s">
        <v>649</v>
      </c>
      <c r="S231" s="359">
        <f t="shared" si="21"/>
        <v>33.839999999999996</v>
      </c>
    </row>
    <row r="232" spans="1:19" ht="14.1" customHeight="1">
      <c r="A232" s="71">
        <f t="shared" si="22"/>
        <v>232</v>
      </c>
      <c r="B232" s="50" t="s">
        <v>662</v>
      </c>
      <c r="C232" s="50" t="s">
        <v>677</v>
      </c>
      <c r="D232" s="431" t="s">
        <v>849</v>
      </c>
      <c r="E232" s="430" t="s">
        <v>193</v>
      </c>
      <c r="F232" s="351" t="s">
        <v>405</v>
      </c>
      <c r="G232" s="88" t="s">
        <v>270</v>
      </c>
      <c r="H232" s="88" t="s">
        <v>237</v>
      </c>
      <c r="I232" s="88" t="s">
        <v>635</v>
      </c>
      <c r="J232" s="343">
        <v>53.67</v>
      </c>
      <c r="K232" s="353">
        <f t="shared" si="23"/>
        <v>201</v>
      </c>
      <c r="L232" s="354">
        <v>201</v>
      </c>
      <c r="M232" s="458" t="str">
        <f>IF(L232="nio","",VLOOKUP(L232,'3-Productie normen'!$B$31:$H$45,3,FALSE))</f>
        <v>5 x per week (40 weken + 1 Zomer refreshbeurt)</v>
      </c>
      <c r="N232" s="355" t="e">
        <f t="shared" si="20"/>
        <v>#DIV/0!</v>
      </c>
      <c r="O232" s="356">
        <f>IF(L232="nio",0,IF(L232&gt;0,VLOOKUP(H232,'3-Productie normen'!A:P,VLOOKUP(L232,'3-Productie normen'!$B$31:$C$45,2,FALSE),FALSE)))/VLOOKUP(B232,'2-Kosten per locatie'!$A$13:$D$30,4,FALSE)</f>
        <v>0</v>
      </c>
      <c r="P232" s="81" t="str">
        <f>VLOOKUP(H232,'3-Productie normen'!A:T,20,FALSE)</f>
        <v>L</v>
      </c>
      <c r="Q232" s="457" t="s">
        <v>702</v>
      </c>
      <c r="S232" s="359">
        <f t="shared" si="21"/>
        <v>10787.67</v>
      </c>
    </row>
    <row r="233" spans="1:19" ht="14.1" customHeight="1">
      <c r="A233" s="71">
        <f t="shared" si="22"/>
        <v>233</v>
      </c>
      <c r="B233" s="50" t="s">
        <v>662</v>
      </c>
      <c r="C233" s="50" t="s">
        <v>677</v>
      </c>
      <c r="D233" s="431" t="s">
        <v>849</v>
      </c>
      <c r="E233" s="430" t="s">
        <v>193</v>
      </c>
      <c r="F233" s="351" t="s">
        <v>406</v>
      </c>
      <c r="G233" s="88" t="s">
        <v>223</v>
      </c>
      <c r="H233" s="88" t="s">
        <v>16</v>
      </c>
      <c r="I233" s="88" t="s">
        <v>636</v>
      </c>
      <c r="J233" s="343">
        <v>8.44</v>
      </c>
      <c r="K233" s="353">
        <f t="shared" si="23"/>
        <v>201</v>
      </c>
      <c r="L233" s="354">
        <v>201</v>
      </c>
      <c r="M233" s="458" t="str">
        <f>IF(L233="nio","",VLOOKUP(L233,'3-Productie normen'!$B$31:$H$45,3,FALSE))</f>
        <v>5 x per week (40 weken + 1 Zomer refreshbeurt)</v>
      </c>
      <c r="N233" s="355" t="e">
        <f t="shared" si="20"/>
        <v>#DIV/0!</v>
      </c>
      <c r="O233" s="356">
        <f>IF(L233="nio",0,IF(L233&gt;0,VLOOKUP(H233,'3-Productie normen'!A:P,VLOOKUP(L233,'3-Productie normen'!$B$31:$C$45,2,FALSE),FALSE)))/VLOOKUP(B233,'2-Kosten per locatie'!$A$13:$D$30,4,FALSE)</f>
        <v>0</v>
      </c>
      <c r="P233" s="81" t="str">
        <f>VLOOKUP(H233,'3-Productie normen'!A:T,20,FALSE)</f>
        <v>S</v>
      </c>
      <c r="Q233" s="457" t="s">
        <v>740</v>
      </c>
      <c r="S233" s="359">
        <f t="shared" si="21"/>
        <v>1696.4399999999998</v>
      </c>
    </row>
    <row r="234" spans="1:19" ht="14.1" customHeight="1">
      <c r="A234" s="71">
        <f t="shared" si="22"/>
        <v>234</v>
      </c>
      <c r="B234" s="50" t="s">
        <v>662</v>
      </c>
      <c r="C234" s="50" t="s">
        <v>677</v>
      </c>
      <c r="D234" s="431" t="s">
        <v>849</v>
      </c>
      <c r="E234" s="430" t="s">
        <v>193</v>
      </c>
      <c r="F234" s="351" t="s">
        <v>407</v>
      </c>
      <c r="G234" s="88" t="s">
        <v>270</v>
      </c>
      <c r="H234" s="64" t="s">
        <v>874</v>
      </c>
      <c r="I234" s="88" t="s">
        <v>635</v>
      </c>
      <c r="J234" s="343">
        <v>52.76</v>
      </c>
      <c r="K234" s="353" t="str">
        <f t="shared" si="23"/>
        <v>nio</v>
      </c>
      <c r="L234" s="354" t="s">
        <v>659</v>
      </c>
      <c r="M234" s="458" t="str">
        <f>IF(L234="nio","",VLOOKUP(L234,'3-Productie normen'!$B$31:$H$45,3,FALSE))</f>
        <v/>
      </c>
      <c r="N234" s="355">
        <f t="shared" si="20"/>
        <v>0</v>
      </c>
      <c r="O234" s="356">
        <f>IF(L234="nio",0,IF(L234&gt;0,VLOOKUP(H234,'3-Productie normen'!A:P,VLOOKUP(L234,'3-Productie normen'!$B$31:$C$45,2,FALSE),FALSE)))/VLOOKUP(B234,'2-Kosten per locatie'!$A$13:$D$30,4,FALSE)</f>
        <v>0</v>
      </c>
      <c r="P234" s="81">
        <f>VLOOKUP(H234,'3-Productie normen'!A:T,20,FALSE)</f>
        <v>0</v>
      </c>
      <c r="Q234" s="457" t="s">
        <v>742</v>
      </c>
      <c r="S234" s="359">
        <f t="shared" si="21"/>
        <v>0</v>
      </c>
    </row>
    <row r="235" spans="1:19" ht="14.1" customHeight="1">
      <c r="A235" s="71">
        <f t="shared" si="22"/>
        <v>235</v>
      </c>
      <c r="B235" s="50" t="s">
        <v>662</v>
      </c>
      <c r="C235" s="50" t="s">
        <v>677</v>
      </c>
      <c r="D235" s="431" t="s">
        <v>849</v>
      </c>
      <c r="E235" s="430" t="s">
        <v>193</v>
      </c>
      <c r="F235" s="351" t="s">
        <v>408</v>
      </c>
      <c r="G235" s="88" t="s">
        <v>196</v>
      </c>
      <c r="H235" s="439" t="s">
        <v>195</v>
      </c>
      <c r="I235" s="88" t="s">
        <v>634</v>
      </c>
      <c r="J235" s="343">
        <v>4.6399999999999997</v>
      </c>
      <c r="K235" s="353">
        <f t="shared" si="23"/>
        <v>200</v>
      </c>
      <c r="L235" s="354">
        <v>200</v>
      </c>
      <c r="M235" s="458" t="str">
        <f>IF(L235="nio","",VLOOKUP(L235,'3-Productie normen'!$B$31:$H$45,3,FALSE))</f>
        <v>5 x per week (40 weken)</v>
      </c>
      <c r="N235" s="355" t="e">
        <f t="shared" si="20"/>
        <v>#DIV/0!</v>
      </c>
      <c r="O235" s="356">
        <f>IF(L235="nio",0,IF(L235&gt;0,VLOOKUP(H235,'3-Productie normen'!A:P,VLOOKUP(L235,'3-Productie normen'!$B$31:$C$45,2,FALSE),FALSE)))/VLOOKUP(B235,'2-Kosten per locatie'!$A$13:$D$30,4,FALSE)</f>
        <v>0</v>
      </c>
      <c r="P235" s="81" t="str">
        <f>VLOOKUP(H235,'3-Productie normen'!A:T,20,FALSE)</f>
        <v>V</v>
      </c>
      <c r="Q235" s="457" t="s">
        <v>649</v>
      </c>
      <c r="S235" s="359">
        <f t="shared" si="21"/>
        <v>927.99999999999989</v>
      </c>
    </row>
    <row r="236" spans="1:19" ht="14.1" customHeight="1">
      <c r="A236" s="71">
        <f t="shared" si="22"/>
        <v>236</v>
      </c>
      <c r="B236" s="50" t="s">
        <v>662</v>
      </c>
      <c r="C236" s="50" t="s">
        <v>677</v>
      </c>
      <c r="D236" s="431" t="s">
        <v>850</v>
      </c>
      <c r="E236" s="430" t="s">
        <v>248</v>
      </c>
      <c r="F236" s="351" t="s">
        <v>409</v>
      </c>
      <c r="G236" s="88" t="s">
        <v>410</v>
      </c>
      <c r="H236" s="64" t="s">
        <v>540</v>
      </c>
      <c r="I236" s="88" t="s">
        <v>635</v>
      </c>
      <c r="J236" s="343">
        <v>68.760000000000005</v>
      </c>
      <c r="K236" s="353">
        <f t="shared" si="23"/>
        <v>201</v>
      </c>
      <c r="L236" s="354">
        <v>201</v>
      </c>
      <c r="M236" s="458" t="str">
        <f>IF(L236="nio","",VLOOKUP(L236,'3-Productie normen'!$B$31:$H$45,3,FALSE))</f>
        <v>5 x per week (40 weken + 1 Zomer refreshbeurt)</v>
      </c>
      <c r="N236" s="355" t="e">
        <f t="shared" si="20"/>
        <v>#DIV/0!</v>
      </c>
      <c r="O236" s="356">
        <f>IF(L236="nio",0,IF(L236&gt;0,VLOOKUP(H236,'3-Productie normen'!A:P,VLOOKUP(L236,'3-Productie normen'!$B$31:$C$45,2,FALSE),FALSE)))/VLOOKUP(B236,'2-Kosten per locatie'!$A$13:$D$30,4,FALSE)</f>
        <v>0</v>
      </c>
      <c r="P236" s="81" t="str">
        <f>VLOOKUP(H236,'3-Productie normen'!A:T,20,FALSE)</f>
        <v>V</v>
      </c>
      <c r="Q236" s="457" t="s">
        <v>649</v>
      </c>
      <c r="S236" s="359">
        <f t="shared" si="21"/>
        <v>13820.76</v>
      </c>
    </row>
    <row r="237" spans="1:19" ht="14.1" customHeight="1">
      <c r="A237" s="71">
        <f t="shared" si="22"/>
        <v>237</v>
      </c>
      <c r="B237" s="50" t="s">
        <v>662</v>
      </c>
      <c r="C237" s="50" t="s">
        <v>677</v>
      </c>
      <c r="D237" s="431" t="s">
        <v>850</v>
      </c>
      <c r="E237" s="430" t="s">
        <v>248</v>
      </c>
      <c r="F237" s="351" t="s">
        <v>409</v>
      </c>
      <c r="G237" s="88" t="s">
        <v>198</v>
      </c>
      <c r="H237" s="64" t="s">
        <v>897</v>
      </c>
      <c r="I237" s="88" t="s">
        <v>645</v>
      </c>
      <c r="J237" s="343">
        <v>7.51</v>
      </c>
      <c r="K237" s="353">
        <f t="shared" si="23"/>
        <v>200</v>
      </c>
      <c r="L237" s="354">
        <v>200</v>
      </c>
      <c r="M237" s="458" t="str">
        <f>IF(L237="nio","",VLOOKUP(L237,'3-Productie normen'!$B$31:$H$45,3,FALSE))</f>
        <v>5 x per week (40 weken)</v>
      </c>
      <c r="N237" s="355" t="e">
        <f t="shared" si="20"/>
        <v>#DIV/0!</v>
      </c>
      <c r="O237" s="356">
        <f>IF(L237="nio",0,IF(L237&gt;0,VLOOKUP(H237,'3-Productie normen'!A:P,VLOOKUP(L237,'3-Productie normen'!$B$31:$C$45,2,FALSE),FALSE)))/VLOOKUP(B237,'2-Kosten per locatie'!$A$13:$D$30,4,FALSE)</f>
        <v>0</v>
      </c>
      <c r="P237" s="81" t="str">
        <f>VLOOKUP(H237,'3-Productie normen'!A:T,20,FALSE)</f>
        <v>V</v>
      </c>
      <c r="Q237" s="457"/>
      <c r="S237" s="359">
        <f t="shared" si="21"/>
        <v>1502</v>
      </c>
    </row>
    <row r="238" spans="1:19" ht="14.1" customHeight="1">
      <c r="A238" s="71">
        <f t="shared" si="22"/>
        <v>238</v>
      </c>
      <c r="B238" s="50" t="s">
        <v>662</v>
      </c>
      <c r="C238" s="50" t="s">
        <v>677</v>
      </c>
      <c r="D238" s="431" t="s">
        <v>850</v>
      </c>
      <c r="E238" s="430" t="s">
        <v>248</v>
      </c>
      <c r="F238" s="351" t="s">
        <v>411</v>
      </c>
      <c r="G238" s="88" t="s">
        <v>412</v>
      </c>
      <c r="H238" s="64" t="s">
        <v>540</v>
      </c>
      <c r="I238" s="88" t="s">
        <v>635</v>
      </c>
      <c r="J238" s="343">
        <v>7.95</v>
      </c>
      <c r="K238" s="353">
        <f t="shared" si="23"/>
        <v>201</v>
      </c>
      <c r="L238" s="354">
        <v>201</v>
      </c>
      <c r="M238" s="458" t="str">
        <f>IF(L238="nio","",VLOOKUP(L238,'3-Productie normen'!$B$31:$H$45,3,FALSE))</f>
        <v>5 x per week (40 weken + 1 Zomer refreshbeurt)</v>
      </c>
      <c r="N238" s="355" t="e">
        <f t="shared" si="20"/>
        <v>#DIV/0!</v>
      </c>
      <c r="O238" s="356">
        <f>IF(L238="nio",0,IF(L238&gt;0,VLOOKUP(H238,'3-Productie normen'!A:P,VLOOKUP(L238,'3-Productie normen'!$B$31:$C$45,2,FALSE),FALSE)))/VLOOKUP(B238,'2-Kosten per locatie'!$A$13:$D$30,4,FALSE)</f>
        <v>0</v>
      </c>
      <c r="P238" s="81" t="str">
        <f>VLOOKUP(H238,'3-Productie normen'!A:T,20,FALSE)</f>
        <v>V</v>
      </c>
      <c r="Q238" s="457" t="s">
        <v>649</v>
      </c>
      <c r="S238" s="359">
        <f t="shared" si="21"/>
        <v>1597.95</v>
      </c>
    </row>
    <row r="239" spans="1:19" ht="14.1" customHeight="1">
      <c r="A239" s="71">
        <f t="shared" si="22"/>
        <v>239</v>
      </c>
      <c r="B239" s="50" t="s">
        <v>662</v>
      </c>
      <c r="C239" s="50" t="s">
        <v>677</v>
      </c>
      <c r="D239" s="431" t="s">
        <v>850</v>
      </c>
      <c r="E239" s="430" t="s">
        <v>248</v>
      </c>
      <c r="F239" s="351" t="s">
        <v>413</v>
      </c>
      <c r="G239" s="88" t="s">
        <v>235</v>
      </c>
      <c r="H239" s="64" t="s">
        <v>540</v>
      </c>
      <c r="I239" s="88" t="s">
        <v>645</v>
      </c>
      <c r="J239" s="343">
        <v>22.52</v>
      </c>
      <c r="K239" s="353">
        <f t="shared" si="23"/>
        <v>201</v>
      </c>
      <c r="L239" s="354">
        <v>201</v>
      </c>
      <c r="M239" s="458" t="str">
        <f>IF(L239="nio","",VLOOKUP(L239,'3-Productie normen'!$B$31:$H$45,3,FALSE))</f>
        <v>5 x per week (40 weken + 1 Zomer refreshbeurt)</v>
      </c>
      <c r="N239" s="355" t="e">
        <f t="shared" si="20"/>
        <v>#DIV/0!</v>
      </c>
      <c r="O239" s="356">
        <f>IF(L239="nio",0,IF(L239&gt;0,VLOOKUP(H239,'3-Productie normen'!A:P,VLOOKUP(L239,'3-Productie normen'!$B$31:$C$45,2,FALSE),FALSE)))/VLOOKUP(B239,'2-Kosten per locatie'!$A$13:$D$30,4,FALSE)</f>
        <v>0</v>
      </c>
      <c r="P239" s="81" t="str">
        <f>VLOOKUP(H239,'3-Productie normen'!A:T,20,FALSE)</f>
        <v>V</v>
      </c>
      <c r="Q239" s="457"/>
      <c r="S239" s="359">
        <f t="shared" si="21"/>
        <v>4526.5199999999995</v>
      </c>
    </row>
    <row r="240" spans="1:19" ht="14.1" customHeight="1">
      <c r="A240" s="71">
        <f t="shared" si="22"/>
        <v>240</v>
      </c>
      <c r="B240" s="50" t="s">
        <v>662</v>
      </c>
      <c r="C240" s="50" t="s">
        <v>677</v>
      </c>
      <c r="D240" s="431" t="s">
        <v>850</v>
      </c>
      <c r="E240" s="430" t="s">
        <v>248</v>
      </c>
      <c r="F240" s="351" t="s">
        <v>414</v>
      </c>
      <c r="G240" s="88" t="s">
        <v>415</v>
      </c>
      <c r="H240" s="64" t="s">
        <v>855</v>
      </c>
      <c r="I240" s="88" t="s">
        <v>635</v>
      </c>
      <c r="J240" s="343">
        <v>9.02</v>
      </c>
      <c r="K240" s="353">
        <f t="shared" si="23"/>
        <v>12</v>
      </c>
      <c r="L240" s="354">
        <v>12</v>
      </c>
      <c r="M240" s="458" t="str">
        <f>IF(L240="nio","",VLOOKUP(L240,'3-Productie normen'!$B$31:$H$45,3,FALSE))</f>
        <v>1 x per maand</v>
      </c>
      <c r="N240" s="355" t="e">
        <f t="shared" si="20"/>
        <v>#DIV/0!</v>
      </c>
      <c r="O240" s="356">
        <f>IF(L240="nio",0,IF(L240&gt;0,VLOOKUP(H240,'3-Productie normen'!A:P,VLOOKUP(L240,'3-Productie normen'!$B$31:$C$45,2,FALSE),FALSE)))/VLOOKUP(B240,'2-Kosten per locatie'!$A$13:$D$30,4,FALSE)</f>
        <v>0</v>
      </c>
      <c r="P240" s="81" t="str">
        <f>VLOOKUP(H240,'3-Productie normen'!A:T,20,FALSE)</f>
        <v>V</v>
      </c>
      <c r="Q240" s="457" t="s">
        <v>649</v>
      </c>
      <c r="S240" s="359">
        <f t="shared" si="21"/>
        <v>108.24</v>
      </c>
    </row>
    <row r="241" spans="1:19" ht="14.1" customHeight="1">
      <c r="A241" s="71">
        <f t="shared" si="22"/>
        <v>241</v>
      </c>
      <c r="B241" s="50" t="s">
        <v>662</v>
      </c>
      <c r="C241" s="50" t="s">
        <v>677</v>
      </c>
      <c r="D241" s="431" t="s">
        <v>850</v>
      </c>
      <c r="E241" s="430" t="s">
        <v>248</v>
      </c>
      <c r="F241" s="351" t="s">
        <v>416</v>
      </c>
      <c r="G241" s="88" t="s">
        <v>417</v>
      </c>
      <c r="H241" s="64" t="s">
        <v>16</v>
      </c>
      <c r="I241" s="88" t="s">
        <v>636</v>
      </c>
      <c r="J241" s="343">
        <v>5.94</v>
      </c>
      <c r="K241" s="353">
        <f t="shared" si="23"/>
        <v>201</v>
      </c>
      <c r="L241" s="354">
        <v>201</v>
      </c>
      <c r="M241" s="458" t="str">
        <f>IF(L241="nio","",VLOOKUP(L241,'3-Productie normen'!$B$31:$H$45,3,FALSE))</f>
        <v>5 x per week (40 weken + 1 Zomer refreshbeurt)</v>
      </c>
      <c r="N241" s="355" t="e">
        <f t="shared" si="20"/>
        <v>#DIV/0!</v>
      </c>
      <c r="O241" s="356">
        <f>IF(L241="nio",0,IF(L241&gt;0,VLOOKUP(H241,'3-Productie normen'!A:P,VLOOKUP(L241,'3-Productie normen'!$B$31:$C$45,2,FALSE),FALSE)))/VLOOKUP(B241,'2-Kosten per locatie'!$A$13:$D$30,4,FALSE)</f>
        <v>0</v>
      </c>
      <c r="P241" s="81" t="str">
        <f>VLOOKUP(H241,'3-Productie normen'!A:T,20,FALSE)</f>
        <v>S</v>
      </c>
      <c r="Q241" s="457" t="s">
        <v>694</v>
      </c>
      <c r="S241" s="359">
        <f t="shared" si="21"/>
        <v>1193.94</v>
      </c>
    </row>
    <row r="242" spans="1:19" ht="14.1" customHeight="1">
      <c r="A242" s="71">
        <f t="shared" si="22"/>
        <v>242</v>
      </c>
      <c r="B242" s="50" t="s">
        <v>662</v>
      </c>
      <c r="C242" s="50" t="s">
        <v>677</v>
      </c>
      <c r="D242" s="431" t="s">
        <v>849</v>
      </c>
      <c r="E242" s="429" t="s">
        <v>248</v>
      </c>
      <c r="F242" s="349" t="s">
        <v>418</v>
      </c>
      <c r="G242" s="85" t="s">
        <v>219</v>
      </c>
      <c r="H242" s="85" t="s">
        <v>16</v>
      </c>
      <c r="I242" s="85" t="s">
        <v>636</v>
      </c>
      <c r="J242" s="342">
        <v>2.12</v>
      </c>
      <c r="K242" s="353">
        <f t="shared" si="23"/>
        <v>201</v>
      </c>
      <c r="L242" s="354">
        <v>201</v>
      </c>
      <c r="M242" s="458" t="str">
        <f>IF(L242="nio","",VLOOKUP(L242,'3-Productie normen'!$B$31:$H$45,3,FALSE))</f>
        <v>5 x per week (40 weken + 1 Zomer refreshbeurt)</v>
      </c>
      <c r="N242" s="355" t="e">
        <f t="shared" si="20"/>
        <v>#DIV/0!</v>
      </c>
      <c r="O242" s="356">
        <f>IF(L242="nio",0,IF(L242&gt;0,VLOOKUP(H242,'3-Productie normen'!A:P,VLOOKUP(L242,'3-Productie normen'!$B$31:$C$45,2,FALSE),FALSE)))/VLOOKUP(B242,'2-Kosten per locatie'!$A$13:$D$30,4,FALSE)</f>
        <v>0</v>
      </c>
      <c r="P242" s="81" t="str">
        <f>VLOOKUP(H242,'3-Productie normen'!A:T,20,FALSE)</f>
        <v>S</v>
      </c>
      <c r="Q242" s="457" t="s">
        <v>695</v>
      </c>
      <c r="S242" s="359">
        <f t="shared" si="21"/>
        <v>426.12</v>
      </c>
    </row>
    <row r="243" spans="1:19" ht="14.1" customHeight="1">
      <c r="A243" s="71">
        <f t="shared" si="22"/>
        <v>243</v>
      </c>
      <c r="B243" s="50" t="s">
        <v>662</v>
      </c>
      <c r="C243" s="50" t="s">
        <v>677</v>
      </c>
      <c r="D243" s="431" t="s">
        <v>849</v>
      </c>
      <c r="E243" s="429" t="s">
        <v>248</v>
      </c>
      <c r="F243" s="349" t="s">
        <v>419</v>
      </c>
      <c r="G243" s="85" t="s">
        <v>420</v>
      </c>
      <c r="H243" s="85" t="s">
        <v>200</v>
      </c>
      <c r="I243" s="85" t="s">
        <v>635</v>
      </c>
      <c r="J243" s="342">
        <v>19.670000000000002</v>
      </c>
      <c r="K243" s="353">
        <f t="shared" si="23"/>
        <v>120</v>
      </c>
      <c r="L243" s="354">
        <v>120</v>
      </c>
      <c r="M243" s="458" t="str">
        <f>IF(L243="nio","",VLOOKUP(L243,'3-Productie normen'!$B$31:$H$45,3,FALSE))</f>
        <v>3 x per week (40 weken)</v>
      </c>
      <c r="N243" s="355" t="e">
        <f t="shared" si="20"/>
        <v>#DIV/0!</v>
      </c>
      <c r="O243" s="356">
        <f>IF(L243="nio",0,IF(L243&gt;0,VLOOKUP(H243,'3-Productie normen'!A:P,VLOOKUP(L243,'3-Productie normen'!$B$31:$C$45,2,FALSE),FALSE)))/VLOOKUP(B243,'2-Kosten per locatie'!$A$13:$D$30,4,FALSE)</f>
        <v>0</v>
      </c>
      <c r="P243" s="81" t="str">
        <f>VLOOKUP(H243,'3-Productie normen'!A:T,20,FALSE)</f>
        <v>B</v>
      </c>
      <c r="Q243" s="457" t="s">
        <v>649</v>
      </c>
      <c r="S243" s="359">
        <f t="shared" si="21"/>
        <v>2360.4</v>
      </c>
    </row>
    <row r="244" spans="1:19" ht="14.1" customHeight="1">
      <c r="A244" s="71">
        <f t="shared" si="22"/>
        <v>244</v>
      </c>
      <c r="B244" s="50" t="s">
        <v>662</v>
      </c>
      <c r="C244" s="50" t="s">
        <v>677</v>
      </c>
      <c r="D244" s="431" t="s">
        <v>849</v>
      </c>
      <c r="E244" s="429" t="s">
        <v>248</v>
      </c>
      <c r="F244" s="349" t="s">
        <v>421</v>
      </c>
      <c r="G244" s="85" t="s">
        <v>422</v>
      </c>
      <c r="H244" s="85" t="s">
        <v>200</v>
      </c>
      <c r="I244" s="85" t="s">
        <v>635</v>
      </c>
      <c r="J244" s="342">
        <v>20.69</v>
      </c>
      <c r="K244" s="353">
        <f t="shared" si="23"/>
        <v>120</v>
      </c>
      <c r="L244" s="354">
        <v>120</v>
      </c>
      <c r="M244" s="458" t="str">
        <f>IF(L244="nio","",VLOOKUP(L244,'3-Productie normen'!$B$31:$H$45,3,FALSE))</f>
        <v>3 x per week (40 weken)</v>
      </c>
      <c r="N244" s="355" t="e">
        <f t="shared" si="20"/>
        <v>#DIV/0!</v>
      </c>
      <c r="O244" s="356">
        <f>IF(L244="nio",0,IF(L244&gt;0,VLOOKUP(H244,'3-Productie normen'!A:P,VLOOKUP(L244,'3-Productie normen'!$B$31:$C$45,2,FALSE),FALSE)))/VLOOKUP(B244,'2-Kosten per locatie'!$A$13:$D$30,4,FALSE)</f>
        <v>0</v>
      </c>
      <c r="P244" s="81" t="str">
        <f>VLOOKUP(H244,'3-Productie normen'!A:T,20,FALSE)</f>
        <v>B</v>
      </c>
      <c r="Q244" s="457" t="s">
        <v>649</v>
      </c>
      <c r="S244" s="359">
        <f t="shared" si="21"/>
        <v>2482.8000000000002</v>
      </c>
    </row>
    <row r="245" spans="1:19" ht="14.1" customHeight="1">
      <c r="A245" s="71">
        <f t="shared" si="22"/>
        <v>245</v>
      </c>
      <c r="B245" s="50" t="s">
        <v>662</v>
      </c>
      <c r="C245" s="50" t="s">
        <v>677</v>
      </c>
      <c r="D245" s="431" t="s">
        <v>849</v>
      </c>
      <c r="E245" s="429" t="s">
        <v>248</v>
      </c>
      <c r="F245" s="349" t="s">
        <v>423</v>
      </c>
      <c r="G245" s="85" t="s">
        <v>277</v>
      </c>
      <c r="H245" s="85" t="s">
        <v>200</v>
      </c>
      <c r="I245" s="85" t="s">
        <v>635</v>
      </c>
      <c r="J245" s="342">
        <v>18.329999999999998</v>
      </c>
      <c r="K245" s="353">
        <f t="shared" si="23"/>
        <v>120</v>
      </c>
      <c r="L245" s="354">
        <v>120</v>
      </c>
      <c r="M245" s="458" t="str">
        <f>IF(L245="nio","",VLOOKUP(L245,'3-Productie normen'!$B$31:$H$45,3,FALSE))</f>
        <v>3 x per week (40 weken)</v>
      </c>
      <c r="N245" s="355" t="e">
        <f t="shared" si="20"/>
        <v>#DIV/0!</v>
      </c>
      <c r="O245" s="356">
        <f>IF(L245="nio",0,IF(L245&gt;0,VLOOKUP(H245,'3-Productie normen'!A:P,VLOOKUP(L245,'3-Productie normen'!$B$31:$C$45,2,FALSE),FALSE)))/VLOOKUP(B245,'2-Kosten per locatie'!$A$13:$D$30,4,FALSE)</f>
        <v>0</v>
      </c>
      <c r="P245" s="81" t="str">
        <f>VLOOKUP(H245,'3-Productie normen'!A:T,20,FALSE)</f>
        <v>B</v>
      </c>
      <c r="Q245" s="457" t="s">
        <v>649</v>
      </c>
      <c r="S245" s="359">
        <f t="shared" si="21"/>
        <v>2199.6</v>
      </c>
    </row>
    <row r="246" spans="1:19" ht="14.1" customHeight="1">
      <c r="A246" s="71">
        <f t="shared" si="22"/>
        <v>246</v>
      </c>
      <c r="B246" s="50" t="s">
        <v>662</v>
      </c>
      <c r="C246" s="50" t="s">
        <v>677</v>
      </c>
      <c r="D246" s="431" t="s">
        <v>849</v>
      </c>
      <c r="E246" s="429" t="s">
        <v>248</v>
      </c>
      <c r="F246" s="349" t="s">
        <v>424</v>
      </c>
      <c r="G246" s="85" t="s">
        <v>212</v>
      </c>
      <c r="H246" s="62" t="s">
        <v>855</v>
      </c>
      <c r="I246" s="85" t="s">
        <v>635</v>
      </c>
      <c r="J246" s="342">
        <v>3.81</v>
      </c>
      <c r="K246" s="353">
        <f t="shared" si="23"/>
        <v>12</v>
      </c>
      <c r="L246" s="354">
        <v>12</v>
      </c>
      <c r="M246" s="458" t="str">
        <f>IF(L246="nio","",VLOOKUP(L246,'3-Productie normen'!$B$31:$H$45,3,FALSE))</f>
        <v>1 x per maand</v>
      </c>
      <c r="N246" s="355" t="e">
        <f t="shared" si="20"/>
        <v>#DIV/0!</v>
      </c>
      <c r="O246" s="356">
        <f>IF(L246="nio",0,IF(L246&gt;0,VLOOKUP(H246,'3-Productie normen'!A:P,VLOOKUP(L246,'3-Productie normen'!$B$31:$C$45,2,FALSE),FALSE)))/VLOOKUP(B246,'2-Kosten per locatie'!$A$13:$D$30,4,FALSE)</f>
        <v>0</v>
      </c>
      <c r="P246" s="81" t="str">
        <f>VLOOKUP(H246,'3-Productie normen'!A:T,20,FALSE)</f>
        <v>V</v>
      </c>
      <c r="Q246" s="457" t="s">
        <v>743</v>
      </c>
      <c r="S246" s="359">
        <f t="shared" si="21"/>
        <v>45.72</v>
      </c>
    </row>
    <row r="247" spans="1:19" ht="14.1" customHeight="1">
      <c r="A247" s="71">
        <f t="shared" si="22"/>
        <v>247</v>
      </c>
      <c r="B247" s="50" t="s">
        <v>662</v>
      </c>
      <c r="C247" s="50" t="s">
        <v>677</v>
      </c>
      <c r="D247" s="431" t="s">
        <v>849</v>
      </c>
      <c r="E247" s="429" t="s">
        <v>248</v>
      </c>
      <c r="F247" s="349" t="s">
        <v>425</v>
      </c>
      <c r="G247" s="85" t="s">
        <v>198</v>
      </c>
      <c r="H247" s="439" t="s">
        <v>195</v>
      </c>
      <c r="I247" s="85" t="s">
        <v>91</v>
      </c>
      <c r="J247" s="342">
        <v>14.44</v>
      </c>
      <c r="K247" s="353">
        <f t="shared" si="23"/>
        <v>200</v>
      </c>
      <c r="L247" s="354">
        <v>200</v>
      </c>
      <c r="M247" s="458" t="str">
        <f>IF(L247="nio","",VLOOKUP(L247,'3-Productie normen'!$B$31:$H$45,3,FALSE))</f>
        <v>5 x per week (40 weken)</v>
      </c>
      <c r="N247" s="355" t="e">
        <f t="shared" si="20"/>
        <v>#DIV/0!</v>
      </c>
      <c r="O247" s="356">
        <f>IF(L247="nio",0,IF(L247&gt;0,VLOOKUP(H247,'3-Productie normen'!A:P,VLOOKUP(L247,'3-Productie normen'!$B$31:$C$45,2,FALSE),FALSE)))/VLOOKUP(B247,'2-Kosten per locatie'!$A$13:$D$30,4,FALSE)</f>
        <v>0</v>
      </c>
      <c r="P247" s="81" t="str">
        <f>VLOOKUP(H247,'3-Productie normen'!A:T,20,FALSE)</f>
        <v>V</v>
      </c>
      <c r="Q247" s="457" t="s">
        <v>649</v>
      </c>
      <c r="S247" s="359">
        <f t="shared" si="21"/>
        <v>2888</v>
      </c>
    </row>
    <row r="248" spans="1:19" ht="14.1" customHeight="1">
      <c r="A248" s="71">
        <f t="shared" si="22"/>
        <v>248</v>
      </c>
      <c r="B248" s="50" t="s">
        <v>662</v>
      </c>
      <c r="C248" s="50" t="s">
        <v>677</v>
      </c>
      <c r="D248" s="431" t="s">
        <v>849</v>
      </c>
      <c r="E248" s="429" t="s">
        <v>248</v>
      </c>
      <c r="F248" s="349" t="s">
        <v>425</v>
      </c>
      <c r="G248" s="85" t="s">
        <v>198</v>
      </c>
      <c r="H248" s="439" t="s">
        <v>195</v>
      </c>
      <c r="I248" s="85" t="s">
        <v>634</v>
      </c>
      <c r="J248" s="342">
        <v>3.4</v>
      </c>
      <c r="K248" s="353">
        <f t="shared" si="23"/>
        <v>200</v>
      </c>
      <c r="L248" s="354">
        <v>200</v>
      </c>
      <c r="M248" s="458" t="str">
        <f>IF(L248="nio","",VLOOKUP(L248,'3-Productie normen'!$B$31:$H$45,3,FALSE))</f>
        <v>5 x per week (40 weken)</v>
      </c>
      <c r="N248" s="355" t="e">
        <f t="shared" si="20"/>
        <v>#DIV/0!</v>
      </c>
      <c r="O248" s="356">
        <f>IF(L248="nio",0,IF(L248&gt;0,VLOOKUP(H248,'3-Productie normen'!A:P,VLOOKUP(L248,'3-Productie normen'!$B$31:$C$45,2,FALSE),FALSE)))/VLOOKUP(B248,'2-Kosten per locatie'!$A$13:$D$30,4,FALSE)</f>
        <v>0</v>
      </c>
      <c r="P248" s="81" t="str">
        <f>VLOOKUP(H248,'3-Productie normen'!A:T,20,FALSE)</f>
        <v>V</v>
      </c>
      <c r="Q248" s="457" t="s">
        <v>649</v>
      </c>
      <c r="S248" s="359">
        <f t="shared" si="21"/>
        <v>680</v>
      </c>
    </row>
    <row r="249" spans="1:19" ht="14.1" customHeight="1">
      <c r="A249" s="71">
        <f t="shared" si="22"/>
        <v>249</v>
      </c>
      <c r="B249" s="50" t="s">
        <v>662</v>
      </c>
      <c r="C249" s="50" t="s">
        <v>677</v>
      </c>
      <c r="D249" s="431" t="s">
        <v>849</v>
      </c>
      <c r="E249" s="429" t="s">
        <v>248</v>
      </c>
      <c r="F249" s="349" t="s">
        <v>426</v>
      </c>
      <c r="G249" s="85" t="s">
        <v>198</v>
      </c>
      <c r="H249" s="439" t="s">
        <v>195</v>
      </c>
      <c r="I249" s="85" t="s">
        <v>635</v>
      </c>
      <c r="J249" s="342">
        <v>106.13</v>
      </c>
      <c r="K249" s="353">
        <f t="shared" si="23"/>
        <v>200</v>
      </c>
      <c r="L249" s="354">
        <v>200</v>
      </c>
      <c r="M249" s="458" t="str">
        <f>IF(L249="nio","",VLOOKUP(L249,'3-Productie normen'!$B$31:$H$45,3,FALSE))</f>
        <v>5 x per week (40 weken)</v>
      </c>
      <c r="N249" s="355" t="e">
        <f t="shared" si="20"/>
        <v>#DIV/0!</v>
      </c>
      <c r="O249" s="356">
        <f>IF(L249="nio",0,IF(L249&gt;0,VLOOKUP(H249,'3-Productie normen'!A:P,VLOOKUP(L249,'3-Productie normen'!$B$31:$C$45,2,FALSE),FALSE)))/VLOOKUP(B249,'2-Kosten per locatie'!$A$13:$D$30,4,FALSE)</f>
        <v>0</v>
      </c>
      <c r="P249" s="81" t="str">
        <f>VLOOKUP(H249,'3-Productie normen'!A:T,20,FALSE)</f>
        <v>V</v>
      </c>
      <c r="Q249" s="457" t="s">
        <v>198</v>
      </c>
      <c r="S249" s="359">
        <f t="shared" si="21"/>
        <v>21226</v>
      </c>
    </row>
    <row r="250" spans="1:19" ht="14.1" customHeight="1">
      <c r="A250" s="71">
        <f t="shared" si="22"/>
        <v>250</v>
      </c>
      <c r="B250" s="50" t="s">
        <v>662</v>
      </c>
      <c r="C250" s="50" t="s">
        <v>677</v>
      </c>
      <c r="D250" s="431" t="s">
        <v>849</v>
      </c>
      <c r="E250" s="429" t="s">
        <v>248</v>
      </c>
      <c r="F250" s="349" t="s">
        <v>427</v>
      </c>
      <c r="G250" s="85" t="s">
        <v>198</v>
      </c>
      <c r="H250" s="439" t="s">
        <v>195</v>
      </c>
      <c r="I250" s="85" t="s">
        <v>635</v>
      </c>
      <c r="J250" s="342">
        <v>109.29</v>
      </c>
      <c r="K250" s="353">
        <f t="shared" si="23"/>
        <v>120</v>
      </c>
      <c r="L250" s="354">
        <v>120</v>
      </c>
      <c r="M250" s="458" t="str">
        <f>IF(L250="nio","",VLOOKUP(L250,'3-Productie normen'!$B$31:$H$45,3,FALSE))</f>
        <v>3 x per week (40 weken)</v>
      </c>
      <c r="N250" s="355" t="e">
        <f t="shared" si="20"/>
        <v>#DIV/0!</v>
      </c>
      <c r="O250" s="356">
        <f>IF(L250="nio",0,IF(L250&gt;0,VLOOKUP(H250,'3-Productie normen'!A:P,VLOOKUP(L250,'3-Productie normen'!$B$31:$C$45,2,FALSE),FALSE)))/VLOOKUP(B250,'2-Kosten per locatie'!$A$13:$D$30,4,FALSE)</f>
        <v>0</v>
      </c>
      <c r="P250" s="81" t="str">
        <f>VLOOKUP(H250,'3-Productie normen'!A:T,20,FALSE)</f>
        <v>V</v>
      </c>
      <c r="Q250" s="457" t="s">
        <v>649</v>
      </c>
      <c r="S250" s="359">
        <f t="shared" si="21"/>
        <v>13114.800000000001</v>
      </c>
    </row>
    <row r="251" spans="1:19" ht="14.1" customHeight="1">
      <c r="A251" s="71">
        <f t="shared" si="22"/>
        <v>251</v>
      </c>
      <c r="B251" s="50" t="s">
        <v>662</v>
      </c>
      <c r="C251" s="50" t="s">
        <v>677</v>
      </c>
      <c r="D251" s="431" t="s">
        <v>849</v>
      </c>
      <c r="E251" s="429" t="s">
        <v>248</v>
      </c>
      <c r="F251" s="349" t="s">
        <v>428</v>
      </c>
      <c r="G251" s="85" t="s">
        <v>238</v>
      </c>
      <c r="H251" s="85" t="s">
        <v>237</v>
      </c>
      <c r="I251" s="85" t="s">
        <v>635</v>
      </c>
      <c r="J251" s="342">
        <v>50.4</v>
      </c>
      <c r="K251" s="353">
        <f t="shared" si="23"/>
        <v>201</v>
      </c>
      <c r="L251" s="354">
        <v>201</v>
      </c>
      <c r="M251" s="458" t="str">
        <f>IF(L251="nio","",VLOOKUP(L251,'3-Productie normen'!$B$31:$H$45,3,FALSE))</f>
        <v>5 x per week (40 weken + 1 Zomer refreshbeurt)</v>
      </c>
      <c r="N251" s="355" t="e">
        <f t="shared" si="20"/>
        <v>#DIV/0!</v>
      </c>
      <c r="O251" s="356">
        <f>IF(L251="nio",0,IF(L251&gt;0,VLOOKUP(H251,'3-Productie normen'!A:P,VLOOKUP(L251,'3-Productie normen'!$B$31:$C$45,2,FALSE),FALSE)))/VLOOKUP(B251,'2-Kosten per locatie'!$A$13:$D$30,4,FALSE)</f>
        <v>0</v>
      </c>
      <c r="P251" s="81" t="str">
        <f>VLOOKUP(H251,'3-Productie normen'!A:T,20,FALSE)</f>
        <v>L</v>
      </c>
      <c r="Q251" s="457" t="s">
        <v>744</v>
      </c>
      <c r="S251" s="359">
        <f t="shared" si="21"/>
        <v>10130.4</v>
      </c>
    </row>
    <row r="252" spans="1:19" ht="14.1" customHeight="1">
      <c r="A252" s="71">
        <f t="shared" si="22"/>
        <v>252</v>
      </c>
      <c r="B252" s="50" t="s">
        <v>662</v>
      </c>
      <c r="C252" s="50" t="s">
        <v>677</v>
      </c>
      <c r="D252" s="431" t="s">
        <v>849</v>
      </c>
      <c r="E252" s="429" t="s">
        <v>248</v>
      </c>
      <c r="F252" s="349" t="s">
        <v>429</v>
      </c>
      <c r="G252" s="85" t="s">
        <v>223</v>
      </c>
      <c r="H252" s="85" t="s">
        <v>16</v>
      </c>
      <c r="I252" s="85" t="s">
        <v>636</v>
      </c>
      <c r="J252" s="342">
        <v>8.65</v>
      </c>
      <c r="K252" s="353">
        <f t="shared" si="23"/>
        <v>201</v>
      </c>
      <c r="L252" s="354">
        <v>201</v>
      </c>
      <c r="M252" s="458" t="str">
        <f>IF(L252="nio","",VLOOKUP(L252,'3-Productie normen'!$B$31:$H$45,3,FALSE))</f>
        <v>5 x per week (40 weken + 1 Zomer refreshbeurt)</v>
      </c>
      <c r="N252" s="355" t="e">
        <f t="shared" si="20"/>
        <v>#DIV/0!</v>
      </c>
      <c r="O252" s="356">
        <f>IF(L252="nio",0,IF(L252&gt;0,VLOOKUP(H252,'3-Productie normen'!A:P,VLOOKUP(L252,'3-Productie normen'!$B$31:$C$45,2,FALSE),FALSE)))/VLOOKUP(B252,'2-Kosten per locatie'!$A$13:$D$30,4,FALSE)</f>
        <v>0</v>
      </c>
      <c r="P252" s="81" t="str">
        <f>VLOOKUP(H252,'3-Productie normen'!A:T,20,FALSE)</f>
        <v>S</v>
      </c>
      <c r="Q252" s="457" t="s">
        <v>740</v>
      </c>
      <c r="S252" s="359">
        <f t="shared" si="21"/>
        <v>1738.65</v>
      </c>
    </row>
    <row r="253" spans="1:19" ht="14.1" customHeight="1">
      <c r="A253" s="71">
        <f t="shared" si="22"/>
        <v>253</v>
      </c>
      <c r="B253" s="50" t="s">
        <v>662</v>
      </c>
      <c r="C253" s="50" t="s">
        <v>677</v>
      </c>
      <c r="D253" s="431" t="s">
        <v>849</v>
      </c>
      <c r="E253" s="429" t="s">
        <v>248</v>
      </c>
      <c r="F253" s="349" t="s">
        <v>430</v>
      </c>
      <c r="G253" s="85" t="s">
        <v>206</v>
      </c>
      <c r="H253" s="50" t="s">
        <v>855</v>
      </c>
      <c r="I253" s="85" t="s">
        <v>635</v>
      </c>
      <c r="J253" s="342">
        <v>1.91</v>
      </c>
      <c r="K253" s="353">
        <f t="shared" si="23"/>
        <v>12</v>
      </c>
      <c r="L253" s="354">
        <v>12</v>
      </c>
      <c r="M253" s="458" t="str">
        <f>IF(L253="nio","",VLOOKUP(L253,'3-Productie normen'!$B$31:$H$45,3,FALSE))</f>
        <v>1 x per maand</v>
      </c>
      <c r="N253" s="355" t="e">
        <f t="shared" si="20"/>
        <v>#DIV/0!</v>
      </c>
      <c r="O253" s="356">
        <f>IF(L253="nio",0,IF(L253&gt;0,VLOOKUP(H253,'3-Productie normen'!A:P,VLOOKUP(L253,'3-Productie normen'!$B$31:$C$45,2,FALSE),FALSE)))/VLOOKUP(B253,'2-Kosten per locatie'!$A$13:$D$30,4,FALSE)</f>
        <v>0</v>
      </c>
      <c r="P253" s="81" t="str">
        <f>VLOOKUP(H253,'3-Productie normen'!A:T,20,FALSE)</f>
        <v>V</v>
      </c>
      <c r="Q253" s="457" t="s">
        <v>649</v>
      </c>
      <c r="S253" s="359">
        <f t="shared" si="21"/>
        <v>22.919999999999998</v>
      </c>
    </row>
    <row r="254" spans="1:19" ht="14.1" customHeight="1">
      <c r="A254" s="71">
        <f t="shared" si="22"/>
        <v>254</v>
      </c>
      <c r="B254" s="50" t="s">
        <v>662</v>
      </c>
      <c r="C254" s="50" t="s">
        <v>677</v>
      </c>
      <c r="D254" s="431" t="s">
        <v>849</v>
      </c>
      <c r="E254" s="429" t="s">
        <v>248</v>
      </c>
      <c r="F254" s="349" t="s">
        <v>431</v>
      </c>
      <c r="G254" s="85" t="s">
        <v>206</v>
      </c>
      <c r="H254" s="50" t="s">
        <v>855</v>
      </c>
      <c r="I254" s="85" t="s">
        <v>635</v>
      </c>
      <c r="J254" s="342">
        <v>2</v>
      </c>
      <c r="K254" s="353">
        <f t="shared" si="23"/>
        <v>12</v>
      </c>
      <c r="L254" s="354">
        <v>12</v>
      </c>
      <c r="M254" s="458" t="str">
        <f>IF(L254="nio","",VLOOKUP(L254,'3-Productie normen'!$B$31:$H$45,3,FALSE))</f>
        <v>1 x per maand</v>
      </c>
      <c r="N254" s="355" t="e">
        <f t="shared" si="20"/>
        <v>#DIV/0!</v>
      </c>
      <c r="O254" s="356">
        <f>IF(L254="nio",0,IF(L254&gt;0,VLOOKUP(H254,'3-Productie normen'!A:P,VLOOKUP(L254,'3-Productie normen'!$B$31:$C$45,2,FALSE),FALSE)))/VLOOKUP(B254,'2-Kosten per locatie'!$A$13:$D$30,4,FALSE)</f>
        <v>0</v>
      </c>
      <c r="P254" s="81" t="str">
        <f>VLOOKUP(H254,'3-Productie normen'!A:T,20,FALSE)</f>
        <v>V</v>
      </c>
      <c r="Q254" s="457" t="s">
        <v>649</v>
      </c>
      <c r="S254" s="359">
        <f t="shared" si="21"/>
        <v>24</v>
      </c>
    </row>
    <row r="255" spans="1:19" ht="14.1" customHeight="1">
      <c r="A255" s="71">
        <f t="shared" si="22"/>
        <v>255</v>
      </c>
      <c r="B255" s="50" t="s">
        <v>662</v>
      </c>
      <c r="C255" s="50" t="s">
        <v>677</v>
      </c>
      <c r="D255" s="431" t="s">
        <v>849</v>
      </c>
      <c r="E255" s="429" t="s">
        <v>248</v>
      </c>
      <c r="F255" s="349" t="s">
        <v>432</v>
      </c>
      <c r="G255" s="85" t="s">
        <v>238</v>
      </c>
      <c r="H255" s="85" t="s">
        <v>237</v>
      </c>
      <c r="I255" s="85" t="s">
        <v>635</v>
      </c>
      <c r="J255" s="342">
        <v>51.29</v>
      </c>
      <c r="K255" s="353">
        <f t="shared" si="23"/>
        <v>201</v>
      </c>
      <c r="L255" s="354">
        <v>201</v>
      </c>
      <c r="M255" s="458" t="str">
        <f>IF(L255="nio","",VLOOKUP(L255,'3-Productie normen'!$B$31:$H$45,3,FALSE))</f>
        <v>5 x per week (40 weken + 1 Zomer refreshbeurt)</v>
      </c>
      <c r="N255" s="355" t="e">
        <f t="shared" si="20"/>
        <v>#DIV/0!</v>
      </c>
      <c r="O255" s="356">
        <f>IF(L255="nio",0,IF(L255&gt;0,VLOOKUP(H255,'3-Productie normen'!A:P,VLOOKUP(L255,'3-Productie normen'!$B$31:$C$45,2,FALSE),FALSE)))/VLOOKUP(B255,'2-Kosten per locatie'!$A$13:$D$30,4,FALSE)</f>
        <v>0</v>
      </c>
      <c r="P255" s="81" t="str">
        <f>VLOOKUP(H255,'3-Productie normen'!A:T,20,FALSE)</f>
        <v>L</v>
      </c>
      <c r="Q255" s="457" t="s">
        <v>725</v>
      </c>
      <c r="S255" s="359">
        <f t="shared" si="21"/>
        <v>10309.289999999999</v>
      </c>
    </row>
    <row r="256" spans="1:19" ht="14.1" customHeight="1">
      <c r="A256" s="71">
        <f t="shared" si="22"/>
        <v>256</v>
      </c>
      <c r="B256" s="50" t="s">
        <v>662</v>
      </c>
      <c r="C256" s="50" t="s">
        <v>677</v>
      </c>
      <c r="D256" s="431" t="s">
        <v>849</v>
      </c>
      <c r="E256" s="429" t="s">
        <v>248</v>
      </c>
      <c r="F256" s="349" t="s">
        <v>433</v>
      </c>
      <c r="G256" s="85" t="s">
        <v>238</v>
      </c>
      <c r="H256" s="85" t="s">
        <v>237</v>
      </c>
      <c r="I256" s="85" t="s">
        <v>635</v>
      </c>
      <c r="J256" s="342">
        <v>52.23</v>
      </c>
      <c r="K256" s="353">
        <f t="shared" si="23"/>
        <v>201</v>
      </c>
      <c r="L256" s="354">
        <v>201</v>
      </c>
      <c r="M256" s="458" t="str">
        <f>IF(L256="nio","",VLOOKUP(L256,'3-Productie normen'!$B$31:$H$45,3,FALSE))</f>
        <v>5 x per week (40 weken + 1 Zomer refreshbeurt)</v>
      </c>
      <c r="N256" s="355" t="e">
        <f t="shared" si="20"/>
        <v>#DIV/0!</v>
      </c>
      <c r="O256" s="356">
        <f>IF(L256="nio",0,IF(L256&gt;0,VLOOKUP(H256,'3-Productie normen'!A:P,VLOOKUP(L256,'3-Productie normen'!$B$31:$C$45,2,FALSE),FALSE)))/VLOOKUP(B256,'2-Kosten per locatie'!$A$13:$D$30,4,FALSE)</f>
        <v>0</v>
      </c>
      <c r="P256" s="81" t="str">
        <f>VLOOKUP(H256,'3-Productie normen'!A:T,20,FALSE)</f>
        <v>L</v>
      </c>
      <c r="Q256" s="457" t="s">
        <v>725</v>
      </c>
      <c r="S256" s="359">
        <f t="shared" si="21"/>
        <v>10498.23</v>
      </c>
    </row>
    <row r="257" spans="1:19" ht="14.1" customHeight="1">
      <c r="A257" s="71">
        <f t="shared" si="22"/>
        <v>257</v>
      </c>
      <c r="B257" s="50" t="s">
        <v>662</v>
      </c>
      <c r="C257" s="50" t="s">
        <v>677</v>
      </c>
      <c r="D257" s="431" t="s">
        <v>849</v>
      </c>
      <c r="E257" s="429" t="s">
        <v>248</v>
      </c>
      <c r="F257" s="349" t="s">
        <v>434</v>
      </c>
      <c r="G257" s="85" t="s">
        <v>223</v>
      </c>
      <c r="H257" s="85" t="s">
        <v>16</v>
      </c>
      <c r="I257" s="85" t="s">
        <v>636</v>
      </c>
      <c r="J257" s="342">
        <v>8.61</v>
      </c>
      <c r="K257" s="353">
        <f t="shared" si="23"/>
        <v>201</v>
      </c>
      <c r="L257" s="354">
        <v>201</v>
      </c>
      <c r="M257" s="458" t="str">
        <f>IF(L257="nio","",VLOOKUP(L257,'3-Productie normen'!$B$31:$H$45,3,FALSE))</f>
        <v>5 x per week (40 weken + 1 Zomer refreshbeurt)</v>
      </c>
      <c r="N257" s="355" t="e">
        <f t="shared" si="20"/>
        <v>#DIV/0!</v>
      </c>
      <c r="O257" s="356">
        <f>IF(L257="nio",0,IF(L257&gt;0,VLOOKUP(H257,'3-Productie normen'!A:P,VLOOKUP(L257,'3-Productie normen'!$B$31:$C$45,2,FALSE),FALSE)))/VLOOKUP(B257,'2-Kosten per locatie'!$A$13:$D$30,4,FALSE)</f>
        <v>0</v>
      </c>
      <c r="P257" s="81" t="str">
        <f>VLOOKUP(H257,'3-Productie normen'!A:T,20,FALSE)</f>
        <v>S</v>
      </c>
      <c r="Q257" s="457" t="s">
        <v>740</v>
      </c>
      <c r="S257" s="359">
        <f t="shared" si="21"/>
        <v>1730.61</v>
      </c>
    </row>
    <row r="258" spans="1:19" ht="14.1" customHeight="1">
      <c r="A258" s="71">
        <f t="shared" si="22"/>
        <v>258</v>
      </c>
      <c r="B258" s="50" t="s">
        <v>662</v>
      </c>
      <c r="C258" s="50" t="s">
        <v>677</v>
      </c>
      <c r="D258" s="431" t="s">
        <v>849</v>
      </c>
      <c r="E258" s="429" t="s">
        <v>248</v>
      </c>
      <c r="F258" s="349" t="s">
        <v>435</v>
      </c>
      <c r="G258" s="85" t="s">
        <v>206</v>
      </c>
      <c r="H258" s="50" t="s">
        <v>855</v>
      </c>
      <c r="I258" s="85" t="s">
        <v>635</v>
      </c>
      <c r="J258" s="342">
        <v>1.58</v>
      </c>
      <c r="K258" s="353">
        <f t="shared" si="23"/>
        <v>12</v>
      </c>
      <c r="L258" s="354">
        <v>12</v>
      </c>
      <c r="M258" s="458" t="str">
        <f>IF(L258="nio","",VLOOKUP(L258,'3-Productie normen'!$B$31:$H$45,3,FALSE))</f>
        <v>1 x per maand</v>
      </c>
      <c r="N258" s="355" t="e">
        <f t="shared" si="20"/>
        <v>#DIV/0!</v>
      </c>
      <c r="O258" s="356">
        <f>IF(L258="nio",0,IF(L258&gt;0,VLOOKUP(H258,'3-Productie normen'!A:P,VLOOKUP(L258,'3-Productie normen'!$B$31:$C$45,2,FALSE),FALSE)))/VLOOKUP(B258,'2-Kosten per locatie'!$A$13:$D$30,4,FALSE)</f>
        <v>0</v>
      </c>
      <c r="P258" s="81" t="str">
        <f>VLOOKUP(H258,'3-Productie normen'!A:T,20,FALSE)</f>
        <v>V</v>
      </c>
      <c r="Q258" s="457" t="s">
        <v>649</v>
      </c>
      <c r="S258" s="359">
        <f t="shared" si="21"/>
        <v>18.96</v>
      </c>
    </row>
    <row r="259" spans="1:19" ht="14.1" customHeight="1">
      <c r="A259" s="71">
        <f t="shared" si="22"/>
        <v>259</v>
      </c>
      <c r="B259" s="50" t="s">
        <v>662</v>
      </c>
      <c r="C259" s="50" t="s">
        <v>677</v>
      </c>
      <c r="D259" s="431" t="s">
        <v>849</v>
      </c>
      <c r="E259" s="429" t="s">
        <v>248</v>
      </c>
      <c r="F259" s="349" t="s">
        <v>436</v>
      </c>
      <c r="G259" s="85" t="s">
        <v>206</v>
      </c>
      <c r="H259" s="50" t="s">
        <v>855</v>
      </c>
      <c r="I259" s="85" t="s">
        <v>635</v>
      </c>
      <c r="J259" s="342">
        <v>1.58</v>
      </c>
      <c r="K259" s="353">
        <f t="shared" si="23"/>
        <v>12</v>
      </c>
      <c r="L259" s="354">
        <v>12</v>
      </c>
      <c r="M259" s="458" t="str">
        <f>IF(L259="nio","",VLOOKUP(L259,'3-Productie normen'!$B$31:$H$45,3,FALSE))</f>
        <v>1 x per maand</v>
      </c>
      <c r="N259" s="355" t="e">
        <f t="shared" si="20"/>
        <v>#DIV/0!</v>
      </c>
      <c r="O259" s="356">
        <f>IF(L259="nio",0,IF(L259&gt;0,VLOOKUP(H259,'3-Productie normen'!A:P,VLOOKUP(L259,'3-Productie normen'!$B$31:$C$45,2,FALSE),FALSE)))/VLOOKUP(B259,'2-Kosten per locatie'!$A$13:$D$30,4,FALSE)</f>
        <v>0</v>
      </c>
      <c r="P259" s="81" t="str">
        <f>VLOOKUP(H259,'3-Productie normen'!A:T,20,FALSE)</f>
        <v>V</v>
      </c>
      <c r="Q259" s="457" t="s">
        <v>649</v>
      </c>
      <c r="S259" s="359">
        <f t="shared" si="21"/>
        <v>18.96</v>
      </c>
    </row>
    <row r="260" spans="1:19" ht="14.1" customHeight="1">
      <c r="A260" s="71">
        <f t="shared" si="22"/>
        <v>260</v>
      </c>
      <c r="B260" s="50" t="s">
        <v>662</v>
      </c>
      <c r="C260" s="50" t="s">
        <v>677</v>
      </c>
      <c r="D260" s="431" t="s">
        <v>849</v>
      </c>
      <c r="E260" s="429" t="s">
        <v>248</v>
      </c>
      <c r="F260" s="349" t="s">
        <v>437</v>
      </c>
      <c r="G260" s="85" t="s">
        <v>238</v>
      </c>
      <c r="H260" s="85" t="s">
        <v>237</v>
      </c>
      <c r="I260" s="85" t="s">
        <v>635</v>
      </c>
      <c r="J260" s="342">
        <v>53.24</v>
      </c>
      <c r="K260" s="353">
        <f t="shared" si="23"/>
        <v>201</v>
      </c>
      <c r="L260" s="354">
        <v>201</v>
      </c>
      <c r="M260" s="458" t="str">
        <f>IF(L260="nio","",VLOOKUP(L260,'3-Productie normen'!$B$31:$H$45,3,FALSE))</f>
        <v>5 x per week (40 weken + 1 Zomer refreshbeurt)</v>
      </c>
      <c r="N260" s="355" t="e">
        <f t="shared" si="20"/>
        <v>#DIV/0!</v>
      </c>
      <c r="O260" s="356">
        <f>IF(L260="nio",0,IF(L260&gt;0,VLOOKUP(H260,'3-Productie normen'!A:P,VLOOKUP(L260,'3-Productie normen'!$B$31:$C$45,2,FALSE),FALSE)))/VLOOKUP(B260,'2-Kosten per locatie'!$A$13:$D$30,4,FALSE)</f>
        <v>0</v>
      </c>
      <c r="P260" s="81" t="str">
        <f>VLOOKUP(H260,'3-Productie normen'!A:T,20,FALSE)</f>
        <v>L</v>
      </c>
      <c r="Q260" s="457" t="s">
        <v>725</v>
      </c>
      <c r="S260" s="359">
        <f t="shared" si="21"/>
        <v>10701.24</v>
      </c>
    </row>
    <row r="261" spans="1:19" ht="14.1" customHeight="1">
      <c r="A261" s="71">
        <f t="shared" si="22"/>
        <v>261</v>
      </c>
      <c r="B261" s="50" t="s">
        <v>662</v>
      </c>
      <c r="C261" s="50" t="s">
        <v>677</v>
      </c>
      <c r="D261" s="431" t="s">
        <v>849</v>
      </c>
      <c r="E261" s="429" t="s">
        <v>248</v>
      </c>
      <c r="F261" s="349" t="s">
        <v>438</v>
      </c>
      <c r="G261" s="85" t="s">
        <v>238</v>
      </c>
      <c r="H261" s="85" t="s">
        <v>237</v>
      </c>
      <c r="I261" s="85" t="s">
        <v>635</v>
      </c>
      <c r="J261" s="342">
        <v>54.19</v>
      </c>
      <c r="K261" s="353">
        <f t="shared" si="23"/>
        <v>201</v>
      </c>
      <c r="L261" s="354">
        <v>201</v>
      </c>
      <c r="M261" s="458" t="str">
        <f>IF(L261="nio","",VLOOKUP(L261,'3-Productie normen'!$B$31:$H$45,3,FALSE))</f>
        <v>5 x per week (40 weken + 1 Zomer refreshbeurt)</v>
      </c>
      <c r="N261" s="355" t="e">
        <f t="shared" si="20"/>
        <v>#DIV/0!</v>
      </c>
      <c r="O261" s="356">
        <f>IF(L261="nio",0,IF(L261&gt;0,VLOOKUP(H261,'3-Productie normen'!A:P,VLOOKUP(L261,'3-Productie normen'!$B$31:$C$45,2,FALSE),FALSE)))/VLOOKUP(B261,'2-Kosten per locatie'!$A$13:$D$30,4,FALSE)</f>
        <v>0</v>
      </c>
      <c r="P261" s="81" t="str">
        <f>VLOOKUP(H261,'3-Productie normen'!A:T,20,FALSE)</f>
        <v>L</v>
      </c>
      <c r="Q261" s="457" t="s">
        <v>725</v>
      </c>
      <c r="S261" s="359">
        <f t="shared" si="21"/>
        <v>10892.189999999999</v>
      </c>
    </row>
    <row r="262" spans="1:19" ht="14.1" customHeight="1">
      <c r="A262" s="71">
        <f t="shared" si="22"/>
        <v>262</v>
      </c>
      <c r="B262" s="50" t="s">
        <v>662</v>
      </c>
      <c r="C262" s="50" t="s">
        <v>677</v>
      </c>
      <c r="D262" s="431" t="s">
        <v>849</v>
      </c>
      <c r="E262" s="429" t="s">
        <v>248</v>
      </c>
      <c r="F262" s="349" t="s">
        <v>439</v>
      </c>
      <c r="G262" s="85" t="s">
        <v>223</v>
      </c>
      <c r="H262" s="85" t="s">
        <v>16</v>
      </c>
      <c r="I262" s="85" t="s">
        <v>636</v>
      </c>
      <c r="J262" s="342">
        <v>8.65</v>
      </c>
      <c r="K262" s="353">
        <f t="shared" si="23"/>
        <v>201</v>
      </c>
      <c r="L262" s="354">
        <v>201</v>
      </c>
      <c r="M262" s="458" t="str">
        <f>IF(L262="nio","",VLOOKUP(L262,'3-Productie normen'!$B$31:$H$45,3,FALSE))</f>
        <v>5 x per week (40 weken + 1 Zomer refreshbeurt)</v>
      </c>
      <c r="N262" s="355" t="e">
        <f t="shared" si="20"/>
        <v>#DIV/0!</v>
      </c>
      <c r="O262" s="356">
        <f>IF(L262="nio",0,IF(L262&gt;0,VLOOKUP(H262,'3-Productie normen'!A:P,VLOOKUP(L262,'3-Productie normen'!$B$31:$C$45,2,FALSE),FALSE)))/VLOOKUP(B262,'2-Kosten per locatie'!$A$13:$D$30,4,FALSE)</f>
        <v>0</v>
      </c>
      <c r="P262" s="81" t="str">
        <f>VLOOKUP(H262,'3-Productie normen'!A:T,20,FALSE)</f>
        <v>S</v>
      </c>
      <c r="Q262" s="457" t="s">
        <v>740</v>
      </c>
      <c r="S262" s="359">
        <f t="shared" si="21"/>
        <v>1738.65</v>
      </c>
    </row>
    <row r="263" spans="1:19" ht="14.1" customHeight="1">
      <c r="A263" s="71">
        <f t="shared" si="22"/>
        <v>263</v>
      </c>
      <c r="B263" s="50" t="s">
        <v>662</v>
      </c>
      <c r="C263" s="50" t="s">
        <v>677</v>
      </c>
      <c r="D263" s="431" t="s">
        <v>849</v>
      </c>
      <c r="E263" s="429" t="s">
        <v>248</v>
      </c>
      <c r="F263" s="349" t="s">
        <v>440</v>
      </c>
      <c r="G263" s="85" t="s">
        <v>206</v>
      </c>
      <c r="H263" s="50" t="s">
        <v>855</v>
      </c>
      <c r="I263" s="85" t="s">
        <v>635</v>
      </c>
      <c r="J263" s="342">
        <v>1.69</v>
      </c>
      <c r="K263" s="353">
        <f t="shared" si="23"/>
        <v>12</v>
      </c>
      <c r="L263" s="354">
        <v>12</v>
      </c>
      <c r="M263" s="458" t="str">
        <f>IF(L263="nio","",VLOOKUP(L263,'3-Productie normen'!$B$31:$H$45,3,FALSE))</f>
        <v>1 x per maand</v>
      </c>
      <c r="N263" s="355" t="e">
        <f t="shared" si="20"/>
        <v>#DIV/0!</v>
      </c>
      <c r="O263" s="356">
        <f>IF(L263="nio",0,IF(L263&gt;0,VLOOKUP(H263,'3-Productie normen'!A:P,VLOOKUP(L263,'3-Productie normen'!$B$31:$C$45,2,FALSE),FALSE)))/VLOOKUP(B263,'2-Kosten per locatie'!$A$13:$D$30,4,FALSE)</f>
        <v>0</v>
      </c>
      <c r="P263" s="81" t="str">
        <f>VLOOKUP(H263,'3-Productie normen'!A:T,20,FALSE)</f>
        <v>V</v>
      </c>
      <c r="Q263" s="457" t="s">
        <v>649</v>
      </c>
      <c r="S263" s="359">
        <f t="shared" si="21"/>
        <v>20.28</v>
      </c>
    </row>
    <row r="264" spans="1:19" ht="14.1" customHeight="1">
      <c r="A264" s="71">
        <f t="shared" si="22"/>
        <v>264</v>
      </c>
      <c r="B264" s="50" t="s">
        <v>662</v>
      </c>
      <c r="C264" s="50" t="s">
        <v>677</v>
      </c>
      <c r="D264" s="431" t="s">
        <v>849</v>
      </c>
      <c r="E264" s="429" t="s">
        <v>248</v>
      </c>
      <c r="F264" s="349" t="s">
        <v>441</v>
      </c>
      <c r="G264" s="85" t="s">
        <v>206</v>
      </c>
      <c r="H264" s="50" t="s">
        <v>855</v>
      </c>
      <c r="I264" s="85" t="s">
        <v>635</v>
      </c>
      <c r="J264" s="342">
        <v>1.91</v>
      </c>
      <c r="K264" s="353">
        <f t="shared" si="23"/>
        <v>12</v>
      </c>
      <c r="L264" s="354">
        <v>12</v>
      </c>
      <c r="M264" s="458" t="str">
        <f>IF(L264="nio","",VLOOKUP(L264,'3-Productie normen'!$B$31:$H$45,3,FALSE))</f>
        <v>1 x per maand</v>
      </c>
      <c r="N264" s="355" t="e">
        <f t="shared" si="20"/>
        <v>#DIV/0!</v>
      </c>
      <c r="O264" s="356">
        <f>IF(L264="nio",0,IF(L264&gt;0,VLOOKUP(H264,'3-Productie normen'!A:P,VLOOKUP(L264,'3-Productie normen'!$B$31:$C$45,2,FALSE),FALSE)))/VLOOKUP(B264,'2-Kosten per locatie'!$A$13:$D$30,4,FALSE)</f>
        <v>0</v>
      </c>
      <c r="P264" s="81" t="str">
        <f>VLOOKUP(H264,'3-Productie normen'!A:T,20,FALSE)</f>
        <v>V</v>
      </c>
      <c r="Q264" s="457" t="s">
        <v>649</v>
      </c>
      <c r="S264" s="359">
        <f t="shared" si="21"/>
        <v>22.919999999999998</v>
      </c>
    </row>
    <row r="265" spans="1:19" ht="14.1" customHeight="1">
      <c r="A265" s="71">
        <f t="shared" si="22"/>
        <v>265</v>
      </c>
      <c r="B265" s="50" t="s">
        <v>662</v>
      </c>
      <c r="C265" s="50" t="s">
        <v>677</v>
      </c>
      <c r="D265" s="431" t="s">
        <v>849</v>
      </c>
      <c r="E265" s="429" t="s">
        <v>248</v>
      </c>
      <c r="F265" s="349" t="s">
        <v>442</v>
      </c>
      <c r="G265" s="85" t="s">
        <v>238</v>
      </c>
      <c r="H265" s="85" t="s">
        <v>237</v>
      </c>
      <c r="I265" s="85" t="s">
        <v>635</v>
      </c>
      <c r="J265" s="342">
        <v>57.02</v>
      </c>
      <c r="K265" s="353">
        <f t="shared" si="23"/>
        <v>201</v>
      </c>
      <c r="L265" s="354">
        <v>201</v>
      </c>
      <c r="M265" s="458" t="str">
        <f>IF(L265="nio","",VLOOKUP(L265,'3-Productie normen'!$B$31:$H$45,3,FALSE))</f>
        <v>5 x per week (40 weken + 1 Zomer refreshbeurt)</v>
      </c>
      <c r="N265" s="355" t="e">
        <f t="shared" si="20"/>
        <v>#DIV/0!</v>
      </c>
      <c r="O265" s="356">
        <f>IF(L265="nio",0,IF(L265&gt;0,VLOOKUP(H265,'3-Productie normen'!A:P,VLOOKUP(L265,'3-Productie normen'!$B$31:$C$45,2,FALSE),FALSE)))/VLOOKUP(B265,'2-Kosten per locatie'!$A$13:$D$30,4,FALSE)</f>
        <v>0</v>
      </c>
      <c r="P265" s="81" t="str">
        <f>VLOOKUP(H265,'3-Productie normen'!A:T,20,FALSE)</f>
        <v>L</v>
      </c>
      <c r="Q265" s="457" t="s">
        <v>703</v>
      </c>
      <c r="S265" s="359">
        <f t="shared" si="21"/>
        <v>11461.02</v>
      </c>
    </row>
    <row r="266" spans="1:19" ht="14.1" customHeight="1">
      <c r="A266" s="71">
        <f t="shared" si="22"/>
        <v>266</v>
      </c>
      <c r="B266" s="50" t="s">
        <v>662</v>
      </c>
      <c r="C266" s="50" t="s">
        <v>677</v>
      </c>
      <c r="D266" s="431" t="s">
        <v>849</v>
      </c>
      <c r="E266" s="429" t="s">
        <v>248</v>
      </c>
      <c r="F266" s="349" t="s">
        <v>443</v>
      </c>
      <c r="G266" s="85" t="s">
        <v>252</v>
      </c>
      <c r="H266" s="80" t="s">
        <v>252</v>
      </c>
      <c r="I266" s="85" t="s">
        <v>635</v>
      </c>
      <c r="J266" s="342">
        <v>30.48</v>
      </c>
      <c r="K266" s="353">
        <f t="shared" si="23"/>
        <v>200</v>
      </c>
      <c r="L266" s="354">
        <v>200</v>
      </c>
      <c r="M266" s="458" t="str">
        <f>IF(L266="nio","",VLOOKUP(L266,'3-Productie normen'!$B$31:$H$45,3,FALSE))</f>
        <v>5 x per week (40 weken)</v>
      </c>
      <c r="N266" s="355" t="e">
        <f t="shared" si="20"/>
        <v>#DIV/0!</v>
      </c>
      <c r="O266" s="356">
        <f>IF(L266="nio",0,IF(L266&gt;0,VLOOKUP(H266,'3-Productie normen'!A:P,VLOOKUP(L266,'3-Productie normen'!$B$31:$C$45,2,FALSE),FALSE)))/VLOOKUP(B266,'2-Kosten per locatie'!$A$13:$D$30,4,FALSE)</f>
        <v>0</v>
      </c>
      <c r="P266" s="81" t="str">
        <f>VLOOKUP(H266,'3-Productie normen'!A:T,20,FALSE)</f>
        <v>B</v>
      </c>
      <c r="Q266" s="457" t="s">
        <v>649</v>
      </c>
      <c r="S266" s="359">
        <f t="shared" si="21"/>
        <v>6096</v>
      </c>
    </row>
    <row r="267" spans="1:19" ht="14.1" customHeight="1">
      <c r="A267" s="71">
        <f t="shared" si="22"/>
        <v>267</v>
      </c>
      <c r="B267" s="50" t="s">
        <v>662</v>
      </c>
      <c r="C267" s="50" t="s">
        <v>677</v>
      </c>
      <c r="D267" s="431" t="s">
        <v>849</v>
      </c>
      <c r="E267" s="429" t="s">
        <v>248</v>
      </c>
      <c r="F267" s="349" t="s">
        <v>444</v>
      </c>
      <c r="G267" s="85" t="s">
        <v>244</v>
      </c>
      <c r="H267" s="50" t="s">
        <v>855</v>
      </c>
      <c r="I267" s="85" t="s">
        <v>635</v>
      </c>
      <c r="J267" s="342">
        <v>10.32</v>
      </c>
      <c r="K267" s="353">
        <f t="shared" si="23"/>
        <v>12</v>
      </c>
      <c r="L267" s="354">
        <v>12</v>
      </c>
      <c r="M267" s="458" t="str">
        <f>IF(L267="nio","",VLOOKUP(L267,'3-Productie normen'!$B$31:$H$45,3,FALSE))</f>
        <v>1 x per maand</v>
      </c>
      <c r="N267" s="355" t="e">
        <f t="shared" si="20"/>
        <v>#DIV/0!</v>
      </c>
      <c r="O267" s="356">
        <f>IF(L267="nio",0,IF(L267&gt;0,VLOOKUP(H267,'3-Productie normen'!A:P,VLOOKUP(L267,'3-Productie normen'!$B$31:$C$45,2,FALSE),FALSE)))/VLOOKUP(B267,'2-Kosten per locatie'!$A$13:$D$30,4,FALSE)</f>
        <v>0</v>
      </c>
      <c r="P267" s="81" t="str">
        <f>VLOOKUP(H267,'3-Productie normen'!A:T,20,FALSE)</f>
        <v>V</v>
      </c>
      <c r="Q267" s="457" t="s">
        <v>649</v>
      </c>
      <c r="S267" s="359">
        <f t="shared" si="21"/>
        <v>123.84</v>
      </c>
    </row>
    <row r="268" spans="1:19" ht="14.1" customHeight="1">
      <c r="A268" s="71">
        <f t="shared" si="22"/>
        <v>268</v>
      </c>
      <c r="B268" s="50" t="s">
        <v>662</v>
      </c>
      <c r="C268" s="50" t="s">
        <v>677</v>
      </c>
      <c r="D268" s="431" t="s">
        <v>849</v>
      </c>
      <c r="E268" s="429" t="s">
        <v>248</v>
      </c>
      <c r="F268" s="349" t="s">
        <v>445</v>
      </c>
      <c r="G268" s="85" t="s">
        <v>242</v>
      </c>
      <c r="H268" s="80" t="s">
        <v>854</v>
      </c>
      <c r="I268" s="85" t="s">
        <v>635</v>
      </c>
      <c r="J268" s="342">
        <v>89.28</v>
      </c>
      <c r="K268" s="353">
        <f t="shared" si="23"/>
        <v>200</v>
      </c>
      <c r="L268" s="354">
        <v>200</v>
      </c>
      <c r="M268" s="458" t="str">
        <f>IF(L268="nio","",VLOOKUP(L268,'3-Productie normen'!$B$31:$H$45,3,FALSE))</f>
        <v>5 x per week (40 weken)</v>
      </c>
      <c r="N268" s="355" t="e">
        <f t="shared" si="20"/>
        <v>#DIV/0!</v>
      </c>
      <c r="O268" s="356">
        <f>IF(L268="nio",0,IF(L268&gt;0,VLOOKUP(H268,'3-Productie normen'!A:P,VLOOKUP(L268,'3-Productie normen'!$B$31:$C$45,2,FALSE),FALSE)))/VLOOKUP(B268,'2-Kosten per locatie'!$A$13:$D$30,4,FALSE)</f>
        <v>0</v>
      </c>
      <c r="P268" s="81" t="str">
        <f>VLOOKUP(H268,'3-Productie normen'!A:T,20,FALSE)</f>
        <v>V</v>
      </c>
      <c r="Q268" s="457" t="s">
        <v>649</v>
      </c>
      <c r="S268" s="359">
        <f t="shared" si="21"/>
        <v>17856</v>
      </c>
    </row>
    <row r="269" spans="1:19" ht="14.1" customHeight="1">
      <c r="A269" s="71">
        <f t="shared" si="22"/>
        <v>269</v>
      </c>
      <c r="B269" s="50" t="s">
        <v>662</v>
      </c>
      <c r="C269" s="50" t="s">
        <v>677</v>
      </c>
      <c r="D269" s="431" t="s">
        <v>849</v>
      </c>
      <c r="E269" s="429" t="s">
        <v>248</v>
      </c>
      <c r="F269" s="349" t="s">
        <v>446</v>
      </c>
      <c r="G269" s="85" t="s">
        <v>206</v>
      </c>
      <c r="H269" s="50" t="s">
        <v>855</v>
      </c>
      <c r="I269" s="85" t="s">
        <v>635</v>
      </c>
      <c r="J269" s="342">
        <v>10.99</v>
      </c>
      <c r="K269" s="353">
        <f t="shared" si="23"/>
        <v>12</v>
      </c>
      <c r="L269" s="354">
        <v>12</v>
      </c>
      <c r="M269" s="458" t="str">
        <f>IF(L269="nio","",VLOOKUP(L269,'3-Productie normen'!$B$31:$H$45,3,FALSE))</f>
        <v>1 x per maand</v>
      </c>
      <c r="N269" s="355" t="e">
        <f t="shared" si="20"/>
        <v>#DIV/0!</v>
      </c>
      <c r="O269" s="356">
        <f>IF(L269="nio",0,IF(L269&gt;0,VLOOKUP(H269,'3-Productie normen'!A:P,VLOOKUP(L269,'3-Productie normen'!$B$31:$C$45,2,FALSE),FALSE)))/VLOOKUP(B269,'2-Kosten per locatie'!$A$13:$D$30,4,FALSE)</f>
        <v>0</v>
      </c>
      <c r="P269" s="81" t="str">
        <f>VLOOKUP(H269,'3-Productie normen'!A:T,20,FALSE)</f>
        <v>V</v>
      </c>
      <c r="Q269" s="457" t="s">
        <v>649</v>
      </c>
      <c r="S269" s="359">
        <f t="shared" si="21"/>
        <v>131.88</v>
      </c>
    </row>
    <row r="270" spans="1:19" ht="14.1" customHeight="1">
      <c r="A270" s="71">
        <f t="shared" si="22"/>
        <v>270</v>
      </c>
      <c r="B270" s="50" t="s">
        <v>663</v>
      </c>
      <c r="C270" s="50" t="s">
        <v>678</v>
      </c>
      <c r="D270" s="431" t="s">
        <v>851</v>
      </c>
      <c r="E270" s="429" t="s">
        <v>193</v>
      </c>
      <c r="F270" s="349" t="s">
        <v>194</v>
      </c>
      <c r="G270" s="85" t="s">
        <v>196</v>
      </c>
      <c r="H270" s="439" t="s">
        <v>195</v>
      </c>
      <c r="I270" s="85" t="s">
        <v>634</v>
      </c>
      <c r="J270" s="342">
        <v>10.069999694824199</v>
      </c>
      <c r="K270" s="353">
        <f t="shared" si="23"/>
        <v>200</v>
      </c>
      <c r="L270" s="354">
        <v>200</v>
      </c>
      <c r="M270" s="458" t="str">
        <f>IF(L270="nio","",VLOOKUP(L270,'3-Productie normen'!$B$31:$H$45,3,FALSE))</f>
        <v>5 x per week (40 weken)</v>
      </c>
      <c r="N270" s="355" t="e">
        <f t="shared" si="20"/>
        <v>#DIV/0!</v>
      </c>
      <c r="O270" s="356">
        <f>IF(L270="nio",0,IF(L270&gt;0,VLOOKUP(H270,'3-Productie normen'!A:P,VLOOKUP(L270,'3-Productie normen'!$B$31:$C$45,2,FALSE),FALSE)))/VLOOKUP(B270,'2-Kosten per locatie'!$A$13:$D$30,4,FALSE)</f>
        <v>0</v>
      </c>
      <c r="P270" s="81" t="str">
        <f>VLOOKUP(H270,'3-Productie normen'!A:T,20,FALSE)</f>
        <v>V</v>
      </c>
      <c r="Q270" s="457" t="s">
        <v>649</v>
      </c>
      <c r="S270" s="359">
        <f t="shared" si="21"/>
        <v>2013.9999389648399</v>
      </c>
    </row>
    <row r="271" spans="1:19" ht="14.1" customHeight="1">
      <c r="A271" s="71">
        <f t="shared" si="22"/>
        <v>271</v>
      </c>
      <c r="B271" s="50" t="s">
        <v>663</v>
      </c>
      <c r="C271" s="50" t="s">
        <v>678</v>
      </c>
      <c r="D271" s="431" t="s">
        <v>851</v>
      </c>
      <c r="E271" s="429" t="s">
        <v>193</v>
      </c>
      <c r="F271" s="349" t="s">
        <v>197</v>
      </c>
      <c r="G271" s="85" t="s">
        <v>219</v>
      </c>
      <c r="H271" s="85" t="s">
        <v>16</v>
      </c>
      <c r="I271" s="85" t="s">
        <v>636</v>
      </c>
      <c r="J271" s="342">
        <v>3.1300001144409202</v>
      </c>
      <c r="K271" s="353">
        <f t="shared" si="23"/>
        <v>201</v>
      </c>
      <c r="L271" s="354">
        <v>201</v>
      </c>
      <c r="M271" s="458" t="str">
        <f>IF(L271="nio","",VLOOKUP(L271,'3-Productie normen'!$B$31:$H$45,3,FALSE))</f>
        <v>5 x per week (40 weken + 1 Zomer refreshbeurt)</v>
      </c>
      <c r="N271" s="355" t="e">
        <f t="shared" si="20"/>
        <v>#DIV/0!</v>
      </c>
      <c r="O271" s="356">
        <f>IF(L271="nio",0,IF(L271&gt;0,VLOOKUP(H271,'3-Productie normen'!A:P,VLOOKUP(L271,'3-Productie normen'!$B$31:$C$45,2,FALSE),FALSE)))/VLOOKUP(B271,'2-Kosten per locatie'!$A$13:$D$30,4,FALSE)</f>
        <v>0</v>
      </c>
      <c r="P271" s="81" t="str">
        <f>VLOOKUP(H271,'3-Productie normen'!A:T,20,FALSE)</f>
        <v>S</v>
      </c>
      <c r="Q271" s="457" t="s">
        <v>695</v>
      </c>
      <c r="S271" s="359">
        <f t="shared" si="21"/>
        <v>629.13002300262497</v>
      </c>
    </row>
    <row r="272" spans="1:19" ht="14.1" customHeight="1">
      <c r="A272" s="71">
        <f t="shared" si="22"/>
        <v>272</v>
      </c>
      <c r="B272" s="50" t="s">
        <v>663</v>
      </c>
      <c r="C272" s="50" t="s">
        <v>678</v>
      </c>
      <c r="D272" s="431" t="s">
        <v>851</v>
      </c>
      <c r="E272" s="429" t="s">
        <v>193</v>
      </c>
      <c r="F272" s="349" t="s">
        <v>199</v>
      </c>
      <c r="G272" s="85" t="s">
        <v>252</v>
      </c>
      <c r="H272" s="80" t="s">
        <v>252</v>
      </c>
      <c r="I272" s="85" t="s">
        <v>635</v>
      </c>
      <c r="J272" s="342">
        <v>19.329999923706101</v>
      </c>
      <c r="K272" s="353">
        <f t="shared" si="23"/>
        <v>200</v>
      </c>
      <c r="L272" s="354">
        <v>200</v>
      </c>
      <c r="M272" s="458" t="str">
        <f>IF(L272="nio","",VLOOKUP(L272,'3-Productie normen'!$B$31:$H$45,3,FALSE))</f>
        <v>5 x per week (40 weken)</v>
      </c>
      <c r="N272" s="355" t="e">
        <f t="shared" si="20"/>
        <v>#DIV/0!</v>
      </c>
      <c r="O272" s="356">
        <f>IF(L272="nio",0,IF(L272&gt;0,VLOOKUP(H272,'3-Productie normen'!A:P,VLOOKUP(L272,'3-Productie normen'!$B$31:$C$45,2,FALSE),FALSE)))/VLOOKUP(B272,'2-Kosten per locatie'!$A$13:$D$30,4,FALSE)</f>
        <v>0</v>
      </c>
      <c r="P272" s="81" t="str">
        <f>VLOOKUP(H272,'3-Productie normen'!A:T,20,FALSE)</f>
        <v>B</v>
      </c>
      <c r="Q272" s="457" t="s">
        <v>649</v>
      </c>
      <c r="S272" s="359">
        <f t="shared" si="21"/>
        <v>3865.99998474122</v>
      </c>
    </row>
    <row r="273" spans="1:19" ht="14.1" customHeight="1">
      <c r="A273" s="71">
        <f t="shared" si="22"/>
        <v>273</v>
      </c>
      <c r="B273" s="50" t="s">
        <v>663</v>
      </c>
      <c r="C273" s="50" t="s">
        <v>678</v>
      </c>
      <c r="D273" s="431" t="s">
        <v>851</v>
      </c>
      <c r="E273" s="429" t="s">
        <v>193</v>
      </c>
      <c r="F273" s="349" t="s">
        <v>202</v>
      </c>
      <c r="G273" s="85" t="s">
        <v>242</v>
      </c>
      <c r="H273" s="80" t="s">
        <v>854</v>
      </c>
      <c r="I273" s="85" t="s">
        <v>637</v>
      </c>
      <c r="J273" s="342">
        <v>81.279998779296903</v>
      </c>
      <c r="K273" s="353">
        <f t="shared" si="23"/>
        <v>200</v>
      </c>
      <c r="L273" s="354">
        <v>200</v>
      </c>
      <c r="M273" s="458" t="str">
        <f>IF(L273="nio","",VLOOKUP(L273,'3-Productie normen'!$B$31:$H$45,3,FALSE))</f>
        <v>5 x per week (40 weken)</v>
      </c>
      <c r="N273" s="355" t="e">
        <f t="shared" si="20"/>
        <v>#DIV/0!</v>
      </c>
      <c r="O273" s="356">
        <f>IF(L273="nio",0,IF(L273&gt;0,VLOOKUP(H273,'3-Productie normen'!A:P,VLOOKUP(L273,'3-Productie normen'!$B$31:$C$45,2,FALSE),FALSE)))/VLOOKUP(B273,'2-Kosten per locatie'!$A$13:$D$30,4,FALSE)</f>
        <v>0</v>
      </c>
      <c r="P273" s="81" t="str">
        <f>VLOOKUP(H273,'3-Productie normen'!A:T,20,FALSE)</f>
        <v>V</v>
      </c>
      <c r="Q273" s="457" t="s">
        <v>649</v>
      </c>
      <c r="S273" s="359">
        <f t="shared" si="21"/>
        <v>16255.99975585938</v>
      </c>
    </row>
    <row r="274" spans="1:19" ht="14.1" customHeight="1">
      <c r="A274" s="71">
        <f t="shared" si="22"/>
        <v>274</v>
      </c>
      <c r="B274" s="50" t="s">
        <v>663</v>
      </c>
      <c r="C274" s="50" t="s">
        <v>678</v>
      </c>
      <c r="D274" s="431" t="s">
        <v>851</v>
      </c>
      <c r="E274" s="429" t="s">
        <v>193</v>
      </c>
      <c r="F274" s="349" t="s">
        <v>447</v>
      </c>
      <c r="G274" s="85" t="s">
        <v>244</v>
      </c>
      <c r="H274" s="50" t="s">
        <v>855</v>
      </c>
      <c r="I274" s="85" t="s">
        <v>637</v>
      </c>
      <c r="J274" s="342">
        <v>6.2399997711181596</v>
      </c>
      <c r="K274" s="353">
        <f t="shared" si="23"/>
        <v>12</v>
      </c>
      <c r="L274" s="354">
        <v>12</v>
      </c>
      <c r="M274" s="458" t="str">
        <f>IF(L274="nio","",VLOOKUP(L274,'3-Productie normen'!$B$31:$H$45,3,FALSE))</f>
        <v>1 x per maand</v>
      </c>
      <c r="N274" s="355" t="e">
        <f t="shared" si="20"/>
        <v>#DIV/0!</v>
      </c>
      <c r="O274" s="356">
        <f>IF(L274="nio",0,IF(L274&gt;0,VLOOKUP(H274,'3-Productie normen'!A:P,VLOOKUP(L274,'3-Productie normen'!$B$31:$C$45,2,FALSE),FALSE)))/VLOOKUP(B274,'2-Kosten per locatie'!$A$13:$D$30,4,FALSE)</f>
        <v>0</v>
      </c>
      <c r="P274" s="81" t="str">
        <f>VLOOKUP(H274,'3-Productie normen'!A:T,20,FALSE)</f>
        <v>V</v>
      </c>
      <c r="Q274" s="457" t="s">
        <v>649</v>
      </c>
      <c r="S274" s="359">
        <f t="shared" si="21"/>
        <v>74.879997253417912</v>
      </c>
    </row>
    <row r="275" spans="1:19" ht="14.1" customHeight="1">
      <c r="A275" s="71">
        <f t="shared" si="22"/>
        <v>275</v>
      </c>
      <c r="B275" s="50" t="s">
        <v>663</v>
      </c>
      <c r="C275" s="50" t="s">
        <v>678</v>
      </c>
      <c r="D275" s="431" t="s">
        <v>851</v>
      </c>
      <c r="E275" s="429" t="s">
        <v>193</v>
      </c>
      <c r="F275" s="349" t="s">
        <v>204</v>
      </c>
      <c r="G275" s="85" t="s">
        <v>198</v>
      </c>
      <c r="H275" s="439" t="s">
        <v>195</v>
      </c>
      <c r="I275" s="85" t="s">
        <v>635</v>
      </c>
      <c r="J275" s="342">
        <v>69.360000610351605</v>
      </c>
      <c r="K275" s="353">
        <f t="shared" si="23"/>
        <v>200</v>
      </c>
      <c r="L275" s="354">
        <v>200</v>
      </c>
      <c r="M275" s="458" t="str">
        <f>IF(L275="nio","",VLOOKUP(L275,'3-Productie normen'!$B$31:$H$45,3,FALSE))</f>
        <v>5 x per week (40 weken)</v>
      </c>
      <c r="N275" s="355" t="e">
        <f t="shared" si="20"/>
        <v>#DIV/0!</v>
      </c>
      <c r="O275" s="356">
        <f>IF(L275="nio",0,IF(L275&gt;0,VLOOKUP(H275,'3-Productie normen'!A:P,VLOOKUP(L275,'3-Productie normen'!$B$31:$C$45,2,FALSE),FALSE)))/VLOOKUP(B275,'2-Kosten per locatie'!$A$13:$D$30,4,FALSE)</f>
        <v>0</v>
      </c>
      <c r="P275" s="81" t="str">
        <f>VLOOKUP(H275,'3-Productie normen'!A:T,20,FALSE)</f>
        <v>V</v>
      </c>
      <c r="Q275" s="457" t="s">
        <v>649</v>
      </c>
      <c r="S275" s="359">
        <f t="shared" si="21"/>
        <v>13872.000122070322</v>
      </c>
    </row>
    <row r="276" spans="1:19" ht="14.1" customHeight="1">
      <c r="A276" s="71">
        <f t="shared" si="22"/>
        <v>276</v>
      </c>
      <c r="B276" s="50" t="s">
        <v>663</v>
      </c>
      <c r="C276" s="50" t="s">
        <v>678</v>
      </c>
      <c r="D276" s="431" t="s">
        <v>851</v>
      </c>
      <c r="E276" s="429" t="s">
        <v>193</v>
      </c>
      <c r="F276" s="349" t="s">
        <v>205</v>
      </c>
      <c r="G276" s="85" t="s">
        <v>223</v>
      </c>
      <c r="H276" s="85" t="s">
        <v>16</v>
      </c>
      <c r="I276" s="85" t="s">
        <v>636</v>
      </c>
      <c r="J276" s="342">
        <v>4.8000001907348597</v>
      </c>
      <c r="K276" s="353">
        <f t="shared" si="23"/>
        <v>201</v>
      </c>
      <c r="L276" s="354">
        <v>201</v>
      </c>
      <c r="M276" s="458" t="str">
        <f>IF(L276="nio","",VLOOKUP(L276,'3-Productie normen'!$B$31:$H$45,3,FALSE))</f>
        <v>5 x per week (40 weken + 1 Zomer refreshbeurt)</v>
      </c>
      <c r="N276" s="355" t="e">
        <f t="shared" si="20"/>
        <v>#DIV/0!</v>
      </c>
      <c r="O276" s="356">
        <f>IF(L276="nio",0,IF(L276&gt;0,VLOOKUP(H276,'3-Productie normen'!A:P,VLOOKUP(L276,'3-Productie normen'!$B$31:$C$45,2,FALSE),FALSE)))/VLOOKUP(B276,'2-Kosten per locatie'!$A$13:$D$30,4,FALSE)</f>
        <v>0</v>
      </c>
      <c r="P276" s="81" t="str">
        <f>VLOOKUP(H276,'3-Productie normen'!A:T,20,FALSE)</f>
        <v>S</v>
      </c>
      <c r="Q276" s="457" t="s">
        <v>694</v>
      </c>
      <c r="S276" s="359">
        <f t="shared" si="21"/>
        <v>964.80003833770684</v>
      </c>
    </row>
    <row r="277" spans="1:19" ht="14.1" customHeight="1">
      <c r="A277" s="71">
        <f t="shared" si="22"/>
        <v>277</v>
      </c>
      <c r="B277" s="50" t="s">
        <v>663</v>
      </c>
      <c r="C277" s="50" t="s">
        <v>678</v>
      </c>
      <c r="D277" s="431" t="s">
        <v>851</v>
      </c>
      <c r="E277" s="429" t="s">
        <v>193</v>
      </c>
      <c r="F277" s="349" t="s">
        <v>207</v>
      </c>
      <c r="G277" s="85" t="s">
        <v>270</v>
      </c>
      <c r="H277" s="85" t="s">
        <v>237</v>
      </c>
      <c r="I277" s="85" t="s">
        <v>635</v>
      </c>
      <c r="J277" s="342">
        <v>58.11</v>
      </c>
      <c r="K277" s="353">
        <f t="shared" si="23"/>
        <v>201</v>
      </c>
      <c r="L277" s="354">
        <v>201</v>
      </c>
      <c r="M277" s="458" t="str">
        <f>IF(L277="nio","",VLOOKUP(L277,'3-Productie normen'!$B$31:$H$45,3,FALSE))</f>
        <v>5 x per week (40 weken + 1 Zomer refreshbeurt)</v>
      </c>
      <c r="N277" s="355" t="e">
        <f t="shared" si="20"/>
        <v>#DIV/0!</v>
      </c>
      <c r="O277" s="356">
        <f>IF(L277="nio",0,IF(L277&gt;0,VLOOKUP(H277,'3-Productie normen'!A:P,VLOOKUP(L277,'3-Productie normen'!$B$31:$C$45,2,FALSE),FALSE)))/VLOOKUP(B277,'2-Kosten per locatie'!$A$13:$D$30,4,FALSE)</f>
        <v>0</v>
      </c>
      <c r="P277" s="81" t="str">
        <f>VLOOKUP(H277,'3-Productie normen'!A:T,20,FALSE)</f>
        <v>L</v>
      </c>
      <c r="Q277" s="457" t="s">
        <v>708</v>
      </c>
      <c r="S277" s="359">
        <f t="shared" si="21"/>
        <v>11680.11</v>
      </c>
    </row>
    <row r="278" spans="1:19" ht="14.1" customHeight="1">
      <c r="A278" s="71">
        <f t="shared" si="22"/>
        <v>278</v>
      </c>
      <c r="B278" s="50" t="s">
        <v>663</v>
      </c>
      <c r="C278" s="50" t="s">
        <v>678</v>
      </c>
      <c r="D278" s="431" t="s">
        <v>851</v>
      </c>
      <c r="E278" s="429" t="s">
        <v>193</v>
      </c>
      <c r="F278" s="349" t="s">
        <v>208</v>
      </c>
      <c r="G278" s="85" t="s">
        <v>270</v>
      </c>
      <c r="H278" s="85" t="s">
        <v>237</v>
      </c>
      <c r="I278" s="85" t="s">
        <v>635</v>
      </c>
      <c r="J278" s="342">
        <v>61</v>
      </c>
      <c r="K278" s="353">
        <f t="shared" si="23"/>
        <v>201</v>
      </c>
      <c r="L278" s="354">
        <v>201</v>
      </c>
      <c r="M278" s="458" t="str">
        <f>IF(L278="nio","",VLOOKUP(L278,'3-Productie normen'!$B$31:$H$45,3,FALSE))</f>
        <v>5 x per week (40 weken + 1 Zomer refreshbeurt)</v>
      </c>
      <c r="N278" s="355" t="e">
        <f t="shared" si="20"/>
        <v>#DIV/0!</v>
      </c>
      <c r="O278" s="356">
        <f>IF(L278="nio",0,IF(L278&gt;0,VLOOKUP(H278,'3-Productie normen'!A:P,VLOOKUP(L278,'3-Productie normen'!$B$31:$C$45,2,FALSE),FALSE)))/VLOOKUP(B278,'2-Kosten per locatie'!$A$13:$D$30,4,FALSE)</f>
        <v>0</v>
      </c>
      <c r="P278" s="81" t="str">
        <f>VLOOKUP(H278,'3-Productie normen'!A:T,20,FALSE)</f>
        <v>L</v>
      </c>
      <c r="Q278" s="457" t="s">
        <v>745</v>
      </c>
      <c r="S278" s="359">
        <f t="shared" si="21"/>
        <v>12261</v>
      </c>
    </row>
    <row r="279" spans="1:19" ht="14.1" customHeight="1">
      <c r="A279" s="71">
        <f t="shared" si="22"/>
        <v>279</v>
      </c>
      <c r="B279" s="50" t="s">
        <v>663</v>
      </c>
      <c r="C279" s="50" t="s">
        <v>678</v>
      </c>
      <c r="D279" s="431" t="s">
        <v>851</v>
      </c>
      <c r="E279" s="429" t="s">
        <v>193</v>
      </c>
      <c r="F279" s="349" t="s">
        <v>210</v>
      </c>
      <c r="G279" s="85" t="s">
        <v>270</v>
      </c>
      <c r="H279" s="85" t="s">
        <v>237</v>
      </c>
      <c r="I279" s="85" t="s">
        <v>635</v>
      </c>
      <c r="J279" s="342">
        <v>60.92</v>
      </c>
      <c r="K279" s="353">
        <f t="shared" si="23"/>
        <v>201</v>
      </c>
      <c r="L279" s="354">
        <v>201</v>
      </c>
      <c r="M279" s="458" t="str">
        <f>IF(L279="nio","",VLOOKUP(L279,'3-Productie normen'!$B$31:$H$45,3,FALSE))</f>
        <v>5 x per week (40 weken + 1 Zomer refreshbeurt)</v>
      </c>
      <c r="N279" s="355" t="e">
        <f t="shared" si="20"/>
        <v>#DIV/0!</v>
      </c>
      <c r="O279" s="356">
        <f>IF(L279="nio",0,IF(L279&gt;0,VLOOKUP(H279,'3-Productie normen'!A:P,VLOOKUP(L279,'3-Productie normen'!$B$31:$C$45,2,FALSE),FALSE)))/VLOOKUP(B279,'2-Kosten per locatie'!$A$13:$D$30,4,FALSE)</f>
        <v>0</v>
      </c>
      <c r="P279" s="81" t="str">
        <f>VLOOKUP(H279,'3-Productie normen'!A:T,20,FALSE)</f>
        <v>L</v>
      </c>
      <c r="Q279" s="457" t="s">
        <v>727</v>
      </c>
      <c r="S279" s="359">
        <f t="shared" si="21"/>
        <v>12244.92</v>
      </c>
    </row>
    <row r="280" spans="1:19" ht="14.1" customHeight="1">
      <c r="A280" s="71">
        <f t="shared" si="22"/>
        <v>280</v>
      </c>
      <c r="B280" s="50" t="s">
        <v>663</v>
      </c>
      <c r="C280" s="50" t="s">
        <v>678</v>
      </c>
      <c r="D280" s="431" t="s">
        <v>851</v>
      </c>
      <c r="E280" s="429" t="s">
        <v>193</v>
      </c>
      <c r="F280" s="349" t="s">
        <v>211</v>
      </c>
      <c r="G280" s="85" t="s">
        <v>206</v>
      </c>
      <c r="H280" s="50" t="s">
        <v>855</v>
      </c>
      <c r="I280" s="85" t="s">
        <v>178</v>
      </c>
      <c r="J280" s="342">
        <v>5.75</v>
      </c>
      <c r="K280" s="353">
        <f t="shared" si="23"/>
        <v>12</v>
      </c>
      <c r="L280" s="354">
        <v>12</v>
      </c>
      <c r="M280" s="458" t="str">
        <f>IF(L280="nio","",VLOOKUP(L280,'3-Productie normen'!$B$31:$H$45,3,FALSE))</f>
        <v>1 x per maand</v>
      </c>
      <c r="N280" s="355" t="e">
        <f t="shared" si="20"/>
        <v>#DIV/0!</v>
      </c>
      <c r="O280" s="356">
        <f>IF(L280="nio",0,IF(L280&gt;0,VLOOKUP(H280,'3-Productie normen'!A:P,VLOOKUP(L280,'3-Productie normen'!$B$31:$C$45,2,FALSE),FALSE)))/VLOOKUP(B280,'2-Kosten per locatie'!$A$13:$D$30,4,FALSE)</f>
        <v>0</v>
      </c>
      <c r="P280" s="81" t="str">
        <f>VLOOKUP(H280,'3-Productie normen'!A:T,20,FALSE)</f>
        <v>V</v>
      </c>
      <c r="Q280" s="457" t="s">
        <v>649</v>
      </c>
      <c r="S280" s="359">
        <f t="shared" si="21"/>
        <v>69</v>
      </c>
    </row>
    <row r="281" spans="1:19" ht="14.1" customHeight="1">
      <c r="A281" s="71">
        <f t="shared" si="22"/>
        <v>281</v>
      </c>
      <c r="B281" s="50" t="s">
        <v>663</v>
      </c>
      <c r="C281" s="50" t="s">
        <v>678</v>
      </c>
      <c r="D281" s="431" t="s">
        <v>851</v>
      </c>
      <c r="E281" s="429" t="s">
        <v>193</v>
      </c>
      <c r="F281" s="349" t="s">
        <v>213</v>
      </c>
      <c r="G281" s="85" t="s">
        <v>223</v>
      </c>
      <c r="H281" s="85" t="s">
        <v>16</v>
      </c>
      <c r="I281" s="85" t="s">
        <v>636</v>
      </c>
      <c r="J281" s="342">
        <v>5.7800002098083496</v>
      </c>
      <c r="K281" s="353">
        <f t="shared" si="23"/>
        <v>201</v>
      </c>
      <c r="L281" s="354">
        <v>201</v>
      </c>
      <c r="M281" s="458" t="str">
        <f>IF(L281="nio","",VLOOKUP(L281,'3-Productie normen'!$B$31:$H$45,3,FALSE))</f>
        <v>5 x per week (40 weken + 1 Zomer refreshbeurt)</v>
      </c>
      <c r="N281" s="355" t="e">
        <f t="shared" si="20"/>
        <v>#DIV/0!</v>
      </c>
      <c r="O281" s="356">
        <f>IF(L281="nio",0,IF(L281&gt;0,VLOOKUP(H281,'3-Productie normen'!A:P,VLOOKUP(L281,'3-Productie normen'!$B$31:$C$45,2,FALSE),FALSE)))/VLOOKUP(B281,'2-Kosten per locatie'!$A$13:$D$30,4,FALSE)</f>
        <v>0</v>
      </c>
      <c r="P281" s="81" t="str">
        <f>VLOOKUP(H281,'3-Productie normen'!A:T,20,FALSE)</f>
        <v>S</v>
      </c>
      <c r="Q281" s="457" t="s">
        <v>694</v>
      </c>
      <c r="S281" s="359">
        <f t="shared" si="21"/>
        <v>1161.7800421714783</v>
      </c>
    </row>
    <row r="282" spans="1:19" ht="14.1" customHeight="1">
      <c r="A282" s="71">
        <f t="shared" si="22"/>
        <v>282</v>
      </c>
      <c r="B282" s="50" t="s">
        <v>663</v>
      </c>
      <c r="C282" s="50" t="s">
        <v>678</v>
      </c>
      <c r="D282" s="431" t="s">
        <v>851</v>
      </c>
      <c r="E282" s="429" t="s">
        <v>193</v>
      </c>
      <c r="F282" s="349" t="s">
        <v>214</v>
      </c>
      <c r="G282" s="85" t="s">
        <v>282</v>
      </c>
      <c r="H282" s="85" t="s">
        <v>237</v>
      </c>
      <c r="I282" s="85" t="s">
        <v>178</v>
      </c>
      <c r="J282" s="342">
        <v>5.7800002098083496</v>
      </c>
      <c r="K282" s="353">
        <f t="shared" si="23"/>
        <v>201</v>
      </c>
      <c r="L282" s="354">
        <v>201</v>
      </c>
      <c r="M282" s="458" t="str">
        <f>IF(L282="nio","",VLOOKUP(L282,'3-Productie normen'!$B$31:$H$45,3,FALSE))</f>
        <v>5 x per week (40 weken + 1 Zomer refreshbeurt)</v>
      </c>
      <c r="N282" s="355" t="e">
        <f t="shared" si="20"/>
        <v>#DIV/0!</v>
      </c>
      <c r="O282" s="356">
        <f>IF(L282="nio",0,IF(L282&gt;0,VLOOKUP(H282,'3-Productie normen'!A:P,VLOOKUP(L282,'3-Productie normen'!$B$31:$C$45,2,FALSE),FALSE)))/VLOOKUP(B282,'2-Kosten per locatie'!$A$13:$D$30,4,FALSE)</f>
        <v>0</v>
      </c>
      <c r="P282" s="81" t="str">
        <f>VLOOKUP(H282,'3-Productie normen'!A:T,20,FALSE)</f>
        <v>L</v>
      </c>
      <c r="Q282" s="457" t="s">
        <v>649</v>
      </c>
      <c r="S282" s="359">
        <f t="shared" si="21"/>
        <v>1161.7800421714783</v>
      </c>
    </row>
    <row r="283" spans="1:19" ht="14.1" customHeight="1">
      <c r="A283" s="71">
        <f t="shared" si="22"/>
        <v>283</v>
      </c>
      <c r="B283" s="50" t="s">
        <v>663</v>
      </c>
      <c r="C283" s="50" t="s">
        <v>678</v>
      </c>
      <c r="D283" s="431" t="s">
        <v>851</v>
      </c>
      <c r="E283" s="429" t="s">
        <v>193</v>
      </c>
      <c r="F283" s="349" t="s">
        <v>215</v>
      </c>
      <c r="G283" s="85" t="s">
        <v>198</v>
      </c>
      <c r="H283" s="439" t="s">
        <v>195</v>
      </c>
      <c r="I283" s="85" t="s">
        <v>635</v>
      </c>
      <c r="J283" s="342">
        <v>48.340000152587898</v>
      </c>
      <c r="K283" s="353">
        <f t="shared" si="23"/>
        <v>200</v>
      </c>
      <c r="L283" s="354">
        <v>200</v>
      </c>
      <c r="M283" s="458" t="str">
        <f>IF(L283="nio","",VLOOKUP(L283,'3-Productie normen'!$B$31:$H$45,3,FALSE))</f>
        <v>5 x per week (40 weken)</v>
      </c>
      <c r="N283" s="355" t="e">
        <f t="shared" si="20"/>
        <v>#DIV/0!</v>
      </c>
      <c r="O283" s="356">
        <f>IF(L283="nio",0,IF(L283&gt;0,VLOOKUP(H283,'3-Productie normen'!A:P,VLOOKUP(L283,'3-Productie normen'!$B$31:$C$45,2,FALSE),FALSE)))/VLOOKUP(B283,'2-Kosten per locatie'!$A$13:$D$30,4,FALSE)</f>
        <v>0</v>
      </c>
      <c r="P283" s="81" t="str">
        <f>VLOOKUP(H283,'3-Productie normen'!A:T,20,FALSE)</f>
        <v>V</v>
      </c>
      <c r="Q283" s="457" t="s">
        <v>649</v>
      </c>
      <c r="S283" s="359">
        <f t="shared" si="21"/>
        <v>9668.0000305175799</v>
      </c>
    </row>
    <row r="284" spans="1:19" ht="14.1" customHeight="1">
      <c r="A284" s="71">
        <f t="shared" si="22"/>
        <v>284</v>
      </c>
      <c r="B284" s="50" t="s">
        <v>663</v>
      </c>
      <c r="C284" s="50" t="s">
        <v>678</v>
      </c>
      <c r="D284" s="431" t="s">
        <v>851</v>
      </c>
      <c r="E284" s="429" t="s">
        <v>193</v>
      </c>
      <c r="F284" s="349" t="s">
        <v>216</v>
      </c>
      <c r="G284" s="85" t="s">
        <v>270</v>
      </c>
      <c r="H284" s="85" t="s">
        <v>237</v>
      </c>
      <c r="I284" s="85" t="s">
        <v>635</v>
      </c>
      <c r="J284" s="342">
        <v>61.71</v>
      </c>
      <c r="K284" s="353">
        <f t="shared" si="23"/>
        <v>201</v>
      </c>
      <c r="L284" s="354">
        <v>201</v>
      </c>
      <c r="M284" s="458" t="str">
        <f>IF(L284="nio","",VLOOKUP(L284,'3-Productie normen'!$B$31:$H$45,3,FALSE))</f>
        <v>5 x per week (40 weken + 1 Zomer refreshbeurt)</v>
      </c>
      <c r="N284" s="355" t="e">
        <f t="shared" si="20"/>
        <v>#DIV/0!</v>
      </c>
      <c r="O284" s="356">
        <f>IF(L284="nio",0,IF(L284&gt;0,VLOOKUP(H284,'3-Productie normen'!A:P,VLOOKUP(L284,'3-Productie normen'!$B$31:$C$45,2,FALSE),FALSE)))/VLOOKUP(B284,'2-Kosten per locatie'!$A$13:$D$30,4,FALSE)</f>
        <v>0</v>
      </c>
      <c r="P284" s="81" t="str">
        <f>VLOOKUP(H284,'3-Productie normen'!A:T,20,FALSE)</f>
        <v>L</v>
      </c>
      <c r="Q284" s="457" t="s">
        <v>716</v>
      </c>
      <c r="S284" s="359">
        <f t="shared" si="21"/>
        <v>12403.710000000001</v>
      </c>
    </row>
    <row r="285" spans="1:19" ht="14.1" customHeight="1">
      <c r="A285" s="71">
        <f t="shared" si="22"/>
        <v>285</v>
      </c>
      <c r="B285" s="50" t="s">
        <v>663</v>
      </c>
      <c r="C285" s="50" t="s">
        <v>678</v>
      </c>
      <c r="D285" s="431" t="s">
        <v>851</v>
      </c>
      <c r="E285" s="429" t="s">
        <v>193</v>
      </c>
      <c r="F285" s="349" t="s">
        <v>217</v>
      </c>
      <c r="G285" s="85" t="s">
        <v>270</v>
      </c>
      <c r="H285" s="85" t="s">
        <v>237</v>
      </c>
      <c r="I285" s="85" t="s">
        <v>635</v>
      </c>
      <c r="J285" s="342">
        <v>61.05</v>
      </c>
      <c r="K285" s="353">
        <f t="shared" si="23"/>
        <v>201</v>
      </c>
      <c r="L285" s="354">
        <v>201</v>
      </c>
      <c r="M285" s="458" t="str">
        <f>IF(L285="nio","",VLOOKUP(L285,'3-Productie normen'!$B$31:$H$45,3,FALSE))</f>
        <v>5 x per week (40 weken + 1 Zomer refreshbeurt)</v>
      </c>
      <c r="N285" s="355" t="e">
        <f t="shared" si="20"/>
        <v>#DIV/0!</v>
      </c>
      <c r="O285" s="356">
        <f>IF(L285="nio",0,IF(L285&gt;0,VLOOKUP(H285,'3-Productie normen'!A:P,VLOOKUP(L285,'3-Productie normen'!$B$31:$C$45,2,FALSE),FALSE)))/VLOOKUP(B285,'2-Kosten per locatie'!$A$13:$D$30,4,FALSE)</f>
        <v>0</v>
      </c>
      <c r="P285" s="81" t="str">
        <f>VLOOKUP(H285,'3-Productie normen'!A:T,20,FALSE)</f>
        <v>L</v>
      </c>
      <c r="Q285" s="457" t="s">
        <v>746</v>
      </c>
      <c r="S285" s="359">
        <f t="shared" si="21"/>
        <v>12271.05</v>
      </c>
    </row>
    <row r="286" spans="1:19" ht="14.1" customHeight="1">
      <c r="A286" s="71">
        <f t="shared" si="22"/>
        <v>286</v>
      </c>
      <c r="B286" s="50" t="s">
        <v>663</v>
      </c>
      <c r="C286" s="50" t="s">
        <v>678</v>
      </c>
      <c r="D286" s="431" t="s">
        <v>851</v>
      </c>
      <c r="E286" s="429" t="s">
        <v>193</v>
      </c>
      <c r="F286" s="349" t="s">
        <v>218</v>
      </c>
      <c r="G286" s="85" t="s">
        <v>206</v>
      </c>
      <c r="H286" s="50" t="s">
        <v>855</v>
      </c>
      <c r="I286" s="85" t="s">
        <v>635</v>
      </c>
      <c r="J286" s="342">
        <v>5.7199997901916504</v>
      </c>
      <c r="K286" s="353">
        <f t="shared" si="23"/>
        <v>12</v>
      </c>
      <c r="L286" s="354">
        <v>12</v>
      </c>
      <c r="M286" s="458" t="str">
        <f>IF(L286="nio","",VLOOKUP(L286,'3-Productie normen'!$B$31:$H$45,3,FALSE))</f>
        <v>1 x per maand</v>
      </c>
      <c r="N286" s="355" t="e">
        <f t="shared" si="20"/>
        <v>#DIV/0!</v>
      </c>
      <c r="O286" s="356">
        <f>IF(L286="nio",0,IF(L286&gt;0,VLOOKUP(H286,'3-Productie normen'!A:P,VLOOKUP(L286,'3-Productie normen'!$B$31:$C$45,2,FALSE),FALSE)))/VLOOKUP(B286,'2-Kosten per locatie'!$A$13:$D$30,4,FALSE)</f>
        <v>0</v>
      </c>
      <c r="P286" s="81" t="str">
        <f>VLOOKUP(H286,'3-Productie normen'!A:T,20,FALSE)</f>
        <v>V</v>
      </c>
      <c r="Q286" s="457" t="s">
        <v>649</v>
      </c>
      <c r="S286" s="359">
        <f t="shared" si="21"/>
        <v>68.639997482299805</v>
      </c>
    </row>
    <row r="287" spans="1:19" ht="14.1" customHeight="1">
      <c r="A287" s="71">
        <f t="shared" si="22"/>
        <v>287</v>
      </c>
      <c r="B287" s="50" t="s">
        <v>663</v>
      </c>
      <c r="C287" s="50" t="s">
        <v>678</v>
      </c>
      <c r="D287" s="431" t="s">
        <v>851</v>
      </c>
      <c r="E287" s="429" t="s">
        <v>193</v>
      </c>
      <c r="F287" s="349" t="s">
        <v>448</v>
      </c>
      <c r="G287" s="85" t="s">
        <v>206</v>
      </c>
      <c r="H287" s="50" t="s">
        <v>855</v>
      </c>
      <c r="I287" s="85" t="s">
        <v>178</v>
      </c>
      <c r="J287" s="342">
        <v>4.5199999809265101</v>
      </c>
      <c r="K287" s="353">
        <f t="shared" si="23"/>
        <v>12</v>
      </c>
      <c r="L287" s="354">
        <v>12</v>
      </c>
      <c r="M287" s="458" t="str">
        <f>IF(L287="nio","",VLOOKUP(L287,'3-Productie normen'!$B$31:$H$45,3,FALSE))</f>
        <v>1 x per maand</v>
      </c>
      <c r="N287" s="355" t="e">
        <f t="shared" si="20"/>
        <v>#DIV/0!</v>
      </c>
      <c r="O287" s="356">
        <f>IF(L287="nio",0,IF(L287&gt;0,VLOOKUP(H287,'3-Productie normen'!A:P,VLOOKUP(L287,'3-Productie normen'!$B$31:$C$45,2,FALSE),FALSE)))/VLOOKUP(B287,'2-Kosten per locatie'!$A$13:$D$30,4,FALSE)</f>
        <v>0</v>
      </c>
      <c r="P287" s="81" t="str">
        <f>VLOOKUP(H287,'3-Productie normen'!A:T,20,FALSE)</f>
        <v>V</v>
      </c>
      <c r="Q287" s="457" t="s">
        <v>649</v>
      </c>
      <c r="S287" s="359">
        <f t="shared" si="21"/>
        <v>54.239999771118121</v>
      </c>
    </row>
    <row r="288" spans="1:19" ht="14.1" customHeight="1">
      <c r="A288" s="71">
        <f t="shared" si="22"/>
        <v>288</v>
      </c>
      <c r="B288" s="50" t="s">
        <v>663</v>
      </c>
      <c r="C288" s="50" t="s">
        <v>678</v>
      </c>
      <c r="D288" s="431" t="s">
        <v>851</v>
      </c>
      <c r="E288" s="429" t="s">
        <v>193</v>
      </c>
      <c r="F288" s="349" t="s">
        <v>220</v>
      </c>
      <c r="G288" s="85" t="s">
        <v>223</v>
      </c>
      <c r="H288" s="85" t="s">
        <v>16</v>
      </c>
      <c r="I288" s="85" t="s">
        <v>636</v>
      </c>
      <c r="J288" s="342">
        <v>6.2699999809265101</v>
      </c>
      <c r="K288" s="353">
        <f t="shared" si="23"/>
        <v>201</v>
      </c>
      <c r="L288" s="354">
        <v>201</v>
      </c>
      <c r="M288" s="458" t="str">
        <f>IF(L288="nio","",VLOOKUP(L288,'3-Productie normen'!$B$31:$H$45,3,FALSE))</f>
        <v>5 x per week (40 weken + 1 Zomer refreshbeurt)</v>
      </c>
      <c r="N288" s="355" t="e">
        <f t="shared" si="20"/>
        <v>#DIV/0!</v>
      </c>
      <c r="O288" s="356">
        <f>IF(L288="nio",0,IF(L288&gt;0,VLOOKUP(H288,'3-Productie normen'!A:P,VLOOKUP(L288,'3-Productie normen'!$B$31:$C$45,2,FALSE),FALSE)))/VLOOKUP(B288,'2-Kosten per locatie'!$A$13:$D$30,4,FALSE)</f>
        <v>0</v>
      </c>
      <c r="P288" s="81" t="str">
        <f>VLOOKUP(H288,'3-Productie normen'!A:T,20,FALSE)</f>
        <v>S</v>
      </c>
      <c r="Q288" s="457" t="s">
        <v>740</v>
      </c>
      <c r="S288" s="359">
        <f t="shared" si="21"/>
        <v>1260.2699961662286</v>
      </c>
    </row>
    <row r="289" spans="1:19" ht="14.1" customHeight="1">
      <c r="A289" s="71">
        <f t="shared" si="22"/>
        <v>289</v>
      </c>
      <c r="B289" s="50" t="s">
        <v>663</v>
      </c>
      <c r="C289" s="50" t="s">
        <v>678</v>
      </c>
      <c r="D289" s="431" t="s">
        <v>851</v>
      </c>
      <c r="E289" s="429" t="s">
        <v>193</v>
      </c>
      <c r="F289" s="349" t="s">
        <v>221</v>
      </c>
      <c r="G289" s="85" t="s">
        <v>223</v>
      </c>
      <c r="H289" s="85" t="s">
        <v>16</v>
      </c>
      <c r="I289" s="85" t="s">
        <v>636</v>
      </c>
      <c r="J289" s="342">
        <v>6.2699999809265101</v>
      </c>
      <c r="K289" s="353">
        <f t="shared" si="23"/>
        <v>201</v>
      </c>
      <c r="L289" s="354">
        <v>201</v>
      </c>
      <c r="M289" s="458" t="str">
        <f>IF(L289="nio","",VLOOKUP(L289,'3-Productie normen'!$B$31:$H$45,3,FALSE))</f>
        <v>5 x per week (40 weken + 1 Zomer refreshbeurt)</v>
      </c>
      <c r="N289" s="355" t="e">
        <f t="shared" ref="N289:N352" si="24">IF(L289="nio",0,IF(L289&gt;0,L289*J289/O289,0))</f>
        <v>#DIV/0!</v>
      </c>
      <c r="O289" s="356">
        <f>IF(L289="nio",0,IF(L289&gt;0,VLOOKUP(H289,'3-Productie normen'!A:P,VLOOKUP(L289,'3-Productie normen'!$B$31:$C$45,2,FALSE),FALSE)))/VLOOKUP(B289,'2-Kosten per locatie'!$A$13:$D$30,4,FALSE)</f>
        <v>0</v>
      </c>
      <c r="P289" s="81" t="str">
        <f>VLOOKUP(H289,'3-Productie normen'!A:T,20,FALSE)</f>
        <v>S</v>
      </c>
      <c r="Q289" s="457" t="s">
        <v>740</v>
      </c>
      <c r="S289" s="359">
        <f t="shared" ref="S289:S352" si="25">IF(L289="nio",0,K289*J289)</f>
        <v>1260.2699961662286</v>
      </c>
    </row>
    <row r="290" spans="1:19" ht="14.1" customHeight="1">
      <c r="A290" s="71">
        <f t="shared" ref="A290:A353" si="26">A289+1</f>
        <v>290</v>
      </c>
      <c r="B290" s="50" t="s">
        <v>663</v>
      </c>
      <c r="C290" s="50" t="s">
        <v>678</v>
      </c>
      <c r="D290" s="431" t="s">
        <v>852</v>
      </c>
      <c r="E290" s="429" t="s">
        <v>193</v>
      </c>
      <c r="F290" s="349" t="s">
        <v>222</v>
      </c>
      <c r="G290" s="85" t="s">
        <v>206</v>
      </c>
      <c r="H290" s="50" t="s">
        <v>855</v>
      </c>
      <c r="I290" s="85" t="s">
        <v>635</v>
      </c>
      <c r="J290" s="342">
        <v>10.8699998855591</v>
      </c>
      <c r="K290" s="353">
        <f t="shared" ref="K290:K353" si="27">L290</f>
        <v>12</v>
      </c>
      <c r="L290" s="354">
        <v>12</v>
      </c>
      <c r="M290" s="458" t="str">
        <f>IF(L290="nio","",VLOOKUP(L290,'3-Productie normen'!$B$31:$H$45,3,FALSE))</f>
        <v>1 x per maand</v>
      </c>
      <c r="N290" s="355" t="e">
        <f t="shared" si="24"/>
        <v>#DIV/0!</v>
      </c>
      <c r="O290" s="356">
        <f>IF(L290="nio",0,IF(L290&gt;0,VLOOKUP(H290,'3-Productie normen'!A:P,VLOOKUP(L290,'3-Productie normen'!$B$31:$C$45,2,FALSE),FALSE)))/VLOOKUP(B290,'2-Kosten per locatie'!$A$13:$D$30,4,FALSE)</f>
        <v>0</v>
      </c>
      <c r="P290" s="81" t="str">
        <f>VLOOKUP(H290,'3-Productie normen'!A:T,20,FALSE)</f>
        <v>V</v>
      </c>
      <c r="Q290" s="457" t="s">
        <v>649</v>
      </c>
      <c r="S290" s="359">
        <f t="shared" si="25"/>
        <v>130.43999862670921</v>
      </c>
    </row>
    <row r="291" spans="1:19" ht="14.1" customHeight="1">
      <c r="A291" s="71">
        <f t="shared" si="26"/>
        <v>291</v>
      </c>
      <c r="B291" s="50" t="s">
        <v>663</v>
      </c>
      <c r="C291" s="50" t="s">
        <v>678</v>
      </c>
      <c r="D291" s="431" t="s">
        <v>852</v>
      </c>
      <c r="E291" s="429" t="s">
        <v>193</v>
      </c>
      <c r="F291" s="349" t="s">
        <v>224</v>
      </c>
      <c r="G291" s="85" t="s">
        <v>212</v>
      </c>
      <c r="H291" s="62" t="s">
        <v>855</v>
      </c>
      <c r="I291" s="85" t="s">
        <v>90</v>
      </c>
      <c r="J291" s="342">
        <v>3.9000000953674299</v>
      </c>
      <c r="K291" s="353">
        <f t="shared" si="27"/>
        <v>12</v>
      </c>
      <c r="L291" s="354">
        <v>12</v>
      </c>
      <c r="M291" s="458" t="str">
        <f>IF(L291="nio","",VLOOKUP(L291,'3-Productie normen'!$B$31:$H$45,3,FALSE))</f>
        <v>1 x per maand</v>
      </c>
      <c r="N291" s="355" t="e">
        <f t="shared" si="24"/>
        <v>#DIV/0!</v>
      </c>
      <c r="O291" s="356">
        <f>IF(L291="nio",0,IF(L291&gt;0,VLOOKUP(H291,'3-Productie normen'!A:P,VLOOKUP(L291,'3-Productie normen'!$B$31:$C$45,2,FALSE),FALSE)))/VLOOKUP(B291,'2-Kosten per locatie'!$A$13:$D$30,4,FALSE)</f>
        <v>0</v>
      </c>
      <c r="P291" s="81" t="str">
        <f>VLOOKUP(H291,'3-Productie normen'!A:T,20,FALSE)</f>
        <v>V</v>
      </c>
      <c r="Q291" s="457" t="s">
        <v>743</v>
      </c>
      <c r="S291" s="359">
        <f t="shared" si="25"/>
        <v>46.800001144409158</v>
      </c>
    </row>
    <row r="292" spans="1:19" ht="14.1" customHeight="1">
      <c r="A292" s="71">
        <f t="shared" si="26"/>
        <v>292</v>
      </c>
      <c r="B292" s="50" t="s">
        <v>663</v>
      </c>
      <c r="C292" s="50" t="s">
        <v>678</v>
      </c>
      <c r="D292" s="431" t="s">
        <v>852</v>
      </c>
      <c r="E292" s="429" t="s">
        <v>193</v>
      </c>
      <c r="F292" s="349" t="s">
        <v>225</v>
      </c>
      <c r="G292" s="85" t="s">
        <v>196</v>
      </c>
      <c r="H292" s="439" t="s">
        <v>195</v>
      </c>
      <c r="I292" s="85" t="s">
        <v>634</v>
      </c>
      <c r="J292" s="342">
        <v>6.8000001907348597</v>
      </c>
      <c r="K292" s="353">
        <f t="shared" si="27"/>
        <v>200</v>
      </c>
      <c r="L292" s="354">
        <v>200</v>
      </c>
      <c r="M292" s="458" t="str">
        <f>IF(L292="nio","",VLOOKUP(L292,'3-Productie normen'!$B$31:$H$45,3,FALSE))</f>
        <v>5 x per week (40 weken)</v>
      </c>
      <c r="N292" s="355" t="e">
        <f t="shared" si="24"/>
        <v>#DIV/0!</v>
      </c>
      <c r="O292" s="356">
        <f>IF(L292="nio",0,IF(L292&gt;0,VLOOKUP(H292,'3-Productie normen'!A:P,VLOOKUP(L292,'3-Productie normen'!$B$31:$C$45,2,FALSE),FALSE)))/VLOOKUP(B292,'2-Kosten per locatie'!$A$13:$D$30,4,FALSE)</f>
        <v>0</v>
      </c>
      <c r="P292" s="81" t="str">
        <f>VLOOKUP(H292,'3-Productie normen'!A:T,20,FALSE)</f>
        <v>V</v>
      </c>
      <c r="Q292" s="457" t="s">
        <v>649</v>
      </c>
      <c r="S292" s="359">
        <f t="shared" si="25"/>
        <v>1360.000038146972</v>
      </c>
    </row>
    <row r="293" spans="1:19" ht="14.1" customHeight="1">
      <c r="A293" s="71">
        <f t="shared" si="26"/>
        <v>293</v>
      </c>
      <c r="B293" s="50" t="s">
        <v>663</v>
      </c>
      <c r="C293" s="50" t="s">
        <v>678</v>
      </c>
      <c r="D293" s="431" t="s">
        <v>852</v>
      </c>
      <c r="E293" s="429" t="s">
        <v>193</v>
      </c>
      <c r="F293" s="349" t="s">
        <v>227</v>
      </c>
      <c r="G293" s="85" t="s">
        <v>198</v>
      </c>
      <c r="H293" s="439" t="s">
        <v>195</v>
      </c>
      <c r="I293" s="85" t="s">
        <v>635</v>
      </c>
      <c r="J293" s="342">
        <v>132.42999267578099</v>
      </c>
      <c r="K293" s="353">
        <f t="shared" si="27"/>
        <v>200</v>
      </c>
      <c r="L293" s="354">
        <v>200</v>
      </c>
      <c r="M293" s="458" t="str">
        <f>IF(L293="nio","",VLOOKUP(L293,'3-Productie normen'!$B$31:$H$45,3,FALSE))</f>
        <v>5 x per week (40 weken)</v>
      </c>
      <c r="N293" s="355" t="e">
        <f t="shared" si="24"/>
        <v>#DIV/0!</v>
      </c>
      <c r="O293" s="356">
        <f>IF(L293="nio",0,IF(L293&gt;0,VLOOKUP(H293,'3-Productie normen'!A:P,VLOOKUP(L293,'3-Productie normen'!$B$31:$C$45,2,FALSE),FALSE)))/VLOOKUP(B293,'2-Kosten per locatie'!$A$13:$D$30,4,FALSE)</f>
        <v>0</v>
      </c>
      <c r="P293" s="81" t="str">
        <f>VLOOKUP(H293,'3-Productie normen'!A:T,20,FALSE)</f>
        <v>V</v>
      </c>
      <c r="Q293" s="457" t="s">
        <v>649</v>
      </c>
      <c r="S293" s="359">
        <f t="shared" si="25"/>
        <v>26485.998535156199</v>
      </c>
    </row>
    <row r="294" spans="1:19" ht="14.1" customHeight="1">
      <c r="A294" s="71">
        <f t="shared" si="26"/>
        <v>294</v>
      </c>
      <c r="B294" s="50" t="s">
        <v>663</v>
      </c>
      <c r="C294" s="50" t="s">
        <v>678</v>
      </c>
      <c r="D294" s="431" t="s">
        <v>852</v>
      </c>
      <c r="E294" s="429" t="s">
        <v>193</v>
      </c>
      <c r="F294" s="349" t="s">
        <v>230</v>
      </c>
      <c r="G294" s="85" t="s">
        <v>449</v>
      </c>
      <c r="H294" s="64" t="s">
        <v>874</v>
      </c>
      <c r="I294" s="85" t="s">
        <v>635</v>
      </c>
      <c r="J294" s="342">
        <v>29.969999313354499</v>
      </c>
      <c r="K294" s="353" t="str">
        <f t="shared" si="27"/>
        <v>nio</v>
      </c>
      <c r="L294" s="354" t="s">
        <v>659</v>
      </c>
      <c r="M294" s="458" t="str">
        <f>IF(L294="nio","",VLOOKUP(L294,'3-Productie normen'!$B$31:$H$45,3,FALSE))</f>
        <v/>
      </c>
      <c r="N294" s="355">
        <f t="shared" si="24"/>
        <v>0</v>
      </c>
      <c r="O294" s="356">
        <f>IF(L294="nio",0,IF(L294&gt;0,VLOOKUP(H294,'3-Productie normen'!A:P,VLOOKUP(L294,'3-Productie normen'!$B$31:$C$45,2,FALSE),FALSE)))/VLOOKUP(B294,'2-Kosten per locatie'!$A$13:$D$30,4,FALSE)</f>
        <v>0</v>
      </c>
      <c r="P294" s="81">
        <f>VLOOKUP(H294,'3-Productie normen'!A:T,20,FALSE)</f>
        <v>0</v>
      </c>
      <c r="Q294" s="457" t="s">
        <v>649</v>
      </c>
      <c r="S294" s="359">
        <f t="shared" si="25"/>
        <v>0</v>
      </c>
    </row>
    <row r="295" spans="1:19" ht="14.1" customHeight="1">
      <c r="A295" s="71">
        <f t="shared" si="26"/>
        <v>295</v>
      </c>
      <c r="B295" s="50" t="s">
        <v>663</v>
      </c>
      <c r="C295" s="50" t="s">
        <v>678</v>
      </c>
      <c r="D295" s="431" t="s">
        <v>852</v>
      </c>
      <c r="E295" s="429" t="s">
        <v>193</v>
      </c>
      <c r="F295" s="349" t="s">
        <v>231</v>
      </c>
      <c r="G295" s="85" t="s">
        <v>219</v>
      </c>
      <c r="H295" s="85" t="s">
        <v>16</v>
      </c>
      <c r="I295" s="85" t="s">
        <v>636</v>
      </c>
      <c r="J295" s="342">
        <v>2.3699998855590798</v>
      </c>
      <c r="K295" s="353">
        <f t="shared" si="27"/>
        <v>201</v>
      </c>
      <c r="L295" s="354">
        <v>201</v>
      </c>
      <c r="M295" s="458" t="str">
        <f>IF(L295="nio","",VLOOKUP(L295,'3-Productie normen'!$B$31:$H$45,3,FALSE))</f>
        <v>5 x per week (40 weken + 1 Zomer refreshbeurt)</v>
      </c>
      <c r="N295" s="355" t="e">
        <f t="shared" si="24"/>
        <v>#DIV/0!</v>
      </c>
      <c r="O295" s="356">
        <f>IF(L295="nio",0,IF(L295&gt;0,VLOOKUP(H295,'3-Productie normen'!A:P,VLOOKUP(L295,'3-Productie normen'!$B$31:$C$45,2,FALSE),FALSE)))/VLOOKUP(B295,'2-Kosten per locatie'!$A$13:$D$30,4,FALSE)</f>
        <v>0</v>
      </c>
      <c r="P295" s="81" t="str">
        <f>VLOOKUP(H295,'3-Productie normen'!A:T,20,FALSE)</f>
        <v>S</v>
      </c>
      <c r="Q295" s="457" t="s">
        <v>695</v>
      </c>
      <c r="S295" s="359">
        <f t="shared" si="25"/>
        <v>476.36997699737503</v>
      </c>
    </row>
    <row r="296" spans="1:19" ht="14.1" customHeight="1">
      <c r="A296" s="71">
        <f t="shared" si="26"/>
        <v>296</v>
      </c>
      <c r="B296" s="50" t="s">
        <v>663</v>
      </c>
      <c r="C296" s="50" t="s">
        <v>678</v>
      </c>
      <c r="D296" s="431" t="s">
        <v>852</v>
      </c>
      <c r="E296" s="429" t="s">
        <v>193</v>
      </c>
      <c r="F296" s="349" t="s">
        <v>232</v>
      </c>
      <c r="G296" s="85" t="s">
        <v>206</v>
      </c>
      <c r="H296" s="50" t="s">
        <v>855</v>
      </c>
      <c r="I296" s="85" t="s">
        <v>635</v>
      </c>
      <c r="J296" s="342">
        <v>4.1799998283386204</v>
      </c>
      <c r="K296" s="353">
        <f t="shared" si="27"/>
        <v>12</v>
      </c>
      <c r="L296" s="354">
        <v>12</v>
      </c>
      <c r="M296" s="458" t="str">
        <f>IF(L296="nio","",VLOOKUP(L296,'3-Productie normen'!$B$31:$H$45,3,FALSE))</f>
        <v>1 x per maand</v>
      </c>
      <c r="N296" s="355" t="e">
        <f t="shared" si="24"/>
        <v>#DIV/0!</v>
      </c>
      <c r="O296" s="356">
        <f>IF(L296="nio",0,IF(L296&gt;0,VLOOKUP(H296,'3-Productie normen'!A:P,VLOOKUP(L296,'3-Productie normen'!$B$31:$C$45,2,FALSE),FALSE)))/VLOOKUP(B296,'2-Kosten per locatie'!$A$13:$D$30,4,FALSE)</f>
        <v>0</v>
      </c>
      <c r="P296" s="81" t="str">
        <f>VLOOKUP(H296,'3-Productie normen'!A:T,20,FALSE)</f>
        <v>V</v>
      </c>
      <c r="Q296" s="457" t="s">
        <v>649</v>
      </c>
      <c r="S296" s="359">
        <f t="shared" si="25"/>
        <v>50.159997940063448</v>
      </c>
    </row>
    <row r="297" spans="1:19" ht="14.1" customHeight="1">
      <c r="A297" s="71">
        <f t="shared" si="26"/>
        <v>297</v>
      </c>
      <c r="B297" s="50" t="s">
        <v>663</v>
      </c>
      <c r="C297" s="50" t="s">
        <v>678</v>
      </c>
      <c r="D297" s="431" t="s">
        <v>852</v>
      </c>
      <c r="E297" s="429" t="s">
        <v>193</v>
      </c>
      <c r="F297" s="349" t="s">
        <v>233</v>
      </c>
      <c r="G297" s="85" t="s">
        <v>385</v>
      </c>
      <c r="H297" s="439" t="s">
        <v>195</v>
      </c>
      <c r="I297" s="85" t="s">
        <v>635</v>
      </c>
      <c r="J297" s="342">
        <v>94.699996948242202</v>
      </c>
      <c r="K297" s="353">
        <f t="shared" si="27"/>
        <v>200</v>
      </c>
      <c r="L297" s="354">
        <v>200</v>
      </c>
      <c r="M297" s="458" t="str">
        <f>IF(L297="nio","",VLOOKUP(L297,'3-Productie normen'!$B$31:$H$45,3,FALSE))</f>
        <v>5 x per week (40 weken)</v>
      </c>
      <c r="N297" s="355" t="e">
        <f t="shared" si="24"/>
        <v>#DIV/0!</v>
      </c>
      <c r="O297" s="356">
        <f>IF(L297="nio",0,IF(L297&gt;0,VLOOKUP(H297,'3-Productie normen'!A:P,VLOOKUP(L297,'3-Productie normen'!$B$31:$C$45,2,FALSE),FALSE)))/VLOOKUP(B297,'2-Kosten per locatie'!$A$13:$D$30,4,FALSE)</f>
        <v>0</v>
      </c>
      <c r="P297" s="81" t="str">
        <f>VLOOKUP(H297,'3-Productie normen'!A:T,20,FALSE)</f>
        <v>V</v>
      </c>
      <c r="Q297" s="457" t="s">
        <v>649</v>
      </c>
      <c r="S297" s="359">
        <f t="shared" si="25"/>
        <v>18939.999389648441</v>
      </c>
    </row>
    <row r="298" spans="1:19" ht="14.1" customHeight="1">
      <c r="A298" s="71">
        <f t="shared" si="26"/>
        <v>298</v>
      </c>
      <c r="B298" s="50" t="s">
        <v>663</v>
      </c>
      <c r="C298" s="50" t="s">
        <v>678</v>
      </c>
      <c r="D298" s="431" t="s">
        <v>852</v>
      </c>
      <c r="E298" s="429" t="s">
        <v>193</v>
      </c>
      <c r="F298" s="349" t="s">
        <v>361</v>
      </c>
      <c r="G298" s="85" t="s">
        <v>301</v>
      </c>
      <c r="H298" s="439" t="s">
        <v>195</v>
      </c>
      <c r="I298" s="85" t="s">
        <v>648</v>
      </c>
      <c r="J298" s="342">
        <v>16.799999237060501</v>
      </c>
      <c r="K298" s="353">
        <f t="shared" si="27"/>
        <v>200</v>
      </c>
      <c r="L298" s="354">
        <v>200</v>
      </c>
      <c r="M298" s="458" t="str">
        <f>IF(L298="nio","",VLOOKUP(L298,'3-Productie normen'!$B$31:$H$45,3,FALSE))</f>
        <v>5 x per week (40 weken)</v>
      </c>
      <c r="N298" s="355" t="e">
        <f t="shared" si="24"/>
        <v>#DIV/0!</v>
      </c>
      <c r="O298" s="356">
        <f>IF(L298="nio",0,IF(L298&gt;0,VLOOKUP(H298,'3-Productie normen'!A:P,VLOOKUP(L298,'3-Productie normen'!$B$31:$C$45,2,FALSE),FALSE)))/VLOOKUP(B298,'2-Kosten per locatie'!$A$13:$D$30,4,FALSE)</f>
        <v>0</v>
      </c>
      <c r="P298" s="81" t="str">
        <f>VLOOKUP(H298,'3-Productie normen'!A:T,20,FALSE)</f>
        <v>V</v>
      </c>
      <c r="Q298" s="457" t="s">
        <v>747</v>
      </c>
      <c r="S298" s="359">
        <f t="shared" si="25"/>
        <v>3359.9998474121003</v>
      </c>
    </row>
    <row r="299" spans="1:19" ht="14.1" customHeight="1">
      <c r="A299" s="71">
        <f t="shared" si="26"/>
        <v>299</v>
      </c>
      <c r="B299" s="50" t="s">
        <v>663</v>
      </c>
      <c r="C299" s="50" t="s">
        <v>678</v>
      </c>
      <c r="D299" s="431" t="s">
        <v>852</v>
      </c>
      <c r="E299" s="429" t="s">
        <v>193</v>
      </c>
      <c r="F299" s="349" t="s">
        <v>236</v>
      </c>
      <c r="G299" s="85" t="s">
        <v>238</v>
      </c>
      <c r="H299" s="85" t="s">
        <v>237</v>
      </c>
      <c r="I299" s="85" t="s">
        <v>635</v>
      </c>
      <c r="J299" s="342">
        <v>53.860000610351598</v>
      </c>
      <c r="K299" s="353">
        <f t="shared" si="27"/>
        <v>201</v>
      </c>
      <c r="L299" s="354">
        <v>201</v>
      </c>
      <c r="M299" s="458" t="str">
        <f>IF(L299="nio","",VLOOKUP(L299,'3-Productie normen'!$B$31:$H$45,3,FALSE))</f>
        <v>5 x per week (40 weken + 1 Zomer refreshbeurt)</v>
      </c>
      <c r="N299" s="355" t="e">
        <f t="shared" si="24"/>
        <v>#DIV/0!</v>
      </c>
      <c r="O299" s="356">
        <f>IF(L299="nio",0,IF(L299&gt;0,VLOOKUP(H299,'3-Productie normen'!A:P,VLOOKUP(L299,'3-Productie normen'!$B$31:$C$45,2,FALSE),FALSE)))/VLOOKUP(B299,'2-Kosten per locatie'!$A$13:$D$30,4,FALSE)</f>
        <v>0</v>
      </c>
      <c r="P299" s="81" t="str">
        <f>VLOOKUP(H299,'3-Productie normen'!A:T,20,FALSE)</f>
        <v>L</v>
      </c>
      <c r="Q299" s="457" t="s">
        <v>748</v>
      </c>
      <c r="S299" s="359">
        <f t="shared" si="25"/>
        <v>10825.860122680671</v>
      </c>
    </row>
    <row r="300" spans="1:19" ht="14.1" customHeight="1">
      <c r="A300" s="71">
        <f t="shared" si="26"/>
        <v>300</v>
      </c>
      <c r="B300" s="50" t="s">
        <v>663</v>
      </c>
      <c r="C300" s="50" t="s">
        <v>678</v>
      </c>
      <c r="D300" s="431" t="s">
        <v>852</v>
      </c>
      <c r="E300" s="429" t="s">
        <v>193</v>
      </c>
      <c r="F300" s="349" t="s">
        <v>239</v>
      </c>
      <c r="G300" s="85" t="s">
        <v>238</v>
      </c>
      <c r="H300" s="85" t="s">
        <v>237</v>
      </c>
      <c r="I300" s="85" t="s">
        <v>635</v>
      </c>
      <c r="J300" s="342">
        <v>53.860000610351598</v>
      </c>
      <c r="K300" s="353">
        <f t="shared" si="27"/>
        <v>201</v>
      </c>
      <c r="L300" s="354">
        <v>201</v>
      </c>
      <c r="M300" s="458" t="str">
        <f>IF(L300="nio","",VLOOKUP(L300,'3-Productie normen'!$B$31:$H$45,3,FALSE))</f>
        <v>5 x per week (40 weken + 1 Zomer refreshbeurt)</v>
      </c>
      <c r="N300" s="355" t="e">
        <f t="shared" si="24"/>
        <v>#DIV/0!</v>
      </c>
      <c r="O300" s="356">
        <f>IF(L300="nio",0,IF(L300&gt;0,VLOOKUP(H300,'3-Productie normen'!A:P,VLOOKUP(L300,'3-Productie normen'!$B$31:$C$45,2,FALSE),FALSE)))/VLOOKUP(B300,'2-Kosten per locatie'!$A$13:$D$30,4,FALSE)</f>
        <v>0</v>
      </c>
      <c r="P300" s="81" t="str">
        <f>VLOOKUP(H300,'3-Productie normen'!A:T,20,FALSE)</f>
        <v>L</v>
      </c>
      <c r="Q300" s="457" t="s">
        <v>748</v>
      </c>
      <c r="S300" s="359">
        <f t="shared" si="25"/>
        <v>10825.860122680671</v>
      </c>
    </row>
    <row r="301" spans="1:19" ht="14.1" customHeight="1">
      <c r="A301" s="71">
        <f t="shared" si="26"/>
        <v>301</v>
      </c>
      <c r="B301" s="50" t="s">
        <v>663</v>
      </c>
      <c r="C301" s="50" t="s">
        <v>678</v>
      </c>
      <c r="D301" s="431" t="s">
        <v>852</v>
      </c>
      <c r="E301" s="429" t="s">
        <v>193</v>
      </c>
      <c r="F301" s="349" t="s">
        <v>240</v>
      </c>
      <c r="G301" s="85" t="s">
        <v>203</v>
      </c>
      <c r="H301" s="64" t="s">
        <v>874</v>
      </c>
      <c r="I301" s="85" t="s">
        <v>649</v>
      </c>
      <c r="J301" s="342">
        <v>1.37999999523163</v>
      </c>
      <c r="K301" s="353" t="str">
        <f t="shared" si="27"/>
        <v>nio</v>
      </c>
      <c r="L301" s="354" t="s">
        <v>659</v>
      </c>
      <c r="M301" s="458" t="str">
        <f>IF(L301="nio","",VLOOKUP(L301,'3-Productie normen'!$B$31:$H$45,3,FALSE))</f>
        <v/>
      </c>
      <c r="N301" s="355">
        <f t="shared" si="24"/>
        <v>0</v>
      </c>
      <c r="O301" s="356">
        <f>IF(L301="nio",0,IF(L301&gt;0,VLOOKUP(H301,'3-Productie normen'!A:P,VLOOKUP(L301,'3-Productie normen'!$B$31:$C$45,2,FALSE),FALSE)))/VLOOKUP(B301,'2-Kosten per locatie'!$A$13:$D$30,4,FALSE)</f>
        <v>0</v>
      </c>
      <c r="P301" s="81">
        <f>VLOOKUP(H301,'3-Productie normen'!A:T,20,FALSE)</f>
        <v>0</v>
      </c>
      <c r="Q301" s="457" t="s">
        <v>691</v>
      </c>
      <c r="S301" s="359">
        <f t="shared" si="25"/>
        <v>0</v>
      </c>
    </row>
    <row r="302" spans="1:19" ht="14.1" customHeight="1">
      <c r="A302" s="71">
        <f t="shared" si="26"/>
        <v>302</v>
      </c>
      <c r="B302" s="50" t="s">
        <v>663</v>
      </c>
      <c r="C302" s="50" t="s">
        <v>678</v>
      </c>
      <c r="D302" s="431" t="s">
        <v>852</v>
      </c>
      <c r="E302" s="429" t="s">
        <v>193</v>
      </c>
      <c r="F302" s="349" t="s">
        <v>241</v>
      </c>
      <c r="G302" s="85" t="s">
        <v>196</v>
      </c>
      <c r="H302" s="439" t="s">
        <v>195</v>
      </c>
      <c r="I302" s="85" t="s">
        <v>634</v>
      </c>
      <c r="J302" s="342">
        <v>8.0900001525878906</v>
      </c>
      <c r="K302" s="353">
        <f t="shared" si="27"/>
        <v>200</v>
      </c>
      <c r="L302" s="354">
        <v>200</v>
      </c>
      <c r="M302" s="458" t="str">
        <f>IF(L302="nio","",VLOOKUP(L302,'3-Productie normen'!$B$31:$H$45,3,FALSE))</f>
        <v>5 x per week (40 weken)</v>
      </c>
      <c r="N302" s="355" t="e">
        <f t="shared" si="24"/>
        <v>#DIV/0!</v>
      </c>
      <c r="O302" s="356">
        <f>IF(L302="nio",0,IF(L302&gt;0,VLOOKUP(H302,'3-Productie normen'!A:P,VLOOKUP(L302,'3-Productie normen'!$B$31:$C$45,2,FALSE),FALSE)))/VLOOKUP(B302,'2-Kosten per locatie'!$A$13:$D$30,4,FALSE)</f>
        <v>0</v>
      </c>
      <c r="P302" s="81" t="str">
        <f>VLOOKUP(H302,'3-Productie normen'!A:T,20,FALSE)</f>
        <v>V</v>
      </c>
      <c r="Q302" s="457" t="s">
        <v>649</v>
      </c>
      <c r="S302" s="359">
        <f t="shared" si="25"/>
        <v>1618.0000305175781</v>
      </c>
    </row>
    <row r="303" spans="1:19" ht="14.1" customHeight="1">
      <c r="A303" s="71">
        <f t="shared" si="26"/>
        <v>303</v>
      </c>
      <c r="B303" s="50" t="s">
        <v>663</v>
      </c>
      <c r="C303" s="50" t="s">
        <v>678</v>
      </c>
      <c r="D303" s="431" t="s">
        <v>852</v>
      </c>
      <c r="E303" s="429" t="s">
        <v>193</v>
      </c>
      <c r="F303" s="349" t="s">
        <v>243</v>
      </c>
      <c r="G303" s="85" t="s">
        <v>206</v>
      </c>
      <c r="H303" s="50" t="s">
        <v>855</v>
      </c>
      <c r="I303" s="85" t="s">
        <v>91</v>
      </c>
      <c r="J303" s="342">
        <v>0.85000002384185802</v>
      </c>
      <c r="K303" s="353">
        <f t="shared" si="27"/>
        <v>12</v>
      </c>
      <c r="L303" s="354">
        <v>12</v>
      </c>
      <c r="M303" s="458" t="str">
        <f>IF(L303="nio","",VLOOKUP(L303,'3-Productie normen'!$B$31:$H$45,3,FALSE))</f>
        <v>1 x per maand</v>
      </c>
      <c r="N303" s="355" t="e">
        <f t="shared" si="24"/>
        <v>#DIV/0!</v>
      </c>
      <c r="O303" s="356">
        <f>IF(L303="nio",0,IF(L303&gt;0,VLOOKUP(H303,'3-Productie normen'!A:P,VLOOKUP(L303,'3-Productie normen'!$B$31:$C$45,2,FALSE),FALSE)))/VLOOKUP(B303,'2-Kosten per locatie'!$A$13:$D$30,4,FALSE)</f>
        <v>0</v>
      </c>
      <c r="P303" s="81" t="str">
        <f>VLOOKUP(H303,'3-Productie normen'!A:T,20,FALSE)</f>
        <v>V</v>
      </c>
      <c r="Q303" s="457" t="s">
        <v>649</v>
      </c>
      <c r="S303" s="359">
        <f t="shared" si="25"/>
        <v>10.200000286102297</v>
      </c>
    </row>
    <row r="304" spans="1:19" ht="14.1" customHeight="1">
      <c r="A304" s="71">
        <f t="shared" si="26"/>
        <v>304</v>
      </c>
      <c r="B304" s="50" t="s">
        <v>663</v>
      </c>
      <c r="C304" s="50" t="s">
        <v>678</v>
      </c>
      <c r="D304" s="431" t="s">
        <v>852</v>
      </c>
      <c r="E304" s="429" t="s">
        <v>193</v>
      </c>
      <c r="F304" s="349" t="s">
        <v>245</v>
      </c>
      <c r="G304" s="85" t="s">
        <v>203</v>
      </c>
      <c r="H304" s="64" t="s">
        <v>874</v>
      </c>
      <c r="I304" s="85" t="s">
        <v>91</v>
      </c>
      <c r="J304" s="342">
        <v>0.62000000476837203</v>
      </c>
      <c r="K304" s="353" t="str">
        <f t="shared" si="27"/>
        <v>nio</v>
      </c>
      <c r="L304" s="354" t="s">
        <v>659</v>
      </c>
      <c r="M304" s="458" t="str">
        <f>IF(L304="nio","",VLOOKUP(L304,'3-Productie normen'!$B$31:$H$45,3,FALSE))</f>
        <v/>
      </c>
      <c r="N304" s="355">
        <f t="shared" si="24"/>
        <v>0</v>
      </c>
      <c r="O304" s="356">
        <f>IF(L304="nio",0,IF(L304&gt;0,VLOOKUP(H304,'3-Productie normen'!A:P,VLOOKUP(L304,'3-Productie normen'!$B$31:$C$45,2,FALSE),FALSE)))/VLOOKUP(B304,'2-Kosten per locatie'!$A$13:$D$30,4,FALSE)</f>
        <v>0</v>
      </c>
      <c r="P304" s="81">
        <f>VLOOKUP(H304,'3-Productie normen'!A:T,20,FALSE)</f>
        <v>0</v>
      </c>
      <c r="Q304" s="457" t="s">
        <v>749</v>
      </c>
      <c r="S304" s="359">
        <f t="shared" si="25"/>
        <v>0</v>
      </c>
    </row>
    <row r="305" spans="1:19" ht="14.1" customHeight="1">
      <c r="A305" s="71">
        <f t="shared" si="26"/>
        <v>305</v>
      </c>
      <c r="B305" s="50" t="s">
        <v>663</v>
      </c>
      <c r="C305" s="50" t="s">
        <v>678</v>
      </c>
      <c r="D305" s="431" t="s">
        <v>852</v>
      </c>
      <c r="E305" s="429" t="s">
        <v>193</v>
      </c>
      <c r="F305" s="349" t="s">
        <v>284</v>
      </c>
      <c r="G305" s="85" t="s">
        <v>238</v>
      </c>
      <c r="H305" s="85" t="s">
        <v>237</v>
      </c>
      <c r="I305" s="85" t="s">
        <v>635</v>
      </c>
      <c r="J305" s="342">
        <v>53.860000610351598</v>
      </c>
      <c r="K305" s="353">
        <f t="shared" si="27"/>
        <v>201</v>
      </c>
      <c r="L305" s="354">
        <v>201</v>
      </c>
      <c r="M305" s="458" t="str">
        <f>IF(L305="nio","",VLOOKUP(L305,'3-Productie normen'!$B$31:$H$45,3,FALSE))</f>
        <v>5 x per week (40 weken + 1 Zomer refreshbeurt)</v>
      </c>
      <c r="N305" s="355" t="e">
        <f t="shared" si="24"/>
        <v>#DIV/0!</v>
      </c>
      <c r="O305" s="356">
        <f>IF(L305="nio",0,IF(L305&gt;0,VLOOKUP(H305,'3-Productie normen'!A:P,VLOOKUP(L305,'3-Productie normen'!$B$31:$C$45,2,FALSE),FALSE)))/VLOOKUP(B305,'2-Kosten per locatie'!$A$13:$D$30,4,FALSE)</f>
        <v>0</v>
      </c>
      <c r="P305" s="81" t="str">
        <f>VLOOKUP(H305,'3-Productie normen'!A:T,20,FALSE)</f>
        <v>L</v>
      </c>
      <c r="Q305" s="457" t="s">
        <v>748</v>
      </c>
      <c r="S305" s="359">
        <f t="shared" si="25"/>
        <v>10825.860122680671</v>
      </c>
    </row>
    <row r="306" spans="1:19" ht="14.1" customHeight="1">
      <c r="A306" s="71">
        <f t="shared" si="26"/>
        <v>306</v>
      </c>
      <c r="B306" s="50" t="s">
        <v>663</v>
      </c>
      <c r="C306" s="50" t="s">
        <v>678</v>
      </c>
      <c r="D306" s="431" t="s">
        <v>852</v>
      </c>
      <c r="E306" s="429" t="s">
        <v>193</v>
      </c>
      <c r="F306" s="349" t="s">
        <v>285</v>
      </c>
      <c r="G306" s="85" t="s">
        <v>270</v>
      </c>
      <c r="H306" s="85" t="s">
        <v>237</v>
      </c>
      <c r="I306" s="85" t="s">
        <v>635</v>
      </c>
      <c r="J306" s="342">
        <v>53.860000610351598</v>
      </c>
      <c r="K306" s="353">
        <f t="shared" si="27"/>
        <v>201</v>
      </c>
      <c r="L306" s="354">
        <v>201</v>
      </c>
      <c r="M306" s="458" t="str">
        <f>IF(L306="nio","",VLOOKUP(L306,'3-Productie normen'!$B$31:$H$45,3,FALSE))</f>
        <v>5 x per week (40 weken + 1 Zomer refreshbeurt)</v>
      </c>
      <c r="N306" s="355" t="e">
        <f t="shared" si="24"/>
        <v>#DIV/0!</v>
      </c>
      <c r="O306" s="356">
        <f>IF(L306="nio",0,IF(L306&gt;0,VLOOKUP(H306,'3-Productie normen'!A:P,VLOOKUP(L306,'3-Productie normen'!$B$31:$C$45,2,FALSE),FALSE)))/VLOOKUP(B306,'2-Kosten per locatie'!$A$13:$D$30,4,FALSE)</f>
        <v>0</v>
      </c>
      <c r="P306" s="81" t="str">
        <f>VLOOKUP(H306,'3-Productie normen'!A:T,20,FALSE)</f>
        <v>L</v>
      </c>
      <c r="Q306" s="457" t="s">
        <v>748</v>
      </c>
      <c r="S306" s="359">
        <f t="shared" si="25"/>
        <v>10825.860122680671</v>
      </c>
    </row>
    <row r="307" spans="1:19" ht="14.1" customHeight="1">
      <c r="A307" s="71">
        <f t="shared" si="26"/>
        <v>307</v>
      </c>
      <c r="B307" s="50" t="s">
        <v>663</v>
      </c>
      <c r="C307" s="50" t="s">
        <v>678</v>
      </c>
      <c r="D307" s="431" t="s">
        <v>852</v>
      </c>
      <c r="E307" s="429" t="s">
        <v>193</v>
      </c>
      <c r="F307" s="349" t="s">
        <v>286</v>
      </c>
      <c r="G307" s="85" t="s">
        <v>270</v>
      </c>
      <c r="H307" s="85" t="s">
        <v>237</v>
      </c>
      <c r="I307" s="85" t="s">
        <v>635</v>
      </c>
      <c r="J307" s="342">
        <v>53.860000610351598</v>
      </c>
      <c r="K307" s="353">
        <f t="shared" si="27"/>
        <v>201</v>
      </c>
      <c r="L307" s="354">
        <v>201</v>
      </c>
      <c r="M307" s="458" t="str">
        <f>IF(L307="nio","",VLOOKUP(L307,'3-Productie normen'!$B$31:$H$45,3,FALSE))</f>
        <v>5 x per week (40 weken + 1 Zomer refreshbeurt)</v>
      </c>
      <c r="N307" s="355" t="e">
        <f t="shared" si="24"/>
        <v>#DIV/0!</v>
      </c>
      <c r="O307" s="356">
        <f>IF(L307="nio",0,IF(L307&gt;0,VLOOKUP(H307,'3-Productie normen'!A:P,VLOOKUP(L307,'3-Productie normen'!$B$31:$C$45,2,FALSE),FALSE)))/VLOOKUP(B307,'2-Kosten per locatie'!$A$13:$D$30,4,FALSE)</f>
        <v>0</v>
      </c>
      <c r="P307" s="81" t="str">
        <f>VLOOKUP(H307,'3-Productie normen'!A:T,20,FALSE)</f>
        <v>L</v>
      </c>
      <c r="Q307" s="457" t="s">
        <v>748</v>
      </c>
      <c r="S307" s="359">
        <f t="shared" si="25"/>
        <v>10825.860122680671</v>
      </c>
    </row>
    <row r="308" spans="1:19" ht="14.1" customHeight="1">
      <c r="A308" s="71">
        <f t="shared" si="26"/>
        <v>308</v>
      </c>
      <c r="B308" s="50" t="s">
        <v>663</v>
      </c>
      <c r="C308" s="50" t="s">
        <v>678</v>
      </c>
      <c r="D308" s="431" t="s">
        <v>852</v>
      </c>
      <c r="E308" s="429" t="s">
        <v>193</v>
      </c>
      <c r="F308" s="349" t="s">
        <v>288</v>
      </c>
      <c r="G308" s="85" t="s">
        <v>198</v>
      </c>
      <c r="H308" s="439" t="s">
        <v>195</v>
      </c>
      <c r="I308" s="85" t="s">
        <v>635</v>
      </c>
      <c r="J308" s="342">
        <v>46.299999237060497</v>
      </c>
      <c r="K308" s="353">
        <f t="shared" si="27"/>
        <v>200</v>
      </c>
      <c r="L308" s="354">
        <v>200</v>
      </c>
      <c r="M308" s="458" t="str">
        <f>IF(L308="nio","",VLOOKUP(L308,'3-Productie normen'!$B$31:$H$45,3,FALSE))</f>
        <v>5 x per week (40 weken)</v>
      </c>
      <c r="N308" s="355" t="e">
        <f t="shared" si="24"/>
        <v>#DIV/0!</v>
      </c>
      <c r="O308" s="356">
        <f>IF(L308="nio",0,IF(L308&gt;0,VLOOKUP(H308,'3-Productie normen'!A:P,VLOOKUP(L308,'3-Productie normen'!$B$31:$C$45,2,FALSE),FALSE)))/VLOOKUP(B308,'2-Kosten per locatie'!$A$13:$D$30,4,FALSE)</f>
        <v>0</v>
      </c>
      <c r="P308" s="81" t="str">
        <f>VLOOKUP(H308,'3-Productie normen'!A:T,20,FALSE)</f>
        <v>V</v>
      </c>
      <c r="Q308" s="457" t="s">
        <v>649</v>
      </c>
      <c r="S308" s="359">
        <f t="shared" si="25"/>
        <v>9259.9998474121003</v>
      </c>
    </row>
    <row r="309" spans="1:19" ht="14.1" customHeight="1">
      <c r="A309" s="71">
        <f t="shared" si="26"/>
        <v>309</v>
      </c>
      <c r="B309" s="50" t="s">
        <v>663</v>
      </c>
      <c r="C309" s="50" t="s">
        <v>678</v>
      </c>
      <c r="D309" s="431" t="s">
        <v>852</v>
      </c>
      <c r="E309" s="429" t="s">
        <v>193</v>
      </c>
      <c r="F309" s="349" t="s">
        <v>290</v>
      </c>
      <c r="G309" s="85" t="s">
        <v>198</v>
      </c>
      <c r="H309" s="439" t="s">
        <v>195</v>
      </c>
      <c r="I309" s="85" t="s">
        <v>635</v>
      </c>
      <c r="J309" s="342">
        <v>9.3599996566772496</v>
      </c>
      <c r="K309" s="353">
        <f t="shared" si="27"/>
        <v>200</v>
      </c>
      <c r="L309" s="354">
        <v>200</v>
      </c>
      <c r="M309" s="458" t="str">
        <f>IF(L309="nio","",VLOOKUP(L309,'3-Productie normen'!$B$31:$H$45,3,FALSE))</f>
        <v>5 x per week (40 weken)</v>
      </c>
      <c r="N309" s="355" t="e">
        <f t="shared" si="24"/>
        <v>#DIV/0!</v>
      </c>
      <c r="O309" s="356">
        <f>IF(L309="nio",0,IF(L309&gt;0,VLOOKUP(H309,'3-Productie normen'!A:P,VLOOKUP(L309,'3-Productie normen'!$B$31:$C$45,2,FALSE),FALSE)))/VLOOKUP(B309,'2-Kosten per locatie'!$A$13:$D$30,4,FALSE)</f>
        <v>0</v>
      </c>
      <c r="P309" s="81" t="str">
        <f>VLOOKUP(H309,'3-Productie normen'!A:T,20,FALSE)</f>
        <v>V</v>
      </c>
      <c r="Q309" s="457" t="s">
        <v>750</v>
      </c>
      <c r="S309" s="359">
        <f t="shared" si="25"/>
        <v>1871.9999313354499</v>
      </c>
    </row>
    <row r="310" spans="1:19" ht="14.1" customHeight="1">
      <c r="A310" s="71">
        <f t="shared" si="26"/>
        <v>310</v>
      </c>
      <c r="B310" s="50" t="s">
        <v>663</v>
      </c>
      <c r="C310" s="50" t="s">
        <v>678</v>
      </c>
      <c r="D310" s="431" t="s">
        <v>852</v>
      </c>
      <c r="E310" s="429" t="s">
        <v>193</v>
      </c>
      <c r="F310" s="349" t="s">
        <v>292</v>
      </c>
      <c r="G310" s="85" t="s">
        <v>196</v>
      </c>
      <c r="H310" s="439" t="s">
        <v>195</v>
      </c>
      <c r="I310" s="85" t="s">
        <v>634</v>
      </c>
      <c r="J310" s="342">
        <v>6.6599998474121103</v>
      </c>
      <c r="K310" s="353">
        <f t="shared" si="27"/>
        <v>200</v>
      </c>
      <c r="L310" s="354">
        <v>200</v>
      </c>
      <c r="M310" s="458" t="str">
        <f>IF(L310="nio","",VLOOKUP(L310,'3-Productie normen'!$B$31:$H$45,3,FALSE))</f>
        <v>5 x per week (40 weken)</v>
      </c>
      <c r="N310" s="355" t="e">
        <f t="shared" si="24"/>
        <v>#DIV/0!</v>
      </c>
      <c r="O310" s="356">
        <f>IF(L310="nio",0,IF(L310&gt;0,VLOOKUP(H310,'3-Productie normen'!A:P,VLOOKUP(L310,'3-Productie normen'!$B$31:$C$45,2,FALSE),FALSE)))/VLOOKUP(B310,'2-Kosten per locatie'!$A$13:$D$30,4,FALSE)</f>
        <v>0</v>
      </c>
      <c r="P310" s="81" t="str">
        <f>VLOOKUP(H310,'3-Productie normen'!A:T,20,FALSE)</f>
        <v>V</v>
      </c>
      <c r="Q310" s="457" t="s">
        <v>649</v>
      </c>
      <c r="S310" s="359">
        <f t="shared" si="25"/>
        <v>1331.9999694824221</v>
      </c>
    </row>
    <row r="311" spans="1:19" ht="14.1" customHeight="1">
      <c r="A311" s="71">
        <f t="shared" si="26"/>
        <v>311</v>
      </c>
      <c r="B311" s="50" t="s">
        <v>663</v>
      </c>
      <c r="C311" s="50" t="s">
        <v>678</v>
      </c>
      <c r="D311" s="431" t="s">
        <v>852</v>
      </c>
      <c r="E311" s="429" t="s">
        <v>193</v>
      </c>
      <c r="F311" s="349" t="s">
        <v>293</v>
      </c>
      <c r="G311" s="85" t="s">
        <v>223</v>
      </c>
      <c r="H311" s="85" t="s">
        <v>16</v>
      </c>
      <c r="I311" s="85" t="s">
        <v>636</v>
      </c>
      <c r="J311" s="342">
        <v>7.0199999809265101</v>
      </c>
      <c r="K311" s="353">
        <f t="shared" si="27"/>
        <v>201</v>
      </c>
      <c r="L311" s="354">
        <v>201</v>
      </c>
      <c r="M311" s="458" t="str">
        <f>IF(L311="nio","",VLOOKUP(L311,'3-Productie normen'!$B$31:$H$45,3,FALSE))</f>
        <v>5 x per week (40 weken + 1 Zomer refreshbeurt)</v>
      </c>
      <c r="N311" s="355" t="e">
        <f t="shared" si="24"/>
        <v>#DIV/0!</v>
      </c>
      <c r="O311" s="356">
        <f>IF(L311="nio",0,IF(L311&gt;0,VLOOKUP(H311,'3-Productie normen'!A:P,VLOOKUP(L311,'3-Productie normen'!$B$31:$C$45,2,FALSE),FALSE)))/VLOOKUP(B311,'2-Kosten per locatie'!$A$13:$D$30,4,FALSE)</f>
        <v>0</v>
      </c>
      <c r="P311" s="81" t="str">
        <f>VLOOKUP(H311,'3-Productie normen'!A:T,20,FALSE)</f>
        <v>S</v>
      </c>
      <c r="Q311" s="457" t="s">
        <v>740</v>
      </c>
      <c r="S311" s="359">
        <f t="shared" si="25"/>
        <v>1411.0199961662286</v>
      </c>
    </row>
    <row r="312" spans="1:19" ht="14.1" customHeight="1">
      <c r="A312" s="71">
        <f t="shared" si="26"/>
        <v>312</v>
      </c>
      <c r="B312" s="50" t="s">
        <v>663</v>
      </c>
      <c r="C312" s="50" t="s">
        <v>678</v>
      </c>
      <c r="D312" s="431" t="s">
        <v>852</v>
      </c>
      <c r="E312" s="429" t="s">
        <v>193</v>
      </c>
      <c r="F312" s="349" t="s">
        <v>294</v>
      </c>
      <c r="G312" s="85" t="s">
        <v>223</v>
      </c>
      <c r="H312" s="85" t="s">
        <v>16</v>
      </c>
      <c r="I312" s="85" t="s">
        <v>636</v>
      </c>
      <c r="J312" s="342">
        <v>7.0199999809265101</v>
      </c>
      <c r="K312" s="353">
        <f t="shared" si="27"/>
        <v>201</v>
      </c>
      <c r="L312" s="354">
        <v>201</v>
      </c>
      <c r="M312" s="458" t="str">
        <f>IF(L312="nio","",VLOOKUP(L312,'3-Productie normen'!$B$31:$H$45,3,FALSE))</f>
        <v>5 x per week (40 weken + 1 Zomer refreshbeurt)</v>
      </c>
      <c r="N312" s="355" t="e">
        <f t="shared" si="24"/>
        <v>#DIV/0!</v>
      </c>
      <c r="O312" s="356">
        <f>IF(L312="nio",0,IF(L312&gt;0,VLOOKUP(H312,'3-Productie normen'!A:P,VLOOKUP(L312,'3-Productie normen'!$B$31:$C$45,2,FALSE),FALSE)))/VLOOKUP(B312,'2-Kosten per locatie'!$A$13:$D$30,4,FALSE)</f>
        <v>0</v>
      </c>
      <c r="P312" s="81" t="str">
        <f>VLOOKUP(H312,'3-Productie normen'!A:T,20,FALSE)</f>
        <v>S</v>
      </c>
      <c r="Q312" s="457" t="s">
        <v>740</v>
      </c>
      <c r="S312" s="359">
        <f t="shared" si="25"/>
        <v>1411.0199961662286</v>
      </c>
    </row>
    <row r="313" spans="1:19" ht="14.1" customHeight="1">
      <c r="A313" s="71">
        <f t="shared" si="26"/>
        <v>313</v>
      </c>
      <c r="B313" s="50" t="s">
        <v>663</v>
      </c>
      <c r="C313" s="50" t="s">
        <v>678</v>
      </c>
      <c r="D313" s="431" t="s">
        <v>852</v>
      </c>
      <c r="E313" s="429" t="s">
        <v>193</v>
      </c>
      <c r="F313" s="349" t="s">
        <v>295</v>
      </c>
      <c r="G313" s="85" t="s">
        <v>219</v>
      </c>
      <c r="H313" s="85" t="s">
        <v>16</v>
      </c>
      <c r="I313" s="85" t="s">
        <v>636</v>
      </c>
      <c r="J313" s="342">
        <v>9.25</v>
      </c>
      <c r="K313" s="353">
        <f t="shared" si="27"/>
        <v>201</v>
      </c>
      <c r="L313" s="354">
        <v>201</v>
      </c>
      <c r="M313" s="458" t="str">
        <f>IF(L313="nio","",VLOOKUP(L313,'3-Productie normen'!$B$31:$H$45,3,FALSE))</f>
        <v>5 x per week (40 weken + 1 Zomer refreshbeurt)</v>
      </c>
      <c r="N313" s="355" t="e">
        <f t="shared" si="24"/>
        <v>#DIV/0!</v>
      </c>
      <c r="O313" s="356">
        <f>IF(L313="nio",0,IF(L313&gt;0,VLOOKUP(H313,'3-Productie normen'!A:P,VLOOKUP(L313,'3-Productie normen'!$B$31:$C$45,2,FALSE),FALSE)))/VLOOKUP(B313,'2-Kosten per locatie'!$A$13:$D$30,4,FALSE)</f>
        <v>0</v>
      </c>
      <c r="P313" s="81" t="str">
        <f>VLOOKUP(H313,'3-Productie normen'!A:T,20,FALSE)</f>
        <v>S</v>
      </c>
      <c r="Q313" s="457" t="s">
        <v>751</v>
      </c>
      <c r="S313" s="359">
        <f t="shared" si="25"/>
        <v>1859.25</v>
      </c>
    </row>
    <row r="314" spans="1:19" ht="14.1" customHeight="1">
      <c r="A314" s="71">
        <f t="shared" si="26"/>
        <v>314</v>
      </c>
      <c r="B314" s="50" t="s">
        <v>663</v>
      </c>
      <c r="C314" s="50" t="s">
        <v>678</v>
      </c>
      <c r="D314" s="431" t="s">
        <v>852</v>
      </c>
      <c r="E314" s="429" t="s">
        <v>193</v>
      </c>
      <c r="F314" s="349" t="s">
        <v>297</v>
      </c>
      <c r="G314" s="85" t="s">
        <v>206</v>
      </c>
      <c r="H314" s="50" t="s">
        <v>855</v>
      </c>
      <c r="I314" s="85" t="s">
        <v>635</v>
      </c>
      <c r="J314" s="342">
        <v>12.3699998855591</v>
      </c>
      <c r="K314" s="353">
        <f t="shared" si="27"/>
        <v>12</v>
      </c>
      <c r="L314" s="354">
        <v>12</v>
      </c>
      <c r="M314" s="458" t="str">
        <f>IF(L314="nio","",VLOOKUP(L314,'3-Productie normen'!$B$31:$H$45,3,FALSE))</f>
        <v>1 x per maand</v>
      </c>
      <c r="N314" s="355" t="e">
        <f t="shared" si="24"/>
        <v>#DIV/0!</v>
      </c>
      <c r="O314" s="356">
        <f>IF(L314="nio",0,IF(L314&gt;0,VLOOKUP(H314,'3-Productie normen'!A:P,VLOOKUP(L314,'3-Productie normen'!$B$31:$C$45,2,FALSE),FALSE)))/VLOOKUP(B314,'2-Kosten per locatie'!$A$13:$D$30,4,FALSE)</f>
        <v>0</v>
      </c>
      <c r="P314" s="81" t="str">
        <f>VLOOKUP(H314,'3-Productie normen'!A:T,20,FALSE)</f>
        <v>V</v>
      </c>
      <c r="Q314" s="457" t="s">
        <v>649</v>
      </c>
      <c r="S314" s="359">
        <f t="shared" si="25"/>
        <v>148.43999862670921</v>
      </c>
    </row>
    <row r="315" spans="1:19" ht="14.1" customHeight="1">
      <c r="A315" s="71">
        <f t="shared" si="26"/>
        <v>315</v>
      </c>
      <c r="B315" s="50" t="s">
        <v>663</v>
      </c>
      <c r="C315" s="50" t="s">
        <v>678</v>
      </c>
      <c r="D315" s="431" t="s">
        <v>852</v>
      </c>
      <c r="E315" s="429" t="s">
        <v>193</v>
      </c>
      <c r="F315" s="349" t="s">
        <v>298</v>
      </c>
      <c r="G315" s="85" t="s">
        <v>252</v>
      </c>
      <c r="H315" s="80" t="s">
        <v>252</v>
      </c>
      <c r="I315" s="85" t="s">
        <v>635</v>
      </c>
      <c r="J315" s="342">
        <v>31.069999694824201</v>
      </c>
      <c r="K315" s="353">
        <f t="shared" si="27"/>
        <v>200</v>
      </c>
      <c r="L315" s="354">
        <v>200</v>
      </c>
      <c r="M315" s="458" t="str">
        <f>IF(L315="nio","",VLOOKUP(L315,'3-Productie normen'!$B$31:$H$45,3,FALSE))</f>
        <v>5 x per week (40 weken)</v>
      </c>
      <c r="N315" s="355" t="e">
        <f t="shared" si="24"/>
        <v>#DIV/0!</v>
      </c>
      <c r="O315" s="356">
        <f>IF(L315="nio",0,IF(L315&gt;0,VLOOKUP(H315,'3-Productie normen'!A:P,VLOOKUP(L315,'3-Productie normen'!$B$31:$C$45,2,FALSE),FALSE)))/VLOOKUP(B315,'2-Kosten per locatie'!$A$13:$D$30,4,FALSE)</f>
        <v>0</v>
      </c>
      <c r="P315" s="81" t="str">
        <f>VLOOKUP(H315,'3-Productie normen'!A:T,20,FALSE)</f>
        <v>B</v>
      </c>
      <c r="Q315" s="457" t="s">
        <v>649</v>
      </c>
      <c r="S315" s="359">
        <f t="shared" si="25"/>
        <v>6213.9999389648401</v>
      </c>
    </row>
    <row r="316" spans="1:19" ht="14.1" customHeight="1">
      <c r="A316" s="71">
        <f t="shared" si="26"/>
        <v>316</v>
      </c>
      <c r="B316" s="50" t="s">
        <v>663</v>
      </c>
      <c r="C316" s="50" t="s">
        <v>678</v>
      </c>
      <c r="D316" s="431" t="s">
        <v>852</v>
      </c>
      <c r="E316" s="429" t="s">
        <v>193</v>
      </c>
      <c r="F316" s="349" t="s">
        <v>300</v>
      </c>
      <c r="G316" s="85" t="s">
        <v>203</v>
      </c>
      <c r="H316" s="64" t="s">
        <v>874</v>
      </c>
      <c r="I316" s="85" t="s">
        <v>91</v>
      </c>
      <c r="J316" s="342">
        <v>6.9699997901916504</v>
      </c>
      <c r="K316" s="353" t="str">
        <f t="shared" si="27"/>
        <v>nio</v>
      </c>
      <c r="L316" s="354" t="s">
        <v>659</v>
      </c>
      <c r="M316" s="458" t="str">
        <f>IF(L316="nio","",VLOOKUP(L316,'3-Productie normen'!$B$31:$H$45,3,FALSE))</f>
        <v/>
      </c>
      <c r="N316" s="355">
        <f t="shared" si="24"/>
        <v>0</v>
      </c>
      <c r="O316" s="356">
        <f>IF(L316="nio",0,IF(L316&gt;0,VLOOKUP(H316,'3-Productie normen'!A:P,VLOOKUP(L316,'3-Productie normen'!$B$31:$C$45,2,FALSE),FALSE)))/VLOOKUP(B316,'2-Kosten per locatie'!$A$13:$D$30,4,FALSE)</f>
        <v>0</v>
      </c>
      <c r="P316" s="81">
        <f>VLOOKUP(H316,'3-Productie normen'!A:T,20,FALSE)</f>
        <v>0</v>
      </c>
      <c r="Q316" s="457" t="s">
        <v>752</v>
      </c>
      <c r="S316" s="359">
        <f t="shared" si="25"/>
        <v>0</v>
      </c>
    </row>
    <row r="317" spans="1:19" ht="14.1" customHeight="1">
      <c r="A317" s="71">
        <f t="shared" si="26"/>
        <v>317</v>
      </c>
      <c r="B317" s="50" t="s">
        <v>663</v>
      </c>
      <c r="C317" s="50" t="s">
        <v>678</v>
      </c>
      <c r="D317" s="431" t="s">
        <v>852</v>
      </c>
      <c r="E317" s="429" t="s">
        <v>193</v>
      </c>
      <c r="F317" s="349" t="s">
        <v>305</v>
      </c>
      <c r="G317" s="85" t="s">
        <v>209</v>
      </c>
      <c r="H317" s="64" t="s">
        <v>874</v>
      </c>
      <c r="I317" s="85" t="s">
        <v>91</v>
      </c>
      <c r="J317" s="342">
        <v>7.4099998474121103</v>
      </c>
      <c r="K317" s="353" t="str">
        <f t="shared" si="27"/>
        <v>nio</v>
      </c>
      <c r="L317" s="354" t="s">
        <v>659</v>
      </c>
      <c r="M317" s="458" t="str">
        <f>IF(L317="nio","",VLOOKUP(L317,'3-Productie normen'!$B$31:$H$45,3,FALSE))</f>
        <v/>
      </c>
      <c r="N317" s="355">
        <f t="shared" si="24"/>
        <v>0</v>
      </c>
      <c r="O317" s="356">
        <f>IF(L317="nio",0,IF(L317&gt;0,VLOOKUP(H317,'3-Productie normen'!A:P,VLOOKUP(L317,'3-Productie normen'!$B$31:$C$45,2,FALSE),FALSE)))/VLOOKUP(B317,'2-Kosten per locatie'!$A$13:$D$30,4,FALSE)</f>
        <v>0</v>
      </c>
      <c r="P317" s="81">
        <f>VLOOKUP(H317,'3-Productie normen'!A:T,20,FALSE)</f>
        <v>0</v>
      </c>
      <c r="Q317" s="457" t="s">
        <v>649</v>
      </c>
      <c r="S317" s="359">
        <f t="shared" si="25"/>
        <v>0</v>
      </c>
    </row>
    <row r="318" spans="1:19" ht="14.1" customHeight="1">
      <c r="A318" s="71">
        <f t="shared" si="26"/>
        <v>318</v>
      </c>
      <c r="B318" s="50" t="s">
        <v>663</v>
      </c>
      <c r="C318" s="50" t="s">
        <v>678</v>
      </c>
      <c r="D318" s="431" t="s">
        <v>852</v>
      </c>
      <c r="E318" s="429" t="s">
        <v>193</v>
      </c>
      <c r="F318" s="349" t="s">
        <v>306</v>
      </c>
      <c r="G318" s="85" t="s">
        <v>209</v>
      </c>
      <c r="H318" s="64" t="s">
        <v>874</v>
      </c>
      <c r="I318" s="85" t="s">
        <v>91</v>
      </c>
      <c r="J318" s="342">
        <v>7.4099998474121103</v>
      </c>
      <c r="K318" s="353" t="str">
        <f t="shared" si="27"/>
        <v>nio</v>
      </c>
      <c r="L318" s="354" t="s">
        <v>659</v>
      </c>
      <c r="M318" s="458" t="str">
        <f>IF(L318="nio","",VLOOKUP(L318,'3-Productie normen'!$B$31:$H$45,3,FALSE))</f>
        <v/>
      </c>
      <c r="N318" s="355">
        <f t="shared" si="24"/>
        <v>0</v>
      </c>
      <c r="O318" s="356">
        <f>IF(L318="nio",0,IF(L318&gt;0,VLOOKUP(H318,'3-Productie normen'!A:P,VLOOKUP(L318,'3-Productie normen'!$B$31:$C$45,2,FALSE),FALSE)))/VLOOKUP(B318,'2-Kosten per locatie'!$A$13:$D$30,4,FALSE)</f>
        <v>0</v>
      </c>
      <c r="P318" s="81">
        <f>VLOOKUP(H318,'3-Productie normen'!A:T,20,FALSE)</f>
        <v>0</v>
      </c>
      <c r="Q318" s="457" t="s">
        <v>649</v>
      </c>
      <c r="S318" s="359">
        <f t="shared" si="25"/>
        <v>0</v>
      </c>
    </row>
    <row r="319" spans="1:19" ht="14.1" customHeight="1">
      <c r="A319" s="71">
        <f t="shared" si="26"/>
        <v>319</v>
      </c>
      <c r="B319" s="50" t="s">
        <v>663</v>
      </c>
      <c r="C319" s="50" t="s">
        <v>678</v>
      </c>
      <c r="D319" s="431" t="s">
        <v>852</v>
      </c>
      <c r="E319" s="429" t="s">
        <v>193</v>
      </c>
      <c r="F319" s="349" t="s">
        <v>307</v>
      </c>
      <c r="G319" s="85" t="s">
        <v>203</v>
      </c>
      <c r="H319" s="64" t="s">
        <v>874</v>
      </c>
      <c r="I319" s="85" t="s">
        <v>91</v>
      </c>
      <c r="J319" s="342">
        <v>0.85000002384185802</v>
      </c>
      <c r="K319" s="353" t="str">
        <f t="shared" si="27"/>
        <v>nio</v>
      </c>
      <c r="L319" s="354" t="s">
        <v>659</v>
      </c>
      <c r="M319" s="458" t="str">
        <f>IF(L319="nio","",VLOOKUP(L319,'3-Productie normen'!$B$31:$H$45,3,FALSE))</f>
        <v/>
      </c>
      <c r="N319" s="355">
        <f t="shared" si="24"/>
        <v>0</v>
      </c>
      <c r="O319" s="356">
        <f>IF(L319="nio",0,IF(L319&gt;0,VLOOKUP(H319,'3-Productie normen'!A:P,VLOOKUP(L319,'3-Productie normen'!$B$31:$C$45,2,FALSE),FALSE)))/VLOOKUP(B319,'2-Kosten per locatie'!$A$13:$D$30,4,FALSE)</f>
        <v>0</v>
      </c>
      <c r="P319" s="81">
        <f>VLOOKUP(H319,'3-Productie normen'!A:T,20,FALSE)</f>
        <v>0</v>
      </c>
      <c r="Q319" s="457" t="s">
        <v>717</v>
      </c>
      <c r="S319" s="359">
        <f t="shared" si="25"/>
        <v>0</v>
      </c>
    </row>
    <row r="320" spans="1:19" ht="14.1" customHeight="1">
      <c r="A320" s="71">
        <f t="shared" si="26"/>
        <v>320</v>
      </c>
      <c r="B320" s="50" t="s">
        <v>664</v>
      </c>
      <c r="C320" s="50" t="s">
        <v>679</v>
      </c>
      <c r="D320" s="431" t="s">
        <v>849</v>
      </c>
      <c r="E320" s="429" t="s">
        <v>193</v>
      </c>
      <c r="F320" s="349" t="s">
        <v>194</v>
      </c>
      <c r="G320" s="85" t="s">
        <v>196</v>
      </c>
      <c r="H320" s="439" t="s">
        <v>195</v>
      </c>
      <c r="I320" s="85" t="s">
        <v>634</v>
      </c>
      <c r="J320" s="342">
        <v>8.9300003051757795</v>
      </c>
      <c r="K320" s="353">
        <f t="shared" si="27"/>
        <v>255</v>
      </c>
      <c r="L320" s="354">
        <v>255</v>
      </c>
      <c r="M320" s="458" t="str">
        <f>IF(L320="nio","",VLOOKUP(L320,'3-Productie normen'!$B$31:$H$45,3,FALSE))</f>
        <v>5 x per week (52 weken)</v>
      </c>
      <c r="N320" s="355" t="e">
        <f t="shared" si="24"/>
        <v>#DIV/0!</v>
      </c>
      <c r="O320" s="356">
        <f>IF(L320="nio",0,IF(L320&gt;0,VLOOKUP(H320,'3-Productie normen'!A:P,VLOOKUP(L320,'3-Productie normen'!$B$31:$C$45,2,FALSE),FALSE)))/VLOOKUP(B320,'2-Kosten per locatie'!$A$13:$D$30,4,FALSE)</f>
        <v>0</v>
      </c>
      <c r="P320" s="81" t="str">
        <f>VLOOKUP(H320,'3-Productie normen'!A:T,20,FALSE)</f>
        <v>V</v>
      </c>
      <c r="Q320" s="457" t="s">
        <v>753</v>
      </c>
      <c r="S320" s="359">
        <f t="shared" si="25"/>
        <v>2277.1500778198238</v>
      </c>
    </row>
    <row r="321" spans="1:19" ht="14.1" customHeight="1">
      <c r="A321" s="71">
        <f t="shared" si="26"/>
        <v>321</v>
      </c>
      <c r="B321" s="50" t="s">
        <v>664</v>
      </c>
      <c r="C321" s="50" t="s">
        <v>679</v>
      </c>
      <c r="D321" s="431" t="s">
        <v>850</v>
      </c>
      <c r="E321" s="429" t="s">
        <v>193</v>
      </c>
      <c r="F321" s="349" t="s">
        <v>197</v>
      </c>
      <c r="G321" s="85" t="s">
        <v>410</v>
      </c>
      <c r="H321" s="64" t="s">
        <v>540</v>
      </c>
      <c r="I321" s="85" t="s">
        <v>635</v>
      </c>
      <c r="J321" s="342">
        <v>57.919998168945298</v>
      </c>
      <c r="K321" s="353">
        <f t="shared" si="27"/>
        <v>255</v>
      </c>
      <c r="L321" s="354">
        <v>255</v>
      </c>
      <c r="M321" s="458" t="str">
        <f>IF(L321="nio","",VLOOKUP(L321,'3-Productie normen'!$B$31:$H$45,3,FALSE))</f>
        <v>5 x per week (52 weken)</v>
      </c>
      <c r="N321" s="355" t="e">
        <f t="shared" si="24"/>
        <v>#DIV/0!</v>
      </c>
      <c r="O321" s="356">
        <f>IF(L321="nio",0,IF(L321&gt;0,VLOOKUP(H321,'3-Productie normen'!A:P,VLOOKUP(L321,'3-Productie normen'!$B$31:$C$45,2,FALSE),FALSE)))/VLOOKUP(B321,'2-Kosten per locatie'!$A$13:$D$30,4,FALSE)</f>
        <v>0</v>
      </c>
      <c r="P321" s="81" t="str">
        <f>VLOOKUP(H321,'3-Productie normen'!A:T,20,FALSE)</f>
        <v>V</v>
      </c>
      <c r="Q321" s="457" t="s">
        <v>649</v>
      </c>
      <c r="S321" s="359">
        <f t="shared" si="25"/>
        <v>14769.599533081051</v>
      </c>
    </row>
    <row r="322" spans="1:19" ht="14.1" customHeight="1">
      <c r="A322" s="71">
        <f t="shared" si="26"/>
        <v>322</v>
      </c>
      <c r="B322" s="50" t="s">
        <v>664</v>
      </c>
      <c r="C322" s="50" t="s">
        <v>679</v>
      </c>
      <c r="D322" s="431" t="s">
        <v>850</v>
      </c>
      <c r="E322" s="429" t="s">
        <v>193</v>
      </c>
      <c r="F322" s="349" t="s">
        <v>199</v>
      </c>
      <c r="G322" s="85" t="s">
        <v>450</v>
      </c>
      <c r="H322" s="85" t="s">
        <v>16</v>
      </c>
      <c r="I322" s="85" t="s">
        <v>635</v>
      </c>
      <c r="J322" s="342">
        <v>10.4</v>
      </c>
      <c r="K322" s="353">
        <f t="shared" si="27"/>
        <v>255</v>
      </c>
      <c r="L322" s="354">
        <v>255</v>
      </c>
      <c r="M322" s="458" t="str">
        <f>IF(L322="nio","",VLOOKUP(L322,'3-Productie normen'!$B$31:$H$45,3,FALSE))</f>
        <v>5 x per week (52 weken)</v>
      </c>
      <c r="N322" s="355" t="e">
        <f t="shared" si="24"/>
        <v>#DIV/0!</v>
      </c>
      <c r="O322" s="356">
        <f>IF(L322="nio",0,IF(L322&gt;0,VLOOKUP(H322,'3-Productie normen'!A:P,VLOOKUP(L322,'3-Productie normen'!$B$31:$C$45,2,FALSE),FALSE)))/VLOOKUP(B322,'2-Kosten per locatie'!$A$13:$D$30,4,FALSE)</f>
        <v>0</v>
      </c>
      <c r="P322" s="81" t="str">
        <f>VLOOKUP(H322,'3-Productie normen'!A:T,20,FALSE)</f>
        <v>S</v>
      </c>
      <c r="Q322" s="457" t="s">
        <v>740</v>
      </c>
      <c r="S322" s="359">
        <f t="shared" si="25"/>
        <v>2652</v>
      </c>
    </row>
    <row r="323" spans="1:19" ht="14.1" customHeight="1">
      <c r="A323" s="71">
        <f t="shared" si="26"/>
        <v>323</v>
      </c>
      <c r="B323" s="50" t="s">
        <v>664</v>
      </c>
      <c r="C323" s="50" t="s">
        <v>679</v>
      </c>
      <c r="D323" s="431" t="s">
        <v>850</v>
      </c>
      <c r="E323" s="429" t="s">
        <v>193</v>
      </c>
      <c r="F323" s="349" t="s">
        <v>202</v>
      </c>
      <c r="G323" s="85" t="s">
        <v>451</v>
      </c>
      <c r="H323" s="85" t="s">
        <v>16</v>
      </c>
      <c r="I323" s="85" t="s">
        <v>636</v>
      </c>
      <c r="J323" s="342">
        <v>4.9000000000000004</v>
      </c>
      <c r="K323" s="353">
        <f t="shared" si="27"/>
        <v>255</v>
      </c>
      <c r="L323" s="354">
        <v>255</v>
      </c>
      <c r="M323" s="458" t="str">
        <f>IF(L323="nio","",VLOOKUP(L323,'3-Productie normen'!$B$31:$H$45,3,FALSE))</f>
        <v>5 x per week (52 weken)</v>
      </c>
      <c r="N323" s="355" t="e">
        <f t="shared" si="24"/>
        <v>#DIV/0!</v>
      </c>
      <c r="O323" s="356">
        <f>IF(L323="nio",0,IF(L323&gt;0,VLOOKUP(H323,'3-Productie normen'!A:P,VLOOKUP(L323,'3-Productie normen'!$B$31:$C$45,2,FALSE),FALSE)))/VLOOKUP(B323,'2-Kosten per locatie'!$A$13:$D$30,4,FALSE)</f>
        <v>0</v>
      </c>
      <c r="P323" s="81" t="str">
        <f>VLOOKUP(H323,'3-Productie normen'!A:T,20,FALSE)</f>
        <v>S</v>
      </c>
      <c r="Q323" s="457" t="s">
        <v>694</v>
      </c>
      <c r="S323" s="359">
        <f t="shared" si="25"/>
        <v>1249.5</v>
      </c>
    </row>
    <row r="324" spans="1:19" ht="14.1" customHeight="1">
      <c r="A324" s="71">
        <f t="shared" si="26"/>
        <v>324</v>
      </c>
      <c r="B324" s="50" t="s">
        <v>664</v>
      </c>
      <c r="C324" s="50" t="s">
        <v>679</v>
      </c>
      <c r="D324" s="431" t="s">
        <v>849</v>
      </c>
      <c r="E324" s="429" t="s">
        <v>193</v>
      </c>
      <c r="F324" s="349" t="s">
        <v>204</v>
      </c>
      <c r="G324" s="85" t="s">
        <v>212</v>
      </c>
      <c r="H324" s="62" t="s">
        <v>855</v>
      </c>
      <c r="I324" s="85" t="s">
        <v>90</v>
      </c>
      <c r="J324" s="342">
        <v>1.87000000476837</v>
      </c>
      <c r="K324" s="353">
        <f t="shared" si="27"/>
        <v>12</v>
      </c>
      <c r="L324" s="354">
        <v>12</v>
      </c>
      <c r="M324" s="458" t="str">
        <f>IF(L324="nio","",VLOOKUP(L324,'3-Productie normen'!$B$31:$H$45,3,FALSE))</f>
        <v>1 x per maand</v>
      </c>
      <c r="N324" s="355" t="e">
        <f t="shared" si="24"/>
        <v>#DIV/0!</v>
      </c>
      <c r="O324" s="356">
        <f>IF(L324="nio",0,IF(L324&gt;0,VLOOKUP(H324,'3-Productie normen'!A:P,VLOOKUP(L324,'3-Productie normen'!$B$31:$C$45,2,FALSE),FALSE)))/VLOOKUP(B324,'2-Kosten per locatie'!$A$13:$D$30,4,FALSE)</f>
        <v>0</v>
      </c>
      <c r="P324" s="81" t="str">
        <f>VLOOKUP(H324,'3-Productie normen'!A:T,20,FALSE)</f>
        <v>V</v>
      </c>
      <c r="Q324" s="457" t="s">
        <v>692</v>
      </c>
      <c r="S324" s="359">
        <f t="shared" si="25"/>
        <v>22.440000057220441</v>
      </c>
    </row>
    <row r="325" spans="1:19" ht="14.1" customHeight="1">
      <c r="A325" s="71">
        <f t="shared" si="26"/>
        <v>325</v>
      </c>
      <c r="B325" s="50" t="s">
        <v>664</v>
      </c>
      <c r="C325" s="50" t="s">
        <v>679</v>
      </c>
      <c r="D325" s="431" t="s">
        <v>850</v>
      </c>
      <c r="E325" s="429" t="s">
        <v>193</v>
      </c>
      <c r="F325" s="349" t="s">
        <v>205</v>
      </c>
      <c r="G325" s="85" t="s">
        <v>452</v>
      </c>
      <c r="H325" s="85" t="s">
        <v>16</v>
      </c>
      <c r="I325" s="85" t="s">
        <v>636</v>
      </c>
      <c r="J325" s="342">
        <v>6.25</v>
      </c>
      <c r="K325" s="353">
        <f t="shared" si="27"/>
        <v>255</v>
      </c>
      <c r="L325" s="354">
        <v>255</v>
      </c>
      <c r="M325" s="458" t="str">
        <f>IF(L325="nio","",VLOOKUP(L325,'3-Productie normen'!$B$31:$H$45,3,FALSE))</f>
        <v>5 x per week (52 weken)</v>
      </c>
      <c r="N325" s="355" t="e">
        <f t="shared" si="24"/>
        <v>#DIV/0!</v>
      </c>
      <c r="O325" s="356">
        <f>IF(L325="nio",0,IF(L325&gt;0,VLOOKUP(H325,'3-Productie normen'!A:P,VLOOKUP(L325,'3-Productie normen'!$B$31:$C$45,2,FALSE),FALSE)))/VLOOKUP(B325,'2-Kosten per locatie'!$A$13:$D$30,4,FALSE)</f>
        <v>0</v>
      </c>
      <c r="P325" s="81" t="str">
        <f>VLOOKUP(H325,'3-Productie normen'!A:T,20,FALSE)</f>
        <v>S</v>
      </c>
      <c r="Q325" s="457" t="s">
        <v>694</v>
      </c>
      <c r="S325" s="359">
        <f t="shared" si="25"/>
        <v>1593.75</v>
      </c>
    </row>
    <row r="326" spans="1:19" ht="14.1" customHeight="1">
      <c r="A326" s="71">
        <f t="shared" si="26"/>
        <v>326</v>
      </c>
      <c r="B326" s="50" t="s">
        <v>664</v>
      </c>
      <c r="C326" s="50" t="s">
        <v>679</v>
      </c>
      <c r="D326" s="431" t="s">
        <v>849</v>
      </c>
      <c r="E326" s="429" t="s">
        <v>193</v>
      </c>
      <c r="F326" s="349" t="s">
        <v>207</v>
      </c>
      <c r="G326" s="85" t="s">
        <v>203</v>
      </c>
      <c r="H326" s="64" t="s">
        <v>874</v>
      </c>
      <c r="I326" s="85" t="s">
        <v>91</v>
      </c>
      <c r="J326" s="342">
        <v>5.1599998474121103</v>
      </c>
      <c r="K326" s="353" t="str">
        <f t="shared" si="27"/>
        <v>nio</v>
      </c>
      <c r="L326" s="354" t="s">
        <v>659</v>
      </c>
      <c r="M326" s="458" t="str">
        <f>IF(L326="nio","",VLOOKUP(L326,'3-Productie normen'!$B$31:$H$45,3,FALSE))</f>
        <v/>
      </c>
      <c r="N326" s="355">
        <f t="shared" si="24"/>
        <v>0</v>
      </c>
      <c r="O326" s="356">
        <f>IF(L326="nio",0,IF(L326&gt;0,VLOOKUP(H326,'3-Productie normen'!A:P,VLOOKUP(L326,'3-Productie normen'!$B$31:$C$45,2,FALSE),FALSE)))/VLOOKUP(B326,'2-Kosten per locatie'!$A$13:$D$30,4,FALSE)</f>
        <v>0</v>
      </c>
      <c r="P326" s="81">
        <f>VLOOKUP(H326,'3-Productie normen'!A:T,20,FALSE)</f>
        <v>0</v>
      </c>
      <c r="Q326" s="457" t="s">
        <v>696</v>
      </c>
      <c r="S326" s="359">
        <f t="shared" si="25"/>
        <v>0</v>
      </c>
    </row>
    <row r="327" spans="1:19" ht="14.1" customHeight="1">
      <c r="A327" s="71">
        <f t="shared" si="26"/>
        <v>327</v>
      </c>
      <c r="B327" s="50" t="s">
        <v>664</v>
      </c>
      <c r="C327" s="50" t="s">
        <v>679</v>
      </c>
      <c r="D327" s="431" t="s">
        <v>850</v>
      </c>
      <c r="E327" s="429" t="s">
        <v>193</v>
      </c>
      <c r="F327" s="349" t="s">
        <v>208</v>
      </c>
      <c r="G327" s="85" t="s">
        <v>247</v>
      </c>
      <c r="H327" s="64" t="s">
        <v>540</v>
      </c>
      <c r="I327" s="85" t="s">
        <v>635</v>
      </c>
      <c r="J327" s="342">
        <v>55.200000762939503</v>
      </c>
      <c r="K327" s="353">
        <f t="shared" si="27"/>
        <v>255</v>
      </c>
      <c r="L327" s="354">
        <v>255</v>
      </c>
      <c r="M327" s="458" t="str">
        <f>IF(L327="nio","",VLOOKUP(L327,'3-Productie normen'!$B$31:$H$45,3,FALSE))</f>
        <v>5 x per week (52 weken)</v>
      </c>
      <c r="N327" s="355" t="e">
        <f t="shared" si="24"/>
        <v>#DIV/0!</v>
      </c>
      <c r="O327" s="356">
        <f>IF(L327="nio",0,IF(L327&gt;0,VLOOKUP(H327,'3-Productie normen'!A:P,VLOOKUP(L327,'3-Productie normen'!$B$31:$C$45,2,FALSE),FALSE)))/VLOOKUP(B327,'2-Kosten per locatie'!$A$13:$D$30,4,FALSE)</f>
        <v>0</v>
      </c>
      <c r="P327" s="81" t="str">
        <f>VLOOKUP(H327,'3-Productie normen'!A:T,20,FALSE)</f>
        <v>V</v>
      </c>
      <c r="Q327" s="457" t="s">
        <v>649</v>
      </c>
      <c r="S327" s="359">
        <f t="shared" si="25"/>
        <v>14076.000194549573</v>
      </c>
    </row>
    <row r="328" spans="1:19" ht="14.1" customHeight="1">
      <c r="A328" s="71">
        <f t="shared" si="26"/>
        <v>328</v>
      </c>
      <c r="B328" s="50" t="s">
        <v>664</v>
      </c>
      <c r="C328" s="50" t="s">
        <v>679</v>
      </c>
      <c r="D328" s="431" t="s">
        <v>850</v>
      </c>
      <c r="E328" s="429" t="s">
        <v>193</v>
      </c>
      <c r="F328" s="349" t="s">
        <v>358</v>
      </c>
      <c r="G328" s="85" t="s">
        <v>453</v>
      </c>
      <c r="H328" s="64" t="s">
        <v>540</v>
      </c>
      <c r="I328" s="85" t="s">
        <v>635</v>
      </c>
      <c r="J328" s="342">
        <v>6.25</v>
      </c>
      <c r="K328" s="353">
        <f t="shared" si="27"/>
        <v>255</v>
      </c>
      <c r="L328" s="354">
        <v>255</v>
      </c>
      <c r="M328" s="458" t="str">
        <f>IF(L328="nio","",VLOOKUP(L328,'3-Productie normen'!$B$31:$H$45,3,FALSE))</f>
        <v>5 x per week (52 weken)</v>
      </c>
      <c r="N328" s="355" t="e">
        <f t="shared" si="24"/>
        <v>#DIV/0!</v>
      </c>
      <c r="O328" s="356">
        <f>IF(L328="nio",0,IF(L328&gt;0,VLOOKUP(H328,'3-Productie normen'!A:P,VLOOKUP(L328,'3-Productie normen'!$B$31:$C$45,2,FALSE),FALSE)))/VLOOKUP(B328,'2-Kosten per locatie'!$A$13:$D$30,4,FALSE)</f>
        <v>0</v>
      </c>
      <c r="P328" s="81" t="str">
        <f>VLOOKUP(H328,'3-Productie normen'!A:T,20,FALSE)</f>
        <v>V</v>
      </c>
      <c r="Q328" s="457" t="s">
        <v>649</v>
      </c>
      <c r="S328" s="359">
        <f t="shared" si="25"/>
        <v>1593.75</v>
      </c>
    </row>
    <row r="329" spans="1:19" ht="14.1" customHeight="1">
      <c r="A329" s="71">
        <f t="shared" si="26"/>
        <v>329</v>
      </c>
      <c r="B329" s="50" t="s">
        <v>664</v>
      </c>
      <c r="C329" s="50" t="s">
        <v>679</v>
      </c>
      <c r="D329" s="431" t="s">
        <v>850</v>
      </c>
      <c r="E329" s="429" t="s">
        <v>193</v>
      </c>
      <c r="F329" s="349" t="s">
        <v>454</v>
      </c>
      <c r="G329" s="85" t="s">
        <v>453</v>
      </c>
      <c r="H329" s="64" t="s">
        <v>540</v>
      </c>
      <c r="I329" s="85" t="s">
        <v>635</v>
      </c>
      <c r="J329" s="342">
        <v>6.25</v>
      </c>
      <c r="K329" s="353">
        <f t="shared" si="27"/>
        <v>255</v>
      </c>
      <c r="L329" s="354">
        <v>255</v>
      </c>
      <c r="M329" s="458" t="str">
        <f>IF(L329="nio","",VLOOKUP(L329,'3-Productie normen'!$B$31:$H$45,3,FALSE))</f>
        <v>5 x per week (52 weken)</v>
      </c>
      <c r="N329" s="355" t="e">
        <f t="shared" si="24"/>
        <v>#DIV/0!</v>
      </c>
      <c r="O329" s="356">
        <f>IF(L329="nio",0,IF(L329&gt;0,VLOOKUP(H329,'3-Productie normen'!A:P,VLOOKUP(L329,'3-Productie normen'!$B$31:$C$45,2,FALSE),FALSE)))/VLOOKUP(B329,'2-Kosten per locatie'!$A$13:$D$30,4,FALSE)</f>
        <v>0</v>
      </c>
      <c r="P329" s="81" t="str">
        <f>VLOOKUP(H329,'3-Productie normen'!A:T,20,FALSE)</f>
        <v>V</v>
      </c>
      <c r="Q329" s="457" t="s">
        <v>649</v>
      </c>
      <c r="S329" s="359">
        <f t="shared" si="25"/>
        <v>1593.75</v>
      </c>
    </row>
    <row r="330" spans="1:19" ht="14.1" customHeight="1">
      <c r="A330" s="71">
        <f t="shared" si="26"/>
        <v>330</v>
      </c>
      <c r="B330" s="50" t="s">
        <v>664</v>
      </c>
      <c r="C330" s="50" t="s">
        <v>679</v>
      </c>
      <c r="D330" s="431" t="s">
        <v>849</v>
      </c>
      <c r="E330" s="429" t="s">
        <v>193</v>
      </c>
      <c r="F330" s="349" t="s">
        <v>210</v>
      </c>
      <c r="G330" s="85" t="s">
        <v>206</v>
      </c>
      <c r="H330" s="50" t="s">
        <v>855</v>
      </c>
      <c r="I330" s="85" t="s">
        <v>635</v>
      </c>
      <c r="J330" s="342">
        <v>41.159999847412102</v>
      </c>
      <c r="K330" s="353">
        <f t="shared" si="27"/>
        <v>12</v>
      </c>
      <c r="L330" s="354">
        <v>12</v>
      </c>
      <c r="M330" s="458" t="str">
        <f>IF(L330="nio","",VLOOKUP(L330,'3-Productie normen'!$B$31:$H$45,3,FALSE))</f>
        <v>1 x per maand</v>
      </c>
      <c r="N330" s="355" t="e">
        <f t="shared" si="24"/>
        <v>#DIV/0!</v>
      </c>
      <c r="O330" s="356">
        <f>IF(L330="nio",0,IF(L330&gt;0,VLOOKUP(H330,'3-Productie normen'!A:P,VLOOKUP(L330,'3-Productie normen'!$B$31:$C$45,2,FALSE),FALSE)))/VLOOKUP(B330,'2-Kosten per locatie'!$A$13:$D$30,4,FALSE)</f>
        <v>0</v>
      </c>
      <c r="P330" s="81" t="str">
        <f>VLOOKUP(H330,'3-Productie normen'!A:T,20,FALSE)</f>
        <v>V</v>
      </c>
      <c r="Q330" s="457" t="s">
        <v>649</v>
      </c>
      <c r="S330" s="359">
        <f t="shared" si="25"/>
        <v>493.9199981689452</v>
      </c>
    </row>
    <row r="331" spans="1:19" ht="14.1" customHeight="1">
      <c r="A331" s="71">
        <f t="shared" si="26"/>
        <v>331</v>
      </c>
      <c r="B331" s="50" t="s">
        <v>664</v>
      </c>
      <c r="C331" s="50" t="s">
        <v>679</v>
      </c>
      <c r="D331" s="431" t="s">
        <v>850</v>
      </c>
      <c r="E331" s="429" t="s">
        <v>193</v>
      </c>
      <c r="F331" s="349" t="s">
        <v>211</v>
      </c>
      <c r="G331" s="85" t="s">
        <v>410</v>
      </c>
      <c r="H331" s="64" t="s">
        <v>540</v>
      </c>
      <c r="I331" s="85" t="s">
        <v>635</v>
      </c>
      <c r="J331" s="342">
        <v>58.060001373291001</v>
      </c>
      <c r="K331" s="353">
        <f t="shared" si="27"/>
        <v>255</v>
      </c>
      <c r="L331" s="354">
        <v>255</v>
      </c>
      <c r="M331" s="458" t="str">
        <f>IF(L331="nio","",VLOOKUP(L331,'3-Productie normen'!$B$31:$H$45,3,FALSE))</f>
        <v>5 x per week (52 weken)</v>
      </c>
      <c r="N331" s="355" t="e">
        <f t="shared" si="24"/>
        <v>#DIV/0!</v>
      </c>
      <c r="O331" s="356">
        <f>IF(L331="nio",0,IF(L331&gt;0,VLOOKUP(H331,'3-Productie normen'!A:P,VLOOKUP(L331,'3-Productie normen'!$B$31:$C$45,2,FALSE),FALSE)))/VLOOKUP(B331,'2-Kosten per locatie'!$A$13:$D$30,4,FALSE)</f>
        <v>0</v>
      </c>
      <c r="P331" s="81" t="str">
        <f>VLOOKUP(H331,'3-Productie normen'!A:T,20,FALSE)</f>
        <v>V</v>
      </c>
      <c r="Q331" s="457" t="s">
        <v>649</v>
      </c>
      <c r="S331" s="359">
        <f t="shared" si="25"/>
        <v>14805.300350189205</v>
      </c>
    </row>
    <row r="332" spans="1:19" ht="14.1" customHeight="1">
      <c r="A332" s="71">
        <f t="shared" si="26"/>
        <v>332</v>
      </c>
      <c r="B332" s="50" t="s">
        <v>664</v>
      </c>
      <c r="C332" s="50" t="s">
        <v>679</v>
      </c>
      <c r="D332" s="431" t="s">
        <v>850</v>
      </c>
      <c r="E332" s="429" t="s">
        <v>193</v>
      </c>
      <c r="F332" s="349" t="s">
        <v>213</v>
      </c>
      <c r="G332" s="437" t="s">
        <v>342</v>
      </c>
      <c r="H332" s="80" t="s">
        <v>854</v>
      </c>
      <c r="I332" s="85" t="s">
        <v>635</v>
      </c>
      <c r="J332" s="342">
        <v>24.549999237060501</v>
      </c>
      <c r="K332" s="353">
        <f t="shared" si="27"/>
        <v>255</v>
      </c>
      <c r="L332" s="436">
        <v>255</v>
      </c>
      <c r="M332" s="458" t="str">
        <f>IF(L332="nio","",VLOOKUP(L332,'3-Productie normen'!$B$31:$H$45,3,FALSE))</f>
        <v>5 x per week (52 weken)</v>
      </c>
      <c r="N332" s="355" t="e">
        <f t="shared" si="24"/>
        <v>#DIV/0!</v>
      </c>
      <c r="O332" s="356">
        <f>IF(L332="nio",0,IF(L332&gt;0,VLOOKUP(H332,'3-Productie normen'!A:P,VLOOKUP(L332,'3-Productie normen'!$B$31:$C$45,2,FALSE),FALSE)))/VLOOKUP(B332,'2-Kosten per locatie'!$A$13:$D$30,4,FALSE)</f>
        <v>0</v>
      </c>
      <c r="P332" s="81" t="str">
        <f>VLOOKUP(H332,'3-Productie normen'!A:T,20,FALSE)</f>
        <v>V</v>
      </c>
      <c r="Q332" s="457" t="s">
        <v>649</v>
      </c>
      <c r="S332" s="359">
        <f t="shared" si="25"/>
        <v>6260.2498054504276</v>
      </c>
    </row>
    <row r="333" spans="1:19" ht="14.1" customHeight="1">
      <c r="A333" s="71">
        <f t="shared" si="26"/>
        <v>333</v>
      </c>
      <c r="B333" s="50" t="s">
        <v>664</v>
      </c>
      <c r="C333" s="50" t="s">
        <v>679</v>
      </c>
      <c r="D333" s="431" t="s">
        <v>849</v>
      </c>
      <c r="E333" s="429" t="s">
        <v>193</v>
      </c>
      <c r="F333" s="349" t="s">
        <v>214</v>
      </c>
      <c r="G333" s="85" t="s">
        <v>278</v>
      </c>
      <c r="H333" s="439" t="s">
        <v>195</v>
      </c>
      <c r="I333" s="85" t="s">
        <v>90</v>
      </c>
      <c r="J333" s="342">
        <v>104.33</v>
      </c>
      <c r="K333" s="353">
        <f t="shared" si="27"/>
        <v>255</v>
      </c>
      <c r="L333" s="354">
        <v>255</v>
      </c>
      <c r="M333" s="458" t="str">
        <f>IF(L333="nio","",VLOOKUP(L333,'3-Productie normen'!$B$31:$H$45,3,FALSE))</f>
        <v>5 x per week (52 weken)</v>
      </c>
      <c r="N333" s="355" t="e">
        <f t="shared" si="24"/>
        <v>#DIV/0!</v>
      </c>
      <c r="O333" s="356">
        <f>IF(L333="nio",0,IF(L333&gt;0,VLOOKUP(H333,'3-Productie normen'!A:P,VLOOKUP(L333,'3-Productie normen'!$B$31:$C$45,2,FALSE),FALSE)))/VLOOKUP(B333,'2-Kosten per locatie'!$A$13:$D$30,4,FALSE)</f>
        <v>0</v>
      </c>
      <c r="P333" s="81" t="str">
        <f>VLOOKUP(H333,'3-Productie normen'!A:T,20,FALSE)</f>
        <v>V</v>
      </c>
      <c r="Q333" s="457" t="s">
        <v>649</v>
      </c>
      <c r="S333" s="359">
        <f t="shared" si="25"/>
        <v>26604.149999999998</v>
      </c>
    </row>
    <row r="334" spans="1:19" ht="14.1" customHeight="1">
      <c r="A334" s="71">
        <f t="shared" si="26"/>
        <v>334</v>
      </c>
      <c r="B334" s="50" t="s">
        <v>664</v>
      </c>
      <c r="C334" s="50" t="s">
        <v>679</v>
      </c>
      <c r="D334" s="431" t="s">
        <v>849</v>
      </c>
      <c r="E334" s="429" t="s">
        <v>193</v>
      </c>
      <c r="F334" s="349" t="s">
        <v>214</v>
      </c>
      <c r="G334" s="85" t="s">
        <v>278</v>
      </c>
      <c r="H334" s="439" t="s">
        <v>195</v>
      </c>
      <c r="I334" s="85" t="s">
        <v>635</v>
      </c>
      <c r="J334" s="342">
        <v>62.42</v>
      </c>
      <c r="K334" s="353">
        <f t="shared" si="27"/>
        <v>255</v>
      </c>
      <c r="L334" s="354">
        <v>255</v>
      </c>
      <c r="M334" s="458" t="str">
        <f>IF(L334="nio","",VLOOKUP(L334,'3-Productie normen'!$B$31:$H$45,3,FALSE))</f>
        <v>5 x per week (52 weken)</v>
      </c>
      <c r="N334" s="355" t="e">
        <f t="shared" si="24"/>
        <v>#DIV/0!</v>
      </c>
      <c r="O334" s="356">
        <f>IF(L334="nio",0,IF(L334&gt;0,VLOOKUP(H334,'3-Productie normen'!A:P,VLOOKUP(L334,'3-Productie normen'!$B$31:$C$45,2,FALSE),FALSE)))/VLOOKUP(B334,'2-Kosten per locatie'!$A$13:$D$30,4,FALSE)</f>
        <v>0</v>
      </c>
      <c r="P334" s="81" t="str">
        <f>VLOOKUP(H334,'3-Productie normen'!A:T,20,FALSE)</f>
        <v>V</v>
      </c>
      <c r="Q334" s="457" t="s">
        <v>649</v>
      </c>
      <c r="S334" s="359">
        <f t="shared" si="25"/>
        <v>15917.1</v>
      </c>
    </row>
    <row r="335" spans="1:19" ht="14.1" customHeight="1">
      <c r="A335" s="71">
        <f t="shared" si="26"/>
        <v>335</v>
      </c>
      <c r="B335" s="50" t="s">
        <v>664</v>
      </c>
      <c r="C335" s="50" t="s">
        <v>679</v>
      </c>
      <c r="D335" s="431" t="s">
        <v>850</v>
      </c>
      <c r="E335" s="429" t="s">
        <v>193</v>
      </c>
      <c r="F335" s="349" t="s">
        <v>455</v>
      </c>
      <c r="G335" s="85" t="s">
        <v>456</v>
      </c>
      <c r="H335" s="439" t="s">
        <v>195</v>
      </c>
      <c r="I335" s="85" t="s">
        <v>635</v>
      </c>
      <c r="J335" s="342">
        <v>22.940000534057599</v>
      </c>
      <c r="K335" s="353">
        <f t="shared" si="27"/>
        <v>255</v>
      </c>
      <c r="L335" s="354">
        <v>255</v>
      </c>
      <c r="M335" s="458" t="str">
        <f>IF(L335="nio","",VLOOKUP(L335,'3-Productie normen'!$B$31:$H$45,3,FALSE))</f>
        <v>5 x per week (52 weken)</v>
      </c>
      <c r="N335" s="355" t="e">
        <f t="shared" si="24"/>
        <v>#DIV/0!</v>
      </c>
      <c r="O335" s="356">
        <f>IF(L335="nio",0,IF(L335&gt;0,VLOOKUP(H335,'3-Productie normen'!A:P,VLOOKUP(L335,'3-Productie normen'!$B$31:$C$45,2,FALSE),FALSE)))/VLOOKUP(B335,'2-Kosten per locatie'!$A$13:$D$30,4,FALSE)</f>
        <v>0</v>
      </c>
      <c r="P335" s="81" t="str">
        <f>VLOOKUP(H335,'3-Productie normen'!A:T,20,FALSE)</f>
        <v>V</v>
      </c>
      <c r="Q335" s="457" t="s">
        <v>649</v>
      </c>
      <c r="S335" s="359">
        <f t="shared" si="25"/>
        <v>5849.7001361846878</v>
      </c>
    </row>
    <row r="336" spans="1:19" ht="14.1" customHeight="1">
      <c r="A336" s="71">
        <f t="shared" si="26"/>
        <v>336</v>
      </c>
      <c r="B336" s="50" t="s">
        <v>664</v>
      </c>
      <c r="C336" s="50" t="s">
        <v>679</v>
      </c>
      <c r="D336" s="431" t="s">
        <v>849</v>
      </c>
      <c r="E336" s="429" t="s">
        <v>193</v>
      </c>
      <c r="F336" s="349" t="s">
        <v>215</v>
      </c>
      <c r="G336" s="85" t="s">
        <v>282</v>
      </c>
      <c r="H336" s="85" t="s">
        <v>237</v>
      </c>
      <c r="I336" s="85" t="s">
        <v>635</v>
      </c>
      <c r="J336" s="342">
        <v>24.659999847412099</v>
      </c>
      <c r="K336" s="353">
        <f t="shared" si="27"/>
        <v>201</v>
      </c>
      <c r="L336" s="354">
        <v>201</v>
      </c>
      <c r="M336" s="458" t="str">
        <f>IF(L336="nio","",VLOOKUP(L336,'3-Productie normen'!$B$31:$H$45,3,FALSE))</f>
        <v>5 x per week (40 weken + 1 Zomer refreshbeurt)</v>
      </c>
      <c r="N336" s="355" t="e">
        <f t="shared" si="24"/>
        <v>#DIV/0!</v>
      </c>
      <c r="O336" s="356">
        <f>IF(L336="nio",0,IF(L336&gt;0,VLOOKUP(H336,'3-Productie normen'!A:P,VLOOKUP(L336,'3-Productie normen'!$B$31:$C$45,2,FALSE),FALSE)))/VLOOKUP(B336,'2-Kosten per locatie'!$A$13:$D$30,4,FALSE)</f>
        <v>0</v>
      </c>
      <c r="P336" s="81" t="str">
        <f>VLOOKUP(H336,'3-Productie normen'!A:T,20,FALSE)</f>
        <v>L</v>
      </c>
      <c r="Q336" s="457" t="s">
        <v>649</v>
      </c>
      <c r="S336" s="359">
        <f t="shared" si="25"/>
        <v>4956.6599693298322</v>
      </c>
    </row>
    <row r="337" spans="1:19" ht="14.1" customHeight="1">
      <c r="A337" s="71">
        <f t="shared" si="26"/>
        <v>337</v>
      </c>
      <c r="B337" s="50" t="s">
        <v>664</v>
      </c>
      <c r="C337" s="50" t="s">
        <v>679</v>
      </c>
      <c r="D337" s="431" t="s">
        <v>849</v>
      </c>
      <c r="E337" s="429" t="s">
        <v>193</v>
      </c>
      <c r="F337" s="349" t="s">
        <v>216</v>
      </c>
      <c r="G337" s="85" t="s">
        <v>238</v>
      </c>
      <c r="H337" s="85" t="s">
        <v>237</v>
      </c>
      <c r="I337" s="85" t="s">
        <v>635</v>
      </c>
      <c r="J337" s="342">
        <v>56.830001831054702</v>
      </c>
      <c r="K337" s="353">
        <f t="shared" si="27"/>
        <v>201</v>
      </c>
      <c r="L337" s="354">
        <v>201</v>
      </c>
      <c r="M337" s="458" t="str">
        <f>IF(L337="nio","",VLOOKUP(L337,'3-Productie normen'!$B$31:$H$45,3,FALSE))</f>
        <v>5 x per week (40 weken + 1 Zomer refreshbeurt)</v>
      </c>
      <c r="N337" s="355" t="e">
        <f t="shared" si="24"/>
        <v>#DIV/0!</v>
      </c>
      <c r="O337" s="356">
        <f>IF(L337="nio",0,IF(L337&gt;0,VLOOKUP(H337,'3-Productie normen'!A:P,VLOOKUP(L337,'3-Productie normen'!$B$31:$C$45,2,FALSE),FALSE)))/VLOOKUP(B337,'2-Kosten per locatie'!$A$13:$D$30,4,FALSE)</f>
        <v>0</v>
      </c>
      <c r="P337" s="81" t="str">
        <f>VLOOKUP(H337,'3-Productie normen'!A:T,20,FALSE)</f>
        <v>L</v>
      </c>
      <c r="Q337" s="457" t="s">
        <v>703</v>
      </c>
      <c r="S337" s="359">
        <f t="shared" si="25"/>
        <v>11422.830368041996</v>
      </c>
    </row>
    <row r="338" spans="1:19" ht="14.1" customHeight="1">
      <c r="A338" s="71">
        <f t="shared" si="26"/>
        <v>338</v>
      </c>
      <c r="B338" s="50" t="s">
        <v>664</v>
      </c>
      <c r="C338" s="50" t="s">
        <v>679</v>
      </c>
      <c r="D338" s="431" t="s">
        <v>849</v>
      </c>
      <c r="E338" s="429" t="s">
        <v>193</v>
      </c>
      <c r="F338" s="349" t="s">
        <v>217</v>
      </c>
      <c r="G338" s="85" t="s">
        <v>206</v>
      </c>
      <c r="H338" s="50" t="s">
        <v>855</v>
      </c>
      <c r="I338" s="85" t="s">
        <v>90</v>
      </c>
      <c r="J338" s="342">
        <v>6.7399997711181596</v>
      </c>
      <c r="K338" s="353">
        <f t="shared" si="27"/>
        <v>12</v>
      </c>
      <c r="L338" s="354">
        <v>12</v>
      </c>
      <c r="M338" s="458" t="str">
        <f>IF(L338="nio","",VLOOKUP(L338,'3-Productie normen'!$B$31:$H$45,3,FALSE))</f>
        <v>1 x per maand</v>
      </c>
      <c r="N338" s="355" t="e">
        <f t="shared" si="24"/>
        <v>#DIV/0!</v>
      </c>
      <c r="O338" s="356">
        <f>IF(L338="nio",0,IF(L338&gt;0,VLOOKUP(H338,'3-Productie normen'!A:P,VLOOKUP(L338,'3-Productie normen'!$B$31:$C$45,2,FALSE),FALSE)))/VLOOKUP(B338,'2-Kosten per locatie'!$A$13:$D$30,4,FALSE)</f>
        <v>0</v>
      </c>
      <c r="P338" s="81" t="str">
        <f>VLOOKUP(H338,'3-Productie normen'!A:T,20,FALSE)</f>
        <v>V</v>
      </c>
      <c r="Q338" s="457" t="s">
        <v>649</v>
      </c>
      <c r="S338" s="359">
        <f t="shared" si="25"/>
        <v>80.879997253417912</v>
      </c>
    </row>
    <row r="339" spans="1:19" ht="14.1" customHeight="1">
      <c r="A339" s="71">
        <f t="shared" si="26"/>
        <v>339</v>
      </c>
      <c r="B339" s="50" t="s">
        <v>664</v>
      </c>
      <c r="C339" s="50" t="s">
        <v>679</v>
      </c>
      <c r="D339" s="431" t="s">
        <v>849</v>
      </c>
      <c r="E339" s="429" t="s">
        <v>193</v>
      </c>
      <c r="F339" s="349" t="s">
        <v>218</v>
      </c>
      <c r="G339" s="85" t="s">
        <v>223</v>
      </c>
      <c r="H339" s="85" t="s">
        <v>16</v>
      </c>
      <c r="I339" s="85" t="s">
        <v>636</v>
      </c>
      <c r="J339" s="342">
        <v>4.82</v>
      </c>
      <c r="K339" s="353">
        <f t="shared" si="27"/>
        <v>201</v>
      </c>
      <c r="L339" s="354">
        <v>201</v>
      </c>
      <c r="M339" s="458" t="str">
        <f>IF(L339="nio","",VLOOKUP(L339,'3-Productie normen'!$B$31:$H$45,3,FALSE))</f>
        <v>5 x per week (40 weken + 1 Zomer refreshbeurt)</v>
      </c>
      <c r="N339" s="355" t="e">
        <f t="shared" si="24"/>
        <v>#DIV/0!</v>
      </c>
      <c r="O339" s="356">
        <f>IF(L339="nio",0,IF(L339&gt;0,VLOOKUP(H339,'3-Productie normen'!A:P,VLOOKUP(L339,'3-Productie normen'!$B$31:$C$45,2,FALSE),FALSE)))/VLOOKUP(B339,'2-Kosten per locatie'!$A$13:$D$30,4,FALSE)</f>
        <v>0</v>
      </c>
      <c r="P339" s="81" t="str">
        <f>VLOOKUP(H339,'3-Productie normen'!A:T,20,FALSE)</f>
        <v>S</v>
      </c>
      <c r="Q339" s="457" t="s">
        <v>694</v>
      </c>
      <c r="S339" s="359">
        <f t="shared" si="25"/>
        <v>968.82</v>
      </c>
    </row>
    <row r="340" spans="1:19" ht="14.1" customHeight="1">
      <c r="A340" s="71">
        <f t="shared" si="26"/>
        <v>340</v>
      </c>
      <c r="B340" s="50" t="s">
        <v>664</v>
      </c>
      <c r="C340" s="50" t="s">
        <v>679</v>
      </c>
      <c r="D340" s="431" t="s">
        <v>849</v>
      </c>
      <c r="E340" s="429" t="s">
        <v>193</v>
      </c>
      <c r="F340" s="349" t="s">
        <v>220</v>
      </c>
      <c r="G340" s="85" t="s">
        <v>223</v>
      </c>
      <c r="H340" s="85" t="s">
        <v>16</v>
      </c>
      <c r="I340" s="85" t="s">
        <v>636</v>
      </c>
      <c r="J340" s="342">
        <v>5.16</v>
      </c>
      <c r="K340" s="353">
        <f t="shared" si="27"/>
        <v>201</v>
      </c>
      <c r="L340" s="354">
        <v>201</v>
      </c>
      <c r="M340" s="458" t="str">
        <f>IF(L340="nio","",VLOOKUP(L340,'3-Productie normen'!$B$31:$H$45,3,FALSE))</f>
        <v>5 x per week (40 weken + 1 Zomer refreshbeurt)</v>
      </c>
      <c r="N340" s="355" t="e">
        <f t="shared" si="24"/>
        <v>#DIV/0!</v>
      </c>
      <c r="O340" s="356">
        <f>IF(L340="nio",0,IF(L340&gt;0,VLOOKUP(H340,'3-Productie normen'!A:P,VLOOKUP(L340,'3-Productie normen'!$B$31:$C$45,2,FALSE),FALSE)))/VLOOKUP(B340,'2-Kosten per locatie'!$A$13:$D$30,4,FALSE)</f>
        <v>0</v>
      </c>
      <c r="P340" s="81" t="str">
        <f>VLOOKUP(H340,'3-Productie normen'!A:T,20,FALSE)</f>
        <v>S</v>
      </c>
      <c r="Q340" s="457" t="s">
        <v>694</v>
      </c>
      <c r="S340" s="359">
        <f t="shared" si="25"/>
        <v>1037.1600000000001</v>
      </c>
    </row>
    <row r="341" spans="1:19" ht="14.1" customHeight="1">
      <c r="A341" s="71">
        <f t="shared" si="26"/>
        <v>341</v>
      </c>
      <c r="B341" s="50" t="s">
        <v>664</v>
      </c>
      <c r="C341" s="50" t="s">
        <v>679</v>
      </c>
      <c r="D341" s="431" t="s">
        <v>849</v>
      </c>
      <c r="E341" s="429" t="s">
        <v>193</v>
      </c>
      <c r="F341" s="349" t="s">
        <v>221</v>
      </c>
      <c r="G341" s="85" t="s">
        <v>206</v>
      </c>
      <c r="H341" s="50" t="s">
        <v>855</v>
      </c>
      <c r="I341" s="85" t="s">
        <v>635</v>
      </c>
      <c r="J341" s="342">
        <v>9.1700000762939506</v>
      </c>
      <c r="K341" s="353">
        <f t="shared" si="27"/>
        <v>12</v>
      </c>
      <c r="L341" s="354">
        <v>12</v>
      </c>
      <c r="M341" s="458" t="str">
        <f>IF(L341="nio","",VLOOKUP(L341,'3-Productie normen'!$B$31:$H$45,3,FALSE))</f>
        <v>1 x per maand</v>
      </c>
      <c r="N341" s="355" t="e">
        <f t="shared" si="24"/>
        <v>#DIV/0!</v>
      </c>
      <c r="O341" s="356">
        <f>IF(L341="nio",0,IF(L341&gt;0,VLOOKUP(H341,'3-Productie normen'!A:P,VLOOKUP(L341,'3-Productie normen'!$B$31:$C$45,2,FALSE),FALSE)))/VLOOKUP(B341,'2-Kosten per locatie'!$A$13:$D$30,4,FALSE)</f>
        <v>0</v>
      </c>
      <c r="P341" s="81" t="str">
        <f>VLOOKUP(H341,'3-Productie normen'!A:T,20,FALSE)</f>
        <v>V</v>
      </c>
      <c r="Q341" s="457" t="s">
        <v>649</v>
      </c>
      <c r="S341" s="359">
        <f t="shared" si="25"/>
        <v>110.0400009155274</v>
      </c>
    </row>
    <row r="342" spans="1:19" ht="14.1" customHeight="1">
      <c r="A342" s="71">
        <f t="shared" si="26"/>
        <v>342</v>
      </c>
      <c r="B342" s="50" t="s">
        <v>664</v>
      </c>
      <c r="C342" s="50" t="s">
        <v>679</v>
      </c>
      <c r="D342" s="431" t="s">
        <v>849</v>
      </c>
      <c r="E342" s="429" t="s">
        <v>193</v>
      </c>
      <c r="F342" s="349" t="s">
        <v>222</v>
      </c>
      <c r="G342" s="85" t="s">
        <v>238</v>
      </c>
      <c r="H342" s="85" t="s">
        <v>237</v>
      </c>
      <c r="I342" s="85" t="s">
        <v>635</v>
      </c>
      <c r="J342" s="342">
        <v>67.25</v>
      </c>
      <c r="K342" s="353">
        <f t="shared" si="27"/>
        <v>201</v>
      </c>
      <c r="L342" s="354">
        <v>201</v>
      </c>
      <c r="M342" s="458" t="str">
        <f>IF(L342="nio","",VLOOKUP(L342,'3-Productie normen'!$B$31:$H$45,3,FALSE))</f>
        <v>5 x per week (40 weken + 1 Zomer refreshbeurt)</v>
      </c>
      <c r="N342" s="355" t="e">
        <f t="shared" si="24"/>
        <v>#DIV/0!</v>
      </c>
      <c r="O342" s="356">
        <f>IF(L342="nio",0,IF(L342&gt;0,VLOOKUP(H342,'3-Productie normen'!A:P,VLOOKUP(L342,'3-Productie normen'!$B$31:$C$45,2,FALSE),FALSE)))/VLOOKUP(B342,'2-Kosten per locatie'!$A$13:$D$30,4,FALSE)</f>
        <v>0</v>
      </c>
      <c r="P342" s="81" t="str">
        <f>VLOOKUP(H342,'3-Productie normen'!A:T,20,FALSE)</f>
        <v>L</v>
      </c>
      <c r="Q342" s="457" t="s">
        <v>703</v>
      </c>
      <c r="S342" s="359">
        <f t="shared" si="25"/>
        <v>13517.25</v>
      </c>
    </row>
    <row r="343" spans="1:19" ht="14.1" customHeight="1">
      <c r="A343" s="71">
        <f t="shared" si="26"/>
        <v>343</v>
      </c>
      <c r="B343" s="50" t="s">
        <v>664</v>
      </c>
      <c r="C343" s="50" t="s">
        <v>679</v>
      </c>
      <c r="D343" s="431" t="s">
        <v>849</v>
      </c>
      <c r="E343" s="429" t="s">
        <v>193</v>
      </c>
      <c r="F343" s="349" t="s">
        <v>222</v>
      </c>
      <c r="G343" s="85" t="s">
        <v>313</v>
      </c>
      <c r="H343" s="85" t="s">
        <v>237</v>
      </c>
      <c r="I343" s="85" t="s">
        <v>178</v>
      </c>
      <c r="J343" s="342">
        <v>7.93</v>
      </c>
      <c r="K343" s="353">
        <f t="shared" si="27"/>
        <v>201</v>
      </c>
      <c r="L343" s="354">
        <v>201</v>
      </c>
      <c r="M343" s="458" t="str">
        <f>IF(L343="nio","",VLOOKUP(L343,'3-Productie normen'!$B$31:$H$45,3,FALSE))</f>
        <v>5 x per week (40 weken + 1 Zomer refreshbeurt)</v>
      </c>
      <c r="N343" s="355" t="e">
        <f t="shared" si="24"/>
        <v>#DIV/0!</v>
      </c>
      <c r="O343" s="356">
        <f>IF(L343="nio",0,IF(L343&gt;0,VLOOKUP(H343,'3-Productie normen'!A:P,VLOOKUP(L343,'3-Productie normen'!$B$31:$C$45,2,FALSE),FALSE)))/VLOOKUP(B343,'2-Kosten per locatie'!$A$13:$D$30,4,FALSE)</f>
        <v>0</v>
      </c>
      <c r="P343" s="81" t="str">
        <f>VLOOKUP(H343,'3-Productie normen'!A:T,20,FALSE)</f>
        <v>L</v>
      </c>
      <c r="Q343" s="457" t="s">
        <v>649</v>
      </c>
      <c r="S343" s="359">
        <f t="shared" si="25"/>
        <v>1593.9299999999998</v>
      </c>
    </row>
    <row r="344" spans="1:19" ht="14.1" customHeight="1">
      <c r="A344" s="71">
        <f t="shared" si="26"/>
        <v>344</v>
      </c>
      <c r="B344" s="50" t="s">
        <v>664</v>
      </c>
      <c r="C344" s="50" t="s">
        <v>679</v>
      </c>
      <c r="D344" s="431" t="s">
        <v>849</v>
      </c>
      <c r="E344" s="429" t="s">
        <v>193</v>
      </c>
      <c r="F344" s="349" t="s">
        <v>224</v>
      </c>
      <c r="G344" s="85" t="s">
        <v>238</v>
      </c>
      <c r="H344" s="85" t="s">
        <v>237</v>
      </c>
      <c r="I344" s="85" t="s">
        <v>635</v>
      </c>
      <c r="J344" s="342">
        <v>55.310001373291001</v>
      </c>
      <c r="K344" s="353">
        <f t="shared" si="27"/>
        <v>201</v>
      </c>
      <c r="L344" s="354">
        <v>201</v>
      </c>
      <c r="M344" s="458" t="str">
        <f>IF(L344="nio","",VLOOKUP(L344,'3-Productie normen'!$B$31:$H$45,3,FALSE))</f>
        <v>5 x per week (40 weken + 1 Zomer refreshbeurt)</v>
      </c>
      <c r="N344" s="355" t="e">
        <f t="shared" si="24"/>
        <v>#DIV/0!</v>
      </c>
      <c r="O344" s="356">
        <f>IF(L344="nio",0,IF(L344&gt;0,VLOOKUP(H344,'3-Productie normen'!A:P,VLOOKUP(L344,'3-Productie normen'!$B$31:$C$45,2,FALSE),FALSE)))/VLOOKUP(B344,'2-Kosten per locatie'!$A$13:$D$30,4,FALSE)</f>
        <v>0</v>
      </c>
      <c r="P344" s="81" t="str">
        <f>VLOOKUP(H344,'3-Productie normen'!A:T,20,FALSE)</f>
        <v>L</v>
      </c>
      <c r="Q344" s="457" t="s">
        <v>700</v>
      </c>
      <c r="S344" s="359">
        <f t="shared" si="25"/>
        <v>11117.310276031491</v>
      </c>
    </row>
    <row r="345" spans="1:19" ht="14.1" customHeight="1">
      <c r="A345" s="71">
        <f t="shared" si="26"/>
        <v>345</v>
      </c>
      <c r="B345" s="50" t="s">
        <v>664</v>
      </c>
      <c r="C345" s="50" t="s">
        <v>679</v>
      </c>
      <c r="D345" s="431" t="s">
        <v>849</v>
      </c>
      <c r="E345" s="429" t="s">
        <v>193</v>
      </c>
      <c r="F345" s="349" t="s">
        <v>224</v>
      </c>
      <c r="G345" s="85" t="s">
        <v>238</v>
      </c>
      <c r="H345" s="85" t="s">
        <v>237</v>
      </c>
      <c r="I345" s="85" t="s">
        <v>90</v>
      </c>
      <c r="J345" s="342">
        <v>4.3899998664856001</v>
      </c>
      <c r="K345" s="353">
        <f t="shared" si="27"/>
        <v>201</v>
      </c>
      <c r="L345" s="354">
        <v>201</v>
      </c>
      <c r="M345" s="458" t="str">
        <f>IF(L345="nio","",VLOOKUP(L345,'3-Productie normen'!$B$31:$H$45,3,FALSE))</f>
        <v>5 x per week (40 weken + 1 Zomer refreshbeurt)</v>
      </c>
      <c r="N345" s="355" t="e">
        <f t="shared" si="24"/>
        <v>#DIV/0!</v>
      </c>
      <c r="O345" s="356">
        <f>IF(L345="nio",0,IF(L345&gt;0,VLOOKUP(H345,'3-Productie normen'!A:P,VLOOKUP(L345,'3-Productie normen'!$B$31:$C$45,2,FALSE),FALSE)))/VLOOKUP(B345,'2-Kosten per locatie'!$A$13:$D$30,4,FALSE)</f>
        <v>0</v>
      </c>
      <c r="P345" s="81" t="str">
        <f>VLOOKUP(H345,'3-Productie normen'!A:T,20,FALSE)</f>
        <v>L</v>
      </c>
      <c r="Q345" s="457" t="s">
        <v>700</v>
      </c>
      <c r="S345" s="359">
        <f t="shared" si="25"/>
        <v>882.38997316360565</v>
      </c>
    </row>
    <row r="346" spans="1:19" ht="14.1" customHeight="1">
      <c r="A346" s="71">
        <f t="shared" si="26"/>
        <v>346</v>
      </c>
      <c r="B346" s="50" t="s">
        <v>664</v>
      </c>
      <c r="C346" s="50" t="s">
        <v>679</v>
      </c>
      <c r="D346" s="431" t="s">
        <v>849</v>
      </c>
      <c r="E346" s="429" t="s">
        <v>193</v>
      </c>
      <c r="F346" s="349" t="s">
        <v>224</v>
      </c>
      <c r="G346" s="85" t="s">
        <v>313</v>
      </c>
      <c r="H346" s="85" t="s">
        <v>237</v>
      </c>
      <c r="I346" s="85" t="s">
        <v>178</v>
      </c>
      <c r="J346" s="342">
        <v>7.6</v>
      </c>
      <c r="K346" s="353">
        <f t="shared" si="27"/>
        <v>201</v>
      </c>
      <c r="L346" s="354">
        <v>201</v>
      </c>
      <c r="M346" s="458" t="str">
        <f>IF(L346="nio","",VLOOKUP(L346,'3-Productie normen'!$B$31:$H$45,3,FALSE))</f>
        <v>5 x per week (40 weken + 1 Zomer refreshbeurt)</v>
      </c>
      <c r="N346" s="355" t="e">
        <f t="shared" si="24"/>
        <v>#DIV/0!</v>
      </c>
      <c r="O346" s="356">
        <f>IF(L346="nio",0,IF(L346&gt;0,VLOOKUP(H346,'3-Productie normen'!A:P,VLOOKUP(L346,'3-Productie normen'!$B$31:$C$45,2,FALSE),FALSE)))/VLOOKUP(B346,'2-Kosten per locatie'!$A$13:$D$30,4,FALSE)</f>
        <v>0</v>
      </c>
      <c r="P346" s="81" t="str">
        <f>VLOOKUP(H346,'3-Productie normen'!A:T,20,FALSE)</f>
        <v>L</v>
      </c>
      <c r="Q346" s="457" t="s">
        <v>649</v>
      </c>
      <c r="S346" s="359">
        <f t="shared" si="25"/>
        <v>1527.6</v>
      </c>
    </row>
    <row r="347" spans="1:19" ht="14.1" customHeight="1">
      <c r="A347" s="71">
        <f t="shared" si="26"/>
        <v>347</v>
      </c>
      <c r="B347" s="50" t="s">
        <v>664</v>
      </c>
      <c r="C347" s="50" t="s">
        <v>679</v>
      </c>
      <c r="D347" s="431" t="s">
        <v>849</v>
      </c>
      <c r="E347" s="429" t="s">
        <v>193</v>
      </c>
      <c r="F347" s="349" t="s">
        <v>225</v>
      </c>
      <c r="G347" s="85" t="s">
        <v>223</v>
      </c>
      <c r="H347" s="85" t="s">
        <v>16</v>
      </c>
      <c r="I347" s="85" t="s">
        <v>636</v>
      </c>
      <c r="J347" s="342">
        <v>4.45</v>
      </c>
      <c r="K347" s="353">
        <f t="shared" si="27"/>
        <v>201</v>
      </c>
      <c r="L347" s="354">
        <v>201</v>
      </c>
      <c r="M347" s="458" t="str">
        <f>IF(L347="nio","",VLOOKUP(L347,'3-Productie normen'!$B$31:$H$45,3,FALSE))</f>
        <v>5 x per week (40 weken + 1 Zomer refreshbeurt)</v>
      </c>
      <c r="N347" s="355" t="e">
        <f t="shared" si="24"/>
        <v>#DIV/0!</v>
      </c>
      <c r="O347" s="356">
        <f>IF(L347="nio",0,IF(L347&gt;0,VLOOKUP(H347,'3-Productie normen'!A:P,VLOOKUP(L347,'3-Productie normen'!$B$31:$C$45,2,FALSE),FALSE)))/VLOOKUP(B347,'2-Kosten per locatie'!$A$13:$D$30,4,FALSE)</f>
        <v>0</v>
      </c>
      <c r="P347" s="81" t="str">
        <f>VLOOKUP(H347,'3-Productie normen'!A:T,20,FALSE)</f>
        <v>S</v>
      </c>
      <c r="Q347" s="457" t="s">
        <v>694</v>
      </c>
      <c r="S347" s="359">
        <f t="shared" si="25"/>
        <v>894.45</v>
      </c>
    </row>
    <row r="348" spans="1:19" ht="14.1" customHeight="1">
      <c r="A348" s="71">
        <f t="shared" si="26"/>
        <v>348</v>
      </c>
      <c r="B348" s="50" t="s">
        <v>664</v>
      </c>
      <c r="C348" s="50" t="s">
        <v>679</v>
      </c>
      <c r="D348" s="431" t="s">
        <v>849</v>
      </c>
      <c r="E348" s="429" t="s">
        <v>193</v>
      </c>
      <c r="F348" s="349" t="s">
        <v>227</v>
      </c>
      <c r="G348" s="85" t="s">
        <v>206</v>
      </c>
      <c r="H348" s="50" t="s">
        <v>855</v>
      </c>
      <c r="I348" s="85" t="s">
        <v>635</v>
      </c>
      <c r="J348" s="342">
        <v>3.0599999427795401</v>
      </c>
      <c r="K348" s="353">
        <f t="shared" si="27"/>
        <v>12</v>
      </c>
      <c r="L348" s="354">
        <v>12</v>
      </c>
      <c r="M348" s="458" t="str">
        <f>IF(L348="nio","",VLOOKUP(L348,'3-Productie normen'!$B$31:$H$45,3,FALSE))</f>
        <v>1 x per maand</v>
      </c>
      <c r="N348" s="355" t="e">
        <f t="shared" si="24"/>
        <v>#DIV/0!</v>
      </c>
      <c r="O348" s="356">
        <f>IF(L348="nio",0,IF(L348&gt;0,VLOOKUP(H348,'3-Productie normen'!A:P,VLOOKUP(L348,'3-Productie normen'!$B$31:$C$45,2,FALSE),FALSE)))/VLOOKUP(B348,'2-Kosten per locatie'!$A$13:$D$30,4,FALSE)</f>
        <v>0</v>
      </c>
      <c r="P348" s="81" t="str">
        <f>VLOOKUP(H348,'3-Productie normen'!A:T,20,FALSE)</f>
        <v>V</v>
      </c>
      <c r="Q348" s="457" t="s">
        <v>649</v>
      </c>
      <c r="S348" s="359">
        <f t="shared" si="25"/>
        <v>36.719999313354478</v>
      </c>
    </row>
    <row r="349" spans="1:19" ht="14.1" customHeight="1">
      <c r="A349" s="71">
        <f t="shared" si="26"/>
        <v>349</v>
      </c>
      <c r="B349" s="50" t="s">
        <v>664</v>
      </c>
      <c r="C349" s="50" t="s">
        <v>679</v>
      </c>
      <c r="D349" s="431" t="s">
        <v>849</v>
      </c>
      <c r="E349" s="429" t="s">
        <v>193</v>
      </c>
      <c r="F349" s="349" t="s">
        <v>230</v>
      </c>
      <c r="G349" s="85" t="s">
        <v>242</v>
      </c>
      <c r="H349" s="80" t="s">
        <v>854</v>
      </c>
      <c r="I349" s="85" t="s">
        <v>637</v>
      </c>
      <c r="J349" s="342">
        <v>88.790000915527301</v>
      </c>
      <c r="K349" s="353">
        <f t="shared" si="27"/>
        <v>200</v>
      </c>
      <c r="L349" s="354">
        <v>200</v>
      </c>
      <c r="M349" s="458" t="str">
        <f>IF(L349="nio","",VLOOKUP(L349,'3-Productie normen'!$B$31:$H$45,3,FALSE))</f>
        <v>5 x per week (40 weken)</v>
      </c>
      <c r="N349" s="355" t="e">
        <f t="shared" si="24"/>
        <v>#DIV/0!</v>
      </c>
      <c r="O349" s="356">
        <f>IF(L349="nio",0,IF(L349&gt;0,VLOOKUP(H349,'3-Productie normen'!A:P,VLOOKUP(L349,'3-Productie normen'!$B$31:$C$45,2,FALSE),FALSE)))/VLOOKUP(B349,'2-Kosten per locatie'!$A$13:$D$30,4,FALSE)</f>
        <v>0</v>
      </c>
      <c r="P349" s="81" t="str">
        <f>VLOOKUP(H349,'3-Productie normen'!A:T,20,FALSE)</f>
        <v>V</v>
      </c>
      <c r="Q349" s="457" t="s">
        <v>649</v>
      </c>
      <c r="S349" s="359">
        <f t="shared" si="25"/>
        <v>17758.000183105461</v>
      </c>
    </row>
    <row r="350" spans="1:19" ht="14.1" customHeight="1">
      <c r="A350" s="71">
        <f t="shared" si="26"/>
        <v>350</v>
      </c>
      <c r="B350" s="50" t="s">
        <v>664</v>
      </c>
      <c r="C350" s="50" t="s">
        <v>679</v>
      </c>
      <c r="D350" s="431" t="s">
        <v>849</v>
      </c>
      <c r="E350" s="429" t="s">
        <v>193</v>
      </c>
      <c r="F350" s="349" t="s">
        <v>457</v>
      </c>
      <c r="G350" s="85" t="s">
        <v>244</v>
      </c>
      <c r="H350" s="50" t="s">
        <v>855</v>
      </c>
      <c r="I350" s="85" t="s">
        <v>637</v>
      </c>
      <c r="J350" s="342">
        <v>6.32</v>
      </c>
      <c r="K350" s="353">
        <f t="shared" si="27"/>
        <v>12</v>
      </c>
      <c r="L350" s="354">
        <v>12</v>
      </c>
      <c r="M350" s="458" t="str">
        <f>IF(L350="nio","",VLOOKUP(L350,'3-Productie normen'!$B$31:$H$45,3,FALSE))</f>
        <v>1 x per maand</v>
      </c>
      <c r="N350" s="355" t="e">
        <f t="shared" si="24"/>
        <v>#DIV/0!</v>
      </c>
      <c r="O350" s="356">
        <f>IF(L350="nio",0,IF(L350&gt;0,VLOOKUP(H350,'3-Productie normen'!A:P,VLOOKUP(L350,'3-Productie normen'!$B$31:$C$45,2,FALSE),FALSE)))/VLOOKUP(B350,'2-Kosten per locatie'!$A$13:$D$30,4,FALSE)</f>
        <v>0</v>
      </c>
      <c r="P350" s="81" t="str">
        <f>VLOOKUP(H350,'3-Productie normen'!A:T,20,FALSE)</f>
        <v>V</v>
      </c>
      <c r="Q350" s="457" t="s">
        <v>649</v>
      </c>
      <c r="S350" s="359">
        <f t="shared" si="25"/>
        <v>75.84</v>
      </c>
    </row>
    <row r="351" spans="1:19" ht="14.1" customHeight="1">
      <c r="A351" s="71">
        <f t="shared" si="26"/>
        <v>351</v>
      </c>
      <c r="B351" s="50" t="s">
        <v>664</v>
      </c>
      <c r="C351" s="50" t="s">
        <v>679</v>
      </c>
      <c r="D351" s="431" t="s">
        <v>849</v>
      </c>
      <c r="E351" s="429" t="s">
        <v>193</v>
      </c>
      <c r="F351" s="349" t="s">
        <v>231</v>
      </c>
      <c r="G351" s="85" t="s">
        <v>206</v>
      </c>
      <c r="H351" s="50" t="s">
        <v>855</v>
      </c>
      <c r="I351" s="85" t="s">
        <v>91</v>
      </c>
      <c r="J351" s="342">
        <v>8</v>
      </c>
      <c r="K351" s="353">
        <f t="shared" si="27"/>
        <v>12</v>
      </c>
      <c r="L351" s="354">
        <v>12</v>
      </c>
      <c r="M351" s="458" t="str">
        <f>IF(L351="nio","",VLOOKUP(L351,'3-Productie normen'!$B$31:$H$45,3,FALSE))</f>
        <v>1 x per maand</v>
      </c>
      <c r="N351" s="355" t="e">
        <f t="shared" si="24"/>
        <v>#DIV/0!</v>
      </c>
      <c r="O351" s="356">
        <f>IF(L351="nio",0,IF(L351&gt;0,VLOOKUP(H351,'3-Productie normen'!A:P,VLOOKUP(L351,'3-Productie normen'!$B$31:$C$45,2,FALSE),FALSE)))/VLOOKUP(B351,'2-Kosten per locatie'!$A$13:$D$30,4,FALSE)</f>
        <v>0</v>
      </c>
      <c r="P351" s="81" t="str">
        <f>VLOOKUP(H351,'3-Productie normen'!A:T,20,FALSE)</f>
        <v>V</v>
      </c>
      <c r="Q351" s="457" t="s">
        <v>649</v>
      </c>
      <c r="S351" s="359">
        <f t="shared" si="25"/>
        <v>96</v>
      </c>
    </row>
    <row r="352" spans="1:19" ht="14.1" customHeight="1">
      <c r="A352" s="71">
        <f t="shared" si="26"/>
        <v>352</v>
      </c>
      <c r="B352" s="50" t="s">
        <v>664</v>
      </c>
      <c r="C352" s="50" t="s">
        <v>679</v>
      </c>
      <c r="D352" s="431" t="s">
        <v>849</v>
      </c>
      <c r="E352" s="429" t="s">
        <v>193</v>
      </c>
      <c r="F352" s="349" t="s">
        <v>232</v>
      </c>
      <c r="G352" s="85" t="s">
        <v>196</v>
      </c>
      <c r="H352" s="439" t="s">
        <v>195</v>
      </c>
      <c r="I352" s="85" t="s">
        <v>634</v>
      </c>
      <c r="J352" s="342">
        <v>3.3499999046325701</v>
      </c>
      <c r="K352" s="353">
        <f t="shared" si="27"/>
        <v>200</v>
      </c>
      <c r="L352" s="354">
        <v>200</v>
      </c>
      <c r="M352" s="458" t="str">
        <f>IF(L352="nio","",VLOOKUP(L352,'3-Productie normen'!$B$31:$H$45,3,FALSE))</f>
        <v>5 x per week (40 weken)</v>
      </c>
      <c r="N352" s="355" t="e">
        <f t="shared" si="24"/>
        <v>#DIV/0!</v>
      </c>
      <c r="O352" s="356">
        <f>IF(L352="nio",0,IF(L352&gt;0,VLOOKUP(H352,'3-Productie normen'!A:P,VLOOKUP(L352,'3-Productie normen'!$B$31:$C$45,2,FALSE),FALSE)))/VLOOKUP(B352,'2-Kosten per locatie'!$A$13:$D$30,4,FALSE)</f>
        <v>0</v>
      </c>
      <c r="P352" s="81" t="str">
        <f>VLOOKUP(H352,'3-Productie normen'!A:T,20,FALSE)</f>
        <v>V</v>
      </c>
      <c r="Q352" s="457" t="s">
        <v>753</v>
      </c>
      <c r="S352" s="359">
        <f t="shared" si="25"/>
        <v>669.99998092651401</v>
      </c>
    </row>
    <row r="353" spans="1:19" ht="14.1" customHeight="1">
      <c r="A353" s="71">
        <f t="shared" si="26"/>
        <v>353</v>
      </c>
      <c r="B353" s="50" t="s">
        <v>664</v>
      </c>
      <c r="C353" s="50" t="s">
        <v>679</v>
      </c>
      <c r="D353" s="431" t="s">
        <v>849</v>
      </c>
      <c r="E353" s="429" t="s">
        <v>193</v>
      </c>
      <c r="F353" s="349" t="s">
        <v>233</v>
      </c>
      <c r="G353" s="85" t="s">
        <v>223</v>
      </c>
      <c r="H353" s="85" t="s">
        <v>16</v>
      </c>
      <c r="I353" s="85" t="s">
        <v>636</v>
      </c>
      <c r="J353" s="342">
        <v>6.95</v>
      </c>
      <c r="K353" s="353">
        <f t="shared" si="27"/>
        <v>201</v>
      </c>
      <c r="L353" s="354">
        <v>201</v>
      </c>
      <c r="M353" s="458" t="str">
        <f>IF(L353="nio","",VLOOKUP(L353,'3-Productie normen'!$B$31:$H$45,3,FALSE))</f>
        <v>5 x per week (40 weken + 1 Zomer refreshbeurt)</v>
      </c>
      <c r="N353" s="355" t="e">
        <f t="shared" ref="N353:N416" si="28">IF(L353="nio",0,IF(L353&gt;0,L353*J353/O353,0))</f>
        <v>#DIV/0!</v>
      </c>
      <c r="O353" s="356">
        <f>IF(L353="nio",0,IF(L353&gt;0,VLOOKUP(H353,'3-Productie normen'!A:P,VLOOKUP(L353,'3-Productie normen'!$B$31:$C$45,2,FALSE),FALSE)))/VLOOKUP(B353,'2-Kosten per locatie'!$A$13:$D$30,4,FALSE)</f>
        <v>0</v>
      </c>
      <c r="P353" s="81" t="str">
        <f>VLOOKUP(H353,'3-Productie normen'!A:T,20,FALSE)</f>
        <v>S</v>
      </c>
      <c r="Q353" s="457" t="s">
        <v>754</v>
      </c>
      <c r="S353" s="359">
        <f t="shared" ref="S353:S416" si="29">IF(L353="nio",0,K353*J353)</f>
        <v>1396.95</v>
      </c>
    </row>
    <row r="354" spans="1:19" ht="14.1" customHeight="1">
      <c r="A354" s="71">
        <f t="shared" ref="A354:A417" si="30">A353+1</f>
        <v>354</v>
      </c>
      <c r="B354" s="50" t="s">
        <v>664</v>
      </c>
      <c r="C354" s="50" t="s">
        <v>679</v>
      </c>
      <c r="D354" s="431" t="s">
        <v>849</v>
      </c>
      <c r="E354" s="429" t="s">
        <v>193</v>
      </c>
      <c r="F354" s="349" t="s">
        <v>236</v>
      </c>
      <c r="G354" s="85" t="s">
        <v>206</v>
      </c>
      <c r="H354" s="50" t="s">
        <v>855</v>
      </c>
      <c r="I354" s="85" t="s">
        <v>635</v>
      </c>
      <c r="J354" s="342">
        <v>2.0499999523162802</v>
      </c>
      <c r="K354" s="353">
        <f t="shared" ref="K354:K417" si="31">L354</f>
        <v>12</v>
      </c>
      <c r="L354" s="354">
        <v>12</v>
      </c>
      <c r="M354" s="458" t="str">
        <f>IF(L354="nio","",VLOOKUP(L354,'3-Productie normen'!$B$31:$H$45,3,FALSE))</f>
        <v>1 x per maand</v>
      </c>
      <c r="N354" s="355" t="e">
        <f t="shared" si="28"/>
        <v>#DIV/0!</v>
      </c>
      <c r="O354" s="356">
        <f>IF(L354="nio",0,IF(L354&gt;0,VLOOKUP(H354,'3-Productie normen'!A:P,VLOOKUP(L354,'3-Productie normen'!$B$31:$C$45,2,FALSE),FALSE)))/VLOOKUP(B354,'2-Kosten per locatie'!$A$13:$D$30,4,FALSE)</f>
        <v>0</v>
      </c>
      <c r="P354" s="81" t="str">
        <f>VLOOKUP(H354,'3-Productie normen'!A:T,20,FALSE)</f>
        <v>V</v>
      </c>
      <c r="Q354" s="457" t="s">
        <v>649</v>
      </c>
      <c r="S354" s="359">
        <f t="shared" si="29"/>
        <v>24.59999942779536</v>
      </c>
    </row>
    <row r="355" spans="1:19" ht="14.1" customHeight="1">
      <c r="A355" s="71">
        <f t="shared" si="30"/>
        <v>355</v>
      </c>
      <c r="B355" s="50" t="s">
        <v>664</v>
      </c>
      <c r="C355" s="50" t="s">
        <v>679</v>
      </c>
      <c r="D355" s="431" t="s">
        <v>849</v>
      </c>
      <c r="E355" s="429" t="s">
        <v>193</v>
      </c>
      <c r="F355" s="349" t="s">
        <v>239</v>
      </c>
      <c r="G355" s="85" t="s">
        <v>206</v>
      </c>
      <c r="H355" s="50" t="s">
        <v>855</v>
      </c>
      <c r="I355" s="85" t="s">
        <v>635</v>
      </c>
      <c r="J355" s="342">
        <v>1.3899999856948899</v>
      </c>
      <c r="K355" s="353">
        <f t="shared" si="31"/>
        <v>12</v>
      </c>
      <c r="L355" s="354">
        <v>12</v>
      </c>
      <c r="M355" s="458" t="str">
        <f>IF(L355="nio","",VLOOKUP(L355,'3-Productie normen'!$B$31:$H$45,3,FALSE))</f>
        <v>1 x per maand</v>
      </c>
      <c r="N355" s="355" t="e">
        <f t="shared" si="28"/>
        <v>#DIV/0!</v>
      </c>
      <c r="O355" s="356">
        <f>IF(L355="nio",0,IF(L355&gt;0,VLOOKUP(H355,'3-Productie normen'!A:P,VLOOKUP(L355,'3-Productie normen'!$B$31:$C$45,2,FALSE),FALSE)))/VLOOKUP(B355,'2-Kosten per locatie'!$A$13:$D$30,4,FALSE)</f>
        <v>0</v>
      </c>
      <c r="P355" s="81" t="str">
        <f>VLOOKUP(H355,'3-Productie normen'!A:T,20,FALSE)</f>
        <v>V</v>
      </c>
      <c r="Q355" s="457" t="s">
        <v>649</v>
      </c>
      <c r="S355" s="359">
        <f t="shared" si="29"/>
        <v>16.67999982833868</v>
      </c>
    </row>
    <row r="356" spans="1:19" ht="14.1" customHeight="1">
      <c r="A356" s="71">
        <f t="shared" si="30"/>
        <v>356</v>
      </c>
      <c r="B356" s="50" t="s">
        <v>664</v>
      </c>
      <c r="C356" s="50" t="s">
        <v>679</v>
      </c>
      <c r="D356" s="431" t="s">
        <v>849</v>
      </c>
      <c r="E356" s="429" t="s">
        <v>193</v>
      </c>
      <c r="F356" s="349" t="s">
        <v>240</v>
      </c>
      <c r="G356" s="85" t="s">
        <v>238</v>
      </c>
      <c r="H356" s="85" t="s">
        <v>237</v>
      </c>
      <c r="I356" s="85" t="s">
        <v>635</v>
      </c>
      <c r="J356" s="342">
        <v>57.409999847412102</v>
      </c>
      <c r="K356" s="353">
        <f t="shared" si="31"/>
        <v>201</v>
      </c>
      <c r="L356" s="354">
        <v>201</v>
      </c>
      <c r="M356" s="458" t="str">
        <f>IF(L356="nio","",VLOOKUP(L356,'3-Productie normen'!$B$31:$H$45,3,FALSE))</f>
        <v>5 x per week (40 weken + 1 Zomer refreshbeurt)</v>
      </c>
      <c r="N356" s="355" t="e">
        <f t="shared" si="28"/>
        <v>#DIV/0!</v>
      </c>
      <c r="O356" s="356">
        <f>IF(L356="nio",0,IF(L356&gt;0,VLOOKUP(H356,'3-Productie normen'!A:P,VLOOKUP(L356,'3-Productie normen'!$B$31:$C$45,2,FALSE),FALSE)))/VLOOKUP(B356,'2-Kosten per locatie'!$A$13:$D$30,4,FALSE)</f>
        <v>0</v>
      </c>
      <c r="P356" s="81" t="str">
        <f>VLOOKUP(H356,'3-Productie normen'!A:T,20,FALSE)</f>
        <v>L</v>
      </c>
      <c r="Q356" s="457" t="s">
        <v>700</v>
      </c>
      <c r="S356" s="359">
        <f t="shared" si="29"/>
        <v>11539.409969329832</v>
      </c>
    </row>
    <row r="357" spans="1:19" ht="14.1" customHeight="1">
      <c r="A357" s="71">
        <f t="shared" si="30"/>
        <v>357</v>
      </c>
      <c r="B357" s="50" t="s">
        <v>664</v>
      </c>
      <c r="C357" s="50" t="s">
        <v>679</v>
      </c>
      <c r="D357" s="431" t="s">
        <v>849</v>
      </c>
      <c r="E357" s="429" t="s">
        <v>193</v>
      </c>
      <c r="F357" s="349" t="s">
        <v>240</v>
      </c>
      <c r="G357" s="85" t="s">
        <v>313</v>
      </c>
      <c r="H357" s="85" t="s">
        <v>237</v>
      </c>
      <c r="I357" s="85" t="s">
        <v>178</v>
      </c>
      <c r="J357" s="342">
        <v>7.6</v>
      </c>
      <c r="K357" s="353">
        <f t="shared" si="31"/>
        <v>201</v>
      </c>
      <c r="L357" s="354">
        <v>201</v>
      </c>
      <c r="M357" s="458" t="str">
        <f>IF(L357="nio","",VLOOKUP(L357,'3-Productie normen'!$B$31:$H$45,3,FALSE))</f>
        <v>5 x per week (40 weken + 1 Zomer refreshbeurt)</v>
      </c>
      <c r="N357" s="355" t="e">
        <f t="shared" si="28"/>
        <v>#DIV/0!</v>
      </c>
      <c r="O357" s="356">
        <f>IF(L357="nio",0,IF(L357&gt;0,VLOOKUP(H357,'3-Productie normen'!A:P,VLOOKUP(L357,'3-Productie normen'!$B$31:$C$45,2,FALSE),FALSE)))/VLOOKUP(B357,'2-Kosten per locatie'!$A$13:$D$30,4,FALSE)</f>
        <v>0</v>
      </c>
      <c r="P357" s="81" t="str">
        <f>VLOOKUP(H357,'3-Productie normen'!A:T,20,FALSE)</f>
        <v>L</v>
      </c>
      <c r="Q357" s="457" t="s">
        <v>649</v>
      </c>
      <c r="S357" s="359">
        <f t="shared" si="29"/>
        <v>1527.6</v>
      </c>
    </row>
    <row r="358" spans="1:19" ht="14.1" customHeight="1">
      <c r="A358" s="71">
        <f t="shared" si="30"/>
        <v>358</v>
      </c>
      <c r="B358" s="50" t="s">
        <v>664</v>
      </c>
      <c r="C358" s="50" t="s">
        <v>679</v>
      </c>
      <c r="D358" s="431" t="s">
        <v>849</v>
      </c>
      <c r="E358" s="429" t="s">
        <v>193</v>
      </c>
      <c r="F358" s="349" t="s">
        <v>241</v>
      </c>
      <c r="G358" s="85" t="s">
        <v>198</v>
      </c>
      <c r="H358" s="439" t="s">
        <v>195</v>
      </c>
      <c r="I358" s="85" t="s">
        <v>90</v>
      </c>
      <c r="J358" s="342">
        <v>57.869998931884801</v>
      </c>
      <c r="K358" s="353">
        <f t="shared" si="31"/>
        <v>200</v>
      </c>
      <c r="L358" s="354">
        <v>200</v>
      </c>
      <c r="M358" s="458" t="str">
        <f>IF(L358="nio","",VLOOKUP(L358,'3-Productie normen'!$B$31:$H$45,3,FALSE))</f>
        <v>5 x per week (40 weken)</v>
      </c>
      <c r="N358" s="355" t="e">
        <f t="shared" si="28"/>
        <v>#DIV/0!</v>
      </c>
      <c r="O358" s="356">
        <f>IF(L358="nio",0,IF(L358&gt;0,VLOOKUP(H358,'3-Productie normen'!A:P,VLOOKUP(L358,'3-Productie normen'!$B$31:$C$45,2,FALSE),FALSE)))/VLOOKUP(B358,'2-Kosten per locatie'!$A$13:$D$30,4,FALSE)</f>
        <v>0</v>
      </c>
      <c r="P358" s="81" t="str">
        <f>VLOOKUP(H358,'3-Productie normen'!A:T,20,FALSE)</f>
        <v>V</v>
      </c>
      <c r="Q358" s="457" t="s">
        <v>649</v>
      </c>
      <c r="S358" s="359">
        <f t="shared" si="29"/>
        <v>11573.99978637696</v>
      </c>
    </row>
    <row r="359" spans="1:19" ht="14.1" customHeight="1">
      <c r="A359" s="71">
        <f t="shared" si="30"/>
        <v>359</v>
      </c>
      <c r="B359" s="50" t="s">
        <v>664</v>
      </c>
      <c r="C359" s="50" t="s">
        <v>679</v>
      </c>
      <c r="D359" s="431" t="s">
        <v>849</v>
      </c>
      <c r="E359" s="429" t="s">
        <v>193</v>
      </c>
      <c r="F359" s="349" t="s">
        <v>284</v>
      </c>
      <c r="G359" s="85" t="s">
        <v>277</v>
      </c>
      <c r="H359" s="85" t="s">
        <v>200</v>
      </c>
      <c r="I359" s="85" t="s">
        <v>635</v>
      </c>
      <c r="J359" s="342">
        <v>10.8400001525879</v>
      </c>
      <c r="K359" s="353">
        <f t="shared" si="31"/>
        <v>120</v>
      </c>
      <c r="L359" s="354">
        <v>120</v>
      </c>
      <c r="M359" s="458" t="str">
        <f>IF(L359="nio","",VLOOKUP(L359,'3-Productie normen'!$B$31:$H$45,3,FALSE))</f>
        <v>3 x per week (40 weken)</v>
      </c>
      <c r="N359" s="355" t="e">
        <f t="shared" si="28"/>
        <v>#DIV/0!</v>
      </c>
      <c r="O359" s="356">
        <f>IF(L359="nio",0,IF(L359&gt;0,VLOOKUP(H359,'3-Productie normen'!A:P,VLOOKUP(L359,'3-Productie normen'!$B$31:$C$45,2,FALSE),FALSE)))/VLOOKUP(B359,'2-Kosten per locatie'!$A$13:$D$30,4,FALSE)</f>
        <v>0</v>
      </c>
      <c r="P359" s="81" t="str">
        <f>VLOOKUP(H359,'3-Productie normen'!A:T,20,FALSE)</f>
        <v>B</v>
      </c>
      <c r="Q359" s="457" t="s">
        <v>649</v>
      </c>
      <c r="S359" s="359">
        <f t="shared" si="29"/>
        <v>1300.800018310548</v>
      </c>
    </row>
    <row r="360" spans="1:19" ht="14.1" customHeight="1">
      <c r="A360" s="71">
        <f t="shared" si="30"/>
        <v>360</v>
      </c>
      <c r="B360" s="50" t="s">
        <v>664</v>
      </c>
      <c r="C360" s="50" t="s">
        <v>679</v>
      </c>
      <c r="D360" s="431" t="s">
        <v>849</v>
      </c>
      <c r="E360" s="429" t="s">
        <v>193</v>
      </c>
      <c r="F360" s="349" t="s">
        <v>285</v>
      </c>
      <c r="G360" s="85" t="s">
        <v>219</v>
      </c>
      <c r="H360" s="85" t="s">
        <v>16</v>
      </c>
      <c r="I360" s="85" t="s">
        <v>636</v>
      </c>
      <c r="J360" s="342">
        <v>2.5499999523162802</v>
      </c>
      <c r="K360" s="353">
        <f t="shared" si="31"/>
        <v>201</v>
      </c>
      <c r="L360" s="354">
        <v>201</v>
      </c>
      <c r="M360" s="458" t="str">
        <f>IF(L360="nio","",VLOOKUP(L360,'3-Productie normen'!$B$31:$H$45,3,FALSE))</f>
        <v>5 x per week (40 weken + 1 Zomer refreshbeurt)</v>
      </c>
      <c r="N360" s="355" t="e">
        <f t="shared" si="28"/>
        <v>#DIV/0!</v>
      </c>
      <c r="O360" s="356">
        <f>IF(L360="nio",0,IF(L360&gt;0,VLOOKUP(H360,'3-Productie normen'!A:P,VLOOKUP(L360,'3-Productie normen'!$B$31:$C$45,2,FALSE),FALSE)))/VLOOKUP(B360,'2-Kosten per locatie'!$A$13:$D$30,4,FALSE)</f>
        <v>0</v>
      </c>
      <c r="P360" s="81" t="str">
        <f>VLOOKUP(H360,'3-Productie normen'!A:T,20,FALSE)</f>
        <v>S</v>
      </c>
      <c r="Q360" s="457" t="s">
        <v>695</v>
      </c>
      <c r="S360" s="359">
        <f t="shared" si="29"/>
        <v>512.54999041557232</v>
      </c>
    </row>
    <row r="361" spans="1:19" ht="14.1" customHeight="1">
      <c r="A361" s="71">
        <f t="shared" si="30"/>
        <v>361</v>
      </c>
      <c r="B361" s="50" t="s">
        <v>664</v>
      </c>
      <c r="C361" s="50" t="s">
        <v>679</v>
      </c>
      <c r="D361" s="431" t="s">
        <v>849</v>
      </c>
      <c r="E361" s="429" t="s">
        <v>193</v>
      </c>
      <c r="F361" s="349" t="s">
        <v>286</v>
      </c>
      <c r="G361" s="85" t="s">
        <v>325</v>
      </c>
      <c r="H361" s="84" t="s">
        <v>149</v>
      </c>
      <c r="I361" s="85" t="s">
        <v>90</v>
      </c>
      <c r="J361" s="342">
        <v>6.1599998474121103</v>
      </c>
      <c r="K361" s="353">
        <f t="shared" si="31"/>
        <v>120</v>
      </c>
      <c r="L361" s="354">
        <v>120</v>
      </c>
      <c r="M361" s="458" t="str">
        <f>IF(L361="nio","",VLOOKUP(L361,'3-Productie normen'!$B$31:$H$45,3,FALSE))</f>
        <v>3 x per week (40 weken)</v>
      </c>
      <c r="N361" s="355" t="e">
        <f t="shared" si="28"/>
        <v>#DIV/0!</v>
      </c>
      <c r="O361" s="356">
        <f>IF(L361="nio",0,IF(L361&gt;0,VLOOKUP(H361,'3-Productie normen'!A:P,VLOOKUP(L361,'3-Productie normen'!$B$31:$C$45,2,FALSE),FALSE)))/VLOOKUP(B361,'2-Kosten per locatie'!$A$13:$D$30,4,FALSE)</f>
        <v>0</v>
      </c>
      <c r="P361" s="81" t="str">
        <f>VLOOKUP(H361,'3-Productie normen'!A:T,20,FALSE)</f>
        <v>V</v>
      </c>
      <c r="Q361" s="457" t="s">
        <v>649</v>
      </c>
      <c r="S361" s="359">
        <f t="shared" si="29"/>
        <v>739.19998168945324</v>
      </c>
    </row>
    <row r="362" spans="1:19" ht="14.1" customHeight="1">
      <c r="A362" s="71">
        <f t="shared" si="30"/>
        <v>362</v>
      </c>
      <c r="B362" s="50" t="s">
        <v>664</v>
      </c>
      <c r="C362" s="50" t="s">
        <v>679</v>
      </c>
      <c r="D362" s="431" t="s">
        <v>849</v>
      </c>
      <c r="E362" s="429" t="s">
        <v>193</v>
      </c>
      <c r="F362" s="349" t="s">
        <v>287</v>
      </c>
      <c r="G362" s="85" t="s">
        <v>254</v>
      </c>
      <c r="H362" s="85" t="s">
        <v>200</v>
      </c>
      <c r="I362" s="85" t="s">
        <v>635</v>
      </c>
      <c r="J362" s="342">
        <v>18.4799995422363</v>
      </c>
      <c r="K362" s="353">
        <f t="shared" si="31"/>
        <v>201</v>
      </c>
      <c r="L362" s="354">
        <v>201</v>
      </c>
      <c r="M362" s="458" t="str">
        <f>IF(L362="nio","",VLOOKUP(L362,'3-Productie normen'!$B$31:$H$45,3,FALSE))</f>
        <v>5 x per week (40 weken + 1 Zomer refreshbeurt)</v>
      </c>
      <c r="N362" s="355" t="e">
        <f t="shared" si="28"/>
        <v>#DIV/0!</v>
      </c>
      <c r="O362" s="356">
        <f>IF(L362="nio",0,IF(L362&gt;0,VLOOKUP(H362,'3-Productie normen'!A:P,VLOOKUP(L362,'3-Productie normen'!$B$31:$C$45,2,FALSE),FALSE)))/VLOOKUP(B362,'2-Kosten per locatie'!$A$13:$D$30,4,FALSE)</f>
        <v>0</v>
      </c>
      <c r="P362" s="81" t="str">
        <f>VLOOKUP(H362,'3-Productie normen'!A:T,20,FALSE)</f>
        <v>B</v>
      </c>
      <c r="Q362" s="457" t="s">
        <v>649</v>
      </c>
      <c r="S362" s="359">
        <f t="shared" si="29"/>
        <v>3714.479907989496</v>
      </c>
    </row>
    <row r="363" spans="1:19" ht="14.1" customHeight="1">
      <c r="A363" s="71">
        <f t="shared" si="30"/>
        <v>363</v>
      </c>
      <c r="B363" s="50" t="s">
        <v>664</v>
      </c>
      <c r="C363" s="50" t="s">
        <v>679</v>
      </c>
      <c r="D363" s="431" t="s">
        <v>849</v>
      </c>
      <c r="E363" s="429" t="s">
        <v>193</v>
      </c>
      <c r="F363" s="349" t="s">
        <v>288</v>
      </c>
      <c r="G363" s="85" t="s">
        <v>458</v>
      </c>
      <c r="H363" s="85" t="s">
        <v>200</v>
      </c>
      <c r="I363" s="85" t="s">
        <v>635</v>
      </c>
      <c r="J363" s="342">
        <v>6.2600002288818404</v>
      </c>
      <c r="K363" s="353">
        <f t="shared" si="31"/>
        <v>120</v>
      </c>
      <c r="L363" s="354">
        <v>120</v>
      </c>
      <c r="M363" s="458" t="str">
        <f>IF(L363="nio","",VLOOKUP(L363,'3-Productie normen'!$B$31:$H$45,3,FALSE))</f>
        <v>3 x per week (40 weken)</v>
      </c>
      <c r="N363" s="355" t="e">
        <f t="shared" si="28"/>
        <v>#DIV/0!</v>
      </c>
      <c r="O363" s="356">
        <f>IF(L363="nio",0,IF(L363&gt;0,VLOOKUP(H363,'3-Productie normen'!A:P,VLOOKUP(L363,'3-Productie normen'!$B$31:$C$45,2,FALSE),FALSE)))/VLOOKUP(B363,'2-Kosten per locatie'!$A$13:$D$30,4,FALSE)</f>
        <v>0</v>
      </c>
      <c r="P363" s="81" t="str">
        <f>VLOOKUP(H363,'3-Productie normen'!A:T,20,FALSE)</f>
        <v>B</v>
      </c>
      <c r="Q363" s="457" t="s">
        <v>649</v>
      </c>
      <c r="S363" s="359">
        <f t="shared" si="29"/>
        <v>751.20002746582088</v>
      </c>
    </row>
    <row r="364" spans="1:19" ht="14.1" customHeight="1">
      <c r="A364" s="71">
        <f t="shared" si="30"/>
        <v>364</v>
      </c>
      <c r="B364" s="50" t="s">
        <v>664</v>
      </c>
      <c r="C364" s="50" t="s">
        <v>679</v>
      </c>
      <c r="D364" s="431" t="s">
        <v>849</v>
      </c>
      <c r="E364" s="429" t="s">
        <v>193</v>
      </c>
      <c r="F364" s="349" t="s">
        <v>290</v>
      </c>
      <c r="G364" s="85" t="s">
        <v>283</v>
      </c>
      <c r="H364" s="85" t="s">
        <v>200</v>
      </c>
      <c r="I364" s="85" t="s">
        <v>635</v>
      </c>
      <c r="J364" s="342">
        <v>5.46000003814697</v>
      </c>
      <c r="K364" s="353">
        <f t="shared" si="31"/>
        <v>201</v>
      </c>
      <c r="L364" s="354">
        <v>201</v>
      </c>
      <c r="M364" s="458" t="str">
        <f>IF(L364="nio","",VLOOKUP(L364,'3-Productie normen'!$B$31:$H$45,3,FALSE))</f>
        <v>5 x per week (40 weken + 1 Zomer refreshbeurt)</v>
      </c>
      <c r="N364" s="355" t="e">
        <f t="shared" si="28"/>
        <v>#DIV/0!</v>
      </c>
      <c r="O364" s="356">
        <f>IF(L364="nio",0,IF(L364&gt;0,VLOOKUP(H364,'3-Productie normen'!A:P,VLOOKUP(L364,'3-Productie normen'!$B$31:$C$45,2,FALSE),FALSE)))/VLOOKUP(B364,'2-Kosten per locatie'!$A$13:$D$30,4,FALSE)</f>
        <v>0</v>
      </c>
      <c r="P364" s="81" t="str">
        <f>VLOOKUP(H364,'3-Productie normen'!A:T,20,FALSE)</f>
        <v>B</v>
      </c>
      <c r="Q364" s="457" t="s">
        <v>649</v>
      </c>
      <c r="S364" s="359">
        <f t="shared" si="29"/>
        <v>1097.460007667541</v>
      </c>
    </row>
    <row r="365" spans="1:19" ht="14.1" customHeight="1">
      <c r="A365" s="71">
        <f t="shared" si="30"/>
        <v>365</v>
      </c>
      <c r="B365" s="50" t="s">
        <v>664</v>
      </c>
      <c r="C365" s="50" t="s">
        <v>679</v>
      </c>
      <c r="D365" s="431" t="s">
        <v>849</v>
      </c>
      <c r="E365" s="429" t="s">
        <v>193</v>
      </c>
      <c r="F365" s="349" t="s">
        <v>291</v>
      </c>
      <c r="G365" s="85" t="s">
        <v>203</v>
      </c>
      <c r="H365" s="64" t="s">
        <v>874</v>
      </c>
      <c r="I365" s="85" t="s">
        <v>91</v>
      </c>
      <c r="J365" s="342">
        <v>0.60000002384185802</v>
      </c>
      <c r="K365" s="353" t="str">
        <f t="shared" si="31"/>
        <v>nio</v>
      </c>
      <c r="L365" s="354" t="s">
        <v>659</v>
      </c>
      <c r="M365" s="458" t="str">
        <f>IF(L365="nio","",VLOOKUP(L365,'3-Productie normen'!$B$31:$H$45,3,FALSE))</f>
        <v/>
      </c>
      <c r="N365" s="355">
        <f t="shared" si="28"/>
        <v>0</v>
      </c>
      <c r="O365" s="356">
        <f>IF(L365="nio",0,IF(L365&gt;0,VLOOKUP(H365,'3-Productie normen'!A:P,VLOOKUP(L365,'3-Productie normen'!$B$31:$C$45,2,FALSE),FALSE)))/VLOOKUP(B365,'2-Kosten per locatie'!$A$13:$D$30,4,FALSE)</f>
        <v>0</v>
      </c>
      <c r="P365" s="81">
        <f>VLOOKUP(H365,'3-Productie normen'!A:T,20,FALSE)</f>
        <v>0</v>
      </c>
      <c r="Q365" s="457" t="s">
        <v>714</v>
      </c>
      <c r="S365" s="359">
        <f t="shared" si="29"/>
        <v>0</v>
      </c>
    </row>
    <row r="366" spans="1:19" ht="14.1" customHeight="1">
      <c r="A366" s="71">
        <f t="shared" si="30"/>
        <v>366</v>
      </c>
      <c r="B366" s="50" t="s">
        <v>665</v>
      </c>
      <c r="C366" s="50" t="s">
        <v>680</v>
      </c>
      <c r="D366" s="431" t="s">
        <v>849</v>
      </c>
      <c r="E366" s="429" t="s">
        <v>193</v>
      </c>
      <c r="F366" s="349" t="s">
        <v>194</v>
      </c>
      <c r="G366" s="85" t="s">
        <v>252</v>
      </c>
      <c r="H366" s="80" t="s">
        <v>252</v>
      </c>
      <c r="I366" s="85" t="s">
        <v>178</v>
      </c>
      <c r="J366" s="342">
        <v>54.52</v>
      </c>
      <c r="K366" s="353">
        <f t="shared" si="31"/>
        <v>200</v>
      </c>
      <c r="L366" s="354">
        <v>200</v>
      </c>
      <c r="M366" s="458" t="str">
        <f>IF(L366="nio","",VLOOKUP(L366,'3-Productie normen'!$B$31:$H$45,3,FALSE))</f>
        <v>5 x per week (40 weken)</v>
      </c>
      <c r="N366" s="355" t="e">
        <f t="shared" si="28"/>
        <v>#DIV/0!</v>
      </c>
      <c r="O366" s="356">
        <f>IF(L366="nio",0,IF(L366&gt;0,VLOOKUP(H366,'3-Productie normen'!A:P,VLOOKUP(L366,'3-Productie normen'!$B$31:$C$45,2,FALSE),FALSE)))/VLOOKUP(B366,'2-Kosten per locatie'!$A$13:$D$30,4,FALSE)</f>
        <v>0</v>
      </c>
      <c r="P366" s="81" t="str">
        <f>VLOOKUP(H366,'3-Productie normen'!A:T,20,FALSE)</f>
        <v>B</v>
      </c>
      <c r="Q366" s="457" t="s">
        <v>649</v>
      </c>
      <c r="S366" s="359">
        <f t="shared" si="29"/>
        <v>10904</v>
      </c>
    </row>
    <row r="367" spans="1:19" ht="14.1" customHeight="1">
      <c r="A367" s="71">
        <f t="shared" si="30"/>
        <v>367</v>
      </c>
      <c r="B367" s="50" t="s">
        <v>665</v>
      </c>
      <c r="C367" s="50" t="s">
        <v>680</v>
      </c>
      <c r="D367" s="431" t="s">
        <v>849</v>
      </c>
      <c r="E367" s="429" t="s">
        <v>193</v>
      </c>
      <c r="F367" s="349" t="s">
        <v>197</v>
      </c>
      <c r="G367" s="85" t="s">
        <v>201</v>
      </c>
      <c r="H367" s="85" t="s">
        <v>200</v>
      </c>
      <c r="I367" s="85" t="s">
        <v>178</v>
      </c>
      <c r="J367" s="342">
        <v>11.73</v>
      </c>
      <c r="K367" s="353">
        <f t="shared" si="31"/>
        <v>120</v>
      </c>
      <c r="L367" s="354">
        <v>120</v>
      </c>
      <c r="M367" s="458" t="str">
        <f>IF(L367="nio","",VLOOKUP(L367,'3-Productie normen'!$B$31:$H$45,3,FALSE))</f>
        <v>3 x per week (40 weken)</v>
      </c>
      <c r="N367" s="355" t="e">
        <f t="shared" si="28"/>
        <v>#DIV/0!</v>
      </c>
      <c r="O367" s="356">
        <f>IF(L367="nio",0,IF(L367&gt;0,VLOOKUP(H367,'3-Productie normen'!A:P,VLOOKUP(L367,'3-Productie normen'!$B$31:$C$45,2,FALSE),FALSE)))/VLOOKUP(B367,'2-Kosten per locatie'!$A$13:$D$30,4,FALSE)</f>
        <v>0</v>
      </c>
      <c r="P367" s="81" t="str">
        <f>VLOOKUP(H367,'3-Productie normen'!A:T,20,FALSE)</f>
        <v>B</v>
      </c>
      <c r="Q367" s="457" t="s">
        <v>649</v>
      </c>
      <c r="S367" s="359">
        <f t="shared" si="29"/>
        <v>1407.6000000000001</v>
      </c>
    </row>
    <row r="368" spans="1:19" ht="14.1" customHeight="1">
      <c r="A368" s="71">
        <f t="shared" si="30"/>
        <v>368</v>
      </c>
      <c r="B368" s="50" t="s">
        <v>665</v>
      </c>
      <c r="C368" s="50" t="s">
        <v>680</v>
      </c>
      <c r="D368" s="431" t="s">
        <v>849</v>
      </c>
      <c r="E368" s="429" t="s">
        <v>193</v>
      </c>
      <c r="F368" s="349" t="s">
        <v>199</v>
      </c>
      <c r="G368" s="85" t="s">
        <v>256</v>
      </c>
      <c r="H368" s="85" t="s">
        <v>200</v>
      </c>
      <c r="I368" s="85" t="s">
        <v>178</v>
      </c>
      <c r="J368" s="342">
        <v>19.21</v>
      </c>
      <c r="K368" s="353">
        <f t="shared" si="31"/>
        <v>120</v>
      </c>
      <c r="L368" s="354">
        <v>120</v>
      </c>
      <c r="M368" s="458" t="str">
        <f>IF(L368="nio","",VLOOKUP(L368,'3-Productie normen'!$B$31:$H$45,3,FALSE))</f>
        <v>3 x per week (40 weken)</v>
      </c>
      <c r="N368" s="355" t="e">
        <f t="shared" si="28"/>
        <v>#DIV/0!</v>
      </c>
      <c r="O368" s="356">
        <f>IF(L368="nio",0,IF(L368&gt;0,VLOOKUP(H368,'3-Productie normen'!A:P,VLOOKUP(L368,'3-Productie normen'!$B$31:$C$45,2,FALSE),FALSE)))/VLOOKUP(B368,'2-Kosten per locatie'!$A$13:$D$30,4,FALSE)</f>
        <v>0</v>
      </c>
      <c r="P368" s="81" t="str">
        <f>VLOOKUP(H368,'3-Productie normen'!A:T,20,FALSE)</f>
        <v>B</v>
      </c>
      <c r="Q368" s="457" t="s">
        <v>649</v>
      </c>
      <c r="S368" s="359">
        <f t="shared" si="29"/>
        <v>2305.2000000000003</v>
      </c>
    </row>
    <row r="369" spans="1:19" ht="14.1" customHeight="1">
      <c r="A369" s="71">
        <f t="shared" si="30"/>
        <v>369</v>
      </c>
      <c r="B369" s="50" t="s">
        <v>665</v>
      </c>
      <c r="C369" s="50" t="s">
        <v>680</v>
      </c>
      <c r="D369" s="431" t="s">
        <v>849</v>
      </c>
      <c r="E369" s="429" t="s">
        <v>193</v>
      </c>
      <c r="F369" s="349" t="s">
        <v>202</v>
      </c>
      <c r="G369" s="85" t="s">
        <v>196</v>
      </c>
      <c r="H369" s="439" t="s">
        <v>195</v>
      </c>
      <c r="I369" s="85" t="s">
        <v>634</v>
      </c>
      <c r="J369" s="342">
        <v>4</v>
      </c>
      <c r="K369" s="353">
        <f t="shared" si="31"/>
        <v>200</v>
      </c>
      <c r="L369" s="354">
        <v>200</v>
      </c>
      <c r="M369" s="458" t="str">
        <f>IF(L369="nio","",VLOOKUP(L369,'3-Productie normen'!$B$31:$H$45,3,FALSE))</f>
        <v>5 x per week (40 weken)</v>
      </c>
      <c r="N369" s="355" t="e">
        <f t="shared" si="28"/>
        <v>#DIV/0!</v>
      </c>
      <c r="O369" s="356">
        <f>IF(L369="nio",0,IF(L369&gt;0,VLOOKUP(H369,'3-Productie normen'!A:P,VLOOKUP(L369,'3-Productie normen'!$B$31:$C$45,2,FALSE),FALSE)))/VLOOKUP(B369,'2-Kosten per locatie'!$A$13:$D$30,4,FALSE)</f>
        <v>0</v>
      </c>
      <c r="P369" s="81" t="str">
        <f>VLOOKUP(H369,'3-Productie normen'!A:T,20,FALSE)</f>
        <v>V</v>
      </c>
      <c r="Q369" s="457" t="s">
        <v>697</v>
      </c>
      <c r="S369" s="359">
        <f t="shared" si="29"/>
        <v>800</v>
      </c>
    </row>
    <row r="370" spans="1:19" ht="14.1" customHeight="1">
      <c r="A370" s="71">
        <f t="shared" si="30"/>
        <v>370</v>
      </c>
      <c r="B370" s="50" t="s">
        <v>665</v>
      </c>
      <c r="C370" s="50" t="s">
        <v>680</v>
      </c>
      <c r="D370" s="431" t="s">
        <v>849</v>
      </c>
      <c r="E370" s="429" t="s">
        <v>193</v>
      </c>
      <c r="F370" s="349" t="s">
        <v>202</v>
      </c>
      <c r="G370" s="85" t="s">
        <v>196</v>
      </c>
      <c r="H370" s="439" t="s">
        <v>195</v>
      </c>
      <c r="I370" s="85" t="s">
        <v>650</v>
      </c>
      <c r="J370" s="342">
        <v>3.21</v>
      </c>
      <c r="K370" s="353">
        <f t="shared" si="31"/>
        <v>200</v>
      </c>
      <c r="L370" s="354">
        <v>200</v>
      </c>
      <c r="M370" s="458" t="str">
        <f>IF(L370="nio","",VLOOKUP(L370,'3-Productie normen'!$B$31:$H$45,3,FALSE))</f>
        <v>5 x per week (40 weken)</v>
      </c>
      <c r="N370" s="355" t="e">
        <f t="shared" si="28"/>
        <v>#DIV/0!</v>
      </c>
      <c r="O370" s="356">
        <f>IF(L370="nio",0,IF(L370&gt;0,VLOOKUP(H370,'3-Productie normen'!A:P,VLOOKUP(L370,'3-Productie normen'!$B$31:$C$45,2,FALSE),FALSE)))/VLOOKUP(B370,'2-Kosten per locatie'!$A$13:$D$30,4,FALSE)</f>
        <v>0</v>
      </c>
      <c r="P370" s="81" t="str">
        <f>VLOOKUP(H370,'3-Productie normen'!A:T,20,FALSE)</f>
        <v>V</v>
      </c>
      <c r="Q370" s="457" t="s">
        <v>698</v>
      </c>
      <c r="S370" s="359">
        <f t="shared" si="29"/>
        <v>642</v>
      </c>
    </row>
    <row r="371" spans="1:19" ht="14.1" customHeight="1">
      <c r="A371" s="71">
        <f t="shared" si="30"/>
        <v>371</v>
      </c>
      <c r="B371" s="50" t="s">
        <v>665</v>
      </c>
      <c r="C371" s="50" t="s">
        <v>680</v>
      </c>
      <c r="D371" s="431" t="s">
        <v>849</v>
      </c>
      <c r="E371" s="429" t="s">
        <v>193</v>
      </c>
      <c r="F371" s="349" t="s">
        <v>204</v>
      </c>
      <c r="G371" s="85" t="s">
        <v>209</v>
      </c>
      <c r="H371" s="64" t="s">
        <v>874</v>
      </c>
      <c r="I371" s="85" t="s">
        <v>91</v>
      </c>
      <c r="J371" s="342">
        <v>8.5799999237060494</v>
      </c>
      <c r="K371" s="353" t="str">
        <f t="shared" si="31"/>
        <v>nio</v>
      </c>
      <c r="L371" s="354" t="s">
        <v>659</v>
      </c>
      <c r="M371" s="458" t="str">
        <f>IF(L371="nio","",VLOOKUP(L371,'3-Productie normen'!$B$31:$H$45,3,FALSE))</f>
        <v/>
      </c>
      <c r="N371" s="355">
        <f t="shared" si="28"/>
        <v>0</v>
      </c>
      <c r="O371" s="356">
        <f>IF(L371="nio",0,IF(L371&gt;0,VLOOKUP(H371,'3-Productie normen'!A:P,VLOOKUP(L371,'3-Productie normen'!$B$31:$C$45,2,FALSE),FALSE)))/VLOOKUP(B371,'2-Kosten per locatie'!$A$13:$D$30,4,FALSE)</f>
        <v>0</v>
      </c>
      <c r="P371" s="81">
        <f>VLOOKUP(H371,'3-Productie normen'!A:T,20,FALSE)</f>
        <v>0</v>
      </c>
      <c r="Q371" s="457" t="s">
        <v>649</v>
      </c>
      <c r="S371" s="359">
        <f t="shared" si="29"/>
        <v>0</v>
      </c>
    </row>
    <row r="372" spans="1:19" ht="14.1" customHeight="1">
      <c r="A372" s="71">
        <f t="shared" si="30"/>
        <v>372</v>
      </c>
      <c r="B372" s="50" t="s">
        <v>665</v>
      </c>
      <c r="C372" s="50" t="s">
        <v>680</v>
      </c>
      <c r="D372" s="431" t="s">
        <v>849</v>
      </c>
      <c r="E372" s="429" t="s">
        <v>193</v>
      </c>
      <c r="F372" s="349" t="s">
        <v>205</v>
      </c>
      <c r="G372" s="85" t="s">
        <v>459</v>
      </c>
      <c r="H372" s="439" t="s">
        <v>195</v>
      </c>
      <c r="I372" s="85" t="s">
        <v>651</v>
      </c>
      <c r="J372" s="342">
        <v>86.16</v>
      </c>
      <c r="K372" s="353">
        <f t="shared" si="31"/>
        <v>200</v>
      </c>
      <c r="L372" s="354">
        <v>200</v>
      </c>
      <c r="M372" s="458" t="str">
        <f>IF(L372="nio","",VLOOKUP(L372,'3-Productie normen'!$B$31:$H$45,3,FALSE))</f>
        <v>5 x per week (40 weken)</v>
      </c>
      <c r="N372" s="355" t="e">
        <f t="shared" si="28"/>
        <v>#DIV/0!</v>
      </c>
      <c r="O372" s="356">
        <f>IF(L372="nio",0,IF(L372&gt;0,VLOOKUP(H372,'3-Productie normen'!A:P,VLOOKUP(L372,'3-Productie normen'!$B$31:$C$45,2,FALSE),FALSE)))/VLOOKUP(B372,'2-Kosten per locatie'!$A$13:$D$30,4,FALSE)</f>
        <v>0</v>
      </c>
      <c r="P372" s="81" t="str">
        <f>VLOOKUP(H372,'3-Productie normen'!A:T,20,FALSE)</f>
        <v>V</v>
      </c>
      <c r="Q372" s="457" t="s">
        <v>649</v>
      </c>
      <c r="S372" s="359">
        <f t="shared" si="29"/>
        <v>17232</v>
      </c>
    </row>
    <row r="373" spans="1:19" ht="14.1" customHeight="1">
      <c r="A373" s="71">
        <f t="shared" si="30"/>
        <v>373</v>
      </c>
      <c r="B373" s="50" t="s">
        <v>665</v>
      </c>
      <c r="C373" s="50" t="s">
        <v>680</v>
      </c>
      <c r="D373" s="431" t="s">
        <v>849</v>
      </c>
      <c r="E373" s="429" t="s">
        <v>193</v>
      </c>
      <c r="F373" s="349" t="s">
        <v>207</v>
      </c>
      <c r="G373" s="85" t="s">
        <v>206</v>
      </c>
      <c r="H373" s="50" t="s">
        <v>855</v>
      </c>
      <c r="I373" s="85" t="s">
        <v>635</v>
      </c>
      <c r="J373" s="342">
        <v>13.9799995422363</v>
      </c>
      <c r="K373" s="353">
        <f t="shared" si="31"/>
        <v>12</v>
      </c>
      <c r="L373" s="354">
        <v>12</v>
      </c>
      <c r="M373" s="458" t="str">
        <f>IF(L373="nio","",VLOOKUP(L373,'3-Productie normen'!$B$31:$H$45,3,FALSE))</f>
        <v>1 x per maand</v>
      </c>
      <c r="N373" s="355" t="e">
        <f t="shared" si="28"/>
        <v>#DIV/0!</v>
      </c>
      <c r="O373" s="356">
        <f>IF(L373="nio",0,IF(L373&gt;0,VLOOKUP(H373,'3-Productie normen'!A:P,VLOOKUP(L373,'3-Productie normen'!$B$31:$C$45,2,FALSE),FALSE)))/VLOOKUP(B373,'2-Kosten per locatie'!$A$13:$D$30,4,FALSE)</f>
        <v>0</v>
      </c>
      <c r="P373" s="81" t="str">
        <f>VLOOKUP(H373,'3-Productie normen'!A:T,20,FALSE)</f>
        <v>V</v>
      </c>
      <c r="Q373" s="457" t="s">
        <v>649</v>
      </c>
      <c r="S373" s="359">
        <f t="shared" si="29"/>
        <v>167.7599945068356</v>
      </c>
    </row>
    <row r="374" spans="1:19" ht="14.1" customHeight="1">
      <c r="A374" s="71">
        <f t="shared" si="30"/>
        <v>374</v>
      </c>
      <c r="B374" s="50" t="s">
        <v>665</v>
      </c>
      <c r="C374" s="50" t="s">
        <v>680</v>
      </c>
      <c r="D374" s="431" t="s">
        <v>849</v>
      </c>
      <c r="E374" s="429" t="s">
        <v>193</v>
      </c>
      <c r="F374" s="349" t="s">
        <v>208</v>
      </c>
      <c r="G374" s="85" t="s">
        <v>203</v>
      </c>
      <c r="H374" s="64" t="s">
        <v>874</v>
      </c>
      <c r="I374" s="85" t="s">
        <v>91</v>
      </c>
      <c r="J374" s="342">
        <v>4</v>
      </c>
      <c r="K374" s="353" t="str">
        <f t="shared" si="31"/>
        <v>nio</v>
      </c>
      <c r="L374" s="354" t="s">
        <v>659</v>
      </c>
      <c r="M374" s="458" t="str">
        <f>IF(L374="nio","",VLOOKUP(L374,'3-Productie normen'!$B$31:$H$45,3,FALSE))</f>
        <v/>
      </c>
      <c r="N374" s="355">
        <f t="shared" si="28"/>
        <v>0</v>
      </c>
      <c r="O374" s="356">
        <f>IF(L374="nio",0,IF(L374&gt;0,VLOOKUP(H374,'3-Productie normen'!A:P,VLOOKUP(L374,'3-Productie normen'!$B$31:$C$45,2,FALSE),FALSE)))/VLOOKUP(B374,'2-Kosten per locatie'!$A$13:$D$30,4,FALSE)</f>
        <v>0</v>
      </c>
      <c r="P374" s="81">
        <f>VLOOKUP(H374,'3-Productie normen'!A:T,20,FALSE)</f>
        <v>0</v>
      </c>
      <c r="Q374" s="457" t="s">
        <v>696</v>
      </c>
      <c r="S374" s="359">
        <f t="shared" si="29"/>
        <v>0</v>
      </c>
    </row>
    <row r="375" spans="1:19" ht="14.1" customHeight="1">
      <c r="A375" s="71">
        <f t="shared" si="30"/>
        <v>375</v>
      </c>
      <c r="B375" s="50" t="s">
        <v>665</v>
      </c>
      <c r="C375" s="50" t="s">
        <v>680</v>
      </c>
      <c r="D375" s="431" t="s">
        <v>849</v>
      </c>
      <c r="E375" s="429" t="s">
        <v>193</v>
      </c>
      <c r="F375" s="349" t="s">
        <v>210</v>
      </c>
      <c r="G375" s="85" t="s">
        <v>206</v>
      </c>
      <c r="H375" s="50" t="s">
        <v>855</v>
      </c>
      <c r="I375" s="85" t="s">
        <v>635</v>
      </c>
      <c r="J375" s="342">
        <v>12.2399997711182</v>
      </c>
      <c r="K375" s="353">
        <f t="shared" si="31"/>
        <v>12</v>
      </c>
      <c r="L375" s="354">
        <v>12</v>
      </c>
      <c r="M375" s="458" t="str">
        <f>IF(L375="nio","",VLOOKUP(L375,'3-Productie normen'!$B$31:$H$45,3,FALSE))</f>
        <v>1 x per maand</v>
      </c>
      <c r="N375" s="355" t="e">
        <f t="shared" si="28"/>
        <v>#DIV/0!</v>
      </c>
      <c r="O375" s="356">
        <f>IF(L375="nio",0,IF(L375&gt;0,VLOOKUP(H375,'3-Productie normen'!A:P,VLOOKUP(L375,'3-Productie normen'!$B$31:$C$45,2,FALSE),FALSE)))/VLOOKUP(B375,'2-Kosten per locatie'!$A$13:$D$30,4,FALSE)</f>
        <v>0</v>
      </c>
      <c r="P375" s="81" t="str">
        <f>VLOOKUP(H375,'3-Productie normen'!A:T,20,FALSE)</f>
        <v>V</v>
      </c>
      <c r="Q375" s="457" t="s">
        <v>649</v>
      </c>
      <c r="S375" s="359">
        <f t="shared" si="29"/>
        <v>146.8799972534184</v>
      </c>
    </row>
    <row r="376" spans="1:19" ht="14.1" customHeight="1">
      <c r="A376" s="71">
        <f t="shared" si="30"/>
        <v>376</v>
      </c>
      <c r="B376" s="50" t="s">
        <v>665</v>
      </c>
      <c r="C376" s="50" t="s">
        <v>680</v>
      </c>
      <c r="D376" s="431" t="s">
        <v>849</v>
      </c>
      <c r="E376" s="429" t="s">
        <v>193</v>
      </c>
      <c r="F376" s="349" t="s">
        <v>211</v>
      </c>
      <c r="G376" s="85" t="s">
        <v>420</v>
      </c>
      <c r="H376" s="85" t="s">
        <v>200</v>
      </c>
      <c r="I376" s="85" t="s">
        <v>178</v>
      </c>
      <c r="J376" s="342">
        <v>17.149999999999999</v>
      </c>
      <c r="K376" s="353">
        <f t="shared" si="31"/>
        <v>120</v>
      </c>
      <c r="L376" s="354">
        <v>120</v>
      </c>
      <c r="M376" s="458" t="str">
        <f>IF(L376="nio","",VLOOKUP(L376,'3-Productie normen'!$B$31:$H$45,3,FALSE))</f>
        <v>3 x per week (40 weken)</v>
      </c>
      <c r="N376" s="355" t="e">
        <f t="shared" si="28"/>
        <v>#DIV/0!</v>
      </c>
      <c r="O376" s="356">
        <f>IF(L376="nio",0,IF(L376&gt;0,VLOOKUP(H376,'3-Productie normen'!A:P,VLOOKUP(L376,'3-Productie normen'!$B$31:$C$45,2,FALSE),FALSE)))/VLOOKUP(B376,'2-Kosten per locatie'!$A$13:$D$30,4,FALSE)</f>
        <v>0</v>
      </c>
      <c r="P376" s="81" t="str">
        <f>VLOOKUP(H376,'3-Productie normen'!A:T,20,FALSE)</f>
        <v>B</v>
      </c>
      <c r="Q376" s="457" t="s">
        <v>649</v>
      </c>
      <c r="S376" s="359">
        <f t="shared" si="29"/>
        <v>2058</v>
      </c>
    </row>
    <row r="377" spans="1:19" ht="14.1" customHeight="1">
      <c r="A377" s="71">
        <f t="shared" si="30"/>
        <v>377</v>
      </c>
      <c r="B377" s="50" t="s">
        <v>665</v>
      </c>
      <c r="C377" s="50" t="s">
        <v>680</v>
      </c>
      <c r="D377" s="431" t="s">
        <v>849</v>
      </c>
      <c r="E377" s="429" t="s">
        <v>193</v>
      </c>
      <c r="F377" s="349" t="s">
        <v>213</v>
      </c>
      <c r="G377" s="85" t="s">
        <v>212</v>
      </c>
      <c r="H377" s="62" t="s">
        <v>855</v>
      </c>
      <c r="I377" s="85" t="s">
        <v>91</v>
      </c>
      <c r="J377" s="342">
        <v>2.29</v>
      </c>
      <c r="K377" s="353">
        <f t="shared" si="31"/>
        <v>12</v>
      </c>
      <c r="L377" s="354">
        <v>12</v>
      </c>
      <c r="M377" s="458" t="str">
        <f>IF(L377="nio","",VLOOKUP(L377,'3-Productie normen'!$B$31:$H$45,3,FALSE))</f>
        <v>1 x per maand</v>
      </c>
      <c r="N377" s="355" t="e">
        <f t="shared" si="28"/>
        <v>#DIV/0!</v>
      </c>
      <c r="O377" s="356">
        <f>IF(L377="nio",0,IF(L377&gt;0,VLOOKUP(H377,'3-Productie normen'!A:P,VLOOKUP(L377,'3-Productie normen'!$B$31:$C$45,2,FALSE),FALSE)))/VLOOKUP(B377,'2-Kosten per locatie'!$A$13:$D$30,4,FALSE)</f>
        <v>0</v>
      </c>
      <c r="P377" s="81" t="str">
        <f>VLOOKUP(H377,'3-Productie normen'!A:T,20,FALSE)</f>
        <v>V</v>
      </c>
      <c r="Q377" s="457" t="s">
        <v>692</v>
      </c>
      <c r="S377" s="359">
        <f t="shared" si="29"/>
        <v>27.48</v>
      </c>
    </row>
    <row r="378" spans="1:19" ht="14.1" customHeight="1">
      <c r="A378" s="71">
        <f t="shared" si="30"/>
        <v>378</v>
      </c>
      <c r="B378" s="50" t="s">
        <v>665</v>
      </c>
      <c r="C378" s="50" t="s">
        <v>680</v>
      </c>
      <c r="D378" s="431" t="s">
        <v>849</v>
      </c>
      <c r="E378" s="429" t="s">
        <v>193</v>
      </c>
      <c r="F378" s="349" t="s">
        <v>214</v>
      </c>
      <c r="G378" s="85" t="s">
        <v>420</v>
      </c>
      <c r="H378" s="85" t="s">
        <v>200</v>
      </c>
      <c r="I378" s="85" t="s">
        <v>178</v>
      </c>
      <c r="J378" s="342">
        <v>9.9499999999999993</v>
      </c>
      <c r="K378" s="353">
        <f t="shared" si="31"/>
        <v>120</v>
      </c>
      <c r="L378" s="354">
        <v>120</v>
      </c>
      <c r="M378" s="458" t="str">
        <f>IF(L378="nio","",VLOOKUP(L378,'3-Productie normen'!$B$31:$H$45,3,FALSE))</f>
        <v>3 x per week (40 weken)</v>
      </c>
      <c r="N378" s="355" t="e">
        <f t="shared" si="28"/>
        <v>#DIV/0!</v>
      </c>
      <c r="O378" s="356">
        <f>IF(L378="nio",0,IF(L378&gt;0,VLOOKUP(H378,'3-Productie normen'!A:P,VLOOKUP(L378,'3-Productie normen'!$B$31:$C$45,2,FALSE),FALSE)))/VLOOKUP(B378,'2-Kosten per locatie'!$A$13:$D$30,4,FALSE)</f>
        <v>0</v>
      </c>
      <c r="P378" s="81" t="str">
        <f>VLOOKUP(H378,'3-Productie normen'!A:T,20,FALSE)</f>
        <v>B</v>
      </c>
      <c r="Q378" s="457" t="s">
        <v>649</v>
      </c>
      <c r="S378" s="359">
        <f t="shared" si="29"/>
        <v>1194</v>
      </c>
    </row>
    <row r="379" spans="1:19" ht="14.1" customHeight="1">
      <c r="A379" s="71">
        <f t="shared" si="30"/>
        <v>379</v>
      </c>
      <c r="B379" s="50" t="s">
        <v>665</v>
      </c>
      <c r="C379" s="50" t="s">
        <v>680</v>
      </c>
      <c r="D379" s="431" t="s">
        <v>849</v>
      </c>
      <c r="E379" s="429" t="s">
        <v>193</v>
      </c>
      <c r="F379" s="349" t="s">
        <v>215</v>
      </c>
      <c r="G379" s="85" t="s">
        <v>282</v>
      </c>
      <c r="H379" s="85" t="s">
        <v>237</v>
      </c>
      <c r="I379" s="85" t="s">
        <v>635</v>
      </c>
      <c r="J379" s="342">
        <v>34.869999999999997</v>
      </c>
      <c r="K379" s="353">
        <f t="shared" si="31"/>
        <v>201</v>
      </c>
      <c r="L379" s="354">
        <v>201</v>
      </c>
      <c r="M379" s="458" t="str">
        <f>IF(L379="nio","",VLOOKUP(L379,'3-Productie normen'!$B$31:$H$45,3,FALSE))</f>
        <v>5 x per week (40 weken + 1 Zomer refreshbeurt)</v>
      </c>
      <c r="N379" s="355" t="e">
        <f t="shared" si="28"/>
        <v>#DIV/0!</v>
      </c>
      <c r="O379" s="356">
        <f>IF(L379="nio",0,IF(L379&gt;0,VLOOKUP(H379,'3-Productie normen'!A:P,VLOOKUP(L379,'3-Productie normen'!$B$31:$C$45,2,FALSE),FALSE)))/VLOOKUP(B379,'2-Kosten per locatie'!$A$13:$D$30,4,FALSE)</f>
        <v>0</v>
      </c>
      <c r="P379" s="81" t="str">
        <f>VLOOKUP(H379,'3-Productie normen'!A:T,20,FALSE)</f>
        <v>L</v>
      </c>
      <c r="Q379" s="457" t="s">
        <v>649</v>
      </c>
      <c r="S379" s="359">
        <f t="shared" si="29"/>
        <v>7008.87</v>
      </c>
    </row>
    <row r="380" spans="1:19" ht="14.1" customHeight="1">
      <c r="A380" s="71">
        <f t="shared" si="30"/>
        <v>380</v>
      </c>
      <c r="B380" s="50" t="s">
        <v>665</v>
      </c>
      <c r="C380" s="50" t="s">
        <v>680</v>
      </c>
      <c r="D380" s="431" t="s">
        <v>849</v>
      </c>
      <c r="E380" s="429" t="s">
        <v>193</v>
      </c>
      <c r="F380" s="349" t="s">
        <v>216</v>
      </c>
      <c r="G380" s="85" t="s">
        <v>270</v>
      </c>
      <c r="H380" s="64" t="s">
        <v>874</v>
      </c>
      <c r="I380" s="85" t="s">
        <v>635</v>
      </c>
      <c r="J380" s="342">
        <v>55.700000762939503</v>
      </c>
      <c r="K380" s="353" t="str">
        <f t="shared" si="31"/>
        <v>nio</v>
      </c>
      <c r="L380" s="354" t="s">
        <v>659</v>
      </c>
      <c r="M380" s="458" t="str">
        <f>IF(L380="nio","",VLOOKUP(L380,'3-Productie normen'!$B$31:$H$45,3,FALSE))</f>
        <v/>
      </c>
      <c r="N380" s="355">
        <f t="shared" si="28"/>
        <v>0</v>
      </c>
      <c r="O380" s="356">
        <f>IF(L380="nio",0,IF(L380&gt;0,VLOOKUP(H380,'3-Productie normen'!A:P,VLOOKUP(L380,'3-Productie normen'!$B$31:$C$45,2,FALSE),FALSE)))/VLOOKUP(B380,'2-Kosten per locatie'!$A$13:$D$30,4,FALSE)</f>
        <v>0</v>
      </c>
      <c r="P380" s="81">
        <f>VLOOKUP(H380,'3-Productie normen'!A:T,20,FALSE)</f>
        <v>0</v>
      </c>
      <c r="Q380" s="457" t="s">
        <v>755</v>
      </c>
      <c r="S380" s="359">
        <f t="shared" si="29"/>
        <v>0</v>
      </c>
    </row>
    <row r="381" spans="1:19" ht="14.1" customHeight="1">
      <c r="A381" s="71">
        <f t="shared" si="30"/>
        <v>381</v>
      </c>
      <c r="B381" s="50" t="s">
        <v>665</v>
      </c>
      <c r="C381" s="50" t="s">
        <v>680</v>
      </c>
      <c r="D381" s="431" t="s">
        <v>849</v>
      </c>
      <c r="E381" s="429" t="s">
        <v>193</v>
      </c>
      <c r="F381" s="349" t="s">
        <v>217</v>
      </c>
      <c r="G381" s="85" t="s">
        <v>196</v>
      </c>
      <c r="H381" s="439" t="s">
        <v>195</v>
      </c>
      <c r="I381" s="85" t="s">
        <v>650</v>
      </c>
      <c r="J381" s="342">
        <v>4.3499999999999996</v>
      </c>
      <c r="K381" s="353">
        <f t="shared" si="31"/>
        <v>200</v>
      </c>
      <c r="L381" s="354">
        <v>200</v>
      </c>
      <c r="M381" s="458" t="str">
        <f>IF(L381="nio","",VLOOKUP(L381,'3-Productie normen'!$B$31:$H$45,3,FALSE))</f>
        <v>5 x per week (40 weken)</v>
      </c>
      <c r="N381" s="355" t="e">
        <f t="shared" si="28"/>
        <v>#DIV/0!</v>
      </c>
      <c r="O381" s="356">
        <f>IF(L381="nio",0,IF(L381&gt;0,VLOOKUP(H381,'3-Productie normen'!A:P,VLOOKUP(L381,'3-Productie normen'!$B$31:$C$45,2,FALSE),FALSE)))/VLOOKUP(B381,'2-Kosten per locatie'!$A$13:$D$30,4,FALSE)</f>
        <v>0</v>
      </c>
      <c r="P381" s="81" t="str">
        <f>VLOOKUP(H381,'3-Productie normen'!A:T,20,FALSE)</f>
        <v>V</v>
      </c>
      <c r="Q381" s="457" t="s">
        <v>698</v>
      </c>
      <c r="S381" s="359">
        <f t="shared" si="29"/>
        <v>869.99999999999989</v>
      </c>
    </row>
    <row r="382" spans="1:19" ht="14.1" customHeight="1">
      <c r="A382" s="71">
        <f t="shared" si="30"/>
        <v>382</v>
      </c>
      <c r="B382" s="50" t="s">
        <v>665</v>
      </c>
      <c r="C382" s="50" t="s">
        <v>680</v>
      </c>
      <c r="D382" s="431" t="s">
        <v>849</v>
      </c>
      <c r="E382" s="429" t="s">
        <v>193</v>
      </c>
      <c r="F382" s="349" t="s">
        <v>460</v>
      </c>
      <c r="G382" s="85" t="s">
        <v>203</v>
      </c>
      <c r="H382" s="64" t="s">
        <v>874</v>
      </c>
      <c r="I382" s="85" t="s">
        <v>91</v>
      </c>
      <c r="J382" s="342">
        <v>0.55000000000000004</v>
      </c>
      <c r="K382" s="353" t="str">
        <f t="shared" si="31"/>
        <v>nio</v>
      </c>
      <c r="L382" s="354" t="s">
        <v>659</v>
      </c>
      <c r="M382" s="458" t="str">
        <f>IF(L382="nio","",VLOOKUP(L382,'3-Productie normen'!$B$31:$H$45,3,FALSE))</f>
        <v/>
      </c>
      <c r="N382" s="355">
        <f t="shared" si="28"/>
        <v>0</v>
      </c>
      <c r="O382" s="356">
        <f>IF(L382="nio",0,IF(L382&gt;0,VLOOKUP(H382,'3-Productie normen'!A:P,VLOOKUP(L382,'3-Productie normen'!$B$31:$C$45,2,FALSE),FALSE)))/VLOOKUP(B382,'2-Kosten per locatie'!$A$13:$D$30,4,FALSE)</f>
        <v>0</v>
      </c>
      <c r="P382" s="81">
        <f>VLOOKUP(H382,'3-Productie normen'!A:T,20,FALSE)</f>
        <v>0</v>
      </c>
      <c r="Q382" s="457" t="s">
        <v>649</v>
      </c>
      <c r="S382" s="359">
        <f t="shared" si="29"/>
        <v>0</v>
      </c>
    </row>
    <row r="383" spans="1:19" ht="14.1" customHeight="1">
      <c r="A383" s="71">
        <f t="shared" si="30"/>
        <v>383</v>
      </c>
      <c r="B383" s="50" t="s">
        <v>665</v>
      </c>
      <c r="C383" s="50" t="s">
        <v>680</v>
      </c>
      <c r="D383" s="431" t="s">
        <v>849</v>
      </c>
      <c r="E383" s="429" t="s">
        <v>193</v>
      </c>
      <c r="F383" s="349" t="s">
        <v>218</v>
      </c>
      <c r="G383" s="85" t="s">
        <v>198</v>
      </c>
      <c r="H383" s="439" t="s">
        <v>195</v>
      </c>
      <c r="I383" s="85" t="s">
        <v>635</v>
      </c>
      <c r="J383" s="342">
        <v>31.97</v>
      </c>
      <c r="K383" s="353">
        <f t="shared" si="31"/>
        <v>200</v>
      </c>
      <c r="L383" s="354">
        <v>200</v>
      </c>
      <c r="M383" s="458" t="str">
        <f>IF(L383="nio","",VLOOKUP(L383,'3-Productie normen'!$B$31:$H$45,3,FALSE))</f>
        <v>5 x per week (40 weken)</v>
      </c>
      <c r="N383" s="355" t="e">
        <f t="shared" si="28"/>
        <v>#DIV/0!</v>
      </c>
      <c r="O383" s="356">
        <f>IF(L383="nio",0,IF(L383&gt;0,VLOOKUP(H383,'3-Productie normen'!A:P,VLOOKUP(L383,'3-Productie normen'!$B$31:$C$45,2,FALSE),FALSE)))/VLOOKUP(B383,'2-Kosten per locatie'!$A$13:$D$30,4,FALSE)</f>
        <v>0</v>
      </c>
      <c r="P383" s="81" t="str">
        <f>VLOOKUP(H383,'3-Productie normen'!A:T,20,FALSE)</f>
        <v>V</v>
      </c>
      <c r="Q383" s="457" t="s">
        <v>649</v>
      </c>
      <c r="S383" s="359">
        <f t="shared" si="29"/>
        <v>6394</v>
      </c>
    </row>
    <row r="384" spans="1:19" ht="14.1" customHeight="1">
      <c r="A384" s="71">
        <f t="shared" si="30"/>
        <v>384</v>
      </c>
      <c r="B384" s="50" t="s">
        <v>665</v>
      </c>
      <c r="C384" s="50" t="s">
        <v>680</v>
      </c>
      <c r="D384" s="431" t="s">
        <v>849</v>
      </c>
      <c r="E384" s="429" t="s">
        <v>193</v>
      </c>
      <c r="F384" s="349" t="s">
        <v>218</v>
      </c>
      <c r="G384" s="85" t="s">
        <v>198</v>
      </c>
      <c r="H384" s="439" t="s">
        <v>195</v>
      </c>
      <c r="I384" s="85" t="s">
        <v>634</v>
      </c>
      <c r="J384" s="342">
        <v>4</v>
      </c>
      <c r="K384" s="353">
        <f t="shared" si="31"/>
        <v>200</v>
      </c>
      <c r="L384" s="354">
        <v>200</v>
      </c>
      <c r="M384" s="458" t="str">
        <f>IF(L384="nio","",VLOOKUP(L384,'3-Productie normen'!$B$31:$H$45,3,FALSE))</f>
        <v>5 x per week (40 weken)</v>
      </c>
      <c r="N384" s="355" t="e">
        <f t="shared" si="28"/>
        <v>#DIV/0!</v>
      </c>
      <c r="O384" s="356">
        <f>IF(L384="nio",0,IF(L384&gt;0,VLOOKUP(H384,'3-Productie normen'!A:P,VLOOKUP(L384,'3-Productie normen'!$B$31:$C$45,2,FALSE),FALSE)))/VLOOKUP(B384,'2-Kosten per locatie'!$A$13:$D$30,4,FALSE)</f>
        <v>0</v>
      </c>
      <c r="P384" s="81" t="str">
        <f>VLOOKUP(H384,'3-Productie normen'!A:T,20,FALSE)</f>
        <v>V</v>
      </c>
      <c r="Q384" s="457" t="s">
        <v>697</v>
      </c>
      <c r="S384" s="359">
        <f t="shared" si="29"/>
        <v>800</v>
      </c>
    </row>
    <row r="385" spans="1:19" ht="14.1" customHeight="1">
      <c r="A385" s="71">
        <f t="shared" si="30"/>
        <v>385</v>
      </c>
      <c r="B385" s="50" t="s">
        <v>665</v>
      </c>
      <c r="C385" s="50" t="s">
        <v>680</v>
      </c>
      <c r="D385" s="431" t="s">
        <v>849</v>
      </c>
      <c r="E385" s="429" t="s">
        <v>193</v>
      </c>
      <c r="F385" s="349" t="s">
        <v>220</v>
      </c>
      <c r="G385" s="85" t="s">
        <v>219</v>
      </c>
      <c r="H385" s="85" t="s">
        <v>16</v>
      </c>
      <c r="I385" s="85" t="s">
        <v>90</v>
      </c>
      <c r="J385" s="342">
        <v>3.91</v>
      </c>
      <c r="K385" s="353">
        <f t="shared" si="31"/>
        <v>201</v>
      </c>
      <c r="L385" s="354">
        <v>201</v>
      </c>
      <c r="M385" s="458" t="str">
        <f>IF(L385="nio","",VLOOKUP(L385,'3-Productie normen'!$B$31:$H$45,3,FALSE))</f>
        <v>5 x per week (40 weken + 1 Zomer refreshbeurt)</v>
      </c>
      <c r="N385" s="355" t="e">
        <f t="shared" si="28"/>
        <v>#DIV/0!</v>
      </c>
      <c r="O385" s="356">
        <f>IF(L385="nio",0,IF(L385&gt;0,VLOOKUP(H385,'3-Productie normen'!A:P,VLOOKUP(L385,'3-Productie normen'!$B$31:$C$45,2,FALSE),FALSE)))/VLOOKUP(B385,'2-Kosten per locatie'!$A$13:$D$30,4,FALSE)</f>
        <v>0</v>
      </c>
      <c r="P385" s="81" t="str">
        <f>VLOOKUP(H385,'3-Productie normen'!A:T,20,FALSE)</f>
        <v>S</v>
      </c>
      <c r="Q385" s="457" t="s">
        <v>715</v>
      </c>
      <c r="S385" s="359">
        <f t="shared" si="29"/>
        <v>785.91000000000008</v>
      </c>
    </row>
    <row r="386" spans="1:19" ht="14.1" customHeight="1">
      <c r="A386" s="71">
        <f t="shared" si="30"/>
        <v>386</v>
      </c>
      <c r="B386" s="50" t="s">
        <v>665</v>
      </c>
      <c r="C386" s="50" t="s">
        <v>680</v>
      </c>
      <c r="D386" s="431" t="s">
        <v>849</v>
      </c>
      <c r="E386" s="429" t="s">
        <v>193</v>
      </c>
      <c r="F386" s="349" t="s">
        <v>221</v>
      </c>
      <c r="G386" s="85" t="s">
        <v>223</v>
      </c>
      <c r="H386" s="85" t="s">
        <v>16</v>
      </c>
      <c r="I386" s="85" t="s">
        <v>639</v>
      </c>
      <c r="J386" s="342">
        <v>9.0399999999999991</v>
      </c>
      <c r="K386" s="353">
        <f t="shared" si="31"/>
        <v>201</v>
      </c>
      <c r="L386" s="354">
        <v>201</v>
      </c>
      <c r="M386" s="458" t="str">
        <f>IF(L386="nio","",VLOOKUP(L386,'3-Productie normen'!$B$31:$H$45,3,FALSE))</f>
        <v>5 x per week (40 weken + 1 Zomer refreshbeurt)</v>
      </c>
      <c r="N386" s="355" t="e">
        <f t="shared" si="28"/>
        <v>#DIV/0!</v>
      </c>
      <c r="O386" s="356">
        <f>IF(L386="nio",0,IF(L386&gt;0,VLOOKUP(H386,'3-Productie normen'!A:P,VLOOKUP(L386,'3-Productie normen'!$B$31:$C$45,2,FALSE),FALSE)))/VLOOKUP(B386,'2-Kosten per locatie'!$A$13:$D$30,4,FALSE)</f>
        <v>0</v>
      </c>
      <c r="P386" s="81" t="str">
        <f>VLOOKUP(H386,'3-Productie normen'!A:T,20,FALSE)</f>
        <v>S</v>
      </c>
      <c r="Q386" s="457" t="s">
        <v>756</v>
      </c>
      <c r="S386" s="359">
        <f t="shared" si="29"/>
        <v>1817.0399999999997</v>
      </c>
    </row>
    <row r="387" spans="1:19" ht="14.1" customHeight="1">
      <c r="A387" s="71">
        <f t="shared" si="30"/>
        <v>387</v>
      </c>
      <c r="B387" s="50" t="s">
        <v>665</v>
      </c>
      <c r="C387" s="50" t="s">
        <v>680</v>
      </c>
      <c r="D387" s="431" t="s">
        <v>849</v>
      </c>
      <c r="E387" s="429" t="s">
        <v>193</v>
      </c>
      <c r="F387" s="349" t="s">
        <v>222</v>
      </c>
      <c r="G387" s="85" t="s">
        <v>212</v>
      </c>
      <c r="H387" s="62" t="s">
        <v>855</v>
      </c>
      <c r="I387" s="85" t="s">
        <v>90</v>
      </c>
      <c r="J387" s="342">
        <v>1.4</v>
      </c>
      <c r="K387" s="353">
        <f t="shared" si="31"/>
        <v>12</v>
      </c>
      <c r="L387" s="354">
        <v>12</v>
      </c>
      <c r="M387" s="458" t="str">
        <f>IF(L387="nio","",VLOOKUP(L387,'3-Productie normen'!$B$31:$H$45,3,FALSE))</f>
        <v>1 x per maand</v>
      </c>
      <c r="N387" s="355" t="e">
        <f t="shared" si="28"/>
        <v>#DIV/0!</v>
      </c>
      <c r="O387" s="356">
        <f>IF(L387="nio",0,IF(L387&gt;0,VLOOKUP(H387,'3-Productie normen'!A:P,VLOOKUP(L387,'3-Productie normen'!$B$31:$C$45,2,FALSE),FALSE)))/VLOOKUP(B387,'2-Kosten per locatie'!$A$13:$D$30,4,FALSE)</f>
        <v>0</v>
      </c>
      <c r="P387" s="81" t="str">
        <f>VLOOKUP(H387,'3-Productie normen'!A:T,20,FALSE)</f>
        <v>V</v>
      </c>
      <c r="Q387" s="457" t="s">
        <v>692</v>
      </c>
      <c r="S387" s="359">
        <f t="shared" si="29"/>
        <v>16.799999999999997</v>
      </c>
    </row>
    <row r="388" spans="1:19" ht="14.1" customHeight="1">
      <c r="A388" s="71">
        <f t="shared" si="30"/>
        <v>388</v>
      </c>
      <c r="B388" s="50" t="s">
        <v>665</v>
      </c>
      <c r="C388" s="50" t="s">
        <v>680</v>
      </c>
      <c r="D388" s="431" t="s">
        <v>849</v>
      </c>
      <c r="E388" s="429" t="s">
        <v>193</v>
      </c>
      <c r="F388" s="349" t="s">
        <v>224</v>
      </c>
      <c r="G388" s="85" t="s">
        <v>219</v>
      </c>
      <c r="H388" s="85" t="s">
        <v>16</v>
      </c>
      <c r="I388" s="85" t="s">
        <v>639</v>
      </c>
      <c r="J388" s="342">
        <v>1.39</v>
      </c>
      <c r="K388" s="353">
        <f t="shared" si="31"/>
        <v>201</v>
      </c>
      <c r="L388" s="354">
        <v>201</v>
      </c>
      <c r="M388" s="458" t="str">
        <f>IF(L388="nio","",VLOOKUP(L388,'3-Productie normen'!$B$31:$H$45,3,FALSE))</f>
        <v>5 x per week (40 weken + 1 Zomer refreshbeurt)</v>
      </c>
      <c r="N388" s="355" t="e">
        <f t="shared" si="28"/>
        <v>#DIV/0!</v>
      </c>
      <c r="O388" s="356">
        <f>IF(L388="nio",0,IF(L388&gt;0,VLOOKUP(H388,'3-Productie normen'!A:P,VLOOKUP(L388,'3-Productie normen'!$B$31:$C$45,2,FALSE),FALSE)))/VLOOKUP(B388,'2-Kosten per locatie'!$A$13:$D$30,4,FALSE)</f>
        <v>0</v>
      </c>
      <c r="P388" s="81" t="str">
        <f>VLOOKUP(H388,'3-Productie normen'!A:T,20,FALSE)</f>
        <v>S</v>
      </c>
      <c r="Q388" s="457" t="s">
        <v>757</v>
      </c>
      <c r="S388" s="359">
        <f t="shared" si="29"/>
        <v>279.39</v>
      </c>
    </row>
    <row r="389" spans="1:19" ht="14.1" customHeight="1">
      <c r="A389" s="71">
        <f t="shared" si="30"/>
        <v>389</v>
      </c>
      <c r="B389" s="50" t="s">
        <v>665</v>
      </c>
      <c r="C389" s="50" t="s">
        <v>680</v>
      </c>
      <c r="D389" s="431" t="s">
        <v>849</v>
      </c>
      <c r="E389" s="429" t="s">
        <v>193</v>
      </c>
      <c r="F389" s="349" t="s">
        <v>225</v>
      </c>
      <c r="G389" s="85" t="s">
        <v>203</v>
      </c>
      <c r="H389" s="64" t="s">
        <v>874</v>
      </c>
      <c r="I389" s="85" t="s">
        <v>91</v>
      </c>
      <c r="J389" s="342">
        <v>0.54000002145767201</v>
      </c>
      <c r="K389" s="353" t="str">
        <f t="shared" si="31"/>
        <v>nio</v>
      </c>
      <c r="L389" s="354" t="s">
        <v>659</v>
      </c>
      <c r="M389" s="458" t="str">
        <f>IF(L389="nio","",VLOOKUP(L389,'3-Productie normen'!$B$31:$H$45,3,FALSE))</f>
        <v/>
      </c>
      <c r="N389" s="355">
        <f t="shared" si="28"/>
        <v>0</v>
      </c>
      <c r="O389" s="356">
        <f>IF(L389="nio",0,IF(L389&gt;0,VLOOKUP(H389,'3-Productie normen'!A:P,VLOOKUP(L389,'3-Productie normen'!$B$31:$C$45,2,FALSE),FALSE)))/VLOOKUP(B389,'2-Kosten per locatie'!$A$13:$D$30,4,FALSE)</f>
        <v>0</v>
      </c>
      <c r="P389" s="81">
        <f>VLOOKUP(H389,'3-Productie normen'!A:T,20,FALSE)</f>
        <v>0</v>
      </c>
      <c r="Q389" s="457" t="s">
        <v>714</v>
      </c>
      <c r="S389" s="359">
        <f t="shared" si="29"/>
        <v>0</v>
      </c>
    </row>
    <row r="390" spans="1:19" ht="14.1" customHeight="1">
      <c r="A390" s="71">
        <f t="shared" si="30"/>
        <v>390</v>
      </c>
      <c r="B390" s="50" t="s">
        <v>665</v>
      </c>
      <c r="C390" s="50" t="s">
        <v>680</v>
      </c>
      <c r="D390" s="431" t="s">
        <v>849</v>
      </c>
      <c r="E390" s="429" t="s">
        <v>193</v>
      </c>
      <c r="F390" s="349" t="s">
        <v>227</v>
      </c>
      <c r="G390" s="85" t="s">
        <v>301</v>
      </c>
      <c r="H390" s="439" t="s">
        <v>195</v>
      </c>
      <c r="I390" s="85" t="s">
        <v>178</v>
      </c>
      <c r="J390" s="342">
        <v>21.43</v>
      </c>
      <c r="K390" s="353">
        <f t="shared" si="31"/>
        <v>200</v>
      </c>
      <c r="L390" s="354">
        <v>200</v>
      </c>
      <c r="M390" s="458" t="str">
        <f>IF(L390="nio","",VLOOKUP(L390,'3-Productie normen'!$B$31:$H$45,3,FALSE))</f>
        <v>5 x per week (40 weken)</v>
      </c>
      <c r="N390" s="355" t="e">
        <f t="shared" si="28"/>
        <v>#DIV/0!</v>
      </c>
      <c r="O390" s="356">
        <f>IF(L390="nio",0,IF(L390&gt;0,VLOOKUP(H390,'3-Productie normen'!A:P,VLOOKUP(L390,'3-Productie normen'!$B$31:$C$45,2,FALSE),FALSE)))/VLOOKUP(B390,'2-Kosten per locatie'!$A$13:$D$30,4,FALSE)</f>
        <v>0</v>
      </c>
      <c r="P390" s="81" t="str">
        <f>VLOOKUP(H390,'3-Productie normen'!A:T,20,FALSE)</f>
        <v>V</v>
      </c>
      <c r="Q390" s="457" t="s">
        <v>649</v>
      </c>
      <c r="S390" s="359">
        <f t="shared" si="29"/>
        <v>4286</v>
      </c>
    </row>
    <row r="391" spans="1:19" ht="14.1" customHeight="1">
      <c r="A391" s="71">
        <f t="shared" si="30"/>
        <v>391</v>
      </c>
      <c r="B391" s="50" t="s">
        <v>665</v>
      </c>
      <c r="C391" s="50" t="s">
        <v>680</v>
      </c>
      <c r="D391" s="431" t="s">
        <v>849</v>
      </c>
      <c r="E391" s="429" t="s">
        <v>193</v>
      </c>
      <c r="F391" s="349" t="s">
        <v>227</v>
      </c>
      <c r="G391" s="85" t="s">
        <v>278</v>
      </c>
      <c r="H391" s="439" t="s">
        <v>195</v>
      </c>
      <c r="I391" s="85" t="s">
        <v>635</v>
      </c>
      <c r="J391" s="342">
        <v>179.31</v>
      </c>
      <c r="K391" s="353">
        <f t="shared" si="31"/>
        <v>200</v>
      </c>
      <c r="L391" s="354">
        <v>200</v>
      </c>
      <c r="M391" s="458" t="str">
        <f>IF(L391="nio","",VLOOKUP(L391,'3-Productie normen'!$B$31:$H$45,3,FALSE))</f>
        <v>5 x per week (40 weken)</v>
      </c>
      <c r="N391" s="355" t="e">
        <f t="shared" si="28"/>
        <v>#DIV/0!</v>
      </c>
      <c r="O391" s="356">
        <f>IF(L391="nio",0,IF(L391&gt;0,VLOOKUP(H391,'3-Productie normen'!A:P,VLOOKUP(L391,'3-Productie normen'!$B$31:$C$45,2,FALSE),FALSE)))/VLOOKUP(B391,'2-Kosten per locatie'!$A$13:$D$30,4,FALSE)</f>
        <v>0</v>
      </c>
      <c r="P391" s="81" t="str">
        <f>VLOOKUP(H391,'3-Productie normen'!A:T,20,FALSE)</f>
        <v>V</v>
      </c>
      <c r="Q391" s="457" t="s">
        <v>649</v>
      </c>
      <c r="S391" s="359">
        <f t="shared" si="29"/>
        <v>35862</v>
      </c>
    </row>
    <row r="392" spans="1:19" ht="14.1" customHeight="1">
      <c r="A392" s="71">
        <f t="shared" si="30"/>
        <v>392</v>
      </c>
      <c r="B392" s="50" t="s">
        <v>665</v>
      </c>
      <c r="C392" s="50" t="s">
        <v>680</v>
      </c>
      <c r="D392" s="431" t="s">
        <v>849</v>
      </c>
      <c r="E392" s="429" t="s">
        <v>193</v>
      </c>
      <c r="F392" s="349" t="s">
        <v>230</v>
      </c>
      <c r="G392" s="85" t="s">
        <v>461</v>
      </c>
      <c r="H392" s="85" t="s">
        <v>237</v>
      </c>
      <c r="I392" s="85" t="s">
        <v>635</v>
      </c>
      <c r="J392" s="342">
        <v>38.930000305175803</v>
      </c>
      <c r="K392" s="353">
        <f t="shared" si="31"/>
        <v>201</v>
      </c>
      <c r="L392" s="354">
        <v>201</v>
      </c>
      <c r="M392" s="458" t="str">
        <f>IF(L392="nio","",VLOOKUP(L392,'3-Productie normen'!$B$31:$H$45,3,FALSE))</f>
        <v>5 x per week (40 weken + 1 Zomer refreshbeurt)</v>
      </c>
      <c r="N392" s="355" t="e">
        <f t="shared" si="28"/>
        <v>#DIV/0!</v>
      </c>
      <c r="O392" s="356">
        <f>IF(L392="nio",0,IF(L392&gt;0,VLOOKUP(H392,'3-Productie normen'!A:P,VLOOKUP(L392,'3-Productie normen'!$B$31:$C$45,2,FALSE),FALSE)))/VLOOKUP(B392,'2-Kosten per locatie'!$A$13:$D$30,4,FALSE)</f>
        <v>0</v>
      </c>
      <c r="P392" s="81" t="str">
        <f>VLOOKUP(H392,'3-Productie normen'!A:T,20,FALSE)</f>
        <v>L</v>
      </c>
      <c r="Q392" s="457" t="s">
        <v>649</v>
      </c>
      <c r="S392" s="359">
        <f t="shared" si="29"/>
        <v>7824.9300613403366</v>
      </c>
    </row>
    <row r="393" spans="1:19" ht="14.1" customHeight="1">
      <c r="A393" s="71">
        <f t="shared" si="30"/>
        <v>393</v>
      </c>
      <c r="B393" s="50" t="s">
        <v>665</v>
      </c>
      <c r="C393" s="50" t="s">
        <v>680</v>
      </c>
      <c r="D393" s="431" t="s">
        <v>849</v>
      </c>
      <c r="E393" s="429" t="s">
        <v>193</v>
      </c>
      <c r="F393" s="349" t="s">
        <v>231</v>
      </c>
      <c r="G393" s="85" t="s">
        <v>270</v>
      </c>
      <c r="H393" s="85" t="s">
        <v>237</v>
      </c>
      <c r="I393" s="85" t="s">
        <v>635</v>
      </c>
      <c r="J393" s="342">
        <v>55.44</v>
      </c>
      <c r="K393" s="353">
        <f t="shared" si="31"/>
        <v>201</v>
      </c>
      <c r="L393" s="354">
        <v>201</v>
      </c>
      <c r="M393" s="458" t="str">
        <f>IF(L393="nio","",VLOOKUP(L393,'3-Productie normen'!$B$31:$H$45,3,FALSE))</f>
        <v>5 x per week (40 weken + 1 Zomer refreshbeurt)</v>
      </c>
      <c r="N393" s="355" t="e">
        <f t="shared" si="28"/>
        <v>#DIV/0!</v>
      </c>
      <c r="O393" s="356">
        <f>IF(L393="nio",0,IF(L393&gt;0,VLOOKUP(H393,'3-Productie normen'!A:P,VLOOKUP(L393,'3-Productie normen'!$B$31:$C$45,2,FALSE),FALSE)))/VLOOKUP(B393,'2-Kosten per locatie'!$A$13:$D$30,4,FALSE)</f>
        <v>0</v>
      </c>
      <c r="P393" s="81" t="str">
        <f>VLOOKUP(H393,'3-Productie normen'!A:T,20,FALSE)</f>
        <v>L</v>
      </c>
      <c r="Q393" s="457" t="s">
        <v>707</v>
      </c>
      <c r="S393" s="359">
        <f t="shared" si="29"/>
        <v>11143.439999999999</v>
      </c>
    </row>
    <row r="394" spans="1:19" ht="14.1" customHeight="1">
      <c r="A394" s="71">
        <f t="shared" si="30"/>
        <v>394</v>
      </c>
      <c r="B394" s="50" t="s">
        <v>665</v>
      </c>
      <c r="C394" s="50" t="s">
        <v>680</v>
      </c>
      <c r="D394" s="431" t="s">
        <v>849</v>
      </c>
      <c r="E394" s="429" t="s">
        <v>193</v>
      </c>
      <c r="F394" s="349" t="s">
        <v>232</v>
      </c>
      <c r="G394" s="85" t="s">
        <v>270</v>
      </c>
      <c r="H394" s="85" t="s">
        <v>237</v>
      </c>
      <c r="I394" s="85" t="s">
        <v>635</v>
      </c>
      <c r="J394" s="342">
        <v>55.67</v>
      </c>
      <c r="K394" s="353">
        <f t="shared" si="31"/>
        <v>201</v>
      </c>
      <c r="L394" s="354">
        <v>201</v>
      </c>
      <c r="M394" s="458" t="str">
        <f>IF(L394="nio","",VLOOKUP(L394,'3-Productie normen'!$B$31:$H$45,3,FALSE))</f>
        <v>5 x per week (40 weken + 1 Zomer refreshbeurt)</v>
      </c>
      <c r="N394" s="355" t="e">
        <f t="shared" si="28"/>
        <v>#DIV/0!</v>
      </c>
      <c r="O394" s="356">
        <f>IF(L394="nio",0,IF(L394&gt;0,VLOOKUP(H394,'3-Productie normen'!A:P,VLOOKUP(L394,'3-Productie normen'!$B$31:$C$45,2,FALSE),FALSE)))/VLOOKUP(B394,'2-Kosten per locatie'!$A$13:$D$30,4,FALSE)</f>
        <v>0</v>
      </c>
      <c r="P394" s="81" t="str">
        <f>VLOOKUP(H394,'3-Productie normen'!A:T,20,FALSE)</f>
        <v>L</v>
      </c>
      <c r="Q394" s="457" t="s">
        <v>758</v>
      </c>
      <c r="S394" s="359">
        <f t="shared" si="29"/>
        <v>11189.67</v>
      </c>
    </row>
    <row r="395" spans="1:19" ht="14.1" customHeight="1">
      <c r="A395" s="71">
        <f t="shared" si="30"/>
        <v>395</v>
      </c>
      <c r="B395" s="50" t="s">
        <v>665</v>
      </c>
      <c r="C395" s="50" t="s">
        <v>680</v>
      </c>
      <c r="D395" s="431" t="s">
        <v>849</v>
      </c>
      <c r="E395" s="429" t="s">
        <v>193</v>
      </c>
      <c r="F395" s="349" t="s">
        <v>233</v>
      </c>
      <c r="G395" s="85" t="s">
        <v>270</v>
      </c>
      <c r="H395" s="85" t="s">
        <v>237</v>
      </c>
      <c r="I395" s="85" t="s">
        <v>635</v>
      </c>
      <c r="J395" s="342">
        <v>55.71</v>
      </c>
      <c r="K395" s="353">
        <f t="shared" si="31"/>
        <v>201</v>
      </c>
      <c r="L395" s="354">
        <v>201</v>
      </c>
      <c r="M395" s="458" t="str">
        <f>IF(L395="nio","",VLOOKUP(L395,'3-Productie normen'!$B$31:$H$45,3,FALSE))</f>
        <v>5 x per week (40 weken + 1 Zomer refreshbeurt)</v>
      </c>
      <c r="N395" s="355" t="e">
        <f t="shared" si="28"/>
        <v>#DIV/0!</v>
      </c>
      <c r="O395" s="356">
        <f>IF(L395="nio",0,IF(L395&gt;0,VLOOKUP(H395,'3-Productie normen'!A:P,VLOOKUP(L395,'3-Productie normen'!$B$31:$C$45,2,FALSE),FALSE)))/VLOOKUP(B395,'2-Kosten per locatie'!$A$13:$D$30,4,FALSE)</f>
        <v>0</v>
      </c>
      <c r="P395" s="81" t="str">
        <f>VLOOKUP(H395,'3-Productie normen'!A:T,20,FALSE)</f>
        <v>L</v>
      </c>
      <c r="Q395" s="457" t="s">
        <v>708</v>
      </c>
      <c r="S395" s="359">
        <f t="shared" si="29"/>
        <v>11197.710000000001</v>
      </c>
    </row>
    <row r="396" spans="1:19" ht="14.1" customHeight="1">
      <c r="A396" s="71">
        <f t="shared" si="30"/>
        <v>396</v>
      </c>
      <c r="B396" s="50" t="s">
        <v>665</v>
      </c>
      <c r="C396" s="50" t="s">
        <v>680</v>
      </c>
      <c r="D396" s="431" t="s">
        <v>849</v>
      </c>
      <c r="E396" s="429" t="s">
        <v>193</v>
      </c>
      <c r="F396" s="349" t="s">
        <v>236</v>
      </c>
      <c r="G396" s="85" t="s">
        <v>270</v>
      </c>
      <c r="H396" s="85" t="s">
        <v>237</v>
      </c>
      <c r="I396" s="85" t="s">
        <v>635</v>
      </c>
      <c r="J396" s="342">
        <v>55.75</v>
      </c>
      <c r="K396" s="353">
        <f t="shared" si="31"/>
        <v>201</v>
      </c>
      <c r="L396" s="354">
        <v>201</v>
      </c>
      <c r="M396" s="458" t="str">
        <f>IF(L396="nio","",VLOOKUP(L396,'3-Productie normen'!$B$31:$H$45,3,FALSE))</f>
        <v>5 x per week (40 weken + 1 Zomer refreshbeurt)</v>
      </c>
      <c r="N396" s="355" t="e">
        <f t="shared" si="28"/>
        <v>#DIV/0!</v>
      </c>
      <c r="O396" s="356">
        <f>IF(L396="nio",0,IF(L396&gt;0,VLOOKUP(H396,'3-Productie normen'!A:P,VLOOKUP(L396,'3-Productie normen'!$B$31:$C$45,2,FALSE),FALSE)))/VLOOKUP(B396,'2-Kosten per locatie'!$A$13:$D$30,4,FALSE)</f>
        <v>0</v>
      </c>
      <c r="P396" s="81" t="str">
        <f>VLOOKUP(H396,'3-Productie normen'!A:T,20,FALSE)</f>
        <v>L</v>
      </c>
      <c r="Q396" s="457" t="s">
        <v>716</v>
      </c>
      <c r="S396" s="359">
        <f t="shared" si="29"/>
        <v>11205.75</v>
      </c>
    </row>
    <row r="397" spans="1:19" ht="14.1" customHeight="1">
      <c r="A397" s="71">
        <f t="shared" si="30"/>
        <v>397</v>
      </c>
      <c r="B397" s="50" t="s">
        <v>665</v>
      </c>
      <c r="C397" s="50" t="s">
        <v>680</v>
      </c>
      <c r="D397" s="431" t="s">
        <v>849</v>
      </c>
      <c r="E397" s="429" t="s">
        <v>193</v>
      </c>
      <c r="F397" s="349" t="s">
        <v>239</v>
      </c>
      <c r="G397" s="85" t="s">
        <v>270</v>
      </c>
      <c r="H397" s="85" t="s">
        <v>237</v>
      </c>
      <c r="I397" s="85" t="s">
        <v>635</v>
      </c>
      <c r="J397" s="342">
        <v>56.220001220703097</v>
      </c>
      <c r="K397" s="353">
        <f t="shared" si="31"/>
        <v>201</v>
      </c>
      <c r="L397" s="354">
        <v>201</v>
      </c>
      <c r="M397" s="458" t="str">
        <f>IF(L397="nio","",VLOOKUP(L397,'3-Productie normen'!$B$31:$H$45,3,FALSE))</f>
        <v>5 x per week (40 weken + 1 Zomer refreshbeurt)</v>
      </c>
      <c r="N397" s="355" t="e">
        <f t="shared" si="28"/>
        <v>#DIV/0!</v>
      </c>
      <c r="O397" s="356">
        <f>IF(L397="nio",0,IF(L397&gt;0,VLOOKUP(H397,'3-Productie normen'!A:P,VLOOKUP(L397,'3-Productie normen'!$B$31:$C$45,2,FALSE),FALSE)))/VLOOKUP(B397,'2-Kosten per locatie'!$A$13:$D$30,4,FALSE)</f>
        <v>0</v>
      </c>
      <c r="P397" s="81" t="str">
        <f>VLOOKUP(H397,'3-Productie normen'!A:T,20,FALSE)</f>
        <v>L</v>
      </c>
      <c r="Q397" s="457" t="s">
        <v>716</v>
      </c>
      <c r="S397" s="359">
        <f t="shared" si="29"/>
        <v>11300.220245361323</v>
      </c>
    </row>
    <row r="398" spans="1:19" ht="14.1" customHeight="1">
      <c r="A398" s="71">
        <f t="shared" si="30"/>
        <v>398</v>
      </c>
      <c r="B398" s="50" t="s">
        <v>665</v>
      </c>
      <c r="C398" s="50" t="s">
        <v>680</v>
      </c>
      <c r="D398" s="431" t="s">
        <v>849</v>
      </c>
      <c r="E398" s="429" t="s">
        <v>193</v>
      </c>
      <c r="F398" s="349" t="s">
        <v>240</v>
      </c>
      <c r="G398" s="85" t="s">
        <v>282</v>
      </c>
      <c r="H398" s="85" t="s">
        <v>237</v>
      </c>
      <c r="I398" s="85" t="s">
        <v>635</v>
      </c>
      <c r="J398" s="342">
        <v>55.75</v>
      </c>
      <c r="K398" s="353">
        <f t="shared" si="31"/>
        <v>201</v>
      </c>
      <c r="L398" s="354">
        <v>201</v>
      </c>
      <c r="M398" s="458" t="str">
        <f>IF(L398="nio","",VLOOKUP(L398,'3-Productie normen'!$B$31:$H$45,3,FALSE))</f>
        <v>5 x per week (40 weken + 1 Zomer refreshbeurt)</v>
      </c>
      <c r="N398" s="355" t="e">
        <f t="shared" si="28"/>
        <v>#DIV/0!</v>
      </c>
      <c r="O398" s="356">
        <f>IF(L398="nio",0,IF(L398&gt;0,VLOOKUP(H398,'3-Productie normen'!A:P,VLOOKUP(L398,'3-Productie normen'!$B$31:$C$45,2,FALSE),FALSE)))/VLOOKUP(B398,'2-Kosten per locatie'!$A$13:$D$30,4,FALSE)</f>
        <v>0</v>
      </c>
      <c r="P398" s="81" t="str">
        <f>VLOOKUP(H398,'3-Productie normen'!A:T,20,FALSE)</f>
        <v>L</v>
      </c>
      <c r="Q398" s="457" t="s">
        <v>649</v>
      </c>
      <c r="S398" s="359">
        <f t="shared" si="29"/>
        <v>11205.75</v>
      </c>
    </row>
    <row r="399" spans="1:19" ht="14.1" customHeight="1">
      <c r="A399" s="71">
        <f t="shared" si="30"/>
        <v>399</v>
      </c>
      <c r="B399" s="50" t="s">
        <v>665</v>
      </c>
      <c r="C399" s="50" t="s">
        <v>680</v>
      </c>
      <c r="D399" s="431" t="s">
        <v>849</v>
      </c>
      <c r="E399" s="429" t="s">
        <v>193</v>
      </c>
      <c r="F399" s="349" t="s">
        <v>241</v>
      </c>
      <c r="G399" s="85" t="s">
        <v>223</v>
      </c>
      <c r="H399" s="85" t="s">
        <v>16</v>
      </c>
      <c r="I399" s="85" t="s">
        <v>639</v>
      </c>
      <c r="J399" s="342">
        <v>10.53</v>
      </c>
      <c r="K399" s="353">
        <f t="shared" si="31"/>
        <v>201</v>
      </c>
      <c r="L399" s="354">
        <v>201</v>
      </c>
      <c r="M399" s="458" t="str">
        <f>IF(L399="nio","",VLOOKUP(L399,'3-Productie normen'!$B$31:$H$45,3,FALSE))</f>
        <v>5 x per week (40 weken + 1 Zomer refreshbeurt)</v>
      </c>
      <c r="N399" s="355" t="e">
        <f t="shared" si="28"/>
        <v>#DIV/0!</v>
      </c>
      <c r="O399" s="356">
        <f>IF(L399="nio",0,IF(L399&gt;0,VLOOKUP(H399,'3-Productie normen'!A:P,VLOOKUP(L399,'3-Productie normen'!$B$31:$C$45,2,FALSE),FALSE)))/VLOOKUP(B399,'2-Kosten per locatie'!$A$13:$D$30,4,FALSE)</f>
        <v>0</v>
      </c>
      <c r="P399" s="81" t="str">
        <f>VLOOKUP(H399,'3-Productie normen'!A:T,20,FALSE)</f>
        <v>S</v>
      </c>
      <c r="Q399" s="457" t="s">
        <v>730</v>
      </c>
      <c r="S399" s="359">
        <f t="shared" si="29"/>
        <v>2116.5299999999997</v>
      </c>
    </row>
    <row r="400" spans="1:19" ht="14.1" customHeight="1">
      <c r="A400" s="71">
        <f t="shared" si="30"/>
        <v>400</v>
      </c>
      <c r="B400" s="50" t="s">
        <v>665</v>
      </c>
      <c r="C400" s="50" t="s">
        <v>680</v>
      </c>
      <c r="D400" s="431" t="s">
        <v>849</v>
      </c>
      <c r="E400" s="429" t="s">
        <v>193</v>
      </c>
      <c r="F400" s="349" t="s">
        <v>284</v>
      </c>
      <c r="G400" s="85" t="s">
        <v>196</v>
      </c>
      <c r="H400" s="439" t="s">
        <v>195</v>
      </c>
      <c r="I400" s="85" t="s">
        <v>634</v>
      </c>
      <c r="J400" s="342">
        <v>5.49</v>
      </c>
      <c r="K400" s="353">
        <f t="shared" si="31"/>
        <v>200</v>
      </c>
      <c r="L400" s="354">
        <v>200</v>
      </c>
      <c r="M400" s="458" t="str">
        <f>IF(L400="nio","",VLOOKUP(L400,'3-Productie normen'!$B$31:$H$45,3,FALSE))</f>
        <v>5 x per week (40 weken)</v>
      </c>
      <c r="N400" s="355" t="e">
        <f t="shared" si="28"/>
        <v>#DIV/0!</v>
      </c>
      <c r="O400" s="356">
        <f>IF(L400="nio",0,IF(L400&gt;0,VLOOKUP(H400,'3-Productie normen'!A:P,VLOOKUP(L400,'3-Productie normen'!$B$31:$C$45,2,FALSE),FALSE)))/VLOOKUP(B400,'2-Kosten per locatie'!$A$13:$D$30,4,FALSE)</f>
        <v>0</v>
      </c>
      <c r="P400" s="81" t="str">
        <f>VLOOKUP(H400,'3-Productie normen'!A:T,20,FALSE)</f>
        <v>V</v>
      </c>
      <c r="Q400" s="457" t="s">
        <v>697</v>
      </c>
      <c r="S400" s="359">
        <f t="shared" si="29"/>
        <v>1098</v>
      </c>
    </row>
    <row r="401" spans="1:19" ht="14.1" customHeight="1">
      <c r="A401" s="71">
        <f t="shared" si="30"/>
        <v>401</v>
      </c>
      <c r="B401" s="50" t="s">
        <v>665</v>
      </c>
      <c r="C401" s="50" t="s">
        <v>680</v>
      </c>
      <c r="D401" s="431" t="s">
        <v>849</v>
      </c>
      <c r="E401" s="429" t="s">
        <v>193</v>
      </c>
      <c r="F401" s="349" t="s">
        <v>285</v>
      </c>
      <c r="G401" s="85" t="s">
        <v>282</v>
      </c>
      <c r="H401" s="85" t="s">
        <v>237</v>
      </c>
      <c r="I401" s="85" t="s">
        <v>652</v>
      </c>
      <c r="J401" s="342">
        <v>55.3</v>
      </c>
      <c r="K401" s="353">
        <f t="shared" si="31"/>
        <v>201</v>
      </c>
      <c r="L401" s="354">
        <v>201</v>
      </c>
      <c r="M401" s="458" t="str">
        <f>IF(L401="nio","",VLOOKUP(L401,'3-Productie normen'!$B$31:$H$45,3,FALSE))</f>
        <v>5 x per week (40 weken + 1 Zomer refreshbeurt)</v>
      </c>
      <c r="N401" s="355" t="e">
        <f t="shared" si="28"/>
        <v>#DIV/0!</v>
      </c>
      <c r="O401" s="356">
        <f>IF(L401="nio",0,IF(L401&gt;0,VLOOKUP(H401,'3-Productie normen'!A:P,VLOOKUP(L401,'3-Productie normen'!$B$31:$C$45,2,FALSE),FALSE)))/VLOOKUP(B401,'2-Kosten per locatie'!$A$13:$D$30,4,FALSE)</f>
        <v>0</v>
      </c>
      <c r="P401" s="81" t="str">
        <f>VLOOKUP(H401,'3-Productie normen'!A:T,20,FALSE)</f>
        <v>L</v>
      </c>
      <c r="Q401" s="457" t="s">
        <v>649</v>
      </c>
      <c r="S401" s="359">
        <f t="shared" si="29"/>
        <v>11115.3</v>
      </c>
    </row>
    <row r="402" spans="1:19" ht="14.1" customHeight="1">
      <c r="A402" s="71">
        <f t="shared" si="30"/>
        <v>402</v>
      </c>
      <c r="B402" s="50" t="s">
        <v>665</v>
      </c>
      <c r="C402" s="50" t="s">
        <v>680</v>
      </c>
      <c r="D402" s="431" t="s">
        <v>849</v>
      </c>
      <c r="E402" s="429" t="s">
        <v>193</v>
      </c>
      <c r="F402" s="349" t="s">
        <v>286</v>
      </c>
      <c r="G402" s="85" t="s">
        <v>223</v>
      </c>
      <c r="H402" s="85" t="s">
        <v>16</v>
      </c>
      <c r="I402" s="85" t="s">
        <v>639</v>
      </c>
      <c r="J402" s="342">
        <v>5.75</v>
      </c>
      <c r="K402" s="353">
        <f t="shared" si="31"/>
        <v>201</v>
      </c>
      <c r="L402" s="354">
        <v>201</v>
      </c>
      <c r="M402" s="458" t="str">
        <f>IF(L402="nio","",VLOOKUP(L402,'3-Productie normen'!$B$31:$H$45,3,FALSE))</f>
        <v>5 x per week (40 weken + 1 Zomer refreshbeurt)</v>
      </c>
      <c r="N402" s="355" t="e">
        <f t="shared" si="28"/>
        <v>#DIV/0!</v>
      </c>
      <c r="O402" s="356">
        <f>IF(L402="nio",0,IF(L402&gt;0,VLOOKUP(H402,'3-Productie normen'!A:P,VLOOKUP(L402,'3-Productie normen'!$B$31:$C$45,2,FALSE),FALSE)))/VLOOKUP(B402,'2-Kosten per locatie'!$A$13:$D$30,4,FALSE)</f>
        <v>0</v>
      </c>
      <c r="P402" s="81" t="str">
        <f>VLOOKUP(H402,'3-Productie normen'!A:T,20,FALSE)</f>
        <v>S</v>
      </c>
      <c r="Q402" s="457" t="s">
        <v>759</v>
      </c>
      <c r="S402" s="359">
        <f t="shared" si="29"/>
        <v>1155.75</v>
      </c>
    </row>
    <row r="403" spans="1:19" ht="14.1" customHeight="1">
      <c r="A403" s="71">
        <f t="shared" si="30"/>
        <v>403</v>
      </c>
      <c r="B403" s="50" t="s">
        <v>665</v>
      </c>
      <c r="C403" s="50" t="s">
        <v>680</v>
      </c>
      <c r="D403" s="431" t="s">
        <v>849</v>
      </c>
      <c r="E403" s="429" t="s">
        <v>193</v>
      </c>
      <c r="F403" s="349" t="s">
        <v>287</v>
      </c>
      <c r="G403" s="85" t="s">
        <v>203</v>
      </c>
      <c r="H403" s="64" t="s">
        <v>874</v>
      </c>
      <c r="I403" s="85" t="s">
        <v>90</v>
      </c>
      <c r="J403" s="342">
        <v>1.54</v>
      </c>
      <c r="K403" s="353" t="str">
        <f t="shared" si="31"/>
        <v>nio</v>
      </c>
      <c r="L403" s="354" t="s">
        <v>659</v>
      </c>
      <c r="M403" s="458" t="str">
        <f>IF(L403="nio","",VLOOKUP(L403,'3-Productie normen'!$B$31:$H$45,3,FALSE))</f>
        <v/>
      </c>
      <c r="N403" s="355">
        <f t="shared" si="28"/>
        <v>0</v>
      </c>
      <c r="O403" s="356">
        <f>IF(L403="nio",0,IF(L403&gt;0,VLOOKUP(H403,'3-Productie normen'!A:P,VLOOKUP(L403,'3-Productie normen'!$B$31:$C$45,2,FALSE),FALSE)))/VLOOKUP(B403,'2-Kosten per locatie'!$A$13:$D$30,4,FALSE)</f>
        <v>0</v>
      </c>
      <c r="P403" s="81">
        <f>VLOOKUP(H403,'3-Productie normen'!A:T,20,FALSE)</f>
        <v>0</v>
      </c>
      <c r="Q403" s="457" t="s">
        <v>760</v>
      </c>
      <c r="S403" s="359">
        <f t="shared" si="29"/>
        <v>0</v>
      </c>
    </row>
    <row r="404" spans="1:19" ht="14.1" customHeight="1">
      <c r="A404" s="71">
        <f t="shared" si="30"/>
        <v>404</v>
      </c>
      <c r="B404" s="50" t="s">
        <v>665</v>
      </c>
      <c r="C404" s="50" t="s">
        <v>680</v>
      </c>
      <c r="D404" s="431" t="s">
        <v>849</v>
      </c>
      <c r="E404" s="429" t="s">
        <v>193</v>
      </c>
      <c r="F404" s="349" t="s">
        <v>288</v>
      </c>
      <c r="G404" s="85" t="s">
        <v>420</v>
      </c>
      <c r="H404" s="85" t="s">
        <v>200</v>
      </c>
      <c r="I404" s="85" t="s">
        <v>178</v>
      </c>
      <c r="J404" s="342">
        <v>5.8499999046325701</v>
      </c>
      <c r="K404" s="353">
        <f t="shared" si="31"/>
        <v>120</v>
      </c>
      <c r="L404" s="354">
        <v>120</v>
      </c>
      <c r="M404" s="458" t="str">
        <f>IF(L404="nio","",VLOOKUP(L404,'3-Productie normen'!$B$31:$H$45,3,FALSE))</f>
        <v>3 x per week (40 weken)</v>
      </c>
      <c r="N404" s="355" t="e">
        <f t="shared" si="28"/>
        <v>#DIV/0!</v>
      </c>
      <c r="O404" s="356">
        <f>IF(L404="nio",0,IF(L404&gt;0,VLOOKUP(H404,'3-Productie normen'!A:P,VLOOKUP(L404,'3-Productie normen'!$B$31:$C$45,2,FALSE),FALSE)))/VLOOKUP(B404,'2-Kosten per locatie'!$A$13:$D$30,4,FALSE)</f>
        <v>0</v>
      </c>
      <c r="P404" s="81" t="str">
        <f>VLOOKUP(H404,'3-Productie normen'!A:T,20,FALSE)</f>
        <v>B</v>
      </c>
      <c r="Q404" s="457" t="s">
        <v>649</v>
      </c>
      <c r="S404" s="359">
        <f t="shared" si="29"/>
        <v>701.99998855590843</v>
      </c>
    </row>
    <row r="405" spans="1:19" ht="14.1" customHeight="1">
      <c r="A405" s="71">
        <f t="shared" si="30"/>
        <v>405</v>
      </c>
      <c r="B405" s="50" t="s">
        <v>665</v>
      </c>
      <c r="C405" s="50" t="s">
        <v>680</v>
      </c>
      <c r="D405" s="431" t="s">
        <v>849</v>
      </c>
      <c r="E405" s="429" t="s">
        <v>193</v>
      </c>
      <c r="F405" s="349" t="s">
        <v>290</v>
      </c>
      <c r="G405" s="85" t="s">
        <v>198</v>
      </c>
      <c r="H405" s="439" t="s">
        <v>195</v>
      </c>
      <c r="I405" s="85" t="s">
        <v>635</v>
      </c>
      <c r="J405" s="342">
        <v>114.96</v>
      </c>
      <c r="K405" s="353">
        <f t="shared" si="31"/>
        <v>200</v>
      </c>
      <c r="L405" s="354">
        <v>200</v>
      </c>
      <c r="M405" s="458" t="str">
        <f>IF(L405="nio","",VLOOKUP(L405,'3-Productie normen'!$B$31:$H$45,3,FALSE))</f>
        <v>5 x per week (40 weken)</v>
      </c>
      <c r="N405" s="355" t="e">
        <f t="shared" si="28"/>
        <v>#DIV/0!</v>
      </c>
      <c r="O405" s="356">
        <f>IF(L405="nio",0,IF(L405&gt;0,VLOOKUP(H405,'3-Productie normen'!A:P,VLOOKUP(L405,'3-Productie normen'!$B$31:$C$45,2,FALSE),FALSE)))/VLOOKUP(B405,'2-Kosten per locatie'!$A$13:$D$30,4,FALSE)</f>
        <v>0</v>
      </c>
      <c r="P405" s="81" t="str">
        <f>VLOOKUP(H405,'3-Productie normen'!A:T,20,FALSE)</f>
        <v>V</v>
      </c>
      <c r="Q405" s="457" t="s">
        <v>649</v>
      </c>
      <c r="S405" s="359">
        <f t="shared" si="29"/>
        <v>22992</v>
      </c>
    </row>
    <row r="406" spans="1:19" ht="14.1" customHeight="1">
      <c r="A406" s="71">
        <f t="shared" si="30"/>
        <v>406</v>
      </c>
      <c r="B406" s="50" t="s">
        <v>665</v>
      </c>
      <c r="C406" s="50" t="s">
        <v>680</v>
      </c>
      <c r="D406" s="431" t="s">
        <v>849</v>
      </c>
      <c r="E406" s="429" t="s">
        <v>193</v>
      </c>
      <c r="F406" s="349" t="s">
        <v>291</v>
      </c>
      <c r="G406" s="85" t="s">
        <v>270</v>
      </c>
      <c r="H406" s="85" t="s">
        <v>237</v>
      </c>
      <c r="I406" s="85" t="s">
        <v>635</v>
      </c>
      <c r="J406" s="342">
        <v>63.9</v>
      </c>
      <c r="K406" s="353">
        <f t="shared" si="31"/>
        <v>201</v>
      </c>
      <c r="L406" s="354">
        <v>201</v>
      </c>
      <c r="M406" s="458" t="str">
        <f>IF(L406="nio","",VLOOKUP(L406,'3-Productie normen'!$B$31:$H$45,3,FALSE))</f>
        <v>5 x per week (40 weken + 1 Zomer refreshbeurt)</v>
      </c>
      <c r="N406" s="355" t="e">
        <f t="shared" si="28"/>
        <v>#DIV/0!</v>
      </c>
      <c r="O406" s="356">
        <f>IF(L406="nio",0,IF(L406&gt;0,VLOOKUP(H406,'3-Productie normen'!A:P,VLOOKUP(L406,'3-Productie normen'!$B$31:$C$45,2,FALSE),FALSE)))/VLOOKUP(B406,'2-Kosten per locatie'!$A$13:$D$30,4,FALSE)</f>
        <v>0</v>
      </c>
      <c r="P406" s="81" t="str">
        <f>VLOOKUP(H406,'3-Productie normen'!A:T,20,FALSE)</f>
        <v>L</v>
      </c>
      <c r="Q406" s="457" t="s">
        <v>710</v>
      </c>
      <c r="S406" s="359">
        <f t="shared" si="29"/>
        <v>12843.9</v>
      </c>
    </row>
    <row r="407" spans="1:19" ht="14.1" customHeight="1">
      <c r="A407" s="71">
        <f t="shared" si="30"/>
        <v>407</v>
      </c>
      <c r="B407" s="50" t="s">
        <v>665</v>
      </c>
      <c r="C407" s="50" t="s">
        <v>680</v>
      </c>
      <c r="D407" s="431" t="s">
        <v>849</v>
      </c>
      <c r="E407" s="429" t="s">
        <v>193</v>
      </c>
      <c r="F407" s="349" t="s">
        <v>292</v>
      </c>
      <c r="G407" s="85" t="s">
        <v>270</v>
      </c>
      <c r="H407" s="85" t="s">
        <v>237</v>
      </c>
      <c r="I407" s="85" t="s">
        <v>635</v>
      </c>
      <c r="J407" s="342">
        <v>63.9</v>
      </c>
      <c r="K407" s="353">
        <f t="shared" si="31"/>
        <v>201</v>
      </c>
      <c r="L407" s="354">
        <v>201</v>
      </c>
      <c r="M407" s="458" t="str">
        <f>IF(L407="nio","",VLOOKUP(L407,'3-Productie normen'!$B$31:$H$45,3,FALSE))</f>
        <v>5 x per week (40 weken + 1 Zomer refreshbeurt)</v>
      </c>
      <c r="N407" s="355" t="e">
        <f t="shared" si="28"/>
        <v>#DIV/0!</v>
      </c>
      <c r="O407" s="356">
        <f>IF(L407="nio",0,IF(L407&gt;0,VLOOKUP(H407,'3-Productie normen'!A:P,VLOOKUP(L407,'3-Productie normen'!$B$31:$C$45,2,FALSE),FALSE)))/VLOOKUP(B407,'2-Kosten per locatie'!$A$13:$D$30,4,FALSE)</f>
        <v>0</v>
      </c>
      <c r="P407" s="81" t="str">
        <f>VLOOKUP(H407,'3-Productie normen'!A:T,20,FALSE)</f>
        <v>L</v>
      </c>
      <c r="Q407" s="457" t="s">
        <v>702</v>
      </c>
      <c r="S407" s="359">
        <f t="shared" si="29"/>
        <v>12843.9</v>
      </c>
    </row>
    <row r="408" spans="1:19" ht="14.1" customHeight="1">
      <c r="A408" s="71">
        <f t="shared" si="30"/>
        <v>408</v>
      </c>
      <c r="B408" s="50" t="s">
        <v>665</v>
      </c>
      <c r="C408" s="50" t="s">
        <v>680</v>
      </c>
      <c r="D408" s="431" t="s">
        <v>849</v>
      </c>
      <c r="E408" s="429" t="s">
        <v>193</v>
      </c>
      <c r="F408" s="349" t="s">
        <v>293</v>
      </c>
      <c r="G408" s="85" t="s">
        <v>223</v>
      </c>
      <c r="H408" s="85" t="s">
        <v>16</v>
      </c>
      <c r="I408" s="85" t="s">
        <v>639</v>
      </c>
      <c r="J408" s="342">
        <v>5.36</v>
      </c>
      <c r="K408" s="353">
        <f t="shared" si="31"/>
        <v>201</v>
      </c>
      <c r="L408" s="354">
        <v>201</v>
      </c>
      <c r="M408" s="458" t="str">
        <f>IF(L408="nio","",VLOOKUP(L408,'3-Productie normen'!$B$31:$H$45,3,FALSE))</f>
        <v>5 x per week (40 weken + 1 Zomer refreshbeurt)</v>
      </c>
      <c r="N408" s="355" t="e">
        <f t="shared" si="28"/>
        <v>#DIV/0!</v>
      </c>
      <c r="O408" s="356">
        <f>IF(L408="nio",0,IF(L408&gt;0,VLOOKUP(H408,'3-Productie normen'!A:P,VLOOKUP(L408,'3-Productie normen'!$B$31:$C$45,2,FALSE),FALSE)))/VLOOKUP(B408,'2-Kosten per locatie'!$A$13:$D$30,4,FALSE)</f>
        <v>0</v>
      </c>
      <c r="P408" s="81" t="str">
        <f>VLOOKUP(H408,'3-Productie normen'!A:T,20,FALSE)</f>
        <v>S</v>
      </c>
      <c r="Q408" s="457" t="s">
        <v>759</v>
      </c>
      <c r="S408" s="359">
        <f t="shared" si="29"/>
        <v>1077.3600000000001</v>
      </c>
    </row>
    <row r="409" spans="1:19" ht="14.1" customHeight="1">
      <c r="A409" s="71">
        <f t="shared" si="30"/>
        <v>409</v>
      </c>
      <c r="B409" s="50" t="s">
        <v>665</v>
      </c>
      <c r="C409" s="50" t="s">
        <v>680</v>
      </c>
      <c r="D409" s="431" t="s">
        <v>849</v>
      </c>
      <c r="E409" s="429" t="s">
        <v>193</v>
      </c>
      <c r="F409" s="349" t="s">
        <v>294</v>
      </c>
      <c r="G409" s="85" t="s">
        <v>270</v>
      </c>
      <c r="H409" s="85" t="s">
        <v>237</v>
      </c>
      <c r="I409" s="85" t="s">
        <v>635</v>
      </c>
      <c r="J409" s="342">
        <v>63.46</v>
      </c>
      <c r="K409" s="353">
        <f t="shared" si="31"/>
        <v>201</v>
      </c>
      <c r="L409" s="354">
        <v>201</v>
      </c>
      <c r="M409" s="458" t="str">
        <f>IF(L409="nio","",VLOOKUP(L409,'3-Productie normen'!$B$31:$H$45,3,FALSE))</f>
        <v>5 x per week (40 weken + 1 Zomer refreshbeurt)</v>
      </c>
      <c r="N409" s="355" t="e">
        <f t="shared" si="28"/>
        <v>#DIV/0!</v>
      </c>
      <c r="O409" s="356">
        <f>IF(L409="nio",0,IF(L409&gt;0,VLOOKUP(H409,'3-Productie normen'!A:P,VLOOKUP(L409,'3-Productie normen'!$B$31:$C$45,2,FALSE),FALSE)))/VLOOKUP(B409,'2-Kosten per locatie'!$A$13:$D$30,4,FALSE)</f>
        <v>0</v>
      </c>
      <c r="P409" s="81" t="str">
        <f>VLOOKUP(H409,'3-Productie normen'!A:T,20,FALSE)</f>
        <v>L</v>
      </c>
      <c r="Q409" s="457" t="s">
        <v>702</v>
      </c>
      <c r="S409" s="359">
        <f t="shared" si="29"/>
        <v>12755.460000000001</v>
      </c>
    </row>
    <row r="410" spans="1:19" ht="14.1" customHeight="1">
      <c r="A410" s="71">
        <f t="shared" si="30"/>
        <v>410</v>
      </c>
      <c r="B410" s="50" t="s">
        <v>665</v>
      </c>
      <c r="C410" s="50" t="s">
        <v>680</v>
      </c>
      <c r="D410" s="431" t="s">
        <v>849</v>
      </c>
      <c r="E410" s="429" t="s">
        <v>193</v>
      </c>
      <c r="F410" s="349" t="s">
        <v>295</v>
      </c>
      <c r="G410" s="85" t="s">
        <v>223</v>
      </c>
      <c r="H410" s="85" t="s">
        <v>16</v>
      </c>
      <c r="I410" s="85" t="s">
        <v>639</v>
      </c>
      <c r="J410" s="342">
        <v>5.36</v>
      </c>
      <c r="K410" s="353">
        <f t="shared" si="31"/>
        <v>201</v>
      </c>
      <c r="L410" s="354">
        <v>201</v>
      </c>
      <c r="M410" s="458" t="str">
        <f>IF(L410="nio","",VLOOKUP(L410,'3-Productie normen'!$B$31:$H$45,3,FALSE))</f>
        <v>5 x per week (40 weken + 1 Zomer refreshbeurt)</v>
      </c>
      <c r="N410" s="355" t="e">
        <f t="shared" si="28"/>
        <v>#DIV/0!</v>
      </c>
      <c r="O410" s="356">
        <f>IF(L410="nio",0,IF(L410&gt;0,VLOOKUP(H410,'3-Productie normen'!A:P,VLOOKUP(L410,'3-Productie normen'!$B$31:$C$45,2,FALSE),FALSE)))/VLOOKUP(B410,'2-Kosten per locatie'!$A$13:$D$30,4,FALSE)</f>
        <v>0</v>
      </c>
      <c r="P410" s="81" t="str">
        <f>VLOOKUP(H410,'3-Productie normen'!A:T,20,FALSE)</f>
        <v>S</v>
      </c>
      <c r="Q410" s="457" t="s">
        <v>759</v>
      </c>
      <c r="S410" s="359">
        <f t="shared" si="29"/>
        <v>1077.3600000000001</v>
      </c>
    </row>
    <row r="411" spans="1:19" ht="14.1" customHeight="1">
      <c r="A411" s="71">
        <f t="shared" si="30"/>
        <v>411</v>
      </c>
      <c r="B411" s="50" t="s">
        <v>665</v>
      </c>
      <c r="C411" s="50" t="s">
        <v>680</v>
      </c>
      <c r="D411" s="431" t="s">
        <v>849</v>
      </c>
      <c r="E411" s="429" t="s">
        <v>193</v>
      </c>
      <c r="F411" s="349" t="s">
        <v>296</v>
      </c>
      <c r="G411" s="85" t="s">
        <v>219</v>
      </c>
      <c r="H411" s="85" t="s">
        <v>16</v>
      </c>
      <c r="I411" s="85" t="s">
        <v>639</v>
      </c>
      <c r="J411" s="342">
        <v>1.3500000238418599</v>
      </c>
      <c r="K411" s="353">
        <f t="shared" si="31"/>
        <v>201</v>
      </c>
      <c r="L411" s="354">
        <v>201</v>
      </c>
      <c r="M411" s="458" t="str">
        <f>IF(L411="nio","",VLOOKUP(L411,'3-Productie normen'!$B$31:$H$45,3,FALSE))</f>
        <v>5 x per week (40 weken + 1 Zomer refreshbeurt)</v>
      </c>
      <c r="N411" s="355" t="e">
        <f t="shared" si="28"/>
        <v>#DIV/0!</v>
      </c>
      <c r="O411" s="356">
        <f>IF(L411="nio",0,IF(L411&gt;0,VLOOKUP(H411,'3-Productie normen'!A:P,VLOOKUP(L411,'3-Productie normen'!$B$31:$C$45,2,FALSE),FALSE)))/VLOOKUP(B411,'2-Kosten per locatie'!$A$13:$D$30,4,FALSE)</f>
        <v>0</v>
      </c>
      <c r="P411" s="81" t="str">
        <f>VLOOKUP(H411,'3-Productie normen'!A:T,20,FALSE)</f>
        <v>S</v>
      </c>
      <c r="Q411" s="457" t="s">
        <v>761</v>
      </c>
      <c r="S411" s="359">
        <f t="shared" si="29"/>
        <v>271.35000479221384</v>
      </c>
    </row>
    <row r="412" spans="1:19" ht="14.1" customHeight="1">
      <c r="A412" s="71">
        <f t="shared" si="30"/>
        <v>412</v>
      </c>
      <c r="B412" s="50" t="s">
        <v>666</v>
      </c>
      <c r="C412" s="50" t="s">
        <v>681</v>
      </c>
      <c r="D412" s="431" t="s">
        <v>849</v>
      </c>
      <c r="E412" s="429" t="s">
        <v>193</v>
      </c>
      <c r="F412" s="349" t="s">
        <v>194</v>
      </c>
      <c r="G412" s="85" t="s">
        <v>196</v>
      </c>
      <c r="H412" s="439" t="s">
        <v>195</v>
      </c>
      <c r="I412" s="85" t="s">
        <v>650</v>
      </c>
      <c r="J412" s="342">
        <v>8.9799995422363299</v>
      </c>
      <c r="K412" s="353">
        <f t="shared" si="31"/>
        <v>200</v>
      </c>
      <c r="L412" s="354">
        <v>200</v>
      </c>
      <c r="M412" s="458" t="str">
        <f>IF(L412="nio","",VLOOKUP(L412,'3-Productie normen'!$B$31:$H$45,3,FALSE))</f>
        <v>5 x per week (40 weken)</v>
      </c>
      <c r="N412" s="355" t="e">
        <f t="shared" si="28"/>
        <v>#DIV/0!</v>
      </c>
      <c r="O412" s="356">
        <f>IF(L412="nio",0,IF(L412&gt;0,VLOOKUP(H412,'3-Productie normen'!A:P,VLOOKUP(L412,'3-Productie normen'!$B$31:$C$45,2,FALSE),FALSE)))/VLOOKUP(B412,'2-Kosten per locatie'!$A$13:$D$30,4,FALSE)</f>
        <v>0</v>
      </c>
      <c r="P412" s="81" t="str">
        <f>VLOOKUP(H412,'3-Productie normen'!A:T,20,FALSE)</f>
        <v>V</v>
      </c>
      <c r="Q412" s="457" t="s">
        <v>649</v>
      </c>
      <c r="S412" s="359">
        <f t="shared" si="29"/>
        <v>1795.9999084472661</v>
      </c>
    </row>
    <row r="413" spans="1:19" ht="14.1" customHeight="1">
      <c r="A413" s="71">
        <f t="shared" si="30"/>
        <v>413</v>
      </c>
      <c r="B413" s="50" t="s">
        <v>666</v>
      </c>
      <c r="C413" s="50" t="s">
        <v>681</v>
      </c>
      <c r="D413" s="431" t="s">
        <v>849</v>
      </c>
      <c r="E413" s="429" t="s">
        <v>193</v>
      </c>
      <c r="F413" s="349" t="s">
        <v>197</v>
      </c>
      <c r="G413" s="85" t="s">
        <v>198</v>
      </c>
      <c r="H413" s="439" t="s">
        <v>195</v>
      </c>
      <c r="I413" s="85" t="s">
        <v>635</v>
      </c>
      <c r="J413" s="342">
        <v>151.38999999999999</v>
      </c>
      <c r="K413" s="353">
        <f t="shared" si="31"/>
        <v>200</v>
      </c>
      <c r="L413" s="354">
        <v>200</v>
      </c>
      <c r="M413" s="458" t="str">
        <f>IF(L413="nio","",VLOOKUP(L413,'3-Productie normen'!$B$31:$H$45,3,FALSE))</f>
        <v>5 x per week (40 weken)</v>
      </c>
      <c r="N413" s="355" t="e">
        <f t="shared" si="28"/>
        <v>#DIV/0!</v>
      </c>
      <c r="O413" s="356">
        <f>IF(L413="nio",0,IF(L413&gt;0,VLOOKUP(H413,'3-Productie normen'!A:P,VLOOKUP(L413,'3-Productie normen'!$B$31:$C$45,2,FALSE),FALSE)))/VLOOKUP(B413,'2-Kosten per locatie'!$A$13:$D$30,4,FALSE)</f>
        <v>0</v>
      </c>
      <c r="P413" s="81" t="str">
        <f>VLOOKUP(H413,'3-Productie normen'!A:T,20,FALSE)</f>
        <v>V</v>
      </c>
      <c r="Q413" s="457" t="s">
        <v>649</v>
      </c>
      <c r="S413" s="359">
        <f t="shared" si="29"/>
        <v>30277.999999999996</v>
      </c>
    </row>
    <row r="414" spans="1:19" ht="14.1" customHeight="1">
      <c r="A414" s="71">
        <f t="shared" si="30"/>
        <v>414</v>
      </c>
      <c r="B414" s="50" t="s">
        <v>666</v>
      </c>
      <c r="C414" s="50" t="s">
        <v>681</v>
      </c>
      <c r="D414" s="431" t="s">
        <v>849</v>
      </c>
      <c r="E414" s="429" t="s">
        <v>193</v>
      </c>
      <c r="F414" s="349" t="s">
        <v>197</v>
      </c>
      <c r="G414" s="85" t="s">
        <v>198</v>
      </c>
      <c r="H414" s="439" t="s">
        <v>195</v>
      </c>
      <c r="I414" s="85" t="s">
        <v>638</v>
      </c>
      <c r="J414" s="342">
        <v>31.110000610351602</v>
      </c>
      <c r="K414" s="353">
        <f t="shared" si="31"/>
        <v>200</v>
      </c>
      <c r="L414" s="354">
        <v>200</v>
      </c>
      <c r="M414" s="458" t="str">
        <f>IF(L414="nio","",VLOOKUP(L414,'3-Productie normen'!$B$31:$H$45,3,FALSE))</f>
        <v>5 x per week (40 weken)</v>
      </c>
      <c r="N414" s="355" t="e">
        <f t="shared" si="28"/>
        <v>#DIV/0!</v>
      </c>
      <c r="O414" s="356">
        <f>IF(L414="nio",0,IF(L414&gt;0,VLOOKUP(H414,'3-Productie normen'!A:P,VLOOKUP(L414,'3-Productie normen'!$B$31:$C$45,2,FALSE),FALSE)))/VLOOKUP(B414,'2-Kosten per locatie'!$A$13:$D$30,4,FALSE)</f>
        <v>0</v>
      </c>
      <c r="P414" s="81" t="str">
        <f>VLOOKUP(H414,'3-Productie normen'!A:T,20,FALSE)</f>
        <v>V</v>
      </c>
      <c r="Q414" s="457" t="s">
        <v>649</v>
      </c>
      <c r="S414" s="359">
        <f t="shared" si="29"/>
        <v>6222.0001220703207</v>
      </c>
    </row>
    <row r="415" spans="1:19" ht="14.1" customHeight="1">
      <c r="A415" s="71">
        <f t="shared" si="30"/>
        <v>415</v>
      </c>
      <c r="B415" s="50" t="s">
        <v>666</v>
      </c>
      <c r="C415" s="50" t="s">
        <v>681</v>
      </c>
      <c r="D415" s="431" t="s">
        <v>849</v>
      </c>
      <c r="E415" s="429" t="s">
        <v>193</v>
      </c>
      <c r="F415" s="349" t="s">
        <v>199</v>
      </c>
      <c r="G415" s="85" t="s">
        <v>270</v>
      </c>
      <c r="H415" s="85" t="s">
        <v>237</v>
      </c>
      <c r="I415" s="85" t="s">
        <v>635</v>
      </c>
      <c r="J415" s="342">
        <v>54.090000152587898</v>
      </c>
      <c r="K415" s="353">
        <f t="shared" si="31"/>
        <v>201</v>
      </c>
      <c r="L415" s="354">
        <v>201</v>
      </c>
      <c r="M415" s="458" t="str">
        <f>IF(L415="nio","",VLOOKUP(L415,'3-Productie normen'!$B$31:$H$45,3,FALSE))</f>
        <v>5 x per week (40 weken + 1 Zomer refreshbeurt)</v>
      </c>
      <c r="N415" s="355" t="e">
        <f t="shared" si="28"/>
        <v>#DIV/0!</v>
      </c>
      <c r="O415" s="356">
        <f>IF(L415="nio",0,IF(L415&gt;0,VLOOKUP(H415,'3-Productie normen'!A:P,VLOOKUP(L415,'3-Productie normen'!$B$31:$C$45,2,FALSE),FALSE)))/VLOOKUP(B415,'2-Kosten per locatie'!$A$13:$D$30,4,FALSE)</f>
        <v>0</v>
      </c>
      <c r="P415" s="81" t="str">
        <f>VLOOKUP(H415,'3-Productie normen'!A:T,20,FALSE)</f>
        <v>L</v>
      </c>
      <c r="Q415" s="457" t="s">
        <v>762</v>
      </c>
      <c r="S415" s="359">
        <f t="shared" si="29"/>
        <v>10872.090030670168</v>
      </c>
    </row>
    <row r="416" spans="1:19" ht="14.1" customHeight="1">
      <c r="A416" s="71">
        <f t="shared" si="30"/>
        <v>416</v>
      </c>
      <c r="B416" s="50" t="s">
        <v>666</v>
      </c>
      <c r="C416" s="50" t="s">
        <v>681</v>
      </c>
      <c r="D416" s="431" t="s">
        <v>849</v>
      </c>
      <c r="E416" s="429" t="s">
        <v>193</v>
      </c>
      <c r="F416" s="349" t="s">
        <v>202</v>
      </c>
      <c r="G416" s="85" t="s">
        <v>270</v>
      </c>
      <c r="H416" s="85" t="s">
        <v>237</v>
      </c>
      <c r="I416" s="85" t="s">
        <v>635</v>
      </c>
      <c r="J416" s="342">
        <v>53.580001831054702</v>
      </c>
      <c r="K416" s="353">
        <f t="shared" si="31"/>
        <v>201</v>
      </c>
      <c r="L416" s="354">
        <v>201</v>
      </c>
      <c r="M416" s="458" t="str">
        <f>IF(L416="nio","",VLOOKUP(L416,'3-Productie normen'!$B$31:$H$45,3,FALSE))</f>
        <v>5 x per week (40 weken + 1 Zomer refreshbeurt)</v>
      </c>
      <c r="N416" s="355" t="e">
        <f t="shared" si="28"/>
        <v>#DIV/0!</v>
      </c>
      <c r="O416" s="356">
        <f>IF(L416="nio",0,IF(L416&gt;0,VLOOKUP(H416,'3-Productie normen'!A:P,VLOOKUP(L416,'3-Productie normen'!$B$31:$C$45,2,FALSE),FALSE)))/VLOOKUP(B416,'2-Kosten per locatie'!$A$13:$D$30,4,FALSE)</f>
        <v>0</v>
      </c>
      <c r="P416" s="81" t="str">
        <f>VLOOKUP(H416,'3-Productie normen'!A:T,20,FALSE)</f>
        <v>L</v>
      </c>
      <c r="Q416" s="457" t="s">
        <v>762</v>
      </c>
      <c r="S416" s="359">
        <f t="shared" si="29"/>
        <v>10769.580368041996</v>
      </c>
    </row>
    <row r="417" spans="1:19" ht="14.1" customHeight="1">
      <c r="A417" s="71">
        <f t="shared" si="30"/>
        <v>417</v>
      </c>
      <c r="B417" s="50" t="s">
        <v>666</v>
      </c>
      <c r="C417" s="50" t="s">
        <v>681</v>
      </c>
      <c r="D417" s="431" t="s">
        <v>849</v>
      </c>
      <c r="E417" s="429" t="s">
        <v>193</v>
      </c>
      <c r="F417" s="349" t="s">
        <v>204</v>
      </c>
      <c r="G417" s="85" t="s">
        <v>270</v>
      </c>
      <c r="H417" s="85" t="s">
        <v>237</v>
      </c>
      <c r="I417" s="85" t="s">
        <v>635</v>
      </c>
      <c r="J417" s="342">
        <v>53.580001831054702</v>
      </c>
      <c r="K417" s="353">
        <f t="shared" si="31"/>
        <v>201</v>
      </c>
      <c r="L417" s="354">
        <v>201</v>
      </c>
      <c r="M417" s="458" t="str">
        <f>IF(L417="nio","",VLOOKUP(L417,'3-Productie normen'!$B$31:$H$45,3,FALSE))</f>
        <v>5 x per week (40 weken + 1 Zomer refreshbeurt)</v>
      </c>
      <c r="N417" s="355" t="e">
        <f t="shared" ref="N417:N480" si="32">IF(L417="nio",0,IF(L417&gt;0,L417*J417/O417,0))</f>
        <v>#DIV/0!</v>
      </c>
      <c r="O417" s="356">
        <f>IF(L417="nio",0,IF(L417&gt;0,VLOOKUP(H417,'3-Productie normen'!A:P,VLOOKUP(L417,'3-Productie normen'!$B$31:$C$45,2,FALSE),FALSE)))/VLOOKUP(B417,'2-Kosten per locatie'!$A$13:$D$30,4,FALSE)</f>
        <v>0</v>
      </c>
      <c r="P417" s="81" t="str">
        <f>VLOOKUP(H417,'3-Productie normen'!A:T,20,FALSE)</f>
        <v>L</v>
      </c>
      <c r="Q417" s="457" t="s">
        <v>762</v>
      </c>
      <c r="S417" s="359">
        <f t="shared" ref="S417:S480" si="33">IF(L417="nio",0,K417*J417)</f>
        <v>10769.580368041996</v>
      </c>
    </row>
    <row r="418" spans="1:19" ht="14.1" customHeight="1">
      <c r="A418" s="71">
        <f t="shared" ref="A418:A481" si="34">A417+1</f>
        <v>418</v>
      </c>
      <c r="B418" s="50" t="s">
        <v>666</v>
      </c>
      <c r="C418" s="50" t="s">
        <v>681</v>
      </c>
      <c r="D418" s="431" t="s">
        <v>849</v>
      </c>
      <c r="E418" s="429" t="s">
        <v>193</v>
      </c>
      <c r="F418" s="349" t="s">
        <v>205</v>
      </c>
      <c r="G418" s="85" t="s">
        <v>270</v>
      </c>
      <c r="H418" s="85" t="s">
        <v>237</v>
      </c>
      <c r="I418" s="85" t="s">
        <v>635</v>
      </c>
      <c r="J418" s="342">
        <v>53.650001525878899</v>
      </c>
      <c r="K418" s="353">
        <f t="shared" ref="K418:K481" si="35">L418</f>
        <v>201</v>
      </c>
      <c r="L418" s="354">
        <v>201</v>
      </c>
      <c r="M418" s="458" t="str">
        <f>IF(L418="nio","",VLOOKUP(L418,'3-Productie normen'!$B$31:$H$45,3,FALSE))</f>
        <v>5 x per week (40 weken + 1 Zomer refreshbeurt)</v>
      </c>
      <c r="N418" s="355" t="e">
        <f t="shared" si="32"/>
        <v>#DIV/0!</v>
      </c>
      <c r="O418" s="356">
        <f>IF(L418="nio",0,IF(L418&gt;0,VLOOKUP(H418,'3-Productie normen'!A:P,VLOOKUP(L418,'3-Productie normen'!$B$31:$C$45,2,FALSE),FALSE)))/VLOOKUP(B418,'2-Kosten per locatie'!$A$13:$D$30,4,FALSE)</f>
        <v>0</v>
      </c>
      <c r="P418" s="81" t="str">
        <f>VLOOKUP(H418,'3-Productie normen'!A:T,20,FALSE)</f>
        <v>L</v>
      </c>
      <c r="Q418" s="457" t="s">
        <v>762</v>
      </c>
      <c r="S418" s="359">
        <f t="shared" si="33"/>
        <v>10783.650306701658</v>
      </c>
    </row>
    <row r="419" spans="1:19" ht="14.1" customHeight="1">
      <c r="A419" s="71">
        <f t="shared" si="34"/>
        <v>419</v>
      </c>
      <c r="B419" s="50" t="s">
        <v>666</v>
      </c>
      <c r="C419" s="50" t="s">
        <v>681</v>
      </c>
      <c r="D419" s="431" t="s">
        <v>849</v>
      </c>
      <c r="E419" s="429" t="s">
        <v>193</v>
      </c>
      <c r="F419" s="349" t="s">
        <v>207</v>
      </c>
      <c r="G419" s="85" t="s">
        <v>270</v>
      </c>
      <c r="H419" s="85" t="s">
        <v>237</v>
      </c>
      <c r="I419" s="85" t="s">
        <v>635</v>
      </c>
      <c r="J419" s="342">
        <v>53.650001525878899</v>
      </c>
      <c r="K419" s="353">
        <f t="shared" si="35"/>
        <v>201</v>
      </c>
      <c r="L419" s="354">
        <v>201</v>
      </c>
      <c r="M419" s="458" t="str">
        <f>IF(L419="nio","",VLOOKUP(L419,'3-Productie normen'!$B$31:$H$45,3,FALSE))</f>
        <v>5 x per week (40 weken + 1 Zomer refreshbeurt)</v>
      </c>
      <c r="N419" s="355" t="e">
        <f t="shared" si="32"/>
        <v>#DIV/0!</v>
      </c>
      <c r="O419" s="356">
        <f>IF(L419="nio",0,IF(L419&gt;0,VLOOKUP(H419,'3-Productie normen'!A:P,VLOOKUP(L419,'3-Productie normen'!$B$31:$C$45,2,FALSE),FALSE)))/VLOOKUP(B419,'2-Kosten per locatie'!$A$13:$D$30,4,FALSE)</f>
        <v>0</v>
      </c>
      <c r="P419" s="81" t="str">
        <f>VLOOKUP(H419,'3-Productie normen'!A:T,20,FALSE)</f>
        <v>L</v>
      </c>
      <c r="Q419" s="457" t="s">
        <v>762</v>
      </c>
      <c r="S419" s="359">
        <f t="shared" si="33"/>
        <v>10783.650306701658</v>
      </c>
    </row>
    <row r="420" spans="1:19" ht="14.1" customHeight="1">
      <c r="A420" s="71">
        <f t="shared" si="34"/>
        <v>420</v>
      </c>
      <c r="B420" s="50" t="s">
        <v>666</v>
      </c>
      <c r="C420" s="50" t="s">
        <v>681</v>
      </c>
      <c r="D420" s="431" t="s">
        <v>849</v>
      </c>
      <c r="E420" s="429" t="s">
        <v>193</v>
      </c>
      <c r="F420" s="349" t="s">
        <v>208</v>
      </c>
      <c r="G420" s="85" t="s">
        <v>196</v>
      </c>
      <c r="H420" s="439" t="s">
        <v>195</v>
      </c>
      <c r="I420" s="85" t="s">
        <v>650</v>
      </c>
      <c r="J420" s="342">
        <v>4</v>
      </c>
      <c r="K420" s="353">
        <f t="shared" si="35"/>
        <v>200</v>
      </c>
      <c r="L420" s="354">
        <v>200</v>
      </c>
      <c r="M420" s="458" t="str">
        <f>IF(L420="nio","",VLOOKUP(L420,'3-Productie normen'!$B$31:$H$45,3,FALSE))</f>
        <v>5 x per week (40 weken)</v>
      </c>
      <c r="N420" s="355" t="e">
        <f t="shared" si="32"/>
        <v>#DIV/0!</v>
      </c>
      <c r="O420" s="356">
        <f>IF(L420="nio",0,IF(L420&gt;0,VLOOKUP(H420,'3-Productie normen'!A:P,VLOOKUP(L420,'3-Productie normen'!$B$31:$C$45,2,FALSE),FALSE)))/VLOOKUP(B420,'2-Kosten per locatie'!$A$13:$D$30,4,FALSE)</f>
        <v>0</v>
      </c>
      <c r="P420" s="81" t="str">
        <f>VLOOKUP(H420,'3-Productie normen'!A:T,20,FALSE)</f>
        <v>V</v>
      </c>
      <c r="Q420" s="457" t="s">
        <v>649</v>
      </c>
      <c r="S420" s="359">
        <f t="shared" si="33"/>
        <v>800</v>
      </c>
    </row>
    <row r="421" spans="1:19" ht="14.1" customHeight="1">
      <c r="A421" s="71">
        <f t="shared" si="34"/>
        <v>421</v>
      </c>
      <c r="B421" s="50" t="s">
        <v>666</v>
      </c>
      <c r="C421" s="50" t="s">
        <v>681</v>
      </c>
      <c r="D421" s="431" t="s">
        <v>849</v>
      </c>
      <c r="E421" s="429" t="s">
        <v>193</v>
      </c>
      <c r="F421" s="349" t="s">
        <v>208</v>
      </c>
      <c r="G421" s="85" t="s">
        <v>196</v>
      </c>
      <c r="H421" s="439" t="s">
        <v>195</v>
      </c>
      <c r="I421" s="85" t="s">
        <v>638</v>
      </c>
      <c r="J421" s="342">
        <v>10.2399997711182</v>
      </c>
      <c r="K421" s="353">
        <f t="shared" si="35"/>
        <v>200</v>
      </c>
      <c r="L421" s="354">
        <v>200</v>
      </c>
      <c r="M421" s="458" t="str">
        <f>IF(L421="nio","",VLOOKUP(L421,'3-Productie normen'!$B$31:$H$45,3,FALSE))</f>
        <v>5 x per week (40 weken)</v>
      </c>
      <c r="N421" s="355" t="e">
        <f t="shared" si="32"/>
        <v>#DIV/0!</v>
      </c>
      <c r="O421" s="356">
        <f>IF(L421="nio",0,IF(L421&gt;0,VLOOKUP(H421,'3-Productie normen'!A:P,VLOOKUP(L421,'3-Productie normen'!$B$31:$C$45,2,FALSE),FALSE)))/VLOOKUP(B421,'2-Kosten per locatie'!$A$13:$D$30,4,FALSE)</f>
        <v>0</v>
      </c>
      <c r="P421" s="81" t="str">
        <f>VLOOKUP(H421,'3-Productie normen'!A:T,20,FALSE)</f>
        <v>V</v>
      </c>
      <c r="Q421" s="457" t="s">
        <v>649</v>
      </c>
      <c r="S421" s="359">
        <f t="shared" si="33"/>
        <v>2047.9999542236399</v>
      </c>
    </row>
    <row r="422" spans="1:19" ht="14.1" customHeight="1">
      <c r="A422" s="71">
        <f t="shared" si="34"/>
        <v>422</v>
      </c>
      <c r="B422" s="50" t="s">
        <v>666</v>
      </c>
      <c r="C422" s="50" t="s">
        <v>681</v>
      </c>
      <c r="D422" s="431" t="s">
        <v>849</v>
      </c>
      <c r="E422" s="429" t="s">
        <v>193</v>
      </c>
      <c r="F422" s="349" t="s">
        <v>210</v>
      </c>
      <c r="G422" s="85" t="s">
        <v>270</v>
      </c>
      <c r="H422" s="85" t="s">
        <v>237</v>
      </c>
      <c r="I422" s="85" t="s">
        <v>635</v>
      </c>
      <c r="J422" s="342">
        <v>53.599998474121101</v>
      </c>
      <c r="K422" s="353">
        <f t="shared" si="35"/>
        <v>201</v>
      </c>
      <c r="L422" s="354">
        <v>201</v>
      </c>
      <c r="M422" s="458" t="str">
        <f>IF(L422="nio","",VLOOKUP(L422,'3-Productie normen'!$B$31:$H$45,3,FALSE))</f>
        <v>5 x per week (40 weken + 1 Zomer refreshbeurt)</v>
      </c>
      <c r="N422" s="355" t="e">
        <f t="shared" si="32"/>
        <v>#DIV/0!</v>
      </c>
      <c r="O422" s="356">
        <f>IF(L422="nio",0,IF(L422&gt;0,VLOOKUP(H422,'3-Productie normen'!A:P,VLOOKUP(L422,'3-Productie normen'!$B$31:$C$45,2,FALSE),FALSE)))/VLOOKUP(B422,'2-Kosten per locatie'!$A$13:$D$30,4,FALSE)</f>
        <v>0</v>
      </c>
      <c r="P422" s="81" t="str">
        <f>VLOOKUP(H422,'3-Productie normen'!A:T,20,FALSE)</f>
        <v>L</v>
      </c>
      <c r="Q422" s="457" t="s">
        <v>762</v>
      </c>
      <c r="S422" s="359">
        <f t="shared" si="33"/>
        <v>10773.599693298342</v>
      </c>
    </row>
    <row r="423" spans="1:19" ht="14.1" customHeight="1">
      <c r="A423" s="71">
        <f t="shared" si="34"/>
        <v>423</v>
      </c>
      <c r="B423" s="50" t="s">
        <v>666</v>
      </c>
      <c r="C423" s="50" t="s">
        <v>681</v>
      </c>
      <c r="D423" s="431" t="s">
        <v>849</v>
      </c>
      <c r="E423" s="429" t="s">
        <v>193</v>
      </c>
      <c r="F423" s="349" t="s">
        <v>211</v>
      </c>
      <c r="G423" s="85" t="s">
        <v>270</v>
      </c>
      <c r="H423" s="85" t="s">
        <v>237</v>
      </c>
      <c r="I423" s="85" t="s">
        <v>635</v>
      </c>
      <c r="J423" s="342">
        <v>54.090000152587898</v>
      </c>
      <c r="K423" s="353">
        <f t="shared" si="35"/>
        <v>201</v>
      </c>
      <c r="L423" s="354">
        <v>201</v>
      </c>
      <c r="M423" s="458" t="str">
        <f>IF(L423="nio","",VLOOKUP(L423,'3-Productie normen'!$B$31:$H$45,3,FALSE))</f>
        <v>5 x per week (40 weken + 1 Zomer refreshbeurt)</v>
      </c>
      <c r="N423" s="355" t="e">
        <f t="shared" si="32"/>
        <v>#DIV/0!</v>
      </c>
      <c r="O423" s="356">
        <f>IF(L423="nio",0,IF(L423&gt;0,VLOOKUP(H423,'3-Productie normen'!A:P,VLOOKUP(L423,'3-Productie normen'!$B$31:$C$45,2,FALSE),FALSE)))/VLOOKUP(B423,'2-Kosten per locatie'!$A$13:$D$30,4,FALSE)</f>
        <v>0</v>
      </c>
      <c r="P423" s="81" t="str">
        <f>VLOOKUP(H423,'3-Productie normen'!A:T,20,FALSE)</f>
        <v>L</v>
      </c>
      <c r="Q423" s="457" t="s">
        <v>762</v>
      </c>
      <c r="S423" s="359">
        <f t="shared" si="33"/>
        <v>10872.090030670168</v>
      </c>
    </row>
    <row r="424" spans="1:19" ht="14.1" customHeight="1">
      <c r="A424" s="71">
        <f t="shared" si="34"/>
        <v>424</v>
      </c>
      <c r="B424" s="50" t="s">
        <v>666</v>
      </c>
      <c r="C424" s="50" t="s">
        <v>681</v>
      </c>
      <c r="D424" s="431" t="s">
        <v>849</v>
      </c>
      <c r="E424" s="429" t="s">
        <v>193</v>
      </c>
      <c r="F424" s="349" t="s">
        <v>213</v>
      </c>
      <c r="G424" s="85" t="s">
        <v>270</v>
      </c>
      <c r="H424" s="85" t="s">
        <v>237</v>
      </c>
      <c r="I424" s="85" t="s">
        <v>635</v>
      </c>
      <c r="J424" s="342">
        <v>51.56</v>
      </c>
      <c r="K424" s="353">
        <f t="shared" si="35"/>
        <v>201</v>
      </c>
      <c r="L424" s="354">
        <v>201</v>
      </c>
      <c r="M424" s="458" t="str">
        <f>IF(L424="nio","",VLOOKUP(L424,'3-Productie normen'!$B$31:$H$45,3,FALSE))</f>
        <v>5 x per week (40 weken + 1 Zomer refreshbeurt)</v>
      </c>
      <c r="N424" s="355" t="e">
        <f t="shared" si="32"/>
        <v>#DIV/0!</v>
      </c>
      <c r="O424" s="356">
        <f>IF(L424="nio",0,IF(L424&gt;0,VLOOKUP(H424,'3-Productie normen'!A:P,VLOOKUP(L424,'3-Productie normen'!$B$31:$C$45,2,FALSE),FALSE)))/VLOOKUP(B424,'2-Kosten per locatie'!$A$13:$D$30,4,FALSE)</f>
        <v>0</v>
      </c>
      <c r="P424" s="81" t="str">
        <f>VLOOKUP(H424,'3-Productie normen'!A:T,20,FALSE)</f>
        <v>L</v>
      </c>
      <c r="Q424" s="457" t="s">
        <v>762</v>
      </c>
      <c r="S424" s="359">
        <f t="shared" si="33"/>
        <v>10363.560000000001</v>
      </c>
    </row>
    <row r="425" spans="1:19" ht="14.1" customHeight="1">
      <c r="A425" s="71">
        <f t="shared" si="34"/>
        <v>425</v>
      </c>
      <c r="B425" s="50" t="s">
        <v>666</v>
      </c>
      <c r="C425" s="50" t="s">
        <v>681</v>
      </c>
      <c r="D425" s="431" t="s">
        <v>849</v>
      </c>
      <c r="E425" s="429" t="s">
        <v>193</v>
      </c>
      <c r="F425" s="349" t="s">
        <v>214</v>
      </c>
      <c r="G425" s="85" t="s">
        <v>270</v>
      </c>
      <c r="H425" s="85" t="s">
        <v>237</v>
      </c>
      <c r="I425" s="85" t="s">
        <v>635</v>
      </c>
      <c r="J425" s="342">
        <v>53.549999237060497</v>
      </c>
      <c r="K425" s="353">
        <f t="shared" si="35"/>
        <v>201</v>
      </c>
      <c r="L425" s="354">
        <v>201</v>
      </c>
      <c r="M425" s="458" t="str">
        <f>IF(L425="nio","",VLOOKUP(L425,'3-Productie normen'!$B$31:$H$45,3,FALSE))</f>
        <v>5 x per week (40 weken + 1 Zomer refreshbeurt)</v>
      </c>
      <c r="N425" s="355" t="e">
        <f t="shared" si="32"/>
        <v>#DIV/0!</v>
      </c>
      <c r="O425" s="356">
        <f>IF(L425="nio",0,IF(L425&gt;0,VLOOKUP(H425,'3-Productie normen'!A:P,VLOOKUP(L425,'3-Productie normen'!$B$31:$C$45,2,FALSE),FALSE)))/VLOOKUP(B425,'2-Kosten per locatie'!$A$13:$D$30,4,FALSE)</f>
        <v>0</v>
      </c>
      <c r="P425" s="81" t="str">
        <f>VLOOKUP(H425,'3-Productie normen'!A:T,20,FALSE)</f>
        <v>L</v>
      </c>
      <c r="Q425" s="457" t="s">
        <v>763</v>
      </c>
      <c r="S425" s="359">
        <f t="shared" si="33"/>
        <v>10763.549846649161</v>
      </c>
    </row>
    <row r="426" spans="1:19" ht="14.1" customHeight="1">
      <c r="A426" s="71">
        <f t="shared" si="34"/>
        <v>426</v>
      </c>
      <c r="B426" s="50" t="s">
        <v>666</v>
      </c>
      <c r="C426" s="50" t="s">
        <v>681</v>
      </c>
      <c r="D426" s="431" t="s">
        <v>849</v>
      </c>
      <c r="E426" s="429" t="s">
        <v>193</v>
      </c>
      <c r="F426" s="349" t="s">
        <v>215</v>
      </c>
      <c r="G426" s="85" t="s">
        <v>270</v>
      </c>
      <c r="H426" s="85" t="s">
        <v>237</v>
      </c>
      <c r="I426" s="85" t="s">
        <v>635</v>
      </c>
      <c r="J426" s="342">
        <v>52.049999237060497</v>
      </c>
      <c r="K426" s="353">
        <f t="shared" si="35"/>
        <v>201</v>
      </c>
      <c r="L426" s="354">
        <v>201</v>
      </c>
      <c r="M426" s="458" t="str">
        <f>IF(L426="nio","",VLOOKUP(L426,'3-Productie normen'!$B$31:$H$45,3,FALSE))</f>
        <v>5 x per week (40 weken + 1 Zomer refreshbeurt)</v>
      </c>
      <c r="N426" s="355" t="e">
        <f t="shared" si="32"/>
        <v>#DIV/0!</v>
      </c>
      <c r="O426" s="356">
        <f>IF(L426="nio",0,IF(L426&gt;0,VLOOKUP(H426,'3-Productie normen'!A:P,VLOOKUP(L426,'3-Productie normen'!$B$31:$C$45,2,FALSE),FALSE)))/VLOOKUP(B426,'2-Kosten per locatie'!$A$13:$D$30,4,FALSE)</f>
        <v>0</v>
      </c>
      <c r="P426" s="81" t="str">
        <f>VLOOKUP(H426,'3-Productie normen'!A:T,20,FALSE)</f>
        <v>L</v>
      </c>
      <c r="Q426" s="457" t="s">
        <v>763</v>
      </c>
      <c r="S426" s="359">
        <f t="shared" si="33"/>
        <v>10462.049846649161</v>
      </c>
    </row>
    <row r="427" spans="1:19" ht="14.1" customHeight="1">
      <c r="A427" s="71">
        <f t="shared" si="34"/>
        <v>427</v>
      </c>
      <c r="B427" s="50" t="s">
        <v>666</v>
      </c>
      <c r="C427" s="50" t="s">
        <v>681</v>
      </c>
      <c r="D427" s="431" t="s">
        <v>849</v>
      </c>
      <c r="E427" s="429" t="s">
        <v>193</v>
      </c>
      <c r="F427" s="349" t="s">
        <v>216</v>
      </c>
      <c r="G427" s="85" t="s">
        <v>277</v>
      </c>
      <c r="H427" s="85" t="s">
        <v>200</v>
      </c>
      <c r="I427" s="85" t="s">
        <v>635</v>
      </c>
      <c r="J427" s="342">
        <v>14.800000190734901</v>
      </c>
      <c r="K427" s="353">
        <f t="shared" si="35"/>
        <v>120</v>
      </c>
      <c r="L427" s="354">
        <v>120</v>
      </c>
      <c r="M427" s="458" t="str">
        <f>IF(L427="nio","",VLOOKUP(L427,'3-Productie normen'!$B$31:$H$45,3,FALSE))</f>
        <v>3 x per week (40 weken)</v>
      </c>
      <c r="N427" s="355" t="e">
        <f t="shared" si="32"/>
        <v>#DIV/0!</v>
      </c>
      <c r="O427" s="356">
        <f>IF(L427="nio",0,IF(L427&gt;0,VLOOKUP(H427,'3-Productie normen'!A:P,VLOOKUP(L427,'3-Productie normen'!$B$31:$C$45,2,FALSE),FALSE)))/VLOOKUP(B427,'2-Kosten per locatie'!$A$13:$D$30,4,FALSE)</f>
        <v>0</v>
      </c>
      <c r="P427" s="81" t="str">
        <f>VLOOKUP(H427,'3-Productie normen'!A:T,20,FALSE)</f>
        <v>B</v>
      </c>
      <c r="Q427" s="457" t="s">
        <v>649</v>
      </c>
      <c r="S427" s="359">
        <f t="shared" si="33"/>
        <v>1776.0000228881881</v>
      </c>
    </row>
    <row r="428" spans="1:19" ht="14.1" customHeight="1">
      <c r="A428" s="71">
        <f t="shared" si="34"/>
        <v>428</v>
      </c>
      <c r="B428" s="50" t="s">
        <v>666</v>
      </c>
      <c r="C428" s="50" t="s">
        <v>681</v>
      </c>
      <c r="D428" s="431" t="s">
        <v>849</v>
      </c>
      <c r="E428" s="429" t="s">
        <v>193</v>
      </c>
      <c r="F428" s="349" t="s">
        <v>217</v>
      </c>
      <c r="G428" s="85" t="s">
        <v>422</v>
      </c>
      <c r="H428" s="85" t="s">
        <v>200</v>
      </c>
      <c r="I428" s="85" t="s">
        <v>635</v>
      </c>
      <c r="J428" s="342">
        <v>14.800000190734901</v>
      </c>
      <c r="K428" s="353">
        <f t="shared" si="35"/>
        <v>120</v>
      </c>
      <c r="L428" s="354">
        <v>120</v>
      </c>
      <c r="M428" s="458" t="str">
        <f>IF(L428="nio","",VLOOKUP(L428,'3-Productie normen'!$B$31:$H$45,3,FALSE))</f>
        <v>3 x per week (40 weken)</v>
      </c>
      <c r="N428" s="355" t="e">
        <f t="shared" si="32"/>
        <v>#DIV/0!</v>
      </c>
      <c r="O428" s="356">
        <f>IF(L428="nio",0,IF(L428&gt;0,VLOOKUP(H428,'3-Productie normen'!A:P,VLOOKUP(L428,'3-Productie normen'!$B$31:$C$45,2,FALSE),FALSE)))/VLOOKUP(B428,'2-Kosten per locatie'!$A$13:$D$30,4,FALSE)</f>
        <v>0</v>
      </c>
      <c r="P428" s="81" t="str">
        <f>VLOOKUP(H428,'3-Productie normen'!A:T,20,FALSE)</f>
        <v>B</v>
      </c>
      <c r="Q428" s="457" t="s">
        <v>649</v>
      </c>
      <c r="S428" s="359">
        <f t="shared" si="33"/>
        <v>1776.0000228881881</v>
      </c>
    </row>
    <row r="429" spans="1:19" ht="14.1" customHeight="1">
      <c r="A429" s="71">
        <f t="shared" si="34"/>
        <v>429</v>
      </c>
      <c r="B429" s="50" t="s">
        <v>666</v>
      </c>
      <c r="C429" s="50" t="s">
        <v>681</v>
      </c>
      <c r="D429" s="431" t="s">
        <v>849</v>
      </c>
      <c r="E429" s="429" t="s">
        <v>193</v>
      </c>
      <c r="F429" s="349" t="s">
        <v>218</v>
      </c>
      <c r="G429" s="85" t="s">
        <v>196</v>
      </c>
      <c r="H429" s="439" t="s">
        <v>195</v>
      </c>
      <c r="I429" s="85" t="s">
        <v>650</v>
      </c>
      <c r="J429" s="342">
        <v>3.7999999523162802</v>
      </c>
      <c r="K429" s="353">
        <f t="shared" si="35"/>
        <v>200</v>
      </c>
      <c r="L429" s="354">
        <v>200</v>
      </c>
      <c r="M429" s="458" t="str">
        <f>IF(L429="nio","",VLOOKUP(L429,'3-Productie normen'!$B$31:$H$45,3,FALSE))</f>
        <v>5 x per week (40 weken)</v>
      </c>
      <c r="N429" s="355" t="e">
        <f t="shared" si="32"/>
        <v>#DIV/0!</v>
      </c>
      <c r="O429" s="356">
        <f>IF(L429="nio",0,IF(L429&gt;0,VLOOKUP(H429,'3-Productie normen'!A:P,VLOOKUP(L429,'3-Productie normen'!$B$31:$C$45,2,FALSE),FALSE)))/VLOOKUP(B429,'2-Kosten per locatie'!$A$13:$D$30,4,FALSE)</f>
        <v>0</v>
      </c>
      <c r="P429" s="81" t="str">
        <f>VLOOKUP(H429,'3-Productie normen'!A:T,20,FALSE)</f>
        <v>V</v>
      </c>
      <c r="Q429" s="457" t="s">
        <v>649</v>
      </c>
      <c r="S429" s="359">
        <f t="shared" si="33"/>
        <v>759.99999046325604</v>
      </c>
    </row>
    <row r="430" spans="1:19" ht="14.1" customHeight="1">
      <c r="A430" s="71">
        <f t="shared" si="34"/>
        <v>430</v>
      </c>
      <c r="B430" s="50" t="s">
        <v>666</v>
      </c>
      <c r="C430" s="50" t="s">
        <v>681</v>
      </c>
      <c r="D430" s="431" t="s">
        <v>849</v>
      </c>
      <c r="E430" s="429" t="s">
        <v>193</v>
      </c>
      <c r="F430" s="349" t="s">
        <v>218</v>
      </c>
      <c r="G430" s="85" t="s">
        <v>196</v>
      </c>
      <c r="H430" s="439" t="s">
        <v>195</v>
      </c>
      <c r="I430" s="85" t="s">
        <v>634</v>
      </c>
      <c r="J430" s="342">
        <v>13</v>
      </c>
      <c r="K430" s="353">
        <f t="shared" si="35"/>
        <v>200</v>
      </c>
      <c r="L430" s="354">
        <v>200</v>
      </c>
      <c r="M430" s="458" t="str">
        <f>IF(L430="nio","",VLOOKUP(L430,'3-Productie normen'!$B$31:$H$45,3,FALSE))</f>
        <v>5 x per week (40 weken)</v>
      </c>
      <c r="N430" s="355" t="e">
        <f t="shared" si="32"/>
        <v>#DIV/0!</v>
      </c>
      <c r="O430" s="356">
        <f>IF(L430="nio",0,IF(L430&gt;0,VLOOKUP(H430,'3-Productie normen'!A:P,VLOOKUP(L430,'3-Productie normen'!$B$31:$C$45,2,FALSE),FALSE)))/VLOOKUP(B430,'2-Kosten per locatie'!$A$13:$D$30,4,FALSE)</f>
        <v>0</v>
      </c>
      <c r="P430" s="81" t="str">
        <f>VLOOKUP(H430,'3-Productie normen'!A:T,20,FALSE)</f>
        <v>V</v>
      </c>
      <c r="Q430" s="457" t="s">
        <v>649</v>
      </c>
      <c r="S430" s="359">
        <f t="shared" si="33"/>
        <v>2600</v>
      </c>
    </row>
    <row r="431" spans="1:19" ht="14.1" customHeight="1">
      <c r="A431" s="71">
        <f t="shared" si="34"/>
        <v>431</v>
      </c>
      <c r="B431" s="50" t="s">
        <v>666</v>
      </c>
      <c r="C431" s="50" t="s">
        <v>681</v>
      </c>
      <c r="D431" s="431" t="s">
        <v>849</v>
      </c>
      <c r="E431" s="429" t="s">
        <v>193</v>
      </c>
      <c r="F431" s="349" t="s">
        <v>220</v>
      </c>
      <c r="G431" s="85" t="s">
        <v>254</v>
      </c>
      <c r="H431" s="85" t="s">
        <v>200</v>
      </c>
      <c r="I431" s="85" t="s">
        <v>635</v>
      </c>
      <c r="J431" s="342">
        <v>20.870000839233398</v>
      </c>
      <c r="K431" s="353">
        <f t="shared" si="35"/>
        <v>120</v>
      </c>
      <c r="L431" s="354">
        <v>120</v>
      </c>
      <c r="M431" s="458" t="str">
        <f>IF(L431="nio","",VLOOKUP(L431,'3-Productie normen'!$B$31:$H$45,3,FALSE))</f>
        <v>3 x per week (40 weken)</v>
      </c>
      <c r="N431" s="355" t="e">
        <f t="shared" si="32"/>
        <v>#DIV/0!</v>
      </c>
      <c r="O431" s="356">
        <f>IF(L431="nio",0,IF(L431&gt;0,VLOOKUP(H431,'3-Productie normen'!A:P,VLOOKUP(L431,'3-Productie normen'!$B$31:$C$45,2,FALSE),FALSE)))/VLOOKUP(B431,'2-Kosten per locatie'!$A$13:$D$30,4,FALSE)</f>
        <v>0</v>
      </c>
      <c r="P431" s="81" t="str">
        <f>VLOOKUP(H431,'3-Productie normen'!A:T,20,FALSE)</f>
        <v>B</v>
      </c>
      <c r="Q431" s="457" t="s">
        <v>649</v>
      </c>
      <c r="S431" s="359">
        <f t="shared" si="33"/>
        <v>2504.4001007080078</v>
      </c>
    </row>
    <row r="432" spans="1:19" ht="14.1" customHeight="1">
      <c r="A432" s="71">
        <f t="shared" si="34"/>
        <v>432</v>
      </c>
      <c r="B432" s="50" t="s">
        <v>666</v>
      </c>
      <c r="C432" s="50" t="s">
        <v>681</v>
      </c>
      <c r="D432" s="431" t="s">
        <v>849</v>
      </c>
      <c r="E432" s="429" t="s">
        <v>193</v>
      </c>
      <c r="F432" s="349" t="s">
        <v>221</v>
      </c>
      <c r="G432" s="85" t="s">
        <v>325</v>
      </c>
      <c r="H432" s="84" t="s">
        <v>149</v>
      </c>
      <c r="I432" s="85" t="s">
        <v>635</v>
      </c>
      <c r="J432" s="342">
        <v>8.8199996948242205</v>
      </c>
      <c r="K432" s="353">
        <f t="shared" si="35"/>
        <v>200</v>
      </c>
      <c r="L432" s="354">
        <v>200</v>
      </c>
      <c r="M432" s="458" t="str">
        <f>IF(L432="nio","",VLOOKUP(L432,'3-Productie normen'!$B$31:$H$45,3,FALSE))</f>
        <v>5 x per week (40 weken)</v>
      </c>
      <c r="N432" s="355" t="e">
        <f t="shared" si="32"/>
        <v>#DIV/0!</v>
      </c>
      <c r="O432" s="356">
        <f>IF(L432="nio",0,IF(L432&gt;0,VLOOKUP(H432,'3-Productie normen'!A:P,VLOOKUP(L432,'3-Productie normen'!$B$31:$C$45,2,FALSE),FALSE)))/VLOOKUP(B432,'2-Kosten per locatie'!$A$13:$D$30,4,FALSE)</f>
        <v>0</v>
      </c>
      <c r="P432" s="81" t="str">
        <f>VLOOKUP(H432,'3-Productie normen'!A:T,20,FALSE)</f>
        <v>V</v>
      </c>
      <c r="Q432" s="457" t="s">
        <v>649</v>
      </c>
      <c r="S432" s="359">
        <f t="shared" si="33"/>
        <v>1763.9999389648442</v>
      </c>
    </row>
    <row r="433" spans="1:19" ht="14.1" customHeight="1">
      <c r="A433" s="71">
        <f t="shared" si="34"/>
        <v>433</v>
      </c>
      <c r="B433" s="50" t="s">
        <v>666</v>
      </c>
      <c r="C433" s="50" t="s">
        <v>681</v>
      </c>
      <c r="D433" s="431" t="s">
        <v>849</v>
      </c>
      <c r="E433" s="429" t="s">
        <v>193</v>
      </c>
      <c r="F433" s="349" t="s">
        <v>222</v>
      </c>
      <c r="G433" s="85" t="s">
        <v>270</v>
      </c>
      <c r="H433" s="85" t="s">
        <v>237</v>
      </c>
      <c r="I433" s="85" t="s">
        <v>635</v>
      </c>
      <c r="J433" s="342">
        <v>52.049999237060497</v>
      </c>
      <c r="K433" s="353">
        <f t="shared" si="35"/>
        <v>201</v>
      </c>
      <c r="L433" s="354">
        <v>201</v>
      </c>
      <c r="M433" s="458" t="str">
        <f>IF(L433="nio","",VLOOKUP(L433,'3-Productie normen'!$B$31:$H$45,3,FALSE))</f>
        <v>5 x per week (40 weken + 1 Zomer refreshbeurt)</v>
      </c>
      <c r="N433" s="355" t="e">
        <f t="shared" si="32"/>
        <v>#DIV/0!</v>
      </c>
      <c r="O433" s="356">
        <f>IF(L433="nio",0,IF(L433&gt;0,VLOOKUP(H433,'3-Productie normen'!A:P,VLOOKUP(L433,'3-Productie normen'!$B$31:$C$45,2,FALSE),FALSE)))/VLOOKUP(B433,'2-Kosten per locatie'!$A$13:$D$30,4,FALSE)</f>
        <v>0</v>
      </c>
      <c r="P433" s="81" t="str">
        <f>VLOOKUP(H433,'3-Productie normen'!A:T,20,FALSE)</f>
        <v>L</v>
      </c>
      <c r="Q433" s="457" t="s">
        <v>763</v>
      </c>
      <c r="S433" s="359">
        <f t="shared" si="33"/>
        <v>10462.049846649161</v>
      </c>
    </row>
    <row r="434" spans="1:19" ht="14.1" customHeight="1">
      <c r="A434" s="71">
        <f t="shared" si="34"/>
        <v>434</v>
      </c>
      <c r="B434" s="50" t="s">
        <v>666</v>
      </c>
      <c r="C434" s="50" t="s">
        <v>681</v>
      </c>
      <c r="D434" s="431" t="s">
        <v>849</v>
      </c>
      <c r="E434" s="429" t="s">
        <v>193</v>
      </c>
      <c r="F434" s="349" t="s">
        <v>224</v>
      </c>
      <c r="G434" s="85" t="s">
        <v>270</v>
      </c>
      <c r="H434" s="85" t="s">
        <v>237</v>
      </c>
      <c r="I434" s="85" t="s">
        <v>635</v>
      </c>
      <c r="J434" s="342">
        <v>54.080001831054702</v>
      </c>
      <c r="K434" s="353">
        <f t="shared" si="35"/>
        <v>201</v>
      </c>
      <c r="L434" s="354">
        <v>201</v>
      </c>
      <c r="M434" s="458" t="str">
        <f>IF(L434="nio","",VLOOKUP(L434,'3-Productie normen'!$B$31:$H$45,3,FALSE))</f>
        <v>5 x per week (40 weken + 1 Zomer refreshbeurt)</v>
      </c>
      <c r="N434" s="355" t="e">
        <f t="shared" si="32"/>
        <v>#DIV/0!</v>
      </c>
      <c r="O434" s="356">
        <f>IF(L434="nio",0,IF(L434&gt;0,VLOOKUP(H434,'3-Productie normen'!A:P,VLOOKUP(L434,'3-Productie normen'!$B$31:$C$45,2,FALSE),FALSE)))/VLOOKUP(B434,'2-Kosten per locatie'!$A$13:$D$30,4,FALSE)</f>
        <v>0</v>
      </c>
      <c r="P434" s="81" t="str">
        <f>VLOOKUP(H434,'3-Productie normen'!A:T,20,FALSE)</f>
        <v>L</v>
      </c>
      <c r="Q434" s="457" t="s">
        <v>763</v>
      </c>
      <c r="S434" s="359">
        <f t="shared" si="33"/>
        <v>10870.080368041996</v>
      </c>
    </row>
    <row r="435" spans="1:19" ht="14.1" customHeight="1">
      <c r="A435" s="71">
        <f t="shared" si="34"/>
        <v>435</v>
      </c>
      <c r="B435" s="50" t="s">
        <v>666</v>
      </c>
      <c r="C435" s="50" t="s">
        <v>681</v>
      </c>
      <c r="D435" s="431" t="s">
        <v>849</v>
      </c>
      <c r="E435" s="429" t="s">
        <v>193</v>
      </c>
      <c r="F435" s="349" t="s">
        <v>225</v>
      </c>
      <c r="G435" s="85" t="s">
        <v>270</v>
      </c>
      <c r="H435" s="85" t="s">
        <v>237</v>
      </c>
      <c r="I435" s="85" t="s">
        <v>635</v>
      </c>
      <c r="J435" s="342">
        <v>51.450000762939503</v>
      </c>
      <c r="K435" s="353">
        <f t="shared" si="35"/>
        <v>201</v>
      </c>
      <c r="L435" s="354">
        <v>201</v>
      </c>
      <c r="M435" s="458" t="str">
        <f>IF(L435="nio","",VLOOKUP(L435,'3-Productie normen'!$B$31:$H$45,3,FALSE))</f>
        <v>5 x per week (40 weken + 1 Zomer refreshbeurt)</v>
      </c>
      <c r="N435" s="355" t="e">
        <f t="shared" si="32"/>
        <v>#DIV/0!</v>
      </c>
      <c r="O435" s="356">
        <f>IF(L435="nio",0,IF(L435&gt;0,VLOOKUP(H435,'3-Productie normen'!A:P,VLOOKUP(L435,'3-Productie normen'!$B$31:$C$45,2,FALSE),FALSE)))/VLOOKUP(B435,'2-Kosten per locatie'!$A$13:$D$30,4,FALSE)</f>
        <v>0</v>
      </c>
      <c r="P435" s="81" t="str">
        <f>VLOOKUP(H435,'3-Productie normen'!A:T,20,FALSE)</f>
        <v>L</v>
      </c>
      <c r="Q435" s="457" t="s">
        <v>763</v>
      </c>
      <c r="S435" s="359">
        <f t="shared" si="33"/>
        <v>10341.450153350839</v>
      </c>
    </row>
    <row r="436" spans="1:19" ht="14.1" customHeight="1">
      <c r="A436" s="71">
        <f t="shared" si="34"/>
        <v>436</v>
      </c>
      <c r="B436" s="50" t="s">
        <v>666</v>
      </c>
      <c r="C436" s="50" t="s">
        <v>681</v>
      </c>
      <c r="D436" s="431" t="s">
        <v>849</v>
      </c>
      <c r="E436" s="429" t="s">
        <v>193</v>
      </c>
      <c r="F436" s="349" t="s">
        <v>227</v>
      </c>
      <c r="G436" s="85" t="s">
        <v>198</v>
      </c>
      <c r="H436" s="439" t="s">
        <v>195</v>
      </c>
      <c r="I436" s="85" t="s">
        <v>635</v>
      </c>
      <c r="J436" s="342">
        <v>102.7</v>
      </c>
      <c r="K436" s="353">
        <f t="shared" si="35"/>
        <v>200</v>
      </c>
      <c r="L436" s="354">
        <v>200</v>
      </c>
      <c r="M436" s="458" t="str">
        <f>IF(L436="nio","",VLOOKUP(L436,'3-Productie normen'!$B$31:$H$45,3,FALSE))</f>
        <v>5 x per week (40 weken)</v>
      </c>
      <c r="N436" s="355" t="e">
        <f t="shared" si="32"/>
        <v>#DIV/0!</v>
      </c>
      <c r="O436" s="356">
        <f>IF(L436="nio",0,IF(L436&gt;0,VLOOKUP(H436,'3-Productie normen'!A:P,VLOOKUP(L436,'3-Productie normen'!$B$31:$C$45,2,FALSE),FALSE)))/VLOOKUP(B436,'2-Kosten per locatie'!$A$13:$D$30,4,FALSE)</f>
        <v>0</v>
      </c>
      <c r="P436" s="81" t="str">
        <f>VLOOKUP(H436,'3-Productie normen'!A:T,20,FALSE)</f>
        <v>V</v>
      </c>
      <c r="Q436" s="457" t="s">
        <v>649</v>
      </c>
      <c r="S436" s="359">
        <f t="shared" si="33"/>
        <v>20540</v>
      </c>
    </row>
    <row r="437" spans="1:19" ht="14.1" customHeight="1">
      <c r="A437" s="71">
        <f t="shared" si="34"/>
        <v>437</v>
      </c>
      <c r="B437" s="50" t="s">
        <v>666</v>
      </c>
      <c r="C437" s="50" t="s">
        <v>681</v>
      </c>
      <c r="D437" s="431" t="s">
        <v>849</v>
      </c>
      <c r="E437" s="429" t="s">
        <v>193</v>
      </c>
      <c r="F437" s="349" t="s">
        <v>230</v>
      </c>
      <c r="G437" s="85" t="s">
        <v>223</v>
      </c>
      <c r="H437" s="85" t="s">
        <v>16</v>
      </c>
      <c r="I437" s="85" t="s">
        <v>645</v>
      </c>
      <c r="J437" s="342">
        <v>8.5299999999999994</v>
      </c>
      <c r="K437" s="353">
        <f t="shared" si="35"/>
        <v>201</v>
      </c>
      <c r="L437" s="354">
        <v>201</v>
      </c>
      <c r="M437" s="458" t="str">
        <f>IF(L437="nio","",VLOOKUP(L437,'3-Productie normen'!$B$31:$H$45,3,FALSE))</f>
        <v>5 x per week (40 weken + 1 Zomer refreshbeurt)</v>
      </c>
      <c r="N437" s="355" t="e">
        <f t="shared" si="32"/>
        <v>#DIV/0!</v>
      </c>
      <c r="O437" s="356">
        <f>IF(L437="nio",0,IF(L437&gt;0,VLOOKUP(H437,'3-Productie normen'!A:P,VLOOKUP(L437,'3-Productie normen'!$B$31:$C$45,2,FALSE),FALSE)))/VLOOKUP(B437,'2-Kosten per locatie'!$A$13:$D$30,4,FALSE)</f>
        <v>0</v>
      </c>
      <c r="P437" s="81" t="str">
        <f>VLOOKUP(H437,'3-Productie normen'!A:T,20,FALSE)</f>
        <v>S</v>
      </c>
      <c r="Q437" s="457" t="s">
        <v>730</v>
      </c>
      <c r="S437" s="359">
        <f t="shared" si="33"/>
        <v>1714.53</v>
      </c>
    </row>
    <row r="438" spans="1:19" ht="14.1" customHeight="1">
      <c r="A438" s="71">
        <f t="shared" si="34"/>
        <v>438</v>
      </c>
      <c r="B438" s="50" t="s">
        <v>666</v>
      </c>
      <c r="C438" s="50" t="s">
        <v>681</v>
      </c>
      <c r="D438" s="431" t="s">
        <v>849</v>
      </c>
      <c r="E438" s="429" t="s">
        <v>193</v>
      </c>
      <c r="F438" s="349" t="s">
        <v>231</v>
      </c>
      <c r="G438" s="85" t="s">
        <v>206</v>
      </c>
      <c r="H438" s="50" t="s">
        <v>855</v>
      </c>
      <c r="I438" s="85" t="s">
        <v>635</v>
      </c>
      <c r="J438" s="342">
        <v>7.3099999427795401</v>
      </c>
      <c r="K438" s="353">
        <f t="shared" si="35"/>
        <v>12</v>
      </c>
      <c r="L438" s="354">
        <v>12</v>
      </c>
      <c r="M438" s="458" t="str">
        <f>IF(L438="nio","",VLOOKUP(L438,'3-Productie normen'!$B$31:$H$45,3,FALSE))</f>
        <v>1 x per maand</v>
      </c>
      <c r="N438" s="355" t="e">
        <f t="shared" si="32"/>
        <v>#DIV/0!</v>
      </c>
      <c r="O438" s="356">
        <f>IF(L438="nio",0,IF(L438&gt;0,VLOOKUP(H438,'3-Productie normen'!A:P,VLOOKUP(L438,'3-Productie normen'!$B$31:$C$45,2,FALSE),FALSE)))/VLOOKUP(B438,'2-Kosten per locatie'!$A$13:$D$30,4,FALSE)</f>
        <v>0</v>
      </c>
      <c r="P438" s="81" t="str">
        <f>VLOOKUP(H438,'3-Productie normen'!A:T,20,FALSE)</f>
        <v>V</v>
      </c>
      <c r="Q438" s="457" t="s">
        <v>649</v>
      </c>
      <c r="S438" s="359">
        <f t="shared" si="33"/>
        <v>87.719999313354478</v>
      </c>
    </row>
    <row r="439" spans="1:19" ht="14.1" customHeight="1">
      <c r="A439" s="71">
        <f t="shared" si="34"/>
        <v>439</v>
      </c>
      <c r="B439" s="50" t="s">
        <v>666</v>
      </c>
      <c r="C439" s="50" t="s">
        <v>681</v>
      </c>
      <c r="D439" s="431" t="s">
        <v>849</v>
      </c>
      <c r="E439" s="429" t="s">
        <v>193</v>
      </c>
      <c r="F439" s="349" t="s">
        <v>232</v>
      </c>
      <c r="G439" s="85" t="s">
        <v>206</v>
      </c>
      <c r="H439" s="50" t="s">
        <v>855</v>
      </c>
      <c r="I439" s="85" t="s">
        <v>635</v>
      </c>
      <c r="J439" s="342">
        <v>7.3099999427795401</v>
      </c>
      <c r="K439" s="353">
        <f t="shared" si="35"/>
        <v>12</v>
      </c>
      <c r="L439" s="354">
        <v>12</v>
      </c>
      <c r="M439" s="458" t="str">
        <f>IF(L439="nio","",VLOOKUP(L439,'3-Productie normen'!$B$31:$H$45,3,FALSE))</f>
        <v>1 x per maand</v>
      </c>
      <c r="N439" s="355" t="e">
        <f t="shared" si="32"/>
        <v>#DIV/0!</v>
      </c>
      <c r="O439" s="356">
        <f>IF(L439="nio",0,IF(L439&gt;0,VLOOKUP(H439,'3-Productie normen'!A:P,VLOOKUP(L439,'3-Productie normen'!$B$31:$C$45,2,FALSE),FALSE)))/VLOOKUP(B439,'2-Kosten per locatie'!$A$13:$D$30,4,FALSE)</f>
        <v>0</v>
      </c>
      <c r="P439" s="81" t="str">
        <f>VLOOKUP(H439,'3-Productie normen'!A:T,20,FALSE)</f>
        <v>V</v>
      </c>
      <c r="Q439" s="457" t="s">
        <v>649</v>
      </c>
      <c r="S439" s="359">
        <f t="shared" si="33"/>
        <v>87.719999313354478</v>
      </c>
    </row>
    <row r="440" spans="1:19" ht="14.1" customHeight="1">
      <c r="A440" s="71">
        <f t="shared" si="34"/>
        <v>440</v>
      </c>
      <c r="B440" s="50" t="s">
        <v>666</v>
      </c>
      <c r="C440" s="50" t="s">
        <v>681</v>
      </c>
      <c r="D440" s="431" t="s">
        <v>849</v>
      </c>
      <c r="E440" s="429" t="s">
        <v>193</v>
      </c>
      <c r="F440" s="349" t="s">
        <v>233</v>
      </c>
      <c r="G440" s="85" t="s">
        <v>223</v>
      </c>
      <c r="H440" s="85" t="s">
        <v>16</v>
      </c>
      <c r="I440" s="85" t="s">
        <v>636</v>
      </c>
      <c r="J440" s="342">
        <v>8.5299999999999994</v>
      </c>
      <c r="K440" s="353">
        <f t="shared" si="35"/>
        <v>201</v>
      </c>
      <c r="L440" s="354">
        <v>201</v>
      </c>
      <c r="M440" s="458" t="str">
        <f>IF(L440="nio","",VLOOKUP(L440,'3-Productie normen'!$B$31:$H$45,3,FALSE))</f>
        <v>5 x per week (40 weken + 1 Zomer refreshbeurt)</v>
      </c>
      <c r="N440" s="355" t="e">
        <f t="shared" si="32"/>
        <v>#DIV/0!</v>
      </c>
      <c r="O440" s="356">
        <f>IF(L440="nio",0,IF(L440&gt;0,VLOOKUP(H440,'3-Productie normen'!A:P,VLOOKUP(L440,'3-Productie normen'!$B$31:$C$45,2,FALSE),FALSE)))/VLOOKUP(B440,'2-Kosten per locatie'!$A$13:$D$30,4,FALSE)</f>
        <v>0</v>
      </c>
      <c r="P440" s="81" t="str">
        <f>VLOOKUP(H440,'3-Productie normen'!A:T,20,FALSE)</f>
        <v>S</v>
      </c>
      <c r="Q440" s="457" t="s">
        <v>730</v>
      </c>
      <c r="S440" s="359">
        <f t="shared" si="33"/>
        <v>1714.53</v>
      </c>
    </row>
    <row r="441" spans="1:19" ht="14.1" customHeight="1">
      <c r="A441" s="71">
        <f t="shared" si="34"/>
        <v>441</v>
      </c>
      <c r="B441" s="50" t="s">
        <v>666</v>
      </c>
      <c r="C441" s="50" t="s">
        <v>681</v>
      </c>
      <c r="D441" s="431" t="s">
        <v>849</v>
      </c>
      <c r="E441" s="429" t="s">
        <v>193</v>
      </c>
      <c r="F441" s="349" t="s">
        <v>236</v>
      </c>
      <c r="G441" s="85" t="s">
        <v>223</v>
      </c>
      <c r="H441" s="85" t="s">
        <v>16</v>
      </c>
      <c r="I441" s="85" t="s">
        <v>636</v>
      </c>
      <c r="J441" s="342">
        <v>8.5299999999999994</v>
      </c>
      <c r="K441" s="353">
        <f t="shared" si="35"/>
        <v>201</v>
      </c>
      <c r="L441" s="354">
        <v>201</v>
      </c>
      <c r="M441" s="458" t="str">
        <f>IF(L441="nio","",VLOOKUP(L441,'3-Productie normen'!$B$31:$H$45,3,FALSE))</f>
        <v>5 x per week (40 weken + 1 Zomer refreshbeurt)</v>
      </c>
      <c r="N441" s="355" t="e">
        <f t="shared" si="32"/>
        <v>#DIV/0!</v>
      </c>
      <c r="O441" s="356">
        <f>IF(L441="nio",0,IF(L441&gt;0,VLOOKUP(H441,'3-Productie normen'!A:P,VLOOKUP(L441,'3-Productie normen'!$B$31:$C$45,2,FALSE),FALSE)))/VLOOKUP(B441,'2-Kosten per locatie'!$A$13:$D$30,4,FALSE)</f>
        <v>0</v>
      </c>
      <c r="P441" s="81" t="str">
        <f>VLOOKUP(H441,'3-Productie normen'!A:T,20,FALSE)</f>
        <v>S</v>
      </c>
      <c r="Q441" s="457" t="s">
        <v>730</v>
      </c>
      <c r="S441" s="359">
        <f t="shared" si="33"/>
        <v>1714.53</v>
      </c>
    </row>
    <row r="442" spans="1:19" ht="14.1" customHeight="1">
      <c r="A442" s="71">
        <f t="shared" si="34"/>
        <v>442</v>
      </c>
      <c r="B442" s="50" t="s">
        <v>666</v>
      </c>
      <c r="C442" s="50" t="s">
        <v>681</v>
      </c>
      <c r="D442" s="431" t="s">
        <v>849</v>
      </c>
      <c r="E442" s="429" t="s">
        <v>193</v>
      </c>
      <c r="F442" s="349" t="s">
        <v>239</v>
      </c>
      <c r="G442" s="85" t="s">
        <v>206</v>
      </c>
      <c r="H442" s="50" t="s">
        <v>855</v>
      </c>
      <c r="I442" s="85" t="s">
        <v>635</v>
      </c>
      <c r="J442" s="342">
        <v>2.9400000572204599</v>
      </c>
      <c r="K442" s="353">
        <f t="shared" si="35"/>
        <v>12</v>
      </c>
      <c r="L442" s="354">
        <v>12</v>
      </c>
      <c r="M442" s="458" t="str">
        <f>IF(L442="nio","",VLOOKUP(L442,'3-Productie normen'!$B$31:$H$45,3,FALSE))</f>
        <v>1 x per maand</v>
      </c>
      <c r="N442" s="355" t="e">
        <f t="shared" si="32"/>
        <v>#DIV/0!</v>
      </c>
      <c r="O442" s="356">
        <f>IF(L442="nio",0,IF(L442&gt;0,VLOOKUP(H442,'3-Productie normen'!A:P,VLOOKUP(L442,'3-Productie normen'!$B$31:$C$45,2,FALSE),FALSE)))/VLOOKUP(B442,'2-Kosten per locatie'!$A$13:$D$30,4,FALSE)</f>
        <v>0</v>
      </c>
      <c r="P442" s="81" t="str">
        <f>VLOOKUP(H442,'3-Productie normen'!A:T,20,FALSE)</f>
        <v>V</v>
      </c>
      <c r="Q442" s="457" t="s">
        <v>649</v>
      </c>
      <c r="S442" s="359">
        <f t="shared" si="33"/>
        <v>35.280000686645522</v>
      </c>
    </row>
    <row r="443" spans="1:19" ht="14.1" customHeight="1">
      <c r="A443" s="71">
        <f t="shared" si="34"/>
        <v>443</v>
      </c>
      <c r="B443" s="50" t="s">
        <v>666</v>
      </c>
      <c r="C443" s="50" t="s">
        <v>681</v>
      </c>
      <c r="D443" s="431" t="s">
        <v>849</v>
      </c>
      <c r="E443" s="429" t="s">
        <v>193</v>
      </c>
      <c r="F443" s="349" t="s">
        <v>240</v>
      </c>
      <c r="G443" s="85" t="s">
        <v>282</v>
      </c>
      <c r="H443" s="85" t="s">
        <v>237</v>
      </c>
      <c r="I443" s="85" t="s">
        <v>635</v>
      </c>
      <c r="J443" s="342">
        <v>5.5199999809265101</v>
      </c>
      <c r="K443" s="353">
        <f t="shared" si="35"/>
        <v>201</v>
      </c>
      <c r="L443" s="354">
        <v>201</v>
      </c>
      <c r="M443" s="458" t="str">
        <f>IF(L443="nio","",VLOOKUP(L443,'3-Productie normen'!$B$31:$H$45,3,FALSE))</f>
        <v>5 x per week (40 weken + 1 Zomer refreshbeurt)</v>
      </c>
      <c r="N443" s="355" t="e">
        <f t="shared" si="32"/>
        <v>#DIV/0!</v>
      </c>
      <c r="O443" s="356">
        <f>IF(L443="nio",0,IF(L443&gt;0,VLOOKUP(H443,'3-Productie normen'!A:P,VLOOKUP(L443,'3-Productie normen'!$B$31:$C$45,2,FALSE),FALSE)))/VLOOKUP(B443,'2-Kosten per locatie'!$A$13:$D$30,4,FALSE)</f>
        <v>0</v>
      </c>
      <c r="P443" s="81" t="str">
        <f>VLOOKUP(H443,'3-Productie normen'!A:T,20,FALSE)</f>
        <v>L</v>
      </c>
      <c r="Q443" s="457" t="s">
        <v>649</v>
      </c>
      <c r="S443" s="359">
        <f t="shared" si="33"/>
        <v>1109.5199961662286</v>
      </c>
    </row>
    <row r="444" spans="1:19" ht="14.1" customHeight="1">
      <c r="A444" s="71">
        <f t="shared" si="34"/>
        <v>444</v>
      </c>
      <c r="B444" s="50" t="s">
        <v>666</v>
      </c>
      <c r="C444" s="50" t="s">
        <v>681</v>
      </c>
      <c r="D444" s="431" t="s">
        <v>849</v>
      </c>
      <c r="E444" s="429" t="s">
        <v>193</v>
      </c>
      <c r="F444" s="349" t="s">
        <v>241</v>
      </c>
      <c r="G444" s="85" t="s">
        <v>206</v>
      </c>
      <c r="H444" s="50" t="s">
        <v>855</v>
      </c>
      <c r="I444" s="85" t="s">
        <v>635</v>
      </c>
      <c r="J444" s="342">
        <v>5.5799999237060502</v>
      </c>
      <c r="K444" s="353">
        <f t="shared" si="35"/>
        <v>12</v>
      </c>
      <c r="L444" s="354">
        <v>12</v>
      </c>
      <c r="M444" s="458" t="str">
        <f>IF(L444="nio","",VLOOKUP(L444,'3-Productie normen'!$B$31:$H$45,3,FALSE))</f>
        <v>1 x per maand</v>
      </c>
      <c r="N444" s="355" t="e">
        <f t="shared" si="32"/>
        <v>#DIV/0!</v>
      </c>
      <c r="O444" s="356">
        <f>IF(L444="nio",0,IF(L444&gt;0,VLOOKUP(H444,'3-Productie normen'!A:P,VLOOKUP(L444,'3-Productie normen'!$B$31:$C$45,2,FALSE),FALSE)))/VLOOKUP(B444,'2-Kosten per locatie'!$A$13:$D$30,4,FALSE)</f>
        <v>0</v>
      </c>
      <c r="P444" s="81" t="str">
        <f>VLOOKUP(H444,'3-Productie normen'!A:T,20,FALSE)</f>
        <v>V</v>
      </c>
      <c r="Q444" s="457" t="s">
        <v>649</v>
      </c>
      <c r="S444" s="359">
        <f t="shared" si="33"/>
        <v>66.959999084472599</v>
      </c>
    </row>
    <row r="445" spans="1:19" ht="14.1" customHeight="1">
      <c r="A445" s="71">
        <f t="shared" si="34"/>
        <v>445</v>
      </c>
      <c r="B445" s="50" t="s">
        <v>666</v>
      </c>
      <c r="C445" s="50" t="s">
        <v>681</v>
      </c>
      <c r="D445" s="431" t="s">
        <v>849</v>
      </c>
      <c r="E445" s="429" t="s">
        <v>193</v>
      </c>
      <c r="F445" s="349" t="s">
        <v>284</v>
      </c>
      <c r="G445" s="85" t="s">
        <v>238</v>
      </c>
      <c r="H445" s="85" t="s">
        <v>237</v>
      </c>
      <c r="I445" s="85" t="s">
        <v>635</v>
      </c>
      <c r="J445" s="342">
        <v>51.900001525878899</v>
      </c>
      <c r="K445" s="353">
        <f t="shared" si="35"/>
        <v>201</v>
      </c>
      <c r="L445" s="354">
        <v>201</v>
      </c>
      <c r="M445" s="458" t="str">
        <f>IF(L445="nio","",VLOOKUP(L445,'3-Productie normen'!$B$31:$H$45,3,FALSE))</f>
        <v>5 x per week (40 weken + 1 Zomer refreshbeurt)</v>
      </c>
      <c r="N445" s="355" t="e">
        <f t="shared" si="32"/>
        <v>#DIV/0!</v>
      </c>
      <c r="O445" s="356">
        <f>IF(L445="nio",0,IF(L445&gt;0,VLOOKUP(H445,'3-Productie normen'!A:P,VLOOKUP(L445,'3-Productie normen'!$B$31:$C$45,2,FALSE),FALSE)))/VLOOKUP(B445,'2-Kosten per locatie'!$A$13:$D$30,4,FALSE)</f>
        <v>0</v>
      </c>
      <c r="P445" s="81" t="str">
        <f>VLOOKUP(H445,'3-Productie normen'!A:T,20,FALSE)</f>
        <v>L</v>
      </c>
      <c r="Q445" s="457" t="s">
        <v>725</v>
      </c>
      <c r="S445" s="359">
        <f t="shared" si="33"/>
        <v>10431.900306701658</v>
      </c>
    </row>
    <row r="446" spans="1:19" ht="14.1" customHeight="1">
      <c r="A446" s="71">
        <f t="shared" si="34"/>
        <v>446</v>
      </c>
      <c r="B446" s="50" t="s">
        <v>666</v>
      </c>
      <c r="C446" s="50" t="s">
        <v>681</v>
      </c>
      <c r="D446" s="431" t="s">
        <v>849</v>
      </c>
      <c r="E446" s="429" t="s">
        <v>193</v>
      </c>
      <c r="F446" s="349" t="s">
        <v>285</v>
      </c>
      <c r="G446" s="85" t="s">
        <v>223</v>
      </c>
      <c r="H446" s="85" t="s">
        <v>16</v>
      </c>
      <c r="I446" s="85" t="s">
        <v>636</v>
      </c>
      <c r="J446" s="342">
        <v>7.03</v>
      </c>
      <c r="K446" s="353">
        <f t="shared" si="35"/>
        <v>201</v>
      </c>
      <c r="L446" s="354">
        <v>201</v>
      </c>
      <c r="M446" s="458" t="str">
        <f>IF(L446="nio","",VLOOKUP(L446,'3-Productie normen'!$B$31:$H$45,3,FALSE))</f>
        <v>5 x per week (40 weken + 1 Zomer refreshbeurt)</v>
      </c>
      <c r="N446" s="355" t="e">
        <f t="shared" si="32"/>
        <v>#DIV/0!</v>
      </c>
      <c r="O446" s="356">
        <f>IF(L446="nio",0,IF(L446&gt;0,VLOOKUP(H446,'3-Productie normen'!A:P,VLOOKUP(L446,'3-Productie normen'!$B$31:$C$45,2,FALSE),FALSE)))/VLOOKUP(B446,'2-Kosten per locatie'!$A$13:$D$30,4,FALSE)</f>
        <v>0</v>
      </c>
      <c r="P446" s="81" t="str">
        <f>VLOOKUP(H446,'3-Productie normen'!A:T,20,FALSE)</f>
        <v>S</v>
      </c>
      <c r="Q446" s="457" t="s">
        <v>740</v>
      </c>
      <c r="S446" s="359">
        <f t="shared" si="33"/>
        <v>1413.03</v>
      </c>
    </row>
    <row r="447" spans="1:19" ht="14.1" customHeight="1">
      <c r="A447" s="71">
        <f t="shared" si="34"/>
        <v>447</v>
      </c>
      <c r="B447" s="50" t="s">
        <v>666</v>
      </c>
      <c r="C447" s="50" t="s">
        <v>681</v>
      </c>
      <c r="D447" s="431" t="s">
        <v>849</v>
      </c>
      <c r="E447" s="429" t="s">
        <v>193</v>
      </c>
      <c r="F447" s="349" t="s">
        <v>286</v>
      </c>
      <c r="G447" s="85" t="s">
        <v>223</v>
      </c>
      <c r="H447" s="85" t="s">
        <v>16</v>
      </c>
      <c r="I447" s="85" t="s">
        <v>636</v>
      </c>
      <c r="J447" s="342">
        <v>8.4600000000000009</v>
      </c>
      <c r="K447" s="353">
        <f t="shared" si="35"/>
        <v>201</v>
      </c>
      <c r="L447" s="354">
        <v>201</v>
      </c>
      <c r="M447" s="458" t="str">
        <f>IF(L447="nio","",VLOOKUP(L447,'3-Productie normen'!$B$31:$H$45,3,FALSE))</f>
        <v>5 x per week (40 weken + 1 Zomer refreshbeurt)</v>
      </c>
      <c r="N447" s="355" t="e">
        <f t="shared" si="32"/>
        <v>#DIV/0!</v>
      </c>
      <c r="O447" s="356">
        <f>IF(L447="nio",0,IF(L447&gt;0,VLOOKUP(H447,'3-Productie normen'!A:P,VLOOKUP(L447,'3-Productie normen'!$B$31:$C$45,2,FALSE),FALSE)))/VLOOKUP(B447,'2-Kosten per locatie'!$A$13:$D$30,4,FALSE)</f>
        <v>0</v>
      </c>
      <c r="P447" s="81" t="str">
        <f>VLOOKUP(H447,'3-Productie normen'!A:T,20,FALSE)</f>
        <v>S</v>
      </c>
      <c r="Q447" s="457" t="s">
        <v>730</v>
      </c>
      <c r="S447" s="359">
        <f t="shared" si="33"/>
        <v>1700.4600000000003</v>
      </c>
    </row>
    <row r="448" spans="1:19" ht="14.1" customHeight="1">
      <c r="A448" s="71">
        <f t="shared" si="34"/>
        <v>448</v>
      </c>
      <c r="B448" s="50" t="s">
        <v>666</v>
      </c>
      <c r="C448" s="50" t="s">
        <v>681</v>
      </c>
      <c r="D448" s="431" t="s">
        <v>849</v>
      </c>
      <c r="E448" s="429" t="s">
        <v>193</v>
      </c>
      <c r="F448" s="349" t="s">
        <v>462</v>
      </c>
      <c r="G448" s="85" t="s">
        <v>212</v>
      </c>
      <c r="H448" s="62" t="s">
        <v>855</v>
      </c>
      <c r="I448" s="85" t="s">
        <v>636</v>
      </c>
      <c r="J448" s="342">
        <v>1.96000003814697</v>
      </c>
      <c r="K448" s="353">
        <f t="shared" si="35"/>
        <v>12</v>
      </c>
      <c r="L448" s="354">
        <v>12</v>
      </c>
      <c r="M448" s="458" t="str">
        <f>IF(L448="nio","",VLOOKUP(L448,'3-Productie normen'!$B$31:$H$45,3,FALSE))</f>
        <v>1 x per maand</v>
      </c>
      <c r="N448" s="355" t="e">
        <f t="shared" si="32"/>
        <v>#DIV/0!</v>
      </c>
      <c r="O448" s="356">
        <f>IF(L448="nio",0,IF(L448&gt;0,VLOOKUP(H448,'3-Productie normen'!A:P,VLOOKUP(L448,'3-Productie normen'!$B$31:$C$45,2,FALSE),FALSE)))/VLOOKUP(B448,'2-Kosten per locatie'!$A$13:$D$30,4,FALSE)</f>
        <v>0</v>
      </c>
      <c r="P448" s="81" t="str">
        <f>VLOOKUP(H448,'3-Productie normen'!A:T,20,FALSE)</f>
        <v>V</v>
      </c>
      <c r="Q448" s="457" t="s">
        <v>692</v>
      </c>
      <c r="S448" s="359">
        <f t="shared" si="33"/>
        <v>23.52000045776364</v>
      </c>
    </row>
    <row r="449" spans="1:19" ht="14.1" customHeight="1">
      <c r="A449" s="71">
        <f t="shared" si="34"/>
        <v>449</v>
      </c>
      <c r="B449" s="50" t="s">
        <v>666</v>
      </c>
      <c r="C449" s="50" t="s">
        <v>681</v>
      </c>
      <c r="D449" s="431" t="s">
        <v>849</v>
      </c>
      <c r="E449" s="429" t="s">
        <v>193</v>
      </c>
      <c r="F449" s="349" t="s">
        <v>287</v>
      </c>
      <c r="G449" s="85" t="s">
        <v>223</v>
      </c>
      <c r="H449" s="85" t="s">
        <v>16</v>
      </c>
      <c r="I449" s="85" t="s">
        <v>636</v>
      </c>
      <c r="J449" s="342">
        <v>10.37</v>
      </c>
      <c r="K449" s="353">
        <f t="shared" si="35"/>
        <v>201</v>
      </c>
      <c r="L449" s="354">
        <v>201</v>
      </c>
      <c r="M449" s="458" t="str">
        <f>IF(L449="nio","",VLOOKUP(L449,'3-Productie normen'!$B$31:$H$45,3,FALSE))</f>
        <v>5 x per week (40 weken + 1 Zomer refreshbeurt)</v>
      </c>
      <c r="N449" s="355" t="e">
        <f t="shared" si="32"/>
        <v>#DIV/0!</v>
      </c>
      <c r="O449" s="356">
        <f>IF(L449="nio",0,IF(L449&gt;0,VLOOKUP(H449,'3-Productie normen'!A:P,VLOOKUP(L449,'3-Productie normen'!$B$31:$C$45,2,FALSE),FALSE)))/VLOOKUP(B449,'2-Kosten per locatie'!$A$13:$D$30,4,FALSE)</f>
        <v>0</v>
      </c>
      <c r="P449" s="81" t="str">
        <f>VLOOKUP(H449,'3-Productie normen'!A:T,20,FALSE)</f>
        <v>S</v>
      </c>
      <c r="Q449" s="457" t="s">
        <v>740</v>
      </c>
      <c r="S449" s="359">
        <f t="shared" si="33"/>
        <v>2084.37</v>
      </c>
    </row>
    <row r="450" spans="1:19" ht="14.1" customHeight="1">
      <c r="A450" s="71">
        <f t="shared" si="34"/>
        <v>450</v>
      </c>
      <c r="B450" s="50" t="s">
        <v>666</v>
      </c>
      <c r="C450" s="50" t="s">
        <v>681</v>
      </c>
      <c r="D450" s="431" t="s">
        <v>849</v>
      </c>
      <c r="E450" s="429" t="s">
        <v>193</v>
      </c>
      <c r="F450" s="349" t="s">
        <v>288</v>
      </c>
      <c r="G450" s="85" t="s">
        <v>206</v>
      </c>
      <c r="H450" s="50" t="s">
        <v>855</v>
      </c>
      <c r="I450" s="85" t="s">
        <v>635</v>
      </c>
      <c r="J450" s="342">
        <v>17.25</v>
      </c>
      <c r="K450" s="353">
        <f t="shared" si="35"/>
        <v>12</v>
      </c>
      <c r="L450" s="354">
        <v>12</v>
      </c>
      <c r="M450" s="458" t="str">
        <f>IF(L450="nio","",VLOOKUP(L450,'3-Productie normen'!$B$31:$H$45,3,FALSE))</f>
        <v>1 x per maand</v>
      </c>
      <c r="N450" s="355" t="e">
        <f t="shared" si="32"/>
        <v>#DIV/0!</v>
      </c>
      <c r="O450" s="356">
        <f>IF(L450="nio",0,IF(L450&gt;0,VLOOKUP(H450,'3-Productie normen'!A:P,VLOOKUP(L450,'3-Productie normen'!$B$31:$C$45,2,FALSE),FALSE)))/VLOOKUP(B450,'2-Kosten per locatie'!$A$13:$D$30,4,FALSE)</f>
        <v>0</v>
      </c>
      <c r="P450" s="81" t="str">
        <f>VLOOKUP(H450,'3-Productie normen'!A:T,20,FALSE)</f>
        <v>V</v>
      </c>
      <c r="Q450" s="457" t="s">
        <v>649</v>
      </c>
      <c r="S450" s="359">
        <f t="shared" si="33"/>
        <v>207</v>
      </c>
    </row>
    <row r="451" spans="1:19" ht="14.1" customHeight="1">
      <c r="A451" s="71">
        <f t="shared" si="34"/>
        <v>451</v>
      </c>
      <c r="B451" s="50" t="s">
        <v>666</v>
      </c>
      <c r="C451" s="50" t="s">
        <v>681</v>
      </c>
      <c r="D451" s="431" t="s">
        <v>849</v>
      </c>
      <c r="E451" s="429" t="s">
        <v>193</v>
      </c>
      <c r="F451" s="349" t="s">
        <v>290</v>
      </c>
      <c r="G451" s="85" t="s">
        <v>219</v>
      </c>
      <c r="H451" s="85" t="s">
        <v>16</v>
      </c>
      <c r="I451" s="85" t="s">
        <v>636</v>
      </c>
      <c r="J451" s="342">
        <v>2.4500000476837198</v>
      </c>
      <c r="K451" s="353">
        <f t="shared" si="35"/>
        <v>201</v>
      </c>
      <c r="L451" s="354">
        <v>201</v>
      </c>
      <c r="M451" s="458" t="str">
        <f>IF(L451="nio","",VLOOKUP(L451,'3-Productie normen'!$B$31:$H$45,3,FALSE))</f>
        <v>5 x per week (40 weken + 1 Zomer refreshbeurt)</v>
      </c>
      <c r="N451" s="355" t="e">
        <f t="shared" si="32"/>
        <v>#DIV/0!</v>
      </c>
      <c r="O451" s="356">
        <f>IF(L451="nio",0,IF(L451&gt;0,VLOOKUP(H451,'3-Productie normen'!A:P,VLOOKUP(L451,'3-Productie normen'!$B$31:$C$45,2,FALSE),FALSE)))/VLOOKUP(B451,'2-Kosten per locatie'!$A$13:$D$30,4,FALSE)</f>
        <v>0</v>
      </c>
      <c r="P451" s="81" t="str">
        <f>VLOOKUP(H451,'3-Productie normen'!A:T,20,FALSE)</f>
        <v>S</v>
      </c>
      <c r="Q451" s="457" t="s">
        <v>761</v>
      </c>
      <c r="S451" s="359">
        <f t="shared" si="33"/>
        <v>492.45000958442768</v>
      </c>
    </row>
    <row r="452" spans="1:19" ht="14.1" customHeight="1">
      <c r="A452" s="71">
        <f t="shared" si="34"/>
        <v>452</v>
      </c>
      <c r="B452" s="50" t="s">
        <v>666</v>
      </c>
      <c r="C452" s="50" t="s">
        <v>681</v>
      </c>
      <c r="D452" s="431" t="s">
        <v>849</v>
      </c>
      <c r="E452" s="429" t="s">
        <v>193</v>
      </c>
      <c r="F452" s="349" t="s">
        <v>291</v>
      </c>
      <c r="G452" s="85" t="s">
        <v>219</v>
      </c>
      <c r="H452" s="85" t="s">
        <v>16</v>
      </c>
      <c r="I452" s="85" t="s">
        <v>636</v>
      </c>
      <c r="J452" s="342">
        <v>3.8800001144409202</v>
      </c>
      <c r="K452" s="353">
        <f t="shared" si="35"/>
        <v>201</v>
      </c>
      <c r="L452" s="354">
        <v>201</v>
      </c>
      <c r="M452" s="458" t="str">
        <f>IF(L452="nio","",VLOOKUP(L452,'3-Productie normen'!$B$31:$H$45,3,FALSE))</f>
        <v>5 x per week (40 weken + 1 Zomer refreshbeurt)</v>
      </c>
      <c r="N452" s="355" t="e">
        <f t="shared" si="32"/>
        <v>#DIV/0!</v>
      </c>
      <c r="O452" s="356">
        <f>IF(L452="nio",0,IF(L452&gt;0,VLOOKUP(H452,'3-Productie normen'!A:P,VLOOKUP(L452,'3-Productie normen'!$B$31:$C$45,2,FALSE),FALSE)))/VLOOKUP(B452,'2-Kosten per locatie'!$A$13:$D$30,4,FALSE)</f>
        <v>0</v>
      </c>
      <c r="P452" s="81" t="str">
        <f>VLOOKUP(H452,'3-Productie normen'!A:T,20,FALSE)</f>
        <v>S</v>
      </c>
      <c r="Q452" s="457" t="s">
        <v>764</v>
      </c>
      <c r="S452" s="359">
        <f t="shared" si="33"/>
        <v>779.88002300262497</v>
      </c>
    </row>
    <row r="453" spans="1:19" ht="14.1" customHeight="1">
      <c r="A453" s="71">
        <f t="shared" si="34"/>
        <v>453</v>
      </c>
      <c r="B453" s="50" t="s">
        <v>666</v>
      </c>
      <c r="C453" s="50" t="s">
        <v>681</v>
      </c>
      <c r="D453" s="431" t="s">
        <v>849</v>
      </c>
      <c r="E453" s="429" t="s">
        <v>193</v>
      </c>
      <c r="F453" s="349" t="s">
        <v>292</v>
      </c>
      <c r="G453" s="85" t="s">
        <v>278</v>
      </c>
      <c r="H453" s="439" t="s">
        <v>195</v>
      </c>
      <c r="I453" s="85" t="s">
        <v>635</v>
      </c>
      <c r="J453" s="342">
        <v>83.89</v>
      </c>
      <c r="K453" s="353">
        <f t="shared" si="35"/>
        <v>200</v>
      </c>
      <c r="L453" s="354">
        <v>200</v>
      </c>
      <c r="M453" s="458" t="str">
        <f>IF(L453="nio","",VLOOKUP(L453,'3-Productie normen'!$B$31:$H$45,3,FALSE))</f>
        <v>5 x per week (40 weken)</v>
      </c>
      <c r="N453" s="355" t="e">
        <f t="shared" si="32"/>
        <v>#DIV/0!</v>
      </c>
      <c r="O453" s="356">
        <f>IF(L453="nio",0,IF(L453&gt;0,VLOOKUP(H453,'3-Productie normen'!A:P,VLOOKUP(L453,'3-Productie normen'!$B$31:$C$45,2,FALSE),FALSE)))/VLOOKUP(B453,'2-Kosten per locatie'!$A$13:$D$30,4,FALSE)</f>
        <v>0</v>
      </c>
      <c r="P453" s="81" t="str">
        <f>VLOOKUP(H453,'3-Productie normen'!A:T,20,FALSE)</f>
        <v>V</v>
      </c>
      <c r="Q453" s="457" t="s">
        <v>649</v>
      </c>
      <c r="S453" s="359">
        <f t="shared" si="33"/>
        <v>16778</v>
      </c>
    </row>
    <row r="454" spans="1:19" ht="14.1" customHeight="1">
      <c r="A454" s="71">
        <f t="shared" si="34"/>
        <v>454</v>
      </c>
      <c r="B454" s="50" t="s">
        <v>666</v>
      </c>
      <c r="C454" s="50" t="s">
        <v>681</v>
      </c>
      <c r="D454" s="431" t="s">
        <v>849</v>
      </c>
      <c r="E454" s="429" t="s">
        <v>193</v>
      </c>
      <c r="F454" s="349" t="s">
        <v>463</v>
      </c>
      <c r="G454" s="85" t="s">
        <v>206</v>
      </c>
      <c r="H454" s="50" t="s">
        <v>855</v>
      </c>
      <c r="I454" s="85" t="s">
        <v>635</v>
      </c>
      <c r="J454" s="342">
        <v>11.01</v>
      </c>
      <c r="K454" s="353">
        <f t="shared" si="35"/>
        <v>12</v>
      </c>
      <c r="L454" s="354">
        <v>12</v>
      </c>
      <c r="M454" s="458" t="str">
        <f>IF(L454="nio","",VLOOKUP(L454,'3-Productie normen'!$B$31:$H$45,3,FALSE))</f>
        <v>1 x per maand</v>
      </c>
      <c r="N454" s="355" t="e">
        <f t="shared" si="32"/>
        <v>#DIV/0!</v>
      </c>
      <c r="O454" s="356">
        <f>IF(L454="nio",0,IF(L454&gt;0,VLOOKUP(H454,'3-Productie normen'!A:P,VLOOKUP(L454,'3-Productie normen'!$B$31:$C$45,2,FALSE),FALSE)))/VLOOKUP(B454,'2-Kosten per locatie'!$A$13:$D$30,4,FALSE)</f>
        <v>0</v>
      </c>
      <c r="P454" s="81" t="str">
        <f>VLOOKUP(H454,'3-Productie normen'!A:T,20,FALSE)</f>
        <v>V</v>
      </c>
      <c r="Q454" s="457" t="s">
        <v>649</v>
      </c>
      <c r="S454" s="359">
        <f t="shared" si="33"/>
        <v>132.12</v>
      </c>
    </row>
    <row r="455" spans="1:19" ht="14.1" customHeight="1">
      <c r="A455" s="71">
        <f t="shared" si="34"/>
        <v>455</v>
      </c>
      <c r="B455" s="50" t="s">
        <v>666</v>
      </c>
      <c r="C455" s="50" t="s">
        <v>681</v>
      </c>
      <c r="D455" s="431" t="s">
        <v>849</v>
      </c>
      <c r="E455" s="429" t="s">
        <v>193</v>
      </c>
      <c r="F455" s="349" t="s">
        <v>293</v>
      </c>
      <c r="G455" s="85" t="s">
        <v>242</v>
      </c>
      <c r="H455" s="80" t="s">
        <v>854</v>
      </c>
      <c r="I455" s="85" t="s">
        <v>635</v>
      </c>
      <c r="J455" s="342">
        <v>84.37</v>
      </c>
      <c r="K455" s="353">
        <f t="shared" si="35"/>
        <v>200</v>
      </c>
      <c r="L455" s="354">
        <v>200</v>
      </c>
      <c r="M455" s="458" t="str">
        <f>IF(L455="nio","",VLOOKUP(L455,'3-Productie normen'!$B$31:$H$45,3,FALSE))</f>
        <v>5 x per week (40 weken)</v>
      </c>
      <c r="N455" s="355" t="e">
        <f t="shared" si="32"/>
        <v>#DIV/0!</v>
      </c>
      <c r="O455" s="356">
        <f>IF(L455="nio",0,IF(L455&gt;0,VLOOKUP(H455,'3-Productie normen'!A:P,VLOOKUP(L455,'3-Productie normen'!$B$31:$C$45,2,FALSE),FALSE)))/VLOOKUP(B455,'2-Kosten per locatie'!$A$13:$D$30,4,FALSE)</f>
        <v>0</v>
      </c>
      <c r="P455" s="81" t="str">
        <f>VLOOKUP(H455,'3-Productie normen'!A:T,20,FALSE)</f>
        <v>V</v>
      </c>
      <c r="Q455" s="457" t="s">
        <v>649</v>
      </c>
      <c r="S455" s="359">
        <f t="shared" si="33"/>
        <v>16874</v>
      </c>
    </row>
    <row r="456" spans="1:19" ht="14.1" customHeight="1">
      <c r="A456" s="71">
        <f t="shared" si="34"/>
        <v>456</v>
      </c>
      <c r="B456" s="50" t="s">
        <v>666</v>
      </c>
      <c r="C456" s="50" t="s">
        <v>681</v>
      </c>
      <c r="D456" s="431" t="s">
        <v>849</v>
      </c>
      <c r="E456" s="429" t="s">
        <v>193</v>
      </c>
      <c r="F456" s="349" t="s">
        <v>464</v>
      </c>
      <c r="G456" s="85" t="s">
        <v>244</v>
      </c>
      <c r="H456" s="50" t="s">
        <v>855</v>
      </c>
      <c r="I456" s="85" t="s">
        <v>635</v>
      </c>
      <c r="J456" s="342">
        <v>3.8900001049041699</v>
      </c>
      <c r="K456" s="353">
        <f t="shared" si="35"/>
        <v>12</v>
      </c>
      <c r="L456" s="354">
        <v>12</v>
      </c>
      <c r="M456" s="458" t="str">
        <f>IF(L456="nio","",VLOOKUP(L456,'3-Productie normen'!$B$31:$H$45,3,FALSE))</f>
        <v>1 x per maand</v>
      </c>
      <c r="N456" s="355" t="e">
        <f t="shared" si="32"/>
        <v>#DIV/0!</v>
      </c>
      <c r="O456" s="356">
        <f>IF(L456="nio",0,IF(L456&gt;0,VLOOKUP(H456,'3-Productie normen'!A:P,VLOOKUP(L456,'3-Productie normen'!$B$31:$C$45,2,FALSE),FALSE)))/VLOOKUP(B456,'2-Kosten per locatie'!$A$13:$D$30,4,FALSE)</f>
        <v>0</v>
      </c>
      <c r="P456" s="81" t="str">
        <f>VLOOKUP(H456,'3-Productie normen'!A:T,20,FALSE)</f>
        <v>V</v>
      </c>
      <c r="Q456" s="457" t="s">
        <v>649</v>
      </c>
      <c r="S456" s="359">
        <f t="shared" si="33"/>
        <v>46.680001258850041</v>
      </c>
    </row>
    <row r="457" spans="1:19" ht="14.1" customHeight="1">
      <c r="A457" s="71">
        <f t="shared" si="34"/>
        <v>457</v>
      </c>
      <c r="B457" s="50" t="s">
        <v>666</v>
      </c>
      <c r="C457" s="50" t="s">
        <v>681</v>
      </c>
      <c r="D457" s="431" t="s">
        <v>849</v>
      </c>
      <c r="E457" s="429" t="s">
        <v>193</v>
      </c>
      <c r="F457" s="349" t="s">
        <v>294</v>
      </c>
      <c r="G457" s="85" t="s">
        <v>223</v>
      </c>
      <c r="H457" s="85" t="s">
        <v>16</v>
      </c>
      <c r="I457" s="85" t="s">
        <v>636</v>
      </c>
      <c r="J457" s="342">
        <v>6.74</v>
      </c>
      <c r="K457" s="353">
        <f t="shared" si="35"/>
        <v>201</v>
      </c>
      <c r="L457" s="354">
        <v>201</v>
      </c>
      <c r="M457" s="458" t="str">
        <f>IF(L457="nio","",VLOOKUP(L457,'3-Productie normen'!$B$31:$H$45,3,FALSE))</f>
        <v>5 x per week (40 weken + 1 Zomer refreshbeurt)</v>
      </c>
      <c r="N457" s="355" t="e">
        <f t="shared" si="32"/>
        <v>#DIV/0!</v>
      </c>
      <c r="O457" s="356">
        <f>IF(L457="nio",0,IF(L457&gt;0,VLOOKUP(H457,'3-Productie normen'!A:P,VLOOKUP(L457,'3-Productie normen'!$B$31:$C$45,2,FALSE),FALSE)))/VLOOKUP(B457,'2-Kosten per locatie'!$A$13:$D$30,4,FALSE)</f>
        <v>0</v>
      </c>
      <c r="P457" s="81" t="str">
        <f>VLOOKUP(H457,'3-Productie normen'!A:T,20,FALSE)</f>
        <v>S</v>
      </c>
      <c r="Q457" s="457" t="s">
        <v>740</v>
      </c>
      <c r="S457" s="359">
        <f t="shared" si="33"/>
        <v>1354.74</v>
      </c>
    </row>
    <row r="458" spans="1:19" ht="14.1" customHeight="1">
      <c r="A458" s="71">
        <f t="shared" si="34"/>
        <v>458</v>
      </c>
      <c r="B458" s="50" t="s">
        <v>666</v>
      </c>
      <c r="C458" s="50" t="s">
        <v>681</v>
      </c>
      <c r="D458" s="431" t="s">
        <v>849</v>
      </c>
      <c r="E458" s="429" t="s">
        <v>193</v>
      </c>
      <c r="F458" s="349" t="s">
        <v>295</v>
      </c>
      <c r="G458" s="85" t="s">
        <v>238</v>
      </c>
      <c r="H458" s="85" t="s">
        <v>237</v>
      </c>
      <c r="I458" s="85" t="s">
        <v>635</v>
      </c>
      <c r="J458" s="342">
        <v>60</v>
      </c>
      <c r="K458" s="353">
        <f t="shared" si="35"/>
        <v>201</v>
      </c>
      <c r="L458" s="354">
        <v>201</v>
      </c>
      <c r="M458" s="458" t="str">
        <f>IF(L458="nio","",VLOOKUP(L458,'3-Productie normen'!$B$31:$H$45,3,FALSE))</f>
        <v>5 x per week (40 weken + 1 Zomer refreshbeurt)</v>
      </c>
      <c r="N458" s="355" t="e">
        <f t="shared" si="32"/>
        <v>#DIV/0!</v>
      </c>
      <c r="O458" s="356">
        <f>IF(L458="nio",0,IF(L458&gt;0,VLOOKUP(H458,'3-Productie normen'!A:P,VLOOKUP(L458,'3-Productie normen'!$B$31:$C$45,2,FALSE),FALSE)))/VLOOKUP(B458,'2-Kosten per locatie'!$A$13:$D$30,4,FALSE)</f>
        <v>0</v>
      </c>
      <c r="P458" s="81" t="str">
        <f>VLOOKUP(H458,'3-Productie normen'!A:T,20,FALSE)</f>
        <v>L</v>
      </c>
      <c r="Q458" s="457" t="s">
        <v>725</v>
      </c>
      <c r="S458" s="359">
        <f t="shared" si="33"/>
        <v>12060</v>
      </c>
    </row>
    <row r="459" spans="1:19" ht="14.1" customHeight="1">
      <c r="A459" s="71">
        <f t="shared" si="34"/>
        <v>459</v>
      </c>
      <c r="B459" s="50" t="s">
        <v>666</v>
      </c>
      <c r="C459" s="50" t="s">
        <v>681</v>
      </c>
      <c r="D459" s="431" t="s">
        <v>849</v>
      </c>
      <c r="E459" s="429" t="s">
        <v>193</v>
      </c>
      <c r="F459" s="349" t="s">
        <v>296</v>
      </c>
      <c r="G459" s="85" t="s">
        <v>203</v>
      </c>
      <c r="H459" s="64" t="s">
        <v>874</v>
      </c>
      <c r="I459" s="85" t="s">
        <v>91</v>
      </c>
      <c r="J459" s="342">
        <v>3.0099999904632599</v>
      </c>
      <c r="K459" s="353" t="str">
        <f t="shared" si="35"/>
        <v>nio</v>
      </c>
      <c r="L459" s="354" t="s">
        <v>659</v>
      </c>
      <c r="M459" s="458" t="str">
        <f>IF(L459="nio","",VLOOKUP(L459,'3-Productie normen'!$B$31:$H$45,3,FALSE))</f>
        <v/>
      </c>
      <c r="N459" s="355">
        <f t="shared" si="32"/>
        <v>0</v>
      </c>
      <c r="O459" s="356">
        <f>IF(L459="nio",0,IF(L459&gt;0,VLOOKUP(H459,'3-Productie normen'!A:P,VLOOKUP(L459,'3-Productie normen'!$B$31:$C$45,2,FALSE),FALSE)))/VLOOKUP(B459,'2-Kosten per locatie'!$A$13:$D$30,4,FALSE)</f>
        <v>0</v>
      </c>
      <c r="P459" s="81">
        <f>VLOOKUP(H459,'3-Productie normen'!A:T,20,FALSE)</f>
        <v>0</v>
      </c>
      <c r="Q459" s="457" t="s">
        <v>752</v>
      </c>
      <c r="S459" s="359">
        <f t="shared" si="33"/>
        <v>0</v>
      </c>
    </row>
    <row r="460" spans="1:19" ht="14.1" customHeight="1">
      <c r="A460" s="71">
        <f t="shared" si="34"/>
        <v>460</v>
      </c>
      <c r="B460" s="50" t="s">
        <v>666</v>
      </c>
      <c r="C460" s="50" t="s">
        <v>681</v>
      </c>
      <c r="D460" s="431" t="s">
        <v>849</v>
      </c>
      <c r="E460" s="429" t="s">
        <v>193</v>
      </c>
      <c r="F460" s="349" t="s">
        <v>297</v>
      </c>
      <c r="G460" s="85" t="s">
        <v>203</v>
      </c>
      <c r="H460" s="64" t="s">
        <v>874</v>
      </c>
      <c r="I460" s="85" t="s">
        <v>91</v>
      </c>
      <c r="J460" s="342">
        <v>0.60000002384185802</v>
      </c>
      <c r="K460" s="353" t="str">
        <f t="shared" si="35"/>
        <v>nio</v>
      </c>
      <c r="L460" s="354" t="s">
        <v>659</v>
      </c>
      <c r="M460" s="458" t="str">
        <f>IF(L460="nio","",VLOOKUP(L460,'3-Productie normen'!$B$31:$H$45,3,FALSE))</f>
        <v/>
      </c>
      <c r="N460" s="355">
        <f t="shared" si="32"/>
        <v>0</v>
      </c>
      <c r="O460" s="356">
        <f>IF(L460="nio",0,IF(L460&gt;0,VLOOKUP(H460,'3-Productie normen'!A:P,VLOOKUP(L460,'3-Productie normen'!$B$31:$C$45,2,FALSE),FALSE)))/VLOOKUP(B460,'2-Kosten per locatie'!$A$13:$D$30,4,FALSE)</f>
        <v>0</v>
      </c>
      <c r="P460" s="81">
        <f>VLOOKUP(H460,'3-Productie normen'!A:T,20,FALSE)</f>
        <v>0</v>
      </c>
      <c r="Q460" s="457" t="s">
        <v>749</v>
      </c>
      <c r="S460" s="359">
        <f t="shared" si="33"/>
        <v>0</v>
      </c>
    </row>
    <row r="461" spans="1:19" ht="14.1" customHeight="1">
      <c r="A461" s="71">
        <f t="shared" si="34"/>
        <v>461</v>
      </c>
      <c r="B461" s="50" t="s">
        <v>666</v>
      </c>
      <c r="C461" s="50" t="s">
        <v>681</v>
      </c>
      <c r="D461" s="431" t="s">
        <v>849</v>
      </c>
      <c r="E461" s="429" t="s">
        <v>193</v>
      </c>
      <c r="F461" s="349" t="s">
        <v>298</v>
      </c>
      <c r="G461" s="85" t="s">
        <v>282</v>
      </c>
      <c r="H461" s="85" t="s">
        <v>237</v>
      </c>
      <c r="I461" s="85" t="s">
        <v>635</v>
      </c>
      <c r="J461" s="342">
        <v>29.579999923706101</v>
      </c>
      <c r="K461" s="353">
        <f t="shared" si="35"/>
        <v>201</v>
      </c>
      <c r="L461" s="354">
        <v>201</v>
      </c>
      <c r="M461" s="458" t="str">
        <f>IF(L461="nio","",VLOOKUP(L461,'3-Productie normen'!$B$31:$H$45,3,FALSE))</f>
        <v>5 x per week (40 weken + 1 Zomer refreshbeurt)</v>
      </c>
      <c r="N461" s="355" t="e">
        <f t="shared" si="32"/>
        <v>#DIV/0!</v>
      </c>
      <c r="O461" s="356">
        <f>IF(L461="nio",0,IF(L461&gt;0,VLOOKUP(H461,'3-Productie normen'!A:P,VLOOKUP(L461,'3-Productie normen'!$B$31:$C$45,2,FALSE),FALSE)))/VLOOKUP(B461,'2-Kosten per locatie'!$A$13:$D$30,4,FALSE)</f>
        <v>0</v>
      </c>
      <c r="P461" s="81" t="str">
        <f>VLOOKUP(H461,'3-Productie normen'!A:T,20,FALSE)</f>
        <v>L</v>
      </c>
      <c r="Q461" s="457" t="s">
        <v>649</v>
      </c>
      <c r="S461" s="359">
        <f t="shared" si="33"/>
        <v>5945.5799846649261</v>
      </c>
    </row>
    <row r="462" spans="1:19" ht="14.1" customHeight="1">
      <c r="A462" s="71">
        <f t="shared" si="34"/>
        <v>462</v>
      </c>
      <c r="B462" s="50" t="s">
        <v>666</v>
      </c>
      <c r="C462" s="50" t="s">
        <v>681</v>
      </c>
      <c r="D462" s="431" t="s">
        <v>849</v>
      </c>
      <c r="E462" s="429" t="s">
        <v>193</v>
      </c>
      <c r="F462" s="349" t="s">
        <v>299</v>
      </c>
      <c r="G462" s="85" t="s">
        <v>283</v>
      </c>
      <c r="H462" s="85" t="s">
        <v>200</v>
      </c>
      <c r="I462" s="85" t="s">
        <v>635</v>
      </c>
      <c r="J462" s="342">
        <v>13.449999809265099</v>
      </c>
      <c r="K462" s="353">
        <f t="shared" si="35"/>
        <v>201</v>
      </c>
      <c r="L462" s="354">
        <v>201</v>
      </c>
      <c r="M462" s="458" t="str">
        <f>IF(L462="nio","",VLOOKUP(L462,'3-Productie normen'!$B$31:$H$45,3,FALSE))</f>
        <v>5 x per week (40 weken + 1 Zomer refreshbeurt)</v>
      </c>
      <c r="N462" s="355" t="e">
        <f t="shared" si="32"/>
        <v>#DIV/0!</v>
      </c>
      <c r="O462" s="356">
        <f>IF(L462="nio",0,IF(L462&gt;0,VLOOKUP(H462,'3-Productie normen'!A:P,VLOOKUP(L462,'3-Productie normen'!$B$31:$C$45,2,FALSE),FALSE)))/VLOOKUP(B462,'2-Kosten per locatie'!$A$13:$D$30,4,FALSE)</f>
        <v>0</v>
      </c>
      <c r="P462" s="81" t="str">
        <f>VLOOKUP(H462,'3-Productie normen'!A:T,20,FALSE)</f>
        <v>B</v>
      </c>
      <c r="Q462" s="457" t="s">
        <v>649</v>
      </c>
      <c r="S462" s="359">
        <f t="shared" si="33"/>
        <v>2703.4499616622852</v>
      </c>
    </row>
    <row r="463" spans="1:19" ht="14.1" customHeight="1">
      <c r="A463" s="71">
        <f t="shared" si="34"/>
        <v>463</v>
      </c>
      <c r="B463" s="50" t="s">
        <v>666</v>
      </c>
      <c r="C463" s="50" t="s">
        <v>681</v>
      </c>
      <c r="D463" s="431" t="s">
        <v>849</v>
      </c>
      <c r="E463" s="429" t="s">
        <v>193</v>
      </c>
      <c r="F463" s="349" t="s">
        <v>300</v>
      </c>
      <c r="G463" s="85" t="s">
        <v>206</v>
      </c>
      <c r="H463" s="50" t="s">
        <v>855</v>
      </c>
      <c r="I463" s="85" t="s">
        <v>635</v>
      </c>
      <c r="J463" s="342">
        <v>1.9700000286102299</v>
      </c>
      <c r="K463" s="353">
        <f t="shared" si="35"/>
        <v>12</v>
      </c>
      <c r="L463" s="354">
        <v>12</v>
      </c>
      <c r="M463" s="458" t="str">
        <f>IF(L463="nio","",VLOOKUP(L463,'3-Productie normen'!$B$31:$H$45,3,FALSE))</f>
        <v>1 x per maand</v>
      </c>
      <c r="N463" s="355" t="e">
        <f t="shared" si="32"/>
        <v>#DIV/0!</v>
      </c>
      <c r="O463" s="356">
        <f>IF(L463="nio",0,IF(L463&gt;0,VLOOKUP(H463,'3-Productie normen'!A:P,VLOOKUP(L463,'3-Productie normen'!$B$31:$C$45,2,FALSE),FALSE)))/VLOOKUP(B463,'2-Kosten per locatie'!$A$13:$D$30,4,FALSE)</f>
        <v>0</v>
      </c>
      <c r="P463" s="81" t="str">
        <f>VLOOKUP(H463,'3-Productie normen'!A:T,20,FALSE)</f>
        <v>V</v>
      </c>
      <c r="Q463" s="457" t="s">
        <v>649</v>
      </c>
      <c r="S463" s="359">
        <f t="shared" si="33"/>
        <v>23.640000343322761</v>
      </c>
    </row>
    <row r="464" spans="1:19" ht="14.1" customHeight="1">
      <c r="A464" s="71">
        <f t="shared" si="34"/>
        <v>464</v>
      </c>
      <c r="B464" s="50" t="s">
        <v>666</v>
      </c>
      <c r="C464" s="50" t="s">
        <v>681</v>
      </c>
      <c r="D464" s="431" t="s">
        <v>849</v>
      </c>
      <c r="E464" s="429" t="s">
        <v>193</v>
      </c>
      <c r="F464" s="349" t="s">
        <v>302</v>
      </c>
      <c r="G464" s="85" t="s">
        <v>198</v>
      </c>
      <c r="H464" s="439" t="s">
        <v>195</v>
      </c>
      <c r="I464" s="85" t="s">
        <v>638</v>
      </c>
      <c r="J464" s="342">
        <v>25.77</v>
      </c>
      <c r="K464" s="353">
        <f t="shared" si="35"/>
        <v>200</v>
      </c>
      <c r="L464" s="354">
        <v>200</v>
      </c>
      <c r="M464" s="458" t="str">
        <f>IF(L464="nio","",VLOOKUP(L464,'3-Productie normen'!$B$31:$H$45,3,FALSE))</f>
        <v>5 x per week (40 weken)</v>
      </c>
      <c r="N464" s="355" t="e">
        <f t="shared" si="32"/>
        <v>#DIV/0!</v>
      </c>
      <c r="O464" s="356">
        <f>IF(L464="nio",0,IF(L464&gt;0,VLOOKUP(H464,'3-Productie normen'!A:P,VLOOKUP(L464,'3-Productie normen'!$B$31:$C$45,2,FALSE),FALSE)))/VLOOKUP(B464,'2-Kosten per locatie'!$A$13:$D$30,4,FALSE)</f>
        <v>0</v>
      </c>
      <c r="P464" s="81" t="str">
        <f>VLOOKUP(H464,'3-Productie normen'!A:T,20,FALSE)</f>
        <v>V</v>
      </c>
      <c r="Q464" s="457" t="s">
        <v>649</v>
      </c>
      <c r="S464" s="359">
        <f t="shared" si="33"/>
        <v>5154</v>
      </c>
    </row>
    <row r="465" spans="1:19" ht="14.1" customHeight="1">
      <c r="A465" s="71">
        <f t="shared" si="34"/>
        <v>465</v>
      </c>
      <c r="B465" s="50" t="s">
        <v>666</v>
      </c>
      <c r="C465" s="50" t="s">
        <v>681</v>
      </c>
      <c r="D465" s="431" t="s">
        <v>849</v>
      </c>
      <c r="E465" s="429" t="s">
        <v>193</v>
      </c>
      <c r="F465" s="349" t="s">
        <v>302</v>
      </c>
      <c r="G465" s="85" t="s">
        <v>198</v>
      </c>
      <c r="H465" s="439" t="s">
        <v>195</v>
      </c>
      <c r="I465" s="85" t="s">
        <v>635</v>
      </c>
      <c r="J465" s="342">
        <v>191.85</v>
      </c>
      <c r="K465" s="353">
        <f t="shared" si="35"/>
        <v>200</v>
      </c>
      <c r="L465" s="354">
        <v>200</v>
      </c>
      <c r="M465" s="458" t="str">
        <f>IF(L465="nio","",VLOOKUP(L465,'3-Productie normen'!$B$31:$H$45,3,FALSE))</f>
        <v>5 x per week (40 weken)</v>
      </c>
      <c r="N465" s="355" t="e">
        <f t="shared" si="32"/>
        <v>#DIV/0!</v>
      </c>
      <c r="O465" s="356">
        <f>IF(L465="nio",0,IF(L465&gt;0,VLOOKUP(H465,'3-Productie normen'!A:P,VLOOKUP(L465,'3-Productie normen'!$B$31:$C$45,2,FALSE),FALSE)))/VLOOKUP(B465,'2-Kosten per locatie'!$A$13:$D$30,4,FALSE)</f>
        <v>0</v>
      </c>
      <c r="P465" s="81" t="str">
        <f>VLOOKUP(H465,'3-Productie normen'!A:T,20,FALSE)</f>
        <v>V</v>
      </c>
      <c r="Q465" s="457" t="s">
        <v>649</v>
      </c>
      <c r="S465" s="359">
        <f t="shared" si="33"/>
        <v>38370</v>
      </c>
    </row>
    <row r="466" spans="1:19" ht="14.1" customHeight="1">
      <c r="A466" s="71">
        <f t="shared" si="34"/>
        <v>466</v>
      </c>
      <c r="B466" s="50" t="s">
        <v>666</v>
      </c>
      <c r="C466" s="50" t="s">
        <v>681</v>
      </c>
      <c r="D466" s="431" t="s">
        <v>849</v>
      </c>
      <c r="E466" s="429" t="s">
        <v>193</v>
      </c>
      <c r="F466" s="349" t="s">
        <v>303</v>
      </c>
      <c r="G466" s="85" t="s">
        <v>223</v>
      </c>
      <c r="H466" s="85" t="s">
        <v>16</v>
      </c>
      <c r="I466" s="85" t="s">
        <v>645</v>
      </c>
      <c r="J466" s="342">
        <v>8.43</v>
      </c>
      <c r="K466" s="353">
        <f t="shared" si="35"/>
        <v>201</v>
      </c>
      <c r="L466" s="354">
        <v>201</v>
      </c>
      <c r="M466" s="458" t="str">
        <f>IF(L466="nio","",VLOOKUP(L466,'3-Productie normen'!$B$31:$H$45,3,FALSE))</f>
        <v>5 x per week (40 weken + 1 Zomer refreshbeurt)</v>
      </c>
      <c r="N466" s="355" t="e">
        <f t="shared" si="32"/>
        <v>#DIV/0!</v>
      </c>
      <c r="O466" s="356">
        <f>IF(L466="nio",0,IF(L466&gt;0,VLOOKUP(H466,'3-Productie normen'!A:P,VLOOKUP(L466,'3-Productie normen'!$B$31:$C$45,2,FALSE),FALSE)))/VLOOKUP(B466,'2-Kosten per locatie'!$A$13:$D$30,4,FALSE)</f>
        <v>0</v>
      </c>
      <c r="P466" s="81" t="str">
        <f>VLOOKUP(H466,'3-Productie normen'!A:T,20,FALSE)</f>
        <v>S</v>
      </c>
      <c r="Q466" s="457" t="s">
        <v>730</v>
      </c>
      <c r="S466" s="359">
        <f t="shared" si="33"/>
        <v>1694.4299999999998</v>
      </c>
    </row>
    <row r="467" spans="1:19" ht="14.1" customHeight="1">
      <c r="A467" s="71">
        <f t="shared" si="34"/>
        <v>467</v>
      </c>
      <c r="B467" s="50" t="s">
        <v>666</v>
      </c>
      <c r="C467" s="50" t="s">
        <v>681</v>
      </c>
      <c r="D467" s="431" t="s">
        <v>849</v>
      </c>
      <c r="E467" s="429" t="s">
        <v>193</v>
      </c>
      <c r="F467" s="349" t="s">
        <v>465</v>
      </c>
      <c r="G467" s="85" t="s">
        <v>212</v>
      </c>
      <c r="H467" s="62" t="s">
        <v>855</v>
      </c>
      <c r="I467" s="85" t="s">
        <v>90</v>
      </c>
      <c r="J467" s="342">
        <v>1.87000000476837</v>
      </c>
      <c r="K467" s="353">
        <f t="shared" si="35"/>
        <v>12</v>
      </c>
      <c r="L467" s="354">
        <v>12</v>
      </c>
      <c r="M467" s="458" t="str">
        <f>IF(L467="nio","",VLOOKUP(L467,'3-Productie normen'!$B$31:$H$45,3,FALSE))</f>
        <v>1 x per maand</v>
      </c>
      <c r="N467" s="355" t="e">
        <f t="shared" si="32"/>
        <v>#DIV/0!</v>
      </c>
      <c r="O467" s="356">
        <f>IF(L467="nio",0,IF(L467&gt;0,VLOOKUP(H467,'3-Productie normen'!A:P,VLOOKUP(L467,'3-Productie normen'!$B$31:$C$45,2,FALSE),FALSE)))/VLOOKUP(B467,'2-Kosten per locatie'!$A$13:$D$30,4,FALSE)</f>
        <v>0</v>
      </c>
      <c r="P467" s="81" t="str">
        <f>VLOOKUP(H467,'3-Productie normen'!A:T,20,FALSE)</f>
        <v>V</v>
      </c>
      <c r="Q467" s="457" t="s">
        <v>692</v>
      </c>
      <c r="S467" s="359">
        <f t="shared" si="33"/>
        <v>22.440000057220441</v>
      </c>
    </row>
    <row r="468" spans="1:19" ht="14.1" customHeight="1">
      <c r="A468" s="71">
        <f t="shared" si="34"/>
        <v>468</v>
      </c>
      <c r="B468" s="50" t="s">
        <v>666</v>
      </c>
      <c r="C468" s="50" t="s">
        <v>681</v>
      </c>
      <c r="D468" s="431" t="s">
        <v>849</v>
      </c>
      <c r="E468" s="429" t="s">
        <v>193</v>
      </c>
      <c r="F468" s="349" t="s">
        <v>304</v>
      </c>
      <c r="G468" s="85" t="s">
        <v>223</v>
      </c>
      <c r="H468" s="85" t="s">
        <v>16</v>
      </c>
      <c r="I468" s="85" t="s">
        <v>645</v>
      </c>
      <c r="J468" s="342">
        <v>10.62</v>
      </c>
      <c r="K468" s="353">
        <f t="shared" si="35"/>
        <v>201</v>
      </c>
      <c r="L468" s="354">
        <v>201</v>
      </c>
      <c r="M468" s="458" t="str">
        <f>IF(L468="nio","",VLOOKUP(L468,'3-Productie normen'!$B$31:$H$45,3,FALSE))</f>
        <v>5 x per week (40 weken + 1 Zomer refreshbeurt)</v>
      </c>
      <c r="N468" s="355" t="e">
        <f t="shared" si="32"/>
        <v>#DIV/0!</v>
      </c>
      <c r="O468" s="356">
        <f>IF(L468="nio",0,IF(L468&gt;0,VLOOKUP(H468,'3-Productie normen'!A:P,VLOOKUP(L468,'3-Productie normen'!$B$31:$C$45,2,FALSE),FALSE)))/VLOOKUP(B468,'2-Kosten per locatie'!$A$13:$D$30,4,FALSE)</f>
        <v>0</v>
      </c>
      <c r="P468" s="81" t="str">
        <f>VLOOKUP(H468,'3-Productie normen'!A:T,20,FALSE)</f>
        <v>S</v>
      </c>
      <c r="Q468" s="457" t="s">
        <v>740</v>
      </c>
      <c r="S468" s="359">
        <f t="shared" si="33"/>
        <v>2134.62</v>
      </c>
    </row>
    <row r="469" spans="1:19" ht="14.1" customHeight="1">
      <c r="A469" s="71">
        <f t="shared" si="34"/>
        <v>469</v>
      </c>
      <c r="B469" s="50" t="s">
        <v>666</v>
      </c>
      <c r="C469" s="50" t="s">
        <v>681</v>
      </c>
      <c r="D469" s="431" t="s">
        <v>849</v>
      </c>
      <c r="E469" s="429" t="s">
        <v>193</v>
      </c>
      <c r="F469" s="349" t="s">
        <v>305</v>
      </c>
      <c r="G469" s="85" t="s">
        <v>206</v>
      </c>
      <c r="H469" s="50" t="s">
        <v>855</v>
      </c>
      <c r="I469" s="85" t="s">
        <v>635</v>
      </c>
      <c r="J469" s="342">
        <v>17.329999923706101</v>
      </c>
      <c r="K469" s="353">
        <f t="shared" si="35"/>
        <v>12</v>
      </c>
      <c r="L469" s="354">
        <v>12</v>
      </c>
      <c r="M469" s="458" t="str">
        <f>IF(L469="nio","",VLOOKUP(L469,'3-Productie normen'!$B$31:$H$45,3,FALSE))</f>
        <v>1 x per maand</v>
      </c>
      <c r="N469" s="355" t="e">
        <f t="shared" si="32"/>
        <v>#DIV/0!</v>
      </c>
      <c r="O469" s="356">
        <f>IF(L469="nio",0,IF(L469&gt;0,VLOOKUP(H469,'3-Productie normen'!A:P,VLOOKUP(L469,'3-Productie normen'!$B$31:$C$45,2,FALSE),FALSE)))/VLOOKUP(B469,'2-Kosten per locatie'!$A$13:$D$30,4,FALSE)</f>
        <v>0</v>
      </c>
      <c r="P469" s="81" t="str">
        <f>VLOOKUP(H469,'3-Productie normen'!A:T,20,FALSE)</f>
        <v>V</v>
      </c>
      <c r="Q469" s="457" t="s">
        <v>649</v>
      </c>
      <c r="S469" s="359">
        <f t="shared" si="33"/>
        <v>207.95999908447322</v>
      </c>
    </row>
    <row r="470" spans="1:19" ht="14.1" customHeight="1">
      <c r="A470" s="71">
        <f t="shared" si="34"/>
        <v>470</v>
      </c>
      <c r="B470" s="50" t="s">
        <v>666</v>
      </c>
      <c r="C470" s="50" t="s">
        <v>681</v>
      </c>
      <c r="D470" s="431" t="s">
        <v>849</v>
      </c>
      <c r="E470" s="429" t="s">
        <v>193</v>
      </c>
      <c r="F470" s="349" t="s">
        <v>306</v>
      </c>
      <c r="G470" s="85" t="s">
        <v>219</v>
      </c>
      <c r="H470" s="85" t="s">
        <v>16</v>
      </c>
      <c r="I470" s="85" t="s">
        <v>90</v>
      </c>
      <c r="J470" s="342">
        <v>2.5699999332428001</v>
      </c>
      <c r="K470" s="353">
        <f t="shared" si="35"/>
        <v>201</v>
      </c>
      <c r="L470" s="354">
        <v>201</v>
      </c>
      <c r="M470" s="458" t="str">
        <f>IF(L470="nio","",VLOOKUP(L470,'3-Productie normen'!$B$31:$H$45,3,FALSE))</f>
        <v>5 x per week (40 weken + 1 Zomer refreshbeurt)</v>
      </c>
      <c r="N470" s="355" t="e">
        <f t="shared" si="32"/>
        <v>#DIV/0!</v>
      </c>
      <c r="O470" s="356">
        <f>IF(L470="nio",0,IF(L470&gt;0,VLOOKUP(H470,'3-Productie normen'!A:P,VLOOKUP(L470,'3-Productie normen'!$B$31:$C$45,2,FALSE),FALSE)))/VLOOKUP(B470,'2-Kosten per locatie'!$A$13:$D$30,4,FALSE)</f>
        <v>0</v>
      </c>
      <c r="P470" s="81" t="str">
        <f>VLOOKUP(H470,'3-Productie normen'!A:T,20,FALSE)</f>
        <v>S</v>
      </c>
      <c r="Q470" s="457" t="s">
        <v>695</v>
      </c>
      <c r="S470" s="359">
        <f t="shared" si="33"/>
        <v>516.56998658180282</v>
      </c>
    </row>
    <row r="471" spans="1:19" ht="14.1" customHeight="1">
      <c r="A471" s="71">
        <f t="shared" si="34"/>
        <v>471</v>
      </c>
      <c r="B471" s="50" t="s">
        <v>666</v>
      </c>
      <c r="C471" s="50" t="s">
        <v>681</v>
      </c>
      <c r="D471" s="431" t="s">
        <v>849</v>
      </c>
      <c r="E471" s="429" t="s">
        <v>193</v>
      </c>
      <c r="F471" s="349" t="s">
        <v>307</v>
      </c>
      <c r="G471" s="85" t="s">
        <v>206</v>
      </c>
      <c r="H471" s="50" t="s">
        <v>855</v>
      </c>
      <c r="I471" s="85" t="s">
        <v>90</v>
      </c>
      <c r="J471" s="342">
        <v>4.0199999809265101</v>
      </c>
      <c r="K471" s="353">
        <f t="shared" si="35"/>
        <v>12</v>
      </c>
      <c r="L471" s="354">
        <v>12</v>
      </c>
      <c r="M471" s="458" t="str">
        <f>IF(L471="nio","",VLOOKUP(L471,'3-Productie normen'!$B$31:$H$45,3,FALSE))</f>
        <v>1 x per maand</v>
      </c>
      <c r="N471" s="355" t="e">
        <f t="shared" si="32"/>
        <v>#DIV/0!</v>
      </c>
      <c r="O471" s="356">
        <f>IF(L471="nio",0,IF(L471&gt;0,VLOOKUP(H471,'3-Productie normen'!A:P,VLOOKUP(L471,'3-Productie normen'!$B$31:$C$45,2,FALSE),FALSE)))/VLOOKUP(B471,'2-Kosten per locatie'!$A$13:$D$30,4,FALSE)</f>
        <v>0</v>
      </c>
      <c r="P471" s="81" t="str">
        <f>VLOOKUP(H471,'3-Productie normen'!A:T,20,FALSE)</f>
        <v>V</v>
      </c>
      <c r="Q471" s="457" t="s">
        <v>649</v>
      </c>
      <c r="S471" s="359">
        <f t="shared" si="33"/>
        <v>48.239999771118121</v>
      </c>
    </row>
    <row r="472" spans="1:19" ht="14.1" customHeight="1">
      <c r="A472" s="71">
        <f t="shared" si="34"/>
        <v>472</v>
      </c>
      <c r="B472" s="50" t="s">
        <v>666</v>
      </c>
      <c r="C472" s="50" t="s">
        <v>681</v>
      </c>
      <c r="D472" s="431" t="s">
        <v>849</v>
      </c>
      <c r="E472" s="429" t="s">
        <v>193</v>
      </c>
      <c r="F472" s="349" t="s">
        <v>308</v>
      </c>
      <c r="G472" s="85" t="s">
        <v>301</v>
      </c>
      <c r="H472" s="439" t="s">
        <v>195</v>
      </c>
      <c r="I472" s="85" t="s">
        <v>648</v>
      </c>
      <c r="J472" s="342">
        <v>23.829999923706101</v>
      </c>
      <c r="K472" s="353">
        <f t="shared" si="35"/>
        <v>200</v>
      </c>
      <c r="L472" s="354">
        <v>200</v>
      </c>
      <c r="M472" s="458" t="str">
        <f>IF(L472="nio","",VLOOKUP(L472,'3-Productie normen'!$B$31:$H$45,3,FALSE))</f>
        <v>5 x per week (40 weken)</v>
      </c>
      <c r="N472" s="355" t="e">
        <f t="shared" si="32"/>
        <v>#DIV/0!</v>
      </c>
      <c r="O472" s="356">
        <f>IF(L472="nio",0,IF(L472&gt;0,VLOOKUP(H472,'3-Productie normen'!A:P,VLOOKUP(L472,'3-Productie normen'!$B$31:$C$45,2,FALSE),FALSE)))/VLOOKUP(B472,'2-Kosten per locatie'!$A$13:$D$30,4,FALSE)</f>
        <v>0</v>
      </c>
      <c r="P472" s="81" t="str">
        <f>VLOOKUP(H472,'3-Productie normen'!A:T,20,FALSE)</f>
        <v>V</v>
      </c>
      <c r="Q472" s="457" t="s">
        <v>649</v>
      </c>
      <c r="S472" s="359">
        <f t="shared" si="33"/>
        <v>4765.99998474122</v>
      </c>
    </row>
    <row r="473" spans="1:19" ht="14.1" customHeight="1">
      <c r="A473" s="71">
        <f t="shared" si="34"/>
        <v>473</v>
      </c>
      <c r="B473" s="50" t="s">
        <v>666</v>
      </c>
      <c r="C473" s="50" t="s">
        <v>681</v>
      </c>
      <c r="D473" s="431" t="s">
        <v>849</v>
      </c>
      <c r="E473" s="429" t="s">
        <v>193</v>
      </c>
      <c r="F473" s="349" t="s">
        <v>308</v>
      </c>
      <c r="G473" s="85" t="s">
        <v>278</v>
      </c>
      <c r="H473" s="439" t="s">
        <v>195</v>
      </c>
      <c r="I473" s="85" t="s">
        <v>635</v>
      </c>
      <c r="J473" s="342">
        <v>94.59</v>
      </c>
      <c r="K473" s="353">
        <f t="shared" si="35"/>
        <v>200</v>
      </c>
      <c r="L473" s="354">
        <v>200</v>
      </c>
      <c r="M473" s="458" t="str">
        <f>IF(L473="nio","",VLOOKUP(L473,'3-Productie normen'!$B$31:$H$45,3,FALSE))</f>
        <v>5 x per week (40 weken)</v>
      </c>
      <c r="N473" s="355" t="e">
        <f t="shared" si="32"/>
        <v>#DIV/0!</v>
      </c>
      <c r="O473" s="356">
        <f>IF(L473="nio",0,IF(L473&gt;0,VLOOKUP(H473,'3-Productie normen'!A:P,VLOOKUP(L473,'3-Productie normen'!$B$31:$C$45,2,FALSE),FALSE)))/VLOOKUP(B473,'2-Kosten per locatie'!$A$13:$D$30,4,FALSE)</f>
        <v>0</v>
      </c>
      <c r="P473" s="81" t="str">
        <f>VLOOKUP(H473,'3-Productie normen'!A:T,20,FALSE)</f>
        <v>V</v>
      </c>
      <c r="Q473" s="457" t="s">
        <v>649</v>
      </c>
      <c r="S473" s="359">
        <f t="shared" si="33"/>
        <v>18918</v>
      </c>
    </row>
    <row r="474" spans="1:19" ht="14.1" customHeight="1">
      <c r="A474" s="71">
        <f t="shared" si="34"/>
        <v>474</v>
      </c>
      <c r="B474" s="50" t="s">
        <v>666</v>
      </c>
      <c r="C474" s="50" t="s">
        <v>681</v>
      </c>
      <c r="D474" s="431" t="s">
        <v>849</v>
      </c>
      <c r="E474" s="429" t="s">
        <v>193</v>
      </c>
      <c r="F474" s="349" t="s">
        <v>309</v>
      </c>
      <c r="G474" s="85" t="s">
        <v>242</v>
      </c>
      <c r="H474" s="80" t="s">
        <v>854</v>
      </c>
      <c r="I474" s="85" t="s">
        <v>645</v>
      </c>
      <c r="J474" s="342">
        <v>80.17</v>
      </c>
      <c r="K474" s="353">
        <f t="shared" si="35"/>
        <v>200</v>
      </c>
      <c r="L474" s="354">
        <v>200</v>
      </c>
      <c r="M474" s="458" t="str">
        <f>IF(L474="nio","",VLOOKUP(L474,'3-Productie normen'!$B$31:$H$45,3,FALSE))</f>
        <v>5 x per week (40 weken)</v>
      </c>
      <c r="N474" s="355" t="e">
        <f t="shared" si="32"/>
        <v>#DIV/0!</v>
      </c>
      <c r="O474" s="356">
        <f>IF(L474="nio",0,IF(L474&gt;0,VLOOKUP(H474,'3-Productie normen'!A:P,VLOOKUP(L474,'3-Productie normen'!$B$31:$C$45,2,FALSE),FALSE)))/VLOOKUP(B474,'2-Kosten per locatie'!$A$13:$D$30,4,FALSE)</f>
        <v>0</v>
      </c>
      <c r="P474" s="81" t="str">
        <f>VLOOKUP(H474,'3-Productie normen'!A:T,20,FALSE)</f>
        <v>V</v>
      </c>
      <c r="Q474" s="457" t="s">
        <v>649</v>
      </c>
      <c r="S474" s="359">
        <f t="shared" si="33"/>
        <v>16034</v>
      </c>
    </row>
    <row r="475" spans="1:19" ht="14.1" customHeight="1">
      <c r="A475" s="71">
        <f t="shared" si="34"/>
        <v>475</v>
      </c>
      <c r="B475" s="50" t="s">
        <v>666</v>
      </c>
      <c r="C475" s="50" t="s">
        <v>681</v>
      </c>
      <c r="D475" s="431" t="s">
        <v>849</v>
      </c>
      <c r="E475" s="429" t="s">
        <v>193</v>
      </c>
      <c r="F475" s="349" t="s">
        <v>466</v>
      </c>
      <c r="G475" s="85" t="s">
        <v>244</v>
      </c>
      <c r="H475" s="50" t="s">
        <v>855</v>
      </c>
      <c r="I475" s="85" t="s">
        <v>645</v>
      </c>
      <c r="J475" s="342">
        <v>4.22</v>
      </c>
      <c r="K475" s="353">
        <f t="shared" si="35"/>
        <v>12</v>
      </c>
      <c r="L475" s="354">
        <v>12</v>
      </c>
      <c r="M475" s="458" t="str">
        <f>IF(L475="nio","",VLOOKUP(L475,'3-Productie normen'!$B$31:$H$45,3,FALSE))</f>
        <v>1 x per maand</v>
      </c>
      <c r="N475" s="355" t="e">
        <f t="shared" si="32"/>
        <v>#DIV/0!</v>
      </c>
      <c r="O475" s="356">
        <f>IF(L475="nio",0,IF(L475&gt;0,VLOOKUP(H475,'3-Productie normen'!A:P,VLOOKUP(L475,'3-Productie normen'!$B$31:$C$45,2,FALSE),FALSE)))/VLOOKUP(B475,'2-Kosten per locatie'!$A$13:$D$30,4,FALSE)</f>
        <v>0</v>
      </c>
      <c r="P475" s="81" t="str">
        <f>VLOOKUP(H475,'3-Productie normen'!A:T,20,FALSE)</f>
        <v>V</v>
      </c>
      <c r="Q475" s="457" t="s">
        <v>649</v>
      </c>
      <c r="S475" s="359">
        <f t="shared" si="33"/>
        <v>50.64</v>
      </c>
    </row>
    <row r="476" spans="1:19" ht="14.1" customHeight="1">
      <c r="A476" s="71">
        <f t="shared" si="34"/>
        <v>476</v>
      </c>
      <c r="B476" s="50" t="s">
        <v>666</v>
      </c>
      <c r="C476" s="50" t="s">
        <v>681</v>
      </c>
      <c r="D476" s="431" t="s">
        <v>849</v>
      </c>
      <c r="E476" s="429" t="s">
        <v>193</v>
      </c>
      <c r="F476" s="349" t="s">
        <v>310</v>
      </c>
      <c r="G476" s="85" t="s">
        <v>223</v>
      </c>
      <c r="H476" s="85" t="s">
        <v>16</v>
      </c>
      <c r="I476" s="85" t="s">
        <v>90</v>
      </c>
      <c r="J476" s="342">
        <v>7.02</v>
      </c>
      <c r="K476" s="353">
        <f t="shared" si="35"/>
        <v>201</v>
      </c>
      <c r="L476" s="354">
        <v>201</v>
      </c>
      <c r="M476" s="458" t="str">
        <f>IF(L476="nio","",VLOOKUP(L476,'3-Productie normen'!$B$31:$H$45,3,FALSE))</f>
        <v>5 x per week (40 weken + 1 Zomer refreshbeurt)</v>
      </c>
      <c r="N476" s="355" t="e">
        <f t="shared" si="32"/>
        <v>#DIV/0!</v>
      </c>
      <c r="O476" s="356">
        <f>IF(L476="nio",0,IF(L476&gt;0,VLOOKUP(H476,'3-Productie normen'!A:P,VLOOKUP(L476,'3-Productie normen'!$B$31:$C$45,2,FALSE),FALSE)))/VLOOKUP(B476,'2-Kosten per locatie'!$A$13:$D$30,4,FALSE)</f>
        <v>0</v>
      </c>
      <c r="P476" s="81" t="str">
        <f>VLOOKUP(H476,'3-Productie normen'!A:T,20,FALSE)</f>
        <v>S</v>
      </c>
      <c r="Q476" s="457" t="s">
        <v>740</v>
      </c>
      <c r="S476" s="359">
        <f t="shared" si="33"/>
        <v>1411.02</v>
      </c>
    </row>
    <row r="477" spans="1:19" ht="14.1" customHeight="1">
      <c r="A477" s="71">
        <f t="shared" si="34"/>
        <v>477</v>
      </c>
      <c r="B477" s="50" t="s">
        <v>666</v>
      </c>
      <c r="C477" s="50" t="s">
        <v>681</v>
      </c>
      <c r="D477" s="431" t="s">
        <v>849</v>
      </c>
      <c r="E477" s="429" t="s">
        <v>193</v>
      </c>
      <c r="F477" s="349" t="s">
        <v>311</v>
      </c>
      <c r="G477" s="85" t="s">
        <v>238</v>
      </c>
      <c r="H477" s="85" t="s">
        <v>237</v>
      </c>
      <c r="I477" s="85" t="s">
        <v>635</v>
      </c>
      <c r="J477" s="342">
        <v>51.900001525878899</v>
      </c>
      <c r="K477" s="353">
        <f t="shared" si="35"/>
        <v>201</v>
      </c>
      <c r="L477" s="354">
        <v>201</v>
      </c>
      <c r="M477" s="458" t="str">
        <f>IF(L477="nio","",VLOOKUP(L477,'3-Productie normen'!$B$31:$H$45,3,FALSE))</f>
        <v>5 x per week (40 weken + 1 Zomer refreshbeurt)</v>
      </c>
      <c r="N477" s="355" t="e">
        <f t="shared" si="32"/>
        <v>#DIV/0!</v>
      </c>
      <c r="O477" s="356">
        <f>IF(L477="nio",0,IF(L477&gt;0,VLOOKUP(H477,'3-Productie normen'!A:P,VLOOKUP(L477,'3-Productie normen'!$B$31:$C$45,2,FALSE),FALSE)))/VLOOKUP(B477,'2-Kosten per locatie'!$A$13:$D$30,4,FALSE)</f>
        <v>0</v>
      </c>
      <c r="P477" s="81" t="str">
        <f>VLOOKUP(H477,'3-Productie normen'!A:T,20,FALSE)</f>
        <v>L</v>
      </c>
      <c r="Q477" s="457" t="s">
        <v>725</v>
      </c>
      <c r="S477" s="359">
        <f t="shared" si="33"/>
        <v>10431.900306701658</v>
      </c>
    </row>
    <row r="478" spans="1:19" ht="14.1" customHeight="1">
      <c r="A478" s="71">
        <f t="shared" si="34"/>
        <v>478</v>
      </c>
      <c r="B478" s="50" t="s">
        <v>666</v>
      </c>
      <c r="C478" s="50" t="s">
        <v>681</v>
      </c>
      <c r="D478" s="431" t="s">
        <v>849</v>
      </c>
      <c r="E478" s="429" t="s">
        <v>193</v>
      </c>
      <c r="F478" s="349" t="s">
        <v>312</v>
      </c>
      <c r="G478" s="85" t="s">
        <v>206</v>
      </c>
      <c r="H478" s="50" t="s">
        <v>855</v>
      </c>
      <c r="I478" s="85" t="s">
        <v>635</v>
      </c>
      <c r="J478" s="342">
        <v>5.5199999809265101</v>
      </c>
      <c r="K478" s="353">
        <f t="shared" si="35"/>
        <v>12</v>
      </c>
      <c r="L478" s="354">
        <v>12</v>
      </c>
      <c r="M478" s="458" t="str">
        <f>IF(L478="nio","",VLOOKUP(L478,'3-Productie normen'!$B$31:$H$45,3,FALSE))</f>
        <v>1 x per maand</v>
      </c>
      <c r="N478" s="355" t="e">
        <f t="shared" si="32"/>
        <v>#DIV/0!</v>
      </c>
      <c r="O478" s="356">
        <f>IF(L478="nio",0,IF(L478&gt;0,VLOOKUP(H478,'3-Productie normen'!A:P,VLOOKUP(L478,'3-Productie normen'!$B$31:$C$45,2,FALSE),FALSE)))/VLOOKUP(B478,'2-Kosten per locatie'!$A$13:$D$30,4,FALSE)</f>
        <v>0</v>
      </c>
      <c r="P478" s="81" t="str">
        <f>VLOOKUP(H478,'3-Productie normen'!A:T,20,FALSE)</f>
        <v>V</v>
      </c>
      <c r="Q478" s="457" t="s">
        <v>649</v>
      </c>
      <c r="S478" s="359">
        <f t="shared" si="33"/>
        <v>66.239999771118121</v>
      </c>
    </row>
    <row r="479" spans="1:19" ht="14.1" customHeight="1">
      <c r="A479" s="71">
        <f t="shared" si="34"/>
        <v>479</v>
      </c>
      <c r="B479" s="50" t="s">
        <v>666</v>
      </c>
      <c r="C479" s="50" t="s">
        <v>681</v>
      </c>
      <c r="D479" s="431" t="s">
        <v>849</v>
      </c>
      <c r="E479" s="429" t="s">
        <v>193</v>
      </c>
      <c r="F479" s="349" t="s">
        <v>315</v>
      </c>
      <c r="G479" s="85" t="s">
        <v>206</v>
      </c>
      <c r="H479" s="50" t="s">
        <v>855</v>
      </c>
      <c r="I479" s="85" t="s">
        <v>635</v>
      </c>
      <c r="J479" s="342">
        <v>5.0199999809265101</v>
      </c>
      <c r="K479" s="353">
        <f t="shared" si="35"/>
        <v>12</v>
      </c>
      <c r="L479" s="354">
        <v>12</v>
      </c>
      <c r="M479" s="458" t="str">
        <f>IF(L479="nio","",VLOOKUP(L479,'3-Productie normen'!$B$31:$H$45,3,FALSE))</f>
        <v>1 x per maand</v>
      </c>
      <c r="N479" s="355" t="e">
        <f t="shared" si="32"/>
        <v>#DIV/0!</v>
      </c>
      <c r="O479" s="356">
        <f>IF(L479="nio",0,IF(L479&gt;0,VLOOKUP(H479,'3-Productie normen'!A:P,VLOOKUP(L479,'3-Productie normen'!$B$31:$C$45,2,FALSE),FALSE)))/VLOOKUP(B479,'2-Kosten per locatie'!$A$13:$D$30,4,FALSE)</f>
        <v>0</v>
      </c>
      <c r="P479" s="81" t="str">
        <f>VLOOKUP(H479,'3-Productie normen'!A:T,20,FALSE)</f>
        <v>V</v>
      </c>
      <c r="Q479" s="457" t="s">
        <v>649</v>
      </c>
      <c r="S479" s="359">
        <f t="shared" si="33"/>
        <v>60.239999771118121</v>
      </c>
    </row>
    <row r="480" spans="1:19" ht="14.1" customHeight="1">
      <c r="A480" s="71">
        <f t="shared" si="34"/>
        <v>480</v>
      </c>
      <c r="B480" s="50" t="s">
        <v>666</v>
      </c>
      <c r="C480" s="50" t="s">
        <v>681</v>
      </c>
      <c r="D480" s="431" t="s">
        <v>849</v>
      </c>
      <c r="E480" s="429" t="s">
        <v>193</v>
      </c>
      <c r="F480" s="349" t="s">
        <v>316</v>
      </c>
      <c r="G480" s="85" t="s">
        <v>203</v>
      </c>
      <c r="H480" s="64" t="s">
        <v>874</v>
      </c>
      <c r="I480" s="85" t="s">
        <v>91</v>
      </c>
      <c r="J480" s="342">
        <v>2.9400000572204599</v>
      </c>
      <c r="K480" s="353" t="str">
        <f t="shared" si="35"/>
        <v>nio</v>
      </c>
      <c r="L480" s="354" t="s">
        <v>659</v>
      </c>
      <c r="M480" s="458" t="str">
        <f>IF(L480="nio","",VLOOKUP(L480,'3-Productie normen'!$B$31:$H$45,3,FALSE))</f>
        <v/>
      </c>
      <c r="N480" s="355">
        <f t="shared" si="32"/>
        <v>0</v>
      </c>
      <c r="O480" s="356">
        <f>IF(L480="nio",0,IF(L480&gt;0,VLOOKUP(H480,'3-Productie normen'!A:P,VLOOKUP(L480,'3-Productie normen'!$B$31:$C$45,2,FALSE),FALSE)))/VLOOKUP(B480,'2-Kosten per locatie'!$A$13:$D$30,4,FALSE)</f>
        <v>0</v>
      </c>
      <c r="P480" s="81">
        <f>VLOOKUP(H480,'3-Productie normen'!A:T,20,FALSE)</f>
        <v>0</v>
      </c>
      <c r="Q480" s="457" t="s">
        <v>752</v>
      </c>
      <c r="S480" s="359">
        <f t="shared" si="33"/>
        <v>0</v>
      </c>
    </row>
    <row r="481" spans="1:19" ht="14.1" customHeight="1">
      <c r="A481" s="71">
        <f t="shared" si="34"/>
        <v>481</v>
      </c>
      <c r="B481" s="50" t="s">
        <v>666</v>
      </c>
      <c r="C481" s="50" t="s">
        <v>681</v>
      </c>
      <c r="D481" s="431" t="s">
        <v>849</v>
      </c>
      <c r="E481" s="429" t="s">
        <v>193</v>
      </c>
      <c r="F481" s="349" t="s">
        <v>318</v>
      </c>
      <c r="G481" s="85" t="s">
        <v>223</v>
      </c>
      <c r="H481" s="85" t="s">
        <v>16</v>
      </c>
      <c r="I481" s="85" t="s">
        <v>645</v>
      </c>
      <c r="J481" s="342">
        <v>8.5399999999999991</v>
      </c>
      <c r="K481" s="353">
        <f t="shared" si="35"/>
        <v>201</v>
      </c>
      <c r="L481" s="354">
        <v>201</v>
      </c>
      <c r="M481" s="458" t="str">
        <f>IF(L481="nio","",VLOOKUP(L481,'3-Productie normen'!$B$31:$H$45,3,FALSE))</f>
        <v>5 x per week (40 weken + 1 Zomer refreshbeurt)</v>
      </c>
      <c r="N481" s="355" t="e">
        <f t="shared" ref="N481:N513" si="36">IF(L481="nio",0,IF(L481&gt;0,L481*J481/O481,0))</f>
        <v>#DIV/0!</v>
      </c>
      <c r="O481" s="356">
        <f>IF(L481="nio",0,IF(L481&gt;0,VLOOKUP(H481,'3-Productie normen'!A:P,VLOOKUP(L481,'3-Productie normen'!$B$31:$C$45,2,FALSE),FALSE)))/VLOOKUP(B481,'2-Kosten per locatie'!$A$13:$D$30,4,FALSE)</f>
        <v>0</v>
      </c>
      <c r="P481" s="81" t="str">
        <f>VLOOKUP(H481,'3-Productie normen'!A:T,20,FALSE)</f>
        <v>S</v>
      </c>
      <c r="Q481" s="457" t="s">
        <v>730</v>
      </c>
      <c r="S481" s="359">
        <f t="shared" ref="S481:S513" si="37">IF(L481="nio",0,K481*J481)</f>
        <v>1716.5399999999997</v>
      </c>
    </row>
    <row r="482" spans="1:19" ht="14.1" customHeight="1">
      <c r="A482" s="71">
        <f t="shared" ref="A482:A513" si="38">A481+1</f>
        <v>482</v>
      </c>
      <c r="B482" s="50" t="s">
        <v>666</v>
      </c>
      <c r="C482" s="50" t="s">
        <v>681</v>
      </c>
      <c r="D482" s="431" t="s">
        <v>849</v>
      </c>
      <c r="E482" s="429" t="s">
        <v>193</v>
      </c>
      <c r="F482" s="349" t="s">
        <v>319</v>
      </c>
      <c r="G482" s="85" t="s">
        <v>270</v>
      </c>
      <c r="H482" s="85" t="s">
        <v>237</v>
      </c>
      <c r="I482" s="85" t="s">
        <v>635</v>
      </c>
      <c r="J482" s="342">
        <v>54.090000152587898</v>
      </c>
      <c r="K482" s="353">
        <f t="shared" ref="K482:K513" si="39">L482</f>
        <v>201</v>
      </c>
      <c r="L482" s="354">
        <v>201</v>
      </c>
      <c r="M482" s="458" t="str">
        <f>IF(L482="nio","",VLOOKUP(L482,'3-Productie normen'!$B$31:$H$45,3,FALSE))</f>
        <v>5 x per week (40 weken + 1 Zomer refreshbeurt)</v>
      </c>
      <c r="N482" s="355" t="e">
        <f t="shared" si="36"/>
        <v>#DIV/0!</v>
      </c>
      <c r="O482" s="356">
        <f>IF(L482="nio",0,IF(L482&gt;0,VLOOKUP(H482,'3-Productie normen'!A:P,VLOOKUP(L482,'3-Productie normen'!$B$31:$C$45,2,FALSE),FALSE)))/VLOOKUP(B482,'2-Kosten per locatie'!$A$13:$D$30,4,FALSE)</f>
        <v>0</v>
      </c>
      <c r="P482" s="81" t="str">
        <f>VLOOKUP(H482,'3-Productie normen'!A:T,20,FALSE)</f>
        <v>L</v>
      </c>
      <c r="Q482" s="457" t="s">
        <v>763</v>
      </c>
      <c r="S482" s="359">
        <f t="shared" si="37"/>
        <v>10872.090030670168</v>
      </c>
    </row>
    <row r="483" spans="1:19" ht="14.1" customHeight="1">
      <c r="A483" s="71">
        <f t="shared" si="38"/>
        <v>483</v>
      </c>
      <c r="B483" s="50" t="s">
        <v>666</v>
      </c>
      <c r="C483" s="50" t="s">
        <v>681</v>
      </c>
      <c r="D483" s="431" t="s">
        <v>849</v>
      </c>
      <c r="E483" s="429" t="s">
        <v>193</v>
      </c>
      <c r="F483" s="349" t="s">
        <v>320</v>
      </c>
      <c r="G483" s="85" t="s">
        <v>270</v>
      </c>
      <c r="H483" s="85" t="s">
        <v>237</v>
      </c>
      <c r="I483" s="85" t="s">
        <v>635</v>
      </c>
      <c r="J483" s="342">
        <v>53.580001831054702</v>
      </c>
      <c r="K483" s="353">
        <f t="shared" si="39"/>
        <v>201</v>
      </c>
      <c r="L483" s="354">
        <v>201</v>
      </c>
      <c r="M483" s="458" t="str">
        <f>IF(L483="nio","",VLOOKUP(L483,'3-Productie normen'!$B$31:$H$45,3,FALSE))</f>
        <v>5 x per week (40 weken + 1 Zomer refreshbeurt)</v>
      </c>
      <c r="N483" s="355" t="e">
        <f t="shared" si="36"/>
        <v>#DIV/0!</v>
      </c>
      <c r="O483" s="356">
        <f>IF(L483="nio",0,IF(L483&gt;0,VLOOKUP(H483,'3-Productie normen'!A:P,VLOOKUP(L483,'3-Productie normen'!$B$31:$C$45,2,FALSE),FALSE)))/VLOOKUP(B483,'2-Kosten per locatie'!$A$13:$D$30,4,FALSE)</f>
        <v>0</v>
      </c>
      <c r="P483" s="81" t="str">
        <f>VLOOKUP(H483,'3-Productie normen'!A:T,20,FALSE)</f>
        <v>L</v>
      </c>
      <c r="Q483" s="457" t="s">
        <v>763</v>
      </c>
      <c r="S483" s="359">
        <f t="shared" si="37"/>
        <v>10769.580368041996</v>
      </c>
    </row>
    <row r="484" spans="1:19" ht="14.1" customHeight="1">
      <c r="A484" s="71">
        <f t="shared" si="38"/>
        <v>484</v>
      </c>
      <c r="B484" s="50" t="s">
        <v>666</v>
      </c>
      <c r="C484" s="50" t="s">
        <v>681</v>
      </c>
      <c r="D484" s="431" t="s">
        <v>849</v>
      </c>
      <c r="E484" s="429" t="s">
        <v>193</v>
      </c>
      <c r="F484" s="349" t="s">
        <v>322</v>
      </c>
      <c r="G484" s="85" t="s">
        <v>196</v>
      </c>
      <c r="H484" s="439" t="s">
        <v>195</v>
      </c>
      <c r="I484" s="85" t="s">
        <v>638</v>
      </c>
      <c r="J484" s="342">
        <v>9.5299997329711896</v>
      </c>
      <c r="K484" s="353">
        <f t="shared" si="39"/>
        <v>200</v>
      </c>
      <c r="L484" s="354">
        <v>200</v>
      </c>
      <c r="M484" s="458" t="str">
        <f>IF(L484="nio","",VLOOKUP(L484,'3-Productie normen'!$B$31:$H$45,3,FALSE))</f>
        <v>5 x per week (40 weken)</v>
      </c>
      <c r="N484" s="355" t="e">
        <f t="shared" si="36"/>
        <v>#DIV/0!</v>
      </c>
      <c r="O484" s="356">
        <f>IF(L484="nio",0,IF(L484&gt;0,VLOOKUP(H484,'3-Productie normen'!A:P,VLOOKUP(L484,'3-Productie normen'!$B$31:$C$45,2,FALSE),FALSE)))/VLOOKUP(B484,'2-Kosten per locatie'!$A$13:$D$30,4,FALSE)</f>
        <v>0</v>
      </c>
      <c r="P484" s="81" t="str">
        <f>VLOOKUP(H484,'3-Productie normen'!A:T,20,FALSE)</f>
        <v>V</v>
      </c>
      <c r="Q484" s="457" t="s">
        <v>649</v>
      </c>
      <c r="S484" s="359">
        <f t="shared" si="37"/>
        <v>1905.9999465942378</v>
      </c>
    </row>
    <row r="485" spans="1:19" ht="14.1" customHeight="1">
      <c r="A485" s="71">
        <f t="shared" si="38"/>
        <v>485</v>
      </c>
      <c r="B485" s="50" t="s">
        <v>666</v>
      </c>
      <c r="C485" s="50" t="s">
        <v>681</v>
      </c>
      <c r="D485" s="431" t="s">
        <v>849</v>
      </c>
      <c r="E485" s="429" t="s">
        <v>193</v>
      </c>
      <c r="F485" s="349" t="s">
        <v>323</v>
      </c>
      <c r="G485" s="85" t="s">
        <v>922</v>
      </c>
      <c r="H485" s="85" t="s">
        <v>540</v>
      </c>
      <c r="I485" s="85" t="s">
        <v>635</v>
      </c>
      <c r="J485" s="342">
        <v>53.650001525878899</v>
      </c>
      <c r="K485" s="353">
        <f t="shared" si="39"/>
        <v>201</v>
      </c>
      <c r="L485" s="354">
        <v>201</v>
      </c>
      <c r="M485" s="458" t="str">
        <f>IF(L485="nio","",VLOOKUP(L485,'3-Productie normen'!$B$31:$H$45,3,FALSE))</f>
        <v>5 x per week (40 weken + 1 Zomer refreshbeurt)</v>
      </c>
      <c r="N485" s="355" t="e">
        <f t="shared" si="36"/>
        <v>#DIV/0!</v>
      </c>
      <c r="O485" s="356">
        <f>IF(L485="nio",0,IF(L485&gt;0,VLOOKUP(H485,'3-Productie normen'!A:P,VLOOKUP(L485,'3-Productie normen'!$B$31:$C$45,2,FALSE),FALSE)))/VLOOKUP(B485,'2-Kosten per locatie'!$A$13:$D$30,4,FALSE)</f>
        <v>0</v>
      </c>
      <c r="P485" s="81" t="str">
        <f>VLOOKUP(H485,'3-Productie normen'!A:T,20,FALSE)</f>
        <v>V</v>
      </c>
      <c r="Q485" s="457" t="s">
        <v>763</v>
      </c>
      <c r="S485" s="359">
        <f t="shared" si="37"/>
        <v>10783.650306701658</v>
      </c>
    </row>
    <row r="486" spans="1:19" ht="14.1" customHeight="1">
      <c r="A486" s="71">
        <f t="shared" si="38"/>
        <v>486</v>
      </c>
      <c r="B486" s="50" t="s">
        <v>666</v>
      </c>
      <c r="C486" s="50" t="s">
        <v>681</v>
      </c>
      <c r="D486" s="431" t="s">
        <v>849</v>
      </c>
      <c r="E486" s="429" t="s">
        <v>193</v>
      </c>
      <c r="F486" s="349" t="s">
        <v>326</v>
      </c>
      <c r="G486" s="85" t="s">
        <v>238</v>
      </c>
      <c r="H486" s="85" t="s">
        <v>237</v>
      </c>
      <c r="I486" s="85" t="s">
        <v>635</v>
      </c>
      <c r="J486" s="342">
        <v>53.650001525878899</v>
      </c>
      <c r="K486" s="353">
        <f t="shared" si="39"/>
        <v>201</v>
      </c>
      <c r="L486" s="354">
        <v>201</v>
      </c>
      <c r="M486" s="458" t="str">
        <f>IF(L486="nio","",VLOOKUP(L486,'3-Productie normen'!$B$31:$H$45,3,FALSE))</f>
        <v>5 x per week (40 weken + 1 Zomer refreshbeurt)</v>
      </c>
      <c r="N486" s="355" t="e">
        <f t="shared" si="36"/>
        <v>#DIV/0!</v>
      </c>
      <c r="O486" s="356">
        <f>IF(L486="nio",0,IF(L486&gt;0,VLOOKUP(H486,'3-Productie normen'!A:P,VLOOKUP(L486,'3-Productie normen'!$B$31:$C$45,2,FALSE),FALSE)))/VLOOKUP(B486,'2-Kosten per locatie'!$A$13:$D$30,4,FALSE)</f>
        <v>0</v>
      </c>
      <c r="P486" s="81" t="str">
        <f>VLOOKUP(H486,'3-Productie normen'!A:T,20,FALSE)</f>
        <v>L</v>
      </c>
      <c r="Q486" s="457" t="s">
        <v>725</v>
      </c>
      <c r="S486" s="359">
        <f t="shared" si="37"/>
        <v>10783.650306701658</v>
      </c>
    </row>
    <row r="487" spans="1:19" ht="14.1" customHeight="1">
      <c r="A487" s="71">
        <f t="shared" si="38"/>
        <v>487</v>
      </c>
      <c r="B487" s="50" t="s">
        <v>666</v>
      </c>
      <c r="C487" s="50" t="s">
        <v>681</v>
      </c>
      <c r="D487" s="431" t="s">
        <v>850</v>
      </c>
      <c r="E487" s="429" t="s">
        <v>193</v>
      </c>
      <c r="F487" s="349" t="s">
        <v>328</v>
      </c>
      <c r="G487" s="85" t="s">
        <v>247</v>
      </c>
      <c r="H487" s="64" t="s">
        <v>540</v>
      </c>
      <c r="I487" s="85" t="s">
        <v>645</v>
      </c>
      <c r="J487" s="342">
        <v>70.209999999999994</v>
      </c>
      <c r="K487" s="353">
        <f t="shared" si="39"/>
        <v>255</v>
      </c>
      <c r="L487" s="354">
        <v>255</v>
      </c>
      <c r="M487" s="458" t="str">
        <f>IF(L487="nio","",VLOOKUP(L487,'3-Productie normen'!$B$31:$H$45,3,FALSE))</f>
        <v>5 x per week (52 weken)</v>
      </c>
      <c r="N487" s="355" t="e">
        <f t="shared" si="36"/>
        <v>#DIV/0!</v>
      </c>
      <c r="O487" s="356">
        <f>IF(L487="nio",0,IF(L487&gt;0,VLOOKUP(H487,'3-Productie normen'!A:P,VLOOKUP(L487,'3-Productie normen'!$B$31:$C$45,2,FALSE),FALSE)))/VLOOKUP(B487,'2-Kosten per locatie'!$A$13:$D$30,4,FALSE)</f>
        <v>0</v>
      </c>
      <c r="P487" s="81" t="str">
        <f>VLOOKUP(H487,'3-Productie normen'!A:T,20,FALSE)</f>
        <v>V</v>
      </c>
      <c r="Q487" s="457" t="s">
        <v>649</v>
      </c>
      <c r="S487" s="359">
        <f t="shared" si="37"/>
        <v>17903.55</v>
      </c>
    </row>
    <row r="488" spans="1:19" ht="14.1" customHeight="1">
      <c r="A488" s="71">
        <f t="shared" si="38"/>
        <v>488</v>
      </c>
      <c r="B488" s="50" t="s">
        <v>666</v>
      </c>
      <c r="C488" s="50" t="s">
        <v>681</v>
      </c>
      <c r="D488" s="431" t="s">
        <v>850</v>
      </c>
      <c r="E488" s="429" t="s">
        <v>193</v>
      </c>
      <c r="F488" s="349" t="s">
        <v>467</v>
      </c>
      <c r="G488" s="85" t="s">
        <v>468</v>
      </c>
      <c r="H488" s="85" t="s">
        <v>16</v>
      </c>
      <c r="I488" s="85" t="s">
        <v>645</v>
      </c>
      <c r="J488" s="342">
        <v>0.95</v>
      </c>
      <c r="K488" s="353">
        <f t="shared" si="39"/>
        <v>255</v>
      </c>
      <c r="L488" s="354">
        <v>255</v>
      </c>
      <c r="M488" s="458" t="str">
        <f>IF(L488="nio","",VLOOKUP(L488,'3-Productie normen'!$B$31:$H$45,3,FALSE))</f>
        <v>5 x per week (52 weken)</v>
      </c>
      <c r="N488" s="355" t="e">
        <f t="shared" si="36"/>
        <v>#DIV/0!</v>
      </c>
      <c r="O488" s="356">
        <f>IF(L488="nio",0,IF(L488&gt;0,VLOOKUP(H488,'3-Productie normen'!A:P,VLOOKUP(L488,'3-Productie normen'!$B$31:$C$45,2,FALSE),FALSE)))/VLOOKUP(B488,'2-Kosten per locatie'!$A$13:$D$30,4,FALSE)</f>
        <v>0</v>
      </c>
      <c r="P488" s="81" t="str">
        <f>VLOOKUP(H488,'3-Productie normen'!A:T,20,FALSE)</f>
        <v>S</v>
      </c>
      <c r="Q488" s="457" t="s">
        <v>765</v>
      </c>
      <c r="S488" s="359">
        <f t="shared" si="37"/>
        <v>242.25</v>
      </c>
    </row>
    <row r="489" spans="1:19" ht="14.1" customHeight="1">
      <c r="A489" s="71">
        <f t="shared" si="38"/>
        <v>489</v>
      </c>
      <c r="B489" s="50" t="s">
        <v>666</v>
      </c>
      <c r="C489" s="50" t="s">
        <v>681</v>
      </c>
      <c r="D489" s="431" t="s">
        <v>850</v>
      </c>
      <c r="E489" s="429" t="s">
        <v>193</v>
      </c>
      <c r="F489" s="349" t="s">
        <v>469</v>
      </c>
      <c r="G489" s="85" t="s">
        <v>332</v>
      </c>
      <c r="H489" s="64" t="s">
        <v>540</v>
      </c>
      <c r="I489" s="85" t="s">
        <v>645</v>
      </c>
      <c r="J489" s="342">
        <v>3.15</v>
      </c>
      <c r="K489" s="353">
        <f t="shared" si="39"/>
        <v>255</v>
      </c>
      <c r="L489" s="354">
        <v>255</v>
      </c>
      <c r="M489" s="458" t="str">
        <f>IF(L489="nio","",VLOOKUP(L489,'3-Productie normen'!$B$31:$H$45,3,FALSE))</f>
        <v>5 x per week (52 weken)</v>
      </c>
      <c r="N489" s="355" t="e">
        <f t="shared" si="36"/>
        <v>#DIV/0!</v>
      </c>
      <c r="O489" s="356">
        <f>IF(L489="nio",0,IF(L489&gt;0,VLOOKUP(H489,'3-Productie normen'!A:P,VLOOKUP(L489,'3-Productie normen'!$B$31:$C$45,2,FALSE),FALSE)))/VLOOKUP(B489,'2-Kosten per locatie'!$A$13:$D$30,4,FALSE)</f>
        <v>0</v>
      </c>
      <c r="P489" s="81" t="str">
        <f>VLOOKUP(H489,'3-Productie normen'!A:T,20,FALSE)</f>
        <v>V</v>
      </c>
      <c r="Q489" s="457" t="s">
        <v>649</v>
      </c>
      <c r="S489" s="359">
        <f t="shared" si="37"/>
        <v>803.25</v>
      </c>
    </row>
    <row r="490" spans="1:19" ht="14.1" customHeight="1">
      <c r="A490" s="71">
        <f t="shared" si="38"/>
        <v>490</v>
      </c>
      <c r="B490" s="50" t="s">
        <v>666</v>
      </c>
      <c r="C490" s="50" t="s">
        <v>681</v>
      </c>
      <c r="D490" s="431" t="s">
        <v>850</v>
      </c>
      <c r="E490" s="429" t="s">
        <v>193</v>
      </c>
      <c r="F490" s="349" t="s">
        <v>470</v>
      </c>
      <c r="G490" s="85" t="s">
        <v>332</v>
      </c>
      <c r="H490" s="64" t="s">
        <v>540</v>
      </c>
      <c r="I490" s="85" t="s">
        <v>645</v>
      </c>
      <c r="J490" s="342">
        <v>6.01</v>
      </c>
      <c r="K490" s="353">
        <f t="shared" si="39"/>
        <v>255</v>
      </c>
      <c r="L490" s="354">
        <v>255</v>
      </c>
      <c r="M490" s="458" t="str">
        <f>IF(L490="nio","",VLOOKUP(L490,'3-Productie normen'!$B$31:$H$45,3,FALSE))</f>
        <v>5 x per week (52 weken)</v>
      </c>
      <c r="N490" s="355" t="e">
        <f t="shared" si="36"/>
        <v>#DIV/0!</v>
      </c>
      <c r="O490" s="356">
        <f>IF(L490="nio",0,IF(L490&gt;0,VLOOKUP(H490,'3-Productie normen'!A:P,VLOOKUP(L490,'3-Productie normen'!$B$31:$C$45,2,FALSE),FALSE)))/VLOOKUP(B490,'2-Kosten per locatie'!$A$13:$D$30,4,FALSE)</f>
        <v>0</v>
      </c>
      <c r="P490" s="81" t="str">
        <f>VLOOKUP(H490,'3-Productie normen'!A:T,20,FALSE)</f>
        <v>V</v>
      </c>
      <c r="Q490" s="457" t="s">
        <v>649</v>
      </c>
      <c r="S490" s="359">
        <f t="shared" si="37"/>
        <v>1532.55</v>
      </c>
    </row>
    <row r="491" spans="1:19" ht="14.1" customHeight="1">
      <c r="A491" s="71">
        <f t="shared" si="38"/>
        <v>491</v>
      </c>
      <c r="B491" s="50" t="s">
        <v>666</v>
      </c>
      <c r="C491" s="50" t="s">
        <v>681</v>
      </c>
      <c r="D491" s="431" t="s">
        <v>850</v>
      </c>
      <c r="E491" s="429" t="s">
        <v>193</v>
      </c>
      <c r="F491" s="349" t="s">
        <v>329</v>
      </c>
      <c r="G491" s="85" t="s">
        <v>471</v>
      </c>
      <c r="H491" s="50" t="s">
        <v>855</v>
      </c>
      <c r="I491" s="85" t="s">
        <v>645</v>
      </c>
      <c r="J491" s="342">
        <v>2.77</v>
      </c>
      <c r="K491" s="353">
        <f t="shared" si="39"/>
        <v>12</v>
      </c>
      <c r="L491" s="354">
        <v>12</v>
      </c>
      <c r="M491" s="458" t="str">
        <f>IF(L491="nio","",VLOOKUP(L491,'3-Productie normen'!$B$31:$H$45,3,FALSE))</f>
        <v>1 x per maand</v>
      </c>
      <c r="N491" s="355" t="e">
        <f t="shared" si="36"/>
        <v>#DIV/0!</v>
      </c>
      <c r="O491" s="356">
        <f>IF(L491="nio",0,IF(L491&gt;0,VLOOKUP(H491,'3-Productie normen'!A:P,VLOOKUP(L491,'3-Productie normen'!$B$31:$C$45,2,FALSE),FALSE)))/VLOOKUP(B491,'2-Kosten per locatie'!$A$13:$D$30,4,FALSE)</f>
        <v>0</v>
      </c>
      <c r="P491" s="81" t="str">
        <f>VLOOKUP(H491,'3-Productie normen'!A:T,20,FALSE)</f>
        <v>V</v>
      </c>
      <c r="Q491" s="457" t="s">
        <v>649</v>
      </c>
      <c r="S491" s="359">
        <f t="shared" si="37"/>
        <v>33.24</v>
      </c>
    </row>
    <row r="492" spans="1:19" ht="14.1" customHeight="1">
      <c r="A492" s="71">
        <f t="shared" si="38"/>
        <v>492</v>
      </c>
      <c r="B492" s="50" t="s">
        <v>666</v>
      </c>
      <c r="C492" s="50" t="s">
        <v>681</v>
      </c>
      <c r="D492" s="431" t="s">
        <v>850</v>
      </c>
      <c r="E492" s="429" t="s">
        <v>193</v>
      </c>
      <c r="F492" s="349" t="s">
        <v>335</v>
      </c>
      <c r="G492" s="85" t="s">
        <v>247</v>
      </c>
      <c r="H492" s="64" t="s">
        <v>540</v>
      </c>
      <c r="I492" s="85" t="s">
        <v>645</v>
      </c>
      <c r="J492" s="342">
        <v>62.86</v>
      </c>
      <c r="K492" s="353">
        <f t="shared" si="39"/>
        <v>255</v>
      </c>
      <c r="L492" s="354">
        <v>255</v>
      </c>
      <c r="M492" s="458" t="str">
        <f>IF(L492="nio","",VLOOKUP(L492,'3-Productie normen'!$B$31:$H$45,3,FALSE))</f>
        <v>5 x per week (52 weken)</v>
      </c>
      <c r="N492" s="355" t="e">
        <f t="shared" si="36"/>
        <v>#DIV/0!</v>
      </c>
      <c r="O492" s="356">
        <f>IF(L492="nio",0,IF(L492&gt;0,VLOOKUP(H492,'3-Productie normen'!A:P,VLOOKUP(L492,'3-Productie normen'!$B$31:$C$45,2,FALSE),FALSE)))/VLOOKUP(B492,'2-Kosten per locatie'!$A$13:$D$30,4,FALSE)</f>
        <v>0</v>
      </c>
      <c r="P492" s="81" t="str">
        <f>VLOOKUP(H492,'3-Productie normen'!A:T,20,FALSE)</f>
        <v>V</v>
      </c>
      <c r="Q492" s="457" t="s">
        <v>649</v>
      </c>
      <c r="S492" s="359">
        <f t="shared" si="37"/>
        <v>16029.3</v>
      </c>
    </row>
    <row r="493" spans="1:19" ht="14.1" customHeight="1">
      <c r="A493" s="71">
        <f t="shared" si="38"/>
        <v>493</v>
      </c>
      <c r="B493" s="50" t="s">
        <v>666</v>
      </c>
      <c r="C493" s="50" t="s">
        <v>681</v>
      </c>
      <c r="D493" s="431" t="s">
        <v>850</v>
      </c>
      <c r="E493" s="429" t="s">
        <v>193</v>
      </c>
      <c r="F493" s="349" t="s">
        <v>472</v>
      </c>
      <c r="G493" s="85" t="s">
        <v>332</v>
      </c>
      <c r="H493" s="64" t="s">
        <v>540</v>
      </c>
      <c r="I493" s="85" t="s">
        <v>645</v>
      </c>
      <c r="J493" s="342">
        <v>4.3899999999999997</v>
      </c>
      <c r="K493" s="353">
        <f t="shared" si="39"/>
        <v>255</v>
      </c>
      <c r="L493" s="354">
        <v>255</v>
      </c>
      <c r="M493" s="458" t="str">
        <f>IF(L493="nio","",VLOOKUP(L493,'3-Productie normen'!$B$31:$H$45,3,FALSE))</f>
        <v>5 x per week (52 weken)</v>
      </c>
      <c r="N493" s="355" t="e">
        <f t="shared" si="36"/>
        <v>#DIV/0!</v>
      </c>
      <c r="O493" s="356">
        <f>IF(L493="nio",0,IF(L493&gt;0,VLOOKUP(H493,'3-Productie normen'!A:P,VLOOKUP(L493,'3-Productie normen'!$B$31:$C$45,2,FALSE),FALSE)))/VLOOKUP(B493,'2-Kosten per locatie'!$A$13:$D$30,4,FALSE)</f>
        <v>0</v>
      </c>
      <c r="P493" s="81" t="str">
        <f>VLOOKUP(H493,'3-Productie normen'!A:T,20,FALSE)</f>
        <v>V</v>
      </c>
      <c r="Q493" s="457" t="s">
        <v>649</v>
      </c>
      <c r="S493" s="359">
        <f t="shared" si="37"/>
        <v>1119.4499999999998</v>
      </c>
    </row>
    <row r="494" spans="1:19" ht="14.1" customHeight="1">
      <c r="A494" s="71">
        <f t="shared" si="38"/>
        <v>494</v>
      </c>
      <c r="B494" s="50" t="s">
        <v>666</v>
      </c>
      <c r="C494" s="50" t="s">
        <v>681</v>
      </c>
      <c r="D494" s="431" t="s">
        <v>850</v>
      </c>
      <c r="E494" s="429" t="s">
        <v>193</v>
      </c>
      <c r="F494" s="349" t="s">
        <v>473</v>
      </c>
      <c r="G494" s="85" t="s">
        <v>332</v>
      </c>
      <c r="H494" s="64" t="s">
        <v>540</v>
      </c>
      <c r="I494" s="85" t="s">
        <v>645</v>
      </c>
      <c r="J494" s="342">
        <v>6.61</v>
      </c>
      <c r="K494" s="353">
        <f t="shared" si="39"/>
        <v>255</v>
      </c>
      <c r="L494" s="354">
        <v>255</v>
      </c>
      <c r="M494" s="458" t="str">
        <f>IF(L494="nio","",VLOOKUP(L494,'3-Productie normen'!$B$31:$H$45,3,FALSE))</f>
        <v>5 x per week (52 weken)</v>
      </c>
      <c r="N494" s="355" t="e">
        <f t="shared" si="36"/>
        <v>#DIV/0!</v>
      </c>
      <c r="O494" s="356">
        <f>IF(L494="nio",0,IF(L494&gt;0,VLOOKUP(H494,'3-Productie normen'!A:P,VLOOKUP(L494,'3-Productie normen'!$B$31:$C$45,2,FALSE),FALSE)))/VLOOKUP(B494,'2-Kosten per locatie'!$A$13:$D$30,4,FALSE)</f>
        <v>0</v>
      </c>
      <c r="P494" s="81" t="str">
        <f>VLOOKUP(H494,'3-Productie normen'!A:T,20,FALSE)</f>
        <v>V</v>
      </c>
      <c r="Q494" s="457" t="s">
        <v>649</v>
      </c>
      <c r="S494" s="359">
        <f t="shared" si="37"/>
        <v>1685.5500000000002</v>
      </c>
    </row>
    <row r="495" spans="1:19" ht="14.1" customHeight="1">
      <c r="A495" s="71">
        <f t="shared" si="38"/>
        <v>495</v>
      </c>
      <c r="B495" s="50" t="s">
        <v>666</v>
      </c>
      <c r="C495" s="50" t="s">
        <v>681</v>
      </c>
      <c r="D495" s="431" t="s">
        <v>850</v>
      </c>
      <c r="E495" s="429" t="s">
        <v>193</v>
      </c>
      <c r="F495" s="349" t="s">
        <v>474</v>
      </c>
      <c r="G495" s="85" t="s">
        <v>468</v>
      </c>
      <c r="H495" s="85" t="s">
        <v>16</v>
      </c>
      <c r="I495" s="85" t="s">
        <v>645</v>
      </c>
      <c r="J495" s="342">
        <v>0.89</v>
      </c>
      <c r="K495" s="353">
        <f t="shared" si="39"/>
        <v>255</v>
      </c>
      <c r="L495" s="354">
        <v>255</v>
      </c>
      <c r="M495" s="458" t="str">
        <f>IF(L495="nio","",VLOOKUP(L495,'3-Productie normen'!$B$31:$H$45,3,FALSE))</f>
        <v>5 x per week (52 weken)</v>
      </c>
      <c r="N495" s="355" t="e">
        <f t="shared" si="36"/>
        <v>#DIV/0!</v>
      </c>
      <c r="O495" s="356">
        <f>IF(L495="nio",0,IF(L495&gt;0,VLOOKUP(H495,'3-Productie normen'!A:P,VLOOKUP(L495,'3-Productie normen'!$B$31:$C$45,2,FALSE),FALSE)))/VLOOKUP(B495,'2-Kosten per locatie'!$A$13:$D$30,4,FALSE)</f>
        <v>0</v>
      </c>
      <c r="P495" s="81" t="str">
        <f>VLOOKUP(H495,'3-Productie normen'!A:T,20,FALSE)</f>
        <v>S</v>
      </c>
      <c r="Q495" s="457" t="s">
        <v>765</v>
      </c>
      <c r="S495" s="359">
        <f t="shared" si="37"/>
        <v>226.95000000000002</v>
      </c>
    </row>
    <row r="496" spans="1:19" ht="14.1" customHeight="1">
      <c r="A496" s="71">
        <f t="shared" si="38"/>
        <v>496</v>
      </c>
      <c r="B496" s="50" t="s">
        <v>666</v>
      </c>
      <c r="C496" s="50" t="s">
        <v>681</v>
      </c>
      <c r="D496" s="431" t="s">
        <v>849</v>
      </c>
      <c r="E496" s="429" t="s">
        <v>193</v>
      </c>
      <c r="F496" s="349" t="s">
        <v>336</v>
      </c>
      <c r="G496" s="85" t="s">
        <v>196</v>
      </c>
      <c r="H496" s="439" t="s">
        <v>195</v>
      </c>
      <c r="I496" s="85" t="s">
        <v>638</v>
      </c>
      <c r="J496" s="342">
        <v>8.4300003051757795</v>
      </c>
      <c r="K496" s="353">
        <f t="shared" si="39"/>
        <v>200</v>
      </c>
      <c r="L496" s="354">
        <v>200</v>
      </c>
      <c r="M496" s="458" t="str">
        <f>IF(L496="nio","",VLOOKUP(L496,'3-Productie normen'!$B$31:$H$45,3,FALSE))</f>
        <v>5 x per week (40 weken)</v>
      </c>
      <c r="N496" s="355" t="e">
        <f t="shared" si="36"/>
        <v>#DIV/0!</v>
      </c>
      <c r="O496" s="356">
        <f>IF(L496="nio",0,IF(L496&gt;0,VLOOKUP(H496,'3-Productie normen'!A:P,VLOOKUP(L496,'3-Productie normen'!$B$31:$C$45,2,FALSE),FALSE)))/VLOOKUP(B496,'2-Kosten per locatie'!$A$13:$D$30,4,FALSE)</f>
        <v>0</v>
      </c>
      <c r="P496" s="81" t="str">
        <f>VLOOKUP(H496,'3-Productie normen'!A:T,20,FALSE)</f>
        <v>V</v>
      </c>
      <c r="Q496" s="457" t="s">
        <v>649</v>
      </c>
      <c r="S496" s="359">
        <f t="shared" si="37"/>
        <v>1686.0000610351558</v>
      </c>
    </row>
    <row r="497" spans="1:19" ht="14.1" customHeight="1">
      <c r="A497" s="71">
        <f t="shared" si="38"/>
        <v>497</v>
      </c>
      <c r="B497" s="50" t="s">
        <v>666</v>
      </c>
      <c r="C497" s="50" t="s">
        <v>681</v>
      </c>
      <c r="D497" s="431" t="s">
        <v>849</v>
      </c>
      <c r="E497" s="429" t="s">
        <v>193</v>
      </c>
      <c r="F497" s="349" t="s">
        <v>339</v>
      </c>
      <c r="G497" s="85" t="s">
        <v>203</v>
      </c>
      <c r="H497" s="64" t="s">
        <v>874</v>
      </c>
      <c r="I497" s="85" t="s">
        <v>91</v>
      </c>
      <c r="J497" s="342">
        <v>2.76</v>
      </c>
      <c r="K497" s="353" t="str">
        <f t="shared" si="39"/>
        <v>nio</v>
      </c>
      <c r="L497" s="354" t="s">
        <v>659</v>
      </c>
      <c r="M497" s="458" t="str">
        <f>IF(L497="nio","",VLOOKUP(L497,'3-Productie normen'!$B$31:$H$45,3,FALSE))</f>
        <v/>
      </c>
      <c r="N497" s="355">
        <f t="shared" si="36"/>
        <v>0</v>
      </c>
      <c r="O497" s="356">
        <f>IF(L497="nio",0,IF(L497&gt;0,VLOOKUP(H497,'3-Productie normen'!A:P,VLOOKUP(L497,'3-Productie normen'!$B$31:$C$45,2,FALSE),FALSE)))/VLOOKUP(B497,'2-Kosten per locatie'!$A$13:$D$30,4,FALSE)</f>
        <v>0</v>
      </c>
      <c r="P497" s="81">
        <f>VLOOKUP(H497,'3-Productie normen'!A:T,20,FALSE)</f>
        <v>0</v>
      </c>
      <c r="Q497" s="457" t="s">
        <v>719</v>
      </c>
      <c r="S497" s="359">
        <f t="shared" si="37"/>
        <v>0</v>
      </c>
    </row>
    <row r="498" spans="1:19" ht="14.1" customHeight="1">
      <c r="A498" s="71">
        <f t="shared" si="38"/>
        <v>498</v>
      </c>
      <c r="B498" s="50" t="s">
        <v>666</v>
      </c>
      <c r="C498" s="50" t="s">
        <v>681</v>
      </c>
      <c r="D498" s="431" t="s">
        <v>849</v>
      </c>
      <c r="E498" s="429" t="s">
        <v>193</v>
      </c>
      <c r="F498" s="349" t="s">
        <v>341</v>
      </c>
      <c r="G498" s="85" t="s">
        <v>203</v>
      </c>
      <c r="H498" s="64" t="s">
        <v>874</v>
      </c>
      <c r="I498" s="85" t="s">
        <v>91</v>
      </c>
      <c r="J498" s="342">
        <v>0.60000002384185802</v>
      </c>
      <c r="K498" s="353" t="str">
        <f t="shared" si="39"/>
        <v>nio</v>
      </c>
      <c r="L498" s="354" t="s">
        <v>659</v>
      </c>
      <c r="M498" s="458" t="str">
        <f>IF(L498="nio","",VLOOKUP(L498,'3-Productie normen'!$B$31:$H$45,3,FALSE))</f>
        <v/>
      </c>
      <c r="N498" s="355">
        <f t="shared" si="36"/>
        <v>0</v>
      </c>
      <c r="O498" s="356">
        <f>IF(L498="nio",0,IF(L498&gt;0,VLOOKUP(H498,'3-Productie normen'!A:P,VLOOKUP(L498,'3-Productie normen'!$B$31:$C$45,2,FALSE),FALSE)))/VLOOKUP(B498,'2-Kosten per locatie'!$A$13:$D$30,4,FALSE)</f>
        <v>0</v>
      </c>
      <c r="P498" s="81">
        <f>VLOOKUP(H498,'3-Productie normen'!A:T,20,FALSE)</f>
        <v>0</v>
      </c>
      <c r="Q498" s="457" t="s">
        <v>752</v>
      </c>
      <c r="S498" s="359">
        <f t="shared" si="37"/>
        <v>0</v>
      </c>
    </row>
    <row r="499" spans="1:19" ht="14.1" customHeight="1">
      <c r="A499" s="71">
        <f t="shared" si="38"/>
        <v>499</v>
      </c>
      <c r="B499" s="50" t="s">
        <v>666</v>
      </c>
      <c r="C499" s="50" t="s">
        <v>681</v>
      </c>
      <c r="D499" s="431" t="s">
        <v>849</v>
      </c>
      <c r="E499" s="429" t="s">
        <v>193</v>
      </c>
      <c r="F499" s="349" t="s">
        <v>343</v>
      </c>
      <c r="G499" s="85" t="s">
        <v>238</v>
      </c>
      <c r="H499" s="85" t="s">
        <v>237</v>
      </c>
      <c r="I499" s="85" t="s">
        <v>635</v>
      </c>
      <c r="J499" s="342">
        <v>60.209999084472699</v>
      </c>
      <c r="K499" s="353">
        <f t="shared" si="39"/>
        <v>201</v>
      </c>
      <c r="L499" s="354">
        <v>201</v>
      </c>
      <c r="M499" s="458" t="str">
        <f>IF(L499="nio","",VLOOKUP(L499,'3-Productie normen'!$B$31:$H$45,3,FALSE))</f>
        <v>5 x per week (40 weken + 1 Zomer refreshbeurt)</v>
      </c>
      <c r="N499" s="355" t="e">
        <f t="shared" si="36"/>
        <v>#DIV/0!</v>
      </c>
      <c r="O499" s="356">
        <f>IF(L499="nio",0,IF(L499&gt;0,VLOOKUP(H499,'3-Productie normen'!A:P,VLOOKUP(L499,'3-Productie normen'!$B$31:$C$45,2,FALSE),FALSE)))/VLOOKUP(B499,'2-Kosten per locatie'!$A$13:$D$30,4,FALSE)</f>
        <v>0</v>
      </c>
      <c r="P499" s="81" t="str">
        <f>VLOOKUP(H499,'3-Productie normen'!A:T,20,FALSE)</f>
        <v>L</v>
      </c>
      <c r="Q499" s="457" t="s">
        <v>725</v>
      </c>
      <c r="S499" s="359">
        <f t="shared" si="37"/>
        <v>12102.209815979013</v>
      </c>
    </row>
    <row r="500" spans="1:19" ht="14.1" customHeight="1">
      <c r="A500" s="71">
        <f t="shared" si="38"/>
        <v>500</v>
      </c>
      <c r="B500" s="50" t="s">
        <v>666</v>
      </c>
      <c r="C500" s="50" t="s">
        <v>681</v>
      </c>
      <c r="D500" s="431" t="s">
        <v>849</v>
      </c>
      <c r="E500" s="429" t="s">
        <v>193</v>
      </c>
      <c r="F500" s="349" t="s">
        <v>345</v>
      </c>
      <c r="G500" s="85" t="s">
        <v>223</v>
      </c>
      <c r="H500" s="85" t="s">
        <v>16</v>
      </c>
      <c r="I500" s="85" t="s">
        <v>645</v>
      </c>
      <c r="J500" s="342">
        <v>6.75</v>
      </c>
      <c r="K500" s="353">
        <f t="shared" si="39"/>
        <v>201</v>
      </c>
      <c r="L500" s="354">
        <v>201</v>
      </c>
      <c r="M500" s="458" t="str">
        <f>IF(L500="nio","",VLOOKUP(L500,'3-Productie normen'!$B$31:$H$45,3,FALSE))</f>
        <v>5 x per week (40 weken + 1 Zomer refreshbeurt)</v>
      </c>
      <c r="N500" s="355" t="e">
        <f t="shared" si="36"/>
        <v>#DIV/0!</v>
      </c>
      <c r="O500" s="356">
        <f>IF(L500="nio",0,IF(L500&gt;0,VLOOKUP(H500,'3-Productie normen'!A:P,VLOOKUP(L500,'3-Productie normen'!$B$31:$C$45,2,FALSE),FALSE)))/VLOOKUP(B500,'2-Kosten per locatie'!$A$13:$D$30,4,FALSE)</f>
        <v>0</v>
      </c>
      <c r="P500" s="81" t="str">
        <f>VLOOKUP(H500,'3-Productie normen'!A:T,20,FALSE)</f>
        <v>S</v>
      </c>
      <c r="Q500" s="457" t="s">
        <v>740</v>
      </c>
      <c r="S500" s="359">
        <f t="shared" si="37"/>
        <v>1356.75</v>
      </c>
    </row>
    <row r="501" spans="1:19" ht="14.1" customHeight="1">
      <c r="A501" s="71">
        <f t="shared" si="38"/>
        <v>501</v>
      </c>
      <c r="B501" s="50" t="s">
        <v>666</v>
      </c>
      <c r="C501" s="50" t="s">
        <v>681</v>
      </c>
      <c r="D501" s="431" t="s">
        <v>849</v>
      </c>
      <c r="E501" s="429" t="s">
        <v>248</v>
      </c>
      <c r="F501" s="349" t="s">
        <v>249</v>
      </c>
      <c r="G501" s="85" t="s">
        <v>229</v>
      </c>
      <c r="H501" s="435" t="s">
        <v>865</v>
      </c>
      <c r="I501" s="85" t="s">
        <v>635</v>
      </c>
      <c r="J501" s="342">
        <v>14.2799997329712</v>
      </c>
      <c r="K501" s="353">
        <f t="shared" si="39"/>
        <v>200</v>
      </c>
      <c r="L501" s="354">
        <v>200</v>
      </c>
      <c r="M501" s="458" t="str">
        <f>IF(L501="nio","",VLOOKUP(L501,'3-Productie normen'!$B$31:$H$45,3,FALSE))</f>
        <v>5 x per week (40 weken)</v>
      </c>
      <c r="N501" s="355" t="e">
        <f t="shared" si="36"/>
        <v>#DIV/0!</v>
      </c>
      <c r="O501" s="356">
        <f>IF(L501="nio",0,IF(L501&gt;0,VLOOKUP(H501,'3-Productie normen'!A:P,VLOOKUP(L501,'3-Productie normen'!$B$31:$C$45,2,FALSE),FALSE)))/VLOOKUP(B501,'2-Kosten per locatie'!$A$13:$D$30,4,FALSE)</f>
        <v>0</v>
      </c>
      <c r="P501" s="81" t="str">
        <f>VLOOKUP(H501,'3-Productie normen'!A:T,20,FALSE)</f>
        <v>V</v>
      </c>
      <c r="Q501" s="457" t="s">
        <v>649</v>
      </c>
      <c r="S501" s="359">
        <f t="shared" si="37"/>
        <v>2855.9999465942401</v>
      </c>
    </row>
    <row r="502" spans="1:19" ht="14.1" customHeight="1">
      <c r="A502" s="71">
        <f t="shared" si="38"/>
        <v>502</v>
      </c>
      <c r="B502" s="50" t="s">
        <v>666</v>
      </c>
      <c r="C502" s="50" t="s">
        <v>681</v>
      </c>
      <c r="D502" s="431" t="s">
        <v>849</v>
      </c>
      <c r="E502" s="429" t="s">
        <v>248</v>
      </c>
      <c r="F502" s="349" t="s">
        <v>251</v>
      </c>
      <c r="G502" s="85" t="s">
        <v>198</v>
      </c>
      <c r="H502" s="439" t="s">
        <v>195</v>
      </c>
      <c r="I502" s="85" t="s">
        <v>635</v>
      </c>
      <c r="J502" s="342">
        <v>18.299999237060501</v>
      </c>
      <c r="K502" s="353">
        <f t="shared" si="39"/>
        <v>200</v>
      </c>
      <c r="L502" s="354">
        <v>200</v>
      </c>
      <c r="M502" s="458" t="str">
        <f>IF(L502="nio","",VLOOKUP(L502,'3-Productie normen'!$B$31:$H$45,3,FALSE))</f>
        <v>5 x per week (40 weken)</v>
      </c>
      <c r="N502" s="355" t="e">
        <f t="shared" si="36"/>
        <v>#DIV/0!</v>
      </c>
      <c r="O502" s="356">
        <f>IF(L502="nio",0,IF(L502&gt;0,VLOOKUP(H502,'3-Productie normen'!A:P,VLOOKUP(L502,'3-Productie normen'!$B$31:$C$45,2,FALSE),FALSE)))/VLOOKUP(B502,'2-Kosten per locatie'!$A$13:$D$30,4,FALSE)</f>
        <v>0</v>
      </c>
      <c r="P502" s="81" t="str">
        <f>VLOOKUP(H502,'3-Productie normen'!A:T,20,FALSE)</f>
        <v>V</v>
      </c>
      <c r="Q502" s="457" t="s">
        <v>649</v>
      </c>
      <c r="S502" s="359">
        <f t="shared" si="37"/>
        <v>3659.9998474121003</v>
      </c>
    </row>
    <row r="503" spans="1:19" ht="14.1" customHeight="1">
      <c r="A503" s="71">
        <f t="shared" si="38"/>
        <v>503</v>
      </c>
      <c r="B503" s="50" t="s">
        <v>666</v>
      </c>
      <c r="C503" s="50" t="s">
        <v>681</v>
      </c>
      <c r="D503" s="431" t="s">
        <v>849</v>
      </c>
      <c r="E503" s="429" t="s">
        <v>248</v>
      </c>
      <c r="F503" s="349" t="s">
        <v>253</v>
      </c>
      <c r="G503" s="85" t="s">
        <v>223</v>
      </c>
      <c r="H503" s="85" t="s">
        <v>16</v>
      </c>
      <c r="I503" s="85" t="s">
        <v>645</v>
      </c>
      <c r="J503" s="342">
        <v>7.05</v>
      </c>
      <c r="K503" s="353">
        <f t="shared" si="39"/>
        <v>201</v>
      </c>
      <c r="L503" s="354">
        <v>201</v>
      </c>
      <c r="M503" s="458" t="str">
        <f>IF(L503="nio","",VLOOKUP(L503,'3-Productie normen'!$B$31:$H$45,3,FALSE))</f>
        <v>5 x per week (40 weken + 1 Zomer refreshbeurt)</v>
      </c>
      <c r="N503" s="355" t="e">
        <f t="shared" si="36"/>
        <v>#DIV/0!</v>
      </c>
      <c r="O503" s="356">
        <f>IF(L503="nio",0,IF(L503&gt;0,VLOOKUP(H503,'3-Productie normen'!A:P,VLOOKUP(L503,'3-Productie normen'!$B$31:$C$45,2,FALSE),FALSE)))/VLOOKUP(B503,'2-Kosten per locatie'!$A$13:$D$30,4,FALSE)</f>
        <v>0</v>
      </c>
      <c r="P503" s="81" t="str">
        <f>VLOOKUP(H503,'3-Productie normen'!A:T,20,FALSE)</f>
        <v>S</v>
      </c>
      <c r="Q503" s="457" t="s">
        <v>694</v>
      </c>
      <c r="S503" s="359">
        <f t="shared" si="37"/>
        <v>1417.05</v>
      </c>
    </row>
    <row r="504" spans="1:19" ht="14.1" customHeight="1">
      <c r="A504" s="71">
        <f t="shared" si="38"/>
        <v>504</v>
      </c>
      <c r="B504" s="50" t="s">
        <v>666</v>
      </c>
      <c r="C504" s="50" t="s">
        <v>681</v>
      </c>
      <c r="D504" s="431" t="s">
        <v>850</v>
      </c>
      <c r="E504" s="429" t="s">
        <v>248</v>
      </c>
      <c r="F504" s="349" t="s">
        <v>255</v>
      </c>
      <c r="G504" s="85" t="s">
        <v>235</v>
      </c>
      <c r="H504" s="64" t="s">
        <v>540</v>
      </c>
      <c r="I504" s="85" t="s">
        <v>635</v>
      </c>
      <c r="J504" s="342">
        <v>73.889999389648395</v>
      </c>
      <c r="K504" s="353">
        <f t="shared" si="39"/>
        <v>255</v>
      </c>
      <c r="L504" s="354">
        <v>255</v>
      </c>
      <c r="M504" s="458" t="str">
        <f>IF(L504="nio","",VLOOKUP(L504,'3-Productie normen'!$B$31:$H$45,3,FALSE))</f>
        <v>5 x per week (52 weken)</v>
      </c>
      <c r="N504" s="355" t="e">
        <f t="shared" si="36"/>
        <v>#DIV/0!</v>
      </c>
      <c r="O504" s="356">
        <f>IF(L504="nio",0,IF(L504&gt;0,VLOOKUP(H504,'3-Productie normen'!A:P,VLOOKUP(L504,'3-Productie normen'!$B$31:$C$45,2,FALSE),FALSE)))/VLOOKUP(B504,'2-Kosten per locatie'!$A$13:$D$30,4,FALSE)</f>
        <v>0</v>
      </c>
      <c r="P504" s="81" t="str">
        <f>VLOOKUP(H504,'3-Productie normen'!A:T,20,FALSE)</f>
        <v>V</v>
      </c>
      <c r="Q504" s="457" t="s">
        <v>649</v>
      </c>
      <c r="S504" s="359">
        <f t="shared" si="37"/>
        <v>18841.949844360341</v>
      </c>
    </row>
    <row r="505" spans="1:19" ht="14.1" customHeight="1">
      <c r="A505" s="71">
        <f t="shared" si="38"/>
        <v>505</v>
      </c>
      <c r="B505" s="50" t="s">
        <v>666</v>
      </c>
      <c r="C505" s="50" t="s">
        <v>681</v>
      </c>
      <c r="D505" s="431" t="s">
        <v>850</v>
      </c>
      <c r="E505" s="429" t="s">
        <v>248</v>
      </c>
      <c r="F505" s="349" t="s">
        <v>257</v>
      </c>
      <c r="G505" s="85" t="s">
        <v>475</v>
      </c>
      <c r="H505" s="64" t="s">
        <v>149</v>
      </c>
      <c r="I505" s="85" t="s">
        <v>635</v>
      </c>
      <c r="J505" s="342">
        <v>12.569999694824199</v>
      </c>
      <c r="K505" s="353">
        <f t="shared" si="39"/>
        <v>255</v>
      </c>
      <c r="L505" s="354">
        <v>255</v>
      </c>
      <c r="M505" s="458" t="str">
        <f>IF(L505="nio","",VLOOKUP(L505,'3-Productie normen'!$B$31:$H$45,3,FALSE))</f>
        <v>5 x per week (52 weken)</v>
      </c>
      <c r="N505" s="355" t="e">
        <f t="shared" si="36"/>
        <v>#DIV/0!</v>
      </c>
      <c r="O505" s="356">
        <f>IF(L505="nio",0,IF(L505&gt;0,VLOOKUP(H505,'3-Productie normen'!A:P,VLOOKUP(L505,'3-Productie normen'!$B$31:$C$45,2,FALSE),FALSE)))/VLOOKUP(B505,'2-Kosten per locatie'!$A$13:$D$30,4,FALSE)</f>
        <v>0</v>
      </c>
      <c r="P505" s="81" t="str">
        <f>VLOOKUP(H505,'3-Productie normen'!A:T,20,FALSE)</f>
        <v>V</v>
      </c>
      <c r="Q505" s="457" t="s">
        <v>649</v>
      </c>
      <c r="S505" s="359">
        <f t="shared" si="37"/>
        <v>3205.3499221801708</v>
      </c>
    </row>
    <row r="506" spans="1:19" ht="14.1" customHeight="1">
      <c r="A506" s="71">
        <f t="shared" si="38"/>
        <v>506</v>
      </c>
      <c r="B506" s="50" t="s">
        <v>666</v>
      </c>
      <c r="C506" s="50" t="s">
        <v>681</v>
      </c>
      <c r="D506" s="431" t="s">
        <v>850</v>
      </c>
      <c r="E506" s="429" t="s">
        <v>248</v>
      </c>
      <c r="F506" s="349" t="s">
        <v>258</v>
      </c>
      <c r="G506" s="85" t="s">
        <v>338</v>
      </c>
      <c r="H506" s="64" t="s">
        <v>855</v>
      </c>
      <c r="I506" s="85" t="s">
        <v>635</v>
      </c>
      <c r="J506" s="342">
        <v>3.6099998950958301</v>
      </c>
      <c r="K506" s="353">
        <f t="shared" si="39"/>
        <v>12</v>
      </c>
      <c r="L506" s="354">
        <v>12</v>
      </c>
      <c r="M506" s="458" t="str">
        <f>IF(L506="nio","",VLOOKUP(L506,'3-Productie normen'!$B$31:$H$45,3,FALSE))</f>
        <v>1 x per maand</v>
      </c>
      <c r="N506" s="355" t="e">
        <f t="shared" si="36"/>
        <v>#DIV/0!</v>
      </c>
      <c r="O506" s="356">
        <f>IF(L506="nio",0,IF(L506&gt;0,VLOOKUP(H506,'3-Productie normen'!A:P,VLOOKUP(L506,'3-Productie normen'!$B$31:$C$45,2,FALSE),FALSE)))/VLOOKUP(B506,'2-Kosten per locatie'!$A$13:$D$30,4,FALSE)</f>
        <v>0</v>
      </c>
      <c r="P506" s="81" t="str">
        <f>VLOOKUP(H506,'3-Productie normen'!A:T,20,FALSE)</f>
        <v>V</v>
      </c>
      <c r="Q506" s="457" t="s">
        <v>649</v>
      </c>
      <c r="S506" s="359">
        <f t="shared" si="37"/>
        <v>43.319998741149959</v>
      </c>
    </row>
    <row r="507" spans="1:19" ht="14.1" customHeight="1">
      <c r="A507" s="71">
        <f t="shared" si="38"/>
        <v>507</v>
      </c>
      <c r="B507" s="50" t="s">
        <v>666</v>
      </c>
      <c r="C507" s="50" t="s">
        <v>681</v>
      </c>
      <c r="D507" s="431" t="s">
        <v>850</v>
      </c>
      <c r="E507" s="429" t="s">
        <v>248</v>
      </c>
      <c r="F507" s="349" t="s">
        <v>259</v>
      </c>
      <c r="G507" s="85" t="s">
        <v>235</v>
      </c>
      <c r="H507" s="64" t="s">
        <v>540</v>
      </c>
      <c r="I507" s="85" t="s">
        <v>635</v>
      </c>
      <c r="J507" s="342">
        <v>77.699996948242202</v>
      </c>
      <c r="K507" s="353">
        <f t="shared" si="39"/>
        <v>255</v>
      </c>
      <c r="L507" s="354">
        <v>255</v>
      </c>
      <c r="M507" s="458" t="str">
        <f>IF(L507="nio","",VLOOKUP(L507,'3-Productie normen'!$B$31:$H$45,3,FALSE))</f>
        <v>5 x per week (52 weken)</v>
      </c>
      <c r="N507" s="355" t="e">
        <f t="shared" si="36"/>
        <v>#DIV/0!</v>
      </c>
      <c r="O507" s="356">
        <f>IF(L507="nio",0,IF(L507&gt;0,VLOOKUP(H507,'3-Productie normen'!A:P,VLOOKUP(L507,'3-Productie normen'!$B$31:$C$45,2,FALSE),FALSE)))/VLOOKUP(B507,'2-Kosten per locatie'!$A$13:$D$30,4,FALSE)</f>
        <v>0</v>
      </c>
      <c r="P507" s="81" t="str">
        <f>VLOOKUP(H507,'3-Productie normen'!A:T,20,FALSE)</f>
        <v>V</v>
      </c>
      <c r="Q507" s="457" t="s">
        <v>649</v>
      </c>
      <c r="S507" s="359">
        <f t="shared" si="37"/>
        <v>19813.499221801761</v>
      </c>
    </row>
    <row r="508" spans="1:19" ht="14.1" customHeight="1">
      <c r="A508" s="71">
        <f t="shared" si="38"/>
        <v>508</v>
      </c>
      <c r="B508" s="50" t="s">
        <v>666</v>
      </c>
      <c r="C508" s="50" t="s">
        <v>681</v>
      </c>
      <c r="D508" s="431" t="s">
        <v>849</v>
      </c>
      <c r="E508" s="429" t="s">
        <v>248</v>
      </c>
      <c r="F508" s="349" t="s">
        <v>260</v>
      </c>
      <c r="G508" s="85" t="s">
        <v>229</v>
      </c>
      <c r="H508" s="435" t="s">
        <v>865</v>
      </c>
      <c r="I508" s="85" t="s">
        <v>635</v>
      </c>
      <c r="J508" s="342">
        <v>14.2799997329712</v>
      </c>
      <c r="K508" s="353">
        <f t="shared" si="39"/>
        <v>200</v>
      </c>
      <c r="L508" s="354">
        <v>200</v>
      </c>
      <c r="M508" s="458" t="str">
        <f>IF(L508="nio","",VLOOKUP(L508,'3-Productie normen'!$B$31:$H$45,3,FALSE))</f>
        <v>5 x per week (40 weken)</v>
      </c>
      <c r="N508" s="355" t="e">
        <f t="shared" si="36"/>
        <v>#DIV/0!</v>
      </c>
      <c r="O508" s="356">
        <f>IF(L508="nio",0,IF(L508&gt;0,VLOOKUP(H508,'3-Productie normen'!A:P,VLOOKUP(L508,'3-Productie normen'!$B$31:$C$45,2,FALSE),FALSE)))/VLOOKUP(B508,'2-Kosten per locatie'!$A$13:$D$30,4,FALSE)</f>
        <v>0</v>
      </c>
      <c r="P508" s="81" t="str">
        <f>VLOOKUP(H508,'3-Productie normen'!A:T,20,FALSE)</f>
        <v>V</v>
      </c>
      <c r="Q508" s="457" t="s">
        <v>649</v>
      </c>
      <c r="S508" s="359">
        <f t="shared" si="37"/>
        <v>2855.9999465942401</v>
      </c>
    </row>
    <row r="509" spans="1:19" ht="14.1" customHeight="1">
      <c r="A509" s="71">
        <f t="shared" si="38"/>
        <v>509</v>
      </c>
      <c r="B509" s="50" t="s">
        <v>666</v>
      </c>
      <c r="C509" s="50" t="s">
        <v>681</v>
      </c>
      <c r="D509" s="431" t="s">
        <v>849</v>
      </c>
      <c r="E509" s="429" t="s">
        <v>248</v>
      </c>
      <c r="F509" s="349" t="s">
        <v>261</v>
      </c>
      <c r="G509" s="85" t="s">
        <v>198</v>
      </c>
      <c r="H509" s="439" t="s">
        <v>195</v>
      </c>
      <c r="I509" s="85" t="s">
        <v>635</v>
      </c>
      <c r="J509" s="342">
        <v>17.7600002288818</v>
      </c>
      <c r="K509" s="353">
        <f t="shared" si="39"/>
        <v>200</v>
      </c>
      <c r="L509" s="354">
        <v>200</v>
      </c>
      <c r="M509" s="458" t="str">
        <f>IF(L509="nio","",VLOOKUP(L509,'3-Productie normen'!$B$31:$H$45,3,FALSE))</f>
        <v>5 x per week (40 weken)</v>
      </c>
      <c r="N509" s="355" t="e">
        <f t="shared" si="36"/>
        <v>#DIV/0!</v>
      </c>
      <c r="O509" s="356">
        <f>IF(L509="nio",0,IF(L509&gt;0,VLOOKUP(H509,'3-Productie normen'!A:P,VLOOKUP(L509,'3-Productie normen'!$B$31:$C$45,2,FALSE),FALSE)))/VLOOKUP(B509,'2-Kosten per locatie'!$A$13:$D$30,4,FALSE)</f>
        <v>0</v>
      </c>
      <c r="P509" s="81" t="str">
        <f>VLOOKUP(H509,'3-Productie normen'!A:T,20,FALSE)</f>
        <v>V</v>
      </c>
      <c r="Q509" s="457" t="s">
        <v>649</v>
      </c>
      <c r="S509" s="359">
        <f t="shared" si="37"/>
        <v>3552.0000457763599</v>
      </c>
    </row>
    <row r="510" spans="1:19" ht="14.1" customHeight="1">
      <c r="A510" s="71">
        <f t="shared" si="38"/>
        <v>510</v>
      </c>
      <c r="B510" s="50" t="s">
        <v>666</v>
      </c>
      <c r="C510" s="50" t="s">
        <v>681</v>
      </c>
      <c r="D510" s="431" t="s">
        <v>849</v>
      </c>
      <c r="E510" s="429" t="s">
        <v>248</v>
      </c>
      <c r="F510" s="349" t="s">
        <v>262</v>
      </c>
      <c r="G510" s="85" t="s">
        <v>223</v>
      </c>
      <c r="H510" s="85" t="s">
        <v>16</v>
      </c>
      <c r="I510" s="85" t="s">
        <v>645</v>
      </c>
      <c r="J510" s="342">
        <v>7.05</v>
      </c>
      <c r="K510" s="353">
        <f t="shared" si="39"/>
        <v>201</v>
      </c>
      <c r="L510" s="354">
        <v>201</v>
      </c>
      <c r="M510" s="458" t="str">
        <f>IF(L510="nio","",VLOOKUP(L510,'3-Productie normen'!$B$31:$H$45,3,FALSE))</f>
        <v>5 x per week (40 weken + 1 Zomer refreshbeurt)</v>
      </c>
      <c r="N510" s="355" t="e">
        <f t="shared" si="36"/>
        <v>#DIV/0!</v>
      </c>
      <c r="O510" s="356">
        <f>IF(L510="nio",0,IF(L510&gt;0,VLOOKUP(H510,'3-Productie normen'!A:P,VLOOKUP(L510,'3-Productie normen'!$B$31:$C$45,2,FALSE),FALSE)))/VLOOKUP(B510,'2-Kosten per locatie'!$A$13:$D$30,4,FALSE)</f>
        <v>0</v>
      </c>
      <c r="P510" s="81" t="str">
        <f>VLOOKUP(H510,'3-Productie normen'!A:T,20,FALSE)</f>
        <v>S</v>
      </c>
      <c r="Q510" s="457" t="s">
        <v>694</v>
      </c>
      <c r="S510" s="359">
        <f t="shared" si="37"/>
        <v>1417.05</v>
      </c>
    </row>
    <row r="511" spans="1:19" ht="14.1" customHeight="1">
      <c r="A511" s="71">
        <f t="shared" si="38"/>
        <v>511</v>
      </c>
      <c r="B511" s="50" t="s">
        <v>666</v>
      </c>
      <c r="C511" s="50" t="s">
        <v>681</v>
      </c>
      <c r="D511" s="431" t="s">
        <v>849</v>
      </c>
      <c r="E511" s="429" t="s">
        <v>248</v>
      </c>
      <c r="F511" s="349" t="s">
        <v>263</v>
      </c>
      <c r="G511" s="85" t="s">
        <v>206</v>
      </c>
      <c r="H511" s="50" t="s">
        <v>855</v>
      </c>
      <c r="I511" s="85" t="s">
        <v>635</v>
      </c>
      <c r="J511" s="342">
        <v>3.9800000190734899</v>
      </c>
      <c r="K511" s="353">
        <f t="shared" si="39"/>
        <v>12</v>
      </c>
      <c r="L511" s="354">
        <v>12</v>
      </c>
      <c r="M511" s="458" t="str">
        <f>IF(L511="nio","",VLOOKUP(L511,'3-Productie normen'!$B$31:$H$45,3,FALSE))</f>
        <v>1 x per maand</v>
      </c>
      <c r="N511" s="355" t="e">
        <f t="shared" si="36"/>
        <v>#DIV/0!</v>
      </c>
      <c r="O511" s="356">
        <f>IF(L511="nio",0,IF(L511&gt;0,VLOOKUP(H511,'3-Productie normen'!A:P,VLOOKUP(L511,'3-Productie normen'!$B$31:$C$45,2,FALSE),FALSE)))/VLOOKUP(B511,'2-Kosten per locatie'!$A$13:$D$30,4,FALSE)</f>
        <v>0</v>
      </c>
      <c r="P511" s="81" t="str">
        <f>VLOOKUP(H511,'3-Productie normen'!A:T,20,FALSE)</f>
        <v>V</v>
      </c>
      <c r="Q511" s="457" t="s">
        <v>766</v>
      </c>
      <c r="S511" s="359">
        <f t="shared" si="37"/>
        <v>47.760000228881879</v>
      </c>
    </row>
    <row r="512" spans="1:19" ht="14.1" customHeight="1">
      <c r="A512" s="71">
        <f t="shared" si="38"/>
        <v>512</v>
      </c>
      <c r="B512" s="50" t="s">
        <v>666</v>
      </c>
      <c r="C512" s="50" t="s">
        <v>681</v>
      </c>
      <c r="D512" s="431" t="s">
        <v>849</v>
      </c>
      <c r="E512" s="429" t="s">
        <v>248</v>
      </c>
      <c r="F512" s="349" t="s">
        <v>264</v>
      </c>
      <c r="G512" s="85" t="s">
        <v>389</v>
      </c>
      <c r="H512" s="85" t="s">
        <v>237</v>
      </c>
      <c r="I512" s="85" t="s">
        <v>635</v>
      </c>
      <c r="J512" s="342">
        <v>74.67</v>
      </c>
      <c r="K512" s="353">
        <f t="shared" si="39"/>
        <v>201</v>
      </c>
      <c r="L512" s="354">
        <v>201</v>
      </c>
      <c r="M512" s="458" t="str">
        <f>IF(L512="nio","",VLOOKUP(L512,'3-Productie normen'!$B$31:$H$45,3,FALSE))</f>
        <v>5 x per week (40 weken + 1 Zomer refreshbeurt)</v>
      </c>
      <c r="N512" s="355" t="e">
        <f t="shared" si="36"/>
        <v>#DIV/0!</v>
      </c>
      <c r="O512" s="356">
        <f>IF(L512="nio",0,IF(L512&gt;0,VLOOKUP(H512,'3-Productie normen'!A:P,VLOOKUP(L512,'3-Productie normen'!$B$31:$C$45,2,FALSE),FALSE)))/VLOOKUP(B512,'2-Kosten per locatie'!$A$13:$D$30,4,FALSE)</f>
        <v>0</v>
      </c>
      <c r="P512" s="81" t="str">
        <f>VLOOKUP(H512,'3-Productie normen'!A:T,20,FALSE)</f>
        <v>L</v>
      </c>
      <c r="Q512" s="457" t="s">
        <v>649</v>
      </c>
      <c r="S512" s="359">
        <f t="shared" si="37"/>
        <v>15008.67</v>
      </c>
    </row>
    <row r="513" spans="1:19" ht="14.1" customHeight="1">
      <c r="A513" s="71">
        <f t="shared" si="38"/>
        <v>513</v>
      </c>
      <c r="B513" s="50" t="s">
        <v>666</v>
      </c>
      <c r="C513" s="50" t="s">
        <v>681</v>
      </c>
      <c r="D513" s="431" t="s">
        <v>849</v>
      </c>
      <c r="E513" s="429" t="s">
        <v>248</v>
      </c>
      <c r="F513" s="349" t="s">
        <v>265</v>
      </c>
      <c r="G513" s="85" t="s">
        <v>252</v>
      </c>
      <c r="H513" s="80" t="s">
        <v>252</v>
      </c>
      <c r="I513" s="85" t="s">
        <v>635</v>
      </c>
      <c r="J513" s="342">
        <v>74.69</v>
      </c>
      <c r="K513" s="353">
        <f t="shared" si="39"/>
        <v>200</v>
      </c>
      <c r="L513" s="354">
        <v>200</v>
      </c>
      <c r="M513" s="458" t="str">
        <f>IF(L513="nio","",VLOOKUP(L513,'3-Productie normen'!$B$31:$H$45,3,FALSE))</f>
        <v>5 x per week (40 weken)</v>
      </c>
      <c r="N513" s="355" t="e">
        <f t="shared" si="36"/>
        <v>#DIV/0!</v>
      </c>
      <c r="O513" s="356">
        <f>IF(L513="nio",0,IF(L513&gt;0,VLOOKUP(H513,'3-Productie normen'!A:P,VLOOKUP(L513,'3-Productie normen'!$B$31:$C$45,2,FALSE),FALSE)))/VLOOKUP(B513,'2-Kosten per locatie'!$A$13:$D$30,4,FALSE)</f>
        <v>0</v>
      </c>
      <c r="P513" s="81" t="str">
        <f>VLOOKUP(H513,'3-Productie normen'!A:T,20,FALSE)</f>
        <v>B</v>
      </c>
      <c r="Q513" s="457" t="s">
        <v>649</v>
      </c>
      <c r="S513" s="359">
        <f t="shared" si="37"/>
        <v>14938</v>
      </c>
    </row>
    <row r="514" spans="1:19" ht="14.1" customHeight="1">
      <c r="A514" s="71" t="e">
        <f>#REF!+1</f>
        <v>#REF!</v>
      </c>
      <c r="B514" s="50" t="s">
        <v>667</v>
      </c>
      <c r="C514" s="50" t="s">
        <v>682</v>
      </c>
      <c r="D514" s="431" t="s">
        <v>849</v>
      </c>
      <c r="E514" s="429" t="s">
        <v>193</v>
      </c>
      <c r="F514" s="349" t="s">
        <v>194</v>
      </c>
      <c r="G514" s="85" t="s">
        <v>196</v>
      </c>
      <c r="H514" s="439" t="s">
        <v>195</v>
      </c>
      <c r="I514" s="85" t="s">
        <v>178</v>
      </c>
      <c r="J514" s="342">
        <v>4.6999998092651403</v>
      </c>
      <c r="K514" s="353">
        <f t="shared" ref="K514:K515" si="40">L514</f>
        <v>200</v>
      </c>
      <c r="L514" s="354">
        <v>200</v>
      </c>
      <c r="M514" s="458" t="str">
        <f>IF(L514="nio","",VLOOKUP(L514,'3-Productie normen'!$B$31:$H$45,3,FALSE))</f>
        <v>5 x per week (40 weken)</v>
      </c>
      <c r="N514" s="355" t="e">
        <f t="shared" ref="N514:N546" si="41">IF(L514="nio",0,IF(L514&gt;0,L514*J514/O514,0))</f>
        <v>#DIV/0!</v>
      </c>
      <c r="O514" s="356">
        <f>IF(L514="nio",0,IF(L514&gt;0,VLOOKUP(H514,'3-Productie normen'!A:P,VLOOKUP(L514,'3-Productie normen'!$B$31:$C$45,2,FALSE),FALSE)))/VLOOKUP(B514,'2-Kosten per locatie'!$A$13:$D$30,4,FALSE)</f>
        <v>0</v>
      </c>
      <c r="P514" s="81" t="str">
        <f>VLOOKUP(H514,'3-Productie normen'!A:T,20,FALSE)</f>
        <v>V</v>
      </c>
      <c r="Q514" s="457" t="s">
        <v>649</v>
      </c>
      <c r="S514" s="359">
        <f t="shared" ref="S514:S546" si="42">IF(L514="nio",0,K514*J514)</f>
        <v>939.99996185302803</v>
      </c>
    </row>
    <row r="515" spans="1:19" ht="14.1" customHeight="1">
      <c r="A515" s="71" t="e">
        <f t="shared" ref="A515:A547" si="43">A514+1</f>
        <v>#REF!</v>
      </c>
      <c r="B515" s="50" t="s">
        <v>667</v>
      </c>
      <c r="C515" s="50" t="s">
        <v>682</v>
      </c>
      <c r="D515" s="431" t="s">
        <v>849</v>
      </c>
      <c r="E515" s="429" t="s">
        <v>193</v>
      </c>
      <c r="F515" s="349" t="s">
        <v>476</v>
      </c>
      <c r="G515" s="85" t="s">
        <v>355</v>
      </c>
      <c r="H515" s="85" t="s">
        <v>237</v>
      </c>
      <c r="I515" s="85" t="s">
        <v>635</v>
      </c>
      <c r="J515" s="342">
        <v>115.28</v>
      </c>
      <c r="K515" s="353">
        <f t="shared" si="40"/>
        <v>201</v>
      </c>
      <c r="L515" s="354">
        <v>201</v>
      </c>
      <c r="M515" s="458" t="str">
        <f>IF(L515="nio","",VLOOKUP(L515,'3-Productie normen'!$B$31:$H$45,3,FALSE))</f>
        <v>5 x per week (40 weken + 1 Zomer refreshbeurt)</v>
      </c>
      <c r="N515" s="355" t="e">
        <f t="shared" si="41"/>
        <v>#DIV/0!</v>
      </c>
      <c r="O515" s="356">
        <f>IF(L515="nio",0,IF(L515&gt;0,VLOOKUP(H515,'3-Productie normen'!A:P,VLOOKUP(L515,'3-Productie normen'!$B$31:$C$45,2,FALSE),FALSE)))/VLOOKUP(B515,'2-Kosten per locatie'!$A$13:$D$30,4,FALSE)</f>
        <v>0</v>
      </c>
      <c r="P515" s="81" t="str">
        <f>VLOOKUP(H515,'3-Productie normen'!A:T,20,FALSE)</f>
        <v>L</v>
      </c>
      <c r="Q515" s="457" t="s">
        <v>768</v>
      </c>
      <c r="S515" s="359">
        <f t="shared" si="42"/>
        <v>23171.279999999999</v>
      </c>
    </row>
    <row r="516" spans="1:19" ht="14.1" customHeight="1">
      <c r="A516" s="71" t="e">
        <f t="shared" si="43"/>
        <v>#REF!</v>
      </c>
      <c r="B516" s="50" t="s">
        <v>667</v>
      </c>
      <c r="C516" s="50" t="s">
        <v>682</v>
      </c>
      <c r="D516" s="431" t="s">
        <v>849</v>
      </c>
      <c r="E516" s="429" t="s">
        <v>193</v>
      </c>
      <c r="F516" s="349" t="s">
        <v>477</v>
      </c>
      <c r="G516" s="85" t="s">
        <v>355</v>
      </c>
      <c r="H516" s="85" t="s">
        <v>237</v>
      </c>
      <c r="I516" s="85" t="s">
        <v>635</v>
      </c>
      <c r="J516" s="342">
        <v>53.13</v>
      </c>
      <c r="K516" s="353">
        <f t="shared" ref="K516:K547" si="44">L516</f>
        <v>224</v>
      </c>
      <c r="L516" s="354">
        <v>224</v>
      </c>
      <c r="M516" s="458" t="str">
        <f>IF(L516="nio","",VLOOKUP(L516,'3-Productie normen'!$B$31:$H$45,3,FALSE))</f>
        <v>5 x per week (40 weken) + (12x2 vakantie)</v>
      </c>
      <c r="N516" s="355" t="e">
        <f t="shared" si="41"/>
        <v>#DIV/0!</v>
      </c>
      <c r="O516" s="356">
        <f>IF(L516="nio",0,IF(L516&gt;0,VLOOKUP(H516,'3-Productie normen'!A:P,VLOOKUP(L516,'3-Productie normen'!$B$31:$C$45,2,FALSE),FALSE)))/VLOOKUP(B516,'2-Kosten per locatie'!$A$13:$D$30,4,FALSE)</f>
        <v>0</v>
      </c>
      <c r="P516" s="81" t="str">
        <f>VLOOKUP(H516,'3-Productie normen'!A:T,20,FALSE)</f>
        <v>L</v>
      </c>
      <c r="Q516" s="457" t="s">
        <v>768</v>
      </c>
      <c r="S516" s="359">
        <f t="shared" si="42"/>
        <v>11901.12</v>
      </c>
    </row>
    <row r="517" spans="1:19" ht="14.1" customHeight="1">
      <c r="A517" s="71" t="e">
        <f t="shared" si="43"/>
        <v>#REF!</v>
      </c>
      <c r="B517" s="50" t="s">
        <v>667</v>
      </c>
      <c r="C517" s="50" t="s">
        <v>682</v>
      </c>
      <c r="D517" s="431" t="s">
        <v>849</v>
      </c>
      <c r="E517" s="429" t="s">
        <v>193</v>
      </c>
      <c r="F517" s="349" t="s">
        <v>199</v>
      </c>
      <c r="G517" s="85" t="s">
        <v>270</v>
      </c>
      <c r="H517" s="85" t="s">
        <v>237</v>
      </c>
      <c r="I517" s="85" t="s">
        <v>635</v>
      </c>
      <c r="J517" s="342">
        <v>55.7</v>
      </c>
      <c r="K517" s="353">
        <f t="shared" si="44"/>
        <v>201</v>
      </c>
      <c r="L517" s="354">
        <v>201</v>
      </c>
      <c r="M517" s="458" t="str">
        <f>IF(L517="nio","",VLOOKUP(L517,'3-Productie normen'!$B$31:$H$45,3,FALSE))</f>
        <v>5 x per week (40 weken + 1 Zomer refreshbeurt)</v>
      </c>
      <c r="N517" s="355" t="e">
        <f t="shared" si="41"/>
        <v>#DIV/0!</v>
      </c>
      <c r="O517" s="356">
        <f>IF(L517="nio",0,IF(L517&gt;0,VLOOKUP(H517,'3-Productie normen'!A:P,VLOOKUP(L517,'3-Productie normen'!$B$31:$C$45,2,FALSE),FALSE)))/VLOOKUP(B517,'2-Kosten per locatie'!$A$13:$D$30,4,FALSE)</f>
        <v>0</v>
      </c>
      <c r="P517" s="81" t="str">
        <f>VLOOKUP(H517,'3-Productie normen'!A:T,20,FALSE)</f>
        <v>L</v>
      </c>
      <c r="Q517" s="457" t="s">
        <v>716</v>
      </c>
      <c r="S517" s="359">
        <f t="shared" si="42"/>
        <v>11195.7</v>
      </c>
    </row>
    <row r="518" spans="1:19" ht="14.1" customHeight="1">
      <c r="A518" s="71" t="e">
        <f t="shared" si="43"/>
        <v>#REF!</v>
      </c>
      <c r="B518" s="50" t="s">
        <v>667</v>
      </c>
      <c r="C518" s="50" t="s">
        <v>682</v>
      </c>
      <c r="D518" s="431" t="s">
        <v>849</v>
      </c>
      <c r="E518" s="429" t="s">
        <v>193</v>
      </c>
      <c r="F518" s="349" t="s">
        <v>202</v>
      </c>
      <c r="G518" s="85" t="s">
        <v>223</v>
      </c>
      <c r="H518" s="85" t="s">
        <v>16</v>
      </c>
      <c r="I518" s="85" t="s">
        <v>639</v>
      </c>
      <c r="J518" s="342">
        <v>6.74</v>
      </c>
      <c r="K518" s="353">
        <f t="shared" si="44"/>
        <v>201</v>
      </c>
      <c r="L518" s="354">
        <v>201</v>
      </c>
      <c r="M518" s="458" t="str">
        <f>IF(L518="nio","",VLOOKUP(L518,'3-Productie normen'!$B$31:$H$45,3,FALSE))</f>
        <v>5 x per week (40 weken + 1 Zomer refreshbeurt)</v>
      </c>
      <c r="N518" s="355" t="e">
        <f t="shared" si="41"/>
        <v>#DIV/0!</v>
      </c>
      <c r="O518" s="356">
        <f>IF(L518="nio",0,IF(L518&gt;0,VLOOKUP(H518,'3-Productie normen'!A:P,VLOOKUP(L518,'3-Productie normen'!$B$31:$C$45,2,FALSE),FALSE)))/VLOOKUP(B518,'2-Kosten per locatie'!$A$13:$D$30,4,FALSE)</f>
        <v>0</v>
      </c>
      <c r="P518" s="81" t="str">
        <f>VLOOKUP(H518,'3-Productie normen'!A:T,20,FALSE)</f>
        <v>S</v>
      </c>
      <c r="Q518" s="457" t="s">
        <v>694</v>
      </c>
      <c r="S518" s="359">
        <f t="shared" si="42"/>
        <v>1354.74</v>
      </c>
    </row>
    <row r="519" spans="1:19" ht="14.1" customHeight="1">
      <c r="A519" s="71" t="e">
        <f t="shared" si="43"/>
        <v>#REF!</v>
      </c>
      <c r="B519" s="50" t="s">
        <v>667</v>
      </c>
      <c r="C519" s="50" t="s">
        <v>682</v>
      </c>
      <c r="D519" s="431" t="s">
        <v>849</v>
      </c>
      <c r="E519" s="429" t="s">
        <v>193</v>
      </c>
      <c r="F519" s="349" t="s">
        <v>204</v>
      </c>
      <c r="G519" s="85" t="s">
        <v>219</v>
      </c>
      <c r="H519" s="85" t="s">
        <v>16</v>
      </c>
      <c r="I519" s="85" t="s">
        <v>639</v>
      </c>
      <c r="J519" s="342">
        <v>1.25</v>
      </c>
      <c r="K519" s="353">
        <f t="shared" si="44"/>
        <v>201</v>
      </c>
      <c r="L519" s="354">
        <v>201</v>
      </c>
      <c r="M519" s="458" t="str">
        <f>IF(L519="nio","",VLOOKUP(L519,'3-Productie normen'!$B$31:$H$45,3,FALSE))</f>
        <v>5 x per week (40 weken + 1 Zomer refreshbeurt)</v>
      </c>
      <c r="N519" s="355" t="e">
        <f t="shared" si="41"/>
        <v>#DIV/0!</v>
      </c>
      <c r="O519" s="356">
        <f>IF(L519="nio",0,IF(L519&gt;0,VLOOKUP(H519,'3-Productie normen'!A:P,VLOOKUP(L519,'3-Productie normen'!$B$31:$C$45,2,FALSE),FALSE)))/VLOOKUP(B519,'2-Kosten per locatie'!$A$13:$D$30,4,FALSE)</f>
        <v>0</v>
      </c>
      <c r="P519" s="81" t="str">
        <f>VLOOKUP(H519,'3-Productie normen'!A:T,20,FALSE)</f>
        <v>S</v>
      </c>
      <c r="Q519" s="457" t="s">
        <v>695</v>
      </c>
      <c r="S519" s="359">
        <f t="shared" si="42"/>
        <v>251.25</v>
      </c>
    </row>
    <row r="520" spans="1:19" ht="14.1" customHeight="1">
      <c r="A520" s="71" t="e">
        <f t="shared" si="43"/>
        <v>#REF!</v>
      </c>
      <c r="B520" s="50" t="s">
        <v>667</v>
      </c>
      <c r="C520" s="50" t="s">
        <v>682</v>
      </c>
      <c r="D520" s="431" t="s">
        <v>849</v>
      </c>
      <c r="E520" s="429" t="s">
        <v>193</v>
      </c>
      <c r="F520" s="349" t="s">
        <v>205</v>
      </c>
      <c r="G520" s="85" t="s">
        <v>223</v>
      </c>
      <c r="H520" s="85" t="s">
        <v>16</v>
      </c>
      <c r="I520" s="85" t="s">
        <v>639</v>
      </c>
      <c r="J520" s="342">
        <v>6.7</v>
      </c>
      <c r="K520" s="353">
        <f t="shared" si="44"/>
        <v>201</v>
      </c>
      <c r="L520" s="354">
        <v>201</v>
      </c>
      <c r="M520" s="458" t="str">
        <f>IF(L520="nio","",VLOOKUP(L520,'3-Productie normen'!$B$31:$H$45,3,FALSE))</f>
        <v>5 x per week (40 weken + 1 Zomer refreshbeurt)</v>
      </c>
      <c r="N520" s="355" t="e">
        <f t="shared" si="41"/>
        <v>#DIV/0!</v>
      </c>
      <c r="O520" s="356">
        <f>IF(L520="nio",0,IF(L520&gt;0,VLOOKUP(H520,'3-Productie normen'!A:P,VLOOKUP(L520,'3-Productie normen'!$B$31:$C$45,2,FALSE),FALSE)))/VLOOKUP(B520,'2-Kosten per locatie'!$A$13:$D$30,4,FALSE)</f>
        <v>0</v>
      </c>
      <c r="P520" s="81" t="str">
        <f>VLOOKUP(H520,'3-Productie normen'!A:T,20,FALSE)</f>
        <v>S</v>
      </c>
      <c r="Q520" s="457" t="s">
        <v>694</v>
      </c>
      <c r="S520" s="359">
        <f t="shared" si="42"/>
        <v>1346.7</v>
      </c>
    </row>
    <row r="521" spans="1:19" ht="14.1" customHeight="1">
      <c r="A521" s="71" t="e">
        <f t="shared" si="43"/>
        <v>#REF!</v>
      </c>
      <c r="B521" s="50" t="s">
        <v>667</v>
      </c>
      <c r="C521" s="50" t="s">
        <v>682</v>
      </c>
      <c r="D521" s="431" t="s">
        <v>849</v>
      </c>
      <c r="E521" s="429" t="s">
        <v>193</v>
      </c>
      <c r="F521" s="349" t="s">
        <v>207</v>
      </c>
      <c r="G521" s="85" t="s">
        <v>203</v>
      </c>
      <c r="H521" s="64" t="s">
        <v>874</v>
      </c>
      <c r="I521" s="85" t="s">
        <v>91</v>
      </c>
      <c r="J521" s="342">
        <v>5.72</v>
      </c>
      <c r="K521" s="353" t="str">
        <f t="shared" si="44"/>
        <v>nio</v>
      </c>
      <c r="L521" s="354" t="s">
        <v>659</v>
      </c>
      <c r="M521" s="458" t="str">
        <f>IF(L521="nio","",VLOOKUP(L521,'3-Productie normen'!$B$31:$H$45,3,FALSE))</f>
        <v/>
      </c>
      <c r="N521" s="355">
        <f t="shared" si="41"/>
        <v>0</v>
      </c>
      <c r="O521" s="356">
        <f>IF(L521="nio",0,IF(L521&gt;0,VLOOKUP(H521,'3-Productie normen'!A:P,VLOOKUP(L521,'3-Productie normen'!$B$31:$C$45,2,FALSE),FALSE)))/VLOOKUP(B521,'2-Kosten per locatie'!$A$13:$D$30,4,FALSE)</f>
        <v>0</v>
      </c>
      <c r="P521" s="81">
        <f>VLOOKUP(H521,'3-Productie normen'!A:T,20,FALSE)</f>
        <v>0</v>
      </c>
      <c r="Q521" s="457" t="s">
        <v>696</v>
      </c>
      <c r="S521" s="359">
        <f t="shared" si="42"/>
        <v>0</v>
      </c>
    </row>
    <row r="522" spans="1:19" ht="14.1" customHeight="1">
      <c r="A522" s="71" t="e">
        <f t="shared" si="43"/>
        <v>#REF!</v>
      </c>
      <c r="B522" s="50" t="s">
        <v>667</v>
      </c>
      <c r="C522" s="50" t="s">
        <v>682</v>
      </c>
      <c r="D522" s="431" t="s">
        <v>849</v>
      </c>
      <c r="E522" s="429" t="s">
        <v>193</v>
      </c>
      <c r="F522" s="349" t="s">
        <v>208</v>
      </c>
      <c r="G522" s="85" t="s">
        <v>203</v>
      </c>
      <c r="H522" s="64" t="s">
        <v>874</v>
      </c>
      <c r="I522" s="85" t="s">
        <v>91</v>
      </c>
      <c r="J522" s="342">
        <v>0.66</v>
      </c>
      <c r="K522" s="353" t="str">
        <f t="shared" si="44"/>
        <v>nio</v>
      </c>
      <c r="L522" s="354" t="s">
        <v>659</v>
      </c>
      <c r="M522" s="458" t="str">
        <f>IF(L522="nio","",VLOOKUP(L522,'3-Productie normen'!$B$31:$H$45,3,FALSE))</f>
        <v/>
      </c>
      <c r="N522" s="355">
        <f t="shared" si="41"/>
        <v>0</v>
      </c>
      <c r="O522" s="356">
        <f>IF(L522="nio",0,IF(L522&gt;0,VLOOKUP(H522,'3-Productie normen'!A:P,VLOOKUP(L522,'3-Productie normen'!$B$31:$C$45,2,FALSE),FALSE)))/VLOOKUP(B522,'2-Kosten per locatie'!$A$13:$D$30,4,FALSE)</f>
        <v>0</v>
      </c>
      <c r="P522" s="81">
        <f>VLOOKUP(H522,'3-Productie normen'!A:T,20,FALSE)</f>
        <v>0</v>
      </c>
      <c r="Q522" s="457" t="s">
        <v>691</v>
      </c>
      <c r="S522" s="359">
        <f t="shared" si="42"/>
        <v>0</v>
      </c>
    </row>
    <row r="523" spans="1:19" ht="14.1" customHeight="1">
      <c r="A523" s="71" t="e">
        <f t="shared" si="43"/>
        <v>#REF!</v>
      </c>
      <c r="B523" s="50" t="s">
        <v>667</v>
      </c>
      <c r="C523" s="50" t="s">
        <v>682</v>
      </c>
      <c r="D523" s="431" t="s">
        <v>849</v>
      </c>
      <c r="E523" s="429" t="s">
        <v>193</v>
      </c>
      <c r="F523" s="349" t="s">
        <v>210</v>
      </c>
      <c r="G523" s="85" t="s">
        <v>270</v>
      </c>
      <c r="H523" s="85" t="s">
        <v>237</v>
      </c>
      <c r="I523" s="85" t="s">
        <v>635</v>
      </c>
      <c r="J523" s="342">
        <v>55.7</v>
      </c>
      <c r="K523" s="353">
        <f t="shared" si="44"/>
        <v>201</v>
      </c>
      <c r="L523" s="354">
        <v>201</v>
      </c>
      <c r="M523" s="458" t="str">
        <f>IF(L523="nio","",VLOOKUP(L523,'3-Productie normen'!$B$31:$H$45,3,FALSE))</f>
        <v>5 x per week (40 weken + 1 Zomer refreshbeurt)</v>
      </c>
      <c r="N523" s="355" t="e">
        <f t="shared" si="41"/>
        <v>#DIV/0!</v>
      </c>
      <c r="O523" s="356">
        <f>IF(L523="nio",0,IF(L523&gt;0,VLOOKUP(H523,'3-Productie normen'!A:P,VLOOKUP(L523,'3-Productie normen'!$B$31:$C$45,2,FALSE),FALSE)))/VLOOKUP(B523,'2-Kosten per locatie'!$A$13:$D$30,4,FALSE)</f>
        <v>0</v>
      </c>
      <c r="P523" s="81" t="str">
        <f>VLOOKUP(H523,'3-Productie normen'!A:T,20,FALSE)</f>
        <v>L</v>
      </c>
      <c r="Q523" s="457" t="s">
        <v>769</v>
      </c>
      <c r="S523" s="359">
        <f t="shared" si="42"/>
        <v>11195.7</v>
      </c>
    </row>
    <row r="524" spans="1:19" ht="14.1" customHeight="1">
      <c r="A524" s="71" t="e">
        <f t="shared" si="43"/>
        <v>#REF!</v>
      </c>
      <c r="B524" s="50" t="s">
        <v>667</v>
      </c>
      <c r="C524" s="50" t="s">
        <v>682</v>
      </c>
      <c r="D524" s="431" t="s">
        <v>849</v>
      </c>
      <c r="E524" s="429" t="s">
        <v>193</v>
      </c>
      <c r="F524" s="349" t="s">
        <v>211</v>
      </c>
      <c r="G524" s="85" t="s">
        <v>478</v>
      </c>
      <c r="H524" s="439" t="s">
        <v>195</v>
      </c>
      <c r="I524" s="85" t="s">
        <v>635</v>
      </c>
      <c r="J524" s="342">
        <v>20.32</v>
      </c>
      <c r="K524" s="353">
        <f t="shared" si="44"/>
        <v>200</v>
      </c>
      <c r="L524" s="354">
        <v>200</v>
      </c>
      <c r="M524" s="458" t="str">
        <f>IF(L524="nio","",VLOOKUP(L524,'3-Productie normen'!$B$31:$H$45,3,FALSE))</f>
        <v>5 x per week (40 weken)</v>
      </c>
      <c r="N524" s="355" t="e">
        <f t="shared" si="41"/>
        <v>#DIV/0!</v>
      </c>
      <c r="O524" s="356">
        <f>IF(L524="nio",0,IF(L524&gt;0,VLOOKUP(H524,'3-Productie normen'!A:P,VLOOKUP(L524,'3-Productie normen'!$B$31:$C$45,2,FALSE),FALSE)))/VLOOKUP(B524,'2-Kosten per locatie'!$A$13:$D$30,4,FALSE)</f>
        <v>0</v>
      </c>
      <c r="P524" s="81" t="str">
        <f>VLOOKUP(H524,'3-Productie normen'!A:T,20,FALSE)</f>
        <v>V</v>
      </c>
      <c r="Q524" s="457" t="s">
        <v>649</v>
      </c>
      <c r="S524" s="359">
        <f t="shared" si="42"/>
        <v>4064</v>
      </c>
    </row>
    <row r="525" spans="1:19" ht="14.1" customHeight="1">
      <c r="A525" s="71" t="e">
        <f t="shared" si="43"/>
        <v>#REF!</v>
      </c>
      <c r="B525" s="50" t="s">
        <v>667</v>
      </c>
      <c r="C525" s="50" t="s">
        <v>682</v>
      </c>
      <c r="D525" s="431" t="s">
        <v>849</v>
      </c>
      <c r="E525" s="429" t="s">
        <v>193</v>
      </c>
      <c r="F525" s="349" t="s">
        <v>213</v>
      </c>
      <c r="G525" s="85" t="s">
        <v>270</v>
      </c>
      <c r="H525" s="85" t="s">
        <v>237</v>
      </c>
      <c r="I525" s="85" t="s">
        <v>635</v>
      </c>
      <c r="J525" s="342">
        <v>55.7</v>
      </c>
      <c r="K525" s="353">
        <f t="shared" si="44"/>
        <v>201</v>
      </c>
      <c r="L525" s="354">
        <v>201</v>
      </c>
      <c r="M525" s="458" t="str">
        <f>IF(L525="nio","",VLOOKUP(L525,'3-Productie normen'!$B$31:$H$45,3,FALSE))</f>
        <v>5 x per week (40 weken + 1 Zomer refreshbeurt)</v>
      </c>
      <c r="N525" s="355" t="e">
        <f t="shared" si="41"/>
        <v>#DIV/0!</v>
      </c>
      <c r="O525" s="356">
        <f>IF(L525="nio",0,IF(L525&gt;0,VLOOKUP(H525,'3-Productie normen'!A:P,VLOOKUP(L525,'3-Productie normen'!$B$31:$C$45,2,FALSE),FALSE)))/VLOOKUP(B525,'2-Kosten per locatie'!$A$13:$D$30,4,FALSE)</f>
        <v>0</v>
      </c>
      <c r="P525" s="81" t="str">
        <f>VLOOKUP(H525,'3-Productie normen'!A:T,20,FALSE)</f>
        <v>L</v>
      </c>
      <c r="Q525" s="457" t="s">
        <v>770</v>
      </c>
      <c r="S525" s="359">
        <f t="shared" si="42"/>
        <v>11195.7</v>
      </c>
    </row>
    <row r="526" spans="1:19" ht="14.1" customHeight="1">
      <c r="A526" s="71" t="e">
        <f t="shared" si="43"/>
        <v>#REF!</v>
      </c>
      <c r="B526" s="50" t="s">
        <v>667</v>
      </c>
      <c r="C526" s="50" t="s">
        <v>682</v>
      </c>
      <c r="D526" s="431" t="s">
        <v>849</v>
      </c>
      <c r="E526" s="429" t="s">
        <v>193</v>
      </c>
      <c r="F526" s="349" t="s">
        <v>214</v>
      </c>
      <c r="G526" s="85" t="s">
        <v>223</v>
      </c>
      <c r="H526" s="85" t="s">
        <v>16</v>
      </c>
      <c r="I526" s="85" t="s">
        <v>639</v>
      </c>
      <c r="J526" s="342">
        <v>7.47</v>
      </c>
      <c r="K526" s="353">
        <f t="shared" si="44"/>
        <v>201</v>
      </c>
      <c r="L526" s="354">
        <v>201</v>
      </c>
      <c r="M526" s="458" t="str">
        <f>IF(L526="nio","",VLOOKUP(L526,'3-Productie normen'!$B$31:$H$45,3,FALSE))</f>
        <v>5 x per week (40 weken + 1 Zomer refreshbeurt)</v>
      </c>
      <c r="N526" s="355" t="e">
        <f t="shared" si="41"/>
        <v>#DIV/0!</v>
      </c>
      <c r="O526" s="356">
        <f>IF(L526="nio",0,IF(L526&gt;0,VLOOKUP(H526,'3-Productie normen'!A:P,VLOOKUP(L526,'3-Productie normen'!$B$31:$C$45,2,FALSE),FALSE)))/VLOOKUP(B526,'2-Kosten per locatie'!$A$13:$D$30,4,FALSE)</f>
        <v>0</v>
      </c>
      <c r="P526" s="81" t="str">
        <f>VLOOKUP(H526,'3-Productie normen'!A:T,20,FALSE)</f>
        <v>S</v>
      </c>
      <c r="Q526" s="457" t="s">
        <v>694</v>
      </c>
      <c r="S526" s="359">
        <f t="shared" si="42"/>
        <v>1501.47</v>
      </c>
    </row>
    <row r="527" spans="1:19" ht="14.1" customHeight="1">
      <c r="A527" s="71" t="e">
        <f t="shared" si="43"/>
        <v>#REF!</v>
      </c>
      <c r="B527" s="50" t="s">
        <v>667</v>
      </c>
      <c r="C527" s="50" t="s">
        <v>682</v>
      </c>
      <c r="D527" s="431" t="s">
        <v>849</v>
      </c>
      <c r="E527" s="429" t="s">
        <v>193</v>
      </c>
      <c r="F527" s="349" t="s">
        <v>215</v>
      </c>
      <c r="G527" s="85" t="s">
        <v>212</v>
      </c>
      <c r="H527" s="62" t="s">
        <v>855</v>
      </c>
      <c r="I527" s="85" t="s">
        <v>639</v>
      </c>
      <c r="J527" s="342">
        <v>1.8999999761581401</v>
      </c>
      <c r="K527" s="353">
        <f t="shared" si="44"/>
        <v>12</v>
      </c>
      <c r="L527" s="354">
        <v>12</v>
      </c>
      <c r="M527" s="458" t="str">
        <f>IF(L527="nio","",VLOOKUP(L527,'3-Productie normen'!$B$31:$H$45,3,FALSE))</f>
        <v>1 x per maand</v>
      </c>
      <c r="N527" s="355" t="e">
        <f t="shared" si="41"/>
        <v>#DIV/0!</v>
      </c>
      <c r="O527" s="356">
        <f>IF(L527="nio",0,IF(L527&gt;0,VLOOKUP(H527,'3-Productie normen'!A:P,VLOOKUP(L527,'3-Productie normen'!$B$31:$C$45,2,FALSE),FALSE)))/VLOOKUP(B527,'2-Kosten per locatie'!$A$13:$D$30,4,FALSE)</f>
        <v>0</v>
      </c>
      <c r="P527" s="81" t="str">
        <f>VLOOKUP(H527,'3-Productie normen'!A:T,20,FALSE)</f>
        <v>V</v>
      </c>
      <c r="Q527" s="457" t="s">
        <v>692</v>
      </c>
      <c r="S527" s="359">
        <f t="shared" si="42"/>
        <v>22.79999971389768</v>
      </c>
    </row>
    <row r="528" spans="1:19" ht="14.1" customHeight="1">
      <c r="A528" s="71" t="e">
        <f t="shared" si="43"/>
        <v>#REF!</v>
      </c>
      <c r="B528" s="50" t="s">
        <v>667</v>
      </c>
      <c r="C528" s="50" t="s">
        <v>682</v>
      </c>
      <c r="D528" s="431" t="s">
        <v>849</v>
      </c>
      <c r="E528" s="429" t="s">
        <v>193</v>
      </c>
      <c r="F528" s="349" t="s">
        <v>216</v>
      </c>
      <c r="G528" s="85" t="s">
        <v>206</v>
      </c>
      <c r="H528" s="50" t="s">
        <v>855</v>
      </c>
      <c r="I528" s="85" t="s">
        <v>635</v>
      </c>
      <c r="J528" s="342">
        <v>11.24</v>
      </c>
      <c r="K528" s="353">
        <f t="shared" si="44"/>
        <v>12</v>
      </c>
      <c r="L528" s="354">
        <v>12</v>
      </c>
      <c r="M528" s="458" t="str">
        <f>IF(L528="nio","",VLOOKUP(L528,'3-Productie normen'!$B$31:$H$45,3,FALSE))</f>
        <v>1 x per maand</v>
      </c>
      <c r="N528" s="355" t="e">
        <f t="shared" si="41"/>
        <v>#DIV/0!</v>
      </c>
      <c r="O528" s="356">
        <f>IF(L528="nio",0,IF(L528&gt;0,VLOOKUP(H528,'3-Productie normen'!A:P,VLOOKUP(L528,'3-Productie normen'!$B$31:$C$45,2,FALSE),FALSE)))/VLOOKUP(B528,'2-Kosten per locatie'!$A$13:$D$30,4,FALSE)</f>
        <v>0</v>
      </c>
      <c r="P528" s="81" t="str">
        <f>VLOOKUP(H528,'3-Productie normen'!A:T,20,FALSE)</f>
        <v>V</v>
      </c>
      <c r="Q528" s="457" t="s">
        <v>649</v>
      </c>
      <c r="S528" s="359">
        <f t="shared" si="42"/>
        <v>134.88</v>
      </c>
    </row>
    <row r="529" spans="1:19" ht="14.1" customHeight="1">
      <c r="A529" s="71" t="e">
        <f t="shared" si="43"/>
        <v>#REF!</v>
      </c>
      <c r="B529" s="50" t="s">
        <v>667</v>
      </c>
      <c r="C529" s="50" t="s">
        <v>682</v>
      </c>
      <c r="D529" s="431" t="s">
        <v>849</v>
      </c>
      <c r="E529" s="429" t="s">
        <v>193</v>
      </c>
      <c r="F529" s="349" t="s">
        <v>217</v>
      </c>
      <c r="G529" s="85" t="s">
        <v>196</v>
      </c>
      <c r="H529" s="439" t="s">
        <v>195</v>
      </c>
      <c r="I529" s="85" t="s">
        <v>178</v>
      </c>
      <c r="J529" s="342">
        <v>14.800000190734901</v>
      </c>
      <c r="K529" s="353">
        <f t="shared" si="44"/>
        <v>224</v>
      </c>
      <c r="L529" s="354">
        <v>224</v>
      </c>
      <c r="M529" s="458" t="str">
        <f>IF(L529="nio","",VLOOKUP(L529,'3-Productie normen'!$B$31:$H$45,3,FALSE))</f>
        <v>5 x per week (40 weken) + (12x2 vakantie)</v>
      </c>
      <c r="N529" s="355" t="e">
        <f t="shared" si="41"/>
        <v>#DIV/0!</v>
      </c>
      <c r="O529" s="356">
        <f>IF(L529="nio",0,IF(L529&gt;0,VLOOKUP(H529,'3-Productie normen'!A:P,VLOOKUP(L529,'3-Productie normen'!$B$31:$C$45,2,FALSE),FALSE)))/VLOOKUP(B529,'2-Kosten per locatie'!$A$13:$D$30,4,FALSE)</f>
        <v>0</v>
      </c>
      <c r="P529" s="81" t="str">
        <f>VLOOKUP(H529,'3-Productie normen'!A:T,20,FALSE)</f>
        <v>V</v>
      </c>
      <c r="Q529" s="457" t="s">
        <v>649</v>
      </c>
      <c r="S529" s="359">
        <f t="shared" si="42"/>
        <v>3315.2000427246176</v>
      </c>
    </row>
    <row r="530" spans="1:19" ht="14.1" customHeight="1">
      <c r="A530" s="71" t="e">
        <f t="shared" si="43"/>
        <v>#REF!</v>
      </c>
      <c r="B530" s="50" t="s">
        <v>667</v>
      </c>
      <c r="C530" s="50" t="s">
        <v>682</v>
      </c>
      <c r="D530" s="431" t="s">
        <v>849</v>
      </c>
      <c r="E530" s="429" t="s">
        <v>193</v>
      </c>
      <c r="F530" s="349" t="s">
        <v>218</v>
      </c>
      <c r="G530" s="85" t="s">
        <v>277</v>
      </c>
      <c r="H530" s="85" t="s">
        <v>200</v>
      </c>
      <c r="I530" s="85" t="s">
        <v>635</v>
      </c>
      <c r="J530" s="342">
        <v>16.799999237060501</v>
      </c>
      <c r="K530" s="353">
        <f t="shared" si="44"/>
        <v>201</v>
      </c>
      <c r="L530" s="354">
        <v>201</v>
      </c>
      <c r="M530" s="458" t="str">
        <f>IF(L530="nio","",VLOOKUP(L530,'3-Productie normen'!$B$31:$H$45,3,FALSE))</f>
        <v>5 x per week (40 weken + 1 Zomer refreshbeurt)</v>
      </c>
      <c r="N530" s="355" t="e">
        <f t="shared" si="41"/>
        <v>#DIV/0!</v>
      </c>
      <c r="O530" s="356">
        <f>IF(L530="nio",0,IF(L530&gt;0,VLOOKUP(H530,'3-Productie normen'!A:P,VLOOKUP(L530,'3-Productie normen'!$B$31:$C$45,2,FALSE),FALSE)))/VLOOKUP(B530,'2-Kosten per locatie'!$A$13:$D$30,4,FALSE)</f>
        <v>0</v>
      </c>
      <c r="P530" s="81" t="str">
        <f>VLOOKUP(H530,'3-Productie normen'!A:T,20,FALSE)</f>
        <v>B</v>
      </c>
      <c r="Q530" s="457" t="s">
        <v>649</v>
      </c>
      <c r="S530" s="359">
        <f t="shared" si="42"/>
        <v>3376.7998466491608</v>
      </c>
    </row>
    <row r="531" spans="1:19" ht="14.1" customHeight="1">
      <c r="A531" s="71" t="e">
        <f t="shared" si="43"/>
        <v>#REF!</v>
      </c>
      <c r="B531" s="50" t="s">
        <v>667</v>
      </c>
      <c r="C531" s="50" t="s">
        <v>682</v>
      </c>
      <c r="D531" s="431" t="s">
        <v>849</v>
      </c>
      <c r="E531" s="429" t="s">
        <v>193</v>
      </c>
      <c r="F531" s="349" t="s">
        <v>220</v>
      </c>
      <c r="G531" s="85" t="s">
        <v>252</v>
      </c>
      <c r="H531" s="80" t="s">
        <v>252</v>
      </c>
      <c r="I531" s="85" t="s">
        <v>654</v>
      </c>
      <c r="J531" s="342">
        <v>23.200000762939499</v>
      </c>
      <c r="K531" s="353">
        <f t="shared" si="44"/>
        <v>200</v>
      </c>
      <c r="L531" s="354">
        <v>200</v>
      </c>
      <c r="M531" s="458" t="str">
        <f>IF(L531="nio","",VLOOKUP(L531,'3-Productie normen'!$B$31:$H$45,3,FALSE))</f>
        <v>5 x per week (40 weken)</v>
      </c>
      <c r="N531" s="355" t="e">
        <f t="shared" si="41"/>
        <v>#DIV/0!</v>
      </c>
      <c r="O531" s="356">
        <f>IF(L531="nio",0,IF(L531&gt;0,VLOOKUP(H531,'3-Productie normen'!A:P,VLOOKUP(L531,'3-Productie normen'!$B$31:$C$45,2,FALSE),FALSE)))/VLOOKUP(B531,'2-Kosten per locatie'!$A$13:$D$30,4,FALSE)</f>
        <v>0</v>
      </c>
      <c r="P531" s="81" t="str">
        <f>VLOOKUP(H531,'3-Productie normen'!A:T,20,FALSE)</f>
        <v>B</v>
      </c>
      <c r="Q531" s="457" t="s">
        <v>649</v>
      </c>
      <c r="S531" s="359">
        <f t="shared" si="42"/>
        <v>4640.0001525878997</v>
      </c>
    </row>
    <row r="532" spans="1:19" ht="14.1" customHeight="1">
      <c r="A532" s="71" t="e">
        <f t="shared" si="43"/>
        <v>#REF!</v>
      </c>
      <c r="B532" s="50" t="s">
        <v>667</v>
      </c>
      <c r="C532" s="50" t="s">
        <v>682</v>
      </c>
      <c r="D532" s="431" t="s">
        <v>849</v>
      </c>
      <c r="E532" s="429" t="s">
        <v>193</v>
      </c>
      <c r="F532" s="349" t="s">
        <v>221</v>
      </c>
      <c r="G532" s="85" t="s">
        <v>238</v>
      </c>
      <c r="H532" s="85" t="s">
        <v>237</v>
      </c>
      <c r="I532" s="85" t="s">
        <v>635</v>
      </c>
      <c r="J532" s="342">
        <v>68.08</v>
      </c>
      <c r="K532" s="353">
        <f t="shared" si="44"/>
        <v>201</v>
      </c>
      <c r="L532" s="354">
        <v>201</v>
      </c>
      <c r="M532" s="458" t="str">
        <f>IF(L532="nio","",VLOOKUP(L532,'3-Productie normen'!$B$31:$H$45,3,FALSE))</f>
        <v>5 x per week (40 weken + 1 Zomer refreshbeurt)</v>
      </c>
      <c r="N532" s="355" t="e">
        <f t="shared" si="41"/>
        <v>#DIV/0!</v>
      </c>
      <c r="O532" s="356">
        <f>IF(L532="nio",0,IF(L532&gt;0,VLOOKUP(H532,'3-Productie normen'!A:P,VLOOKUP(L532,'3-Productie normen'!$B$31:$C$45,2,FALSE),FALSE)))/VLOOKUP(B532,'2-Kosten per locatie'!$A$13:$D$30,4,FALSE)</f>
        <v>0</v>
      </c>
      <c r="P532" s="81" t="str">
        <f>VLOOKUP(H532,'3-Productie normen'!A:T,20,FALSE)</f>
        <v>L</v>
      </c>
      <c r="Q532" s="457" t="s">
        <v>771</v>
      </c>
      <c r="S532" s="359">
        <f t="shared" si="42"/>
        <v>13684.08</v>
      </c>
    </row>
    <row r="533" spans="1:19" ht="14.1" customHeight="1">
      <c r="A533" s="71" t="e">
        <f t="shared" si="43"/>
        <v>#REF!</v>
      </c>
      <c r="B533" s="50" t="s">
        <v>667</v>
      </c>
      <c r="C533" s="50" t="s">
        <v>682</v>
      </c>
      <c r="D533" s="431" t="s">
        <v>849</v>
      </c>
      <c r="E533" s="429" t="s">
        <v>193</v>
      </c>
      <c r="F533" s="349" t="s">
        <v>222</v>
      </c>
      <c r="G533" s="85" t="s">
        <v>206</v>
      </c>
      <c r="H533" s="50" t="s">
        <v>855</v>
      </c>
      <c r="I533" s="85" t="s">
        <v>635</v>
      </c>
      <c r="J533" s="342">
        <v>7.4000000953674299</v>
      </c>
      <c r="K533" s="353">
        <f t="shared" si="44"/>
        <v>12</v>
      </c>
      <c r="L533" s="354">
        <v>12</v>
      </c>
      <c r="M533" s="458" t="str">
        <f>IF(L533="nio","",VLOOKUP(L533,'3-Productie normen'!$B$31:$H$45,3,FALSE))</f>
        <v>1 x per maand</v>
      </c>
      <c r="N533" s="355" t="e">
        <f t="shared" si="41"/>
        <v>#DIV/0!</v>
      </c>
      <c r="O533" s="356">
        <f>IF(L533="nio",0,IF(L533&gt;0,VLOOKUP(H533,'3-Productie normen'!A:P,VLOOKUP(L533,'3-Productie normen'!$B$31:$C$45,2,FALSE),FALSE)))/VLOOKUP(B533,'2-Kosten per locatie'!$A$13:$D$30,4,FALSE)</f>
        <v>0</v>
      </c>
      <c r="P533" s="81" t="str">
        <f>VLOOKUP(H533,'3-Productie normen'!A:T,20,FALSE)</f>
        <v>V</v>
      </c>
      <c r="Q533" s="457" t="s">
        <v>649</v>
      </c>
      <c r="S533" s="359">
        <f t="shared" si="42"/>
        <v>88.800001144409151</v>
      </c>
    </row>
    <row r="534" spans="1:19" ht="14.1" customHeight="1">
      <c r="A534" s="71" t="e">
        <f t="shared" si="43"/>
        <v>#REF!</v>
      </c>
      <c r="B534" s="50" t="s">
        <v>667</v>
      </c>
      <c r="C534" s="50" t="s">
        <v>682</v>
      </c>
      <c r="D534" s="431" t="s">
        <v>849</v>
      </c>
      <c r="E534" s="429" t="s">
        <v>193</v>
      </c>
      <c r="F534" s="349" t="s">
        <v>224</v>
      </c>
      <c r="G534" s="85" t="s">
        <v>219</v>
      </c>
      <c r="H534" s="85" t="s">
        <v>16</v>
      </c>
      <c r="I534" s="85" t="s">
        <v>639</v>
      </c>
      <c r="J534" s="342">
        <v>4.83</v>
      </c>
      <c r="K534" s="353">
        <f t="shared" si="44"/>
        <v>224</v>
      </c>
      <c r="L534" s="354">
        <v>224</v>
      </c>
      <c r="M534" s="458" t="str">
        <f>IF(L534="nio","",VLOOKUP(L534,'3-Productie normen'!$B$31:$H$45,3,FALSE))</f>
        <v>5 x per week (40 weken) + (12x2 vakantie)</v>
      </c>
      <c r="N534" s="355" t="e">
        <f t="shared" si="41"/>
        <v>#DIV/0!</v>
      </c>
      <c r="O534" s="356">
        <f>IF(L534="nio",0,IF(L534&gt;0,VLOOKUP(H534,'3-Productie normen'!A:P,VLOOKUP(L534,'3-Productie normen'!$B$31:$C$45,2,FALSE),FALSE)))/VLOOKUP(B534,'2-Kosten per locatie'!$A$13:$D$30,4,FALSE)</f>
        <v>0</v>
      </c>
      <c r="P534" s="81" t="str">
        <f>VLOOKUP(H534,'3-Productie normen'!A:T,20,FALSE)</f>
        <v>S</v>
      </c>
      <c r="Q534" s="457" t="s">
        <v>693</v>
      </c>
      <c r="S534" s="359">
        <f t="shared" si="42"/>
        <v>1081.92</v>
      </c>
    </row>
    <row r="535" spans="1:19" ht="14.1" customHeight="1">
      <c r="A535" s="71" t="e">
        <f t="shared" si="43"/>
        <v>#REF!</v>
      </c>
      <c r="B535" s="50" t="s">
        <v>667</v>
      </c>
      <c r="C535" s="50" t="s">
        <v>682</v>
      </c>
      <c r="D535" s="431" t="s">
        <v>849</v>
      </c>
      <c r="E535" s="429" t="s">
        <v>193</v>
      </c>
      <c r="F535" s="349" t="s">
        <v>225</v>
      </c>
      <c r="G535" s="85" t="s">
        <v>238</v>
      </c>
      <c r="H535" s="85" t="s">
        <v>237</v>
      </c>
      <c r="I535" s="85" t="s">
        <v>635</v>
      </c>
      <c r="J535" s="342">
        <v>57.46</v>
      </c>
      <c r="K535" s="353">
        <f t="shared" si="44"/>
        <v>224</v>
      </c>
      <c r="L535" s="354">
        <v>224</v>
      </c>
      <c r="M535" s="458" t="str">
        <f>IF(L535="nio","",VLOOKUP(L535,'3-Productie normen'!$B$31:$H$45,3,FALSE))</f>
        <v>5 x per week (40 weken) + (12x2 vakantie)</v>
      </c>
      <c r="N535" s="355" t="e">
        <f t="shared" si="41"/>
        <v>#DIV/0!</v>
      </c>
      <c r="O535" s="356">
        <f>IF(L535="nio",0,IF(L535&gt;0,VLOOKUP(H535,'3-Productie normen'!A:P,VLOOKUP(L535,'3-Productie normen'!$B$31:$C$45,2,FALSE),FALSE)))/VLOOKUP(B535,'2-Kosten per locatie'!$A$13:$D$30,4,FALSE)</f>
        <v>0</v>
      </c>
      <c r="P535" s="81" t="str">
        <f>VLOOKUP(H535,'3-Productie normen'!A:T,20,FALSE)</f>
        <v>L</v>
      </c>
      <c r="Q535" s="457" t="s">
        <v>703</v>
      </c>
      <c r="S535" s="359">
        <f t="shared" si="42"/>
        <v>12871.04</v>
      </c>
    </row>
    <row r="536" spans="1:19" ht="14.1" customHeight="1">
      <c r="A536" s="71" t="e">
        <f t="shared" si="43"/>
        <v>#REF!</v>
      </c>
      <c r="B536" s="50" t="s">
        <v>667</v>
      </c>
      <c r="C536" s="50" t="s">
        <v>682</v>
      </c>
      <c r="D536" s="431" t="s">
        <v>849</v>
      </c>
      <c r="E536" s="429" t="s">
        <v>193</v>
      </c>
      <c r="F536" s="349" t="s">
        <v>227</v>
      </c>
      <c r="G536" s="85" t="s">
        <v>223</v>
      </c>
      <c r="H536" s="85" t="s">
        <v>16</v>
      </c>
      <c r="I536" s="85" t="s">
        <v>639</v>
      </c>
      <c r="J536" s="342">
        <v>5.3000001907348597</v>
      </c>
      <c r="K536" s="353">
        <f t="shared" si="44"/>
        <v>224</v>
      </c>
      <c r="L536" s="354">
        <v>224</v>
      </c>
      <c r="M536" s="458" t="str">
        <f>IF(L536="nio","",VLOOKUP(L536,'3-Productie normen'!$B$31:$H$45,3,FALSE))</f>
        <v>5 x per week (40 weken) + (12x2 vakantie)</v>
      </c>
      <c r="N536" s="355" t="e">
        <f t="shared" si="41"/>
        <v>#DIV/0!</v>
      </c>
      <c r="O536" s="356">
        <f>IF(L536="nio",0,IF(L536&gt;0,VLOOKUP(H536,'3-Productie normen'!A:P,VLOOKUP(L536,'3-Productie normen'!$B$31:$C$45,2,FALSE),FALSE)))/VLOOKUP(B536,'2-Kosten per locatie'!$A$13:$D$30,4,FALSE)</f>
        <v>0</v>
      </c>
      <c r="P536" s="81" t="str">
        <f>VLOOKUP(H536,'3-Productie normen'!A:T,20,FALSE)</f>
        <v>S</v>
      </c>
      <c r="Q536" s="457" t="s">
        <v>694</v>
      </c>
      <c r="S536" s="359">
        <f t="shared" si="42"/>
        <v>1187.2000427246085</v>
      </c>
    </row>
    <row r="537" spans="1:19" ht="14.1" customHeight="1">
      <c r="A537" s="71" t="e">
        <f t="shared" si="43"/>
        <v>#REF!</v>
      </c>
      <c r="B537" s="50" t="s">
        <v>667</v>
      </c>
      <c r="C537" s="50" t="s">
        <v>682</v>
      </c>
      <c r="D537" s="431" t="s">
        <v>849</v>
      </c>
      <c r="E537" s="429" t="s">
        <v>193</v>
      </c>
      <c r="F537" s="349" t="s">
        <v>230</v>
      </c>
      <c r="G537" s="85" t="s">
        <v>242</v>
      </c>
      <c r="H537" s="80" t="s">
        <v>854</v>
      </c>
      <c r="I537" s="85" t="s">
        <v>637</v>
      </c>
      <c r="J537" s="342">
        <v>93.63</v>
      </c>
      <c r="K537" s="353">
        <f t="shared" si="44"/>
        <v>200</v>
      </c>
      <c r="L537" s="354">
        <v>200</v>
      </c>
      <c r="M537" s="458" t="str">
        <f>IF(L537="nio","",VLOOKUP(L537,'3-Productie normen'!$B$31:$H$45,3,FALSE))</f>
        <v>5 x per week (40 weken)</v>
      </c>
      <c r="N537" s="355" t="e">
        <f t="shared" si="41"/>
        <v>#DIV/0!</v>
      </c>
      <c r="O537" s="356">
        <f>IF(L537="nio",0,IF(L537&gt;0,VLOOKUP(H537,'3-Productie normen'!A:P,VLOOKUP(L537,'3-Productie normen'!$B$31:$C$45,2,FALSE),FALSE)))/VLOOKUP(B537,'2-Kosten per locatie'!$A$13:$D$30,4,FALSE)</f>
        <v>0</v>
      </c>
      <c r="P537" s="81" t="str">
        <f>VLOOKUP(H537,'3-Productie normen'!A:T,20,FALSE)</f>
        <v>V</v>
      </c>
      <c r="Q537" s="457" t="s">
        <v>649</v>
      </c>
      <c r="S537" s="359">
        <f t="shared" si="42"/>
        <v>18726</v>
      </c>
    </row>
    <row r="538" spans="1:19" ht="14.1" customHeight="1">
      <c r="A538" s="71" t="e">
        <f t="shared" si="43"/>
        <v>#REF!</v>
      </c>
      <c r="B538" s="50" t="s">
        <v>667</v>
      </c>
      <c r="C538" s="50" t="s">
        <v>682</v>
      </c>
      <c r="D538" s="431" t="s">
        <v>849</v>
      </c>
      <c r="E538" s="429" t="s">
        <v>193</v>
      </c>
      <c r="F538" s="349" t="s">
        <v>236</v>
      </c>
      <c r="G538" s="85" t="s">
        <v>203</v>
      </c>
      <c r="H538" s="64" t="s">
        <v>874</v>
      </c>
      <c r="I538" s="85" t="s">
        <v>644</v>
      </c>
      <c r="J538" s="342">
        <v>0.80000001192092896</v>
      </c>
      <c r="K538" s="353" t="str">
        <f t="shared" si="44"/>
        <v>nio</v>
      </c>
      <c r="L538" s="354" t="s">
        <v>659</v>
      </c>
      <c r="M538" s="458" t="str">
        <f>IF(L538="nio","",VLOOKUP(L538,'3-Productie normen'!$B$31:$H$45,3,FALSE))</f>
        <v/>
      </c>
      <c r="N538" s="355">
        <f t="shared" si="41"/>
        <v>0</v>
      </c>
      <c r="O538" s="356">
        <f>IF(L538="nio",0,IF(L538&gt;0,VLOOKUP(H538,'3-Productie normen'!A:P,VLOOKUP(L538,'3-Productie normen'!$B$31:$C$45,2,FALSE),FALSE)))/VLOOKUP(B538,'2-Kosten per locatie'!$A$13:$D$30,4,FALSE)</f>
        <v>0</v>
      </c>
      <c r="P538" s="81">
        <f>VLOOKUP(H538,'3-Productie normen'!A:T,20,FALSE)</f>
        <v>0</v>
      </c>
      <c r="Q538" s="457" t="s">
        <v>749</v>
      </c>
      <c r="S538" s="359">
        <f t="shared" si="42"/>
        <v>0</v>
      </c>
    </row>
    <row r="539" spans="1:19" ht="14.1" customHeight="1">
      <c r="A539" s="71" t="e">
        <f t="shared" si="43"/>
        <v>#REF!</v>
      </c>
      <c r="B539" s="50" t="s">
        <v>667</v>
      </c>
      <c r="C539" s="50" t="s">
        <v>682</v>
      </c>
      <c r="D539" s="431" t="s">
        <v>849</v>
      </c>
      <c r="E539" s="429" t="s">
        <v>193</v>
      </c>
      <c r="F539" s="349" t="s">
        <v>240</v>
      </c>
      <c r="G539" s="85" t="s">
        <v>283</v>
      </c>
      <c r="H539" s="85" t="s">
        <v>200</v>
      </c>
      <c r="I539" s="85" t="s">
        <v>635</v>
      </c>
      <c r="J539" s="342">
        <v>5.91</v>
      </c>
      <c r="K539" s="353">
        <f t="shared" si="44"/>
        <v>201</v>
      </c>
      <c r="L539" s="354">
        <v>201</v>
      </c>
      <c r="M539" s="458" t="str">
        <f>IF(L539="nio","",VLOOKUP(L539,'3-Productie normen'!$B$31:$H$45,3,FALSE))</f>
        <v>5 x per week (40 weken + 1 Zomer refreshbeurt)</v>
      </c>
      <c r="N539" s="355" t="e">
        <f t="shared" si="41"/>
        <v>#DIV/0!</v>
      </c>
      <c r="O539" s="356">
        <f>IF(L539="nio",0,IF(L539&gt;0,VLOOKUP(H539,'3-Productie normen'!A:P,VLOOKUP(L539,'3-Productie normen'!$B$31:$C$45,2,FALSE),FALSE)))/VLOOKUP(B539,'2-Kosten per locatie'!$A$13:$D$30,4,FALSE)</f>
        <v>0</v>
      </c>
      <c r="P539" s="81" t="str">
        <f>VLOOKUP(H539,'3-Productie normen'!A:T,20,FALSE)</f>
        <v>B</v>
      </c>
      <c r="Q539" s="457" t="s">
        <v>649</v>
      </c>
      <c r="S539" s="359">
        <f t="shared" si="42"/>
        <v>1187.9100000000001</v>
      </c>
    </row>
    <row r="540" spans="1:19" ht="14.1" customHeight="1">
      <c r="A540" s="71" t="e">
        <f t="shared" si="43"/>
        <v>#REF!</v>
      </c>
      <c r="B540" s="50" t="s">
        <v>667</v>
      </c>
      <c r="C540" s="50" t="s">
        <v>682</v>
      </c>
      <c r="D540" s="431" t="s">
        <v>849</v>
      </c>
      <c r="E540" s="429" t="s">
        <v>193</v>
      </c>
      <c r="F540" s="349" t="s">
        <v>241</v>
      </c>
      <c r="G540" s="85" t="s">
        <v>254</v>
      </c>
      <c r="H540" s="85" t="s">
        <v>200</v>
      </c>
      <c r="I540" s="85" t="s">
        <v>178</v>
      </c>
      <c r="J540" s="342">
        <v>16.559999999999999</v>
      </c>
      <c r="K540" s="353">
        <f t="shared" si="44"/>
        <v>120</v>
      </c>
      <c r="L540" s="354">
        <v>120</v>
      </c>
      <c r="M540" s="458" t="str">
        <f>IF(L540="nio","",VLOOKUP(L540,'3-Productie normen'!$B$31:$H$45,3,FALSE))</f>
        <v>3 x per week (40 weken)</v>
      </c>
      <c r="N540" s="355" t="e">
        <f t="shared" si="41"/>
        <v>#DIV/0!</v>
      </c>
      <c r="O540" s="356">
        <f>IF(L540="nio",0,IF(L540&gt;0,VLOOKUP(H540,'3-Productie normen'!A:P,VLOOKUP(L540,'3-Productie normen'!$B$31:$C$45,2,FALSE),FALSE)))/VLOOKUP(B540,'2-Kosten per locatie'!$A$13:$D$30,4,FALSE)</f>
        <v>0</v>
      </c>
      <c r="P540" s="81" t="str">
        <f>VLOOKUP(H540,'3-Productie normen'!A:T,20,FALSE)</f>
        <v>B</v>
      </c>
      <c r="Q540" s="457" t="s">
        <v>649</v>
      </c>
      <c r="S540" s="359">
        <f t="shared" si="42"/>
        <v>1987.1999999999998</v>
      </c>
    </row>
    <row r="541" spans="1:19" ht="14.1" customHeight="1">
      <c r="A541" s="71" t="e">
        <f t="shared" si="43"/>
        <v>#REF!</v>
      </c>
      <c r="B541" s="50" t="s">
        <v>860</v>
      </c>
      <c r="C541" s="50" t="s">
        <v>683</v>
      </c>
      <c r="D541" s="431" t="s">
        <v>849</v>
      </c>
      <c r="E541" s="429" t="s">
        <v>193</v>
      </c>
      <c r="F541" s="349" t="s">
        <v>194</v>
      </c>
      <c r="G541" s="85" t="s">
        <v>196</v>
      </c>
      <c r="H541" s="439" t="s">
        <v>195</v>
      </c>
      <c r="I541" s="85" t="s">
        <v>634</v>
      </c>
      <c r="J541" s="85">
        <v>10.199999999999999</v>
      </c>
      <c r="K541" s="353">
        <f t="shared" si="44"/>
        <v>255</v>
      </c>
      <c r="L541" s="354">
        <v>255</v>
      </c>
      <c r="M541" s="458" t="str">
        <f>IF(L541="nio","",VLOOKUP(L541,'3-Productie normen'!$B$31:$H$45,3,FALSE))</f>
        <v>5 x per week (52 weken)</v>
      </c>
      <c r="N541" s="355" t="e">
        <f t="shared" si="41"/>
        <v>#DIV/0!</v>
      </c>
      <c r="O541" s="356">
        <f>IF(L541="nio",0,IF(L541&gt;0,VLOOKUP(H541,'3-Productie normen'!A:P,VLOOKUP(L541,'3-Productie normen'!$B$31:$C$45,2,FALSE),FALSE)))/VLOOKUP(B541,'2-Kosten per locatie'!$A$13:$D$30,4,FALSE)</f>
        <v>0</v>
      </c>
      <c r="P541" s="81" t="str">
        <f>VLOOKUP(H541,'3-Productie normen'!A:T,20,FALSE)</f>
        <v>V</v>
      </c>
      <c r="Q541" s="457" t="s">
        <v>649</v>
      </c>
      <c r="S541" s="359">
        <f t="shared" si="42"/>
        <v>2601</v>
      </c>
    </row>
    <row r="542" spans="1:19" ht="14.1" customHeight="1">
      <c r="A542" s="71" t="e">
        <f t="shared" si="43"/>
        <v>#REF!</v>
      </c>
      <c r="B542" s="50" t="s">
        <v>860</v>
      </c>
      <c r="C542" s="50" t="s">
        <v>683</v>
      </c>
      <c r="D542" s="431" t="s">
        <v>849</v>
      </c>
      <c r="E542" s="429" t="s">
        <v>193</v>
      </c>
      <c r="F542" s="349" t="s">
        <v>197</v>
      </c>
      <c r="G542" s="85" t="s">
        <v>203</v>
      </c>
      <c r="H542" s="64" t="s">
        <v>874</v>
      </c>
      <c r="I542" s="85" t="s">
        <v>91</v>
      </c>
      <c r="J542" s="85">
        <v>0.91</v>
      </c>
      <c r="K542" s="353" t="str">
        <f t="shared" si="44"/>
        <v>nio</v>
      </c>
      <c r="L542" s="354" t="s">
        <v>659</v>
      </c>
      <c r="M542" s="458" t="str">
        <f>IF(L542="nio","",VLOOKUP(L542,'3-Productie normen'!$B$31:$H$45,3,FALSE))</f>
        <v/>
      </c>
      <c r="N542" s="355">
        <f t="shared" si="41"/>
        <v>0</v>
      </c>
      <c r="O542" s="356">
        <f>IF(L542="nio",0,IF(L542&gt;0,VLOOKUP(H542,'3-Productie normen'!A:P,VLOOKUP(L542,'3-Productie normen'!$B$31:$C$45,2,FALSE),FALSE)))/VLOOKUP(B542,'2-Kosten per locatie'!$A$13:$D$30,4,FALSE)</f>
        <v>0</v>
      </c>
      <c r="P542" s="81">
        <f>VLOOKUP(H542,'3-Productie normen'!A:T,20,FALSE)</f>
        <v>0</v>
      </c>
      <c r="Q542" s="457" t="s">
        <v>772</v>
      </c>
      <c r="S542" s="359">
        <f t="shared" si="42"/>
        <v>0</v>
      </c>
    </row>
    <row r="543" spans="1:19" ht="14.1" customHeight="1">
      <c r="A543" s="71" t="e">
        <f t="shared" si="43"/>
        <v>#REF!</v>
      </c>
      <c r="B543" s="50" t="s">
        <v>860</v>
      </c>
      <c r="C543" s="50" t="s">
        <v>683</v>
      </c>
      <c r="D543" s="431" t="s">
        <v>849</v>
      </c>
      <c r="E543" s="429" t="s">
        <v>193</v>
      </c>
      <c r="F543" s="349" t="s">
        <v>479</v>
      </c>
      <c r="G543" s="85" t="s">
        <v>203</v>
      </c>
      <c r="H543" s="64" t="s">
        <v>874</v>
      </c>
      <c r="I543" s="85" t="s">
        <v>91</v>
      </c>
      <c r="J543" s="85">
        <v>0.91</v>
      </c>
      <c r="K543" s="353" t="str">
        <f t="shared" si="44"/>
        <v>nio</v>
      </c>
      <c r="L543" s="354" t="s">
        <v>659</v>
      </c>
      <c r="M543" s="458" t="str">
        <f>IF(L543="nio","",VLOOKUP(L543,'3-Productie normen'!$B$31:$H$45,3,FALSE))</f>
        <v/>
      </c>
      <c r="N543" s="355">
        <f t="shared" si="41"/>
        <v>0</v>
      </c>
      <c r="O543" s="356">
        <f>IF(L543="nio",0,IF(L543&gt;0,VLOOKUP(H543,'3-Productie normen'!A:P,VLOOKUP(L543,'3-Productie normen'!$B$31:$C$45,2,FALSE),FALSE)))/VLOOKUP(B543,'2-Kosten per locatie'!$A$13:$D$30,4,FALSE)</f>
        <v>0</v>
      </c>
      <c r="P543" s="81">
        <f>VLOOKUP(H543,'3-Productie normen'!A:T,20,FALSE)</f>
        <v>0</v>
      </c>
      <c r="Q543" s="457" t="s">
        <v>773</v>
      </c>
      <c r="S543" s="359">
        <f t="shared" si="42"/>
        <v>0</v>
      </c>
    </row>
    <row r="544" spans="1:19" ht="14.1" customHeight="1">
      <c r="A544" s="71" t="e">
        <f t="shared" si="43"/>
        <v>#REF!</v>
      </c>
      <c r="B544" s="50" t="s">
        <v>860</v>
      </c>
      <c r="C544" s="50" t="s">
        <v>683</v>
      </c>
      <c r="D544" s="431" t="s">
        <v>849</v>
      </c>
      <c r="E544" s="429" t="s">
        <v>193</v>
      </c>
      <c r="F544" s="349" t="s">
        <v>199</v>
      </c>
      <c r="G544" s="85" t="s">
        <v>480</v>
      </c>
      <c r="H544" s="85" t="s">
        <v>237</v>
      </c>
      <c r="I544" s="85" t="s">
        <v>635</v>
      </c>
      <c r="J544" s="85">
        <v>6.84</v>
      </c>
      <c r="K544" s="353">
        <f t="shared" si="44"/>
        <v>201</v>
      </c>
      <c r="L544" s="354">
        <v>201</v>
      </c>
      <c r="M544" s="458" t="str">
        <f>IF(L544="nio","",VLOOKUP(L544,'3-Productie normen'!$B$31:$H$45,3,FALSE))</f>
        <v>5 x per week (40 weken + 1 Zomer refreshbeurt)</v>
      </c>
      <c r="N544" s="355" t="e">
        <f t="shared" si="41"/>
        <v>#DIV/0!</v>
      </c>
      <c r="O544" s="356">
        <f>IF(L544="nio",0,IF(L544&gt;0,VLOOKUP(H544,'3-Productie normen'!A:P,VLOOKUP(L544,'3-Productie normen'!$B$31:$C$45,2,FALSE),FALSE)))/VLOOKUP(B544,'2-Kosten per locatie'!$A$13:$D$30,4,FALSE)</f>
        <v>0</v>
      </c>
      <c r="P544" s="81" t="str">
        <f>VLOOKUP(H544,'3-Productie normen'!A:T,20,FALSE)</f>
        <v>L</v>
      </c>
      <c r="Q544" s="457" t="s">
        <v>774</v>
      </c>
      <c r="S544" s="359">
        <f t="shared" si="42"/>
        <v>1374.84</v>
      </c>
    </row>
    <row r="545" spans="1:19" ht="14.1" customHeight="1">
      <c r="A545" s="71" t="e">
        <f t="shared" si="43"/>
        <v>#REF!</v>
      </c>
      <c r="B545" s="50" t="s">
        <v>860</v>
      </c>
      <c r="C545" s="50" t="s">
        <v>683</v>
      </c>
      <c r="D545" s="431" t="s">
        <v>849</v>
      </c>
      <c r="E545" s="429" t="s">
        <v>193</v>
      </c>
      <c r="F545" s="349" t="s">
        <v>202</v>
      </c>
      <c r="G545" s="85" t="s">
        <v>480</v>
      </c>
      <c r="H545" s="85" t="s">
        <v>237</v>
      </c>
      <c r="I545" s="85" t="s">
        <v>635</v>
      </c>
      <c r="J545" s="85">
        <v>45.21</v>
      </c>
      <c r="K545" s="353">
        <f t="shared" si="44"/>
        <v>201</v>
      </c>
      <c r="L545" s="354">
        <v>201</v>
      </c>
      <c r="M545" s="458" t="str">
        <f>IF(L545="nio","",VLOOKUP(L545,'3-Productie normen'!$B$31:$H$45,3,FALSE))</f>
        <v>5 x per week (40 weken + 1 Zomer refreshbeurt)</v>
      </c>
      <c r="N545" s="355" t="e">
        <f t="shared" si="41"/>
        <v>#DIV/0!</v>
      </c>
      <c r="O545" s="356">
        <f>IF(L545="nio",0,IF(L545&gt;0,VLOOKUP(H545,'3-Productie normen'!A:P,VLOOKUP(L545,'3-Productie normen'!$B$31:$C$45,2,FALSE),FALSE)))/VLOOKUP(B545,'2-Kosten per locatie'!$A$13:$D$30,4,FALSE)</f>
        <v>0</v>
      </c>
      <c r="P545" s="81" t="str">
        <f>VLOOKUP(H545,'3-Productie normen'!A:T,20,FALSE)</f>
        <v>L</v>
      </c>
      <c r="Q545" s="457" t="s">
        <v>775</v>
      </c>
      <c r="S545" s="359">
        <f t="shared" si="42"/>
        <v>9087.2100000000009</v>
      </c>
    </row>
    <row r="546" spans="1:19" ht="14.1" customHeight="1">
      <c r="A546" s="71" t="e">
        <f t="shared" si="43"/>
        <v>#REF!</v>
      </c>
      <c r="B546" s="50" t="s">
        <v>860</v>
      </c>
      <c r="C546" s="50" t="s">
        <v>683</v>
      </c>
      <c r="D546" s="431" t="s">
        <v>849</v>
      </c>
      <c r="E546" s="429" t="s">
        <v>193</v>
      </c>
      <c r="F546" s="349" t="s">
        <v>204</v>
      </c>
      <c r="G546" s="85" t="s">
        <v>244</v>
      </c>
      <c r="H546" s="50" t="s">
        <v>855</v>
      </c>
      <c r="I546" s="85" t="s">
        <v>635</v>
      </c>
      <c r="J546" s="85">
        <v>6.14</v>
      </c>
      <c r="K546" s="353">
        <f t="shared" si="44"/>
        <v>12</v>
      </c>
      <c r="L546" s="354">
        <v>12</v>
      </c>
      <c r="M546" s="458" t="str">
        <f>IF(L546="nio","",VLOOKUP(L546,'3-Productie normen'!$B$31:$H$45,3,FALSE))</f>
        <v>1 x per maand</v>
      </c>
      <c r="N546" s="355" t="e">
        <f t="shared" si="41"/>
        <v>#DIV/0!</v>
      </c>
      <c r="O546" s="356">
        <f>IF(L546="nio",0,IF(L546&gt;0,VLOOKUP(H546,'3-Productie normen'!A:P,VLOOKUP(L546,'3-Productie normen'!$B$31:$C$45,2,FALSE),FALSE)))/VLOOKUP(B546,'2-Kosten per locatie'!$A$13:$D$30,4,FALSE)</f>
        <v>0</v>
      </c>
      <c r="P546" s="81" t="str">
        <f>VLOOKUP(H546,'3-Productie normen'!A:T,20,FALSE)</f>
        <v>V</v>
      </c>
      <c r="Q546" s="457" t="s">
        <v>649</v>
      </c>
      <c r="S546" s="359">
        <f t="shared" si="42"/>
        <v>73.679999999999993</v>
      </c>
    </row>
    <row r="547" spans="1:19" ht="14.1" customHeight="1">
      <c r="A547" s="71" t="e">
        <f t="shared" si="43"/>
        <v>#REF!</v>
      </c>
      <c r="B547" s="50" t="s">
        <v>860</v>
      </c>
      <c r="C547" s="50" t="s">
        <v>683</v>
      </c>
      <c r="D547" s="431" t="s">
        <v>849</v>
      </c>
      <c r="E547" s="429" t="s">
        <v>193</v>
      </c>
      <c r="F547" s="349" t="s">
        <v>205</v>
      </c>
      <c r="G547" s="85" t="s">
        <v>206</v>
      </c>
      <c r="H547" s="50" t="s">
        <v>855</v>
      </c>
      <c r="I547" s="85" t="s">
        <v>635</v>
      </c>
      <c r="J547" s="85">
        <v>11.75</v>
      </c>
      <c r="K547" s="353">
        <f t="shared" si="44"/>
        <v>12</v>
      </c>
      <c r="L547" s="354">
        <v>12</v>
      </c>
      <c r="M547" s="458" t="str">
        <f>IF(L547="nio","",VLOOKUP(L547,'3-Productie normen'!$B$31:$H$45,3,FALSE))</f>
        <v>1 x per maand</v>
      </c>
      <c r="N547" s="355" t="e">
        <f t="shared" ref="N547:N610" si="45">IF(L547="nio",0,IF(L547&gt;0,L547*J547/O547,0))</f>
        <v>#DIV/0!</v>
      </c>
      <c r="O547" s="356">
        <f>IF(L547="nio",0,IF(L547&gt;0,VLOOKUP(H547,'3-Productie normen'!A:P,VLOOKUP(L547,'3-Productie normen'!$B$31:$C$45,2,FALSE),FALSE)))/VLOOKUP(B547,'2-Kosten per locatie'!$A$13:$D$30,4,FALSE)</f>
        <v>0</v>
      </c>
      <c r="P547" s="81" t="str">
        <f>VLOOKUP(H547,'3-Productie normen'!A:T,20,FALSE)</f>
        <v>V</v>
      </c>
      <c r="Q547" s="457" t="s">
        <v>649</v>
      </c>
      <c r="S547" s="359">
        <f t="shared" ref="S547:S610" si="46">IF(L547="nio",0,K547*J547)</f>
        <v>141</v>
      </c>
    </row>
    <row r="548" spans="1:19" ht="14.1" customHeight="1">
      <c r="A548" s="71" t="e">
        <f t="shared" ref="A548:A611" si="47">A547+1</f>
        <v>#REF!</v>
      </c>
      <c r="B548" s="50" t="s">
        <v>860</v>
      </c>
      <c r="C548" s="50" t="s">
        <v>683</v>
      </c>
      <c r="D548" s="431" t="s">
        <v>849</v>
      </c>
      <c r="E548" s="429" t="s">
        <v>193</v>
      </c>
      <c r="F548" s="349" t="s">
        <v>207</v>
      </c>
      <c r="G548" s="85" t="s">
        <v>242</v>
      </c>
      <c r="H548" s="80" t="s">
        <v>854</v>
      </c>
      <c r="I548" s="85" t="s">
        <v>873</v>
      </c>
      <c r="J548" s="85">
        <v>87.07</v>
      </c>
      <c r="K548" s="353">
        <f t="shared" ref="K548:K611" si="48">L548</f>
        <v>255</v>
      </c>
      <c r="L548" s="354">
        <v>255</v>
      </c>
      <c r="M548" s="458" t="str">
        <f>IF(L548="nio","",VLOOKUP(L548,'3-Productie normen'!$B$31:$H$45,3,FALSE))</f>
        <v>5 x per week (52 weken)</v>
      </c>
      <c r="N548" s="355" t="e">
        <f t="shared" si="45"/>
        <v>#DIV/0!</v>
      </c>
      <c r="O548" s="356">
        <f>IF(L548="nio",0,IF(L548&gt;0,VLOOKUP(H548,'3-Productie normen'!A:P,VLOOKUP(L548,'3-Productie normen'!$B$31:$C$45,2,FALSE),FALSE)))/VLOOKUP(B548,'2-Kosten per locatie'!$A$13:$D$30,4,FALSE)</f>
        <v>0</v>
      </c>
      <c r="P548" s="81" t="str">
        <f>VLOOKUP(H548,'3-Productie normen'!A:T,20,FALSE)</f>
        <v>V</v>
      </c>
      <c r="Q548" s="457" t="s">
        <v>776</v>
      </c>
      <c r="S548" s="359">
        <f t="shared" si="46"/>
        <v>22202.85</v>
      </c>
    </row>
    <row r="549" spans="1:19" ht="14.1" customHeight="1">
      <c r="A549" s="71" t="e">
        <f t="shared" si="47"/>
        <v>#REF!</v>
      </c>
      <c r="B549" s="50" t="s">
        <v>860</v>
      </c>
      <c r="C549" s="50" t="s">
        <v>683</v>
      </c>
      <c r="D549" s="431" t="s">
        <v>849</v>
      </c>
      <c r="E549" s="429" t="s">
        <v>193</v>
      </c>
      <c r="F549" s="349" t="s">
        <v>208</v>
      </c>
      <c r="G549" s="85" t="s">
        <v>198</v>
      </c>
      <c r="H549" s="439" t="s">
        <v>195</v>
      </c>
      <c r="I549" s="85" t="s">
        <v>635</v>
      </c>
      <c r="J549" s="85">
        <v>35.22</v>
      </c>
      <c r="K549" s="353">
        <f t="shared" si="48"/>
        <v>255</v>
      </c>
      <c r="L549" s="434">
        <v>255</v>
      </c>
      <c r="M549" s="458" t="str">
        <f>IF(L549="nio","",VLOOKUP(L549,'3-Productie normen'!$B$31:$H$45,3,FALSE))</f>
        <v>5 x per week (52 weken)</v>
      </c>
      <c r="N549" s="355" t="e">
        <f t="shared" si="45"/>
        <v>#DIV/0!</v>
      </c>
      <c r="O549" s="356">
        <f>IF(L549="nio",0,IF(L549&gt;0,VLOOKUP(H549,'3-Productie normen'!A:P,VLOOKUP(L549,'3-Productie normen'!$B$31:$C$45,2,FALSE),FALSE)))/VLOOKUP(B549,'2-Kosten per locatie'!$A$13:$D$30,4,FALSE)</f>
        <v>0</v>
      </c>
      <c r="P549" s="81" t="str">
        <f>VLOOKUP(H549,'3-Productie normen'!A:T,20,FALSE)</f>
        <v>V</v>
      </c>
      <c r="Q549" s="457" t="s">
        <v>649</v>
      </c>
      <c r="S549" s="359">
        <f t="shared" si="46"/>
        <v>8981.1</v>
      </c>
    </row>
    <row r="550" spans="1:19" ht="14.1" customHeight="1">
      <c r="A550" s="71" t="e">
        <f t="shared" si="47"/>
        <v>#REF!</v>
      </c>
      <c r="B550" s="50" t="s">
        <v>860</v>
      </c>
      <c r="C550" s="50" t="s">
        <v>683</v>
      </c>
      <c r="D550" s="431" t="s">
        <v>850</v>
      </c>
      <c r="E550" s="429" t="s">
        <v>193</v>
      </c>
      <c r="F550" s="349" t="s">
        <v>210</v>
      </c>
      <c r="G550" s="85" t="s">
        <v>242</v>
      </c>
      <c r="H550" s="80" t="s">
        <v>854</v>
      </c>
      <c r="I550" s="85" t="s">
        <v>873</v>
      </c>
      <c r="J550" s="85">
        <v>87.42</v>
      </c>
      <c r="K550" s="353">
        <f t="shared" si="48"/>
        <v>255</v>
      </c>
      <c r="L550" s="354">
        <v>255</v>
      </c>
      <c r="M550" s="458" t="str">
        <f>IF(L550="nio","",VLOOKUP(L550,'3-Productie normen'!$B$31:$H$45,3,FALSE))</f>
        <v>5 x per week (52 weken)</v>
      </c>
      <c r="N550" s="355" t="e">
        <f t="shared" si="45"/>
        <v>#DIV/0!</v>
      </c>
      <c r="O550" s="356">
        <f>IF(L550="nio",0,IF(L550&gt;0,VLOOKUP(H550,'3-Productie normen'!A:P,VLOOKUP(L550,'3-Productie normen'!$B$31:$C$45,2,FALSE),FALSE)))/VLOOKUP(B550,'2-Kosten per locatie'!$A$13:$D$30,4,FALSE)</f>
        <v>0</v>
      </c>
      <c r="P550" s="81" t="str">
        <f>VLOOKUP(H550,'3-Productie normen'!A:T,20,FALSE)</f>
        <v>V</v>
      </c>
      <c r="Q550" s="457" t="s">
        <v>776</v>
      </c>
      <c r="S550" s="359">
        <f t="shared" si="46"/>
        <v>22292.100000000002</v>
      </c>
    </row>
    <row r="551" spans="1:19" ht="14.1" customHeight="1">
      <c r="A551" s="71" t="e">
        <f t="shared" si="47"/>
        <v>#REF!</v>
      </c>
      <c r="B551" s="50" t="s">
        <v>860</v>
      </c>
      <c r="C551" s="50" t="s">
        <v>683</v>
      </c>
      <c r="D551" s="431" t="s">
        <v>850</v>
      </c>
      <c r="E551" s="429" t="s">
        <v>193</v>
      </c>
      <c r="F551" s="349" t="s">
        <v>211</v>
      </c>
      <c r="G551" s="85" t="s">
        <v>244</v>
      </c>
      <c r="H551" s="50" t="s">
        <v>855</v>
      </c>
      <c r="I551" s="85" t="s">
        <v>635</v>
      </c>
      <c r="J551" s="85">
        <v>6.73</v>
      </c>
      <c r="K551" s="353">
        <f t="shared" si="48"/>
        <v>12</v>
      </c>
      <c r="L551" s="354">
        <v>12</v>
      </c>
      <c r="M551" s="458" t="str">
        <f>IF(L551="nio","",VLOOKUP(L551,'3-Productie normen'!$B$31:$H$45,3,FALSE))</f>
        <v>1 x per maand</v>
      </c>
      <c r="N551" s="355" t="e">
        <f t="shared" si="45"/>
        <v>#DIV/0!</v>
      </c>
      <c r="O551" s="356">
        <f>IF(L551="nio",0,IF(L551&gt;0,VLOOKUP(H551,'3-Productie normen'!A:P,VLOOKUP(L551,'3-Productie normen'!$B$31:$C$45,2,FALSE),FALSE)))/VLOOKUP(B551,'2-Kosten per locatie'!$A$13:$D$30,4,FALSE)</f>
        <v>0</v>
      </c>
      <c r="P551" s="81" t="str">
        <f>VLOOKUP(H551,'3-Productie normen'!A:T,20,FALSE)</f>
        <v>V</v>
      </c>
      <c r="Q551" s="457" t="s">
        <v>649</v>
      </c>
      <c r="S551" s="359">
        <f t="shared" si="46"/>
        <v>80.760000000000005</v>
      </c>
    </row>
    <row r="552" spans="1:19" ht="14.1" customHeight="1">
      <c r="A552" s="71" t="e">
        <f t="shared" si="47"/>
        <v>#REF!</v>
      </c>
      <c r="B552" s="50" t="s">
        <v>860</v>
      </c>
      <c r="C552" s="50" t="s">
        <v>683</v>
      </c>
      <c r="D552" s="431" t="s">
        <v>850</v>
      </c>
      <c r="E552" s="429" t="s">
        <v>193</v>
      </c>
      <c r="F552" s="349" t="s">
        <v>213</v>
      </c>
      <c r="G552" s="85" t="s">
        <v>923</v>
      </c>
      <c r="H552" s="64" t="s">
        <v>540</v>
      </c>
      <c r="I552" s="85" t="s">
        <v>635</v>
      </c>
      <c r="J552" s="85">
        <v>55.78</v>
      </c>
      <c r="K552" s="353">
        <f t="shared" si="48"/>
        <v>255</v>
      </c>
      <c r="L552" s="354">
        <v>255</v>
      </c>
      <c r="M552" s="458" t="str">
        <f>IF(L552="nio","",VLOOKUP(L552,'3-Productie normen'!$B$31:$H$45,3,FALSE))</f>
        <v>5 x per week (52 weken)</v>
      </c>
      <c r="N552" s="355" t="e">
        <f t="shared" si="45"/>
        <v>#DIV/0!</v>
      </c>
      <c r="O552" s="356">
        <f>IF(L552="nio",0,IF(L552&gt;0,VLOOKUP(H552,'3-Productie normen'!A:P,VLOOKUP(L552,'3-Productie normen'!$B$31:$C$45,2,FALSE),FALSE)))/VLOOKUP(B552,'2-Kosten per locatie'!$A$13:$D$30,4,FALSE)</f>
        <v>0</v>
      </c>
      <c r="P552" s="81" t="str">
        <f>VLOOKUP(H552,'3-Productie normen'!A:T,20,FALSE)</f>
        <v>V</v>
      </c>
      <c r="Q552" s="457" t="s">
        <v>649</v>
      </c>
      <c r="S552" s="359">
        <f t="shared" si="46"/>
        <v>14223.9</v>
      </c>
    </row>
    <row r="553" spans="1:19" ht="14.1" customHeight="1">
      <c r="A553" s="71" t="e">
        <f t="shared" si="47"/>
        <v>#REF!</v>
      </c>
      <c r="B553" s="50" t="s">
        <v>860</v>
      </c>
      <c r="C553" s="50" t="s">
        <v>683</v>
      </c>
      <c r="D553" s="431" t="s">
        <v>850</v>
      </c>
      <c r="E553" s="429" t="s">
        <v>193</v>
      </c>
      <c r="F553" s="349" t="s">
        <v>214</v>
      </c>
      <c r="G553" s="85" t="s">
        <v>481</v>
      </c>
      <c r="H553" s="50" t="s">
        <v>855</v>
      </c>
      <c r="I553" s="85" t="s">
        <v>635</v>
      </c>
      <c r="J553" s="85">
        <v>9.92</v>
      </c>
      <c r="K553" s="353">
        <f t="shared" si="48"/>
        <v>12</v>
      </c>
      <c r="L553" s="354">
        <v>12</v>
      </c>
      <c r="M553" s="458" t="str">
        <f>IF(L553="nio","",VLOOKUP(L553,'3-Productie normen'!$B$31:$H$45,3,FALSE))</f>
        <v>1 x per maand</v>
      </c>
      <c r="N553" s="355" t="e">
        <f t="shared" si="45"/>
        <v>#DIV/0!</v>
      </c>
      <c r="O553" s="356">
        <f>IF(L553="nio",0,IF(L553&gt;0,VLOOKUP(H553,'3-Productie normen'!A:P,VLOOKUP(L553,'3-Productie normen'!$B$31:$C$45,2,FALSE),FALSE)))/VLOOKUP(B553,'2-Kosten per locatie'!$A$13:$D$30,4,FALSE)</f>
        <v>0</v>
      </c>
      <c r="P553" s="81" t="str">
        <f>VLOOKUP(H553,'3-Productie normen'!A:T,20,FALSE)</f>
        <v>V</v>
      </c>
      <c r="Q553" s="457" t="s">
        <v>649</v>
      </c>
      <c r="S553" s="359">
        <f t="shared" si="46"/>
        <v>119.03999999999999</v>
      </c>
    </row>
    <row r="554" spans="1:19" ht="14.1" customHeight="1">
      <c r="A554" s="71" t="e">
        <f t="shared" si="47"/>
        <v>#REF!</v>
      </c>
      <c r="B554" s="50" t="s">
        <v>860</v>
      </c>
      <c r="C554" s="50" t="s">
        <v>683</v>
      </c>
      <c r="D554" s="431" t="s">
        <v>850</v>
      </c>
      <c r="E554" s="429" t="s">
        <v>193</v>
      </c>
      <c r="F554" s="349" t="s">
        <v>482</v>
      </c>
      <c r="G554" s="85" t="s">
        <v>483</v>
      </c>
      <c r="H554" s="85" t="s">
        <v>16</v>
      </c>
      <c r="I554" s="85" t="s">
        <v>636</v>
      </c>
      <c r="J554" s="85">
        <v>10.85</v>
      </c>
      <c r="K554" s="353">
        <f t="shared" si="48"/>
        <v>255</v>
      </c>
      <c r="L554" s="354">
        <v>255</v>
      </c>
      <c r="M554" s="458" t="str">
        <f>IF(L554="nio","",VLOOKUP(L554,'3-Productie normen'!$B$31:$H$45,3,FALSE))</f>
        <v>5 x per week (52 weken)</v>
      </c>
      <c r="N554" s="355" t="e">
        <f t="shared" si="45"/>
        <v>#DIV/0!</v>
      </c>
      <c r="O554" s="356">
        <f>IF(L554="nio",0,IF(L554&gt;0,VLOOKUP(H554,'3-Productie normen'!A:P,VLOOKUP(L554,'3-Productie normen'!$B$31:$C$45,2,FALSE),FALSE)))/VLOOKUP(B554,'2-Kosten per locatie'!$A$13:$D$30,4,FALSE)</f>
        <v>0</v>
      </c>
      <c r="P554" s="81" t="str">
        <f>VLOOKUP(H554,'3-Productie normen'!A:T,20,FALSE)</f>
        <v>S</v>
      </c>
      <c r="Q554" s="457" t="s">
        <v>777</v>
      </c>
      <c r="S554" s="359">
        <f t="shared" si="46"/>
        <v>2766.75</v>
      </c>
    </row>
    <row r="555" spans="1:19" ht="13.8" customHeight="1">
      <c r="A555" s="71" t="e">
        <f t="shared" si="47"/>
        <v>#REF!</v>
      </c>
      <c r="B555" s="50" t="s">
        <v>860</v>
      </c>
      <c r="C555" s="50" t="s">
        <v>683</v>
      </c>
      <c r="D555" s="431" t="s">
        <v>853</v>
      </c>
      <c r="E555" s="429" t="s">
        <v>193</v>
      </c>
      <c r="F555" s="349" t="s">
        <v>216</v>
      </c>
      <c r="G555" s="85" t="s">
        <v>325</v>
      </c>
      <c r="H555" s="84" t="s">
        <v>149</v>
      </c>
      <c r="I555" s="85" t="s">
        <v>636</v>
      </c>
      <c r="J555" s="85">
        <v>22.09</v>
      </c>
      <c r="K555" s="353">
        <f t="shared" si="48"/>
        <v>255</v>
      </c>
      <c r="L555" s="434">
        <v>255</v>
      </c>
      <c r="M555" s="458" t="str">
        <f>IF(L555="nio","",VLOOKUP(L555,'3-Productie normen'!$B$31:$H$45,3,FALSE))</f>
        <v>5 x per week (52 weken)</v>
      </c>
      <c r="N555" s="355" t="e">
        <f t="shared" si="45"/>
        <v>#DIV/0!</v>
      </c>
      <c r="O555" s="356">
        <f>IF(L555="nio",0,IF(L555&gt;0,VLOOKUP(H555,'3-Productie normen'!A:P,VLOOKUP(L555,'3-Productie normen'!$B$31:$C$45,2,FALSE),FALSE)))/VLOOKUP(B555,'2-Kosten per locatie'!$A$13:$D$30,4,FALSE)</f>
        <v>0</v>
      </c>
      <c r="P555" s="81" t="str">
        <f>VLOOKUP(H555,'3-Productie normen'!A:T,20,FALSE)</f>
        <v>V</v>
      </c>
      <c r="Q555" s="457" t="s">
        <v>649</v>
      </c>
      <c r="S555" s="359">
        <f t="shared" si="46"/>
        <v>5632.95</v>
      </c>
    </row>
    <row r="556" spans="1:19" ht="13.8" customHeight="1">
      <c r="A556" s="71" t="e">
        <f t="shared" si="47"/>
        <v>#REF!</v>
      </c>
      <c r="B556" s="50" t="s">
        <v>860</v>
      </c>
      <c r="C556" s="50" t="s">
        <v>683</v>
      </c>
      <c r="D556" s="431" t="s">
        <v>850</v>
      </c>
      <c r="E556" s="429" t="s">
        <v>193</v>
      </c>
      <c r="F556" s="349" t="s">
        <v>220</v>
      </c>
      <c r="G556" s="85" t="s">
        <v>923</v>
      </c>
      <c r="H556" s="64" t="s">
        <v>540</v>
      </c>
      <c r="I556" s="85" t="s">
        <v>635</v>
      </c>
      <c r="J556" s="85">
        <v>91.67</v>
      </c>
      <c r="K556" s="353">
        <f t="shared" si="48"/>
        <v>255</v>
      </c>
      <c r="L556" s="354">
        <v>255</v>
      </c>
      <c r="M556" s="458" t="str">
        <f>IF(L556="nio","",VLOOKUP(L556,'3-Productie normen'!$B$31:$H$45,3,FALSE))</f>
        <v>5 x per week (52 weken)</v>
      </c>
      <c r="N556" s="355" t="e">
        <f t="shared" si="45"/>
        <v>#DIV/0!</v>
      </c>
      <c r="O556" s="356">
        <f>IF(L556="nio",0,IF(L556&gt;0,VLOOKUP(H556,'3-Productie normen'!A:P,VLOOKUP(L556,'3-Productie normen'!$B$31:$C$45,2,FALSE),FALSE)))/VLOOKUP(B556,'2-Kosten per locatie'!$A$13:$D$30,4,FALSE)</f>
        <v>0</v>
      </c>
      <c r="P556" s="81" t="str">
        <f>VLOOKUP(H556,'3-Productie normen'!A:T,20,FALSE)</f>
        <v>V</v>
      </c>
      <c r="Q556" s="457" t="s">
        <v>649</v>
      </c>
      <c r="S556" s="359">
        <f t="shared" si="46"/>
        <v>23375.850000000002</v>
      </c>
    </row>
    <row r="557" spans="1:19" ht="14.1" customHeight="1">
      <c r="A557" s="71" t="e">
        <f t="shared" si="47"/>
        <v>#REF!</v>
      </c>
      <c r="B557" s="50" t="s">
        <v>860</v>
      </c>
      <c r="C557" s="50" t="s">
        <v>683</v>
      </c>
      <c r="D557" s="431" t="s">
        <v>850</v>
      </c>
      <c r="E557" s="429" t="s">
        <v>193</v>
      </c>
      <c r="F557" s="349" t="s">
        <v>221</v>
      </c>
      <c r="G557" s="85" t="s">
        <v>196</v>
      </c>
      <c r="H557" s="439" t="s">
        <v>195</v>
      </c>
      <c r="I557" s="85" t="s">
        <v>635</v>
      </c>
      <c r="J557" s="85">
        <v>4.5199999999999996</v>
      </c>
      <c r="K557" s="353">
        <f t="shared" si="48"/>
        <v>255</v>
      </c>
      <c r="L557" s="354">
        <v>255</v>
      </c>
      <c r="M557" s="458" t="str">
        <f>IF(L557="nio","",VLOOKUP(L557,'3-Productie normen'!$B$31:$H$45,3,FALSE))</f>
        <v>5 x per week (52 weken)</v>
      </c>
      <c r="N557" s="355" t="e">
        <f t="shared" si="45"/>
        <v>#DIV/0!</v>
      </c>
      <c r="O557" s="356">
        <f>IF(L557="nio",0,IF(L557&gt;0,VLOOKUP(H557,'3-Productie normen'!A:P,VLOOKUP(L557,'3-Productie normen'!$B$31:$C$45,2,FALSE),FALSE)))/VLOOKUP(B557,'2-Kosten per locatie'!$A$13:$D$30,4,FALSE)</f>
        <v>0</v>
      </c>
      <c r="P557" s="81" t="str">
        <f>VLOOKUP(H557,'3-Productie normen'!A:T,20,FALSE)</f>
        <v>V</v>
      </c>
      <c r="Q557" s="457" t="s">
        <v>649</v>
      </c>
      <c r="S557" s="359">
        <f t="shared" si="46"/>
        <v>1152.5999999999999</v>
      </c>
    </row>
    <row r="558" spans="1:19" ht="14.1" customHeight="1">
      <c r="A558" s="71" t="e">
        <f t="shared" si="47"/>
        <v>#REF!</v>
      </c>
      <c r="B558" s="50" t="s">
        <v>860</v>
      </c>
      <c r="C558" s="50" t="s">
        <v>683</v>
      </c>
      <c r="D558" s="431" t="s">
        <v>850</v>
      </c>
      <c r="E558" s="429" t="s">
        <v>193</v>
      </c>
      <c r="F558" s="349" t="s">
        <v>222</v>
      </c>
      <c r="G558" s="85" t="s">
        <v>332</v>
      </c>
      <c r="H558" s="64" t="s">
        <v>540</v>
      </c>
      <c r="I558" s="85" t="s">
        <v>635</v>
      </c>
      <c r="J558" s="85">
        <v>4.5199999999999996</v>
      </c>
      <c r="K558" s="353">
        <f t="shared" si="48"/>
        <v>255</v>
      </c>
      <c r="L558" s="354">
        <v>255</v>
      </c>
      <c r="M558" s="458" t="str">
        <f>IF(L558="nio","",VLOOKUP(L558,'3-Productie normen'!$B$31:$H$45,3,FALSE))</f>
        <v>5 x per week (52 weken)</v>
      </c>
      <c r="N558" s="355" t="e">
        <f t="shared" si="45"/>
        <v>#DIV/0!</v>
      </c>
      <c r="O558" s="356">
        <f>IF(L558="nio",0,IF(L558&gt;0,VLOOKUP(H558,'3-Productie normen'!A:P,VLOOKUP(L558,'3-Productie normen'!$B$31:$C$45,2,FALSE),FALSE)))/VLOOKUP(B558,'2-Kosten per locatie'!$A$13:$D$30,4,FALSE)</f>
        <v>0</v>
      </c>
      <c r="P558" s="81" t="str">
        <f>VLOOKUP(H558,'3-Productie normen'!A:T,20,FALSE)</f>
        <v>V</v>
      </c>
      <c r="Q558" s="457" t="s">
        <v>649</v>
      </c>
      <c r="S558" s="359">
        <f t="shared" si="46"/>
        <v>1152.5999999999999</v>
      </c>
    </row>
    <row r="559" spans="1:19" ht="14.1" customHeight="1">
      <c r="A559" s="71" t="e">
        <f t="shared" si="47"/>
        <v>#REF!</v>
      </c>
      <c r="B559" s="50" t="s">
        <v>860</v>
      </c>
      <c r="C559" s="50" t="s">
        <v>683</v>
      </c>
      <c r="D559" s="431" t="s">
        <v>849</v>
      </c>
      <c r="E559" s="429" t="s">
        <v>193</v>
      </c>
      <c r="F559" s="349" t="s">
        <v>224</v>
      </c>
      <c r="G559" s="85" t="s">
        <v>206</v>
      </c>
      <c r="H559" s="50" t="s">
        <v>855</v>
      </c>
      <c r="I559" s="85" t="s">
        <v>635</v>
      </c>
      <c r="J559" s="85">
        <v>14.05</v>
      </c>
      <c r="K559" s="353">
        <f t="shared" si="48"/>
        <v>12</v>
      </c>
      <c r="L559" s="354">
        <v>12</v>
      </c>
      <c r="M559" s="458" t="str">
        <f>IF(L559="nio","",VLOOKUP(L559,'3-Productie normen'!$B$31:$H$45,3,FALSE))</f>
        <v>1 x per maand</v>
      </c>
      <c r="N559" s="355" t="e">
        <f t="shared" si="45"/>
        <v>#DIV/0!</v>
      </c>
      <c r="O559" s="356">
        <f>IF(L559="nio",0,IF(L559&gt;0,VLOOKUP(H559,'3-Productie normen'!A:P,VLOOKUP(L559,'3-Productie normen'!$B$31:$C$45,2,FALSE),FALSE)))/VLOOKUP(B559,'2-Kosten per locatie'!$A$13:$D$30,4,FALSE)</f>
        <v>0</v>
      </c>
      <c r="P559" s="81" t="str">
        <f>VLOOKUP(H559,'3-Productie normen'!A:T,20,FALSE)</f>
        <v>V</v>
      </c>
      <c r="Q559" s="457" t="s">
        <v>649</v>
      </c>
      <c r="S559" s="359">
        <f t="shared" si="46"/>
        <v>168.60000000000002</v>
      </c>
    </row>
    <row r="560" spans="1:19" ht="14.1" customHeight="1">
      <c r="A560" s="71" t="e">
        <f t="shared" si="47"/>
        <v>#REF!</v>
      </c>
      <c r="B560" s="50" t="s">
        <v>860</v>
      </c>
      <c r="C560" s="50" t="s">
        <v>683</v>
      </c>
      <c r="D560" s="431" t="s">
        <v>849</v>
      </c>
      <c r="E560" s="429" t="s">
        <v>193</v>
      </c>
      <c r="F560" s="349" t="s">
        <v>225</v>
      </c>
      <c r="G560" s="85" t="s">
        <v>185</v>
      </c>
      <c r="H560" s="80" t="s">
        <v>866</v>
      </c>
      <c r="I560" s="85" t="s">
        <v>635</v>
      </c>
      <c r="J560" s="85">
        <v>1.7</v>
      </c>
      <c r="K560" s="353">
        <f t="shared" si="48"/>
        <v>40</v>
      </c>
      <c r="L560" s="354">
        <v>40</v>
      </c>
      <c r="M560" s="458" t="str">
        <f>IF(L560="nio","",VLOOKUP(L560,'3-Productie normen'!$B$31:$H$45,3,FALSE))</f>
        <v>1 x per week (40 weken)</v>
      </c>
      <c r="N560" s="355" t="e">
        <f t="shared" si="45"/>
        <v>#DIV/0!</v>
      </c>
      <c r="O560" s="356">
        <f>IF(L560="nio",0,IF(L560&gt;0,VLOOKUP(H560,'3-Productie normen'!A:P,VLOOKUP(L560,'3-Productie normen'!$B$31:$C$45,2,FALSE),FALSE)))/VLOOKUP(B560,'2-Kosten per locatie'!$A$13:$D$30,4,FALSE)</f>
        <v>0</v>
      </c>
      <c r="P560" s="81" t="str">
        <f>VLOOKUP(H560,'3-Productie normen'!A:T,20,FALSE)</f>
        <v>V</v>
      </c>
      <c r="Q560" s="457" t="s">
        <v>649</v>
      </c>
      <c r="S560" s="359">
        <f t="shared" si="46"/>
        <v>68</v>
      </c>
    </row>
    <row r="561" spans="1:19" ht="14.1" customHeight="1">
      <c r="A561" s="71" t="e">
        <f t="shared" si="47"/>
        <v>#REF!</v>
      </c>
      <c r="B561" s="50" t="s">
        <v>860</v>
      </c>
      <c r="C561" s="50" t="s">
        <v>683</v>
      </c>
      <c r="D561" s="431" t="s">
        <v>849</v>
      </c>
      <c r="E561" s="429" t="s">
        <v>193</v>
      </c>
      <c r="F561" s="349" t="s">
        <v>227</v>
      </c>
      <c r="G561" s="438" t="s">
        <v>226</v>
      </c>
      <c r="H561" s="439" t="s">
        <v>195</v>
      </c>
      <c r="I561" s="85" t="s">
        <v>635</v>
      </c>
      <c r="J561" s="85">
        <v>78.67</v>
      </c>
      <c r="K561" s="353">
        <f t="shared" si="48"/>
        <v>255</v>
      </c>
      <c r="L561" s="354">
        <v>255</v>
      </c>
      <c r="M561" s="458" t="str">
        <f>IF(L561="nio","",VLOOKUP(L561,'3-Productie normen'!$B$31:$H$45,3,FALSE))</f>
        <v>5 x per week (52 weken)</v>
      </c>
      <c r="N561" s="355" t="e">
        <f t="shared" si="45"/>
        <v>#DIV/0!</v>
      </c>
      <c r="O561" s="356">
        <f>IF(L561="nio",0,IF(L561&gt;0,VLOOKUP(H561,'3-Productie normen'!A:P,VLOOKUP(L561,'3-Productie normen'!$B$31:$C$45,2,FALSE),FALSE)))/VLOOKUP(B561,'2-Kosten per locatie'!$A$13:$D$30,4,FALSE)</f>
        <v>0</v>
      </c>
      <c r="P561" s="81" t="str">
        <f>VLOOKUP(H561,'3-Productie normen'!A:T,20,FALSE)</f>
        <v>V</v>
      </c>
      <c r="Q561" s="457" t="s">
        <v>649</v>
      </c>
      <c r="S561" s="359">
        <f t="shared" si="46"/>
        <v>20060.850000000002</v>
      </c>
    </row>
    <row r="562" spans="1:19" ht="14.1" customHeight="1">
      <c r="A562" s="71" t="e">
        <f t="shared" si="47"/>
        <v>#REF!</v>
      </c>
      <c r="B562" s="50" t="s">
        <v>860</v>
      </c>
      <c r="C562" s="50" t="s">
        <v>683</v>
      </c>
      <c r="D562" s="431" t="s">
        <v>850</v>
      </c>
      <c r="E562" s="429" t="s">
        <v>193</v>
      </c>
      <c r="F562" s="349" t="s">
        <v>230</v>
      </c>
      <c r="G562" s="85" t="s">
        <v>212</v>
      </c>
      <c r="H562" s="50" t="s">
        <v>855</v>
      </c>
      <c r="I562" s="85" t="s">
        <v>636</v>
      </c>
      <c r="J562" s="85">
        <v>2.13</v>
      </c>
      <c r="K562" s="353">
        <f t="shared" si="48"/>
        <v>12</v>
      </c>
      <c r="L562" s="354">
        <v>12</v>
      </c>
      <c r="M562" s="458" t="str">
        <f>IF(L562="nio","",VLOOKUP(L562,'3-Productie normen'!$B$31:$H$45,3,FALSE))</f>
        <v>1 x per maand</v>
      </c>
      <c r="N562" s="355" t="e">
        <f t="shared" si="45"/>
        <v>#DIV/0!</v>
      </c>
      <c r="O562" s="356">
        <f>IF(L562="nio",0,IF(L562&gt;0,VLOOKUP(H562,'3-Productie normen'!A:P,VLOOKUP(L562,'3-Productie normen'!$B$31:$C$45,2,FALSE),FALSE)))/VLOOKUP(B562,'2-Kosten per locatie'!$A$13:$D$30,4,FALSE)</f>
        <v>0</v>
      </c>
      <c r="P562" s="81" t="str">
        <f>VLOOKUP(H562,'3-Productie normen'!A:T,20,FALSE)</f>
        <v>V</v>
      </c>
      <c r="Q562" s="457" t="s">
        <v>692</v>
      </c>
      <c r="S562" s="359">
        <f t="shared" si="46"/>
        <v>25.56</v>
      </c>
    </row>
    <row r="563" spans="1:19" ht="14.1" customHeight="1">
      <c r="A563" s="71" t="e">
        <f t="shared" si="47"/>
        <v>#REF!</v>
      </c>
      <c r="B563" s="50" t="s">
        <v>860</v>
      </c>
      <c r="C563" s="50" t="s">
        <v>683</v>
      </c>
      <c r="D563" s="431" t="s">
        <v>850</v>
      </c>
      <c r="E563" s="429" t="s">
        <v>193</v>
      </c>
      <c r="F563" s="349" t="s">
        <v>231</v>
      </c>
      <c r="G563" s="85" t="s">
        <v>206</v>
      </c>
      <c r="H563" s="50" t="s">
        <v>855</v>
      </c>
      <c r="I563" s="85" t="s">
        <v>635</v>
      </c>
      <c r="J563" s="85">
        <v>2.44</v>
      </c>
      <c r="K563" s="353">
        <f t="shared" si="48"/>
        <v>12</v>
      </c>
      <c r="L563" s="354">
        <v>12</v>
      </c>
      <c r="M563" s="458" t="str">
        <f>IF(L563="nio","",VLOOKUP(L563,'3-Productie normen'!$B$31:$H$45,3,FALSE))</f>
        <v>1 x per maand</v>
      </c>
      <c r="N563" s="355" t="e">
        <f t="shared" si="45"/>
        <v>#DIV/0!</v>
      </c>
      <c r="O563" s="356">
        <f>IF(L563="nio",0,IF(L563&gt;0,VLOOKUP(H563,'3-Productie normen'!A:P,VLOOKUP(L563,'3-Productie normen'!$B$31:$C$45,2,FALSE),FALSE)))/VLOOKUP(B563,'2-Kosten per locatie'!$A$13:$D$30,4,FALSE)</f>
        <v>0</v>
      </c>
      <c r="P563" s="81" t="str">
        <f>VLOOKUP(H563,'3-Productie normen'!A:T,20,FALSE)</f>
        <v>V</v>
      </c>
      <c r="Q563" s="457" t="s">
        <v>649</v>
      </c>
      <c r="S563" s="359">
        <f t="shared" si="46"/>
        <v>29.28</v>
      </c>
    </row>
    <row r="564" spans="1:19" ht="14.1" customHeight="1">
      <c r="A564" s="71" t="e">
        <f t="shared" si="47"/>
        <v>#REF!</v>
      </c>
      <c r="B564" s="50" t="s">
        <v>860</v>
      </c>
      <c r="C564" s="50" t="s">
        <v>683</v>
      </c>
      <c r="D564" s="431" t="s">
        <v>850</v>
      </c>
      <c r="E564" s="429" t="s">
        <v>193</v>
      </c>
      <c r="F564" s="349" t="s">
        <v>232</v>
      </c>
      <c r="G564" s="85" t="s">
        <v>223</v>
      </c>
      <c r="H564" s="85" t="s">
        <v>16</v>
      </c>
      <c r="I564" s="85" t="s">
        <v>636</v>
      </c>
      <c r="J564" s="85">
        <v>10.58</v>
      </c>
      <c r="K564" s="353">
        <f t="shared" si="48"/>
        <v>255</v>
      </c>
      <c r="L564" s="354">
        <v>255</v>
      </c>
      <c r="M564" s="458" t="str">
        <f>IF(L564="nio","",VLOOKUP(L564,'3-Productie normen'!$B$31:$H$45,3,FALSE))</f>
        <v>5 x per week (52 weken)</v>
      </c>
      <c r="N564" s="355" t="e">
        <f t="shared" si="45"/>
        <v>#DIV/0!</v>
      </c>
      <c r="O564" s="356">
        <f>IF(L564="nio",0,IF(L564&gt;0,VLOOKUP(H564,'3-Productie normen'!A:P,VLOOKUP(L564,'3-Productie normen'!$B$31:$C$45,2,FALSE),FALSE)))/VLOOKUP(B564,'2-Kosten per locatie'!$A$13:$D$30,4,FALSE)</f>
        <v>0</v>
      </c>
      <c r="P564" s="81" t="str">
        <f>VLOOKUP(H564,'3-Productie normen'!A:T,20,FALSE)</f>
        <v>S</v>
      </c>
      <c r="Q564" s="457" t="s">
        <v>740</v>
      </c>
      <c r="S564" s="359">
        <f t="shared" si="46"/>
        <v>2697.9</v>
      </c>
    </row>
    <row r="565" spans="1:19" ht="14.1" customHeight="1">
      <c r="A565" s="71" t="e">
        <f t="shared" si="47"/>
        <v>#REF!</v>
      </c>
      <c r="B565" s="50" t="s">
        <v>860</v>
      </c>
      <c r="C565" s="50" t="s">
        <v>683</v>
      </c>
      <c r="D565" s="431" t="s">
        <v>850</v>
      </c>
      <c r="E565" s="429" t="s">
        <v>193</v>
      </c>
      <c r="F565" s="349" t="s">
        <v>236</v>
      </c>
      <c r="G565" s="85" t="s">
        <v>920</v>
      </c>
      <c r="H565" s="64" t="s">
        <v>540</v>
      </c>
      <c r="I565" s="85" t="s">
        <v>635</v>
      </c>
      <c r="J565" s="85">
        <v>57.8</v>
      </c>
      <c r="K565" s="353">
        <f t="shared" si="48"/>
        <v>255</v>
      </c>
      <c r="L565" s="354">
        <v>255</v>
      </c>
      <c r="M565" s="458" t="str">
        <f>IF(L565="nio","",VLOOKUP(L565,'3-Productie normen'!$B$31:$H$45,3,FALSE))</f>
        <v>5 x per week (52 weken)</v>
      </c>
      <c r="N565" s="355" t="e">
        <f t="shared" si="45"/>
        <v>#DIV/0!</v>
      </c>
      <c r="O565" s="356">
        <f>IF(L565="nio",0,IF(L565&gt;0,VLOOKUP(H565,'3-Productie normen'!A:P,VLOOKUP(L565,'3-Productie normen'!$B$31:$C$45,2,FALSE),FALSE)))/VLOOKUP(B565,'2-Kosten per locatie'!$A$13:$D$30,4,FALSE)</f>
        <v>0</v>
      </c>
      <c r="P565" s="81" t="str">
        <f>VLOOKUP(H565,'3-Productie normen'!A:T,20,FALSE)</f>
        <v>V</v>
      </c>
      <c r="Q565" s="457" t="s">
        <v>700</v>
      </c>
      <c r="S565" s="359">
        <f t="shared" si="46"/>
        <v>14739</v>
      </c>
    </row>
    <row r="566" spans="1:19" ht="14.1" customHeight="1">
      <c r="A566" s="71" t="e">
        <f t="shared" si="47"/>
        <v>#REF!</v>
      </c>
      <c r="B566" s="50" t="s">
        <v>860</v>
      </c>
      <c r="C566" s="50" t="s">
        <v>861</v>
      </c>
      <c r="D566" s="431" t="s">
        <v>850</v>
      </c>
      <c r="E566" s="429" t="s">
        <v>193</v>
      </c>
      <c r="F566" s="349" t="s">
        <v>856</v>
      </c>
      <c r="G566" s="85" t="s">
        <v>332</v>
      </c>
      <c r="H566" s="64" t="s">
        <v>540</v>
      </c>
      <c r="I566" s="85"/>
      <c r="J566" s="85">
        <v>7.44</v>
      </c>
      <c r="K566" s="353">
        <f t="shared" si="48"/>
        <v>255</v>
      </c>
      <c r="L566" s="354">
        <v>255</v>
      </c>
      <c r="M566" s="458" t="str">
        <f>IF(L566="nio","",VLOOKUP(L566,'3-Productie normen'!$B$31:$H$45,3,FALSE))</f>
        <v>5 x per week (52 weken)</v>
      </c>
      <c r="N566" s="355" t="e">
        <f t="shared" si="45"/>
        <v>#DIV/0!</v>
      </c>
      <c r="O566" s="356">
        <f>IF(L566="nio",0,IF(L566&gt;0,VLOOKUP(H566,'3-Productie normen'!A:P,VLOOKUP(L566,'3-Productie normen'!$B$31:$C$45,2,FALSE),FALSE)))/VLOOKUP(B566,'2-Kosten per locatie'!$A$13:$D$30,4,FALSE)</f>
        <v>0</v>
      </c>
      <c r="P566" s="81" t="str">
        <f>VLOOKUP(H566,'3-Productie normen'!A:T,20,FALSE)</f>
        <v>V</v>
      </c>
      <c r="Q566" s="457"/>
      <c r="S566" s="359">
        <f t="shared" si="46"/>
        <v>1897.2</v>
      </c>
    </row>
    <row r="567" spans="1:19" ht="14.1" customHeight="1">
      <c r="A567" s="71" t="e">
        <f t="shared" si="47"/>
        <v>#REF!</v>
      </c>
      <c r="B567" s="50" t="s">
        <v>860</v>
      </c>
      <c r="C567" s="50" t="s">
        <v>862</v>
      </c>
      <c r="D567" s="431" t="s">
        <v>850</v>
      </c>
      <c r="E567" s="429" t="s">
        <v>193</v>
      </c>
      <c r="F567" s="349" t="s">
        <v>857</v>
      </c>
      <c r="G567" s="85" t="s">
        <v>332</v>
      </c>
      <c r="H567" s="64" t="s">
        <v>540</v>
      </c>
      <c r="I567" s="85"/>
      <c r="J567" s="85">
        <v>6.99</v>
      </c>
      <c r="K567" s="353">
        <f t="shared" si="48"/>
        <v>255</v>
      </c>
      <c r="L567" s="354">
        <v>255</v>
      </c>
      <c r="M567" s="458" t="str">
        <f>IF(L567="nio","",VLOOKUP(L567,'3-Productie normen'!$B$31:$H$45,3,FALSE))</f>
        <v>5 x per week (52 weken)</v>
      </c>
      <c r="N567" s="355" t="e">
        <f t="shared" si="45"/>
        <v>#DIV/0!</v>
      </c>
      <c r="O567" s="356">
        <f>IF(L567="nio",0,IF(L567&gt;0,VLOOKUP(H567,'3-Productie normen'!A:P,VLOOKUP(L567,'3-Productie normen'!$B$31:$C$45,2,FALSE),FALSE)))/VLOOKUP(B567,'2-Kosten per locatie'!$A$13:$D$30,4,FALSE)</f>
        <v>0</v>
      </c>
      <c r="P567" s="81" t="str">
        <f>VLOOKUP(H567,'3-Productie normen'!A:T,20,FALSE)</f>
        <v>V</v>
      </c>
      <c r="Q567" s="457"/>
      <c r="S567" s="359">
        <f t="shared" si="46"/>
        <v>1782.45</v>
      </c>
    </row>
    <row r="568" spans="1:19" ht="14.1" customHeight="1">
      <c r="A568" s="71" t="e">
        <f t="shared" si="47"/>
        <v>#REF!</v>
      </c>
      <c r="B568" s="50" t="s">
        <v>860</v>
      </c>
      <c r="C568" s="50" t="s">
        <v>683</v>
      </c>
      <c r="D568" s="431" t="s">
        <v>850</v>
      </c>
      <c r="E568" s="429" t="s">
        <v>193</v>
      </c>
      <c r="F568" s="349" t="s">
        <v>239</v>
      </c>
      <c r="G568" s="85" t="s">
        <v>920</v>
      </c>
      <c r="H568" s="64" t="s">
        <v>540</v>
      </c>
      <c r="I568" s="85" t="s">
        <v>635</v>
      </c>
      <c r="J568" s="85">
        <v>57.66</v>
      </c>
      <c r="K568" s="353">
        <f t="shared" si="48"/>
        <v>255</v>
      </c>
      <c r="L568" s="354">
        <v>255</v>
      </c>
      <c r="M568" s="458" t="str">
        <f>IF(L568="nio","",VLOOKUP(L568,'3-Productie normen'!$B$31:$H$45,3,FALSE))</f>
        <v>5 x per week (52 weken)</v>
      </c>
      <c r="N568" s="355" t="e">
        <f t="shared" si="45"/>
        <v>#DIV/0!</v>
      </c>
      <c r="O568" s="356">
        <f>IF(L568="nio",0,IF(L568&gt;0,VLOOKUP(H568,'3-Productie normen'!A:P,VLOOKUP(L568,'3-Productie normen'!$B$31:$C$45,2,FALSE),FALSE)))/VLOOKUP(B568,'2-Kosten per locatie'!$A$13:$D$30,4,FALSE)</f>
        <v>0</v>
      </c>
      <c r="P568" s="81" t="str">
        <f>VLOOKUP(H568,'3-Productie normen'!A:T,20,FALSE)</f>
        <v>V</v>
      </c>
      <c r="Q568" s="457" t="s">
        <v>700</v>
      </c>
      <c r="S568" s="359">
        <f t="shared" si="46"/>
        <v>14703.3</v>
      </c>
    </row>
    <row r="569" spans="1:19" ht="14.1" customHeight="1">
      <c r="A569" s="71" t="e">
        <f t="shared" si="47"/>
        <v>#REF!</v>
      </c>
      <c r="B569" s="50" t="s">
        <v>860</v>
      </c>
      <c r="C569" s="50" t="s">
        <v>861</v>
      </c>
      <c r="D569" s="431" t="s">
        <v>850</v>
      </c>
      <c r="E569" s="429" t="s">
        <v>193</v>
      </c>
      <c r="F569" s="349" t="s">
        <v>858</v>
      </c>
      <c r="G569" s="85" t="s">
        <v>332</v>
      </c>
      <c r="H569" s="64" t="s">
        <v>540</v>
      </c>
      <c r="I569" s="85"/>
      <c r="J569" s="85">
        <v>7.6</v>
      </c>
      <c r="K569" s="353">
        <f t="shared" si="48"/>
        <v>255</v>
      </c>
      <c r="L569" s="354">
        <v>255</v>
      </c>
      <c r="M569" s="458" t="str">
        <f>IF(L569="nio","",VLOOKUP(L569,'3-Productie normen'!$B$31:$H$45,3,FALSE))</f>
        <v>5 x per week (52 weken)</v>
      </c>
      <c r="N569" s="355" t="e">
        <f t="shared" si="45"/>
        <v>#DIV/0!</v>
      </c>
      <c r="O569" s="356">
        <f>IF(L569="nio",0,IF(L569&gt;0,VLOOKUP(H569,'3-Productie normen'!A:P,VLOOKUP(L569,'3-Productie normen'!$B$31:$C$45,2,FALSE),FALSE)))/VLOOKUP(B569,'2-Kosten per locatie'!$A$13:$D$30,4,FALSE)</f>
        <v>0</v>
      </c>
      <c r="P569" s="81" t="str">
        <f>VLOOKUP(H569,'3-Productie normen'!A:T,20,FALSE)</f>
        <v>V</v>
      </c>
      <c r="Q569" s="457"/>
      <c r="S569" s="359">
        <f t="shared" si="46"/>
        <v>1938</v>
      </c>
    </row>
    <row r="570" spans="1:19" ht="14.1" customHeight="1">
      <c r="A570" s="71" t="e">
        <f t="shared" si="47"/>
        <v>#REF!</v>
      </c>
      <c r="B570" s="50" t="s">
        <v>860</v>
      </c>
      <c r="C570" s="50" t="s">
        <v>862</v>
      </c>
      <c r="D570" s="431" t="s">
        <v>850</v>
      </c>
      <c r="E570" s="429" t="s">
        <v>193</v>
      </c>
      <c r="F570" s="349" t="s">
        <v>859</v>
      </c>
      <c r="G570" s="85" t="s">
        <v>332</v>
      </c>
      <c r="H570" s="64" t="s">
        <v>540</v>
      </c>
      <c r="I570" s="85"/>
      <c r="J570" s="85">
        <v>9.5</v>
      </c>
      <c r="K570" s="353">
        <f t="shared" si="48"/>
        <v>255</v>
      </c>
      <c r="L570" s="354">
        <v>255</v>
      </c>
      <c r="M570" s="458" t="str">
        <f>IF(L570="nio","",VLOOKUP(L570,'3-Productie normen'!$B$31:$H$45,3,FALSE))</f>
        <v>5 x per week (52 weken)</v>
      </c>
      <c r="N570" s="355" t="e">
        <f t="shared" si="45"/>
        <v>#DIV/0!</v>
      </c>
      <c r="O570" s="356">
        <f>IF(L570="nio",0,IF(L570&gt;0,VLOOKUP(H570,'3-Productie normen'!A:P,VLOOKUP(L570,'3-Productie normen'!$B$31:$C$45,2,FALSE),FALSE)))/VLOOKUP(B570,'2-Kosten per locatie'!$A$13:$D$30,4,FALSE)</f>
        <v>0</v>
      </c>
      <c r="P570" s="81" t="str">
        <f>VLOOKUP(H570,'3-Productie normen'!A:T,20,FALSE)</f>
        <v>V</v>
      </c>
      <c r="Q570" s="457"/>
      <c r="S570" s="359">
        <f t="shared" si="46"/>
        <v>2422.5</v>
      </c>
    </row>
    <row r="571" spans="1:19" ht="14.1" customHeight="1">
      <c r="A571" s="71" t="e">
        <f t="shared" si="47"/>
        <v>#REF!</v>
      </c>
      <c r="B571" s="50" t="s">
        <v>860</v>
      </c>
      <c r="C571" s="50" t="s">
        <v>683</v>
      </c>
      <c r="D571" s="431" t="s">
        <v>849</v>
      </c>
      <c r="E571" s="429" t="s">
        <v>193</v>
      </c>
      <c r="F571" s="349" t="s">
        <v>240</v>
      </c>
      <c r="G571" s="85" t="s">
        <v>196</v>
      </c>
      <c r="H571" s="439" t="s">
        <v>195</v>
      </c>
      <c r="I571" s="85" t="s">
        <v>634</v>
      </c>
      <c r="J571" s="85">
        <v>11.2</v>
      </c>
      <c r="K571" s="353">
        <f t="shared" si="48"/>
        <v>255</v>
      </c>
      <c r="L571" s="354">
        <v>255</v>
      </c>
      <c r="M571" s="458" t="str">
        <f>IF(L571="nio","",VLOOKUP(L571,'3-Productie normen'!$B$31:$H$45,3,FALSE))</f>
        <v>5 x per week (52 weken)</v>
      </c>
      <c r="N571" s="355" t="e">
        <f t="shared" si="45"/>
        <v>#DIV/0!</v>
      </c>
      <c r="O571" s="356">
        <f>IF(L571="nio",0,IF(L571&gt;0,VLOOKUP(H571,'3-Productie normen'!A:P,VLOOKUP(L571,'3-Productie normen'!$B$31:$C$45,2,FALSE),FALSE)))/VLOOKUP(B571,'2-Kosten per locatie'!$A$13:$D$30,4,FALSE)</f>
        <v>0</v>
      </c>
      <c r="P571" s="81" t="str">
        <f>VLOOKUP(H571,'3-Productie normen'!A:T,20,FALSE)</f>
        <v>V</v>
      </c>
      <c r="Q571" s="457" t="s">
        <v>649</v>
      </c>
      <c r="S571" s="359">
        <f t="shared" si="46"/>
        <v>2856</v>
      </c>
    </row>
    <row r="572" spans="1:19" ht="14.1" customHeight="1">
      <c r="A572" s="71" t="e">
        <f t="shared" si="47"/>
        <v>#REF!</v>
      </c>
      <c r="B572" s="50" t="s">
        <v>860</v>
      </c>
      <c r="C572" s="50" t="s">
        <v>683</v>
      </c>
      <c r="D572" s="431" t="s">
        <v>849</v>
      </c>
      <c r="E572" s="429" t="s">
        <v>193</v>
      </c>
      <c r="F572" s="349" t="s">
        <v>241</v>
      </c>
      <c r="G572" s="85" t="s">
        <v>223</v>
      </c>
      <c r="H572" s="50" t="s">
        <v>16</v>
      </c>
      <c r="I572" s="85" t="s">
        <v>636</v>
      </c>
      <c r="J572" s="85">
        <v>8.19</v>
      </c>
      <c r="K572" s="353">
        <f t="shared" si="48"/>
        <v>255</v>
      </c>
      <c r="L572" s="354">
        <v>255</v>
      </c>
      <c r="M572" s="458" t="str">
        <f>IF(L572="nio","",VLOOKUP(L572,'3-Productie normen'!$B$31:$H$45,3,FALSE))</f>
        <v>5 x per week (52 weken)</v>
      </c>
      <c r="N572" s="355" t="e">
        <f t="shared" si="45"/>
        <v>#DIV/0!</v>
      </c>
      <c r="O572" s="356">
        <f>IF(L572="nio",0,IF(L572&gt;0,VLOOKUP(H572,'3-Productie normen'!A:P,VLOOKUP(L572,'3-Productie normen'!$B$31:$C$45,2,FALSE),FALSE)))/VLOOKUP(B572,'2-Kosten per locatie'!$A$13:$D$30,4,FALSE)</f>
        <v>0</v>
      </c>
      <c r="P572" s="81" t="str">
        <f>VLOOKUP(H572,'3-Productie normen'!A:T,20,FALSE)</f>
        <v>S</v>
      </c>
      <c r="Q572" s="457" t="s">
        <v>740</v>
      </c>
      <c r="S572" s="359">
        <f t="shared" si="46"/>
        <v>2088.4499999999998</v>
      </c>
    </row>
    <row r="573" spans="1:19" ht="14.1" customHeight="1">
      <c r="A573" s="71" t="e">
        <f t="shared" si="47"/>
        <v>#REF!</v>
      </c>
      <c r="B573" s="50" t="s">
        <v>860</v>
      </c>
      <c r="C573" s="50" t="s">
        <v>683</v>
      </c>
      <c r="D573" s="431" t="s">
        <v>849</v>
      </c>
      <c r="E573" s="429" t="s">
        <v>193</v>
      </c>
      <c r="F573" s="349" t="s">
        <v>284</v>
      </c>
      <c r="G573" s="85" t="s">
        <v>206</v>
      </c>
      <c r="H573" s="50" t="s">
        <v>855</v>
      </c>
      <c r="I573" s="85" t="s">
        <v>635</v>
      </c>
      <c r="J573" s="85">
        <v>4.53</v>
      </c>
      <c r="K573" s="353">
        <f t="shared" si="48"/>
        <v>12</v>
      </c>
      <c r="L573" s="354">
        <v>12</v>
      </c>
      <c r="M573" s="458" t="str">
        <f>IF(L573="nio","",VLOOKUP(L573,'3-Productie normen'!$B$31:$H$45,3,FALSE))</f>
        <v>1 x per maand</v>
      </c>
      <c r="N573" s="355" t="e">
        <f t="shared" si="45"/>
        <v>#DIV/0!</v>
      </c>
      <c r="O573" s="356">
        <f>IF(L573="nio",0,IF(L573&gt;0,VLOOKUP(H573,'3-Productie normen'!A:P,VLOOKUP(L573,'3-Productie normen'!$B$31:$C$45,2,FALSE),FALSE)))/VLOOKUP(B573,'2-Kosten per locatie'!$A$13:$D$30,4,FALSE)</f>
        <v>0</v>
      </c>
      <c r="P573" s="81" t="str">
        <f>VLOOKUP(H573,'3-Productie normen'!A:T,20,FALSE)</f>
        <v>V</v>
      </c>
      <c r="Q573" s="457" t="s">
        <v>649</v>
      </c>
      <c r="S573" s="359">
        <f t="shared" si="46"/>
        <v>54.36</v>
      </c>
    </row>
    <row r="574" spans="1:19" ht="14.1" customHeight="1">
      <c r="A574" s="71" t="e">
        <f t="shared" si="47"/>
        <v>#REF!</v>
      </c>
      <c r="B574" s="50" t="s">
        <v>860</v>
      </c>
      <c r="C574" s="50" t="s">
        <v>683</v>
      </c>
      <c r="D574" s="431" t="s">
        <v>849</v>
      </c>
      <c r="E574" s="429" t="s">
        <v>193</v>
      </c>
      <c r="F574" s="349" t="s">
        <v>285</v>
      </c>
      <c r="G574" s="85" t="s">
        <v>209</v>
      </c>
      <c r="H574" s="64" t="s">
        <v>874</v>
      </c>
      <c r="I574" s="85" t="s">
        <v>91</v>
      </c>
      <c r="J574" s="85">
        <v>7.91</v>
      </c>
      <c r="K574" s="353" t="str">
        <f t="shared" si="48"/>
        <v>nio</v>
      </c>
      <c r="L574" s="354" t="s">
        <v>659</v>
      </c>
      <c r="M574" s="458" t="str">
        <f>IF(L574="nio","",VLOOKUP(L574,'3-Productie normen'!$B$31:$H$45,3,FALSE))</f>
        <v/>
      </c>
      <c r="N574" s="355">
        <f t="shared" si="45"/>
        <v>0</v>
      </c>
      <c r="O574" s="356">
        <f>IF(L574="nio",0,IF(L574&gt;0,VLOOKUP(H574,'3-Productie normen'!A:P,VLOOKUP(L574,'3-Productie normen'!$B$31:$C$45,2,FALSE),FALSE)))/VLOOKUP(B574,'2-Kosten per locatie'!$A$13:$D$30,4,FALSE)</f>
        <v>0</v>
      </c>
      <c r="P574" s="81">
        <f>VLOOKUP(H574,'3-Productie normen'!A:T,20,FALSE)</f>
        <v>0</v>
      </c>
      <c r="Q574" s="457" t="s">
        <v>649</v>
      </c>
      <c r="S574" s="359">
        <f t="shared" si="46"/>
        <v>0</v>
      </c>
    </row>
    <row r="575" spans="1:19" ht="14.1" customHeight="1">
      <c r="A575" s="71" t="e">
        <f t="shared" si="47"/>
        <v>#REF!</v>
      </c>
      <c r="B575" s="50" t="s">
        <v>860</v>
      </c>
      <c r="C575" s="50" t="s">
        <v>683</v>
      </c>
      <c r="D575" s="431" t="s">
        <v>849</v>
      </c>
      <c r="E575" s="429" t="s">
        <v>193</v>
      </c>
      <c r="F575" s="349" t="s">
        <v>286</v>
      </c>
      <c r="G575" s="479" t="s">
        <v>924</v>
      </c>
      <c r="H575" s="85" t="s">
        <v>237</v>
      </c>
      <c r="I575" s="85" t="s">
        <v>635</v>
      </c>
      <c r="J575" s="85">
        <v>51.98</v>
      </c>
      <c r="K575" s="353">
        <f t="shared" si="48"/>
        <v>255</v>
      </c>
      <c r="L575" s="354">
        <v>255</v>
      </c>
      <c r="M575" s="458" t="str">
        <f>IF(L575="nio","",VLOOKUP(L575,'3-Productie normen'!$B$31:$H$45,3,FALSE))</f>
        <v>5 x per week (52 weken)</v>
      </c>
      <c r="N575" s="355" t="e">
        <f t="shared" si="45"/>
        <v>#DIV/0!</v>
      </c>
      <c r="O575" s="356">
        <f>IF(L575="nio",0,IF(L575&gt;0,VLOOKUP(H575,'3-Productie normen'!A:P,VLOOKUP(L575,'3-Productie normen'!$B$31:$C$45,2,FALSE),FALSE)))/VLOOKUP(B575,'2-Kosten per locatie'!$A$13:$D$30,4,FALSE)</f>
        <v>0</v>
      </c>
      <c r="P575" s="81" t="str">
        <f>VLOOKUP(H575,'3-Productie normen'!A:T,20,FALSE)</f>
        <v>L</v>
      </c>
      <c r="Q575" s="457" t="s">
        <v>703</v>
      </c>
      <c r="S575" s="359">
        <f t="shared" si="46"/>
        <v>13254.9</v>
      </c>
    </row>
    <row r="576" spans="1:19" ht="14.1" customHeight="1">
      <c r="A576" s="71" t="e">
        <f t="shared" si="47"/>
        <v>#REF!</v>
      </c>
      <c r="B576" s="50" t="s">
        <v>860</v>
      </c>
      <c r="C576" s="50" t="s">
        <v>683</v>
      </c>
      <c r="D576" s="431" t="s">
        <v>849</v>
      </c>
      <c r="E576" s="429" t="s">
        <v>193</v>
      </c>
      <c r="F576" s="349" t="s">
        <v>287</v>
      </c>
      <c r="G576" s="85" t="s">
        <v>282</v>
      </c>
      <c r="H576" s="85" t="s">
        <v>237</v>
      </c>
      <c r="I576" s="85" t="s">
        <v>635</v>
      </c>
      <c r="J576" s="85">
        <v>17.28</v>
      </c>
      <c r="K576" s="353">
        <f t="shared" si="48"/>
        <v>201</v>
      </c>
      <c r="L576" s="354">
        <v>201</v>
      </c>
      <c r="M576" s="458" t="str">
        <f>IF(L576="nio","",VLOOKUP(L576,'3-Productie normen'!$B$31:$H$45,3,FALSE))</f>
        <v>5 x per week (40 weken + 1 Zomer refreshbeurt)</v>
      </c>
      <c r="N576" s="355" t="e">
        <f t="shared" si="45"/>
        <v>#DIV/0!</v>
      </c>
      <c r="O576" s="356">
        <f>IF(L576="nio",0,IF(L576&gt;0,VLOOKUP(H576,'3-Productie normen'!A:P,VLOOKUP(L576,'3-Productie normen'!$B$31:$C$45,2,FALSE),FALSE)))/VLOOKUP(B576,'2-Kosten per locatie'!$A$13:$D$30,4,FALSE)</f>
        <v>0</v>
      </c>
      <c r="P576" s="81" t="str">
        <f>VLOOKUP(H576,'3-Productie normen'!A:T,20,FALSE)</f>
        <v>L</v>
      </c>
      <c r="Q576" s="457" t="s">
        <v>649</v>
      </c>
      <c r="S576" s="359">
        <f t="shared" si="46"/>
        <v>3473.28</v>
      </c>
    </row>
    <row r="577" spans="1:19" ht="14.1" customHeight="1">
      <c r="A577" s="71" t="e">
        <f t="shared" si="47"/>
        <v>#REF!</v>
      </c>
      <c r="B577" s="50" t="s">
        <v>860</v>
      </c>
      <c r="C577" s="50" t="s">
        <v>683</v>
      </c>
      <c r="D577" s="431" t="s">
        <v>849</v>
      </c>
      <c r="E577" s="429" t="s">
        <v>193</v>
      </c>
      <c r="F577" s="349" t="s">
        <v>288</v>
      </c>
      <c r="G577" s="85" t="s">
        <v>238</v>
      </c>
      <c r="H577" s="85" t="s">
        <v>237</v>
      </c>
      <c r="I577" s="85" t="s">
        <v>635</v>
      </c>
      <c r="J577" s="85">
        <v>51.98</v>
      </c>
      <c r="K577" s="353">
        <f t="shared" si="48"/>
        <v>201</v>
      </c>
      <c r="L577" s="354">
        <v>201</v>
      </c>
      <c r="M577" s="458" t="str">
        <f>IF(L577="nio","",VLOOKUP(L577,'3-Productie normen'!$B$31:$H$45,3,FALSE))</f>
        <v>5 x per week (40 weken + 1 Zomer refreshbeurt)</v>
      </c>
      <c r="N577" s="355" t="e">
        <f t="shared" si="45"/>
        <v>#DIV/0!</v>
      </c>
      <c r="O577" s="356">
        <f>IF(L577="nio",0,IF(L577&gt;0,VLOOKUP(H577,'3-Productie normen'!A:P,VLOOKUP(L577,'3-Productie normen'!$B$31:$C$45,2,FALSE),FALSE)))/VLOOKUP(B577,'2-Kosten per locatie'!$A$13:$D$30,4,FALSE)</f>
        <v>0</v>
      </c>
      <c r="P577" s="81" t="str">
        <f>VLOOKUP(H577,'3-Productie normen'!A:T,20,FALSE)</f>
        <v>L</v>
      </c>
      <c r="Q577" s="457" t="s">
        <v>703</v>
      </c>
      <c r="S577" s="359">
        <f t="shared" si="46"/>
        <v>10447.98</v>
      </c>
    </row>
    <row r="578" spans="1:19" ht="14.1" customHeight="1">
      <c r="A578" s="71" t="e">
        <f t="shared" si="47"/>
        <v>#REF!</v>
      </c>
      <c r="B578" s="50" t="s">
        <v>860</v>
      </c>
      <c r="C578" s="50" t="s">
        <v>683</v>
      </c>
      <c r="D578" s="431" t="s">
        <v>849</v>
      </c>
      <c r="E578" s="429" t="s">
        <v>193</v>
      </c>
      <c r="F578" s="349" t="s">
        <v>290</v>
      </c>
      <c r="G578" s="85" t="s">
        <v>209</v>
      </c>
      <c r="H578" s="64" t="s">
        <v>874</v>
      </c>
      <c r="I578" s="85" t="s">
        <v>91</v>
      </c>
      <c r="J578" s="85">
        <v>7.91</v>
      </c>
      <c r="K578" s="353" t="str">
        <f t="shared" si="48"/>
        <v>nio</v>
      </c>
      <c r="L578" s="354" t="s">
        <v>659</v>
      </c>
      <c r="M578" s="458" t="str">
        <f>IF(L578="nio","",VLOOKUP(L578,'3-Productie normen'!$B$31:$H$45,3,FALSE))</f>
        <v/>
      </c>
      <c r="N578" s="355">
        <f t="shared" si="45"/>
        <v>0</v>
      </c>
      <c r="O578" s="356">
        <f>IF(L578="nio",0,IF(L578&gt;0,VLOOKUP(H578,'3-Productie normen'!A:P,VLOOKUP(L578,'3-Productie normen'!$B$31:$C$45,2,FALSE),FALSE)))/VLOOKUP(B578,'2-Kosten per locatie'!$A$13:$D$30,4,FALSE)</f>
        <v>0</v>
      </c>
      <c r="P578" s="81">
        <f>VLOOKUP(H578,'3-Productie normen'!A:T,20,FALSE)</f>
        <v>0</v>
      </c>
      <c r="Q578" s="457" t="s">
        <v>649</v>
      </c>
      <c r="S578" s="359">
        <f t="shared" si="46"/>
        <v>0</v>
      </c>
    </row>
    <row r="579" spans="1:19" ht="14.1" customHeight="1">
      <c r="A579" s="71" t="e">
        <f t="shared" si="47"/>
        <v>#REF!</v>
      </c>
      <c r="B579" s="50" t="s">
        <v>860</v>
      </c>
      <c r="C579" s="50" t="s">
        <v>683</v>
      </c>
      <c r="D579" s="431" t="s">
        <v>849</v>
      </c>
      <c r="E579" s="429" t="s">
        <v>193</v>
      </c>
      <c r="F579" s="349" t="s">
        <v>291</v>
      </c>
      <c r="G579" s="85" t="s">
        <v>196</v>
      </c>
      <c r="H579" s="439" t="s">
        <v>195</v>
      </c>
      <c r="I579" s="85" t="s">
        <v>634</v>
      </c>
      <c r="J579" s="85">
        <v>11.2</v>
      </c>
      <c r="K579" s="353">
        <f t="shared" si="48"/>
        <v>200</v>
      </c>
      <c r="L579" s="354">
        <v>200</v>
      </c>
      <c r="M579" s="458" t="str">
        <f>IF(L579="nio","",VLOOKUP(L579,'3-Productie normen'!$B$31:$H$45,3,FALSE))</f>
        <v>5 x per week (40 weken)</v>
      </c>
      <c r="N579" s="355" t="e">
        <f t="shared" si="45"/>
        <v>#DIV/0!</v>
      </c>
      <c r="O579" s="356">
        <f>IF(L579="nio",0,IF(L579&gt;0,VLOOKUP(H579,'3-Productie normen'!A:P,VLOOKUP(L579,'3-Productie normen'!$B$31:$C$45,2,FALSE),FALSE)))/VLOOKUP(B579,'2-Kosten per locatie'!$A$13:$D$30,4,FALSE)</f>
        <v>0</v>
      </c>
      <c r="P579" s="81" t="str">
        <f>VLOOKUP(H579,'3-Productie normen'!A:T,20,FALSE)</f>
        <v>V</v>
      </c>
      <c r="Q579" s="457" t="s">
        <v>649</v>
      </c>
      <c r="S579" s="359">
        <f t="shared" si="46"/>
        <v>2240</v>
      </c>
    </row>
    <row r="580" spans="1:19" ht="14.1" customHeight="1">
      <c r="A580" s="71" t="e">
        <f t="shared" si="47"/>
        <v>#REF!</v>
      </c>
      <c r="B580" s="50" t="s">
        <v>860</v>
      </c>
      <c r="C580" s="50" t="s">
        <v>683</v>
      </c>
      <c r="D580" s="431" t="s">
        <v>849</v>
      </c>
      <c r="E580" s="429" t="s">
        <v>193</v>
      </c>
      <c r="F580" s="349" t="s">
        <v>292</v>
      </c>
      <c r="G580" s="85" t="s">
        <v>223</v>
      </c>
      <c r="H580" s="50" t="s">
        <v>16</v>
      </c>
      <c r="I580" s="85" t="s">
        <v>636</v>
      </c>
      <c r="J580" s="85">
        <v>8.19</v>
      </c>
      <c r="K580" s="353">
        <f t="shared" si="48"/>
        <v>201</v>
      </c>
      <c r="L580" s="354">
        <v>201</v>
      </c>
      <c r="M580" s="458" t="str">
        <f>IF(L580="nio","",VLOOKUP(L580,'3-Productie normen'!$B$31:$H$45,3,FALSE))</f>
        <v>5 x per week (40 weken + 1 Zomer refreshbeurt)</v>
      </c>
      <c r="N580" s="355" t="e">
        <f t="shared" si="45"/>
        <v>#DIV/0!</v>
      </c>
      <c r="O580" s="356">
        <f>IF(L580="nio",0,IF(L580&gt;0,VLOOKUP(H580,'3-Productie normen'!A:P,VLOOKUP(L580,'3-Productie normen'!$B$31:$C$45,2,FALSE),FALSE)))/VLOOKUP(B580,'2-Kosten per locatie'!$A$13:$D$30,4,FALSE)</f>
        <v>0</v>
      </c>
      <c r="P580" s="81" t="str">
        <f>VLOOKUP(H580,'3-Productie normen'!A:T,20,FALSE)</f>
        <v>S</v>
      </c>
      <c r="Q580" s="457" t="s">
        <v>740</v>
      </c>
      <c r="S580" s="359">
        <f t="shared" si="46"/>
        <v>1646.1899999999998</v>
      </c>
    </row>
    <row r="581" spans="1:19" ht="14.1" customHeight="1">
      <c r="A581" s="71" t="e">
        <f t="shared" si="47"/>
        <v>#REF!</v>
      </c>
      <c r="B581" s="50" t="s">
        <v>860</v>
      </c>
      <c r="C581" s="50" t="s">
        <v>683</v>
      </c>
      <c r="D581" s="431" t="s">
        <v>849</v>
      </c>
      <c r="E581" s="429" t="s">
        <v>193</v>
      </c>
      <c r="F581" s="349" t="s">
        <v>293</v>
      </c>
      <c r="G581" s="85" t="s">
        <v>206</v>
      </c>
      <c r="H581" s="50" t="s">
        <v>855</v>
      </c>
      <c r="I581" s="85" t="s">
        <v>635</v>
      </c>
      <c r="J581" s="85">
        <v>4.53</v>
      </c>
      <c r="K581" s="353">
        <f t="shared" si="48"/>
        <v>12</v>
      </c>
      <c r="L581" s="354">
        <v>12</v>
      </c>
      <c r="M581" s="458" t="str">
        <f>IF(L581="nio","",VLOOKUP(L581,'3-Productie normen'!$B$31:$H$45,3,FALSE))</f>
        <v>1 x per maand</v>
      </c>
      <c r="N581" s="355" t="e">
        <f t="shared" si="45"/>
        <v>#DIV/0!</v>
      </c>
      <c r="O581" s="356">
        <f>IF(L581="nio",0,IF(L581&gt;0,VLOOKUP(H581,'3-Productie normen'!A:P,VLOOKUP(L581,'3-Productie normen'!$B$31:$C$45,2,FALSE),FALSE)))/VLOOKUP(B581,'2-Kosten per locatie'!$A$13:$D$30,4,FALSE)</f>
        <v>0</v>
      </c>
      <c r="P581" s="81" t="str">
        <f>VLOOKUP(H581,'3-Productie normen'!A:T,20,FALSE)</f>
        <v>V</v>
      </c>
      <c r="Q581" s="457" t="s">
        <v>649</v>
      </c>
      <c r="S581" s="359">
        <f t="shared" si="46"/>
        <v>54.36</v>
      </c>
    </row>
    <row r="582" spans="1:19" ht="14.1" customHeight="1">
      <c r="A582" s="71" t="e">
        <f t="shared" si="47"/>
        <v>#REF!</v>
      </c>
      <c r="B582" s="50" t="s">
        <v>860</v>
      </c>
      <c r="C582" s="50" t="s">
        <v>683</v>
      </c>
      <c r="D582" s="431" t="s">
        <v>849</v>
      </c>
      <c r="E582" s="429" t="s">
        <v>193</v>
      </c>
      <c r="F582" s="349" t="s">
        <v>294</v>
      </c>
      <c r="G582" s="85" t="s">
        <v>238</v>
      </c>
      <c r="H582" s="85" t="s">
        <v>237</v>
      </c>
      <c r="I582" s="85" t="s">
        <v>635</v>
      </c>
      <c r="J582" s="85">
        <v>52.21</v>
      </c>
      <c r="K582" s="353">
        <f t="shared" si="48"/>
        <v>201</v>
      </c>
      <c r="L582" s="354">
        <v>201</v>
      </c>
      <c r="M582" s="458" t="str">
        <f>IF(L582="nio","",VLOOKUP(L582,'3-Productie normen'!$B$31:$H$45,3,FALSE))</f>
        <v>5 x per week (40 weken + 1 Zomer refreshbeurt)</v>
      </c>
      <c r="N582" s="355" t="e">
        <f t="shared" si="45"/>
        <v>#DIV/0!</v>
      </c>
      <c r="O582" s="356">
        <f>IF(L582="nio",0,IF(L582&gt;0,VLOOKUP(H582,'3-Productie normen'!A:P,VLOOKUP(L582,'3-Productie normen'!$B$31:$C$45,2,FALSE),FALSE)))/VLOOKUP(B582,'2-Kosten per locatie'!$A$13:$D$30,4,FALSE)</f>
        <v>0</v>
      </c>
      <c r="P582" s="81" t="str">
        <f>VLOOKUP(H582,'3-Productie normen'!A:T,20,FALSE)</f>
        <v>L</v>
      </c>
      <c r="Q582" s="457" t="s">
        <v>700</v>
      </c>
      <c r="S582" s="359">
        <f t="shared" si="46"/>
        <v>10494.210000000001</v>
      </c>
    </row>
    <row r="583" spans="1:19" ht="14.1" customHeight="1">
      <c r="A583" s="71" t="e">
        <f t="shared" si="47"/>
        <v>#REF!</v>
      </c>
      <c r="B583" s="50" t="s">
        <v>860</v>
      </c>
      <c r="C583" s="50" t="s">
        <v>683</v>
      </c>
      <c r="D583" s="431" t="s">
        <v>849</v>
      </c>
      <c r="E583" s="429" t="s">
        <v>193</v>
      </c>
      <c r="F583" s="349" t="s">
        <v>295</v>
      </c>
      <c r="G583" s="85" t="s">
        <v>238</v>
      </c>
      <c r="H583" s="64" t="s">
        <v>237</v>
      </c>
      <c r="I583" s="85" t="s">
        <v>635</v>
      </c>
      <c r="J583" s="85">
        <v>52.21</v>
      </c>
      <c r="K583" s="353">
        <f t="shared" si="48"/>
        <v>201</v>
      </c>
      <c r="L583" s="354">
        <v>201</v>
      </c>
      <c r="M583" s="458" t="str">
        <f>IF(L583="nio","",VLOOKUP(L583,'3-Productie normen'!$B$31:$H$45,3,FALSE))</f>
        <v>5 x per week (40 weken + 1 Zomer refreshbeurt)</v>
      </c>
      <c r="N583" s="355" t="e">
        <f t="shared" si="45"/>
        <v>#DIV/0!</v>
      </c>
      <c r="O583" s="356">
        <f>IF(L583="nio",0,IF(L583&gt;0,VLOOKUP(H583,'3-Productie normen'!A:P,VLOOKUP(L583,'3-Productie normen'!$B$31:$C$45,2,FALSE),FALSE)))/VLOOKUP(B583,'2-Kosten per locatie'!$A$13:$D$30,4,FALSE)</f>
        <v>0</v>
      </c>
      <c r="P583" s="81" t="str">
        <f>VLOOKUP(H583,'3-Productie normen'!A:T,20,FALSE)</f>
        <v>L</v>
      </c>
      <c r="Q583" s="457" t="s">
        <v>700</v>
      </c>
      <c r="S583" s="359">
        <f t="shared" si="46"/>
        <v>10494.210000000001</v>
      </c>
    </row>
    <row r="584" spans="1:19" ht="14.1" customHeight="1">
      <c r="A584" s="71" t="e">
        <f t="shared" si="47"/>
        <v>#REF!</v>
      </c>
      <c r="B584" s="50" t="s">
        <v>860</v>
      </c>
      <c r="C584" s="50" t="s">
        <v>683</v>
      </c>
      <c r="D584" s="431" t="s">
        <v>849</v>
      </c>
      <c r="E584" s="429" t="s">
        <v>193</v>
      </c>
      <c r="F584" s="349" t="s">
        <v>296</v>
      </c>
      <c r="G584" s="85" t="s">
        <v>196</v>
      </c>
      <c r="H584" s="439" t="s">
        <v>195</v>
      </c>
      <c r="I584" s="85" t="s">
        <v>634</v>
      </c>
      <c r="J584" s="85">
        <v>11.26</v>
      </c>
      <c r="K584" s="353">
        <f t="shared" si="48"/>
        <v>200</v>
      </c>
      <c r="L584" s="354">
        <v>200</v>
      </c>
      <c r="M584" s="458" t="str">
        <f>IF(L584="nio","",VLOOKUP(L584,'3-Productie normen'!$B$31:$H$45,3,FALSE))</f>
        <v>5 x per week (40 weken)</v>
      </c>
      <c r="N584" s="355" t="e">
        <f t="shared" si="45"/>
        <v>#DIV/0!</v>
      </c>
      <c r="O584" s="356">
        <f>IF(L584="nio",0,IF(L584&gt;0,VLOOKUP(H584,'3-Productie normen'!A:P,VLOOKUP(L584,'3-Productie normen'!$B$31:$C$45,2,FALSE),FALSE)))/VLOOKUP(B584,'2-Kosten per locatie'!$A$13:$D$30,4,FALSE)</f>
        <v>0</v>
      </c>
      <c r="P584" s="81" t="str">
        <f>VLOOKUP(H584,'3-Productie normen'!A:T,20,FALSE)</f>
        <v>V</v>
      </c>
      <c r="Q584" s="457" t="s">
        <v>649</v>
      </c>
      <c r="S584" s="359">
        <f t="shared" si="46"/>
        <v>2252</v>
      </c>
    </row>
    <row r="585" spans="1:19" ht="14.1" customHeight="1">
      <c r="A585" s="71" t="e">
        <f t="shared" si="47"/>
        <v>#REF!</v>
      </c>
      <c r="B585" s="50" t="s">
        <v>860</v>
      </c>
      <c r="C585" s="50" t="s">
        <v>683</v>
      </c>
      <c r="D585" s="431" t="s">
        <v>849</v>
      </c>
      <c r="E585" s="429" t="s">
        <v>193</v>
      </c>
      <c r="F585" s="349" t="s">
        <v>297</v>
      </c>
      <c r="G585" s="85" t="s">
        <v>223</v>
      </c>
      <c r="H585" s="50" t="s">
        <v>16</v>
      </c>
      <c r="I585" s="85" t="s">
        <v>636</v>
      </c>
      <c r="J585" s="85">
        <v>5.23</v>
      </c>
      <c r="K585" s="353">
        <f t="shared" si="48"/>
        <v>201</v>
      </c>
      <c r="L585" s="354">
        <v>201</v>
      </c>
      <c r="M585" s="458" t="str">
        <f>IF(L585="nio","",VLOOKUP(L585,'3-Productie normen'!$B$31:$H$45,3,FALSE))</f>
        <v>5 x per week (40 weken + 1 Zomer refreshbeurt)</v>
      </c>
      <c r="N585" s="355" t="e">
        <f t="shared" si="45"/>
        <v>#DIV/0!</v>
      </c>
      <c r="O585" s="356">
        <f>IF(L585="nio",0,IF(L585&gt;0,VLOOKUP(H585,'3-Productie normen'!A:P,VLOOKUP(L585,'3-Productie normen'!$B$31:$C$45,2,FALSE),FALSE)))/VLOOKUP(B585,'2-Kosten per locatie'!$A$13:$D$30,4,FALSE)</f>
        <v>0</v>
      </c>
      <c r="P585" s="81" t="str">
        <f>VLOOKUP(H585,'3-Productie normen'!A:T,20,FALSE)</f>
        <v>S</v>
      </c>
      <c r="Q585" s="457" t="s">
        <v>694</v>
      </c>
      <c r="S585" s="359">
        <f t="shared" si="46"/>
        <v>1051.23</v>
      </c>
    </row>
    <row r="586" spans="1:19" ht="14.1" customHeight="1">
      <c r="A586" s="71" t="e">
        <f t="shared" si="47"/>
        <v>#REF!</v>
      </c>
      <c r="B586" s="50" t="s">
        <v>860</v>
      </c>
      <c r="C586" s="50" t="s">
        <v>683</v>
      </c>
      <c r="D586" s="431" t="s">
        <v>849</v>
      </c>
      <c r="E586" s="429" t="s">
        <v>193</v>
      </c>
      <c r="F586" s="349" t="s">
        <v>298</v>
      </c>
      <c r="G586" s="85" t="s">
        <v>206</v>
      </c>
      <c r="H586" s="50" t="s">
        <v>855</v>
      </c>
      <c r="I586" s="85" t="s">
        <v>635</v>
      </c>
      <c r="J586" s="85">
        <v>2</v>
      </c>
      <c r="K586" s="353">
        <f t="shared" si="48"/>
        <v>12</v>
      </c>
      <c r="L586" s="354">
        <v>12</v>
      </c>
      <c r="M586" s="458" t="str">
        <f>IF(L586="nio","",VLOOKUP(L586,'3-Productie normen'!$B$31:$H$45,3,FALSE))</f>
        <v>1 x per maand</v>
      </c>
      <c r="N586" s="355" t="e">
        <f t="shared" si="45"/>
        <v>#DIV/0!</v>
      </c>
      <c r="O586" s="356">
        <f>IF(L586="nio",0,IF(L586&gt;0,VLOOKUP(H586,'3-Productie normen'!A:P,VLOOKUP(L586,'3-Productie normen'!$B$31:$C$45,2,FALSE),FALSE)))/VLOOKUP(B586,'2-Kosten per locatie'!$A$13:$D$30,4,FALSE)</f>
        <v>0</v>
      </c>
      <c r="P586" s="81" t="str">
        <f>VLOOKUP(H586,'3-Productie normen'!A:T,20,FALSE)</f>
        <v>V</v>
      </c>
      <c r="Q586" s="457" t="s">
        <v>649</v>
      </c>
      <c r="S586" s="359">
        <f t="shared" si="46"/>
        <v>24</v>
      </c>
    </row>
    <row r="587" spans="1:19" ht="14.1" customHeight="1">
      <c r="A587" s="71" t="e">
        <f t="shared" si="47"/>
        <v>#REF!</v>
      </c>
      <c r="B587" s="50" t="s">
        <v>860</v>
      </c>
      <c r="C587" s="50" t="s">
        <v>683</v>
      </c>
      <c r="D587" s="431" t="s">
        <v>849</v>
      </c>
      <c r="E587" s="429" t="s">
        <v>193</v>
      </c>
      <c r="F587" s="349" t="s">
        <v>299</v>
      </c>
      <c r="G587" s="85" t="s">
        <v>203</v>
      </c>
      <c r="H587" s="64" t="s">
        <v>874</v>
      </c>
      <c r="I587" s="85" t="s">
        <v>635</v>
      </c>
      <c r="J587" s="85">
        <v>2.2400000000000002</v>
      </c>
      <c r="K587" s="353" t="str">
        <f t="shared" si="48"/>
        <v>nio</v>
      </c>
      <c r="L587" s="354" t="s">
        <v>659</v>
      </c>
      <c r="M587" s="458" t="str">
        <f>IF(L587="nio","",VLOOKUP(L587,'3-Productie normen'!$B$31:$H$45,3,FALSE))</f>
        <v/>
      </c>
      <c r="N587" s="355">
        <f t="shared" si="45"/>
        <v>0</v>
      </c>
      <c r="O587" s="356">
        <f>IF(L587="nio",0,IF(L587&gt;0,VLOOKUP(H587,'3-Productie normen'!A:P,VLOOKUP(L587,'3-Productie normen'!$B$31:$C$45,2,FALSE),FALSE)))/VLOOKUP(B587,'2-Kosten per locatie'!$A$13:$D$30,4,FALSE)</f>
        <v>0</v>
      </c>
      <c r="P587" s="81">
        <f>VLOOKUP(H587,'3-Productie normen'!A:T,20,FALSE)</f>
        <v>0</v>
      </c>
      <c r="Q587" s="457" t="s">
        <v>778</v>
      </c>
      <c r="S587" s="359">
        <f t="shared" si="46"/>
        <v>0</v>
      </c>
    </row>
    <row r="588" spans="1:19" ht="14.1" customHeight="1">
      <c r="A588" s="71" t="e">
        <f t="shared" si="47"/>
        <v>#REF!</v>
      </c>
      <c r="B588" s="50" t="s">
        <v>860</v>
      </c>
      <c r="C588" s="50" t="s">
        <v>683</v>
      </c>
      <c r="D588" s="431" t="s">
        <v>849</v>
      </c>
      <c r="E588" s="429" t="s">
        <v>193</v>
      </c>
      <c r="F588" s="349" t="s">
        <v>300</v>
      </c>
      <c r="G588" s="85" t="s">
        <v>198</v>
      </c>
      <c r="H588" s="439" t="s">
        <v>195</v>
      </c>
      <c r="I588" s="85" t="s">
        <v>635</v>
      </c>
      <c r="J588" s="85">
        <v>24.76</v>
      </c>
      <c r="K588" s="353">
        <f t="shared" si="48"/>
        <v>200</v>
      </c>
      <c r="L588" s="354">
        <v>200</v>
      </c>
      <c r="M588" s="458" t="str">
        <f>IF(L588="nio","",VLOOKUP(L588,'3-Productie normen'!$B$31:$H$45,3,FALSE))</f>
        <v>5 x per week (40 weken)</v>
      </c>
      <c r="N588" s="355" t="e">
        <f t="shared" si="45"/>
        <v>#DIV/0!</v>
      </c>
      <c r="O588" s="356">
        <f>IF(L588="nio",0,IF(L588&gt;0,VLOOKUP(H588,'3-Productie normen'!A:P,VLOOKUP(L588,'3-Productie normen'!$B$31:$C$45,2,FALSE),FALSE)))/VLOOKUP(B588,'2-Kosten per locatie'!$A$13:$D$30,4,FALSE)</f>
        <v>0</v>
      </c>
      <c r="P588" s="81" t="str">
        <f>VLOOKUP(H588,'3-Productie normen'!A:T,20,FALSE)</f>
        <v>V</v>
      </c>
      <c r="Q588" s="457" t="s">
        <v>649</v>
      </c>
      <c r="S588" s="359">
        <f t="shared" si="46"/>
        <v>4952</v>
      </c>
    </row>
    <row r="589" spans="1:19" ht="14.1" customHeight="1">
      <c r="A589" s="71" t="e">
        <f t="shared" si="47"/>
        <v>#REF!</v>
      </c>
      <c r="B589" s="50" t="s">
        <v>860</v>
      </c>
      <c r="C589" s="50" t="s">
        <v>683</v>
      </c>
      <c r="D589" s="431" t="s">
        <v>849</v>
      </c>
      <c r="E589" s="429" t="s">
        <v>193</v>
      </c>
      <c r="F589" s="349" t="s">
        <v>302</v>
      </c>
      <c r="G589" s="85" t="s">
        <v>219</v>
      </c>
      <c r="H589" s="85" t="s">
        <v>16</v>
      </c>
      <c r="I589" s="85" t="s">
        <v>636</v>
      </c>
      <c r="J589" s="85">
        <v>2.66</v>
      </c>
      <c r="K589" s="353">
        <f t="shared" si="48"/>
        <v>201</v>
      </c>
      <c r="L589" s="354">
        <v>201</v>
      </c>
      <c r="M589" s="458" t="str">
        <f>IF(L589="nio","",VLOOKUP(L589,'3-Productie normen'!$B$31:$H$45,3,FALSE))</f>
        <v>5 x per week (40 weken + 1 Zomer refreshbeurt)</v>
      </c>
      <c r="N589" s="355" t="e">
        <f t="shared" si="45"/>
        <v>#DIV/0!</v>
      </c>
      <c r="O589" s="356">
        <f>IF(L589="nio",0,IF(L589&gt;0,VLOOKUP(H589,'3-Productie normen'!A:P,VLOOKUP(L589,'3-Productie normen'!$B$31:$C$45,2,FALSE),FALSE)))/VLOOKUP(B589,'2-Kosten per locatie'!$A$13:$D$30,4,FALSE)</f>
        <v>0</v>
      </c>
      <c r="P589" s="81" t="str">
        <f>VLOOKUP(H589,'3-Productie normen'!A:T,20,FALSE)</f>
        <v>S</v>
      </c>
      <c r="Q589" s="457" t="s">
        <v>695</v>
      </c>
      <c r="S589" s="359">
        <f t="shared" si="46"/>
        <v>534.66000000000008</v>
      </c>
    </row>
    <row r="590" spans="1:19" ht="14.1" customHeight="1">
      <c r="A590" s="71" t="e">
        <f t="shared" si="47"/>
        <v>#REF!</v>
      </c>
      <c r="B590" s="50" t="s">
        <v>860</v>
      </c>
      <c r="C590" s="50" t="s">
        <v>683</v>
      </c>
      <c r="D590" s="431" t="s">
        <v>849</v>
      </c>
      <c r="E590" s="429" t="s">
        <v>193</v>
      </c>
      <c r="F590" s="349" t="s">
        <v>303</v>
      </c>
      <c r="G590" s="85" t="s">
        <v>420</v>
      </c>
      <c r="H590" s="85" t="s">
        <v>200</v>
      </c>
      <c r="I590" s="85" t="s">
        <v>635</v>
      </c>
      <c r="J590" s="85">
        <v>12.25</v>
      </c>
      <c r="K590" s="353">
        <f t="shared" si="48"/>
        <v>120</v>
      </c>
      <c r="L590" s="354">
        <v>120</v>
      </c>
      <c r="M590" s="458" t="str">
        <f>IF(L590="nio","",VLOOKUP(L590,'3-Productie normen'!$B$31:$H$45,3,FALSE))</f>
        <v>3 x per week (40 weken)</v>
      </c>
      <c r="N590" s="355" t="e">
        <f t="shared" si="45"/>
        <v>#DIV/0!</v>
      </c>
      <c r="O590" s="356">
        <f>IF(L590="nio",0,IF(L590&gt;0,VLOOKUP(H590,'3-Productie normen'!A:P,VLOOKUP(L590,'3-Productie normen'!$B$31:$C$45,2,FALSE),FALSE)))/VLOOKUP(B590,'2-Kosten per locatie'!$A$13:$D$30,4,FALSE)</f>
        <v>0</v>
      </c>
      <c r="P590" s="81" t="str">
        <f>VLOOKUP(H590,'3-Productie normen'!A:T,20,FALSE)</f>
        <v>B</v>
      </c>
      <c r="Q590" s="457" t="s">
        <v>649</v>
      </c>
      <c r="S590" s="359">
        <f t="shared" si="46"/>
        <v>1470</v>
      </c>
    </row>
    <row r="591" spans="1:19" ht="14.1" customHeight="1">
      <c r="A591" s="71" t="e">
        <f t="shared" si="47"/>
        <v>#REF!</v>
      </c>
      <c r="B591" s="50" t="s">
        <v>860</v>
      </c>
      <c r="C591" s="50" t="s">
        <v>683</v>
      </c>
      <c r="D591" s="431" t="s">
        <v>849</v>
      </c>
      <c r="E591" s="429" t="s">
        <v>193</v>
      </c>
      <c r="F591" s="349" t="s">
        <v>304</v>
      </c>
      <c r="G591" s="85" t="s">
        <v>277</v>
      </c>
      <c r="H591" s="80" t="s">
        <v>200</v>
      </c>
      <c r="I591" s="85" t="s">
        <v>635</v>
      </c>
      <c r="J591" s="85">
        <v>18.510000000000002</v>
      </c>
      <c r="K591" s="353">
        <f t="shared" si="48"/>
        <v>120</v>
      </c>
      <c r="L591" s="354">
        <v>120</v>
      </c>
      <c r="M591" s="458" t="str">
        <f>IF(L591="nio","",VLOOKUP(L591,'3-Productie normen'!$B$31:$H$45,3,FALSE))</f>
        <v>3 x per week (40 weken)</v>
      </c>
      <c r="N591" s="355" t="e">
        <f t="shared" si="45"/>
        <v>#DIV/0!</v>
      </c>
      <c r="O591" s="356">
        <f>IF(L591="nio",0,IF(L591&gt;0,VLOOKUP(H591,'3-Productie normen'!A:P,VLOOKUP(L591,'3-Productie normen'!$B$31:$C$45,2,FALSE),FALSE)))/VLOOKUP(B591,'2-Kosten per locatie'!$A$13:$D$30,4,FALSE)</f>
        <v>0</v>
      </c>
      <c r="P591" s="81" t="str">
        <f>VLOOKUP(H591,'3-Productie normen'!A:T,20,FALSE)</f>
        <v>B</v>
      </c>
      <c r="Q591" s="457" t="s">
        <v>649</v>
      </c>
      <c r="S591" s="359">
        <f t="shared" si="46"/>
        <v>2221.2000000000003</v>
      </c>
    </row>
    <row r="592" spans="1:19" ht="14.1" customHeight="1">
      <c r="A592" s="71" t="e">
        <f t="shared" si="47"/>
        <v>#REF!</v>
      </c>
      <c r="B592" s="50" t="s">
        <v>860</v>
      </c>
      <c r="C592" s="50" t="s">
        <v>683</v>
      </c>
      <c r="D592" s="431" t="s">
        <v>849</v>
      </c>
      <c r="E592" s="429" t="s">
        <v>193</v>
      </c>
      <c r="F592" s="349" t="s">
        <v>305</v>
      </c>
      <c r="G592" s="85" t="s">
        <v>229</v>
      </c>
      <c r="H592" s="435" t="s">
        <v>865</v>
      </c>
      <c r="I592" s="85" t="s">
        <v>91</v>
      </c>
      <c r="J592" s="85">
        <v>8.31</v>
      </c>
      <c r="K592" s="353">
        <f t="shared" si="48"/>
        <v>200</v>
      </c>
      <c r="L592" s="354">
        <v>200</v>
      </c>
      <c r="M592" s="458" t="str">
        <f>IF(L592="nio","",VLOOKUP(L592,'3-Productie normen'!$B$31:$H$45,3,FALSE))</f>
        <v>5 x per week (40 weken)</v>
      </c>
      <c r="N592" s="355" t="e">
        <f t="shared" si="45"/>
        <v>#DIV/0!</v>
      </c>
      <c r="O592" s="356">
        <f>IF(L592="nio",0,IF(L592&gt;0,VLOOKUP(H592,'3-Productie normen'!A:P,VLOOKUP(L592,'3-Productie normen'!$B$31:$C$45,2,FALSE),FALSE)))/VLOOKUP(B592,'2-Kosten per locatie'!$A$13:$D$30,4,FALSE)</f>
        <v>0</v>
      </c>
      <c r="P592" s="81" t="str">
        <f>VLOOKUP(H592,'3-Productie normen'!A:T,20,FALSE)</f>
        <v>V</v>
      </c>
      <c r="Q592" s="457" t="s">
        <v>649</v>
      </c>
      <c r="S592" s="359">
        <f t="shared" si="46"/>
        <v>1662</v>
      </c>
    </row>
    <row r="593" spans="1:19" ht="14.1" customHeight="1">
      <c r="A593" s="71" t="e">
        <f t="shared" si="47"/>
        <v>#REF!</v>
      </c>
      <c r="B593" s="50" t="s">
        <v>860</v>
      </c>
      <c r="C593" s="50" t="s">
        <v>683</v>
      </c>
      <c r="D593" s="431" t="s">
        <v>849</v>
      </c>
      <c r="E593" s="429" t="s">
        <v>193</v>
      </c>
      <c r="F593" s="349" t="s">
        <v>370</v>
      </c>
      <c r="G593" s="85" t="s">
        <v>206</v>
      </c>
      <c r="H593" s="50" t="s">
        <v>855</v>
      </c>
      <c r="I593" s="85" t="s">
        <v>635</v>
      </c>
      <c r="J593" s="85">
        <v>3.81</v>
      </c>
      <c r="K593" s="353">
        <f t="shared" si="48"/>
        <v>12</v>
      </c>
      <c r="L593" s="354">
        <v>12</v>
      </c>
      <c r="M593" s="458" t="str">
        <f>IF(L593="nio","",VLOOKUP(L593,'3-Productie normen'!$B$31:$H$45,3,FALSE))</f>
        <v>1 x per maand</v>
      </c>
      <c r="N593" s="355" t="e">
        <f t="shared" si="45"/>
        <v>#DIV/0!</v>
      </c>
      <c r="O593" s="356">
        <f>IF(L593="nio",0,IF(L593&gt;0,VLOOKUP(H593,'3-Productie normen'!A:P,VLOOKUP(L593,'3-Productie normen'!$B$31:$C$45,2,FALSE),FALSE)))/VLOOKUP(B593,'2-Kosten per locatie'!$A$13:$D$30,4,FALSE)</f>
        <v>0</v>
      </c>
      <c r="P593" s="81" t="str">
        <f>VLOOKUP(H593,'3-Productie normen'!A:T,20,FALSE)</f>
        <v>V</v>
      </c>
      <c r="Q593" s="457" t="s">
        <v>649</v>
      </c>
      <c r="S593" s="359">
        <f t="shared" si="46"/>
        <v>45.72</v>
      </c>
    </row>
    <row r="594" spans="1:19" ht="14.1" customHeight="1">
      <c r="A594" s="71" t="e">
        <f t="shared" si="47"/>
        <v>#REF!</v>
      </c>
      <c r="B594" s="50" t="s">
        <v>860</v>
      </c>
      <c r="C594" s="50" t="s">
        <v>683</v>
      </c>
      <c r="D594" s="431" t="s">
        <v>853</v>
      </c>
      <c r="E594" s="429" t="s">
        <v>193</v>
      </c>
      <c r="F594" s="349" t="s">
        <v>306</v>
      </c>
      <c r="G594" s="85" t="s">
        <v>252</v>
      </c>
      <c r="H594" s="64" t="s">
        <v>200</v>
      </c>
      <c r="I594" s="85" t="s">
        <v>635</v>
      </c>
      <c r="J594" s="85">
        <v>42</v>
      </c>
      <c r="K594" s="353">
        <f t="shared" si="48"/>
        <v>255</v>
      </c>
      <c r="L594" s="354">
        <v>255</v>
      </c>
      <c r="M594" s="458" t="str">
        <f>IF(L594="nio","",VLOOKUP(L594,'3-Productie normen'!$B$31:$H$45,3,FALSE))</f>
        <v>5 x per week (52 weken)</v>
      </c>
      <c r="N594" s="355" t="e">
        <f t="shared" si="45"/>
        <v>#DIV/0!</v>
      </c>
      <c r="O594" s="356">
        <f>IF(L594="nio",0,IF(L594&gt;0,VLOOKUP(H594,'3-Productie normen'!A:P,VLOOKUP(L594,'3-Productie normen'!$B$31:$C$45,2,FALSE),FALSE)))/VLOOKUP(B594,'2-Kosten per locatie'!$A$13:$D$30,4,FALSE)</f>
        <v>0</v>
      </c>
      <c r="P594" s="81" t="str">
        <f>VLOOKUP(H594,'3-Productie normen'!A:T,20,FALSE)</f>
        <v>B</v>
      </c>
      <c r="Q594" s="457" t="s">
        <v>779</v>
      </c>
      <c r="S594" s="359">
        <f t="shared" si="46"/>
        <v>10710</v>
      </c>
    </row>
    <row r="595" spans="1:19" ht="14.1" customHeight="1">
      <c r="A595" s="71" t="e">
        <f t="shared" si="47"/>
        <v>#REF!</v>
      </c>
      <c r="B595" s="50" t="s">
        <v>860</v>
      </c>
      <c r="C595" s="50" t="s">
        <v>683</v>
      </c>
      <c r="D595" s="431" t="s">
        <v>849</v>
      </c>
      <c r="E595" s="429" t="s">
        <v>193</v>
      </c>
      <c r="F595" s="349" t="s">
        <v>307</v>
      </c>
      <c r="G595" s="85" t="s">
        <v>196</v>
      </c>
      <c r="H595" s="439" t="s">
        <v>195</v>
      </c>
      <c r="I595" s="85" t="s">
        <v>635</v>
      </c>
      <c r="J595" s="85">
        <v>63.52</v>
      </c>
      <c r="K595" s="353">
        <f t="shared" si="48"/>
        <v>255</v>
      </c>
      <c r="L595" s="354">
        <v>255</v>
      </c>
      <c r="M595" s="458" t="str">
        <f>IF(L595="nio","",VLOOKUP(L595,'3-Productie normen'!$B$31:$H$45,3,FALSE))</f>
        <v>5 x per week (52 weken)</v>
      </c>
      <c r="N595" s="355" t="e">
        <f t="shared" si="45"/>
        <v>#DIV/0!</v>
      </c>
      <c r="O595" s="356">
        <f>IF(L595="nio",0,IF(L595&gt;0,VLOOKUP(H595,'3-Productie normen'!A:P,VLOOKUP(L595,'3-Productie normen'!$B$31:$C$45,2,FALSE),FALSE)))/VLOOKUP(B595,'2-Kosten per locatie'!$A$13:$D$30,4,FALSE)</f>
        <v>0</v>
      </c>
      <c r="P595" s="81" t="str">
        <f>VLOOKUP(H595,'3-Productie normen'!A:T,20,FALSE)</f>
        <v>V</v>
      </c>
      <c r="Q595" s="457"/>
      <c r="S595" s="359">
        <f t="shared" si="46"/>
        <v>16197.6</v>
      </c>
    </row>
    <row r="596" spans="1:19" ht="14.1" customHeight="1">
      <c r="A596" s="71" t="e">
        <f t="shared" si="47"/>
        <v>#REF!</v>
      </c>
      <c r="B596" s="50" t="s">
        <v>860</v>
      </c>
      <c r="C596" s="50" t="s">
        <v>683</v>
      </c>
      <c r="D596" s="431" t="s">
        <v>849</v>
      </c>
      <c r="E596" s="429" t="s">
        <v>193</v>
      </c>
      <c r="F596" s="349" t="s">
        <v>307</v>
      </c>
      <c r="G596" s="85" t="s">
        <v>196</v>
      </c>
      <c r="H596" s="439" t="s">
        <v>195</v>
      </c>
      <c r="I596" s="85" t="s">
        <v>634</v>
      </c>
      <c r="J596" s="85">
        <v>1.5</v>
      </c>
      <c r="K596" s="353">
        <f t="shared" si="48"/>
        <v>255</v>
      </c>
      <c r="L596" s="354">
        <v>255</v>
      </c>
      <c r="M596" s="458" t="str">
        <f>IF(L596="nio","",VLOOKUP(L596,'3-Productie normen'!$B$31:$H$45,3,FALSE))</f>
        <v>5 x per week (52 weken)</v>
      </c>
      <c r="N596" s="355" t="e">
        <f t="shared" si="45"/>
        <v>#DIV/0!</v>
      </c>
      <c r="O596" s="356">
        <f>IF(L596="nio",0,IF(L596&gt;0,VLOOKUP(H596,'3-Productie normen'!A:P,VLOOKUP(L596,'3-Productie normen'!$B$31:$C$45,2,FALSE),FALSE)))/VLOOKUP(B596,'2-Kosten per locatie'!$A$13:$D$30,4,FALSE)</f>
        <v>0</v>
      </c>
      <c r="P596" s="81" t="str">
        <f>VLOOKUP(H596,'3-Productie normen'!A:T,20,FALSE)</f>
        <v>V</v>
      </c>
      <c r="Q596" s="457"/>
      <c r="S596" s="359">
        <f t="shared" si="46"/>
        <v>382.5</v>
      </c>
    </row>
    <row r="597" spans="1:19" ht="14.1" customHeight="1">
      <c r="A597" s="71" t="e">
        <f t="shared" si="47"/>
        <v>#REF!</v>
      </c>
      <c r="B597" s="50" t="s">
        <v>860</v>
      </c>
      <c r="C597" s="50" t="s">
        <v>683</v>
      </c>
      <c r="D597" s="431" t="s">
        <v>849</v>
      </c>
      <c r="E597" s="429" t="s">
        <v>193</v>
      </c>
      <c r="F597" s="349" t="s">
        <v>308</v>
      </c>
      <c r="G597" s="85" t="s">
        <v>283</v>
      </c>
      <c r="H597" s="439" t="s">
        <v>195</v>
      </c>
      <c r="I597" s="85" t="s">
        <v>635</v>
      </c>
      <c r="J597" s="85">
        <v>28.22</v>
      </c>
      <c r="K597" s="353">
        <f t="shared" si="48"/>
        <v>200</v>
      </c>
      <c r="L597" s="354">
        <v>200</v>
      </c>
      <c r="M597" s="458" t="str">
        <f>IF(L597="nio","",VLOOKUP(L597,'3-Productie normen'!$B$31:$H$45,3,FALSE))</f>
        <v>5 x per week (40 weken)</v>
      </c>
      <c r="N597" s="355" t="e">
        <f t="shared" si="45"/>
        <v>#DIV/0!</v>
      </c>
      <c r="O597" s="356">
        <f>IF(L597="nio",0,IF(L597&gt;0,VLOOKUP(H597,'3-Productie normen'!A:P,VLOOKUP(L597,'3-Productie normen'!$B$31:$C$45,2,FALSE),FALSE)))/VLOOKUP(B597,'2-Kosten per locatie'!$A$13:$D$30,4,FALSE)</f>
        <v>0</v>
      </c>
      <c r="P597" s="81" t="str">
        <f>VLOOKUP(H597,'3-Productie normen'!A:T,20,FALSE)</f>
        <v>V</v>
      </c>
      <c r="Q597" s="457" t="s">
        <v>649</v>
      </c>
      <c r="S597" s="359">
        <f t="shared" si="46"/>
        <v>5644</v>
      </c>
    </row>
    <row r="598" spans="1:19" ht="14.1" customHeight="1">
      <c r="A598" s="71" t="e">
        <f t="shared" si="47"/>
        <v>#REF!</v>
      </c>
      <c r="B598" s="50" t="s">
        <v>860</v>
      </c>
      <c r="C598" s="50" t="s">
        <v>683</v>
      </c>
      <c r="D598" s="431" t="s">
        <v>849</v>
      </c>
      <c r="E598" s="429" t="s">
        <v>193</v>
      </c>
      <c r="F598" s="349" t="s">
        <v>309</v>
      </c>
      <c r="G598" s="85" t="s">
        <v>223</v>
      </c>
      <c r="H598" s="85" t="s">
        <v>16</v>
      </c>
      <c r="I598" s="85" t="s">
        <v>636</v>
      </c>
      <c r="J598" s="85">
        <v>7.11</v>
      </c>
      <c r="K598" s="353">
        <f t="shared" si="48"/>
        <v>201</v>
      </c>
      <c r="L598" s="354">
        <v>201</v>
      </c>
      <c r="M598" s="458" t="str">
        <f>IF(L598="nio","",VLOOKUP(L598,'3-Productie normen'!$B$31:$H$45,3,FALSE))</f>
        <v>5 x per week (40 weken + 1 Zomer refreshbeurt)</v>
      </c>
      <c r="N598" s="355" t="e">
        <f t="shared" si="45"/>
        <v>#DIV/0!</v>
      </c>
      <c r="O598" s="356">
        <f>IF(L598="nio",0,IF(L598&gt;0,VLOOKUP(H598,'3-Productie normen'!A:P,VLOOKUP(L598,'3-Productie normen'!$B$31:$C$45,2,FALSE),FALSE)))/VLOOKUP(B598,'2-Kosten per locatie'!$A$13:$D$30,4,FALSE)</f>
        <v>0</v>
      </c>
      <c r="P598" s="81" t="str">
        <f>VLOOKUP(H598,'3-Productie normen'!A:T,20,FALSE)</f>
        <v>S</v>
      </c>
      <c r="Q598" s="457" t="s">
        <v>694</v>
      </c>
      <c r="S598" s="359">
        <f t="shared" si="46"/>
        <v>1429.1100000000001</v>
      </c>
    </row>
    <row r="599" spans="1:19" ht="14.1" customHeight="1">
      <c r="A599" s="71" t="e">
        <f t="shared" si="47"/>
        <v>#REF!</v>
      </c>
      <c r="B599" s="50" t="s">
        <v>860</v>
      </c>
      <c r="C599" s="50" t="s">
        <v>683</v>
      </c>
      <c r="D599" s="431" t="s">
        <v>849</v>
      </c>
      <c r="E599" s="429" t="s">
        <v>193</v>
      </c>
      <c r="F599" s="349" t="s">
        <v>310</v>
      </c>
      <c r="G599" s="85" t="s">
        <v>223</v>
      </c>
      <c r="H599" s="85" t="s">
        <v>16</v>
      </c>
      <c r="I599" s="85" t="s">
        <v>636</v>
      </c>
      <c r="J599" s="85">
        <v>7.11</v>
      </c>
      <c r="K599" s="353">
        <f t="shared" si="48"/>
        <v>201</v>
      </c>
      <c r="L599" s="354">
        <v>201</v>
      </c>
      <c r="M599" s="458" t="str">
        <f>IF(L599="nio","",VLOOKUP(L599,'3-Productie normen'!$B$31:$H$45,3,FALSE))</f>
        <v>5 x per week (40 weken + 1 Zomer refreshbeurt)</v>
      </c>
      <c r="N599" s="355" t="e">
        <f t="shared" si="45"/>
        <v>#DIV/0!</v>
      </c>
      <c r="O599" s="356">
        <f>IF(L599="nio",0,IF(L599&gt;0,VLOOKUP(H599,'3-Productie normen'!A:P,VLOOKUP(L599,'3-Productie normen'!$B$31:$C$45,2,FALSE),FALSE)))/VLOOKUP(B599,'2-Kosten per locatie'!$A$13:$D$30,4,FALSE)</f>
        <v>0</v>
      </c>
      <c r="P599" s="81" t="str">
        <f>VLOOKUP(H599,'3-Productie normen'!A:T,20,FALSE)</f>
        <v>S</v>
      </c>
      <c r="Q599" s="457" t="s">
        <v>694</v>
      </c>
      <c r="S599" s="359">
        <f t="shared" si="46"/>
        <v>1429.1100000000001</v>
      </c>
    </row>
    <row r="600" spans="1:19" ht="14.1" customHeight="1">
      <c r="A600" s="71" t="e">
        <f t="shared" si="47"/>
        <v>#REF!</v>
      </c>
      <c r="B600" s="50" t="s">
        <v>860</v>
      </c>
      <c r="C600" s="50" t="s">
        <v>683</v>
      </c>
      <c r="D600" s="431" t="s">
        <v>849</v>
      </c>
      <c r="E600" s="429" t="s">
        <v>193</v>
      </c>
      <c r="F600" s="349" t="s">
        <v>311</v>
      </c>
      <c r="G600" s="85" t="s">
        <v>254</v>
      </c>
      <c r="H600" s="85" t="s">
        <v>200</v>
      </c>
      <c r="I600" s="85" t="s">
        <v>635</v>
      </c>
      <c r="J600" s="85">
        <v>34.659999999999997</v>
      </c>
      <c r="K600" s="353">
        <f t="shared" si="48"/>
        <v>120</v>
      </c>
      <c r="L600" s="354">
        <v>120</v>
      </c>
      <c r="M600" s="458" t="str">
        <f>IF(L600="nio","",VLOOKUP(L600,'3-Productie normen'!$B$31:$H$45,3,FALSE))</f>
        <v>3 x per week (40 weken)</v>
      </c>
      <c r="N600" s="355" t="e">
        <f t="shared" si="45"/>
        <v>#DIV/0!</v>
      </c>
      <c r="O600" s="356">
        <f>IF(L600="nio",0,IF(L600&gt;0,VLOOKUP(H600,'3-Productie normen'!A:P,VLOOKUP(L600,'3-Productie normen'!$B$31:$C$45,2,FALSE),FALSE)))/VLOOKUP(B600,'2-Kosten per locatie'!$A$13:$D$30,4,FALSE)</f>
        <v>0</v>
      </c>
      <c r="P600" s="81" t="str">
        <f>VLOOKUP(H600,'3-Productie normen'!A:T,20,FALSE)</f>
        <v>B</v>
      </c>
      <c r="Q600" s="457" t="s">
        <v>649</v>
      </c>
      <c r="S600" s="359">
        <f t="shared" si="46"/>
        <v>4159.2</v>
      </c>
    </row>
    <row r="601" spans="1:19" ht="14.1" customHeight="1">
      <c r="A601" s="71" t="e">
        <f t="shared" si="47"/>
        <v>#REF!</v>
      </c>
      <c r="B601" s="50" t="s">
        <v>860</v>
      </c>
      <c r="C601" s="50" t="s">
        <v>683</v>
      </c>
      <c r="D601" s="431" t="s">
        <v>849</v>
      </c>
      <c r="E601" s="429" t="s">
        <v>193</v>
      </c>
      <c r="F601" s="349" t="s">
        <v>312</v>
      </c>
      <c r="G601" s="85" t="s">
        <v>420</v>
      </c>
      <c r="H601" s="80" t="s">
        <v>200</v>
      </c>
      <c r="I601" s="85" t="s">
        <v>635</v>
      </c>
      <c r="J601" s="85">
        <v>17.27</v>
      </c>
      <c r="K601" s="353">
        <f t="shared" si="48"/>
        <v>120</v>
      </c>
      <c r="L601" s="354">
        <v>120</v>
      </c>
      <c r="M601" s="458" t="str">
        <f>IF(L601="nio","",VLOOKUP(L601,'3-Productie normen'!$B$31:$H$45,3,FALSE))</f>
        <v>3 x per week (40 weken)</v>
      </c>
      <c r="N601" s="355" t="e">
        <f t="shared" si="45"/>
        <v>#DIV/0!</v>
      </c>
      <c r="O601" s="356">
        <f>IF(L601="nio",0,IF(L601&gt;0,VLOOKUP(H601,'3-Productie normen'!A:P,VLOOKUP(L601,'3-Productie normen'!$B$31:$C$45,2,FALSE),FALSE)))/VLOOKUP(B601,'2-Kosten per locatie'!$A$13:$D$30,4,FALSE)</f>
        <v>0</v>
      </c>
      <c r="P601" s="81" t="str">
        <f>VLOOKUP(H601,'3-Productie normen'!A:T,20,FALSE)</f>
        <v>B</v>
      </c>
      <c r="Q601" s="457" t="s">
        <v>649</v>
      </c>
      <c r="S601" s="359">
        <f t="shared" si="46"/>
        <v>2072.4</v>
      </c>
    </row>
    <row r="602" spans="1:19" ht="14.1" customHeight="1">
      <c r="A602" s="71" t="e">
        <f t="shared" si="47"/>
        <v>#REF!</v>
      </c>
      <c r="B602" s="50" t="s">
        <v>860</v>
      </c>
      <c r="C602" s="50" t="s">
        <v>683</v>
      </c>
      <c r="D602" s="431" t="s">
        <v>849</v>
      </c>
      <c r="E602" s="429" t="s">
        <v>193</v>
      </c>
      <c r="F602" s="349" t="s">
        <v>315</v>
      </c>
      <c r="G602" s="85" t="s">
        <v>229</v>
      </c>
      <c r="H602" s="435" t="s">
        <v>865</v>
      </c>
      <c r="I602" s="85" t="s">
        <v>644</v>
      </c>
      <c r="J602" s="85">
        <v>6.3</v>
      </c>
      <c r="K602" s="353">
        <f t="shared" si="48"/>
        <v>200</v>
      </c>
      <c r="L602" s="354">
        <v>200</v>
      </c>
      <c r="M602" s="458" t="str">
        <f>IF(L602="nio","",VLOOKUP(L602,'3-Productie normen'!$B$31:$H$45,3,FALSE))</f>
        <v>5 x per week (40 weken)</v>
      </c>
      <c r="N602" s="355" t="e">
        <f t="shared" si="45"/>
        <v>#DIV/0!</v>
      </c>
      <c r="O602" s="356">
        <f>IF(L602="nio",0,IF(L602&gt;0,VLOOKUP(H602,'3-Productie normen'!A:P,VLOOKUP(L602,'3-Productie normen'!$B$31:$C$45,2,FALSE),FALSE)))/VLOOKUP(B602,'2-Kosten per locatie'!$A$13:$D$30,4,FALSE)</f>
        <v>0</v>
      </c>
      <c r="P602" s="81" t="str">
        <f>VLOOKUP(H602,'3-Productie normen'!A:T,20,FALSE)</f>
        <v>V</v>
      </c>
      <c r="Q602" s="457" t="s">
        <v>649</v>
      </c>
      <c r="S602" s="359">
        <f t="shared" si="46"/>
        <v>1260</v>
      </c>
    </row>
    <row r="603" spans="1:19" ht="14.1" customHeight="1">
      <c r="A603" s="71" t="e">
        <f t="shared" si="47"/>
        <v>#REF!</v>
      </c>
      <c r="B603" s="50" t="s">
        <v>860</v>
      </c>
      <c r="C603" s="50" t="s">
        <v>683</v>
      </c>
      <c r="D603" s="431" t="s">
        <v>849</v>
      </c>
      <c r="E603" s="429" t="s">
        <v>193</v>
      </c>
      <c r="F603" s="349" t="s">
        <v>316</v>
      </c>
      <c r="G603" s="85" t="s">
        <v>219</v>
      </c>
      <c r="H603" s="50" t="s">
        <v>16</v>
      </c>
      <c r="I603" s="85" t="s">
        <v>636</v>
      </c>
      <c r="J603" s="85">
        <v>4.68</v>
      </c>
      <c r="K603" s="353">
        <f t="shared" si="48"/>
        <v>201</v>
      </c>
      <c r="L603" s="354">
        <v>201</v>
      </c>
      <c r="M603" s="458" t="str">
        <f>IF(L603="nio","",VLOOKUP(L603,'3-Productie normen'!$B$31:$H$45,3,FALSE))</f>
        <v>5 x per week (40 weken + 1 Zomer refreshbeurt)</v>
      </c>
      <c r="N603" s="355" t="e">
        <f t="shared" si="45"/>
        <v>#DIV/0!</v>
      </c>
      <c r="O603" s="356">
        <f>IF(L603="nio",0,IF(L603&gt;0,VLOOKUP(H603,'3-Productie normen'!A:P,VLOOKUP(L603,'3-Productie normen'!$B$31:$C$45,2,FALSE),FALSE)))/VLOOKUP(B603,'2-Kosten per locatie'!$A$13:$D$30,4,FALSE)</f>
        <v>0</v>
      </c>
      <c r="P603" s="81" t="str">
        <f>VLOOKUP(H603,'3-Productie normen'!A:T,20,FALSE)</f>
        <v>S</v>
      </c>
      <c r="Q603" s="457" t="s">
        <v>780</v>
      </c>
      <c r="S603" s="359">
        <f t="shared" si="46"/>
        <v>940.68</v>
      </c>
    </row>
    <row r="604" spans="1:19" ht="14.1" customHeight="1">
      <c r="A604" s="71" t="e">
        <f t="shared" si="47"/>
        <v>#REF!</v>
      </c>
      <c r="B604" s="50" t="s">
        <v>860</v>
      </c>
      <c r="C604" s="50" t="s">
        <v>683</v>
      </c>
      <c r="D604" s="431" t="s">
        <v>849</v>
      </c>
      <c r="E604" s="429" t="s">
        <v>193</v>
      </c>
      <c r="F604" s="349" t="s">
        <v>319</v>
      </c>
      <c r="G604" s="85" t="s">
        <v>206</v>
      </c>
      <c r="H604" s="50" t="s">
        <v>855</v>
      </c>
      <c r="I604" s="85" t="s">
        <v>635</v>
      </c>
      <c r="J604" s="85">
        <v>2.42</v>
      </c>
      <c r="K604" s="353">
        <f t="shared" si="48"/>
        <v>12</v>
      </c>
      <c r="L604" s="354">
        <v>12</v>
      </c>
      <c r="M604" s="458" t="str">
        <f>IF(L604="nio","",VLOOKUP(L604,'3-Productie normen'!$B$31:$H$45,3,FALSE))</f>
        <v>1 x per maand</v>
      </c>
      <c r="N604" s="355" t="e">
        <f t="shared" si="45"/>
        <v>#DIV/0!</v>
      </c>
      <c r="O604" s="356">
        <f>IF(L604="nio",0,IF(L604&gt;0,VLOOKUP(H604,'3-Productie normen'!A:P,VLOOKUP(L604,'3-Productie normen'!$B$31:$C$45,2,FALSE),FALSE)))/VLOOKUP(B604,'2-Kosten per locatie'!$A$13:$D$30,4,FALSE)</f>
        <v>0</v>
      </c>
      <c r="P604" s="81" t="str">
        <f>VLOOKUP(H604,'3-Productie normen'!A:T,20,FALSE)</f>
        <v>V</v>
      </c>
      <c r="Q604" s="457" t="s">
        <v>649</v>
      </c>
      <c r="S604" s="359">
        <f t="shared" si="46"/>
        <v>29.04</v>
      </c>
    </row>
    <row r="605" spans="1:19" ht="14.1" customHeight="1">
      <c r="A605" s="71" t="e">
        <f t="shared" si="47"/>
        <v>#REF!</v>
      </c>
      <c r="B605" s="50" t="s">
        <v>860</v>
      </c>
      <c r="C605" s="50" t="s">
        <v>683</v>
      </c>
      <c r="D605" s="431" t="s">
        <v>849</v>
      </c>
      <c r="E605" s="429" t="s">
        <v>193</v>
      </c>
      <c r="F605" s="349" t="s">
        <v>320</v>
      </c>
      <c r="G605" s="85" t="s">
        <v>212</v>
      </c>
      <c r="H605" s="50" t="s">
        <v>855</v>
      </c>
      <c r="I605" s="85" t="s">
        <v>636</v>
      </c>
      <c r="J605" s="85">
        <v>3.35</v>
      </c>
      <c r="K605" s="353">
        <f t="shared" si="48"/>
        <v>12</v>
      </c>
      <c r="L605" s="354">
        <v>12</v>
      </c>
      <c r="M605" s="458" t="str">
        <f>IF(L605="nio","",VLOOKUP(L605,'3-Productie normen'!$B$31:$H$45,3,FALSE))</f>
        <v>1 x per maand</v>
      </c>
      <c r="N605" s="355" t="e">
        <f t="shared" si="45"/>
        <v>#DIV/0!</v>
      </c>
      <c r="O605" s="356">
        <f>IF(L605="nio",0,IF(L605&gt;0,VLOOKUP(H605,'3-Productie normen'!A:P,VLOOKUP(L605,'3-Productie normen'!$B$31:$C$45,2,FALSE),FALSE)))/VLOOKUP(B605,'2-Kosten per locatie'!$A$13:$D$30,4,FALSE)</f>
        <v>0</v>
      </c>
      <c r="P605" s="81" t="str">
        <f>VLOOKUP(H605,'3-Productie normen'!A:T,20,FALSE)</f>
        <v>V</v>
      </c>
      <c r="Q605" s="457" t="s">
        <v>692</v>
      </c>
      <c r="S605" s="359">
        <f t="shared" si="46"/>
        <v>40.200000000000003</v>
      </c>
    </row>
    <row r="606" spans="1:19" ht="14.1" customHeight="1">
      <c r="A606" s="71" t="e">
        <f t="shared" si="47"/>
        <v>#REF!</v>
      </c>
      <c r="B606" s="50" t="s">
        <v>860</v>
      </c>
      <c r="C606" s="50" t="s">
        <v>683</v>
      </c>
      <c r="D606" s="431" t="s">
        <v>849</v>
      </c>
      <c r="E606" s="429" t="s">
        <v>193</v>
      </c>
      <c r="F606" s="349" t="s">
        <v>322</v>
      </c>
      <c r="G606" s="85" t="s">
        <v>270</v>
      </c>
      <c r="H606" s="85" t="s">
        <v>237</v>
      </c>
      <c r="I606" s="85" t="s">
        <v>635</v>
      </c>
      <c r="J606" s="85">
        <v>47.48</v>
      </c>
      <c r="K606" s="353">
        <f t="shared" si="48"/>
        <v>201</v>
      </c>
      <c r="L606" s="354">
        <v>201</v>
      </c>
      <c r="M606" s="458" t="str">
        <f>IF(L606="nio","",VLOOKUP(L606,'3-Productie normen'!$B$31:$H$45,3,FALSE))</f>
        <v>5 x per week (40 weken + 1 Zomer refreshbeurt)</v>
      </c>
      <c r="N606" s="355" t="e">
        <f t="shared" si="45"/>
        <v>#DIV/0!</v>
      </c>
      <c r="O606" s="356">
        <f>IF(L606="nio",0,IF(L606&gt;0,VLOOKUP(H606,'3-Productie normen'!A:P,VLOOKUP(L606,'3-Productie normen'!$B$31:$C$45,2,FALSE),FALSE)))/VLOOKUP(B606,'2-Kosten per locatie'!$A$13:$D$30,4,FALSE)</f>
        <v>0</v>
      </c>
      <c r="P606" s="81" t="str">
        <f>VLOOKUP(H606,'3-Productie normen'!A:T,20,FALSE)</f>
        <v>L</v>
      </c>
      <c r="Q606" s="457" t="s">
        <v>707</v>
      </c>
      <c r="S606" s="359">
        <f t="shared" si="46"/>
        <v>9543.48</v>
      </c>
    </row>
    <row r="607" spans="1:19" ht="14.1" customHeight="1">
      <c r="A607" s="71" t="e">
        <f t="shared" si="47"/>
        <v>#REF!</v>
      </c>
      <c r="B607" s="50" t="s">
        <v>860</v>
      </c>
      <c r="C607" s="50" t="s">
        <v>683</v>
      </c>
      <c r="D607" s="431" t="s">
        <v>849</v>
      </c>
      <c r="E607" s="429" t="s">
        <v>193</v>
      </c>
      <c r="F607" s="349" t="s">
        <v>323</v>
      </c>
      <c r="G607" s="85" t="s">
        <v>185</v>
      </c>
      <c r="H607" s="80" t="s">
        <v>866</v>
      </c>
      <c r="I607" s="85" t="s">
        <v>635</v>
      </c>
      <c r="J607" s="85">
        <v>2.35</v>
      </c>
      <c r="K607" s="353">
        <f t="shared" si="48"/>
        <v>40</v>
      </c>
      <c r="L607" s="354">
        <v>40</v>
      </c>
      <c r="M607" s="458" t="str">
        <f>IF(L607="nio","",VLOOKUP(L607,'3-Productie normen'!$B$31:$H$45,3,FALSE))</f>
        <v>1 x per week (40 weken)</v>
      </c>
      <c r="N607" s="355" t="e">
        <f t="shared" si="45"/>
        <v>#DIV/0!</v>
      </c>
      <c r="O607" s="356">
        <f>IF(L607="nio",0,IF(L607&gt;0,VLOOKUP(H607,'3-Productie normen'!A:P,VLOOKUP(L607,'3-Productie normen'!$B$31:$C$45,2,FALSE),FALSE)))/VLOOKUP(B607,'2-Kosten per locatie'!$A$13:$D$30,4,FALSE)</f>
        <v>0</v>
      </c>
      <c r="P607" s="81" t="str">
        <f>VLOOKUP(H607,'3-Productie normen'!A:T,20,FALSE)</f>
        <v>V</v>
      </c>
      <c r="Q607" s="457" t="s">
        <v>649</v>
      </c>
      <c r="S607" s="359">
        <f t="shared" si="46"/>
        <v>94</v>
      </c>
    </row>
    <row r="608" spans="1:19" ht="14.1" customHeight="1">
      <c r="A608" s="71" t="e">
        <f t="shared" si="47"/>
        <v>#REF!</v>
      </c>
      <c r="B608" s="50" t="s">
        <v>860</v>
      </c>
      <c r="C608" s="50" t="s">
        <v>683</v>
      </c>
      <c r="D608" s="431" t="s">
        <v>849</v>
      </c>
      <c r="E608" s="429" t="s">
        <v>193</v>
      </c>
      <c r="F608" s="349" t="s">
        <v>326</v>
      </c>
      <c r="G608" s="85" t="s">
        <v>198</v>
      </c>
      <c r="H608" s="439" t="s">
        <v>195</v>
      </c>
      <c r="I608" s="85" t="s">
        <v>635</v>
      </c>
      <c r="J608" s="85">
        <v>12.35</v>
      </c>
      <c r="K608" s="353">
        <f t="shared" si="48"/>
        <v>200</v>
      </c>
      <c r="L608" s="354">
        <v>200</v>
      </c>
      <c r="M608" s="458" t="str">
        <f>IF(L608="nio","",VLOOKUP(L608,'3-Productie normen'!$B$31:$H$45,3,FALSE))</f>
        <v>5 x per week (40 weken)</v>
      </c>
      <c r="N608" s="355" t="e">
        <f t="shared" si="45"/>
        <v>#DIV/0!</v>
      </c>
      <c r="O608" s="356">
        <f>IF(L608="nio",0,IF(L608&gt;0,VLOOKUP(H608,'3-Productie normen'!A:P,VLOOKUP(L608,'3-Productie normen'!$B$31:$C$45,2,FALSE),FALSE)))/VLOOKUP(B608,'2-Kosten per locatie'!$A$13:$D$30,4,FALSE)</f>
        <v>0</v>
      </c>
      <c r="P608" s="81" t="str">
        <f>VLOOKUP(H608,'3-Productie normen'!A:T,20,FALSE)</f>
        <v>V</v>
      </c>
      <c r="Q608" s="457" t="s">
        <v>649</v>
      </c>
      <c r="S608" s="359">
        <f t="shared" si="46"/>
        <v>2470</v>
      </c>
    </row>
    <row r="609" spans="1:19" ht="14.1" customHeight="1">
      <c r="A609" s="71" t="e">
        <f t="shared" si="47"/>
        <v>#REF!</v>
      </c>
      <c r="B609" s="50" t="s">
        <v>860</v>
      </c>
      <c r="C609" s="50" t="s">
        <v>683</v>
      </c>
      <c r="D609" s="431" t="s">
        <v>849</v>
      </c>
      <c r="E609" s="429" t="s">
        <v>193</v>
      </c>
      <c r="F609" s="349" t="s">
        <v>328</v>
      </c>
      <c r="G609" s="85" t="s">
        <v>478</v>
      </c>
      <c r="H609" s="439" t="s">
        <v>195</v>
      </c>
      <c r="I609" s="85" t="s">
        <v>634</v>
      </c>
      <c r="J609" s="85">
        <v>12.19</v>
      </c>
      <c r="K609" s="353">
        <f t="shared" si="48"/>
        <v>200</v>
      </c>
      <c r="L609" s="354">
        <v>200</v>
      </c>
      <c r="M609" s="458" t="str">
        <f>IF(L609="nio","",VLOOKUP(L609,'3-Productie normen'!$B$31:$H$45,3,FALSE))</f>
        <v>5 x per week (40 weken)</v>
      </c>
      <c r="N609" s="355" t="e">
        <f t="shared" si="45"/>
        <v>#DIV/0!</v>
      </c>
      <c r="O609" s="356">
        <f>IF(L609="nio",0,IF(L609&gt;0,VLOOKUP(H609,'3-Productie normen'!A:P,VLOOKUP(L609,'3-Productie normen'!$B$31:$C$45,2,FALSE),FALSE)))/VLOOKUP(B609,'2-Kosten per locatie'!$A$13:$D$30,4,FALSE)</f>
        <v>0</v>
      </c>
      <c r="P609" s="81" t="str">
        <f>VLOOKUP(H609,'3-Productie normen'!A:T,20,FALSE)</f>
        <v>V</v>
      </c>
      <c r="Q609" s="457" t="s">
        <v>649</v>
      </c>
      <c r="S609" s="359">
        <f t="shared" si="46"/>
        <v>2438</v>
      </c>
    </row>
    <row r="610" spans="1:19" ht="14.1" customHeight="1">
      <c r="A610" s="71" t="e">
        <f t="shared" si="47"/>
        <v>#REF!</v>
      </c>
      <c r="B610" s="50" t="s">
        <v>860</v>
      </c>
      <c r="C610" s="50" t="s">
        <v>683</v>
      </c>
      <c r="D610" s="431" t="s">
        <v>849</v>
      </c>
      <c r="E610" s="429" t="s">
        <v>193</v>
      </c>
      <c r="F610" s="349" t="s">
        <v>329</v>
      </c>
      <c r="G610" s="85" t="s">
        <v>206</v>
      </c>
      <c r="H610" s="50" t="s">
        <v>855</v>
      </c>
      <c r="I610" s="85" t="s">
        <v>635</v>
      </c>
      <c r="J610" s="85">
        <v>3.18</v>
      </c>
      <c r="K610" s="353">
        <f t="shared" si="48"/>
        <v>12</v>
      </c>
      <c r="L610" s="354">
        <v>12</v>
      </c>
      <c r="M610" s="458" t="str">
        <f>IF(L610="nio","",VLOOKUP(L610,'3-Productie normen'!$B$31:$H$45,3,FALSE))</f>
        <v>1 x per maand</v>
      </c>
      <c r="N610" s="355" t="e">
        <f t="shared" si="45"/>
        <v>#DIV/0!</v>
      </c>
      <c r="O610" s="356">
        <f>IF(L610="nio",0,IF(L610&gt;0,VLOOKUP(H610,'3-Productie normen'!A:P,VLOOKUP(L610,'3-Productie normen'!$B$31:$C$45,2,FALSE),FALSE)))/VLOOKUP(B610,'2-Kosten per locatie'!$A$13:$D$30,4,FALSE)</f>
        <v>0</v>
      </c>
      <c r="P610" s="81" t="str">
        <f>VLOOKUP(H610,'3-Productie normen'!A:T,20,FALSE)</f>
        <v>V</v>
      </c>
      <c r="Q610" s="457" t="s">
        <v>649</v>
      </c>
      <c r="S610" s="359">
        <f t="shared" si="46"/>
        <v>38.160000000000004</v>
      </c>
    </row>
    <row r="611" spans="1:19" ht="14.1" customHeight="1">
      <c r="A611" s="71" t="e">
        <f t="shared" si="47"/>
        <v>#REF!</v>
      </c>
      <c r="B611" s="50" t="s">
        <v>860</v>
      </c>
      <c r="C611" s="50" t="s">
        <v>683</v>
      </c>
      <c r="D611" s="431" t="s">
        <v>853</v>
      </c>
      <c r="E611" s="429" t="s">
        <v>193</v>
      </c>
      <c r="F611" s="349" t="s">
        <v>335</v>
      </c>
      <c r="G611" s="85" t="s">
        <v>355</v>
      </c>
      <c r="H611" s="85" t="s">
        <v>237</v>
      </c>
      <c r="I611" s="85" t="s">
        <v>635</v>
      </c>
      <c r="J611" s="85">
        <v>53</v>
      </c>
      <c r="K611" s="353">
        <f t="shared" si="48"/>
        <v>201</v>
      </c>
      <c r="L611" s="354">
        <v>201</v>
      </c>
      <c r="M611" s="458" t="str">
        <f>IF(L611="nio","",VLOOKUP(L611,'3-Productie normen'!$B$31:$H$45,3,FALSE))</f>
        <v>5 x per week (40 weken + 1 Zomer refreshbeurt)</v>
      </c>
      <c r="N611" s="355" t="e">
        <f t="shared" ref="N611:N655" si="49">IF(L611="nio",0,IF(L611&gt;0,L611*J611/O611,0))</f>
        <v>#DIV/0!</v>
      </c>
      <c r="O611" s="356">
        <f>IF(L611="nio",0,IF(L611&gt;0,VLOOKUP(H611,'3-Productie normen'!A:P,VLOOKUP(L611,'3-Productie normen'!$B$31:$C$45,2,FALSE),FALSE)))/VLOOKUP(B611,'2-Kosten per locatie'!$A$13:$D$30,4,FALSE)</f>
        <v>0</v>
      </c>
      <c r="P611" s="81" t="str">
        <f>VLOOKUP(H611,'3-Productie normen'!A:T,20,FALSE)</f>
        <v>L</v>
      </c>
      <c r="Q611" s="457" t="s">
        <v>781</v>
      </c>
      <c r="S611" s="359">
        <f t="shared" ref="S611:S655" si="50">IF(L611="nio",0,K611*J611)</f>
        <v>10653</v>
      </c>
    </row>
    <row r="612" spans="1:19" ht="14.1" customHeight="1">
      <c r="A612" s="71" t="e">
        <f t="shared" ref="A612:A655" si="51">A611+1</f>
        <v>#REF!</v>
      </c>
      <c r="B612" s="50" t="s">
        <v>860</v>
      </c>
      <c r="C612" s="50" t="s">
        <v>683</v>
      </c>
      <c r="D612" s="431" t="s">
        <v>849</v>
      </c>
      <c r="E612" s="429" t="s">
        <v>193</v>
      </c>
      <c r="F612" s="349" t="s">
        <v>336</v>
      </c>
      <c r="G612" s="85" t="s">
        <v>198</v>
      </c>
      <c r="H612" s="439" t="s">
        <v>195</v>
      </c>
      <c r="I612" s="85" t="s">
        <v>635</v>
      </c>
      <c r="J612" s="85">
        <v>9.98</v>
      </c>
      <c r="K612" s="353">
        <f t="shared" ref="K612:K655" si="52">L612</f>
        <v>255</v>
      </c>
      <c r="L612" s="354">
        <v>255</v>
      </c>
      <c r="M612" s="458" t="str">
        <f>IF(L612="nio","",VLOOKUP(L612,'3-Productie normen'!$B$31:$H$45,3,FALSE))</f>
        <v>5 x per week (52 weken)</v>
      </c>
      <c r="N612" s="355" t="e">
        <f t="shared" si="49"/>
        <v>#DIV/0!</v>
      </c>
      <c r="O612" s="356">
        <f>IF(L612="nio",0,IF(L612&gt;0,VLOOKUP(H612,'3-Productie normen'!A:P,VLOOKUP(L612,'3-Productie normen'!$B$31:$C$45,2,FALSE),FALSE)))/VLOOKUP(B612,'2-Kosten per locatie'!$A$13:$D$30,4,FALSE)</f>
        <v>0</v>
      </c>
      <c r="P612" s="81" t="str">
        <f>VLOOKUP(H612,'3-Productie normen'!A:T,20,FALSE)</f>
        <v>V</v>
      </c>
      <c r="Q612" s="457" t="s">
        <v>649</v>
      </c>
      <c r="S612" s="359">
        <f t="shared" si="50"/>
        <v>2544.9</v>
      </c>
    </row>
    <row r="613" spans="1:19" ht="14.1" customHeight="1">
      <c r="A613" s="71" t="e">
        <f t="shared" si="51"/>
        <v>#REF!</v>
      </c>
      <c r="B613" s="50" t="s">
        <v>860</v>
      </c>
      <c r="C613" s="50" t="s">
        <v>683</v>
      </c>
      <c r="D613" s="431" t="s">
        <v>849</v>
      </c>
      <c r="E613" s="429" t="s">
        <v>193</v>
      </c>
      <c r="F613" s="349" t="s">
        <v>336</v>
      </c>
      <c r="G613" s="85" t="s">
        <v>198</v>
      </c>
      <c r="H613" s="439" t="s">
        <v>195</v>
      </c>
      <c r="I613" s="85" t="s">
        <v>634</v>
      </c>
      <c r="J613" s="85">
        <v>1.5</v>
      </c>
      <c r="K613" s="353">
        <f t="shared" si="52"/>
        <v>255</v>
      </c>
      <c r="L613" s="354">
        <v>255</v>
      </c>
      <c r="M613" s="458" t="str">
        <f>IF(L613="nio","",VLOOKUP(L613,'3-Productie normen'!$B$31:$H$45,3,FALSE))</f>
        <v>5 x per week (52 weken)</v>
      </c>
      <c r="N613" s="355" t="e">
        <f t="shared" si="49"/>
        <v>#DIV/0!</v>
      </c>
      <c r="O613" s="356">
        <f>IF(L613="nio",0,IF(L613&gt;0,VLOOKUP(H613,'3-Productie normen'!A:P,VLOOKUP(L613,'3-Productie normen'!$B$31:$C$45,2,FALSE),FALSE)))/VLOOKUP(B613,'2-Kosten per locatie'!$A$13:$D$30,4,FALSE)</f>
        <v>0</v>
      </c>
      <c r="P613" s="81" t="str">
        <f>VLOOKUP(H613,'3-Productie normen'!A:T,20,FALSE)</f>
        <v>V</v>
      </c>
      <c r="Q613" s="457" t="s">
        <v>649</v>
      </c>
      <c r="S613" s="359">
        <f t="shared" si="50"/>
        <v>382.5</v>
      </c>
    </row>
    <row r="614" spans="1:19" ht="14.1" customHeight="1">
      <c r="A614" s="71" t="e">
        <f t="shared" si="51"/>
        <v>#REF!</v>
      </c>
      <c r="B614" s="50" t="s">
        <v>860</v>
      </c>
      <c r="C614" s="50" t="s">
        <v>683</v>
      </c>
      <c r="D614" s="431" t="s">
        <v>849</v>
      </c>
      <c r="E614" s="429" t="s">
        <v>193</v>
      </c>
      <c r="F614" s="349" t="s">
        <v>339</v>
      </c>
      <c r="G614" s="85" t="s">
        <v>229</v>
      </c>
      <c r="H614" s="435" t="s">
        <v>865</v>
      </c>
      <c r="I614" s="85" t="s">
        <v>644</v>
      </c>
      <c r="J614" s="85">
        <v>6.55</v>
      </c>
      <c r="K614" s="353">
        <f t="shared" si="52"/>
        <v>255</v>
      </c>
      <c r="L614" s="354">
        <v>255</v>
      </c>
      <c r="M614" s="458" t="str">
        <f>IF(L614="nio","",VLOOKUP(L614,'3-Productie normen'!$B$31:$H$45,3,FALSE))</f>
        <v>5 x per week (52 weken)</v>
      </c>
      <c r="N614" s="355" t="e">
        <f t="shared" si="49"/>
        <v>#DIV/0!</v>
      </c>
      <c r="O614" s="356">
        <f>IF(L614="nio",0,IF(L614&gt;0,VLOOKUP(H614,'3-Productie normen'!A:P,VLOOKUP(L614,'3-Productie normen'!$B$31:$C$45,2,FALSE),FALSE)))/VLOOKUP(B614,'2-Kosten per locatie'!$A$13:$D$30,4,FALSE)</f>
        <v>0</v>
      </c>
      <c r="P614" s="81" t="str">
        <f>VLOOKUP(H614,'3-Productie normen'!A:T,20,FALSE)</f>
        <v>V</v>
      </c>
      <c r="Q614" s="457" t="s">
        <v>649</v>
      </c>
      <c r="S614" s="359">
        <f t="shared" si="50"/>
        <v>1670.25</v>
      </c>
    </row>
    <row r="615" spans="1:19" ht="14.1" customHeight="1">
      <c r="A615" s="71" t="e">
        <f t="shared" si="51"/>
        <v>#REF!</v>
      </c>
      <c r="B615" s="50" t="s">
        <v>860</v>
      </c>
      <c r="C615" s="50" t="s">
        <v>683</v>
      </c>
      <c r="D615" s="431" t="s">
        <v>853</v>
      </c>
      <c r="E615" s="429" t="s">
        <v>193</v>
      </c>
      <c r="F615" s="349" t="s">
        <v>341</v>
      </c>
      <c r="G615" s="85" t="s">
        <v>206</v>
      </c>
      <c r="H615" s="50" t="s">
        <v>855</v>
      </c>
      <c r="I615" s="85" t="s">
        <v>635</v>
      </c>
      <c r="J615" s="85">
        <v>20</v>
      </c>
      <c r="K615" s="353">
        <f t="shared" si="52"/>
        <v>12</v>
      </c>
      <c r="L615" s="354">
        <v>12</v>
      </c>
      <c r="M615" s="458" t="str">
        <f>IF(L615="nio","",VLOOKUP(L615,'3-Productie normen'!$B$31:$H$45,3,FALSE))</f>
        <v>1 x per maand</v>
      </c>
      <c r="N615" s="355" t="e">
        <f t="shared" si="49"/>
        <v>#DIV/0!</v>
      </c>
      <c r="O615" s="356">
        <f>IF(L615="nio",0,IF(L615&gt;0,VLOOKUP(H615,'3-Productie normen'!A:P,VLOOKUP(L615,'3-Productie normen'!$B$31:$C$45,2,FALSE),FALSE)))/VLOOKUP(B615,'2-Kosten per locatie'!$A$13:$D$30,4,FALSE)</f>
        <v>0</v>
      </c>
      <c r="P615" s="81" t="str">
        <f>VLOOKUP(H615,'3-Productie normen'!A:T,20,FALSE)</f>
        <v>V</v>
      </c>
      <c r="Q615" s="457" t="s">
        <v>649</v>
      </c>
      <c r="S615" s="359">
        <f t="shared" si="50"/>
        <v>240</v>
      </c>
    </row>
    <row r="616" spans="1:19" ht="14.1" customHeight="1">
      <c r="A616" s="71" t="e">
        <f t="shared" si="51"/>
        <v>#REF!</v>
      </c>
      <c r="B616" s="50" t="s">
        <v>860</v>
      </c>
      <c r="C616" s="50" t="s">
        <v>683</v>
      </c>
      <c r="D616" s="431" t="s">
        <v>849</v>
      </c>
      <c r="E616" s="429" t="s">
        <v>193</v>
      </c>
      <c r="F616" s="349" t="s">
        <v>343</v>
      </c>
      <c r="G616" s="85" t="s">
        <v>420</v>
      </c>
      <c r="H616" s="85" t="s">
        <v>200</v>
      </c>
      <c r="I616" s="85" t="s">
        <v>635</v>
      </c>
      <c r="J616" s="85">
        <v>9.67</v>
      </c>
      <c r="K616" s="353">
        <f t="shared" si="52"/>
        <v>120</v>
      </c>
      <c r="L616" s="354">
        <v>120</v>
      </c>
      <c r="M616" s="458" t="str">
        <f>IF(L616="nio","",VLOOKUP(L616,'3-Productie normen'!$B$31:$H$45,3,FALSE))</f>
        <v>3 x per week (40 weken)</v>
      </c>
      <c r="N616" s="355" t="e">
        <f t="shared" si="49"/>
        <v>#DIV/0!</v>
      </c>
      <c r="O616" s="356">
        <f>IF(L616="nio",0,IF(L616&gt;0,VLOOKUP(H616,'3-Productie normen'!A:P,VLOOKUP(L616,'3-Productie normen'!$B$31:$C$45,2,FALSE),FALSE)))/VLOOKUP(B616,'2-Kosten per locatie'!$A$13:$D$30,4,FALSE)</f>
        <v>0</v>
      </c>
      <c r="P616" s="81" t="str">
        <f>VLOOKUP(H616,'3-Productie normen'!A:T,20,FALSE)</f>
        <v>B</v>
      </c>
      <c r="Q616" s="457" t="s">
        <v>649</v>
      </c>
      <c r="S616" s="359">
        <f t="shared" si="50"/>
        <v>1160.4000000000001</v>
      </c>
    </row>
    <row r="617" spans="1:19" ht="14.1" customHeight="1">
      <c r="A617" s="71" t="e">
        <f t="shared" si="51"/>
        <v>#REF!</v>
      </c>
      <c r="B617" s="50" t="s">
        <v>860</v>
      </c>
      <c r="C617" s="50" t="s">
        <v>683</v>
      </c>
      <c r="D617" s="431" t="s">
        <v>849</v>
      </c>
      <c r="E617" s="429" t="s">
        <v>193</v>
      </c>
      <c r="F617" s="349" t="s">
        <v>345</v>
      </c>
      <c r="G617" s="85" t="s">
        <v>209</v>
      </c>
      <c r="H617" s="64" t="s">
        <v>874</v>
      </c>
      <c r="I617" s="85" t="s">
        <v>641</v>
      </c>
      <c r="J617" s="85">
        <v>10.5</v>
      </c>
      <c r="K617" s="353" t="str">
        <f t="shared" si="52"/>
        <v>nio</v>
      </c>
      <c r="L617" s="354" t="s">
        <v>659</v>
      </c>
      <c r="M617" s="458" t="str">
        <f>IF(L617="nio","",VLOOKUP(L617,'3-Productie normen'!$B$31:$H$45,3,FALSE))</f>
        <v/>
      </c>
      <c r="N617" s="355">
        <f t="shared" si="49"/>
        <v>0</v>
      </c>
      <c r="O617" s="356">
        <f>IF(L617="nio",0,IF(L617&gt;0,VLOOKUP(H617,'3-Productie normen'!A:P,VLOOKUP(L617,'3-Productie normen'!$B$31:$C$45,2,FALSE),FALSE)))/VLOOKUP(B617,'2-Kosten per locatie'!$A$13:$D$30,4,FALSE)</f>
        <v>0</v>
      </c>
      <c r="P617" s="81">
        <f>VLOOKUP(H617,'3-Productie normen'!A:T,20,FALSE)</f>
        <v>0</v>
      </c>
      <c r="Q617" s="457" t="s">
        <v>649</v>
      </c>
      <c r="S617" s="359">
        <f t="shared" si="50"/>
        <v>0</v>
      </c>
    </row>
    <row r="618" spans="1:19" ht="14.1" customHeight="1">
      <c r="A618" s="71" t="e">
        <f t="shared" si="51"/>
        <v>#REF!</v>
      </c>
      <c r="B618" s="50" t="s">
        <v>860</v>
      </c>
      <c r="C618" s="50" t="s">
        <v>683</v>
      </c>
      <c r="D618" s="431" t="s">
        <v>849</v>
      </c>
      <c r="E618" s="429" t="s">
        <v>193</v>
      </c>
      <c r="F618" s="349" t="s">
        <v>484</v>
      </c>
      <c r="G618" s="85" t="s">
        <v>209</v>
      </c>
      <c r="H618" s="64" t="s">
        <v>874</v>
      </c>
      <c r="I618" s="85" t="s">
        <v>641</v>
      </c>
      <c r="J618" s="85">
        <v>10.5</v>
      </c>
      <c r="K618" s="353" t="str">
        <f t="shared" si="52"/>
        <v>nio</v>
      </c>
      <c r="L618" s="354" t="s">
        <v>659</v>
      </c>
      <c r="M618" s="458" t="str">
        <f>IF(L618="nio","",VLOOKUP(L618,'3-Productie normen'!$B$31:$H$45,3,FALSE))</f>
        <v/>
      </c>
      <c r="N618" s="355">
        <f t="shared" si="49"/>
        <v>0</v>
      </c>
      <c r="O618" s="356">
        <f>IF(L618="nio",0,IF(L618&gt;0,VLOOKUP(H618,'3-Productie normen'!A:P,VLOOKUP(L618,'3-Productie normen'!$B$31:$C$45,2,FALSE),FALSE)))/VLOOKUP(B618,'2-Kosten per locatie'!$A$13:$D$30,4,FALSE)</f>
        <v>0</v>
      </c>
      <c r="P618" s="81">
        <f>VLOOKUP(H618,'3-Productie normen'!A:T,20,FALSE)</f>
        <v>0</v>
      </c>
      <c r="Q618" s="457" t="s">
        <v>649</v>
      </c>
      <c r="S618" s="359">
        <f t="shared" si="50"/>
        <v>0</v>
      </c>
    </row>
    <row r="619" spans="1:19" ht="14.1" customHeight="1">
      <c r="A619" s="71" t="e">
        <f t="shared" si="51"/>
        <v>#REF!</v>
      </c>
      <c r="B619" s="50" t="s">
        <v>860</v>
      </c>
      <c r="C619" s="50" t="s">
        <v>683</v>
      </c>
      <c r="D619" s="431" t="s">
        <v>849</v>
      </c>
      <c r="E619" s="429" t="s">
        <v>248</v>
      </c>
      <c r="F619" s="349" t="s">
        <v>249</v>
      </c>
      <c r="G619" s="85" t="s">
        <v>270</v>
      </c>
      <c r="H619" s="50" t="s">
        <v>237</v>
      </c>
      <c r="I619" s="85" t="s">
        <v>635</v>
      </c>
      <c r="J619" s="85">
        <v>54.71</v>
      </c>
      <c r="K619" s="353">
        <f t="shared" si="52"/>
        <v>201</v>
      </c>
      <c r="L619" s="354">
        <v>201</v>
      </c>
      <c r="M619" s="458" t="str">
        <f>IF(L619="nio","",VLOOKUP(L619,'3-Productie normen'!$B$31:$H$45,3,FALSE))</f>
        <v>5 x per week (40 weken + 1 Zomer refreshbeurt)</v>
      </c>
      <c r="N619" s="355" t="e">
        <f t="shared" si="49"/>
        <v>#DIV/0!</v>
      </c>
      <c r="O619" s="356">
        <f>IF(L619="nio",0,IF(L619&gt;0,VLOOKUP(H619,'3-Productie normen'!A:P,VLOOKUP(L619,'3-Productie normen'!$B$31:$C$45,2,FALSE),FALSE)))/VLOOKUP(B619,'2-Kosten per locatie'!$A$13:$D$30,4,FALSE)</f>
        <v>0</v>
      </c>
      <c r="P619" s="81" t="str">
        <f>VLOOKUP(H619,'3-Productie normen'!A:T,20,FALSE)</f>
        <v>L</v>
      </c>
      <c r="Q619" s="457" t="s">
        <v>710</v>
      </c>
      <c r="S619" s="359">
        <f t="shared" si="50"/>
        <v>10996.710000000001</v>
      </c>
    </row>
    <row r="620" spans="1:19" ht="14.1" customHeight="1">
      <c r="A620" s="71" t="e">
        <f t="shared" si="51"/>
        <v>#REF!</v>
      </c>
      <c r="B620" s="50" t="s">
        <v>860</v>
      </c>
      <c r="C620" s="50" t="s">
        <v>683</v>
      </c>
      <c r="D620" s="431" t="s">
        <v>849</v>
      </c>
      <c r="E620" s="429" t="s">
        <v>248</v>
      </c>
      <c r="F620" s="349" t="s">
        <v>251</v>
      </c>
      <c r="G620" s="85" t="s">
        <v>206</v>
      </c>
      <c r="H620" s="50" t="s">
        <v>855</v>
      </c>
      <c r="I620" s="85" t="s">
        <v>635</v>
      </c>
      <c r="J620" s="85">
        <v>2.33</v>
      </c>
      <c r="K620" s="353">
        <f t="shared" si="52"/>
        <v>12</v>
      </c>
      <c r="L620" s="354">
        <v>12</v>
      </c>
      <c r="M620" s="458" t="str">
        <f>IF(L620="nio","",VLOOKUP(L620,'3-Productie normen'!$B$31:$H$45,3,FALSE))</f>
        <v>1 x per maand</v>
      </c>
      <c r="N620" s="355" t="e">
        <f t="shared" si="49"/>
        <v>#DIV/0!</v>
      </c>
      <c r="O620" s="356">
        <f>IF(L620="nio",0,IF(L620&gt;0,VLOOKUP(H620,'3-Productie normen'!A:P,VLOOKUP(L620,'3-Productie normen'!$B$31:$C$45,2,FALSE),FALSE)))/VLOOKUP(B620,'2-Kosten per locatie'!$A$13:$D$30,4,FALSE)</f>
        <v>0</v>
      </c>
      <c r="P620" s="81" t="str">
        <f>VLOOKUP(H620,'3-Productie normen'!A:T,20,FALSE)</f>
        <v>V</v>
      </c>
      <c r="Q620" s="457" t="s">
        <v>649</v>
      </c>
      <c r="S620" s="359">
        <f t="shared" si="50"/>
        <v>27.96</v>
      </c>
    </row>
    <row r="621" spans="1:19" ht="14.1" customHeight="1">
      <c r="A621" s="71" t="e">
        <f t="shared" si="51"/>
        <v>#REF!</v>
      </c>
      <c r="B621" s="50" t="s">
        <v>860</v>
      </c>
      <c r="C621" s="50" t="s">
        <v>683</v>
      </c>
      <c r="D621" s="431" t="s">
        <v>849</v>
      </c>
      <c r="E621" s="429" t="s">
        <v>248</v>
      </c>
      <c r="F621" s="349" t="s">
        <v>253</v>
      </c>
      <c r="G621" s="85" t="s">
        <v>196</v>
      </c>
      <c r="H621" s="439" t="s">
        <v>195</v>
      </c>
      <c r="I621" s="85" t="s">
        <v>634</v>
      </c>
      <c r="J621" s="85">
        <v>12.82</v>
      </c>
      <c r="K621" s="353">
        <f t="shared" si="52"/>
        <v>200</v>
      </c>
      <c r="L621" s="354">
        <v>200</v>
      </c>
      <c r="M621" s="458" t="str">
        <f>IF(L621="nio","",VLOOKUP(L621,'3-Productie normen'!$B$31:$H$45,3,FALSE))</f>
        <v>5 x per week (40 weken)</v>
      </c>
      <c r="N621" s="355" t="e">
        <f t="shared" si="49"/>
        <v>#DIV/0!</v>
      </c>
      <c r="O621" s="356">
        <f>IF(L621="nio",0,IF(L621&gt;0,VLOOKUP(H621,'3-Productie normen'!A:P,VLOOKUP(L621,'3-Productie normen'!$B$31:$C$45,2,FALSE),FALSE)))/VLOOKUP(B621,'2-Kosten per locatie'!$A$13:$D$30,4,FALSE)</f>
        <v>0</v>
      </c>
      <c r="P621" s="81" t="str">
        <f>VLOOKUP(H621,'3-Productie normen'!A:T,20,FALSE)</f>
        <v>V</v>
      </c>
      <c r="Q621" s="457" t="s">
        <v>649</v>
      </c>
      <c r="S621" s="359">
        <f t="shared" si="50"/>
        <v>2564</v>
      </c>
    </row>
    <row r="622" spans="1:19" ht="14.1" customHeight="1">
      <c r="A622" s="71" t="e">
        <f t="shared" si="51"/>
        <v>#REF!</v>
      </c>
      <c r="B622" s="50" t="s">
        <v>860</v>
      </c>
      <c r="C622" s="50" t="s">
        <v>683</v>
      </c>
      <c r="D622" s="431" t="s">
        <v>849</v>
      </c>
      <c r="E622" s="429" t="s">
        <v>248</v>
      </c>
      <c r="F622" s="349" t="s">
        <v>255</v>
      </c>
      <c r="G622" s="85" t="s">
        <v>223</v>
      </c>
      <c r="H622" s="85" t="s">
        <v>16</v>
      </c>
      <c r="I622" s="85" t="s">
        <v>636</v>
      </c>
      <c r="J622" s="85">
        <v>8.1300000000000008</v>
      </c>
      <c r="K622" s="353">
        <f t="shared" si="52"/>
        <v>201</v>
      </c>
      <c r="L622" s="354">
        <v>201</v>
      </c>
      <c r="M622" s="458" t="str">
        <f>IF(L622="nio","",VLOOKUP(L622,'3-Productie normen'!$B$31:$H$45,3,FALSE))</f>
        <v>5 x per week (40 weken + 1 Zomer refreshbeurt)</v>
      </c>
      <c r="N622" s="355" t="e">
        <f t="shared" si="49"/>
        <v>#DIV/0!</v>
      </c>
      <c r="O622" s="356">
        <f>IF(L622="nio",0,IF(L622&gt;0,VLOOKUP(H622,'3-Productie normen'!A:P,VLOOKUP(L622,'3-Productie normen'!$B$31:$C$45,2,FALSE),FALSE)))/VLOOKUP(B622,'2-Kosten per locatie'!$A$13:$D$30,4,FALSE)</f>
        <v>0</v>
      </c>
      <c r="P622" s="81" t="str">
        <f>VLOOKUP(H622,'3-Productie normen'!A:T,20,FALSE)</f>
        <v>S</v>
      </c>
      <c r="Q622" s="457" t="s">
        <v>740</v>
      </c>
      <c r="S622" s="359">
        <f t="shared" si="50"/>
        <v>1634.13</v>
      </c>
    </row>
    <row r="623" spans="1:19" ht="14.1" customHeight="1">
      <c r="A623" s="71" t="e">
        <f t="shared" si="51"/>
        <v>#REF!</v>
      </c>
      <c r="B623" s="50" t="s">
        <v>860</v>
      </c>
      <c r="C623" s="50" t="s">
        <v>683</v>
      </c>
      <c r="D623" s="431" t="s">
        <v>849</v>
      </c>
      <c r="E623" s="429" t="s">
        <v>248</v>
      </c>
      <c r="F623" s="349" t="s">
        <v>257</v>
      </c>
      <c r="G623" s="85" t="s">
        <v>219</v>
      </c>
      <c r="H623" s="85" t="s">
        <v>16</v>
      </c>
      <c r="I623" s="85" t="s">
        <v>636</v>
      </c>
      <c r="J623" s="85">
        <v>3.27</v>
      </c>
      <c r="K623" s="353">
        <f t="shared" si="52"/>
        <v>201</v>
      </c>
      <c r="L623" s="354">
        <v>201</v>
      </c>
      <c r="M623" s="458" t="str">
        <f>IF(L623="nio","",VLOOKUP(L623,'3-Productie normen'!$B$31:$H$45,3,FALSE))</f>
        <v>5 x per week (40 weken + 1 Zomer refreshbeurt)</v>
      </c>
      <c r="N623" s="355" t="e">
        <f t="shared" si="49"/>
        <v>#DIV/0!</v>
      </c>
      <c r="O623" s="356">
        <f>IF(L623="nio",0,IF(L623&gt;0,VLOOKUP(H623,'3-Productie normen'!A:P,VLOOKUP(L623,'3-Productie normen'!$B$31:$C$45,2,FALSE),FALSE)))/VLOOKUP(B623,'2-Kosten per locatie'!$A$13:$D$30,4,FALSE)</f>
        <v>0</v>
      </c>
      <c r="P623" s="81" t="str">
        <f>VLOOKUP(H623,'3-Productie normen'!A:T,20,FALSE)</f>
        <v>S</v>
      </c>
      <c r="Q623" s="457" t="s">
        <v>780</v>
      </c>
      <c r="S623" s="359">
        <f t="shared" si="50"/>
        <v>657.27</v>
      </c>
    </row>
    <row r="624" spans="1:19" ht="14.1" customHeight="1">
      <c r="A624" s="71" t="e">
        <f t="shared" si="51"/>
        <v>#REF!</v>
      </c>
      <c r="B624" s="50" t="s">
        <v>860</v>
      </c>
      <c r="C624" s="50" t="s">
        <v>683</v>
      </c>
      <c r="D624" s="431" t="s">
        <v>849</v>
      </c>
      <c r="E624" s="429" t="s">
        <v>248</v>
      </c>
      <c r="F624" s="349" t="s">
        <v>258</v>
      </c>
      <c r="G624" s="85" t="s">
        <v>212</v>
      </c>
      <c r="H624" s="50" t="s">
        <v>855</v>
      </c>
      <c r="I624" s="85" t="s">
        <v>636</v>
      </c>
      <c r="J624" s="85">
        <v>3.62</v>
      </c>
      <c r="K624" s="353">
        <f t="shared" si="52"/>
        <v>12</v>
      </c>
      <c r="L624" s="354">
        <v>12</v>
      </c>
      <c r="M624" s="458" t="str">
        <f>IF(L624="nio","",VLOOKUP(L624,'3-Productie normen'!$B$31:$H$45,3,FALSE))</f>
        <v>1 x per maand</v>
      </c>
      <c r="N624" s="355" t="e">
        <f t="shared" si="49"/>
        <v>#DIV/0!</v>
      </c>
      <c r="O624" s="356">
        <f>IF(L624="nio",0,IF(L624&gt;0,VLOOKUP(H624,'3-Productie normen'!A:P,VLOOKUP(L624,'3-Productie normen'!$B$31:$C$45,2,FALSE),FALSE)))/VLOOKUP(B624,'2-Kosten per locatie'!$A$13:$D$30,4,FALSE)</f>
        <v>0</v>
      </c>
      <c r="P624" s="81" t="str">
        <f>VLOOKUP(H624,'3-Productie normen'!A:T,20,FALSE)</f>
        <v>V</v>
      </c>
      <c r="Q624" s="457" t="s">
        <v>743</v>
      </c>
      <c r="S624" s="359">
        <f t="shared" si="50"/>
        <v>43.44</v>
      </c>
    </row>
    <row r="625" spans="1:19" ht="14.1" customHeight="1">
      <c r="A625" s="71" t="e">
        <f t="shared" si="51"/>
        <v>#REF!</v>
      </c>
      <c r="B625" s="50" t="s">
        <v>860</v>
      </c>
      <c r="C625" s="50" t="s">
        <v>683</v>
      </c>
      <c r="D625" s="431" t="s">
        <v>849</v>
      </c>
      <c r="E625" s="429" t="s">
        <v>248</v>
      </c>
      <c r="F625" s="349" t="s">
        <v>259</v>
      </c>
      <c r="G625" s="85" t="s">
        <v>206</v>
      </c>
      <c r="H625" s="50" t="s">
        <v>855</v>
      </c>
      <c r="I625" s="85" t="s">
        <v>635</v>
      </c>
      <c r="J625" s="85">
        <v>2.33</v>
      </c>
      <c r="K625" s="353">
        <f t="shared" si="52"/>
        <v>12</v>
      </c>
      <c r="L625" s="354">
        <v>12</v>
      </c>
      <c r="M625" s="458" t="str">
        <f>IF(L625="nio","",VLOOKUP(L625,'3-Productie normen'!$B$31:$H$45,3,FALSE))</f>
        <v>1 x per maand</v>
      </c>
      <c r="N625" s="355" t="e">
        <f t="shared" si="49"/>
        <v>#DIV/0!</v>
      </c>
      <c r="O625" s="356">
        <f>IF(L625="nio",0,IF(L625&gt;0,VLOOKUP(H625,'3-Productie normen'!A:P,VLOOKUP(L625,'3-Productie normen'!$B$31:$C$45,2,FALSE),FALSE)))/VLOOKUP(B625,'2-Kosten per locatie'!$A$13:$D$30,4,FALSE)</f>
        <v>0</v>
      </c>
      <c r="P625" s="81" t="str">
        <f>VLOOKUP(H625,'3-Productie normen'!A:T,20,FALSE)</f>
        <v>V</v>
      </c>
      <c r="Q625" s="457" t="s">
        <v>649</v>
      </c>
      <c r="S625" s="359">
        <f t="shared" si="50"/>
        <v>27.96</v>
      </c>
    </row>
    <row r="626" spans="1:19" ht="14.1" customHeight="1">
      <c r="A626" s="71" t="e">
        <f t="shared" si="51"/>
        <v>#REF!</v>
      </c>
      <c r="B626" s="50" t="s">
        <v>860</v>
      </c>
      <c r="C626" s="50" t="s">
        <v>683</v>
      </c>
      <c r="D626" s="431" t="s">
        <v>849</v>
      </c>
      <c r="E626" s="429" t="s">
        <v>248</v>
      </c>
      <c r="F626" s="349" t="s">
        <v>260</v>
      </c>
      <c r="G626" s="85" t="s">
        <v>270</v>
      </c>
      <c r="H626" s="85" t="s">
        <v>237</v>
      </c>
      <c r="I626" s="85" t="s">
        <v>635</v>
      </c>
      <c r="J626" s="85">
        <v>54.2</v>
      </c>
      <c r="K626" s="353">
        <f t="shared" si="52"/>
        <v>201</v>
      </c>
      <c r="L626" s="354">
        <v>201</v>
      </c>
      <c r="M626" s="458" t="str">
        <f>IF(L626="nio","",VLOOKUP(L626,'3-Productie normen'!$B$31:$H$45,3,FALSE))</f>
        <v>5 x per week (40 weken + 1 Zomer refreshbeurt)</v>
      </c>
      <c r="N626" s="355" t="e">
        <f t="shared" si="49"/>
        <v>#DIV/0!</v>
      </c>
      <c r="O626" s="356">
        <f>IF(L626="nio",0,IF(L626&gt;0,VLOOKUP(H626,'3-Productie normen'!A:P,VLOOKUP(L626,'3-Productie normen'!$B$31:$C$45,2,FALSE),FALSE)))/VLOOKUP(B626,'2-Kosten per locatie'!$A$13:$D$30,4,FALSE)</f>
        <v>0</v>
      </c>
      <c r="P626" s="81" t="str">
        <f>VLOOKUP(H626,'3-Productie normen'!A:T,20,FALSE)</f>
        <v>L</v>
      </c>
      <c r="Q626" s="457" t="s">
        <v>710</v>
      </c>
      <c r="S626" s="359">
        <f t="shared" si="50"/>
        <v>10894.2</v>
      </c>
    </row>
    <row r="627" spans="1:19" ht="14.1" customHeight="1">
      <c r="A627" s="71" t="e">
        <f t="shared" si="51"/>
        <v>#REF!</v>
      </c>
      <c r="B627" s="50" t="s">
        <v>860</v>
      </c>
      <c r="C627" s="50" t="s">
        <v>683</v>
      </c>
      <c r="D627" s="431" t="s">
        <v>849</v>
      </c>
      <c r="E627" s="429" t="s">
        <v>248</v>
      </c>
      <c r="F627" s="349" t="s">
        <v>261</v>
      </c>
      <c r="G627" s="85" t="s">
        <v>282</v>
      </c>
      <c r="H627" s="85" t="s">
        <v>237</v>
      </c>
      <c r="I627" s="85" t="s">
        <v>635</v>
      </c>
      <c r="J627" s="85">
        <v>15.62</v>
      </c>
      <c r="K627" s="353">
        <f t="shared" si="52"/>
        <v>201</v>
      </c>
      <c r="L627" s="354">
        <v>201</v>
      </c>
      <c r="M627" s="458" t="str">
        <f>IF(L627="nio","",VLOOKUP(L627,'3-Productie normen'!$B$31:$H$45,3,FALSE))</f>
        <v>5 x per week (40 weken + 1 Zomer refreshbeurt)</v>
      </c>
      <c r="N627" s="355" t="e">
        <f t="shared" si="49"/>
        <v>#DIV/0!</v>
      </c>
      <c r="O627" s="356">
        <f>IF(L627="nio",0,IF(L627&gt;0,VLOOKUP(H627,'3-Productie normen'!A:P,VLOOKUP(L627,'3-Productie normen'!$B$31:$C$45,2,FALSE),FALSE)))/VLOOKUP(B627,'2-Kosten per locatie'!$A$13:$D$30,4,FALSE)</f>
        <v>0</v>
      </c>
      <c r="P627" s="81" t="str">
        <f>VLOOKUP(H627,'3-Productie normen'!A:T,20,FALSE)</f>
        <v>L</v>
      </c>
      <c r="Q627" s="457" t="s">
        <v>649</v>
      </c>
      <c r="S627" s="359">
        <f t="shared" si="50"/>
        <v>3139.62</v>
      </c>
    </row>
    <row r="628" spans="1:19" ht="14.1" customHeight="1">
      <c r="A628" s="71" t="e">
        <f t="shared" si="51"/>
        <v>#REF!</v>
      </c>
      <c r="B628" s="50" t="s">
        <v>860</v>
      </c>
      <c r="C628" s="50" t="s">
        <v>683</v>
      </c>
      <c r="D628" s="431" t="s">
        <v>849</v>
      </c>
      <c r="E628" s="429" t="s">
        <v>248</v>
      </c>
      <c r="F628" s="349" t="s">
        <v>262</v>
      </c>
      <c r="G628" s="438" t="s">
        <v>226</v>
      </c>
      <c r="H628" s="439" t="s">
        <v>195</v>
      </c>
      <c r="I628" s="85" t="s">
        <v>635</v>
      </c>
      <c r="J628" s="85">
        <v>129.54</v>
      </c>
      <c r="K628" s="353">
        <f t="shared" si="52"/>
        <v>200</v>
      </c>
      <c r="L628" s="354">
        <v>200</v>
      </c>
      <c r="M628" s="458" t="str">
        <f>IF(L628="nio","",VLOOKUP(L628,'3-Productie normen'!$B$31:$H$45,3,FALSE))</f>
        <v>5 x per week (40 weken)</v>
      </c>
      <c r="N628" s="355" t="e">
        <f t="shared" si="49"/>
        <v>#DIV/0!</v>
      </c>
      <c r="O628" s="356">
        <f>IF(L628="nio",0,IF(L628&gt;0,VLOOKUP(H628,'3-Productie normen'!A:P,VLOOKUP(L628,'3-Productie normen'!$B$31:$C$45,2,FALSE),FALSE)))/VLOOKUP(B628,'2-Kosten per locatie'!$A$13:$D$30,4,FALSE)</f>
        <v>0</v>
      </c>
      <c r="P628" s="81" t="str">
        <f>VLOOKUP(H628,'3-Productie normen'!A:T,20,FALSE)</f>
        <v>V</v>
      </c>
      <c r="Q628" s="457" t="s">
        <v>649</v>
      </c>
      <c r="S628" s="359">
        <f t="shared" si="50"/>
        <v>25908</v>
      </c>
    </row>
    <row r="629" spans="1:19" ht="14.1" customHeight="1">
      <c r="A629" s="71" t="e">
        <f t="shared" si="51"/>
        <v>#REF!</v>
      </c>
      <c r="B629" s="50" t="s">
        <v>860</v>
      </c>
      <c r="C629" s="50" t="s">
        <v>683</v>
      </c>
      <c r="D629" s="431" t="s">
        <v>849</v>
      </c>
      <c r="E629" s="429" t="s">
        <v>248</v>
      </c>
      <c r="F629" s="349" t="s">
        <v>263</v>
      </c>
      <c r="G629" s="85" t="s">
        <v>270</v>
      </c>
      <c r="H629" s="64" t="s">
        <v>237</v>
      </c>
      <c r="I629" s="85" t="s">
        <v>635</v>
      </c>
      <c r="J629" s="85">
        <v>52.19</v>
      </c>
      <c r="K629" s="353">
        <f t="shared" si="52"/>
        <v>201</v>
      </c>
      <c r="L629" s="354">
        <v>201</v>
      </c>
      <c r="M629" s="458" t="str">
        <f>IF(L629="nio","",VLOOKUP(L629,'3-Productie normen'!$B$31:$H$45,3,FALSE))</f>
        <v>5 x per week (40 weken + 1 Zomer refreshbeurt)</v>
      </c>
      <c r="N629" s="355" t="e">
        <f t="shared" si="49"/>
        <v>#DIV/0!</v>
      </c>
      <c r="O629" s="356">
        <f>IF(L629="nio",0,IF(L629&gt;0,VLOOKUP(H629,'3-Productie normen'!A:P,VLOOKUP(L629,'3-Productie normen'!$B$31:$C$45,2,FALSE),FALSE)))/VLOOKUP(B629,'2-Kosten per locatie'!$A$13:$D$30,4,FALSE)</f>
        <v>0</v>
      </c>
      <c r="P629" s="81" t="str">
        <f>VLOOKUP(H629,'3-Productie normen'!A:T,20,FALSE)</f>
        <v>L</v>
      </c>
      <c r="Q629" s="457" t="s">
        <v>708</v>
      </c>
      <c r="S629" s="359">
        <f t="shared" si="50"/>
        <v>10490.189999999999</v>
      </c>
    </row>
    <row r="630" spans="1:19" ht="14.1" customHeight="1">
      <c r="A630" s="71" t="e">
        <f t="shared" si="51"/>
        <v>#REF!</v>
      </c>
      <c r="B630" s="50" t="s">
        <v>860</v>
      </c>
      <c r="C630" s="50" t="s">
        <v>683</v>
      </c>
      <c r="D630" s="431" t="s">
        <v>849</v>
      </c>
      <c r="E630" s="429" t="s">
        <v>248</v>
      </c>
      <c r="F630" s="349" t="s">
        <v>264</v>
      </c>
      <c r="G630" s="85" t="s">
        <v>196</v>
      </c>
      <c r="H630" s="439" t="s">
        <v>195</v>
      </c>
      <c r="I630" s="85" t="s">
        <v>634</v>
      </c>
      <c r="J630" s="85">
        <v>11.3</v>
      </c>
      <c r="K630" s="353">
        <f t="shared" si="52"/>
        <v>200</v>
      </c>
      <c r="L630" s="354">
        <v>200</v>
      </c>
      <c r="M630" s="458" t="str">
        <f>IF(L630="nio","",VLOOKUP(L630,'3-Productie normen'!$B$31:$H$45,3,FALSE))</f>
        <v>5 x per week (40 weken)</v>
      </c>
      <c r="N630" s="355" t="e">
        <f t="shared" si="49"/>
        <v>#DIV/0!</v>
      </c>
      <c r="O630" s="356">
        <f>IF(L630="nio",0,IF(L630&gt;0,VLOOKUP(H630,'3-Productie normen'!A:P,VLOOKUP(L630,'3-Productie normen'!$B$31:$C$45,2,FALSE),FALSE)))/VLOOKUP(B630,'2-Kosten per locatie'!$A$13:$D$30,4,FALSE)</f>
        <v>0</v>
      </c>
      <c r="P630" s="81" t="str">
        <f>VLOOKUP(H630,'3-Productie normen'!A:T,20,FALSE)</f>
        <v>V</v>
      </c>
      <c r="Q630" s="457" t="s">
        <v>649</v>
      </c>
      <c r="S630" s="359">
        <f t="shared" si="50"/>
        <v>2260</v>
      </c>
    </row>
    <row r="631" spans="1:19" ht="14.1" customHeight="1">
      <c r="A631" s="71" t="e">
        <f t="shared" si="51"/>
        <v>#REF!</v>
      </c>
      <c r="B631" s="50" t="s">
        <v>860</v>
      </c>
      <c r="C631" s="50" t="s">
        <v>683</v>
      </c>
      <c r="D631" s="431" t="s">
        <v>849</v>
      </c>
      <c r="E631" s="429" t="s">
        <v>248</v>
      </c>
      <c r="F631" s="349" t="s">
        <v>265</v>
      </c>
      <c r="G631" s="85" t="s">
        <v>223</v>
      </c>
      <c r="H631" s="50" t="s">
        <v>16</v>
      </c>
      <c r="I631" s="85" t="s">
        <v>636</v>
      </c>
      <c r="J631" s="85">
        <v>8.19</v>
      </c>
      <c r="K631" s="353">
        <f t="shared" si="52"/>
        <v>201</v>
      </c>
      <c r="L631" s="354">
        <v>201</v>
      </c>
      <c r="M631" s="458" t="str">
        <f>IF(L631="nio","",VLOOKUP(L631,'3-Productie normen'!$B$31:$H$45,3,FALSE))</f>
        <v>5 x per week (40 weken + 1 Zomer refreshbeurt)</v>
      </c>
      <c r="N631" s="355" t="e">
        <f t="shared" si="49"/>
        <v>#DIV/0!</v>
      </c>
      <c r="O631" s="356">
        <f>IF(L631="nio",0,IF(L631&gt;0,VLOOKUP(H631,'3-Productie normen'!A:P,VLOOKUP(L631,'3-Productie normen'!$B$31:$C$45,2,FALSE),FALSE)))/VLOOKUP(B631,'2-Kosten per locatie'!$A$13:$D$30,4,FALSE)</f>
        <v>0</v>
      </c>
      <c r="P631" s="81" t="str">
        <f>VLOOKUP(H631,'3-Productie normen'!A:T,20,FALSE)</f>
        <v>S</v>
      </c>
      <c r="Q631" s="457" t="s">
        <v>740</v>
      </c>
      <c r="S631" s="359">
        <f t="shared" si="50"/>
        <v>1646.1899999999998</v>
      </c>
    </row>
    <row r="632" spans="1:19" ht="14.1" customHeight="1">
      <c r="A632" s="71" t="e">
        <f t="shared" si="51"/>
        <v>#REF!</v>
      </c>
      <c r="B632" s="50" t="s">
        <v>860</v>
      </c>
      <c r="C632" s="50" t="s">
        <v>683</v>
      </c>
      <c r="D632" s="431" t="s">
        <v>849</v>
      </c>
      <c r="E632" s="429" t="s">
        <v>248</v>
      </c>
      <c r="F632" s="349" t="s">
        <v>266</v>
      </c>
      <c r="G632" s="85" t="s">
        <v>206</v>
      </c>
      <c r="H632" s="50" t="s">
        <v>855</v>
      </c>
      <c r="I632" s="85" t="s">
        <v>635</v>
      </c>
      <c r="J632" s="85">
        <v>4.5199999999999996</v>
      </c>
      <c r="K632" s="353">
        <f t="shared" si="52"/>
        <v>12</v>
      </c>
      <c r="L632" s="354">
        <v>12</v>
      </c>
      <c r="M632" s="458" t="str">
        <f>IF(L632="nio","",VLOOKUP(L632,'3-Productie normen'!$B$31:$H$45,3,FALSE))</f>
        <v>1 x per maand</v>
      </c>
      <c r="N632" s="355" t="e">
        <f t="shared" si="49"/>
        <v>#DIV/0!</v>
      </c>
      <c r="O632" s="356">
        <f>IF(L632="nio",0,IF(L632&gt;0,VLOOKUP(H632,'3-Productie normen'!A:P,VLOOKUP(L632,'3-Productie normen'!$B$31:$C$45,2,FALSE),FALSE)))/VLOOKUP(B632,'2-Kosten per locatie'!$A$13:$D$30,4,FALSE)</f>
        <v>0</v>
      </c>
      <c r="P632" s="81" t="str">
        <f>VLOOKUP(H632,'3-Productie normen'!A:T,20,FALSE)</f>
        <v>V</v>
      </c>
      <c r="Q632" s="457" t="s">
        <v>649</v>
      </c>
      <c r="S632" s="359">
        <f t="shared" si="50"/>
        <v>54.239999999999995</v>
      </c>
    </row>
    <row r="633" spans="1:19" ht="14.1" customHeight="1">
      <c r="A633" s="71" t="e">
        <f t="shared" si="51"/>
        <v>#REF!</v>
      </c>
      <c r="B633" s="50" t="s">
        <v>860</v>
      </c>
      <c r="C633" s="50" t="s">
        <v>683</v>
      </c>
      <c r="D633" s="431" t="s">
        <v>849</v>
      </c>
      <c r="E633" s="429" t="s">
        <v>248</v>
      </c>
      <c r="F633" s="349" t="s">
        <v>267</v>
      </c>
      <c r="G633" s="85" t="s">
        <v>270</v>
      </c>
      <c r="H633" s="85" t="s">
        <v>237</v>
      </c>
      <c r="I633" s="85" t="s">
        <v>635</v>
      </c>
      <c r="J633" s="85">
        <v>51.86</v>
      </c>
      <c r="K633" s="353">
        <f t="shared" si="52"/>
        <v>201</v>
      </c>
      <c r="L633" s="354">
        <v>201</v>
      </c>
      <c r="M633" s="458" t="str">
        <f>IF(L633="nio","",VLOOKUP(L633,'3-Productie normen'!$B$31:$H$45,3,FALSE))</f>
        <v>5 x per week (40 weken + 1 Zomer refreshbeurt)</v>
      </c>
      <c r="N633" s="355" t="e">
        <f t="shared" si="49"/>
        <v>#DIV/0!</v>
      </c>
      <c r="O633" s="356">
        <f>IF(L633="nio",0,IF(L633&gt;0,VLOOKUP(H633,'3-Productie normen'!A:P,VLOOKUP(L633,'3-Productie normen'!$B$31:$C$45,2,FALSE),FALSE)))/VLOOKUP(B633,'2-Kosten per locatie'!$A$13:$D$30,4,FALSE)</f>
        <v>0</v>
      </c>
      <c r="P633" s="81" t="str">
        <f>VLOOKUP(H633,'3-Productie normen'!A:T,20,FALSE)</f>
        <v>L</v>
      </c>
      <c r="Q633" s="457" t="s">
        <v>716</v>
      </c>
      <c r="S633" s="359">
        <f t="shared" si="50"/>
        <v>10423.86</v>
      </c>
    </row>
    <row r="634" spans="1:19" ht="14.1" customHeight="1">
      <c r="A634" s="71" t="e">
        <f t="shared" si="51"/>
        <v>#REF!</v>
      </c>
      <c r="B634" s="50" t="s">
        <v>860</v>
      </c>
      <c r="C634" s="50" t="s">
        <v>683</v>
      </c>
      <c r="D634" s="431" t="s">
        <v>849</v>
      </c>
      <c r="E634" s="429" t="s">
        <v>248</v>
      </c>
      <c r="F634" s="349" t="s">
        <v>268</v>
      </c>
      <c r="G634" s="85" t="s">
        <v>282</v>
      </c>
      <c r="H634" s="85" t="s">
        <v>237</v>
      </c>
      <c r="I634" s="85" t="s">
        <v>635</v>
      </c>
      <c r="J634" s="85">
        <v>17.239999999999998</v>
      </c>
      <c r="K634" s="353">
        <f t="shared" si="52"/>
        <v>201</v>
      </c>
      <c r="L634" s="354">
        <v>201</v>
      </c>
      <c r="M634" s="458" t="str">
        <f>IF(L634="nio","",VLOOKUP(L634,'3-Productie normen'!$B$31:$H$45,3,FALSE))</f>
        <v>5 x per week (40 weken + 1 Zomer refreshbeurt)</v>
      </c>
      <c r="N634" s="355" t="e">
        <f t="shared" si="49"/>
        <v>#DIV/0!</v>
      </c>
      <c r="O634" s="356">
        <f>IF(L634="nio",0,IF(L634&gt;0,VLOOKUP(H634,'3-Productie normen'!A:P,VLOOKUP(L634,'3-Productie normen'!$B$31:$C$45,2,FALSE),FALSE)))/VLOOKUP(B634,'2-Kosten per locatie'!$A$13:$D$30,4,FALSE)</f>
        <v>0</v>
      </c>
      <c r="P634" s="81" t="str">
        <f>VLOOKUP(H634,'3-Productie normen'!A:T,20,FALSE)</f>
        <v>L</v>
      </c>
      <c r="Q634" s="457" t="s">
        <v>649</v>
      </c>
      <c r="S634" s="359">
        <f t="shared" si="50"/>
        <v>3465.24</v>
      </c>
    </row>
    <row r="635" spans="1:19" ht="14.1" customHeight="1">
      <c r="A635" s="71" t="e">
        <f t="shared" si="51"/>
        <v>#REF!</v>
      </c>
      <c r="B635" s="50" t="s">
        <v>860</v>
      </c>
      <c r="C635" s="50" t="s">
        <v>683</v>
      </c>
      <c r="D635" s="431" t="s">
        <v>849</v>
      </c>
      <c r="E635" s="429" t="s">
        <v>248</v>
      </c>
      <c r="F635" s="349" t="s">
        <v>269</v>
      </c>
      <c r="G635" s="85" t="s">
        <v>270</v>
      </c>
      <c r="H635" s="64" t="s">
        <v>237</v>
      </c>
      <c r="I635" s="85" t="s">
        <v>635</v>
      </c>
      <c r="J635" s="85">
        <v>51.79</v>
      </c>
      <c r="K635" s="353">
        <f t="shared" si="52"/>
        <v>201</v>
      </c>
      <c r="L635" s="354">
        <v>201</v>
      </c>
      <c r="M635" s="458" t="str">
        <f>IF(L635="nio","",VLOOKUP(L635,'3-Productie normen'!$B$31:$H$45,3,FALSE))</f>
        <v>5 x per week (40 weken + 1 Zomer refreshbeurt)</v>
      </c>
      <c r="N635" s="355" t="e">
        <f t="shared" si="49"/>
        <v>#DIV/0!</v>
      </c>
      <c r="O635" s="356">
        <f>IF(L635="nio",0,IF(L635&gt;0,VLOOKUP(H635,'3-Productie normen'!A:P,VLOOKUP(L635,'3-Productie normen'!$B$31:$C$45,2,FALSE),FALSE)))/VLOOKUP(B635,'2-Kosten per locatie'!$A$13:$D$30,4,FALSE)</f>
        <v>0</v>
      </c>
      <c r="P635" s="81" t="str">
        <f>VLOOKUP(H635,'3-Productie normen'!A:T,20,FALSE)</f>
        <v>L</v>
      </c>
      <c r="Q635" s="457" t="s">
        <v>718</v>
      </c>
      <c r="S635" s="359">
        <f t="shared" si="50"/>
        <v>10409.789999999999</v>
      </c>
    </row>
    <row r="636" spans="1:19" ht="14.1" customHeight="1">
      <c r="A636" s="71" t="e">
        <f t="shared" si="51"/>
        <v>#REF!</v>
      </c>
      <c r="B636" s="50" t="s">
        <v>860</v>
      </c>
      <c r="C636" s="50" t="s">
        <v>683</v>
      </c>
      <c r="D636" s="431" t="s">
        <v>849</v>
      </c>
      <c r="E636" s="429" t="s">
        <v>248</v>
      </c>
      <c r="F636" s="349" t="s">
        <v>271</v>
      </c>
      <c r="G636" s="85" t="s">
        <v>196</v>
      </c>
      <c r="H636" s="439" t="s">
        <v>195</v>
      </c>
      <c r="I636" s="85" t="s">
        <v>634</v>
      </c>
      <c r="J636" s="85">
        <v>11.3</v>
      </c>
      <c r="K636" s="353">
        <f t="shared" si="52"/>
        <v>200</v>
      </c>
      <c r="L636" s="354">
        <v>200</v>
      </c>
      <c r="M636" s="458" t="str">
        <f>IF(L636="nio","",VLOOKUP(L636,'3-Productie normen'!$B$31:$H$45,3,FALSE))</f>
        <v>5 x per week (40 weken)</v>
      </c>
      <c r="N636" s="355" t="e">
        <f t="shared" si="49"/>
        <v>#DIV/0!</v>
      </c>
      <c r="O636" s="356">
        <f>IF(L636="nio",0,IF(L636&gt;0,VLOOKUP(H636,'3-Productie normen'!A:P,VLOOKUP(L636,'3-Productie normen'!$B$31:$C$45,2,FALSE),FALSE)))/VLOOKUP(B636,'2-Kosten per locatie'!$A$13:$D$30,4,FALSE)</f>
        <v>0</v>
      </c>
      <c r="P636" s="81" t="str">
        <f>VLOOKUP(H636,'3-Productie normen'!A:T,20,FALSE)</f>
        <v>V</v>
      </c>
      <c r="Q636" s="457" t="s">
        <v>649</v>
      </c>
      <c r="S636" s="359">
        <f t="shared" si="50"/>
        <v>2260</v>
      </c>
    </row>
    <row r="637" spans="1:19" ht="14.1" customHeight="1">
      <c r="A637" s="71" t="e">
        <f t="shared" si="51"/>
        <v>#REF!</v>
      </c>
      <c r="B637" s="50" t="s">
        <v>860</v>
      </c>
      <c r="C637" s="50" t="s">
        <v>683</v>
      </c>
      <c r="D637" s="431" t="s">
        <v>849</v>
      </c>
      <c r="E637" s="429" t="s">
        <v>248</v>
      </c>
      <c r="F637" s="349" t="s">
        <v>272</v>
      </c>
      <c r="G637" s="85" t="s">
        <v>223</v>
      </c>
      <c r="H637" s="50" t="s">
        <v>16</v>
      </c>
      <c r="I637" s="85" t="s">
        <v>636</v>
      </c>
      <c r="J637" s="85">
        <v>8.19</v>
      </c>
      <c r="K637" s="353">
        <f t="shared" si="52"/>
        <v>201</v>
      </c>
      <c r="L637" s="354">
        <v>201</v>
      </c>
      <c r="M637" s="458" t="str">
        <f>IF(L637="nio","",VLOOKUP(L637,'3-Productie normen'!$B$31:$H$45,3,FALSE))</f>
        <v>5 x per week (40 weken + 1 Zomer refreshbeurt)</v>
      </c>
      <c r="N637" s="355" t="e">
        <f t="shared" si="49"/>
        <v>#DIV/0!</v>
      </c>
      <c r="O637" s="356">
        <f>IF(L637="nio",0,IF(L637&gt;0,VLOOKUP(H637,'3-Productie normen'!A:P,VLOOKUP(L637,'3-Productie normen'!$B$31:$C$45,2,FALSE),FALSE)))/VLOOKUP(B637,'2-Kosten per locatie'!$A$13:$D$30,4,FALSE)</f>
        <v>0</v>
      </c>
      <c r="P637" s="81" t="str">
        <f>VLOOKUP(H637,'3-Productie normen'!A:T,20,FALSE)</f>
        <v>S</v>
      </c>
      <c r="Q637" s="457" t="s">
        <v>740</v>
      </c>
      <c r="S637" s="359">
        <f t="shared" si="50"/>
        <v>1646.1899999999998</v>
      </c>
    </row>
    <row r="638" spans="1:19" ht="14.1" customHeight="1">
      <c r="A638" s="71" t="e">
        <f t="shared" si="51"/>
        <v>#REF!</v>
      </c>
      <c r="B638" s="50" t="s">
        <v>860</v>
      </c>
      <c r="C638" s="50" t="s">
        <v>683</v>
      </c>
      <c r="D638" s="431" t="s">
        <v>849</v>
      </c>
      <c r="E638" s="429" t="s">
        <v>248</v>
      </c>
      <c r="F638" s="349" t="s">
        <v>273</v>
      </c>
      <c r="G638" s="85" t="s">
        <v>206</v>
      </c>
      <c r="H638" s="50" t="s">
        <v>855</v>
      </c>
      <c r="I638" s="85" t="s">
        <v>635</v>
      </c>
      <c r="J638" s="85">
        <v>4.5199999999999996</v>
      </c>
      <c r="K638" s="353">
        <f t="shared" si="52"/>
        <v>12</v>
      </c>
      <c r="L638" s="354">
        <v>12</v>
      </c>
      <c r="M638" s="458" t="str">
        <f>IF(L638="nio","",VLOOKUP(L638,'3-Productie normen'!$B$31:$H$45,3,FALSE))</f>
        <v>1 x per maand</v>
      </c>
      <c r="N638" s="355" t="e">
        <f t="shared" si="49"/>
        <v>#DIV/0!</v>
      </c>
      <c r="O638" s="356">
        <f>IF(L638="nio",0,IF(L638&gt;0,VLOOKUP(H638,'3-Productie normen'!A:P,VLOOKUP(L638,'3-Productie normen'!$B$31:$C$45,2,FALSE),FALSE)))/VLOOKUP(B638,'2-Kosten per locatie'!$A$13:$D$30,4,FALSE)</f>
        <v>0</v>
      </c>
      <c r="P638" s="81" t="str">
        <f>VLOOKUP(H638,'3-Productie normen'!A:T,20,FALSE)</f>
        <v>V</v>
      </c>
      <c r="Q638" s="457" t="s">
        <v>649</v>
      </c>
      <c r="S638" s="359">
        <f t="shared" si="50"/>
        <v>54.239999999999995</v>
      </c>
    </row>
    <row r="639" spans="1:19" ht="14.1" customHeight="1">
      <c r="A639" s="71" t="e">
        <f t="shared" si="51"/>
        <v>#REF!</v>
      </c>
      <c r="B639" s="50" t="s">
        <v>860</v>
      </c>
      <c r="C639" s="50" t="s">
        <v>683</v>
      </c>
      <c r="D639" s="431" t="s">
        <v>849</v>
      </c>
      <c r="E639" s="429" t="s">
        <v>248</v>
      </c>
      <c r="F639" s="349" t="s">
        <v>274</v>
      </c>
      <c r="G639" s="85" t="s">
        <v>270</v>
      </c>
      <c r="H639" s="85" t="s">
        <v>237</v>
      </c>
      <c r="I639" s="85" t="s">
        <v>635</v>
      </c>
      <c r="J639" s="85">
        <v>52.14</v>
      </c>
      <c r="K639" s="353">
        <f t="shared" si="52"/>
        <v>201</v>
      </c>
      <c r="L639" s="354">
        <v>201</v>
      </c>
      <c r="M639" s="458" t="str">
        <f>IF(L639="nio","",VLOOKUP(L639,'3-Productie normen'!$B$31:$H$45,3,FALSE))</f>
        <v>5 x per week (40 weken + 1 Zomer refreshbeurt)</v>
      </c>
      <c r="N639" s="355" t="e">
        <f t="shared" si="49"/>
        <v>#DIV/0!</v>
      </c>
      <c r="O639" s="356">
        <f>IF(L639="nio",0,IF(L639&gt;0,VLOOKUP(H639,'3-Productie normen'!A:P,VLOOKUP(L639,'3-Productie normen'!$B$31:$C$45,2,FALSE),FALSE)))/VLOOKUP(B639,'2-Kosten per locatie'!$A$13:$D$30,4,FALSE)</f>
        <v>0</v>
      </c>
      <c r="P639" s="81" t="str">
        <f>VLOOKUP(H639,'3-Productie normen'!A:T,20,FALSE)</f>
        <v>L</v>
      </c>
      <c r="Q639" s="457" t="s">
        <v>702</v>
      </c>
      <c r="S639" s="359">
        <f t="shared" si="50"/>
        <v>10480.14</v>
      </c>
    </row>
    <row r="640" spans="1:19" ht="14.1" customHeight="1">
      <c r="A640" s="71" t="e">
        <f t="shared" si="51"/>
        <v>#REF!</v>
      </c>
      <c r="B640" s="50" t="s">
        <v>860</v>
      </c>
      <c r="C640" s="50" t="s">
        <v>683</v>
      </c>
      <c r="D640" s="431" t="s">
        <v>849</v>
      </c>
      <c r="E640" s="429" t="s">
        <v>248</v>
      </c>
      <c r="F640" s="349" t="s">
        <v>275</v>
      </c>
      <c r="G640" s="85" t="s">
        <v>282</v>
      </c>
      <c r="H640" s="85" t="s">
        <v>237</v>
      </c>
      <c r="I640" s="85" t="s">
        <v>635</v>
      </c>
      <c r="J640" s="85">
        <v>15.62</v>
      </c>
      <c r="K640" s="353">
        <f t="shared" si="52"/>
        <v>120</v>
      </c>
      <c r="L640" s="354">
        <v>120</v>
      </c>
      <c r="M640" s="458" t="str">
        <f>IF(L640="nio","",VLOOKUP(L640,'3-Productie normen'!$B$31:$H$45,3,FALSE))</f>
        <v>3 x per week (40 weken)</v>
      </c>
      <c r="N640" s="355" t="e">
        <f t="shared" si="49"/>
        <v>#DIV/0!</v>
      </c>
      <c r="O640" s="356">
        <f>IF(L640="nio",0,IF(L640&gt;0,VLOOKUP(H640,'3-Productie normen'!A:P,VLOOKUP(L640,'3-Productie normen'!$B$31:$C$45,2,FALSE),FALSE)))/VLOOKUP(B640,'2-Kosten per locatie'!$A$13:$D$30,4,FALSE)</f>
        <v>0</v>
      </c>
      <c r="P640" s="81" t="str">
        <f>VLOOKUP(H640,'3-Productie normen'!A:T,20,FALSE)</f>
        <v>L</v>
      </c>
      <c r="Q640" s="457" t="s">
        <v>649</v>
      </c>
      <c r="S640" s="359">
        <f t="shared" si="50"/>
        <v>1874.3999999999999</v>
      </c>
    </row>
    <row r="641" spans="1:19" ht="14.1" customHeight="1">
      <c r="A641" s="71" t="e">
        <f t="shared" si="51"/>
        <v>#REF!</v>
      </c>
      <c r="B641" s="50" t="s">
        <v>860</v>
      </c>
      <c r="C641" s="50" t="s">
        <v>683</v>
      </c>
      <c r="D641" s="431" t="s">
        <v>849</v>
      </c>
      <c r="E641" s="429" t="s">
        <v>248</v>
      </c>
      <c r="F641" s="349" t="s">
        <v>485</v>
      </c>
      <c r="G641" s="85" t="s">
        <v>270</v>
      </c>
      <c r="H641" s="50" t="s">
        <v>237</v>
      </c>
      <c r="I641" s="85" t="s">
        <v>635</v>
      </c>
      <c r="J641" s="85">
        <v>54.2</v>
      </c>
      <c r="K641" s="353">
        <f t="shared" si="52"/>
        <v>201</v>
      </c>
      <c r="L641" s="354">
        <v>201</v>
      </c>
      <c r="M641" s="458" t="str">
        <f>IF(L641="nio","",VLOOKUP(L641,'3-Productie normen'!$B$31:$H$45,3,FALSE))</f>
        <v>5 x per week (40 weken + 1 Zomer refreshbeurt)</v>
      </c>
      <c r="N641" s="355" t="e">
        <f t="shared" si="49"/>
        <v>#DIV/0!</v>
      </c>
      <c r="O641" s="356">
        <f>IF(L641="nio",0,IF(L641&gt;0,VLOOKUP(H641,'3-Productie normen'!A:P,VLOOKUP(L641,'3-Productie normen'!$B$31:$C$45,2,FALSE),FALSE)))/VLOOKUP(B641,'2-Kosten per locatie'!$A$13:$D$30,4,FALSE)</f>
        <v>0</v>
      </c>
      <c r="P641" s="81" t="str">
        <f>VLOOKUP(H641,'3-Productie normen'!A:T,20,FALSE)</f>
        <v>L</v>
      </c>
      <c r="Q641" s="457" t="s">
        <v>702</v>
      </c>
      <c r="S641" s="359">
        <f t="shared" si="50"/>
        <v>10894.2</v>
      </c>
    </row>
    <row r="642" spans="1:19" ht="14.1" customHeight="1">
      <c r="A642" s="71" t="e">
        <f t="shared" si="51"/>
        <v>#REF!</v>
      </c>
      <c r="B642" s="50" t="s">
        <v>860</v>
      </c>
      <c r="C642" s="50" t="s">
        <v>683</v>
      </c>
      <c r="D642" s="431" t="s">
        <v>849</v>
      </c>
      <c r="E642" s="429" t="s">
        <v>248</v>
      </c>
      <c r="F642" s="349" t="s">
        <v>486</v>
      </c>
      <c r="G642" s="85" t="s">
        <v>206</v>
      </c>
      <c r="H642" s="50" t="s">
        <v>855</v>
      </c>
      <c r="I642" s="85" t="s">
        <v>635</v>
      </c>
      <c r="J642" s="85">
        <v>2.33</v>
      </c>
      <c r="K642" s="353">
        <f t="shared" si="52"/>
        <v>12</v>
      </c>
      <c r="L642" s="354">
        <v>12</v>
      </c>
      <c r="M642" s="458" t="str">
        <f>IF(L642="nio","",VLOOKUP(L642,'3-Productie normen'!$B$31:$H$45,3,FALSE))</f>
        <v>1 x per maand</v>
      </c>
      <c r="N642" s="355" t="e">
        <f t="shared" si="49"/>
        <v>#DIV/0!</v>
      </c>
      <c r="O642" s="356">
        <f>IF(L642="nio",0,IF(L642&gt;0,VLOOKUP(H642,'3-Productie normen'!A:P,VLOOKUP(L642,'3-Productie normen'!$B$31:$C$45,2,FALSE),FALSE)))/VLOOKUP(B642,'2-Kosten per locatie'!$A$13:$D$30,4,FALSE)</f>
        <v>0</v>
      </c>
      <c r="P642" s="81" t="str">
        <f>VLOOKUP(H642,'3-Productie normen'!A:T,20,FALSE)</f>
        <v>V</v>
      </c>
      <c r="Q642" s="457" t="s">
        <v>649</v>
      </c>
      <c r="S642" s="359">
        <f t="shared" si="50"/>
        <v>27.96</v>
      </c>
    </row>
    <row r="643" spans="1:19" ht="14.1" customHeight="1">
      <c r="A643" s="71" t="e">
        <f t="shared" si="51"/>
        <v>#REF!</v>
      </c>
      <c r="B643" s="50" t="s">
        <v>860</v>
      </c>
      <c r="C643" s="50" t="s">
        <v>683</v>
      </c>
      <c r="D643" s="431" t="s">
        <v>849</v>
      </c>
      <c r="E643" s="429" t="s">
        <v>248</v>
      </c>
      <c r="F643" s="349" t="s">
        <v>487</v>
      </c>
      <c r="G643" s="85" t="s">
        <v>196</v>
      </c>
      <c r="H643" s="439" t="s">
        <v>195</v>
      </c>
      <c r="I643" s="85" t="s">
        <v>634</v>
      </c>
      <c r="J643" s="85">
        <v>12.82</v>
      </c>
      <c r="K643" s="353">
        <f t="shared" si="52"/>
        <v>200</v>
      </c>
      <c r="L643" s="354">
        <v>200</v>
      </c>
      <c r="M643" s="458" t="str">
        <f>IF(L643="nio","",VLOOKUP(L643,'3-Productie normen'!$B$31:$H$45,3,FALSE))</f>
        <v>5 x per week (40 weken)</v>
      </c>
      <c r="N643" s="355" t="e">
        <f t="shared" si="49"/>
        <v>#DIV/0!</v>
      </c>
      <c r="O643" s="356">
        <f>IF(L643="nio",0,IF(L643&gt;0,VLOOKUP(H643,'3-Productie normen'!A:P,VLOOKUP(L643,'3-Productie normen'!$B$31:$C$45,2,FALSE),FALSE)))/VLOOKUP(B643,'2-Kosten per locatie'!$A$13:$D$30,4,FALSE)</f>
        <v>0</v>
      </c>
      <c r="P643" s="81" t="str">
        <f>VLOOKUP(H643,'3-Productie normen'!A:T,20,FALSE)</f>
        <v>V</v>
      </c>
      <c r="Q643" s="457" t="s">
        <v>649</v>
      </c>
      <c r="S643" s="359">
        <f t="shared" si="50"/>
        <v>2564</v>
      </c>
    </row>
    <row r="644" spans="1:19" ht="14.1" customHeight="1">
      <c r="A644" s="71" t="e">
        <f t="shared" si="51"/>
        <v>#REF!</v>
      </c>
      <c r="B644" s="50" t="s">
        <v>860</v>
      </c>
      <c r="C644" s="50" t="s">
        <v>683</v>
      </c>
      <c r="D644" s="431" t="s">
        <v>849</v>
      </c>
      <c r="E644" s="429" t="s">
        <v>248</v>
      </c>
      <c r="F644" s="349" t="s">
        <v>488</v>
      </c>
      <c r="G644" s="85" t="s">
        <v>223</v>
      </c>
      <c r="H644" s="50" t="s">
        <v>16</v>
      </c>
      <c r="I644" s="85" t="s">
        <v>636</v>
      </c>
      <c r="J644" s="85">
        <v>8.1300000000000008</v>
      </c>
      <c r="K644" s="353">
        <f t="shared" si="52"/>
        <v>201</v>
      </c>
      <c r="L644" s="354">
        <v>201</v>
      </c>
      <c r="M644" s="458" t="str">
        <f>IF(L644="nio","",VLOOKUP(L644,'3-Productie normen'!$B$31:$H$45,3,FALSE))</f>
        <v>5 x per week (40 weken + 1 Zomer refreshbeurt)</v>
      </c>
      <c r="N644" s="355" t="e">
        <f t="shared" si="49"/>
        <v>#DIV/0!</v>
      </c>
      <c r="O644" s="356">
        <f>IF(L644="nio",0,IF(L644&gt;0,VLOOKUP(H644,'3-Productie normen'!A:P,VLOOKUP(L644,'3-Productie normen'!$B$31:$C$45,2,FALSE),FALSE)))/VLOOKUP(B644,'2-Kosten per locatie'!$A$13:$D$30,4,FALSE)</f>
        <v>0</v>
      </c>
      <c r="P644" s="81" t="str">
        <f>VLOOKUP(H644,'3-Productie normen'!A:T,20,FALSE)</f>
        <v>S</v>
      </c>
      <c r="Q644" s="457" t="s">
        <v>740</v>
      </c>
      <c r="S644" s="359">
        <f t="shared" si="50"/>
        <v>1634.13</v>
      </c>
    </row>
    <row r="645" spans="1:19" ht="14.1" customHeight="1">
      <c r="A645" s="71" t="e">
        <f t="shared" si="51"/>
        <v>#REF!</v>
      </c>
      <c r="B645" s="50" t="s">
        <v>860</v>
      </c>
      <c r="C645" s="50" t="s">
        <v>683</v>
      </c>
      <c r="D645" s="431" t="s">
        <v>849</v>
      </c>
      <c r="E645" s="429" t="s">
        <v>248</v>
      </c>
      <c r="F645" s="349" t="s">
        <v>489</v>
      </c>
      <c r="G645" s="85" t="s">
        <v>206</v>
      </c>
      <c r="H645" s="50" t="s">
        <v>855</v>
      </c>
      <c r="I645" s="85" t="s">
        <v>635</v>
      </c>
      <c r="J645" s="85">
        <v>2.33</v>
      </c>
      <c r="K645" s="353">
        <f t="shared" si="52"/>
        <v>12</v>
      </c>
      <c r="L645" s="354">
        <v>12</v>
      </c>
      <c r="M645" s="458" t="str">
        <f>IF(L645="nio","",VLOOKUP(L645,'3-Productie normen'!$B$31:$H$45,3,FALSE))</f>
        <v>1 x per maand</v>
      </c>
      <c r="N645" s="355" t="e">
        <f t="shared" si="49"/>
        <v>#DIV/0!</v>
      </c>
      <c r="O645" s="356">
        <f>IF(L645="nio",0,IF(L645&gt;0,VLOOKUP(H645,'3-Productie normen'!A:P,VLOOKUP(L645,'3-Productie normen'!$B$31:$C$45,2,FALSE),FALSE)))/VLOOKUP(B645,'2-Kosten per locatie'!$A$13:$D$30,4,FALSE)</f>
        <v>0</v>
      </c>
      <c r="P645" s="81" t="str">
        <f>VLOOKUP(H645,'3-Productie normen'!A:T,20,FALSE)</f>
        <v>V</v>
      </c>
      <c r="Q645" s="457" t="s">
        <v>649</v>
      </c>
      <c r="S645" s="359">
        <f t="shared" si="50"/>
        <v>27.96</v>
      </c>
    </row>
    <row r="646" spans="1:19" ht="14.1" customHeight="1">
      <c r="A646" s="71" t="e">
        <f t="shared" si="51"/>
        <v>#REF!</v>
      </c>
      <c r="B646" s="50" t="s">
        <v>860</v>
      </c>
      <c r="C646" s="50" t="s">
        <v>683</v>
      </c>
      <c r="D646" s="431" t="s">
        <v>849</v>
      </c>
      <c r="E646" s="429" t="s">
        <v>248</v>
      </c>
      <c r="F646" s="349" t="s">
        <v>490</v>
      </c>
      <c r="G646" s="85" t="s">
        <v>270</v>
      </c>
      <c r="H646" s="85" t="s">
        <v>237</v>
      </c>
      <c r="I646" s="85" t="s">
        <v>635</v>
      </c>
      <c r="J646" s="85">
        <v>54.7</v>
      </c>
      <c r="K646" s="353">
        <f t="shared" si="52"/>
        <v>201</v>
      </c>
      <c r="L646" s="354">
        <v>201</v>
      </c>
      <c r="M646" s="458" t="str">
        <f>IF(L646="nio","",VLOOKUP(L646,'3-Productie normen'!$B$31:$H$45,3,FALSE))</f>
        <v>5 x per week (40 weken + 1 Zomer refreshbeurt)</v>
      </c>
      <c r="N646" s="355" t="e">
        <f t="shared" si="49"/>
        <v>#DIV/0!</v>
      </c>
      <c r="O646" s="356">
        <f>IF(L646="nio",0,IF(L646&gt;0,VLOOKUP(H646,'3-Productie normen'!A:P,VLOOKUP(L646,'3-Productie normen'!$B$31:$C$45,2,FALSE),FALSE)))/VLOOKUP(B646,'2-Kosten per locatie'!$A$13:$D$30,4,FALSE)</f>
        <v>0</v>
      </c>
      <c r="P646" s="81" t="str">
        <f>VLOOKUP(H646,'3-Productie normen'!A:T,20,FALSE)</f>
        <v>L</v>
      </c>
      <c r="Q646" s="457" t="s">
        <v>707</v>
      </c>
      <c r="S646" s="359">
        <f t="shared" si="50"/>
        <v>10994.7</v>
      </c>
    </row>
    <row r="647" spans="1:19" ht="14.1" customHeight="1">
      <c r="A647" s="71" t="e">
        <f t="shared" si="51"/>
        <v>#REF!</v>
      </c>
      <c r="B647" s="50" t="s">
        <v>860</v>
      </c>
      <c r="C647" s="50" t="s">
        <v>683</v>
      </c>
      <c r="D647" s="431" t="s">
        <v>849</v>
      </c>
      <c r="E647" s="429" t="s">
        <v>248</v>
      </c>
      <c r="F647" s="349" t="s">
        <v>491</v>
      </c>
      <c r="G647" s="85" t="s">
        <v>282</v>
      </c>
      <c r="H647" s="85" t="s">
        <v>237</v>
      </c>
      <c r="I647" s="85" t="s">
        <v>635</v>
      </c>
      <c r="J647" s="85">
        <v>15.44</v>
      </c>
      <c r="K647" s="353">
        <f t="shared" si="52"/>
        <v>201</v>
      </c>
      <c r="L647" s="354">
        <v>201</v>
      </c>
      <c r="M647" s="458" t="str">
        <f>IF(L647="nio","",VLOOKUP(L647,'3-Productie normen'!$B$31:$H$45,3,FALSE))</f>
        <v>5 x per week (40 weken + 1 Zomer refreshbeurt)</v>
      </c>
      <c r="N647" s="355" t="e">
        <f t="shared" si="49"/>
        <v>#DIV/0!</v>
      </c>
      <c r="O647" s="356">
        <f>IF(L647="nio",0,IF(L647&gt;0,VLOOKUP(H647,'3-Productie normen'!A:P,VLOOKUP(L647,'3-Productie normen'!$B$31:$C$45,2,FALSE),FALSE)))/VLOOKUP(B647,'2-Kosten per locatie'!$A$13:$D$30,4,FALSE)</f>
        <v>0</v>
      </c>
      <c r="P647" s="81" t="str">
        <f>VLOOKUP(H647,'3-Productie normen'!A:T,20,FALSE)</f>
        <v>L</v>
      </c>
      <c r="Q647" s="457" t="s">
        <v>649</v>
      </c>
      <c r="S647" s="359">
        <f t="shared" si="50"/>
        <v>3103.44</v>
      </c>
    </row>
    <row r="648" spans="1:19" ht="14.1" customHeight="1">
      <c r="A648" s="71" t="e">
        <f t="shared" si="51"/>
        <v>#REF!</v>
      </c>
      <c r="B648" s="50" t="s">
        <v>860</v>
      </c>
      <c r="C648" s="50" t="s">
        <v>683</v>
      </c>
      <c r="D648" s="431" t="s">
        <v>853</v>
      </c>
      <c r="E648" s="429" t="s">
        <v>248</v>
      </c>
      <c r="F648" s="349" t="s">
        <v>492</v>
      </c>
      <c r="G648" s="85" t="s">
        <v>925</v>
      </c>
      <c r="H648" s="85" t="s">
        <v>237</v>
      </c>
      <c r="I648" s="85" t="s">
        <v>635</v>
      </c>
      <c r="J648" s="85">
        <v>66.55</v>
      </c>
      <c r="K648" s="353">
        <f t="shared" si="52"/>
        <v>255</v>
      </c>
      <c r="L648" s="354">
        <v>255</v>
      </c>
      <c r="M648" s="458" t="str">
        <f>IF(L648="nio","",VLOOKUP(L648,'3-Productie normen'!$B$31:$H$45,3,FALSE))</f>
        <v>5 x per week (52 weken)</v>
      </c>
      <c r="N648" s="355" t="e">
        <f t="shared" si="49"/>
        <v>#DIV/0!</v>
      </c>
      <c r="O648" s="356">
        <f>IF(L648="nio",0,IF(L648&gt;0,VLOOKUP(H648,'3-Productie normen'!A:P,VLOOKUP(L648,'3-Productie normen'!$B$31:$C$45,2,FALSE),FALSE)))/VLOOKUP(B648,'2-Kosten per locatie'!$A$13:$D$30,4,FALSE)</f>
        <v>0</v>
      </c>
      <c r="P648" s="81" t="str">
        <f>VLOOKUP(H648,'3-Productie normen'!A:T,20,FALSE)</f>
        <v>L</v>
      </c>
      <c r="Q648" s="457" t="s">
        <v>782</v>
      </c>
      <c r="S648" s="359">
        <f t="shared" si="50"/>
        <v>16970.25</v>
      </c>
    </row>
    <row r="649" spans="1:19" ht="14.1" customHeight="1">
      <c r="A649" s="71" t="e">
        <f t="shared" si="51"/>
        <v>#REF!</v>
      </c>
      <c r="B649" s="50" t="s">
        <v>860</v>
      </c>
      <c r="C649" s="50" t="s">
        <v>683</v>
      </c>
      <c r="D649" s="431" t="s">
        <v>853</v>
      </c>
      <c r="E649" s="429" t="s">
        <v>248</v>
      </c>
      <c r="F649" s="349" t="s">
        <v>493</v>
      </c>
      <c r="G649" s="85" t="s">
        <v>219</v>
      </c>
      <c r="H649" s="85" t="s">
        <v>16</v>
      </c>
      <c r="I649" s="85" t="s">
        <v>636</v>
      </c>
      <c r="J649" s="85">
        <v>2.9</v>
      </c>
      <c r="K649" s="353">
        <f t="shared" si="52"/>
        <v>255</v>
      </c>
      <c r="L649" s="354">
        <v>255</v>
      </c>
      <c r="M649" s="458" t="str">
        <f>IF(L649="nio","",VLOOKUP(L649,'3-Productie normen'!$B$31:$H$45,3,FALSE))</f>
        <v>5 x per week (52 weken)</v>
      </c>
      <c r="N649" s="355" t="e">
        <f t="shared" si="49"/>
        <v>#DIV/0!</v>
      </c>
      <c r="O649" s="356">
        <f>IF(L649="nio",0,IF(L649&gt;0,VLOOKUP(H649,'3-Productie normen'!A:P,VLOOKUP(L649,'3-Productie normen'!$B$31:$C$45,2,FALSE),FALSE)))/VLOOKUP(B649,'2-Kosten per locatie'!$A$13:$D$30,4,FALSE)</f>
        <v>0</v>
      </c>
      <c r="P649" s="81" t="str">
        <f>VLOOKUP(H649,'3-Productie normen'!A:T,20,FALSE)</f>
        <v>S</v>
      </c>
      <c r="Q649" s="457" t="s">
        <v>695</v>
      </c>
      <c r="S649" s="359">
        <f t="shared" si="50"/>
        <v>739.5</v>
      </c>
    </row>
    <row r="650" spans="1:19" ht="14.1" customHeight="1">
      <c r="A650" s="71" t="e">
        <f t="shared" si="51"/>
        <v>#REF!</v>
      </c>
      <c r="B650" s="50" t="s">
        <v>860</v>
      </c>
      <c r="C650" s="50" t="s">
        <v>683</v>
      </c>
      <c r="D650" s="431" t="s">
        <v>853</v>
      </c>
      <c r="E650" s="429" t="s">
        <v>248</v>
      </c>
      <c r="F650" s="349" t="s">
        <v>494</v>
      </c>
      <c r="G650" s="85" t="s">
        <v>219</v>
      </c>
      <c r="H650" s="85" t="s">
        <v>16</v>
      </c>
      <c r="I650" s="85" t="s">
        <v>636</v>
      </c>
      <c r="J650" s="85">
        <v>2.9</v>
      </c>
      <c r="K650" s="353">
        <f t="shared" si="52"/>
        <v>255</v>
      </c>
      <c r="L650" s="354">
        <v>255</v>
      </c>
      <c r="M650" s="458" t="str">
        <f>IF(L650="nio","",VLOOKUP(L650,'3-Productie normen'!$B$31:$H$45,3,FALSE))</f>
        <v>5 x per week (52 weken)</v>
      </c>
      <c r="N650" s="355" t="e">
        <f t="shared" si="49"/>
        <v>#DIV/0!</v>
      </c>
      <c r="O650" s="356">
        <f>IF(L650="nio",0,IF(L650&gt;0,VLOOKUP(H650,'3-Productie normen'!A:P,VLOOKUP(L650,'3-Productie normen'!$B$31:$C$45,2,FALSE),FALSE)))/VLOOKUP(B650,'2-Kosten per locatie'!$A$13:$D$30,4,FALSE)</f>
        <v>0</v>
      </c>
      <c r="P650" s="81" t="str">
        <f>VLOOKUP(H650,'3-Productie normen'!A:T,20,FALSE)</f>
        <v>S</v>
      </c>
      <c r="Q650" s="457" t="s">
        <v>695</v>
      </c>
      <c r="S650" s="359">
        <f t="shared" si="50"/>
        <v>739.5</v>
      </c>
    </row>
    <row r="651" spans="1:19" ht="14.1" customHeight="1">
      <c r="A651" s="71" t="e">
        <f t="shared" si="51"/>
        <v>#REF!</v>
      </c>
      <c r="B651" s="50" t="s">
        <v>860</v>
      </c>
      <c r="C651" s="50" t="s">
        <v>683</v>
      </c>
      <c r="D651" s="431" t="s">
        <v>853</v>
      </c>
      <c r="E651" s="429" t="s">
        <v>248</v>
      </c>
      <c r="F651" s="349" t="s">
        <v>495</v>
      </c>
      <c r="G651" s="85" t="s">
        <v>198</v>
      </c>
      <c r="H651" s="439" t="s">
        <v>195</v>
      </c>
      <c r="I651" s="85" t="s">
        <v>635</v>
      </c>
      <c r="J651" s="85">
        <v>7.45</v>
      </c>
      <c r="K651" s="353">
        <f t="shared" si="52"/>
        <v>255</v>
      </c>
      <c r="L651" s="354">
        <v>255</v>
      </c>
      <c r="M651" s="458" t="str">
        <f>IF(L651="nio","",VLOOKUP(L651,'3-Productie normen'!$B$31:$H$45,3,FALSE))</f>
        <v>5 x per week (52 weken)</v>
      </c>
      <c r="N651" s="355" t="e">
        <f t="shared" si="49"/>
        <v>#DIV/0!</v>
      </c>
      <c r="O651" s="356">
        <f>IF(L651="nio",0,IF(L651&gt;0,VLOOKUP(H651,'3-Productie normen'!A:P,VLOOKUP(L651,'3-Productie normen'!$B$31:$C$45,2,FALSE),FALSE)))/VLOOKUP(B651,'2-Kosten per locatie'!$A$13:$D$30,4,FALSE)</f>
        <v>0</v>
      </c>
      <c r="P651" s="81" t="str">
        <f>VLOOKUP(H651,'3-Productie normen'!A:T,20,FALSE)</f>
        <v>V</v>
      </c>
      <c r="Q651" s="457" t="s">
        <v>649</v>
      </c>
      <c r="S651" s="359">
        <f t="shared" si="50"/>
        <v>1899.75</v>
      </c>
    </row>
    <row r="652" spans="1:19" ht="14.1" customHeight="1">
      <c r="A652" s="71" t="e">
        <f t="shared" si="51"/>
        <v>#REF!</v>
      </c>
      <c r="B652" s="50" t="s">
        <v>860</v>
      </c>
      <c r="C652" s="50" t="s">
        <v>683</v>
      </c>
      <c r="D652" s="431" t="s">
        <v>853</v>
      </c>
      <c r="E652" s="429" t="s">
        <v>248</v>
      </c>
      <c r="F652" s="349" t="s">
        <v>496</v>
      </c>
      <c r="G652" s="85" t="s">
        <v>212</v>
      </c>
      <c r="H652" s="50" t="s">
        <v>855</v>
      </c>
      <c r="I652" s="85" t="s">
        <v>636</v>
      </c>
      <c r="J652" s="85">
        <v>1.35</v>
      </c>
      <c r="K652" s="353">
        <f t="shared" si="52"/>
        <v>12</v>
      </c>
      <c r="L652" s="354">
        <v>12</v>
      </c>
      <c r="M652" s="458" t="str">
        <f>IF(L652="nio","",VLOOKUP(L652,'3-Productie normen'!$B$31:$H$45,3,FALSE))</f>
        <v>1 x per maand</v>
      </c>
      <c r="N652" s="355" t="e">
        <f t="shared" si="49"/>
        <v>#DIV/0!</v>
      </c>
      <c r="O652" s="356">
        <f>IF(L652="nio",0,IF(L652&gt;0,VLOOKUP(H652,'3-Productie normen'!A:P,VLOOKUP(L652,'3-Productie normen'!$B$31:$C$45,2,FALSE),FALSE)))/VLOOKUP(B652,'2-Kosten per locatie'!$A$13:$D$30,4,FALSE)</f>
        <v>0</v>
      </c>
      <c r="P652" s="81" t="str">
        <f>VLOOKUP(H652,'3-Productie normen'!A:T,20,FALSE)</f>
        <v>V</v>
      </c>
      <c r="Q652" s="457" t="s">
        <v>692</v>
      </c>
      <c r="S652" s="359">
        <f t="shared" si="50"/>
        <v>16.200000000000003</v>
      </c>
    </row>
    <row r="653" spans="1:19" ht="14.1" customHeight="1">
      <c r="A653" s="71" t="e">
        <f t="shared" si="51"/>
        <v>#REF!</v>
      </c>
      <c r="B653" s="50" t="s">
        <v>860</v>
      </c>
      <c r="C653" s="50" t="s">
        <v>683</v>
      </c>
      <c r="D653" s="431" t="s">
        <v>853</v>
      </c>
      <c r="E653" s="429" t="s">
        <v>248</v>
      </c>
      <c r="F653" s="349" t="s">
        <v>497</v>
      </c>
      <c r="G653" s="85" t="s">
        <v>206</v>
      </c>
      <c r="H653" s="50" t="s">
        <v>855</v>
      </c>
      <c r="I653" s="85" t="s">
        <v>635</v>
      </c>
      <c r="J653" s="85">
        <v>3.66</v>
      </c>
      <c r="K653" s="353">
        <f t="shared" si="52"/>
        <v>12</v>
      </c>
      <c r="L653" s="354">
        <v>12</v>
      </c>
      <c r="M653" s="458" t="str">
        <f>IF(L653="nio","",VLOOKUP(L653,'3-Productie normen'!$B$31:$H$45,3,FALSE))</f>
        <v>1 x per maand</v>
      </c>
      <c r="N653" s="355" t="e">
        <f t="shared" si="49"/>
        <v>#DIV/0!</v>
      </c>
      <c r="O653" s="356">
        <f>IF(L653="nio",0,IF(L653&gt;0,VLOOKUP(H653,'3-Productie normen'!A:P,VLOOKUP(L653,'3-Productie normen'!$B$31:$C$45,2,FALSE),FALSE)))/VLOOKUP(B653,'2-Kosten per locatie'!$A$13:$D$30,4,FALSE)</f>
        <v>0</v>
      </c>
      <c r="P653" s="81" t="str">
        <f>VLOOKUP(H653,'3-Productie normen'!A:T,20,FALSE)</f>
        <v>V</v>
      </c>
      <c r="Q653" s="457" t="s">
        <v>649</v>
      </c>
      <c r="S653" s="359">
        <f t="shared" si="50"/>
        <v>43.92</v>
      </c>
    </row>
    <row r="654" spans="1:19" ht="14.1" customHeight="1">
      <c r="A654" s="71" t="e">
        <f t="shared" si="51"/>
        <v>#REF!</v>
      </c>
      <c r="B654" s="50" t="s">
        <v>860</v>
      </c>
      <c r="C654" s="50" t="s">
        <v>683</v>
      </c>
      <c r="D654" s="431" t="s">
        <v>853</v>
      </c>
      <c r="E654" s="429" t="s">
        <v>248</v>
      </c>
      <c r="F654" s="349" t="s">
        <v>498</v>
      </c>
      <c r="G654" s="85" t="s">
        <v>499</v>
      </c>
      <c r="H654" s="64" t="s">
        <v>540</v>
      </c>
      <c r="I654" s="85" t="s">
        <v>635</v>
      </c>
      <c r="J654" s="85">
        <v>66.150000000000006</v>
      </c>
      <c r="K654" s="353">
        <f t="shared" si="52"/>
        <v>201</v>
      </c>
      <c r="L654" s="354">
        <v>201</v>
      </c>
      <c r="M654" s="458" t="str">
        <f>IF(L654="nio","",VLOOKUP(L654,'3-Productie normen'!$B$31:$H$45,3,FALSE))</f>
        <v>5 x per week (40 weken + 1 Zomer refreshbeurt)</v>
      </c>
      <c r="N654" s="355" t="e">
        <f t="shared" si="49"/>
        <v>#DIV/0!</v>
      </c>
      <c r="O654" s="356">
        <f>IF(L654="nio",0,IF(L654&gt;0,VLOOKUP(H654,'3-Productie normen'!A:P,VLOOKUP(L654,'3-Productie normen'!$B$31:$C$45,2,FALSE),FALSE)))/VLOOKUP(B654,'2-Kosten per locatie'!$A$13:$D$30,4,FALSE)</f>
        <v>0</v>
      </c>
      <c r="P654" s="81" t="str">
        <f>VLOOKUP(H654,'3-Productie normen'!A:T,20,FALSE)</f>
        <v>V</v>
      </c>
      <c r="Q654" s="457" t="s">
        <v>782</v>
      </c>
      <c r="S654" s="359">
        <f t="shared" si="50"/>
        <v>13296.150000000001</v>
      </c>
    </row>
    <row r="655" spans="1:19" ht="14.1" customHeight="1">
      <c r="A655" s="71" t="e">
        <f t="shared" si="51"/>
        <v>#REF!</v>
      </c>
      <c r="B655" s="50" t="s">
        <v>860</v>
      </c>
      <c r="C655" s="50" t="s">
        <v>683</v>
      </c>
      <c r="D655" s="431" t="s">
        <v>853</v>
      </c>
      <c r="E655" s="429" t="s">
        <v>248</v>
      </c>
      <c r="F655" s="349" t="s">
        <v>500</v>
      </c>
      <c r="G655" s="85" t="s">
        <v>203</v>
      </c>
      <c r="H655" s="64" t="s">
        <v>874</v>
      </c>
      <c r="I655" s="85" t="s">
        <v>91</v>
      </c>
      <c r="J655" s="85">
        <v>18.93</v>
      </c>
      <c r="K655" s="353" t="str">
        <f t="shared" si="52"/>
        <v>nio</v>
      </c>
      <c r="L655" s="354" t="s">
        <v>659</v>
      </c>
      <c r="M655" s="458" t="str">
        <f>IF(L655="nio","",VLOOKUP(L655,'3-Productie normen'!$B$31:$H$45,3,FALSE))</f>
        <v/>
      </c>
      <c r="N655" s="355">
        <f t="shared" si="49"/>
        <v>0</v>
      </c>
      <c r="O655" s="356">
        <f>IF(L655="nio",0,IF(L655&gt;0,VLOOKUP(H655,'3-Productie normen'!A:P,VLOOKUP(L655,'3-Productie normen'!$B$31:$C$45,2,FALSE),FALSE)))/VLOOKUP(B655,'2-Kosten per locatie'!$A$13:$D$30,4,FALSE)</f>
        <v>0</v>
      </c>
      <c r="P655" s="81">
        <f>VLOOKUP(H655,'3-Productie normen'!A:T,20,FALSE)</f>
        <v>0</v>
      </c>
      <c r="Q655" s="457" t="s">
        <v>649</v>
      </c>
      <c r="S655" s="359">
        <f t="shared" si="50"/>
        <v>0</v>
      </c>
    </row>
    <row r="656" spans="1:19" ht="14.1" customHeight="1">
      <c r="A656" s="71" t="e">
        <f>#REF!+1</f>
        <v>#REF!</v>
      </c>
      <c r="B656" s="50" t="s">
        <v>668</v>
      </c>
      <c r="C656" s="50" t="s">
        <v>684</v>
      </c>
      <c r="D656" s="431" t="s">
        <v>849</v>
      </c>
      <c r="E656" s="429" t="s">
        <v>501</v>
      </c>
      <c r="F656" s="349" t="s">
        <v>194</v>
      </c>
      <c r="G656" s="85" t="s">
        <v>196</v>
      </c>
      <c r="H656" s="439" t="s">
        <v>195</v>
      </c>
      <c r="I656" s="85" t="s">
        <v>640</v>
      </c>
      <c r="J656" s="342">
        <v>8.1300001144409197</v>
      </c>
      <c r="K656" s="353">
        <f t="shared" ref="K656:K711" si="53">L656</f>
        <v>200</v>
      </c>
      <c r="L656" s="354">
        <v>200</v>
      </c>
      <c r="M656" s="458" t="str">
        <f>IF(L656="nio","",VLOOKUP(L656,'3-Productie normen'!$B$31:$H$45,3,FALSE))</f>
        <v>5 x per week (40 weken)</v>
      </c>
      <c r="N656" s="355" t="e">
        <f t="shared" ref="N656:N710" si="54">IF(L656="nio",0,IF(L656&gt;0,L656*J656/O656,0))</f>
        <v>#DIV/0!</v>
      </c>
      <c r="O656" s="356">
        <f>IF(L656="nio",0,IF(L656&gt;0,VLOOKUP(H656,'3-Productie normen'!A:P,VLOOKUP(L656,'3-Productie normen'!$B$31:$C$45,2,FALSE),FALSE)))/VLOOKUP(B656,'2-Kosten per locatie'!$A$13:$D$30,4,FALSE)</f>
        <v>0</v>
      </c>
      <c r="P656" s="81" t="str">
        <f>VLOOKUP(H656,'3-Productie normen'!A:T,20,FALSE)</f>
        <v>V</v>
      </c>
      <c r="Q656" s="457" t="s">
        <v>649</v>
      </c>
      <c r="S656" s="359">
        <f t="shared" ref="S656:S710" si="55">IF(L656="nio",0,K656*J656)</f>
        <v>1626.000022888184</v>
      </c>
    </row>
    <row r="657" spans="1:19" ht="14.1" customHeight="1">
      <c r="A657" s="71" t="e">
        <f t="shared" ref="A657:A711" si="56">A656+1</f>
        <v>#REF!</v>
      </c>
      <c r="B657" s="50" t="s">
        <v>668</v>
      </c>
      <c r="C657" s="50" t="s">
        <v>684</v>
      </c>
      <c r="D657" s="431" t="s">
        <v>849</v>
      </c>
      <c r="E657" s="429" t="s">
        <v>501</v>
      </c>
      <c r="F657" s="349" t="s">
        <v>197</v>
      </c>
      <c r="G657" s="85" t="s">
        <v>203</v>
      </c>
      <c r="H657" s="64" t="s">
        <v>874</v>
      </c>
      <c r="I657" s="85" t="s">
        <v>91</v>
      </c>
      <c r="J657" s="342">
        <v>0.45</v>
      </c>
      <c r="K657" s="353" t="str">
        <f t="shared" si="53"/>
        <v>nio</v>
      </c>
      <c r="L657" s="354" t="s">
        <v>659</v>
      </c>
      <c r="M657" s="458" t="str">
        <f>IF(L657="nio","",VLOOKUP(L657,'3-Productie normen'!$B$31:$H$45,3,FALSE))</f>
        <v/>
      </c>
      <c r="N657" s="355">
        <f t="shared" si="54"/>
        <v>0</v>
      </c>
      <c r="O657" s="356">
        <f>IF(L657="nio",0,IF(L657&gt;0,VLOOKUP(H657,'3-Productie normen'!A:P,VLOOKUP(L657,'3-Productie normen'!$B$31:$C$45,2,FALSE),FALSE)))/VLOOKUP(B657,'2-Kosten per locatie'!$A$13:$D$30,4,FALSE)</f>
        <v>0</v>
      </c>
      <c r="P657" s="81">
        <f>VLOOKUP(H657,'3-Productie normen'!A:T,20,FALSE)</f>
        <v>0</v>
      </c>
      <c r="Q657" s="457" t="s">
        <v>783</v>
      </c>
      <c r="S657" s="359">
        <f t="shared" si="55"/>
        <v>0</v>
      </c>
    </row>
    <row r="658" spans="1:19" ht="14.1" customHeight="1">
      <c r="A658" s="71" t="e">
        <f t="shared" si="56"/>
        <v>#REF!</v>
      </c>
      <c r="B658" s="50" t="s">
        <v>668</v>
      </c>
      <c r="C658" s="50" t="s">
        <v>684</v>
      </c>
      <c r="D658" s="431" t="s">
        <v>849</v>
      </c>
      <c r="E658" s="429" t="s">
        <v>501</v>
      </c>
      <c r="F658" s="349" t="s">
        <v>199</v>
      </c>
      <c r="G658" s="85" t="s">
        <v>270</v>
      </c>
      <c r="H658" s="85" t="s">
        <v>237</v>
      </c>
      <c r="I658" s="85" t="s">
        <v>635</v>
      </c>
      <c r="J658" s="342">
        <v>50.459999084472699</v>
      </c>
      <c r="K658" s="353">
        <f t="shared" si="53"/>
        <v>201</v>
      </c>
      <c r="L658" s="354">
        <v>201</v>
      </c>
      <c r="M658" s="458" t="str">
        <f>IF(L658="nio","",VLOOKUP(L658,'3-Productie normen'!$B$31:$H$45,3,FALSE))</f>
        <v>5 x per week (40 weken + 1 Zomer refreshbeurt)</v>
      </c>
      <c r="N658" s="355" t="e">
        <f t="shared" si="54"/>
        <v>#DIV/0!</v>
      </c>
      <c r="O658" s="356">
        <f>IF(L658="nio",0,IF(L658&gt;0,VLOOKUP(H658,'3-Productie normen'!A:P,VLOOKUP(L658,'3-Productie normen'!$B$31:$C$45,2,FALSE),FALSE)))/VLOOKUP(B658,'2-Kosten per locatie'!$A$13:$D$30,4,FALSE)</f>
        <v>0</v>
      </c>
      <c r="P658" s="81" t="str">
        <f>VLOOKUP(H658,'3-Productie normen'!A:T,20,FALSE)</f>
        <v>L</v>
      </c>
      <c r="Q658" s="457" t="s">
        <v>702</v>
      </c>
      <c r="S658" s="359">
        <f t="shared" si="55"/>
        <v>10142.459815979013</v>
      </c>
    </row>
    <row r="659" spans="1:19" ht="14.1" customHeight="1">
      <c r="A659" s="71" t="e">
        <f t="shared" si="56"/>
        <v>#REF!</v>
      </c>
      <c r="B659" s="50" t="s">
        <v>668</v>
      </c>
      <c r="C659" s="50" t="s">
        <v>684</v>
      </c>
      <c r="D659" s="431" t="s">
        <v>849</v>
      </c>
      <c r="E659" s="429" t="s">
        <v>193</v>
      </c>
      <c r="F659" s="349" t="s">
        <v>199</v>
      </c>
      <c r="G659" s="85" t="s">
        <v>313</v>
      </c>
      <c r="H659" s="85" t="s">
        <v>237</v>
      </c>
      <c r="I659" s="85" t="s">
        <v>178</v>
      </c>
      <c r="J659" s="342">
        <v>11.5</v>
      </c>
      <c r="K659" s="353">
        <f t="shared" si="53"/>
        <v>201</v>
      </c>
      <c r="L659" s="354">
        <v>201</v>
      </c>
      <c r="M659" s="458" t="str">
        <f>IF(L659="nio","",VLOOKUP(L659,'3-Productie normen'!$B$31:$H$45,3,FALSE))</f>
        <v>5 x per week (40 weken + 1 Zomer refreshbeurt)</v>
      </c>
      <c r="N659" s="355" t="e">
        <f t="shared" si="54"/>
        <v>#DIV/0!</v>
      </c>
      <c r="O659" s="356">
        <f>IF(L659="nio",0,IF(L659&gt;0,VLOOKUP(H659,'3-Productie normen'!A:P,VLOOKUP(L659,'3-Productie normen'!$B$31:$C$45,2,FALSE),FALSE)))/VLOOKUP(B659,'2-Kosten per locatie'!$A$13:$D$30,4,FALSE)</f>
        <v>0</v>
      </c>
      <c r="P659" s="81" t="str">
        <f>VLOOKUP(H659,'3-Productie normen'!A:T,20,FALSE)</f>
        <v>L</v>
      </c>
      <c r="Q659" s="457" t="s">
        <v>649</v>
      </c>
      <c r="S659" s="359">
        <f t="shared" si="55"/>
        <v>2311.5</v>
      </c>
    </row>
    <row r="660" spans="1:19" ht="14.1" customHeight="1">
      <c r="A660" s="71" t="e">
        <f t="shared" si="56"/>
        <v>#REF!</v>
      </c>
      <c r="B660" s="50" t="s">
        <v>668</v>
      </c>
      <c r="C660" s="50" t="s">
        <v>684</v>
      </c>
      <c r="D660" s="431" t="s">
        <v>849</v>
      </c>
      <c r="E660" s="429" t="s">
        <v>501</v>
      </c>
      <c r="F660" s="349" t="s">
        <v>202</v>
      </c>
      <c r="G660" s="85" t="s">
        <v>270</v>
      </c>
      <c r="H660" s="85" t="s">
        <v>237</v>
      </c>
      <c r="I660" s="85" t="s">
        <v>635</v>
      </c>
      <c r="J660" s="342">
        <v>50.650001525878899</v>
      </c>
      <c r="K660" s="353">
        <f t="shared" si="53"/>
        <v>201</v>
      </c>
      <c r="L660" s="354">
        <v>201</v>
      </c>
      <c r="M660" s="458" t="str">
        <f>IF(L660="nio","",VLOOKUP(L660,'3-Productie normen'!$B$31:$H$45,3,FALSE))</f>
        <v>5 x per week (40 weken + 1 Zomer refreshbeurt)</v>
      </c>
      <c r="N660" s="355" t="e">
        <f t="shared" si="54"/>
        <v>#DIV/0!</v>
      </c>
      <c r="O660" s="356">
        <f>IF(L660="nio",0,IF(L660&gt;0,VLOOKUP(H660,'3-Productie normen'!A:P,VLOOKUP(L660,'3-Productie normen'!$B$31:$C$45,2,FALSE),FALSE)))/VLOOKUP(B660,'2-Kosten per locatie'!$A$13:$D$30,4,FALSE)</f>
        <v>0</v>
      </c>
      <c r="P660" s="81" t="str">
        <f>VLOOKUP(H660,'3-Productie normen'!A:T,20,FALSE)</f>
        <v>L</v>
      </c>
      <c r="Q660" s="457" t="s">
        <v>702</v>
      </c>
      <c r="S660" s="359">
        <f t="shared" si="55"/>
        <v>10180.650306701658</v>
      </c>
    </row>
    <row r="661" spans="1:19" ht="14.1" customHeight="1">
      <c r="A661" s="71" t="e">
        <f t="shared" si="56"/>
        <v>#REF!</v>
      </c>
      <c r="B661" s="50" t="s">
        <v>668</v>
      </c>
      <c r="C661" s="50" t="s">
        <v>684</v>
      </c>
      <c r="D661" s="431" t="s">
        <v>849</v>
      </c>
      <c r="E661" s="429" t="s">
        <v>193</v>
      </c>
      <c r="F661" s="349" t="s">
        <v>202</v>
      </c>
      <c r="G661" s="85" t="s">
        <v>313</v>
      </c>
      <c r="H661" s="85" t="s">
        <v>237</v>
      </c>
      <c r="I661" s="85" t="s">
        <v>178</v>
      </c>
      <c r="J661" s="342">
        <v>11.5</v>
      </c>
      <c r="K661" s="353">
        <f t="shared" si="53"/>
        <v>201</v>
      </c>
      <c r="L661" s="354">
        <v>201</v>
      </c>
      <c r="M661" s="458" t="str">
        <f>IF(L661="nio","",VLOOKUP(L661,'3-Productie normen'!$B$31:$H$45,3,FALSE))</f>
        <v>5 x per week (40 weken + 1 Zomer refreshbeurt)</v>
      </c>
      <c r="N661" s="355" t="e">
        <f t="shared" si="54"/>
        <v>#DIV/0!</v>
      </c>
      <c r="O661" s="356">
        <f>IF(L661="nio",0,IF(L661&gt;0,VLOOKUP(H661,'3-Productie normen'!A:P,VLOOKUP(L661,'3-Productie normen'!$B$31:$C$45,2,FALSE),FALSE)))/VLOOKUP(B661,'2-Kosten per locatie'!$A$13:$D$30,4,FALSE)</f>
        <v>0</v>
      </c>
      <c r="P661" s="81" t="str">
        <f>VLOOKUP(H661,'3-Productie normen'!A:T,20,FALSE)</f>
        <v>L</v>
      </c>
      <c r="Q661" s="457" t="s">
        <v>649</v>
      </c>
      <c r="S661" s="359">
        <f t="shared" si="55"/>
        <v>2311.5</v>
      </c>
    </row>
    <row r="662" spans="1:19" ht="14.1" customHeight="1">
      <c r="A662" s="71" t="e">
        <f t="shared" si="56"/>
        <v>#REF!</v>
      </c>
      <c r="B662" s="50" t="s">
        <v>668</v>
      </c>
      <c r="C662" s="50" t="s">
        <v>684</v>
      </c>
      <c r="D662" s="431" t="s">
        <v>849</v>
      </c>
      <c r="E662" s="429" t="s">
        <v>501</v>
      </c>
      <c r="F662" s="349" t="s">
        <v>204</v>
      </c>
      <c r="G662" s="85" t="s">
        <v>270</v>
      </c>
      <c r="H662" s="85" t="s">
        <v>237</v>
      </c>
      <c r="I662" s="85" t="s">
        <v>635</v>
      </c>
      <c r="J662" s="342">
        <v>50.419998168945298</v>
      </c>
      <c r="K662" s="353">
        <f t="shared" si="53"/>
        <v>201</v>
      </c>
      <c r="L662" s="354">
        <v>201</v>
      </c>
      <c r="M662" s="458" t="str">
        <f>IF(L662="nio","",VLOOKUP(L662,'3-Productie normen'!$B$31:$H$45,3,FALSE))</f>
        <v>5 x per week (40 weken + 1 Zomer refreshbeurt)</v>
      </c>
      <c r="N662" s="355" t="e">
        <f t="shared" si="54"/>
        <v>#DIV/0!</v>
      </c>
      <c r="O662" s="356">
        <f>IF(L662="nio",0,IF(L662&gt;0,VLOOKUP(H662,'3-Productie normen'!A:P,VLOOKUP(L662,'3-Productie normen'!$B$31:$C$45,2,FALSE),FALSE)))/VLOOKUP(B662,'2-Kosten per locatie'!$A$13:$D$30,4,FALSE)</f>
        <v>0</v>
      </c>
      <c r="P662" s="81" t="str">
        <f>VLOOKUP(H662,'3-Productie normen'!A:T,20,FALSE)</f>
        <v>L</v>
      </c>
      <c r="Q662" s="457" t="s">
        <v>702</v>
      </c>
      <c r="S662" s="359">
        <f t="shared" si="55"/>
        <v>10134.419631958004</v>
      </c>
    </row>
    <row r="663" spans="1:19" ht="14.1" customHeight="1">
      <c r="A663" s="71" t="e">
        <f t="shared" si="56"/>
        <v>#REF!</v>
      </c>
      <c r="B663" s="50" t="s">
        <v>668</v>
      </c>
      <c r="C663" s="50" t="s">
        <v>684</v>
      </c>
      <c r="D663" s="431" t="s">
        <v>849</v>
      </c>
      <c r="E663" s="429" t="s">
        <v>193</v>
      </c>
      <c r="F663" s="349" t="s">
        <v>204</v>
      </c>
      <c r="G663" s="85" t="s">
        <v>313</v>
      </c>
      <c r="H663" s="85" t="s">
        <v>237</v>
      </c>
      <c r="I663" s="85" t="s">
        <v>178</v>
      </c>
      <c r="J663" s="342">
        <v>11.5</v>
      </c>
      <c r="K663" s="353">
        <f t="shared" si="53"/>
        <v>201</v>
      </c>
      <c r="L663" s="354">
        <v>201</v>
      </c>
      <c r="M663" s="458" t="str">
        <f>IF(L663="nio","",VLOOKUP(L663,'3-Productie normen'!$B$31:$H$45,3,FALSE))</f>
        <v>5 x per week (40 weken + 1 Zomer refreshbeurt)</v>
      </c>
      <c r="N663" s="355" t="e">
        <f t="shared" si="54"/>
        <v>#DIV/0!</v>
      </c>
      <c r="O663" s="356">
        <f>IF(L663="nio",0,IF(L663&gt;0,VLOOKUP(H663,'3-Productie normen'!A:P,VLOOKUP(L663,'3-Productie normen'!$B$31:$C$45,2,FALSE),FALSE)))/VLOOKUP(B663,'2-Kosten per locatie'!$A$13:$D$30,4,FALSE)</f>
        <v>0</v>
      </c>
      <c r="P663" s="81" t="str">
        <f>VLOOKUP(H663,'3-Productie normen'!A:T,20,FALSE)</f>
        <v>L</v>
      </c>
      <c r="Q663" s="457" t="s">
        <v>649</v>
      </c>
      <c r="S663" s="359">
        <f t="shared" si="55"/>
        <v>2311.5</v>
      </c>
    </row>
    <row r="664" spans="1:19" ht="14.1" customHeight="1">
      <c r="A664" s="71" t="e">
        <f t="shared" si="56"/>
        <v>#REF!</v>
      </c>
      <c r="B664" s="50" t="s">
        <v>668</v>
      </c>
      <c r="C664" s="50" t="s">
        <v>684</v>
      </c>
      <c r="D664" s="431" t="s">
        <v>849</v>
      </c>
      <c r="E664" s="429" t="s">
        <v>501</v>
      </c>
      <c r="F664" s="349" t="s">
        <v>205</v>
      </c>
      <c r="G664" s="85" t="s">
        <v>198</v>
      </c>
      <c r="H664" s="439" t="s">
        <v>195</v>
      </c>
      <c r="I664" s="85" t="s">
        <v>640</v>
      </c>
      <c r="J664" s="342">
        <v>54.130001068115199</v>
      </c>
      <c r="K664" s="353">
        <f t="shared" si="53"/>
        <v>200</v>
      </c>
      <c r="L664" s="354">
        <v>200</v>
      </c>
      <c r="M664" s="458" t="str">
        <f>IF(L664="nio","",VLOOKUP(L664,'3-Productie normen'!$B$31:$H$45,3,FALSE))</f>
        <v>5 x per week (40 weken)</v>
      </c>
      <c r="N664" s="355" t="e">
        <f t="shared" si="54"/>
        <v>#DIV/0!</v>
      </c>
      <c r="O664" s="356">
        <f>IF(L664="nio",0,IF(L664&gt;0,VLOOKUP(H664,'3-Productie normen'!A:P,VLOOKUP(L664,'3-Productie normen'!$B$31:$C$45,2,FALSE),FALSE)))/VLOOKUP(B664,'2-Kosten per locatie'!$A$13:$D$30,4,FALSE)</f>
        <v>0</v>
      </c>
      <c r="P664" s="81" t="str">
        <f>VLOOKUP(H664,'3-Productie normen'!A:T,20,FALSE)</f>
        <v>V</v>
      </c>
      <c r="Q664" s="457" t="s">
        <v>649</v>
      </c>
      <c r="S664" s="359">
        <f t="shared" si="55"/>
        <v>10826.00021362304</v>
      </c>
    </row>
    <row r="665" spans="1:19" ht="14.1" customHeight="1">
      <c r="A665" s="71" t="e">
        <f t="shared" si="56"/>
        <v>#REF!</v>
      </c>
      <c r="B665" s="50" t="s">
        <v>668</v>
      </c>
      <c r="C665" s="50" t="s">
        <v>684</v>
      </c>
      <c r="D665" s="431" t="s">
        <v>849</v>
      </c>
      <c r="E665" s="429" t="s">
        <v>501</v>
      </c>
      <c r="F665" s="349" t="s">
        <v>502</v>
      </c>
      <c r="G665" s="85" t="s">
        <v>321</v>
      </c>
      <c r="H665" s="439" t="s">
        <v>195</v>
      </c>
      <c r="I665" s="85" t="s">
        <v>640</v>
      </c>
      <c r="J665" s="342">
        <v>3.7000000476837198</v>
      </c>
      <c r="K665" s="353">
        <f t="shared" si="53"/>
        <v>200</v>
      </c>
      <c r="L665" s="354">
        <v>200</v>
      </c>
      <c r="M665" s="458" t="str">
        <f>IF(L665="nio","",VLOOKUP(L665,'3-Productie normen'!$B$31:$H$45,3,FALSE))</f>
        <v>5 x per week (40 weken)</v>
      </c>
      <c r="N665" s="355" t="e">
        <f t="shared" si="54"/>
        <v>#DIV/0!</v>
      </c>
      <c r="O665" s="356">
        <f>IF(L665="nio",0,IF(L665&gt;0,VLOOKUP(H665,'3-Productie normen'!A:P,VLOOKUP(L665,'3-Productie normen'!$B$31:$C$45,2,FALSE),FALSE)))/VLOOKUP(B665,'2-Kosten per locatie'!$A$13:$D$30,4,FALSE)</f>
        <v>0</v>
      </c>
      <c r="P665" s="81" t="str">
        <f>VLOOKUP(H665,'3-Productie normen'!A:T,20,FALSE)</f>
        <v>V</v>
      </c>
      <c r="Q665" s="457" t="s">
        <v>649</v>
      </c>
      <c r="S665" s="359">
        <f t="shared" si="55"/>
        <v>740.00000953674396</v>
      </c>
    </row>
    <row r="666" spans="1:19" ht="14.1" customHeight="1">
      <c r="A666" s="71" t="e">
        <f t="shared" si="56"/>
        <v>#REF!</v>
      </c>
      <c r="B666" s="50" t="s">
        <v>668</v>
      </c>
      <c r="C666" s="50" t="s">
        <v>684</v>
      </c>
      <c r="D666" s="431" t="s">
        <v>849</v>
      </c>
      <c r="E666" s="429" t="s">
        <v>501</v>
      </c>
      <c r="F666" s="349" t="s">
        <v>503</v>
      </c>
      <c r="G666" s="85" t="s">
        <v>321</v>
      </c>
      <c r="H666" s="439" t="s">
        <v>195</v>
      </c>
      <c r="I666" s="85" t="s">
        <v>640</v>
      </c>
      <c r="J666" s="342">
        <v>4.6999998092651403</v>
      </c>
      <c r="K666" s="353">
        <f t="shared" si="53"/>
        <v>200</v>
      </c>
      <c r="L666" s="354">
        <v>200</v>
      </c>
      <c r="M666" s="458" t="str">
        <f>IF(L666="nio","",VLOOKUP(L666,'3-Productie normen'!$B$31:$H$45,3,FALSE))</f>
        <v>5 x per week (40 weken)</v>
      </c>
      <c r="N666" s="355" t="e">
        <f t="shared" si="54"/>
        <v>#DIV/0!</v>
      </c>
      <c r="O666" s="356">
        <f>IF(L666="nio",0,IF(L666&gt;0,VLOOKUP(H666,'3-Productie normen'!A:P,VLOOKUP(L666,'3-Productie normen'!$B$31:$C$45,2,FALSE),FALSE)))/VLOOKUP(B666,'2-Kosten per locatie'!$A$13:$D$30,4,FALSE)</f>
        <v>0</v>
      </c>
      <c r="P666" s="81" t="str">
        <f>VLOOKUP(H666,'3-Productie normen'!A:T,20,FALSE)</f>
        <v>V</v>
      </c>
      <c r="Q666" s="457" t="s">
        <v>649</v>
      </c>
      <c r="S666" s="359">
        <f t="shared" si="55"/>
        <v>939.99996185302803</v>
      </c>
    </row>
    <row r="667" spans="1:19" ht="14.1" customHeight="1">
      <c r="A667" s="71" t="e">
        <f t="shared" si="56"/>
        <v>#REF!</v>
      </c>
      <c r="B667" s="50" t="s">
        <v>668</v>
      </c>
      <c r="C667" s="50" t="s">
        <v>684</v>
      </c>
      <c r="D667" s="431" t="s">
        <v>849</v>
      </c>
      <c r="E667" s="429" t="s">
        <v>501</v>
      </c>
      <c r="F667" s="349" t="s">
        <v>208</v>
      </c>
      <c r="G667" s="85" t="s">
        <v>206</v>
      </c>
      <c r="H667" s="62" t="s">
        <v>855</v>
      </c>
      <c r="I667" s="85" t="s">
        <v>91</v>
      </c>
      <c r="J667" s="342">
        <v>0.81999999284744296</v>
      </c>
      <c r="K667" s="353">
        <f t="shared" si="53"/>
        <v>12</v>
      </c>
      <c r="L667" s="354">
        <v>12</v>
      </c>
      <c r="M667" s="458" t="str">
        <f>IF(L667="nio","",VLOOKUP(L667,'3-Productie normen'!$B$31:$H$45,3,FALSE))</f>
        <v>1 x per maand</v>
      </c>
      <c r="N667" s="355" t="e">
        <f t="shared" si="54"/>
        <v>#DIV/0!</v>
      </c>
      <c r="O667" s="356">
        <f>IF(L667="nio",0,IF(L667&gt;0,VLOOKUP(H667,'3-Productie normen'!A:P,VLOOKUP(L667,'3-Productie normen'!$B$31:$C$45,2,FALSE),FALSE)))/VLOOKUP(B667,'2-Kosten per locatie'!$A$13:$D$30,4,FALSE)</f>
        <v>0</v>
      </c>
      <c r="P667" s="81" t="str">
        <f>VLOOKUP(H667,'3-Productie normen'!A:T,20,FALSE)</f>
        <v>V</v>
      </c>
      <c r="Q667" s="457" t="s">
        <v>649</v>
      </c>
      <c r="S667" s="359">
        <f t="shared" si="55"/>
        <v>9.8399999141693151</v>
      </c>
    </row>
    <row r="668" spans="1:19" ht="14.1" customHeight="1">
      <c r="A668" s="71" t="e">
        <f t="shared" si="56"/>
        <v>#REF!</v>
      </c>
      <c r="B668" s="50" t="s">
        <v>668</v>
      </c>
      <c r="C668" s="50" t="s">
        <v>684</v>
      </c>
      <c r="D668" s="431" t="s">
        <v>849</v>
      </c>
      <c r="E668" s="429" t="s">
        <v>501</v>
      </c>
      <c r="F668" s="349" t="s">
        <v>210</v>
      </c>
      <c r="G668" s="85" t="s">
        <v>198</v>
      </c>
      <c r="H668" s="439" t="s">
        <v>195</v>
      </c>
      <c r="I668" s="85" t="s">
        <v>635</v>
      </c>
      <c r="J668" s="342">
        <v>1.42</v>
      </c>
      <c r="K668" s="353">
        <f t="shared" si="53"/>
        <v>200</v>
      </c>
      <c r="L668" s="354">
        <v>200</v>
      </c>
      <c r="M668" s="458" t="str">
        <f>IF(L668="nio","",VLOOKUP(L668,'3-Productie normen'!$B$31:$H$45,3,FALSE))</f>
        <v>5 x per week (40 weken)</v>
      </c>
      <c r="N668" s="355" t="e">
        <f t="shared" si="54"/>
        <v>#DIV/0!</v>
      </c>
      <c r="O668" s="356">
        <f>IF(L668="nio",0,IF(L668&gt;0,VLOOKUP(H668,'3-Productie normen'!A:P,VLOOKUP(L668,'3-Productie normen'!$B$31:$C$45,2,FALSE),FALSE)))/VLOOKUP(B668,'2-Kosten per locatie'!$A$13:$D$30,4,FALSE)</f>
        <v>0</v>
      </c>
      <c r="P668" s="81" t="str">
        <f>VLOOKUP(H668,'3-Productie normen'!A:T,20,FALSE)</f>
        <v>V</v>
      </c>
      <c r="Q668" s="457" t="s">
        <v>784</v>
      </c>
      <c r="S668" s="359">
        <f t="shared" si="55"/>
        <v>284</v>
      </c>
    </row>
    <row r="669" spans="1:19" ht="14.1" customHeight="1">
      <c r="A669" s="71" t="e">
        <f t="shared" si="56"/>
        <v>#REF!</v>
      </c>
      <c r="B669" s="50" t="s">
        <v>668</v>
      </c>
      <c r="C669" s="50" t="s">
        <v>684</v>
      </c>
      <c r="D669" s="431" t="s">
        <v>849</v>
      </c>
      <c r="E669" s="429" t="s">
        <v>501</v>
      </c>
      <c r="F669" s="349" t="s">
        <v>211</v>
      </c>
      <c r="G669" s="85" t="s">
        <v>212</v>
      </c>
      <c r="H669" s="62" t="s">
        <v>855</v>
      </c>
      <c r="I669" s="85" t="s">
        <v>635</v>
      </c>
      <c r="J669" s="342">
        <v>1.6599999666214</v>
      </c>
      <c r="K669" s="353">
        <f t="shared" si="53"/>
        <v>12</v>
      </c>
      <c r="L669" s="354">
        <v>12</v>
      </c>
      <c r="M669" s="458" t="str">
        <f>IF(L669="nio","",VLOOKUP(L669,'3-Productie normen'!$B$31:$H$45,3,FALSE))</f>
        <v>1 x per maand</v>
      </c>
      <c r="N669" s="355" t="e">
        <f t="shared" si="54"/>
        <v>#DIV/0!</v>
      </c>
      <c r="O669" s="356">
        <f>IF(L669="nio",0,IF(L669&gt;0,VLOOKUP(H669,'3-Productie normen'!A:P,VLOOKUP(L669,'3-Productie normen'!$B$31:$C$45,2,FALSE),FALSE)))/VLOOKUP(B669,'2-Kosten per locatie'!$A$13:$D$30,4,FALSE)</f>
        <v>0</v>
      </c>
      <c r="P669" s="81" t="str">
        <f>VLOOKUP(H669,'3-Productie normen'!A:T,20,FALSE)</f>
        <v>V</v>
      </c>
      <c r="Q669" s="457" t="s">
        <v>712</v>
      </c>
      <c r="S669" s="359">
        <f t="shared" si="55"/>
        <v>19.919999599456801</v>
      </c>
    </row>
    <row r="670" spans="1:19" ht="14.1" customHeight="1">
      <c r="A670" s="71" t="e">
        <f t="shared" si="56"/>
        <v>#REF!</v>
      </c>
      <c r="B670" s="50" t="s">
        <v>668</v>
      </c>
      <c r="C670" s="50" t="s">
        <v>684</v>
      </c>
      <c r="D670" s="431" t="s">
        <v>849</v>
      </c>
      <c r="E670" s="429" t="s">
        <v>501</v>
      </c>
      <c r="F670" s="349" t="s">
        <v>213</v>
      </c>
      <c r="G670" s="85" t="s">
        <v>219</v>
      </c>
      <c r="H670" s="85" t="s">
        <v>16</v>
      </c>
      <c r="I670" s="85" t="s">
        <v>90</v>
      </c>
      <c r="J670" s="342">
        <v>1.94</v>
      </c>
      <c r="K670" s="353">
        <f t="shared" si="53"/>
        <v>201</v>
      </c>
      <c r="L670" s="354">
        <v>201</v>
      </c>
      <c r="M670" s="458" t="str">
        <f>IF(L670="nio","",VLOOKUP(L670,'3-Productie normen'!$B$31:$H$45,3,FALSE))</f>
        <v>5 x per week (40 weken + 1 Zomer refreshbeurt)</v>
      </c>
      <c r="N670" s="355" t="e">
        <f t="shared" si="54"/>
        <v>#DIV/0!</v>
      </c>
      <c r="O670" s="356">
        <f>IF(L670="nio",0,IF(L670&gt;0,VLOOKUP(H670,'3-Productie normen'!A:P,VLOOKUP(L670,'3-Productie normen'!$B$31:$C$45,2,FALSE),FALSE)))/VLOOKUP(B670,'2-Kosten per locatie'!$A$13:$D$30,4,FALSE)</f>
        <v>0</v>
      </c>
      <c r="P670" s="81" t="str">
        <f>VLOOKUP(H670,'3-Productie normen'!A:T,20,FALSE)</f>
        <v>S</v>
      </c>
      <c r="Q670" s="457" t="s">
        <v>695</v>
      </c>
      <c r="S670" s="359">
        <f t="shared" si="55"/>
        <v>389.94</v>
      </c>
    </row>
    <row r="671" spans="1:19" ht="14.1" customHeight="1">
      <c r="A671" s="71" t="e">
        <f t="shared" si="56"/>
        <v>#REF!</v>
      </c>
      <c r="B671" s="50" t="s">
        <v>668</v>
      </c>
      <c r="C671" s="50" t="s">
        <v>684</v>
      </c>
      <c r="D671" s="431" t="s">
        <v>849</v>
      </c>
      <c r="E671" s="429" t="s">
        <v>501</v>
      </c>
      <c r="F671" s="349" t="s">
        <v>214</v>
      </c>
      <c r="G671" s="85" t="s">
        <v>219</v>
      </c>
      <c r="H671" s="85" t="s">
        <v>16</v>
      </c>
      <c r="I671" s="85" t="s">
        <v>90</v>
      </c>
      <c r="J671" s="342">
        <v>1.99</v>
      </c>
      <c r="K671" s="353">
        <f t="shared" si="53"/>
        <v>201</v>
      </c>
      <c r="L671" s="354">
        <v>201</v>
      </c>
      <c r="M671" s="458" t="str">
        <f>IF(L671="nio","",VLOOKUP(L671,'3-Productie normen'!$B$31:$H$45,3,FALSE))</f>
        <v>5 x per week (40 weken + 1 Zomer refreshbeurt)</v>
      </c>
      <c r="N671" s="355" t="e">
        <f t="shared" si="54"/>
        <v>#DIV/0!</v>
      </c>
      <c r="O671" s="356">
        <f>IF(L671="nio",0,IF(L671&gt;0,VLOOKUP(H671,'3-Productie normen'!A:P,VLOOKUP(L671,'3-Productie normen'!$B$31:$C$45,2,FALSE),FALSE)))/VLOOKUP(B671,'2-Kosten per locatie'!$A$13:$D$30,4,FALSE)</f>
        <v>0</v>
      </c>
      <c r="P671" s="81" t="str">
        <f>VLOOKUP(H671,'3-Productie normen'!A:T,20,FALSE)</f>
        <v>S</v>
      </c>
      <c r="Q671" s="457" t="s">
        <v>695</v>
      </c>
      <c r="S671" s="359">
        <f t="shared" si="55"/>
        <v>399.99</v>
      </c>
    </row>
    <row r="672" spans="1:19" ht="14.1" customHeight="1">
      <c r="A672" s="71" t="e">
        <f t="shared" si="56"/>
        <v>#REF!</v>
      </c>
      <c r="B672" s="50" t="s">
        <v>668</v>
      </c>
      <c r="C672" s="50" t="s">
        <v>684</v>
      </c>
      <c r="D672" s="431" t="s">
        <v>849</v>
      </c>
      <c r="E672" s="429" t="s">
        <v>501</v>
      </c>
      <c r="F672" s="349" t="s">
        <v>215</v>
      </c>
      <c r="G672" s="85" t="s">
        <v>219</v>
      </c>
      <c r="H672" s="85" t="s">
        <v>16</v>
      </c>
      <c r="I672" s="85" t="s">
        <v>90</v>
      </c>
      <c r="J672" s="342">
        <v>2.0699999999999998</v>
      </c>
      <c r="K672" s="353">
        <f t="shared" si="53"/>
        <v>201</v>
      </c>
      <c r="L672" s="354">
        <v>201</v>
      </c>
      <c r="M672" s="458" t="str">
        <f>IF(L672="nio","",VLOOKUP(L672,'3-Productie normen'!$B$31:$H$45,3,FALSE))</f>
        <v>5 x per week (40 weken + 1 Zomer refreshbeurt)</v>
      </c>
      <c r="N672" s="355" t="e">
        <f t="shared" si="54"/>
        <v>#DIV/0!</v>
      </c>
      <c r="O672" s="356">
        <f>IF(L672="nio",0,IF(L672&gt;0,VLOOKUP(H672,'3-Productie normen'!A:P,VLOOKUP(L672,'3-Productie normen'!$B$31:$C$45,2,FALSE),FALSE)))/VLOOKUP(B672,'2-Kosten per locatie'!$A$13:$D$30,4,FALSE)</f>
        <v>0</v>
      </c>
      <c r="P672" s="81" t="str">
        <f>VLOOKUP(H672,'3-Productie normen'!A:T,20,FALSE)</f>
        <v>S</v>
      </c>
      <c r="Q672" s="457" t="s">
        <v>695</v>
      </c>
      <c r="S672" s="359">
        <f t="shared" si="55"/>
        <v>416.07</v>
      </c>
    </row>
    <row r="673" spans="1:19" ht="14.1" customHeight="1">
      <c r="A673" s="71" t="e">
        <f t="shared" si="56"/>
        <v>#REF!</v>
      </c>
      <c r="B673" s="50" t="s">
        <v>668</v>
      </c>
      <c r="C673" s="50" t="s">
        <v>684</v>
      </c>
      <c r="D673" s="431" t="s">
        <v>849</v>
      </c>
      <c r="E673" s="429" t="s">
        <v>501</v>
      </c>
      <c r="F673" s="349" t="s">
        <v>216</v>
      </c>
      <c r="G673" s="85" t="s">
        <v>219</v>
      </c>
      <c r="H673" s="85" t="s">
        <v>16</v>
      </c>
      <c r="I673" s="85" t="s">
        <v>90</v>
      </c>
      <c r="J673" s="342">
        <v>1.83</v>
      </c>
      <c r="K673" s="353">
        <f t="shared" si="53"/>
        <v>201</v>
      </c>
      <c r="L673" s="354">
        <v>201</v>
      </c>
      <c r="M673" s="458" t="str">
        <f>IF(L673="nio","",VLOOKUP(L673,'3-Productie normen'!$B$31:$H$45,3,FALSE))</f>
        <v>5 x per week (40 weken + 1 Zomer refreshbeurt)</v>
      </c>
      <c r="N673" s="355" t="e">
        <f t="shared" si="54"/>
        <v>#DIV/0!</v>
      </c>
      <c r="O673" s="356">
        <f>IF(L673="nio",0,IF(L673&gt;0,VLOOKUP(H673,'3-Productie normen'!A:P,VLOOKUP(L673,'3-Productie normen'!$B$31:$C$45,2,FALSE),FALSE)))/VLOOKUP(B673,'2-Kosten per locatie'!$A$13:$D$30,4,FALSE)</f>
        <v>0</v>
      </c>
      <c r="P673" s="81" t="str">
        <f>VLOOKUP(H673,'3-Productie normen'!A:T,20,FALSE)</f>
        <v>S</v>
      </c>
      <c r="Q673" s="457" t="s">
        <v>695</v>
      </c>
      <c r="S673" s="359">
        <f t="shared" si="55"/>
        <v>367.83000000000004</v>
      </c>
    </row>
    <row r="674" spans="1:19" ht="14.1" customHeight="1">
      <c r="A674" s="71" t="e">
        <f t="shared" si="56"/>
        <v>#REF!</v>
      </c>
      <c r="B674" s="50" t="s">
        <v>668</v>
      </c>
      <c r="C674" s="50" t="s">
        <v>684</v>
      </c>
      <c r="D674" s="431" t="s">
        <v>849</v>
      </c>
      <c r="E674" s="429" t="s">
        <v>501</v>
      </c>
      <c r="F674" s="349" t="s">
        <v>217</v>
      </c>
      <c r="G674" s="85" t="s">
        <v>198</v>
      </c>
      <c r="H674" s="439" t="s">
        <v>195</v>
      </c>
      <c r="I674" s="85" t="s">
        <v>640</v>
      </c>
      <c r="J674" s="342">
        <v>17</v>
      </c>
      <c r="K674" s="353">
        <f t="shared" si="53"/>
        <v>200</v>
      </c>
      <c r="L674" s="354">
        <v>200</v>
      </c>
      <c r="M674" s="458" t="str">
        <f>IF(L674="nio","",VLOOKUP(L674,'3-Productie normen'!$B$31:$H$45,3,FALSE))</f>
        <v>5 x per week (40 weken)</v>
      </c>
      <c r="N674" s="355" t="e">
        <f t="shared" si="54"/>
        <v>#DIV/0!</v>
      </c>
      <c r="O674" s="356">
        <f>IF(L674="nio",0,IF(L674&gt;0,VLOOKUP(H674,'3-Productie normen'!A:P,VLOOKUP(L674,'3-Productie normen'!$B$31:$C$45,2,FALSE),FALSE)))/VLOOKUP(B674,'2-Kosten per locatie'!$A$13:$D$30,4,FALSE)</f>
        <v>0</v>
      </c>
      <c r="P674" s="81" t="str">
        <f>VLOOKUP(H674,'3-Productie normen'!A:T,20,FALSE)</f>
        <v>V</v>
      </c>
      <c r="Q674" s="457" t="s">
        <v>649</v>
      </c>
      <c r="S674" s="359">
        <f t="shared" si="55"/>
        <v>3400</v>
      </c>
    </row>
    <row r="675" spans="1:19" ht="14.1" customHeight="1">
      <c r="A675" s="71" t="e">
        <f t="shared" si="56"/>
        <v>#REF!</v>
      </c>
      <c r="B675" s="50" t="s">
        <v>668</v>
      </c>
      <c r="C675" s="50" t="s">
        <v>684</v>
      </c>
      <c r="D675" s="431" t="s">
        <v>849</v>
      </c>
      <c r="E675" s="429" t="s">
        <v>501</v>
      </c>
      <c r="F675" s="349" t="s">
        <v>217</v>
      </c>
      <c r="G675" s="85" t="s">
        <v>198</v>
      </c>
      <c r="H675" s="439" t="s">
        <v>195</v>
      </c>
      <c r="I675" s="85" t="s">
        <v>634</v>
      </c>
      <c r="J675" s="342">
        <v>3.7</v>
      </c>
      <c r="K675" s="353">
        <f t="shared" si="53"/>
        <v>200</v>
      </c>
      <c r="L675" s="354">
        <v>200</v>
      </c>
      <c r="M675" s="458" t="str">
        <f>IF(L675="nio","",VLOOKUP(L675,'3-Productie normen'!$B$31:$H$45,3,FALSE))</f>
        <v>5 x per week (40 weken)</v>
      </c>
      <c r="N675" s="355" t="e">
        <f t="shared" si="54"/>
        <v>#DIV/0!</v>
      </c>
      <c r="O675" s="356">
        <f>IF(L675="nio",0,IF(L675&gt;0,VLOOKUP(H675,'3-Productie normen'!A:P,VLOOKUP(L675,'3-Productie normen'!$B$31:$C$45,2,FALSE),FALSE)))/VLOOKUP(B675,'2-Kosten per locatie'!$A$13:$D$30,4,FALSE)</f>
        <v>0</v>
      </c>
      <c r="P675" s="81" t="str">
        <f>VLOOKUP(H675,'3-Productie normen'!A:T,20,FALSE)</f>
        <v>V</v>
      </c>
      <c r="Q675" s="457" t="s">
        <v>649</v>
      </c>
      <c r="S675" s="359">
        <f t="shared" si="55"/>
        <v>740</v>
      </c>
    </row>
    <row r="676" spans="1:19" ht="14.1" customHeight="1">
      <c r="A676" s="71" t="e">
        <f t="shared" si="56"/>
        <v>#REF!</v>
      </c>
      <c r="B676" s="50" t="s">
        <v>668</v>
      </c>
      <c r="C676" s="50" t="s">
        <v>684</v>
      </c>
      <c r="D676" s="431" t="s">
        <v>849</v>
      </c>
      <c r="E676" s="429" t="s">
        <v>501</v>
      </c>
      <c r="F676" s="349" t="s">
        <v>218</v>
      </c>
      <c r="G676" s="85" t="s">
        <v>198</v>
      </c>
      <c r="H676" s="439" t="s">
        <v>195</v>
      </c>
      <c r="I676" s="85" t="s">
        <v>640</v>
      </c>
      <c r="J676" s="342">
        <v>63.400001525878899</v>
      </c>
      <c r="K676" s="353">
        <f t="shared" si="53"/>
        <v>200</v>
      </c>
      <c r="L676" s="354">
        <v>200</v>
      </c>
      <c r="M676" s="458" t="str">
        <f>IF(L676="nio","",VLOOKUP(L676,'3-Productie normen'!$B$31:$H$45,3,FALSE))</f>
        <v>5 x per week (40 weken)</v>
      </c>
      <c r="N676" s="355" t="e">
        <f t="shared" si="54"/>
        <v>#DIV/0!</v>
      </c>
      <c r="O676" s="356">
        <f>IF(L676="nio",0,IF(L676&gt;0,VLOOKUP(H676,'3-Productie normen'!A:P,VLOOKUP(L676,'3-Productie normen'!$B$31:$C$45,2,FALSE),FALSE)))/VLOOKUP(B676,'2-Kosten per locatie'!$A$13:$D$30,4,FALSE)</f>
        <v>0</v>
      </c>
      <c r="P676" s="81" t="str">
        <f>VLOOKUP(H676,'3-Productie normen'!A:T,20,FALSE)</f>
        <v>V</v>
      </c>
      <c r="Q676" s="457" t="s">
        <v>649</v>
      </c>
      <c r="S676" s="359">
        <f t="shared" si="55"/>
        <v>12680.000305175779</v>
      </c>
    </row>
    <row r="677" spans="1:19" ht="14.1" customHeight="1">
      <c r="A677" s="71" t="e">
        <f t="shared" si="56"/>
        <v>#REF!</v>
      </c>
      <c r="B677" s="50" t="s">
        <v>668</v>
      </c>
      <c r="C677" s="50" t="s">
        <v>684</v>
      </c>
      <c r="D677" s="431" t="s">
        <v>849</v>
      </c>
      <c r="E677" s="429" t="s">
        <v>501</v>
      </c>
      <c r="F677" s="349" t="s">
        <v>448</v>
      </c>
      <c r="G677" s="85" t="s">
        <v>321</v>
      </c>
      <c r="H677" s="439" t="s">
        <v>195</v>
      </c>
      <c r="I677" s="85" t="s">
        <v>640</v>
      </c>
      <c r="J677" s="342">
        <v>3.6600000858306898</v>
      </c>
      <c r="K677" s="353">
        <f t="shared" si="53"/>
        <v>200</v>
      </c>
      <c r="L677" s="354">
        <v>200</v>
      </c>
      <c r="M677" s="458" t="str">
        <f>IF(L677="nio","",VLOOKUP(L677,'3-Productie normen'!$B$31:$H$45,3,FALSE))</f>
        <v>5 x per week (40 weken)</v>
      </c>
      <c r="N677" s="355" t="e">
        <f t="shared" si="54"/>
        <v>#DIV/0!</v>
      </c>
      <c r="O677" s="356">
        <f>IF(L677="nio",0,IF(L677&gt;0,VLOOKUP(H677,'3-Productie normen'!A:P,VLOOKUP(L677,'3-Productie normen'!$B$31:$C$45,2,FALSE),FALSE)))/VLOOKUP(B677,'2-Kosten per locatie'!$A$13:$D$30,4,FALSE)</f>
        <v>0</v>
      </c>
      <c r="P677" s="81" t="str">
        <f>VLOOKUP(H677,'3-Productie normen'!A:T,20,FALSE)</f>
        <v>V</v>
      </c>
      <c r="Q677" s="457" t="s">
        <v>649</v>
      </c>
      <c r="S677" s="359">
        <f t="shared" si="55"/>
        <v>732.00001716613792</v>
      </c>
    </row>
    <row r="678" spans="1:19" ht="14.1" customHeight="1">
      <c r="A678" s="71" t="e">
        <f t="shared" si="56"/>
        <v>#REF!</v>
      </c>
      <c r="B678" s="50" t="s">
        <v>668</v>
      </c>
      <c r="C678" s="50" t="s">
        <v>684</v>
      </c>
      <c r="D678" s="431" t="s">
        <v>849</v>
      </c>
      <c r="E678" s="429" t="s">
        <v>501</v>
      </c>
      <c r="F678" s="349" t="s">
        <v>504</v>
      </c>
      <c r="G678" s="85" t="s">
        <v>321</v>
      </c>
      <c r="H678" s="439" t="s">
        <v>195</v>
      </c>
      <c r="I678" s="85" t="s">
        <v>640</v>
      </c>
      <c r="J678" s="342">
        <v>3.7300000190734899</v>
      </c>
      <c r="K678" s="353">
        <f t="shared" si="53"/>
        <v>200</v>
      </c>
      <c r="L678" s="354">
        <v>200</v>
      </c>
      <c r="M678" s="458" t="str">
        <f>IF(L678="nio","",VLOOKUP(L678,'3-Productie normen'!$B$31:$H$45,3,FALSE))</f>
        <v>5 x per week (40 weken)</v>
      </c>
      <c r="N678" s="355" t="e">
        <f t="shared" si="54"/>
        <v>#DIV/0!</v>
      </c>
      <c r="O678" s="356">
        <f>IF(L678="nio",0,IF(L678&gt;0,VLOOKUP(H678,'3-Productie normen'!A:P,VLOOKUP(L678,'3-Productie normen'!$B$31:$C$45,2,FALSE),FALSE)))/VLOOKUP(B678,'2-Kosten per locatie'!$A$13:$D$30,4,FALSE)</f>
        <v>0</v>
      </c>
      <c r="P678" s="81" t="str">
        <f>VLOOKUP(H678,'3-Productie normen'!A:T,20,FALSE)</f>
        <v>V</v>
      </c>
      <c r="Q678" s="457" t="s">
        <v>649</v>
      </c>
      <c r="S678" s="359">
        <f t="shared" si="55"/>
        <v>746.00000381469795</v>
      </c>
    </row>
    <row r="679" spans="1:19" ht="14.1" customHeight="1">
      <c r="A679" s="71" t="e">
        <f t="shared" si="56"/>
        <v>#REF!</v>
      </c>
      <c r="B679" s="50" t="s">
        <v>668</v>
      </c>
      <c r="C679" s="50" t="s">
        <v>684</v>
      </c>
      <c r="D679" s="431" t="s">
        <v>849</v>
      </c>
      <c r="E679" s="429" t="s">
        <v>501</v>
      </c>
      <c r="F679" s="349" t="s">
        <v>220</v>
      </c>
      <c r="G679" s="85" t="s">
        <v>203</v>
      </c>
      <c r="H679" s="64" t="s">
        <v>874</v>
      </c>
      <c r="I679" s="85" t="s">
        <v>91</v>
      </c>
      <c r="J679" s="342">
        <v>0.980000019073486</v>
      </c>
      <c r="K679" s="353" t="str">
        <f t="shared" si="53"/>
        <v>nio</v>
      </c>
      <c r="L679" s="354" t="s">
        <v>659</v>
      </c>
      <c r="M679" s="458" t="str">
        <f>IF(L679="nio","",VLOOKUP(L679,'3-Productie normen'!$B$31:$H$45,3,FALSE))</f>
        <v/>
      </c>
      <c r="N679" s="355">
        <f t="shared" si="54"/>
        <v>0</v>
      </c>
      <c r="O679" s="356">
        <f>IF(L679="nio",0,IF(L679&gt;0,VLOOKUP(H679,'3-Productie normen'!A:P,VLOOKUP(L679,'3-Productie normen'!$B$31:$C$45,2,FALSE),FALSE)))/VLOOKUP(B679,'2-Kosten per locatie'!$A$13:$D$30,4,FALSE)</f>
        <v>0</v>
      </c>
      <c r="P679" s="81">
        <f>VLOOKUP(H679,'3-Productie normen'!A:T,20,FALSE)</f>
        <v>0</v>
      </c>
      <c r="Q679" s="457" t="s">
        <v>785</v>
      </c>
      <c r="S679" s="359">
        <f t="shared" si="55"/>
        <v>0</v>
      </c>
    </row>
    <row r="680" spans="1:19" ht="14.1" customHeight="1">
      <c r="A680" s="71" t="e">
        <f t="shared" si="56"/>
        <v>#REF!</v>
      </c>
      <c r="B680" s="50" t="s">
        <v>668</v>
      </c>
      <c r="C680" s="50" t="s">
        <v>684</v>
      </c>
      <c r="D680" s="431" t="s">
        <v>849</v>
      </c>
      <c r="E680" s="429" t="s">
        <v>501</v>
      </c>
      <c r="F680" s="349" t="s">
        <v>221</v>
      </c>
      <c r="G680" s="85" t="s">
        <v>219</v>
      </c>
      <c r="H680" s="85" t="s">
        <v>16</v>
      </c>
      <c r="I680" s="85" t="s">
        <v>90</v>
      </c>
      <c r="J680" s="342">
        <v>1.96</v>
      </c>
      <c r="K680" s="353">
        <f t="shared" si="53"/>
        <v>201</v>
      </c>
      <c r="L680" s="354">
        <v>201</v>
      </c>
      <c r="M680" s="458" t="str">
        <f>IF(L680="nio","",VLOOKUP(L680,'3-Productie normen'!$B$31:$H$45,3,FALSE))</f>
        <v>5 x per week (40 weken + 1 Zomer refreshbeurt)</v>
      </c>
      <c r="N680" s="355" t="e">
        <f t="shared" si="54"/>
        <v>#DIV/0!</v>
      </c>
      <c r="O680" s="356">
        <f>IF(L680="nio",0,IF(L680&gt;0,VLOOKUP(H680,'3-Productie normen'!A:P,VLOOKUP(L680,'3-Productie normen'!$B$31:$C$45,2,FALSE),FALSE)))/VLOOKUP(B680,'2-Kosten per locatie'!$A$13:$D$30,4,FALSE)</f>
        <v>0</v>
      </c>
      <c r="P680" s="81" t="str">
        <f>VLOOKUP(H680,'3-Productie normen'!A:T,20,FALSE)</f>
        <v>S</v>
      </c>
      <c r="Q680" s="457" t="s">
        <v>695</v>
      </c>
      <c r="S680" s="359">
        <f t="shared" si="55"/>
        <v>393.96</v>
      </c>
    </row>
    <row r="681" spans="1:19" ht="14.1" customHeight="1">
      <c r="A681" s="71" t="e">
        <f t="shared" si="56"/>
        <v>#REF!</v>
      </c>
      <c r="B681" s="50" t="s">
        <v>668</v>
      </c>
      <c r="C681" s="50" t="s">
        <v>684</v>
      </c>
      <c r="D681" s="431" t="s">
        <v>849</v>
      </c>
      <c r="E681" s="429" t="s">
        <v>501</v>
      </c>
      <c r="F681" s="349" t="s">
        <v>222</v>
      </c>
      <c r="G681" s="85" t="s">
        <v>219</v>
      </c>
      <c r="H681" s="85" t="s">
        <v>16</v>
      </c>
      <c r="I681" s="85" t="s">
        <v>90</v>
      </c>
      <c r="J681" s="342">
        <v>2.0699999999999998</v>
      </c>
      <c r="K681" s="353">
        <f t="shared" si="53"/>
        <v>201</v>
      </c>
      <c r="L681" s="354">
        <v>201</v>
      </c>
      <c r="M681" s="458" t="str">
        <f>IF(L681="nio","",VLOOKUP(L681,'3-Productie normen'!$B$31:$H$45,3,FALSE))</f>
        <v>5 x per week (40 weken + 1 Zomer refreshbeurt)</v>
      </c>
      <c r="N681" s="355" t="e">
        <f t="shared" si="54"/>
        <v>#DIV/0!</v>
      </c>
      <c r="O681" s="356">
        <f>IF(L681="nio",0,IF(L681&gt;0,VLOOKUP(H681,'3-Productie normen'!A:P,VLOOKUP(L681,'3-Productie normen'!$B$31:$C$45,2,FALSE),FALSE)))/VLOOKUP(B681,'2-Kosten per locatie'!$A$13:$D$30,4,FALSE)</f>
        <v>0</v>
      </c>
      <c r="P681" s="81" t="str">
        <f>VLOOKUP(H681,'3-Productie normen'!A:T,20,FALSE)</f>
        <v>S</v>
      </c>
      <c r="Q681" s="457" t="s">
        <v>695</v>
      </c>
      <c r="S681" s="359">
        <f t="shared" si="55"/>
        <v>416.07</v>
      </c>
    </row>
    <row r="682" spans="1:19" ht="14.1" customHeight="1">
      <c r="A682" s="71" t="e">
        <f t="shared" si="56"/>
        <v>#REF!</v>
      </c>
      <c r="B682" s="50" t="s">
        <v>668</v>
      </c>
      <c r="C682" s="50" t="s">
        <v>684</v>
      </c>
      <c r="D682" s="431" t="s">
        <v>849</v>
      </c>
      <c r="E682" s="429" t="s">
        <v>501</v>
      </c>
      <c r="F682" s="349" t="s">
        <v>224</v>
      </c>
      <c r="G682" s="85" t="s">
        <v>219</v>
      </c>
      <c r="H682" s="85" t="s">
        <v>16</v>
      </c>
      <c r="I682" s="85" t="s">
        <v>90</v>
      </c>
      <c r="J682" s="342">
        <v>1.96</v>
      </c>
      <c r="K682" s="353">
        <f t="shared" si="53"/>
        <v>201</v>
      </c>
      <c r="L682" s="354">
        <v>201</v>
      </c>
      <c r="M682" s="458" t="str">
        <f>IF(L682="nio","",VLOOKUP(L682,'3-Productie normen'!$B$31:$H$45,3,FALSE))</f>
        <v>5 x per week (40 weken + 1 Zomer refreshbeurt)</v>
      </c>
      <c r="N682" s="355" t="e">
        <f t="shared" si="54"/>
        <v>#DIV/0!</v>
      </c>
      <c r="O682" s="356">
        <f>IF(L682="nio",0,IF(L682&gt;0,VLOOKUP(H682,'3-Productie normen'!A:P,VLOOKUP(L682,'3-Productie normen'!$B$31:$C$45,2,FALSE),FALSE)))/VLOOKUP(B682,'2-Kosten per locatie'!$A$13:$D$30,4,FALSE)</f>
        <v>0</v>
      </c>
      <c r="P682" s="81" t="str">
        <f>VLOOKUP(H682,'3-Productie normen'!A:T,20,FALSE)</f>
        <v>S</v>
      </c>
      <c r="Q682" s="457" t="s">
        <v>695</v>
      </c>
      <c r="S682" s="359">
        <f t="shared" si="55"/>
        <v>393.96</v>
      </c>
    </row>
    <row r="683" spans="1:19" ht="14.1" customHeight="1">
      <c r="A683" s="71" t="e">
        <f t="shared" si="56"/>
        <v>#REF!</v>
      </c>
      <c r="B683" s="50" t="s">
        <v>668</v>
      </c>
      <c r="C683" s="50" t="s">
        <v>684</v>
      </c>
      <c r="D683" s="431" t="s">
        <v>849</v>
      </c>
      <c r="E683" s="429" t="s">
        <v>501</v>
      </c>
      <c r="F683" s="349" t="s">
        <v>225</v>
      </c>
      <c r="G683" s="85" t="s">
        <v>219</v>
      </c>
      <c r="H683" s="85" t="s">
        <v>16</v>
      </c>
      <c r="I683" s="85" t="s">
        <v>90</v>
      </c>
      <c r="J683" s="342">
        <v>2.0099999999999998</v>
      </c>
      <c r="K683" s="353">
        <f t="shared" si="53"/>
        <v>201</v>
      </c>
      <c r="L683" s="354">
        <v>201</v>
      </c>
      <c r="M683" s="458" t="str">
        <f>IF(L683="nio","",VLOOKUP(L683,'3-Productie normen'!$B$31:$H$45,3,FALSE))</f>
        <v>5 x per week (40 weken + 1 Zomer refreshbeurt)</v>
      </c>
      <c r="N683" s="355" t="e">
        <f t="shared" si="54"/>
        <v>#DIV/0!</v>
      </c>
      <c r="O683" s="356">
        <f>IF(L683="nio",0,IF(L683&gt;0,VLOOKUP(H683,'3-Productie normen'!A:P,VLOOKUP(L683,'3-Productie normen'!$B$31:$C$45,2,FALSE),FALSE)))/VLOOKUP(B683,'2-Kosten per locatie'!$A$13:$D$30,4,FALSE)</f>
        <v>0</v>
      </c>
      <c r="P683" s="81" t="str">
        <f>VLOOKUP(H683,'3-Productie normen'!A:T,20,FALSE)</f>
        <v>S</v>
      </c>
      <c r="Q683" s="457" t="s">
        <v>695</v>
      </c>
      <c r="S683" s="359">
        <f t="shared" si="55"/>
        <v>404.00999999999993</v>
      </c>
    </row>
    <row r="684" spans="1:19" ht="14.1" customHeight="1">
      <c r="A684" s="71" t="e">
        <f t="shared" si="56"/>
        <v>#REF!</v>
      </c>
      <c r="B684" s="50" t="s">
        <v>668</v>
      </c>
      <c r="C684" s="50" t="s">
        <v>684</v>
      </c>
      <c r="D684" s="431" t="s">
        <v>849</v>
      </c>
      <c r="E684" s="429" t="s">
        <v>501</v>
      </c>
      <c r="F684" s="349" t="s">
        <v>227</v>
      </c>
      <c r="G684" s="85" t="s">
        <v>219</v>
      </c>
      <c r="H684" s="50" t="s">
        <v>16</v>
      </c>
      <c r="I684" s="85" t="s">
        <v>90</v>
      </c>
      <c r="J684" s="342">
        <v>2.02</v>
      </c>
      <c r="K684" s="353">
        <f t="shared" si="53"/>
        <v>201</v>
      </c>
      <c r="L684" s="354">
        <v>201</v>
      </c>
      <c r="M684" s="458" t="str">
        <f>IF(L684="nio","",VLOOKUP(L684,'3-Productie normen'!$B$31:$H$45,3,FALSE))</f>
        <v>5 x per week (40 weken + 1 Zomer refreshbeurt)</v>
      </c>
      <c r="N684" s="355" t="e">
        <f t="shared" si="54"/>
        <v>#DIV/0!</v>
      </c>
      <c r="O684" s="356">
        <f>IF(L684="nio",0,IF(L684&gt;0,VLOOKUP(H684,'3-Productie normen'!A:P,VLOOKUP(L684,'3-Productie normen'!$B$31:$C$45,2,FALSE),FALSE)))/VLOOKUP(B684,'2-Kosten per locatie'!$A$13:$D$30,4,FALSE)</f>
        <v>0</v>
      </c>
      <c r="P684" s="81" t="str">
        <f>VLOOKUP(H684,'3-Productie normen'!A:T,20,FALSE)</f>
        <v>S</v>
      </c>
      <c r="Q684" s="457" t="s">
        <v>695</v>
      </c>
      <c r="S684" s="359">
        <f t="shared" si="55"/>
        <v>406.02</v>
      </c>
    </row>
    <row r="685" spans="1:19" ht="14.1" customHeight="1">
      <c r="A685" s="71" t="e">
        <f t="shared" si="56"/>
        <v>#REF!</v>
      </c>
      <c r="B685" s="50" t="s">
        <v>668</v>
      </c>
      <c r="C685" s="50" t="s">
        <v>684</v>
      </c>
      <c r="D685" s="431" t="s">
        <v>849</v>
      </c>
      <c r="E685" s="429" t="s">
        <v>501</v>
      </c>
      <c r="F685" s="349" t="s">
        <v>230</v>
      </c>
      <c r="G685" s="85" t="s">
        <v>206</v>
      </c>
      <c r="H685" s="62" t="s">
        <v>855</v>
      </c>
      <c r="I685" s="85" t="s">
        <v>91</v>
      </c>
      <c r="J685" s="342">
        <v>0.91000002622604403</v>
      </c>
      <c r="K685" s="353">
        <f t="shared" si="53"/>
        <v>12</v>
      </c>
      <c r="L685" s="354">
        <v>12</v>
      </c>
      <c r="M685" s="458" t="str">
        <f>IF(L685="nio","",VLOOKUP(L685,'3-Productie normen'!$B$31:$H$45,3,FALSE))</f>
        <v>1 x per maand</v>
      </c>
      <c r="N685" s="355" t="e">
        <f t="shared" si="54"/>
        <v>#DIV/0!</v>
      </c>
      <c r="O685" s="356">
        <f>IF(L685="nio",0,IF(L685&gt;0,VLOOKUP(H685,'3-Productie normen'!A:P,VLOOKUP(L685,'3-Productie normen'!$B$31:$C$45,2,FALSE),FALSE)))/VLOOKUP(B685,'2-Kosten per locatie'!$A$13:$D$30,4,FALSE)</f>
        <v>0</v>
      </c>
      <c r="P685" s="81" t="str">
        <f>VLOOKUP(H685,'3-Productie normen'!A:T,20,FALSE)</f>
        <v>V</v>
      </c>
      <c r="Q685" s="457" t="s">
        <v>649</v>
      </c>
      <c r="S685" s="359">
        <f t="shared" si="55"/>
        <v>10.920000314712528</v>
      </c>
    </row>
    <row r="686" spans="1:19" ht="14.1" customHeight="1">
      <c r="A686" s="71" t="e">
        <f t="shared" si="56"/>
        <v>#REF!</v>
      </c>
      <c r="B686" s="50" t="s">
        <v>668</v>
      </c>
      <c r="C686" s="50" t="s">
        <v>684</v>
      </c>
      <c r="D686" s="431" t="s">
        <v>849</v>
      </c>
      <c r="E686" s="429" t="s">
        <v>501</v>
      </c>
      <c r="F686" s="349" t="s">
        <v>231</v>
      </c>
      <c r="G686" s="85" t="s">
        <v>206</v>
      </c>
      <c r="H686" s="62" t="s">
        <v>855</v>
      </c>
      <c r="I686" s="85" t="s">
        <v>91</v>
      </c>
      <c r="J686" s="342">
        <v>0.97000002861022905</v>
      </c>
      <c r="K686" s="353">
        <f t="shared" si="53"/>
        <v>12</v>
      </c>
      <c r="L686" s="354">
        <v>12</v>
      </c>
      <c r="M686" s="458" t="str">
        <f>IF(L686="nio","",VLOOKUP(L686,'3-Productie normen'!$B$31:$H$45,3,FALSE))</f>
        <v>1 x per maand</v>
      </c>
      <c r="N686" s="355" t="e">
        <f t="shared" si="54"/>
        <v>#DIV/0!</v>
      </c>
      <c r="O686" s="356">
        <f>IF(L686="nio",0,IF(L686&gt;0,VLOOKUP(H686,'3-Productie normen'!A:P,VLOOKUP(L686,'3-Productie normen'!$B$31:$C$45,2,FALSE),FALSE)))/VLOOKUP(B686,'2-Kosten per locatie'!$A$13:$D$30,4,FALSE)</f>
        <v>0</v>
      </c>
      <c r="P686" s="81" t="str">
        <f>VLOOKUP(H686,'3-Productie normen'!A:T,20,FALSE)</f>
        <v>V</v>
      </c>
      <c r="Q686" s="457" t="s">
        <v>649</v>
      </c>
      <c r="S686" s="359">
        <f t="shared" si="55"/>
        <v>11.640000343322749</v>
      </c>
    </row>
    <row r="687" spans="1:19" ht="14.1" customHeight="1">
      <c r="A687" s="71" t="e">
        <f t="shared" si="56"/>
        <v>#REF!</v>
      </c>
      <c r="B687" s="50" t="s">
        <v>668</v>
      </c>
      <c r="C687" s="50" t="s">
        <v>684</v>
      </c>
      <c r="D687" s="431" t="s">
        <v>849</v>
      </c>
      <c r="E687" s="429" t="s">
        <v>501</v>
      </c>
      <c r="F687" s="349" t="s">
        <v>232</v>
      </c>
      <c r="G687" s="85" t="s">
        <v>219</v>
      </c>
      <c r="H687" s="85" t="s">
        <v>16</v>
      </c>
      <c r="I687" s="85" t="s">
        <v>90</v>
      </c>
      <c r="J687" s="342">
        <v>4.01</v>
      </c>
      <c r="K687" s="353">
        <f t="shared" si="53"/>
        <v>201</v>
      </c>
      <c r="L687" s="354">
        <v>201</v>
      </c>
      <c r="M687" s="458" t="str">
        <f>IF(L687="nio","",VLOOKUP(L687,'3-Productie normen'!$B$31:$H$45,3,FALSE))</f>
        <v>5 x per week (40 weken + 1 Zomer refreshbeurt)</v>
      </c>
      <c r="N687" s="355" t="e">
        <f t="shared" si="54"/>
        <v>#DIV/0!</v>
      </c>
      <c r="O687" s="356">
        <f>IF(L687="nio",0,IF(L687&gt;0,VLOOKUP(H687,'3-Productie normen'!A:P,VLOOKUP(L687,'3-Productie normen'!$B$31:$C$45,2,FALSE),FALSE)))/VLOOKUP(B687,'2-Kosten per locatie'!$A$13:$D$30,4,FALSE)</f>
        <v>0</v>
      </c>
      <c r="P687" s="81" t="str">
        <f>VLOOKUP(H687,'3-Productie normen'!A:T,20,FALSE)</f>
        <v>S</v>
      </c>
      <c r="Q687" s="457" t="s">
        <v>786</v>
      </c>
      <c r="S687" s="359">
        <f t="shared" si="55"/>
        <v>806.01</v>
      </c>
    </row>
    <row r="688" spans="1:19" ht="14.1" customHeight="1">
      <c r="A688" s="71" t="e">
        <f t="shared" si="56"/>
        <v>#REF!</v>
      </c>
      <c r="B688" s="50" t="s">
        <v>668</v>
      </c>
      <c r="C688" s="50" t="s">
        <v>684</v>
      </c>
      <c r="D688" s="431" t="s">
        <v>849</v>
      </c>
      <c r="E688" s="429" t="s">
        <v>501</v>
      </c>
      <c r="F688" s="349" t="s">
        <v>233</v>
      </c>
      <c r="G688" s="85" t="s">
        <v>201</v>
      </c>
      <c r="H688" s="85" t="s">
        <v>200</v>
      </c>
      <c r="I688" s="85" t="s">
        <v>635</v>
      </c>
      <c r="J688" s="342">
        <v>15.300000190734901</v>
      </c>
      <c r="K688" s="353">
        <f t="shared" si="53"/>
        <v>201</v>
      </c>
      <c r="L688" s="354">
        <v>201</v>
      </c>
      <c r="M688" s="458" t="str">
        <f>IF(L688="nio","",VLOOKUP(L688,'3-Productie normen'!$B$31:$H$45,3,FALSE))</f>
        <v>5 x per week (40 weken + 1 Zomer refreshbeurt)</v>
      </c>
      <c r="N688" s="355" t="e">
        <f t="shared" si="54"/>
        <v>#DIV/0!</v>
      </c>
      <c r="O688" s="356">
        <f>IF(L688="nio",0,IF(L688&gt;0,VLOOKUP(H688,'3-Productie normen'!A:P,VLOOKUP(L688,'3-Productie normen'!$B$31:$C$45,2,FALSE),FALSE)))/VLOOKUP(B688,'2-Kosten per locatie'!$A$13:$D$30,4,FALSE)</f>
        <v>0</v>
      </c>
      <c r="P688" s="81" t="str">
        <f>VLOOKUP(H688,'3-Productie normen'!A:T,20,FALSE)</f>
        <v>B</v>
      </c>
      <c r="Q688" s="457" t="s">
        <v>649</v>
      </c>
      <c r="S688" s="359">
        <f t="shared" si="55"/>
        <v>3075.3000383377148</v>
      </c>
    </row>
    <row r="689" spans="1:19" ht="14.1" customHeight="1">
      <c r="A689" s="71" t="e">
        <f t="shared" si="56"/>
        <v>#REF!</v>
      </c>
      <c r="B689" s="50" t="s">
        <v>668</v>
      </c>
      <c r="C689" s="50" t="s">
        <v>684</v>
      </c>
      <c r="D689" s="431" t="s">
        <v>849</v>
      </c>
      <c r="E689" s="429" t="s">
        <v>501</v>
      </c>
      <c r="F689" s="349" t="s">
        <v>236</v>
      </c>
      <c r="G689" s="85" t="s">
        <v>270</v>
      </c>
      <c r="H689" s="85" t="s">
        <v>237</v>
      </c>
      <c r="I689" s="85" t="s">
        <v>635</v>
      </c>
      <c r="J689" s="342">
        <v>50.51</v>
      </c>
      <c r="K689" s="353">
        <f t="shared" si="53"/>
        <v>201</v>
      </c>
      <c r="L689" s="354">
        <v>201</v>
      </c>
      <c r="M689" s="458" t="str">
        <f>IF(L689="nio","",VLOOKUP(L689,'3-Productie normen'!$B$31:$H$45,3,FALSE))</f>
        <v>5 x per week (40 weken + 1 Zomer refreshbeurt)</v>
      </c>
      <c r="N689" s="355" t="e">
        <f t="shared" si="54"/>
        <v>#DIV/0!</v>
      </c>
      <c r="O689" s="356">
        <f>IF(L689="nio",0,IF(L689&gt;0,VLOOKUP(H689,'3-Productie normen'!A:P,VLOOKUP(L689,'3-Productie normen'!$B$31:$C$45,2,FALSE),FALSE)))/VLOOKUP(B689,'2-Kosten per locatie'!$A$13:$D$30,4,FALSE)</f>
        <v>0</v>
      </c>
      <c r="P689" s="81" t="str">
        <f>VLOOKUP(H689,'3-Productie normen'!A:T,20,FALSE)</f>
        <v>L</v>
      </c>
      <c r="Q689" s="457" t="s">
        <v>707</v>
      </c>
      <c r="S689" s="359">
        <f t="shared" si="55"/>
        <v>10152.51</v>
      </c>
    </row>
    <row r="690" spans="1:19" ht="14.1" customHeight="1">
      <c r="A690" s="71" t="e">
        <f t="shared" si="56"/>
        <v>#REF!</v>
      </c>
      <c r="B690" s="50" t="s">
        <v>668</v>
      </c>
      <c r="C690" s="50" t="s">
        <v>684</v>
      </c>
      <c r="D690" s="431" t="s">
        <v>849</v>
      </c>
      <c r="E690" s="429" t="s">
        <v>501</v>
      </c>
      <c r="F690" s="349" t="s">
        <v>239</v>
      </c>
      <c r="G690" s="85" t="s">
        <v>270</v>
      </c>
      <c r="H690" s="85" t="s">
        <v>237</v>
      </c>
      <c r="I690" s="85" t="s">
        <v>635</v>
      </c>
      <c r="J690" s="342">
        <v>50.58</v>
      </c>
      <c r="K690" s="353">
        <f t="shared" si="53"/>
        <v>201</v>
      </c>
      <c r="L690" s="354">
        <v>201</v>
      </c>
      <c r="M690" s="458" t="str">
        <f>IF(L690="nio","",VLOOKUP(L690,'3-Productie normen'!$B$31:$H$45,3,FALSE))</f>
        <v>5 x per week (40 weken + 1 Zomer refreshbeurt)</v>
      </c>
      <c r="N690" s="355" t="e">
        <f t="shared" si="54"/>
        <v>#DIV/0!</v>
      </c>
      <c r="O690" s="356">
        <f>IF(L690="nio",0,IF(L690&gt;0,VLOOKUP(H690,'3-Productie normen'!A:P,VLOOKUP(L690,'3-Productie normen'!$B$31:$C$45,2,FALSE),FALSE)))/VLOOKUP(B690,'2-Kosten per locatie'!$A$13:$D$30,4,FALSE)</f>
        <v>0</v>
      </c>
      <c r="P690" s="81" t="str">
        <f>VLOOKUP(H690,'3-Productie normen'!A:T,20,FALSE)</f>
        <v>L</v>
      </c>
      <c r="Q690" s="457" t="s">
        <v>707</v>
      </c>
      <c r="S690" s="359">
        <f t="shared" si="55"/>
        <v>10166.58</v>
      </c>
    </row>
    <row r="691" spans="1:19" ht="14.1" customHeight="1">
      <c r="A691" s="71" t="e">
        <f t="shared" si="56"/>
        <v>#REF!</v>
      </c>
      <c r="B691" s="50" t="s">
        <v>668</v>
      </c>
      <c r="C691" s="50" t="s">
        <v>684</v>
      </c>
      <c r="D691" s="431" t="s">
        <v>849</v>
      </c>
      <c r="E691" s="429" t="s">
        <v>501</v>
      </c>
      <c r="F691" s="349" t="s">
        <v>240</v>
      </c>
      <c r="G691" s="85" t="s">
        <v>270</v>
      </c>
      <c r="H691" s="85" t="s">
        <v>237</v>
      </c>
      <c r="I691" s="85" t="s">
        <v>635</v>
      </c>
      <c r="J691" s="342">
        <v>50.7</v>
      </c>
      <c r="K691" s="353">
        <f t="shared" si="53"/>
        <v>201</v>
      </c>
      <c r="L691" s="354">
        <v>201</v>
      </c>
      <c r="M691" s="458" t="str">
        <f>IF(L691="nio","",VLOOKUP(L691,'3-Productie normen'!$B$31:$H$45,3,FALSE))</f>
        <v>5 x per week (40 weken + 1 Zomer refreshbeurt)</v>
      </c>
      <c r="N691" s="355" t="e">
        <f t="shared" si="54"/>
        <v>#DIV/0!</v>
      </c>
      <c r="O691" s="356">
        <f>IF(L691="nio",0,IF(L691&gt;0,VLOOKUP(H691,'3-Productie normen'!A:P,VLOOKUP(L691,'3-Productie normen'!$B$31:$C$45,2,FALSE),FALSE)))/VLOOKUP(B691,'2-Kosten per locatie'!$A$13:$D$30,4,FALSE)</f>
        <v>0</v>
      </c>
      <c r="P691" s="81" t="str">
        <f>VLOOKUP(H691,'3-Productie normen'!A:T,20,FALSE)</f>
        <v>L</v>
      </c>
      <c r="Q691" s="457" t="s">
        <v>720</v>
      </c>
      <c r="S691" s="359">
        <f t="shared" si="55"/>
        <v>10190.700000000001</v>
      </c>
    </row>
    <row r="692" spans="1:19" ht="14.1" customHeight="1">
      <c r="A692" s="71" t="e">
        <f t="shared" si="56"/>
        <v>#REF!</v>
      </c>
      <c r="B692" s="50" t="s">
        <v>668</v>
      </c>
      <c r="C692" s="50" t="s">
        <v>684</v>
      </c>
      <c r="D692" s="431" t="s">
        <v>849</v>
      </c>
      <c r="E692" s="429" t="s">
        <v>501</v>
      </c>
      <c r="F692" s="349" t="s">
        <v>241</v>
      </c>
      <c r="G692" s="85" t="s">
        <v>270</v>
      </c>
      <c r="H692" s="64" t="s">
        <v>237</v>
      </c>
      <c r="I692" s="85" t="s">
        <v>635</v>
      </c>
      <c r="J692" s="342">
        <v>50.700000762939503</v>
      </c>
      <c r="K692" s="353">
        <f t="shared" si="53"/>
        <v>201</v>
      </c>
      <c r="L692" s="354">
        <v>201</v>
      </c>
      <c r="M692" s="458" t="str">
        <f>IF(L692="nio","",VLOOKUP(L692,'3-Productie normen'!$B$31:$H$45,3,FALSE))</f>
        <v>5 x per week (40 weken + 1 Zomer refreshbeurt)</v>
      </c>
      <c r="N692" s="355" t="e">
        <f t="shared" si="54"/>
        <v>#DIV/0!</v>
      </c>
      <c r="O692" s="356">
        <f>IF(L692="nio",0,IF(L692&gt;0,VLOOKUP(H692,'3-Productie normen'!A:P,VLOOKUP(L692,'3-Productie normen'!$B$31:$C$45,2,FALSE),FALSE)))/VLOOKUP(B692,'2-Kosten per locatie'!$A$13:$D$30,4,FALSE)</f>
        <v>0</v>
      </c>
      <c r="P692" s="81" t="str">
        <f>VLOOKUP(H692,'3-Productie normen'!A:T,20,FALSE)</f>
        <v>L</v>
      </c>
      <c r="Q692" s="457" t="s">
        <v>720</v>
      </c>
      <c r="S692" s="359">
        <f t="shared" si="55"/>
        <v>10190.700153350839</v>
      </c>
    </row>
    <row r="693" spans="1:19" ht="14.1" customHeight="1">
      <c r="A693" s="71" t="e">
        <f t="shared" si="56"/>
        <v>#REF!</v>
      </c>
      <c r="B693" s="50" t="s">
        <v>668</v>
      </c>
      <c r="C693" s="50" t="s">
        <v>684</v>
      </c>
      <c r="D693" s="431" t="s">
        <v>850</v>
      </c>
      <c r="E693" s="429" t="s">
        <v>505</v>
      </c>
      <c r="F693" s="349" t="s">
        <v>284</v>
      </c>
      <c r="G693" s="85" t="s">
        <v>506</v>
      </c>
      <c r="H693" s="439" t="s">
        <v>195</v>
      </c>
      <c r="I693" s="85" t="s">
        <v>638</v>
      </c>
      <c r="J693" s="342">
        <v>3.5599999427795401</v>
      </c>
      <c r="K693" s="353">
        <f t="shared" si="53"/>
        <v>255</v>
      </c>
      <c r="L693" s="354">
        <v>255</v>
      </c>
      <c r="M693" s="458" t="str">
        <f>IF(L693="nio","",VLOOKUP(L693,'3-Productie normen'!$B$31:$H$45,3,FALSE))</f>
        <v>5 x per week (52 weken)</v>
      </c>
      <c r="N693" s="355" t="e">
        <f t="shared" si="54"/>
        <v>#DIV/0!</v>
      </c>
      <c r="O693" s="356">
        <f>IF(L693="nio",0,IF(L693&gt;0,VLOOKUP(H693,'3-Productie normen'!A:P,VLOOKUP(L693,'3-Productie normen'!$B$31:$C$45,2,FALSE),FALSE)))/VLOOKUP(B693,'2-Kosten per locatie'!$A$13:$D$30,4,FALSE)</f>
        <v>0</v>
      </c>
      <c r="P693" s="81" t="str">
        <f>VLOOKUP(H693,'3-Productie normen'!A:T,20,FALSE)</f>
        <v>V</v>
      </c>
      <c r="Q693" s="457" t="s">
        <v>649</v>
      </c>
      <c r="S693" s="359">
        <f t="shared" si="55"/>
        <v>907.79998540878273</v>
      </c>
    </row>
    <row r="694" spans="1:19" ht="14.1" customHeight="1">
      <c r="A694" s="71" t="e">
        <f t="shared" si="56"/>
        <v>#REF!</v>
      </c>
      <c r="B694" s="50" t="s">
        <v>668</v>
      </c>
      <c r="C694" s="50" t="s">
        <v>684</v>
      </c>
      <c r="D694" s="431" t="s">
        <v>850</v>
      </c>
      <c r="E694" s="429" t="s">
        <v>505</v>
      </c>
      <c r="F694" s="349" t="s">
        <v>285</v>
      </c>
      <c r="G694" s="85" t="s">
        <v>340</v>
      </c>
      <c r="H694" s="439" t="s">
        <v>195</v>
      </c>
      <c r="I694" s="85" t="s">
        <v>635</v>
      </c>
      <c r="J694" s="342">
        <v>26.09</v>
      </c>
      <c r="K694" s="353">
        <f t="shared" si="53"/>
        <v>255</v>
      </c>
      <c r="L694" s="354">
        <v>255</v>
      </c>
      <c r="M694" s="458" t="str">
        <f>IF(L694="nio","",VLOOKUP(L694,'3-Productie normen'!$B$31:$H$45,3,FALSE))</f>
        <v>5 x per week (52 weken)</v>
      </c>
      <c r="N694" s="355" t="e">
        <f t="shared" si="54"/>
        <v>#DIV/0!</v>
      </c>
      <c r="O694" s="356">
        <f>IF(L694="nio",0,IF(L694&gt;0,VLOOKUP(H694,'3-Productie normen'!A:P,VLOOKUP(L694,'3-Productie normen'!$B$31:$C$45,2,FALSE),FALSE)))/VLOOKUP(B694,'2-Kosten per locatie'!$A$13:$D$30,4,FALSE)</f>
        <v>0</v>
      </c>
      <c r="P694" s="81" t="str">
        <f>VLOOKUP(H694,'3-Productie normen'!A:T,20,FALSE)</f>
        <v>V</v>
      </c>
      <c r="Q694" s="457" t="s">
        <v>649</v>
      </c>
      <c r="S694" s="359">
        <f t="shared" si="55"/>
        <v>6652.95</v>
      </c>
    </row>
    <row r="695" spans="1:19" ht="14.1" customHeight="1">
      <c r="A695" s="71" t="e">
        <f t="shared" si="56"/>
        <v>#REF!</v>
      </c>
      <c r="B695" s="50" t="s">
        <v>668</v>
      </c>
      <c r="C695" s="50" t="s">
        <v>684</v>
      </c>
      <c r="D695" s="431" t="s">
        <v>849</v>
      </c>
      <c r="E695" s="429" t="s">
        <v>501</v>
      </c>
      <c r="F695" s="349" t="s">
        <v>286</v>
      </c>
      <c r="G695" s="85" t="s">
        <v>203</v>
      </c>
      <c r="H695" s="64" t="s">
        <v>874</v>
      </c>
      <c r="I695" s="85" t="s">
        <v>91</v>
      </c>
      <c r="J695" s="342">
        <v>0.64</v>
      </c>
      <c r="K695" s="353" t="str">
        <f t="shared" si="53"/>
        <v>nio</v>
      </c>
      <c r="L695" s="354" t="s">
        <v>659</v>
      </c>
      <c r="M695" s="458" t="str">
        <f>IF(L695="nio","",VLOOKUP(L695,'3-Productie normen'!$B$31:$H$45,3,FALSE))</f>
        <v/>
      </c>
      <c r="N695" s="355">
        <f t="shared" si="54"/>
        <v>0</v>
      </c>
      <c r="O695" s="356">
        <f>IF(L695="nio",0,IF(L695&gt;0,VLOOKUP(H695,'3-Productie normen'!A:P,VLOOKUP(L695,'3-Productie normen'!$B$31:$C$45,2,FALSE),FALSE)))/VLOOKUP(B695,'2-Kosten per locatie'!$A$13:$D$30,4,FALSE)</f>
        <v>0</v>
      </c>
      <c r="P695" s="81">
        <f>VLOOKUP(H695,'3-Productie normen'!A:T,20,FALSE)</f>
        <v>0</v>
      </c>
      <c r="Q695" s="457" t="s">
        <v>783</v>
      </c>
      <c r="S695" s="359">
        <f t="shared" si="55"/>
        <v>0</v>
      </c>
    </row>
    <row r="696" spans="1:19" ht="14.1" customHeight="1">
      <c r="A696" s="71" t="e">
        <f t="shared" si="56"/>
        <v>#REF!</v>
      </c>
      <c r="B696" s="50" t="s">
        <v>668</v>
      </c>
      <c r="C696" s="50" t="s">
        <v>684</v>
      </c>
      <c r="D696" s="431" t="s">
        <v>850</v>
      </c>
      <c r="E696" s="429" t="s">
        <v>505</v>
      </c>
      <c r="F696" s="349" t="s">
        <v>287</v>
      </c>
      <c r="G696" s="85" t="s">
        <v>452</v>
      </c>
      <c r="H696" s="85" t="s">
        <v>16</v>
      </c>
      <c r="I696" s="85" t="s">
        <v>636</v>
      </c>
      <c r="J696" s="342">
        <v>6.06</v>
      </c>
      <c r="K696" s="353">
        <f t="shared" si="53"/>
        <v>255</v>
      </c>
      <c r="L696" s="354">
        <v>255</v>
      </c>
      <c r="M696" s="458" t="str">
        <f>IF(L696="nio","",VLOOKUP(L696,'3-Productie normen'!$B$31:$H$45,3,FALSE))</f>
        <v>5 x per week (52 weken)</v>
      </c>
      <c r="N696" s="355" t="e">
        <f t="shared" si="54"/>
        <v>#DIV/0!</v>
      </c>
      <c r="O696" s="356">
        <f>IF(L696="nio",0,IF(L696&gt;0,VLOOKUP(H696,'3-Productie normen'!A:P,VLOOKUP(L696,'3-Productie normen'!$B$31:$C$45,2,FALSE),FALSE)))/VLOOKUP(B696,'2-Kosten per locatie'!$A$13:$D$30,4,FALSE)</f>
        <v>0</v>
      </c>
      <c r="P696" s="81" t="str">
        <f>VLOOKUP(H696,'3-Productie normen'!A:T,20,FALSE)</f>
        <v>S</v>
      </c>
      <c r="Q696" s="457" t="s">
        <v>694</v>
      </c>
      <c r="S696" s="359">
        <f t="shared" si="55"/>
        <v>1545.3</v>
      </c>
    </row>
    <row r="697" spans="1:19" ht="14.1" customHeight="1">
      <c r="A697" s="71" t="e">
        <f t="shared" si="56"/>
        <v>#REF!</v>
      </c>
      <c r="B697" s="50" t="s">
        <v>668</v>
      </c>
      <c r="C697" s="50" t="s">
        <v>684</v>
      </c>
      <c r="D697" s="431" t="s">
        <v>849</v>
      </c>
      <c r="E697" s="429" t="s">
        <v>505</v>
      </c>
      <c r="F697" s="349" t="s">
        <v>288</v>
      </c>
      <c r="G697" s="85" t="s">
        <v>223</v>
      </c>
      <c r="H697" s="85" t="s">
        <v>16</v>
      </c>
      <c r="I697" s="85" t="s">
        <v>636</v>
      </c>
      <c r="J697" s="342">
        <v>6.07</v>
      </c>
      <c r="K697" s="353">
        <f t="shared" si="53"/>
        <v>201</v>
      </c>
      <c r="L697" s="354">
        <v>201</v>
      </c>
      <c r="M697" s="458" t="str">
        <f>IF(L697="nio","",VLOOKUP(L697,'3-Productie normen'!$B$31:$H$45,3,FALSE))</f>
        <v>5 x per week (40 weken + 1 Zomer refreshbeurt)</v>
      </c>
      <c r="N697" s="355" t="e">
        <f t="shared" si="54"/>
        <v>#DIV/0!</v>
      </c>
      <c r="O697" s="356">
        <f>IF(L697="nio",0,IF(L697&gt;0,VLOOKUP(H697,'3-Productie normen'!A:P,VLOOKUP(L697,'3-Productie normen'!$B$31:$C$45,2,FALSE),FALSE)))/VLOOKUP(B697,'2-Kosten per locatie'!$A$13:$D$30,4,FALSE)</f>
        <v>0</v>
      </c>
      <c r="P697" s="81" t="str">
        <f>VLOOKUP(H697,'3-Productie normen'!A:T,20,FALSE)</f>
        <v>S</v>
      </c>
      <c r="Q697" s="457" t="s">
        <v>694</v>
      </c>
      <c r="S697" s="359">
        <f t="shared" si="55"/>
        <v>1220.0700000000002</v>
      </c>
    </row>
    <row r="698" spans="1:19" ht="14.1" customHeight="1">
      <c r="A698" s="71" t="e">
        <f t="shared" si="56"/>
        <v>#REF!</v>
      </c>
      <c r="B698" s="50" t="s">
        <v>668</v>
      </c>
      <c r="C698" s="50" t="s">
        <v>684</v>
      </c>
      <c r="D698" s="431" t="s">
        <v>849</v>
      </c>
      <c r="E698" s="429" t="s">
        <v>505</v>
      </c>
      <c r="F698" s="349" t="s">
        <v>290</v>
      </c>
      <c r="G698" s="85" t="s">
        <v>198</v>
      </c>
      <c r="H698" s="439" t="s">
        <v>195</v>
      </c>
      <c r="I698" s="85" t="s">
        <v>635</v>
      </c>
      <c r="J698" s="342">
        <v>61.119998931884801</v>
      </c>
      <c r="K698" s="353">
        <f t="shared" si="53"/>
        <v>224</v>
      </c>
      <c r="L698" s="354">
        <v>224</v>
      </c>
      <c r="M698" s="458" t="str">
        <f>IF(L698="nio","",VLOOKUP(L698,'3-Productie normen'!$B$31:$H$45,3,FALSE))</f>
        <v>5 x per week (40 weken) + (12x2 vakantie)</v>
      </c>
      <c r="N698" s="355" t="e">
        <f t="shared" si="54"/>
        <v>#DIV/0!</v>
      </c>
      <c r="O698" s="356">
        <f>IF(L698="nio",0,IF(L698&gt;0,VLOOKUP(H698,'3-Productie normen'!A:P,VLOOKUP(L698,'3-Productie normen'!$B$31:$C$45,2,FALSE),FALSE)))/VLOOKUP(B698,'2-Kosten per locatie'!$A$13:$D$30,4,FALSE)</f>
        <v>0</v>
      </c>
      <c r="P698" s="81" t="str">
        <f>VLOOKUP(H698,'3-Productie normen'!A:T,20,FALSE)</f>
        <v>V</v>
      </c>
      <c r="Q698" s="457" t="s">
        <v>649</v>
      </c>
      <c r="S698" s="359">
        <f t="shared" si="55"/>
        <v>13690.879760742195</v>
      </c>
    </row>
    <row r="699" spans="1:19" ht="14.1" customHeight="1">
      <c r="A699" s="71" t="e">
        <f t="shared" si="56"/>
        <v>#REF!</v>
      </c>
      <c r="B699" s="50" t="s">
        <v>668</v>
      </c>
      <c r="C699" s="50" t="s">
        <v>684</v>
      </c>
      <c r="D699" s="431" t="s">
        <v>849</v>
      </c>
      <c r="E699" s="429" t="s">
        <v>505</v>
      </c>
      <c r="F699" s="349" t="s">
        <v>366</v>
      </c>
      <c r="G699" s="85" t="s">
        <v>321</v>
      </c>
      <c r="H699" s="439" t="s">
        <v>195</v>
      </c>
      <c r="I699" s="85" t="s">
        <v>635</v>
      </c>
      <c r="J699" s="342">
        <v>10.8699998855591</v>
      </c>
      <c r="K699" s="353">
        <f t="shared" si="53"/>
        <v>200</v>
      </c>
      <c r="L699" s="354">
        <v>200</v>
      </c>
      <c r="M699" s="458" t="str">
        <f>IF(L699="nio","",VLOOKUP(L699,'3-Productie normen'!$B$31:$H$45,3,FALSE))</f>
        <v>5 x per week (40 weken)</v>
      </c>
      <c r="N699" s="355" t="e">
        <f t="shared" si="54"/>
        <v>#DIV/0!</v>
      </c>
      <c r="O699" s="356">
        <f>IF(L699="nio",0,IF(L699&gt;0,VLOOKUP(H699,'3-Productie normen'!A:P,VLOOKUP(L699,'3-Productie normen'!$B$31:$C$45,2,FALSE),FALSE)))/VLOOKUP(B699,'2-Kosten per locatie'!$A$13:$D$30,4,FALSE)</f>
        <v>0</v>
      </c>
      <c r="P699" s="81" t="str">
        <f>VLOOKUP(H699,'3-Productie normen'!A:T,20,FALSE)</f>
        <v>V</v>
      </c>
      <c r="Q699" s="457" t="s">
        <v>649</v>
      </c>
      <c r="S699" s="359">
        <f t="shared" si="55"/>
        <v>2173.99997711182</v>
      </c>
    </row>
    <row r="700" spans="1:19" ht="14.1" customHeight="1">
      <c r="A700" s="71" t="e">
        <f t="shared" si="56"/>
        <v>#REF!</v>
      </c>
      <c r="B700" s="50" t="s">
        <v>668</v>
      </c>
      <c r="C700" s="50" t="s">
        <v>684</v>
      </c>
      <c r="D700" s="431" t="s">
        <v>849</v>
      </c>
      <c r="E700" s="429" t="s">
        <v>505</v>
      </c>
      <c r="F700" s="349" t="s">
        <v>507</v>
      </c>
      <c r="G700" s="85" t="s">
        <v>321</v>
      </c>
      <c r="H700" s="439" t="s">
        <v>195</v>
      </c>
      <c r="I700" s="85" t="s">
        <v>635</v>
      </c>
      <c r="J700" s="342">
        <v>10.8900003433228</v>
      </c>
      <c r="K700" s="353">
        <f t="shared" si="53"/>
        <v>200</v>
      </c>
      <c r="L700" s="354">
        <v>200</v>
      </c>
      <c r="M700" s="458" t="str">
        <f>IF(L700="nio","",VLOOKUP(L700,'3-Productie normen'!$B$31:$H$45,3,FALSE))</f>
        <v>5 x per week (40 weken)</v>
      </c>
      <c r="N700" s="355" t="e">
        <f t="shared" si="54"/>
        <v>#DIV/0!</v>
      </c>
      <c r="O700" s="356">
        <f>IF(L700="nio",0,IF(L700&gt;0,VLOOKUP(H700,'3-Productie normen'!A:P,VLOOKUP(L700,'3-Productie normen'!$B$31:$C$45,2,FALSE),FALSE)))/VLOOKUP(B700,'2-Kosten per locatie'!$A$13:$D$30,4,FALSE)</f>
        <v>0</v>
      </c>
      <c r="P700" s="81" t="str">
        <f>VLOOKUP(H700,'3-Productie normen'!A:T,20,FALSE)</f>
        <v>V</v>
      </c>
      <c r="Q700" s="457" t="s">
        <v>649</v>
      </c>
      <c r="S700" s="359">
        <f t="shared" si="55"/>
        <v>2178.0000686645599</v>
      </c>
    </row>
    <row r="701" spans="1:19" ht="14.1" customHeight="1">
      <c r="A701" s="71" t="e">
        <f t="shared" si="56"/>
        <v>#REF!</v>
      </c>
      <c r="B701" s="50" t="s">
        <v>668</v>
      </c>
      <c r="C701" s="50" t="s">
        <v>684</v>
      </c>
      <c r="D701" s="431" t="s">
        <v>849</v>
      </c>
      <c r="E701" s="429" t="s">
        <v>505</v>
      </c>
      <c r="F701" s="349" t="s">
        <v>291</v>
      </c>
      <c r="G701" s="85" t="s">
        <v>223</v>
      </c>
      <c r="H701" s="85" t="s">
        <v>16</v>
      </c>
      <c r="I701" s="85" t="s">
        <v>636</v>
      </c>
      <c r="J701" s="342">
        <v>5.77</v>
      </c>
      <c r="K701" s="353">
        <f t="shared" si="53"/>
        <v>201</v>
      </c>
      <c r="L701" s="354">
        <v>201</v>
      </c>
      <c r="M701" s="458" t="str">
        <f>IF(L701="nio","",VLOOKUP(L701,'3-Productie normen'!$B$31:$H$45,3,FALSE))</f>
        <v>5 x per week (40 weken + 1 Zomer refreshbeurt)</v>
      </c>
      <c r="N701" s="355" t="e">
        <f t="shared" si="54"/>
        <v>#DIV/0!</v>
      </c>
      <c r="O701" s="356">
        <f>IF(L701="nio",0,IF(L701&gt;0,VLOOKUP(H701,'3-Productie normen'!A:P,VLOOKUP(L701,'3-Productie normen'!$B$31:$C$45,2,FALSE),FALSE)))/VLOOKUP(B701,'2-Kosten per locatie'!$A$13:$D$30,4,FALSE)</f>
        <v>0</v>
      </c>
      <c r="P701" s="81" t="str">
        <f>VLOOKUP(H701,'3-Productie normen'!A:T,20,FALSE)</f>
        <v>S</v>
      </c>
      <c r="Q701" s="457" t="s">
        <v>694</v>
      </c>
      <c r="S701" s="359">
        <f t="shared" si="55"/>
        <v>1159.77</v>
      </c>
    </row>
    <row r="702" spans="1:19" ht="14.1" customHeight="1">
      <c r="A702" s="71" t="e">
        <f t="shared" si="56"/>
        <v>#REF!</v>
      </c>
      <c r="B702" s="50" t="s">
        <v>668</v>
      </c>
      <c r="C702" s="50" t="s">
        <v>684</v>
      </c>
      <c r="D702" s="431" t="s">
        <v>849</v>
      </c>
      <c r="E702" s="429" t="s">
        <v>505</v>
      </c>
      <c r="F702" s="349" t="s">
        <v>292</v>
      </c>
      <c r="G702" s="85" t="s">
        <v>223</v>
      </c>
      <c r="H702" s="85" t="s">
        <v>16</v>
      </c>
      <c r="I702" s="85" t="s">
        <v>636</v>
      </c>
      <c r="J702" s="342">
        <v>5.88</v>
      </c>
      <c r="K702" s="353">
        <f t="shared" si="53"/>
        <v>201</v>
      </c>
      <c r="L702" s="354">
        <v>201</v>
      </c>
      <c r="M702" s="458" t="str">
        <f>IF(L702="nio","",VLOOKUP(L702,'3-Productie normen'!$B$31:$H$45,3,FALSE))</f>
        <v>5 x per week (40 weken + 1 Zomer refreshbeurt)</v>
      </c>
      <c r="N702" s="355" t="e">
        <f t="shared" si="54"/>
        <v>#DIV/0!</v>
      </c>
      <c r="O702" s="356">
        <f>IF(L702="nio",0,IF(L702&gt;0,VLOOKUP(H702,'3-Productie normen'!A:P,VLOOKUP(L702,'3-Productie normen'!$B$31:$C$45,2,FALSE),FALSE)))/VLOOKUP(B702,'2-Kosten per locatie'!$A$13:$D$30,4,FALSE)</f>
        <v>0</v>
      </c>
      <c r="P702" s="81" t="str">
        <f>VLOOKUP(H702,'3-Productie normen'!A:T,20,FALSE)</f>
        <v>S</v>
      </c>
      <c r="Q702" s="457" t="s">
        <v>694</v>
      </c>
      <c r="S702" s="359">
        <f t="shared" si="55"/>
        <v>1181.8799999999999</v>
      </c>
    </row>
    <row r="703" spans="1:19" ht="14.1" customHeight="1">
      <c r="A703" s="71" t="e">
        <f t="shared" si="56"/>
        <v>#REF!</v>
      </c>
      <c r="B703" s="50" t="s">
        <v>668</v>
      </c>
      <c r="C703" s="50" t="s">
        <v>684</v>
      </c>
      <c r="D703" s="431" t="s">
        <v>849</v>
      </c>
      <c r="E703" s="429" t="s">
        <v>505</v>
      </c>
      <c r="F703" s="349" t="s">
        <v>293</v>
      </c>
      <c r="G703" s="85" t="s">
        <v>219</v>
      </c>
      <c r="H703" s="85" t="s">
        <v>16</v>
      </c>
      <c r="I703" s="85" t="s">
        <v>90</v>
      </c>
      <c r="J703" s="342">
        <v>5.41</v>
      </c>
      <c r="K703" s="353">
        <f t="shared" si="53"/>
        <v>201</v>
      </c>
      <c r="L703" s="354">
        <v>201</v>
      </c>
      <c r="M703" s="458" t="str">
        <f>IF(L703="nio","",VLOOKUP(L703,'3-Productie normen'!$B$31:$H$45,3,FALSE))</f>
        <v>5 x per week (40 weken + 1 Zomer refreshbeurt)</v>
      </c>
      <c r="N703" s="355" t="e">
        <f t="shared" si="54"/>
        <v>#DIV/0!</v>
      </c>
      <c r="O703" s="356">
        <f>IF(L703="nio",0,IF(L703&gt;0,VLOOKUP(H703,'3-Productie normen'!A:P,VLOOKUP(L703,'3-Productie normen'!$B$31:$C$45,2,FALSE),FALSE)))/VLOOKUP(B703,'2-Kosten per locatie'!$A$13:$D$30,4,FALSE)</f>
        <v>0</v>
      </c>
      <c r="P703" s="81" t="str">
        <f>VLOOKUP(H703,'3-Productie normen'!A:T,20,FALSE)</f>
        <v>S</v>
      </c>
      <c r="Q703" s="457" t="s">
        <v>728</v>
      </c>
      <c r="S703" s="359">
        <f t="shared" si="55"/>
        <v>1087.4100000000001</v>
      </c>
    </row>
    <row r="704" spans="1:19" ht="14.1" customHeight="1">
      <c r="A704" s="71" t="e">
        <f t="shared" si="56"/>
        <v>#REF!</v>
      </c>
      <c r="B704" s="50" t="s">
        <v>668</v>
      </c>
      <c r="C704" s="50" t="s">
        <v>684</v>
      </c>
      <c r="D704" s="431" t="s">
        <v>849</v>
      </c>
      <c r="E704" s="429" t="s">
        <v>505</v>
      </c>
      <c r="F704" s="349" t="s">
        <v>294</v>
      </c>
      <c r="G704" s="85" t="s">
        <v>420</v>
      </c>
      <c r="H704" s="80" t="s">
        <v>200</v>
      </c>
      <c r="I704" s="85" t="s">
        <v>635</v>
      </c>
      <c r="J704" s="342">
        <v>14.6000003814697</v>
      </c>
      <c r="K704" s="353">
        <f t="shared" si="53"/>
        <v>201</v>
      </c>
      <c r="L704" s="354">
        <v>201</v>
      </c>
      <c r="M704" s="458" t="str">
        <f>IF(L704="nio","",VLOOKUP(L704,'3-Productie normen'!$B$31:$H$45,3,FALSE))</f>
        <v>5 x per week (40 weken + 1 Zomer refreshbeurt)</v>
      </c>
      <c r="N704" s="355" t="e">
        <f t="shared" si="54"/>
        <v>#DIV/0!</v>
      </c>
      <c r="O704" s="356">
        <f>IF(L704="nio",0,IF(L704&gt;0,VLOOKUP(H704,'3-Productie normen'!A:P,VLOOKUP(L704,'3-Productie normen'!$B$31:$C$45,2,FALSE),FALSE)))/VLOOKUP(B704,'2-Kosten per locatie'!$A$13:$D$30,4,FALSE)</f>
        <v>0</v>
      </c>
      <c r="P704" s="81" t="str">
        <f>VLOOKUP(H704,'3-Productie normen'!A:T,20,FALSE)</f>
        <v>B</v>
      </c>
      <c r="Q704" s="457" t="s">
        <v>649</v>
      </c>
      <c r="S704" s="359">
        <f t="shared" si="55"/>
        <v>2934.6000766754096</v>
      </c>
    </row>
    <row r="705" spans="1:19" ht="14.1" customHeight="1">
      <c r="A705" s="71" t="e">
        <f t="shared" si="56"/>
        <v>#REF!</v>
      </c>
      <c r="B705" s="50" t="s">
        <v>668</v>
      </c>
      <c r="C705" s="50" t="s">
        <v>684</v>
      </c>
      <c r="D705" s="431" t="s">
        <v>849</v>
      </c>
      <c r="E705" s="429" t="s">
        <v>505</v>
      </c>
      <c r="F705" s="349" t="s">
        <v>295</v>
      </c>
      <c r="G705" s="85" t="s">
        <v>252</v>
      </c>
      <c r="H705" s="85" t="s">
        <v>200</v>
      </c>
      <c r="I705" s="85" t="s">
        <v>635</v>
      </c>
      <c r="J705" s="342">
        <v>48.84</v>
      </c>
      <c r="K705" s="353">
        <f t="shared" si="53"/>
        <v>201</v>
      </c>
      <c r="L705" s="354">
        <v>201</v>
      </c>
      <c r="M705" s="458" t="str">
        <f>IF(L705="nio","",VLOOKUP(L705,'3-Productie normen'!$B$31:$H$45,3,FALSE))</f>
        <v>5 x per week (40 weken + 1 Zomer refreshbeurt)</v>
      </c>
      <c r="N705" s="355" t="e">
        <f t="shared" si="54"/>
        <v>#DIV/0!</v>
      </c>
      <c r="O705" s="356">
        <f>IF(L705="nio",0,IF(L705&gt;0,VLOOKUP(H705,'3-Productie normen'!A:P,VLOOKUP(L705,'3-Productie normen'!$B$31:$C$45,2,FALSE),FALSE)))/VLOOKUP(B705,'2-Kosten per locatie'!$A$13:$D$30,4,FALSE)</f>
        <v>0</v>
      </c>
      <c r="P705" s="81" t="str">
        <f>VLOOKUP(H705,'3-Productie normen'!A:T,20,FALSE)</f>
        <v>B</v>
      </c>
      <c r="Q705" s="457" t="s">
        <v>649</v>
      </c>
      <c r="S705" s="359">
        <f t="shared" si="55"/>
        <v>9816.84</v>
      </c>
    </row>
    <row r="706" spans="1:19" ht="14.1" customHeight="1">
      <c r="A706" s="71" t="e">
        <f t="shared" si="56"/>
        <v>#REF!</v>
      </c>
      <c r="B706" s="50" t="s">
        <v>668</v>
      </c>
      <c r="C706" s="50" t="s">
        <v>684</v>
      </c>
      <c r="D706" s="431" t="s">
        <v>849</v>
      </c>
      <c r="E706" s="429" t="s">
        <v>505</v>
      </c>
      <c r="F706" s="349" t="s">
        <v>296</v>
      </c>
      <c r="G706" s="85" t="s">
        <v>278</v>
      </c>
      <c r="H706" s="439" t="s">
        <v>195</v>
      </c>
      <c r="I706" s="85" t="s">
        <v>635</v>
      </c>
      <c r="J706" s="342">
        <v>110.699996948242</v>
      </c>
      <c r="K706" s="353">
        <f t="shared" si="53"/>
        <v>224</v>
      </c>
      <c r="L706" s="354">
        <v>224</v>
      </c>
      <c r="M706" s="458" t="str">
        <f>IF(L706="nio","",VLOOKUP(L706,'3-Productie normen'!$B$31:$H$45,3,FALSE))</f>
        <v>5 x per week (40 weken) + (12x2 vakantie)</v>
      </c>
      <c r="N706" s="355" t="e">
        <f t="shared" si="54"/>
        <v>#DIV/0!</v>
      </c>
      <c r="O706" s="356">
        <f>IF(L706="nio",0,IF(L706&gt;0,VLOOKUP(H706,'3-Productie normen'!A:P,VLOOKUP(L706,'3-Productie normen'!$B$31:$C$45,2,FALSE),FALSE)))/VLOOKUP(B706,'2-Kosten per locatie'!$A$13:$D$30,4,FALSE)</f>
        <v>0</v>
      </c>
      <c r="P706" s="81" t="str">
        <f>VLOOKUP(H706,'3-Productie normen'!A:T,20,FALSE)</f>
        <v>V</v>
      </c>
      <c r="Q706" s="457" t="s">
        <v>787</v>
      </c>
      <c r="S706" s="359">
        <f t="shared" si="55"/>
        <v>24796.79931640621</v>
      </c>
    </row>
    <row r="707" spans="1:19" ht="14.1" customHeight="1">
      <c r="A707" s="71" t="e">
        <f t="shared" si="56"/>
        <v>#REF!</v>
      </c>
      <c r="B707" s="50" t="s">
        <v>668</v>
      </c>
      <c r="C707" s="50" t="s">
        <v>684</v>
      </c>
      <c r="D707" s="431" t="s">
        <v>849</v>
      </c>
      <c r="E707" s="429" t="s">
        <v>505</v>
      </c>
      <c r="F707" s="349" t="s">
        <v>297</v>
      </c>
      <c r="G707" s="85" t="s">
        <v>254</v>
      </c>
      <c r="H707" s="64" t="s">
        <v>200</v>
      </c>
      <c r="I707" s="85" t="s">
        <v>635</v>
      </c>
      <c r="J707" s="342">
        <v>32.200000762939503</v>
      </c>
      <c r="K707" s="353">
        <f t="shared" si="53"/>
        <v>201</v>
      </c>
      <c r="L707" s="354">
        <v>201</v>
      </c>
      <c r="M707" s="458" t="str">
        <f>IF(L707="nio","",VLOOKUP(L707,'3-Productie normen'!$B$31:$H$45,3,FALSE))</f>
        <v>5 x per week (40 weken + 1 Zomer refreshbeurt)</v>
      </c>
      <c r="N707" s="355" t="e">
        <f t="shared" si="54"/>
        <v>#DIV/0!</v>
      </c>
      <c r="O707" s="356">
        <f>IF(L707="nio",0,IF(L707&gt;0,VLOOKUP(H707,'3-Productie normen'!A:P,VLOOKUP(L707,'3-Productie normen'!$B$31:$C$45,2,FALSE),FALSE)))/VLOOKUP(B707,'2-Kosten per locatie'!$A$13:$D$30,4,FALSE)</f>
        <v>0</v>
      </c>
      <c r="P707" s="81" t="str">
        <f>VLOOKUP(H707,'3-Productie normen'!A:T,20,FALSE)</f>
        <v>B</v>
      </c>
      <c r="Q707" s="457" t="s">
        <v>649</v>
      </c>
      <c r="S707" s="359">
        <f t="shared" si="55"/>
        <v>6472.2001533508401</v>
      </c>
    </row>
    <row r="708" spans="1:19" ht="14.1" customHeight="1">
      <c r="A708" s="71" t="e">
        <f t="shared" si="56"/>
        <v>#REF!</v>
      </c>
      <c r="B708" s="50" t="s">
        <v>668</v>
      </c>
      <c r="C708" s="50" t="s">
        <v>684</v>
      </c>
      <c r="D708" s="431" t="s">
        <v>849</v>
      </c>
      <c r="E708" s="429" t="s">
        <v>505</v>
      </c>
      <c r="F708" s="349" t="s">
        <v>298</v>
      </c>
      <c r="G708" s="85" t="s">
        <v>196</v>
      </c>
      <c r="H708" s="439" t="s">
        <v>195</v>
      </c>
      <c r="I708" s="85" t="s">
        <v>638</v>
      </c>
      <c r="J708" s="342">
        <v>12.920000076293899</v>
      </c>
      <c r="K708" s="353">
        <f t="shared" si="53"/>
        <v>200</v>
      </c>
      <c r="L708" s="354">
        <v>200</v>
      </c>
      <c r="M708" s="458" t="str">
        <f>IF(L708="nio","",VLOOKUP(L708,'3-Productie normen'!$B$31:$H$45,3,FALSE))</f>
        <v>5 x per week (40 weken)</v>
      </c>
      <c r="N708" s="355" t="e">
        <f t="shared" si="54"/>
        <v>#DIV/0!</v>
      </c>
      <c r="O708" s="356">
        <f>IF(L708="nio",0,IF(L708&gt;0,VLOOKUP(H708,'3-Productie normen'!A:P,VLOOKUP(L708,'3-Productie normen'!$B$31:$C$45,2,FALSE),FALSE)))/VLOOKUP(B708,'2-Kosten per locatie'!$A$13:$D$30,4,FALSE)</f>
        <v>0</v>
      </c>
      <c r="P708" s="81" t="str">
        <f>VLOOKUP(H708,'3-Productie normen'!A:T,20,FALSE)</f>
        <v>V</v>
      </c>
      <c r="Q708" s="457" t="s">
        <v>649</v>
      </c>
      <c r="S708" s="359">
        <f t="shared" si="55"/>
        <v>2584.00001525878</v>
      </c>
    </row>
    <row r="709" spans="1:19" ht="14.1" customHeight="1">
      <c r="A709" s="71" t="e">
        <f t="shared" si="56"/>
        <v>#REF!</v>
      </c>
      <c r="B709" s="50" t="s">
        <v>668</v>
      </c>
      <c r="C709" s="50" t="s">
        <v>684</v>
      </c>
      <c r="D709" s="431" t="s">
        <v>849</v>
      </c>
      <c r="E709" s="429" t="s">
        <v>501</v>
      </c>
      <c r="F709" s="349" t="s">
        <v>508</v>
      </c>
      <c r="G709" s="85" t="s">
        <v>203</v>
      </c>
      <c r="H709" s="64" t="s">
        <v>874</v>
      </c>
      <c r="I709" s="85" t="s">
        <v>91</v>
      </c>
      <c r="J709" s="342">
        <v>0.45</v>
      </c>
      <c r="K709" s="353" t="str">
        <f t="shared" si="53"/>
        <v>nio</v>
      </c>
      <c r="L709" s="354" t="s">
        <v>659</v>
      </c>
      <c r="M709" s="458" t="str">
        <f>IF(L709="nio","",VLOOKUP(L709,'3-Productie normen'!$B$31:$H$45,3,FALSE))</f>
        <v/>
      </c>
      <c r="N709" s="355">
        <f t="shared" si="54"/>
        <v>0</v>
      </c>
      <c r="O709" s="356">
        <f>IF(L709="nio",0,IF(L709&gt;0,VLOOKUP(H709,'3-Productie normen'!A:P,VLOOKUP(L709,'3-Productie normen'!$B$31:$C$45,2,FALSE),FALSE)))/VLOOKUP(B709,'2-Kosten per locatie'!$A$13:$D$30,4,FALSE)</f>
        <v>0</v>
      </c>
      <c r="P709" s="81">
        <f>VLOOKUP(H709,'3-Productie normen'!A:T,20,FALSE)</f>
        <v>0</v>
      </c>
      <c r="Q709" s="457" t="s">
        <v>773</v>
      </c>
      <c r="S709" s="359">
        <f t="shared" si="55"/>
        <v>0</v>
      </c>
    </row>
    <row r="710" spans="1:19" ht="14.1" customHeight="1">
      <c r="A710" s="71" t="e">
        <f t="shared" si="56"/>
        <v>#REF!</v>
      </c>
      <c r="B710" s="50" t="s">
        <v>668</v>
      </c>
      <c r="C710" s="50" t="s">
        <v>684</v>
      </c>
      <c r="D710" s="431" t="s">
        <v>849</v>
      </c>
      <c r="E710" s="429" t="s">
        <v>505</v>
      </c>
      <c r="F710" s="349" t="s">
        <v>299</v>
      </c>
      <c r="G710" s="85" t="s">
        <v>277</v>
      </c>
      <c r="H710" s="85" t="s">
        <v>200</v>
      </c>
      <c r="I710" s="85" t="s">
        <v>635</v>
      </c>
      <c r="J710" s="342">
        <v>13.539999961853001</v>
      </c>
      <c r="K710" s="353">
        <f t="shared" si="53"/>
        <v>201</v>
      </c>
      <c r="L710" s="354">
        <v>201</v>
      </c>
      <c r="M710" s="458" t="str">
        <f>IF(L710="nio","",VLOOKUP(L710,'3-Productie normen'!$B$31:$H$45,3,FALSE))</f>
        <v>5 x per week (40 weken + 1 Zomer refreshbeurt)</v>
      </c>
      <c r="N710" s="355" t="e">
        <f t="shared" si="54"/>
        <v>#DIV/0!</v>
      </c>
      <c r="O710" s="356">
        <f>IF(L710="nio",0,IF(L710&gt;0,VLOOKUP(H710,'3-Productie normen'!A:P,VLOOKUP(L710,'3-Productie normen'!$B$31:$C$45,2,FALSE),FALSE)))/VLOOKUP(B710,'2-Kosten per locatie'!$A$13:$D$30,4,FALSE)</f>
        <v>0</v>
      </c>
      <c r="P710" s="81" t="str">
        <f>VLOOKUP(H710,'3-Productie normen'!A:T,20,FALSE)</f>
        <v>B</v>
      </c>
      <c r="Q710" s="457" t="s">
        <v>649</v>
      </c>
      <c r="S710" s="359">
        <f t="shared" si="55"/>
        <v>2721.539992332453</v>
      </c>
    </row>
    <row r="711" spans="1:19" ht="14.1" customHeight="1">
      <c r="A711" s="71" t="e">
        <f t="shared" si="56"/>
        <v>#REF!</v>
      </c>
      <c r="B711" s="50" t="s">
        <v>668</v>
      </c>
      <c r="C711" s="50" t="s">
        <v>684</v>
      </c>
      <c r="D711" s="431" t="s">
        <v>849</v>
      </c>
      <c r="E711" s="429" t="s">
        <v>505</v>
      </c>
      <c r="F711" s="349" t="s">
        <v>300</v>
      </c>
      <c r="G711" s="85" t="s">
        <v>212</v>
      </c>
      <c r="H711" s="62" t="s">
        <v>855</v>
      </c>
      <c r="I711" s="85" t="s">
        <v>90</v>
      </c>
      <c r="J711" s="342">
        <v>2.4000000953674299</v>
      </c>
      <c r="K711" s="353">
        <f t="shared" si="53"/>
        <v>12</v>
      </c>
      <c r="L711" s="354">
        <v>12</v>
      </c>
      <c r="M711" s="458" t="str">
        <f>IF(L711="nio","",VLOOKUP(L711,'3-Productie normen'!$B$31:$H$45,3,FALSE))</f>
        <v>1 x per maand</v>
      </c>
      <c r="N711" s="355" t="e">
        <f t="shared" ref="N711:N745" si="57">IF(L711="nio",0,IF(L711&gt;0,L711*J711/O711,0))</f>
        <v>#DIV/0!</v>
      </c>
      <c r="O711" s="356">
        <f>IF(L711="nio",0,IF(L711&gt;0,VLOOKUP(H711,'3-Productie normen'!A:P,VLOOKUP(L711,'3-Productie normen'!$B$31:$C$45,2,FALSE),FALSE)))/VLOOKUP(B711,'2-Kosten per locatie'!$A$13:$D$30,4,FALSE)</f>
        <v>0</v>
      </c>
      <c r="P711" s="81" t="str">
        <f>VLOOKUP(H711,'3-Productie normen'!A:T,20,FALSE)</f>
        <v>V</v>
      </c>
      <c r="Q711" s="457" t="s">
        <v>692</v>
      </c>
      <c r="S711" s="359">
        <f t="shared" ref="S711:S745" si="58">IF(L711="nio",0,K711*J711)</f>
        <v>28.800001144409158</v>
      </c>
    </row>
    <row r="712" spans="1:19" ht="14.1" customHeight="1">
      <c r="A712" s="71" t="e">
        <f t="shared" ref="A712:A745" si="59">A711+1</f>
        <v>#REF!</v>
      </c>
      <c r="B712" s="50" t="s">
        <v>668</v>
      </c>
      <c r="C712" s="50" t="s">
        <v>684</v>
      </c>
      <c r="D712" s="431" t="s">
        <v>849</v>
      </c>
      <c r="E712" s="429" t="s">
        <v>505</v>
      </c>
      <c r="F712" s="349" t="s">
        <v>302</v>
      </c>
      <c r="G712" s="85" t="s">
        <v>238</v>
      </c>
      <c r="H712" s="85" t="s">
        <v>237</v>
      </c>
      <c r="I712" s="85" t="s">
        <v>635</v>
      </c>
      <c r="J712" s="342">
        <v>60.57</v>
      </c>
      <c r="K712" s="353">
        <f t="shared" ref="K712:K745" si="60">L712</f>
        <v>201</v>
      </c>
      <c r="L712" s="354">
        <v>201</v>
      </c>
      <c r="M712" s="458" t="str">
        <f>IF(L712="nio","",VLOOKUP(L712,'3-Productie normen'!$B$31:$H$45,3,FALSE))</f>
        <v>5 x per week (40 weken + 1 Zomer refreshbeurt)</v>
      </c>
      <c r="N712" s="355" t="e">
        <f t="shared" si="57"/>
        <v>#DIV/0!</v>
      </c>
      <c r="O712" s="356">
        <f>IF(L712="nio",0,IF(L712&gt;0,VLOOKUP(H712,'3-Productie normen'!A:P,VLOOKUP(L712,'3-Productie normen'!$B$31:$C$45,2,FALSE),FALSE)))/VLOOKUP(B712,'2-Kosten per locatie'!$A$13:$D$30,4,FALSE)</f>
        <v>0</v>
      </c>
      <c r="P712" s="81" t="str">
        <f>VLOOKUP(H712,'3-Productie normen'!A:T,20,FALSE)</f>
        <v>L</v>
      </c>
      <c r="Q712" s="457" t="s">
        <v>788</v>
      </c>
      <c r="S712" s="359">
        <f t="shared" si="58"/>
        <v>12174.57</v>
      </c>
    </row>
    <row r="713" spans="1:19" ht="14.1" customHeight="1">
      <c r="A713" s="71" t="e">
        <f t="shared" si="59"/>
        <v>#REF!</v>
      </c>
      <c r="B713" s="50" t="s">
        <v>668</v>
      </c>
      <c r="C713" s="50" t="s">
        <v>684</v>
      </c>
      <c r="D713" s="431" t="s">
        <v>849</v>
      </c>
      <c r="E713" s="429" t="s">
        <v>193</v>
      </c>
      <c r="F713" s="349" t="s">
        <v>302</v>
      </c>
      <c r="G713" s="85" t="s">
        <v>313</v>
      </c>
      <c r="H713" s="85" t="s">
        <v>237</v>
      </c>
      <c r="I713" s="85" t="s">
        <v>178</v>
      </c>
      <c r="J713" s="342">
        <v>11.5</v>
      </c>
      <c r="K713" s="353">
        <f t="shared" si="60"/>
        <v>201</v>
      </c>
      <c r="L713" s="354">
        <v>201</v>
      </c>
      <c r="M713" s="458" t="str">
        <f>IF(L713="nio","",VLOOKUP(L713,'3-Productie normen'!$B$31:$H$45,3,FALSE))</f>
        <v>5 x per week (40 weken + 1 Zomer refreshbeurt)</v>
      </c>
      <c r="N713" s="355" t="e">
        <f t="shared" si="57"/>
        <v>#DIV/0!</v>
      </c>
      <c r="O713" s="356">
        <f>IF(L713="nio",0,IF(L713&gt;0,VLOOKUP(H713,'3-Productie normen'!A:P,VLOOKUP(L713,'3-Productie normen'!$B$31:$C$45,2,FALSE),FALSE)))/VLOOKUP(B713,'2-Kosten per locatie'!$A$13:$D$30,4,FALSE)</f>
        <v>0</v>
      </c>
      <c r="P713" s="81" t="str">
        <f>VLOOKUP(H713,'3-Productie normen'!A:T,20,FALSE)</f>
        <v>L</v>
      </c>
      <c r="Q713" s="457" t="s">
        <v>649</v>
      </c>
      <c r="S713" s="359">
        <f t="shared" si="58"/>
        <v>2311.5</v>
      </c>
    </row>
    <row r="714" spans="1:19" ht="14.1" customHeight="1">
      <c r="A714" s="71" t="e">
        <f t="shared" si="59"/>
        <v>#REF!</v>
      </c>
      <c r="B714" s="50" t="s">
        <v>668</v>
      </c>
      <c r="C714" s="50" t="s">
        <v>684</v>
      </c>
      <c r="D714" s="431" t="s">
        <v>849</v>
      </c>
      <c r="E714" s="429" t="s">
        <v>505</v>
      </c>
      <c r="F714" s="349" t="s">
        <v>305</v>
      </c>
      <c r="G714" s="85" t="s">
        <v>223</v>
      </c>
      <c r="H714" s="85" t="s">
        <v>16</v>
      </c>
      <c r="I714" s="85" t="s">
        <v>636</v>
      </c>
      <c r="J714" s="342">
        <v>11.1</v>
      </c>
      <c r="K714" s="353">
        <f t="shared" si="60"/>
        <v>224</v>
      </c>
      <c r="L714" s="354">
        <v>224</v>
      </c>
      <c r="M714" s="458" t="str">
        <f>IF(L714="nio","",VLOOKUP(L714,'3-Productie normen'!$B$31:$H$45,3,FALSE))</f>
        <v>5 x per week (40 weken) + (12x2 vakantie)</v>
      </c>
      <c r="N714" s="355" t="e">
        <f t="shared" si="57"/>
        <v>#DIV/0!</v>
      </c>
      <c r="O714" s="356">
        <f>IF(L714="nio",0,IF(L714&gt;0,VLOOKUP(H714,'3-Productie normen'!A:P,VLOOKUP(L714,'3-Productie normen'!$B$31:$C$45,2,FALSE),FALSE)))/VLOOKUP(B714,'2-Kosten per locatie'!$A$13:$D$30,4,FALSE)</f>
        <v>0</v>
      </c>
      <c r="P714" s="81" t="str">
        <f>VLOOKUP(H714,'3-Productie normen'!A:T,20,FALSE)</f>
        <v>S</v>
      </c>
      <c r="Q714" s="457" t="s">
        <v>789</v>
      </c>
      <c r="S714" s="359">
        <f t="shared" si="58"/>
        <v>2486.4</v>
      </c>
    </row>
    <row r="715" spans="1:19" ht="14.1" customHeight="1">
      <c r="A715" s="71" t="e">
        <f t="shared" si="59"/>
        <v>#REF!</v>
      </c>
      <c r="B715" s="50" t="s">
        <v>668</v>
      </c>
      <c r="C715" s="50" t="s">
        <v>684</v>
      </c>
      <c r="D715" s="431" t="s">
        <v>849</v>
      </c>
      <c r="E715" s="429" t="s">
        <v>505</v>
      </c>
      <c r="F715" s="349" t="s">
        <v>306</v>
      </c>
      <c r="G715" s="85" t="s">
        <v>238</v>
      </c>
      <c r="H715" s="85" t="s">
        <v>237</v>
      </c>
      <c r="I715" s="85" t="s">
        <v>635</v>
      </c>
      <c r="J715" s="342">
        <v>56.54</v>
      </c>
      <c r="K715" s="353">
        <f t="shared" si="60"/>
        <v>201</v>
      </c>
      <c r="L715" s="354">
        <v>201</v>
      </c>
      <c r="M715" s="458" t="str">
        <f>IF(L715="nio","",VLOOKUP(L715,'3-Productie normen'!$B$31:$H$45,3,FALSE))</f>
        <v>5 x per week (40 weken + 1 Zomer refreshbeurt)</v>
      </c>
      <c r="N715" s="355" t="e">
        <f t="shared" si="57"/>
        <v>#DIV/0!</v>
      </c>
      <c r="O715" s="356">
        <f>IF(L715="nio",0,IF(L715&gt;0,VLOOKUP(H715,'3-Productie normen'!A:P,VLOOKUP(L715,'3-Productie normen'!$B$31:$C$45,2,FALSE),FALSE)))/VLOOKUP(B715,'2-Kosten per locatie'!$A$13:$D$30,4,FALSE)</f>
        <v>0</v>
      </c>
      <c r="P715" s="81" t="str">
        <f>VLOOKUP(H715,'3-Productie normen'!A:T,20,FALSE)</f>
        <v>L</v>
      </c>
      <c r="Q715" s="457" t="s">
        <v>771</v>
      </c>
      <c r="S715" s="359">
        <f t="shared" si="58"/>
        <v>11364.539999999999</v>
      </c>
    </row>
    <row r="716" spans="1:19" ht="14.1" customHeight="1">
      <c r="A716" s="71" t="e">
        <f t="shared" si="59"/>
        <v>#REF!</v>
      </c>
      <c r="B716" s="50" t="s">
        <v>668</v>
      </c>
      <c r="C716" s="50" t="s">
        <v>684</v>
      </c>
      <c r="D716" s="431" t="s">
        <v>849</v>
      </c>
      <c r="E716" s="429" t="s">
        <v>193</v>
      </c>
      <c r="F716" s="349" t="s">
        <v>306</v>
      </c>
      <c r="G716" s="85" t="s">
        <v>313</v>
      </c>
      <c r="H716" s="80" t="s">
        <v>237</v>
      </c>
      <c r="I716" s="85" t="s">
        <v>178</v>
      </c>
      <c r="J716" s="342">
        <v>11.5</v>
      </c>
      <c r="K716" s="353">
        <f t="shared" si="60"/>
        <v>201</v>
      </c>
      <c r="L716" s="354">
        <v>201</v>
      </c>
      <c r="M716" s="458" t="str">
        <f>IF(L716="nio","",VLOOKUP(L716,'3-Productie normen'!$B$31:$H$45,3,FALSE))</f>
        <v>5 x per week (40 weken + 1 Zomer refreshbeurt)</v>
      </c>
      <c r="N716" s="355" t="e">
        <f t="shared" si="57"/>
        <v>#DIV/0!</v>
      </c>
      <c r="O716" s="356">
        <f>IF(L716="nio",0,IF(L716&gt;0,VLOOKUP(H716,'3-Productie normen'!A:P,VLOOKUP(L716,'3-Productie normen'!$B$31:$C$45,2,FALSE),FALSE)))/VLOOKUP(B716,'2-Kosten per locatie'!$A$13:$D$30,4,FALSE)</f>
        <v>0</v>
      </c>
      <c r="P716" s="81" t="str">
        <f>VLOOKUP(H716,'3-Productie normen'!A:T,20,FALSE)</f>
        <v>L</v>
      </c>
      <c r="Q716" s="457" t="s">
        <v>649</v>
      </c>
      <c r="S716" s="359">
        <f t="shared" si="58"/>
        <v>2311.5</v>
      </c>
    </row>
    <row r="717" spans="1:19" ht="14.1" customHeight="1">
      <c r="A717" s="71" t="e">
        <f t="shared" si="59"/>
        <v>#REF!</v>
      </c>
      <c r="B717" s="50" t="s">
        <v>668</v>
      </c>
      <c r="C717" s="50" t="s">
        <v>684</v>
      </c>
      <c r="D717" s="431" t="s">
        <v>849</v>
      </c>
      <c r="E717" s="429" t="s">
        <v>505</v>
      </c>
      <c r="F717" s="349" t="s">
        <v>307</v>
      </c>
      <c r="G717" s="85" t="s">
        <v>242</v>
      </c>
      <c r="H717" s="80" t="s">
        <v>854</v>
      </c>
      <c r="I717" s="85" t="s">
        <v>635</v>
      </c>
      <c r="J717" s="342">
        <v>90.44</v>
      </c>
      <c r="K717" s="353">
        <f t="shared" si="60"/>
        <v>224</v>
      </c>
      <c r="L717" s="354">
        <v>224</v>
      </c>
      <c r="M717" s="458" t="str">
        <f>IF(L717="nio","",VLOOKUP(L717,'3-Productie normen'!$B$31:$H$45,3,FALSE))</f>
        <v>5 x per week (40 weken) + (12x2 vakantie)</v>
      </c>
      <c r="N717" s="355" t="e">
        <f t="shared" si="57"/>
        <v>#DIV/0!</v>
      </c>
      <c r="O717" s="356">
        <f>IF(L717="nio",0,IF(L717&gt;0,VLOOKUP(H717,'3-Productie normen'!A:P,VLOOKUP(L717,'3-Productie normen'!$B$31:$C$45,2,FALSE),FALSE)))/VLOOKUP(B717,'2-Kosten per locatie'!$A$13:$D$30,4,FALSE)</f>
        <v>0</v>
      </c>
      <c r="P717" s="81" t="str">
        <f>VLOOKUP(H717,'3-Productie normen'!A:T,20,FALSE)</f>
        <v>V</v>
      </c>
      <c r="Q717" s="457" t="s">
        <v>649</v>
      </c>
      <c r="S717" s="359">
        <f t="shared" si="58"/>
        <v>20258.559999999998</v>
      </c>
    </row>
    <row r="718" spans="1:19" ht="14.1" customHeight="1">
      <c r="A718" s="71" t="e">
        <f t="shared" si="59"/>
        <v>#REF!</v>
      </c>
      <c r="B718" s="50" t="s">
        <v>668</v>
      </c>
      <c r="C718" s="50" t="s">
        <v>684</v>
      </c>
      <c r="D718" s="431" t="s">
        <v>849</v>
      </c>
      <c r="E718" s="429" t="s">
        <v>501</v>
      </c>
      <c r="F718" s="349" t="s">
        <v>509</v>
      </c>
      <c r="G718" s="85" t="s">
        <v>203</v>
      </c>
      <c r="H718" s="64" t="s">
        <v>874</v>
      </c>
      <c r="I718" s="85" t="s">
        <v>91</v>
      </c>
      <c r="J718" s="342">
        <v>1.88</v>
      </c>
      <c r="K718" s="353" t="str">
        <f t="shared" si="60"/>
        <v>nio</v>
      </c>
      <c r="L718" s="354" t="s">
        <v>659</v>
      </c>
      <c r="M718" s="458" t="str">
        <f>IF(L718="nio","",VLOOKUP(L718,'3-Productie normen'!$B$31:$H$45,3,FALSE))</f>
        <v/>
      </c>
      <c r="N718" s="355">
        <f t="shared" si="57"/>
        <v>0</v>
      </c>
      <c r="O718" s="356">
        <f>IF(L718="nio",0,IF(L718&gt;0,VLOOKUP(H718,'3-Productie normen'!A:P,VLOOKUP(L718,'3-Productie normen'!$B$31:$C$45,2,FALSE),FALSE)))/VLOOKUP(B718,'2-Kosten per locatie'!$A$13:$D$30,4,FALSE)</f>
        <v>0</v>
      </c>
      <c r="P718" s="81">
        <f>VLOOKUP(H718,'3-Productie normen'!A:T,20,FALSE)</f>
        <v>0</v>
      </c>
      <c r="Q718" s="457" t="s">
        <v>785</v>
      </c>
      <c r="S718" s="359">
        <f t="shared" si="58"/>
        <v>0</v>
      </c>
    </row>
    <row r="719" spans="1:19" ht="14.1" customHeight="1">
      <c r="A719" s="71" t="e">
        <f t="shared" si="59"/>
        <v>#REF!</v>
      </c>
      <c r="B719" s="50" t="s">
        <v>668</v>
      </c>
      <c r="C719" s="50" t="s">
        <v>684</v>
      </c>
      <c r="D719" s="431" t="s">
        <v>849</v>
      </c>
      <c r="E719" s="429" t="s">
        <v>505</v>
      </c>
      <c r="F719" s="349" t="s">
        <v>309</v>
      </c>
      <c r="G719" s="85" t="s">
        <v>238</v>
      </c>
      <c r="H719" s="85" t="s">
        <v>237</v>
      </c>
      <c r="I719" s="85" t="s">
        <v>635</v>
      </c>
      <c r="J719" s="342">
        <v>60.099998474121101</v>
      </c>
      <c r="K719" s="353">
        <f t="shared" si="60"/>
        <v>201</v>
      </c>
      <c r="L719" s="354">
        <v>201</v>
      </c>
      <c r="M719" s="458" t="str">
        <f>IF(L719="nio","",VLOOKUP(L719,'3-Productie normen'!$B$31:$H$45,3,FALSE))</f>
        <v>5 x per week (40 weken + 1 Zomer refreshbeurt)</v>
      </c>
      <c r="N719" s="355" t="e">
        <f t="shared" si="57"/>
        <v>#DIV/0!</v>
      </c>
      <c r="O719" s="356">
        <f>IF(L719="nio",0,IF(L719&gt;0,VLOOKUP(H719,'3-Productie normen'!A:P,VLOOKUP(L719,'3-Productie normen'!$B$31:$C$45,2,FALSE),FALSE)))/VLOOKUP(B719,'2-Kosten per locatie'!$A$13:$D$30,4,FALSE)</f>
        <v>0</v>
      </c>
      <c r="P719" s="81" t="str">
        <f>VLOOKUP(H719,'3-Productie normen'!A:T,20,FALSE)</f>
        <v>L</v>
      </c>
      <c r="Q719" s="457" t="s">
        <v>771</v>
      </c>
      <c r="S719" s="359">
        <f t="shared" si="58"/>
        <v>12080.099693298342</v>
      </c>
    </row>
    <row r="720" spans="1:19" ht="14.1" customHeight="1">
      <c r="A720" s="71" t="e">
        <f t="shared" si="59"/>
        <v>#REF!</v>
      </c>
      <c r="B720" s="50" t="s">
        <v>668</v>
      </c>
      <c r="C720" s="50" t="s">
        <v>684</v>
      </c>
      <c r="D720" s="431" t="s">
        <v>849</v>
      </c>
      <c r="E720" s="429" t="s">
        <v>193</v>
      </c>
      <c r="F720" s="349" t="s">
        <v>309</v>
      </c>
      <c r="G720" s="85" t="s">
        <v>313</v>
      </c>
      <c r="H720" s="85" t="s">
        <v>237</v>
      </c>
      <c r="I720" s="85" t="s">
        <v>178</v>
      </c>
      <c r="J720" s="342">
        <v>11.5</v>
      </c>
      <c r="K720" s="353">
        <f t="shared" si="60"/>
        <v>201</v>
      </c>
      <c r="L720" s="354">
        <v>201</v>
      </c>
      <c r="M720" s="458" t="str">
        <f>IF(L720="nio","",VLOOKUP(L720,'3-Productie normen'!$B$31:$H$45,3,FALSE))</f>
        <v>5 x per week (40 weken + 1 Zomer refreshbeurt)</v>
      </c>
      <c r="N720" s="355" t="e">
        <f t="shared" si="57"/>
        <v>#DIV/0!</v>
      </c>
      <c r="O720" s="356">
        <f>IF(L720="nio",0,IF(L720&gt;0,VLOOKUP(H720,'3-Productie normen'!A:P,VLOOKUP(L720,'3-Productie normen'!$B$31:$C$45,2,FALSE),FALSE)))/VLOOKUP(B720,'2-Kosten per locatie'!$A$13:$D$30,4,FALSE)</f>
        <v>0</v>
      </c>
      <c r="P720" s="81" t="str">
        <f>VLOOKUP(H720,'3-Productie normen'!A:T,20,FALSE)</f>
        <v>L</v>
      </c>
      <c r="Q720" s="457" t="s">
        <v>649</v>
      </c>
      <c r="S720" s="359">
        <f t="shared" si="58"/>
        <v>2311.5</v>
      </c>
    </row>
    <row r="721" spans="1:19" ht="14.1" customHeight="1">
      <c r="A721" s="71" t="e">
        <f t="shared" si="59"/>
        <v>#REF!</v>
      </c>
      <c r="B721" s="50" t="s">
        <v>668</v>
      </c>
      <c r="C721" s="50" t="s">
        <v>684</v>
      </c>
      <c r="D721" s="431" t="s">
        <v>849</v>
      </c>
      <c r="E721" s="429" t="s">
        <v>505</v>
      </c>
      <c r="F721" s="349" t="s">
        <v>310</v>
      </c>
      <c r="G721" s="85" t="s">
        <v>238</v>
      </c>
      <c r="H721" s="85" t="s">
        <v>237</v>
      </c>
      <c r="I721" s="85" t="s">
        <v>635</v>
      </c>
      <c r="J721" s="342">
        <v>52.419998168945298</v>
      </c>
      <c r="K721" s="353">
        <f t="shared" si="60"/>
        <v>201</v>
      </c>
      <c r="L721" s="354">
        <v>201</v>
      </c>
      <c r="M721" s="458" t="str">
        <f>IF(L721="nio","",VLOOKUP(L721,'3-Productie normen'!$B$31:$H$45,3,FALSE))</f>
        <v>5 x per week (40 weken + 1 Zomer refreshbeurt)</v>
      </c>
      <c r="N721" s="355" t="e">
        <f t="shared" si="57"/>
        <v>#DIV/0!</v>
      </c>
      <c r="O721" s="356">
        <f>IF(L721="nio",0,IF(L721&gt;0,VLOOKUP(H721,'3-Productie normen'!A:P,VLOOKUP(L721,'3-Productie normen'!$B$31:$C$45,2,FALSE),FALSE)))/VLOOKUP(B721,'2-Kosten per locatie'!$A$13:$D$30,4,FALSE)</f>
        <v>0</v>
      </c>
      <c r="P721" s="81" t="str">
        <f>VLOOKUP(H721,'3-Productie normen'!A:T,20,FALSE)</f>
        <v>L</v>
      </c>
      <c r="Q721" s="457" t="s">
        <v>771</v>
      </c>
      <c r="S721" s="359">
        <f t="shared" si="58"/>
        <v>10536.419631958004</v>
      </c>
    </row>
    <row r="722" spans="1:19" ht="14.1" customHeight="1">
      <c r="A722" s="71" t="e">
        <f t="shared" si="59"/>
        <v>#REF!</v>
      </c>
      <c r="B722" s="50" t="s">
        <v>668</v>
      </c>
      <c r="C722" s="50" t="s">
        <v>684</v>
      </c>
      <c r="D722" s="431" t="s">
        <v>849</v>
      </c>
      <c r="E722" s="429" t="s">
        <v>193</v>
      </c>
      <c r="F722" s="349" t="s">
        <v>310</v>
      </c>
      <c r="G722" s="85" t="s">
        <v>313</v>
      </c>
      <c r="H722" s="85" t="s">
        <v>237</v>
      </c>
      <c r="I722" s="85" t="s">
        <v>178</v>
      </c>
      <c r="J722" s="342">
        <v>11.5</v>
      </c>
      <c r="K722" s="353">
        <f t="shared" si="60"/>
        <v>201</v>
      </c>
      <c r="L722" s="354">
        <v>201</v>
      </c>
      <c r="M722" s="458" t="str">
        <f>IF(L722="nio","",VLOOKUP(L722,'3-Productie normen'!$B$31:$H$45,3,FALSE))</f>
        <v>5 x per week (40 weken + 1 Zomer refreshbeurt)</v>
      </c>
      <c r="N722" s="355" t="e">
        <f t="shared" si="57"/>
        <v>#DIV/0!</v>
      </c>
      <c r="O722" s="356">
        <f>IF(L722="nio",0,IF(L722&gt;0,VLOOKUP(H722,'3-Productie normen'!A:P,VLOOKUP(L722,'3-Productie normen'!$B$31:$C$45,2,FALSE),FALSE)))/VLOOKUP(B722,'2-Kosten per locatie'!$A$13:$D$30,4,FALSE)</f>
        <v>0</v>
      </c>
      <c r="P722" s="81" t="str">
        <f>VLOOKUP(H722,'3-Productie normen'!A:T,20,FALSE)</f>
        <v>L</v>
      </c>
      <c r="Q722" s="457" t="s">
        <v>649</v>
      </c>
      <c r="S722" s="359">
        <f t="shared" si="58"/>
        <v>2311.5</v>
      </c>
    </row>
    <row r="723" spans="1:19" ht="14.1" customHeight="1">
      <c r="A723" s="71" t="e">
        <f t="shared" si="59"/>
        <v>#REF!</v>
      </c>
      <c r="B723" s="50" t="s">
        <v>668</v>
      </c>
      <c r="C723" s="50" t="s">
        <v>684</v>
      </c>
      <c r="D723" s="431" t="s">
        <v>849</v>
      </c>
      <c r="E723" s="429" t="s">
        <v>505</v>
      </c>
      <c r="F723" s="349" t="s">
        <v>311</v>
      </c>
      <c r="G723" s="85" t="s">
        <v>238</v>
      </c>
      <c r="H723" s="85" t="s">
        <v>237</v>
      </c>
      <c r="I723" s="85" t="s">
        <v>635</v>
      </c>
      <c r="J723" s="342">
        <v>52.409999847412102</v>
      </c>
      <c r="K723" s="353">
        <f t="shared" si="60"/>
        <v>201</v>
      </c>
      <c r="L723" s="354">
        <v>201</v>
      </c>
      <c r="M723" s="458" t="str">
        <f>IF(L723="nio","",VLOOKUP(L723,'3-Productie normen'!$B$31:$H$45,3,FALSE))</f>
        <v>5 x per week (40 weken + 1 Zomer refreshbeurt)</v>
      </c>
      <c r="N723" s="355" t="e">
        <f t="shared" si="57"/>
        <v>#DIV/0!</v>
      </c>
      <c r="O723" s="356">
        <f>IF(L723="nio",0,IF(L723&gt;0,VLOOKUP(H723,'3-Productie normen'!A:P,VLOOKUP(L723,'3-Productie normen'!$B$31:$C$45,2,FALSE),FALSE)))/VLOOKUP(B723,'2-Kosten per locatie'!$A$13:$D$30,4,FALSE)</f>
        <v>0</v>
      </c>
      <c r="P723" s="81" t="str">
        <f>VLOOKUP(H723,'3-Productie normen'!A:T,20,FALSE)</f>
        <v>L</v>
      </c>
      <c r="Q723" s="457" t="s">
        <v>771</v>
      </c>
      <c r="S723" s="359">
        <f t="shared" si="58"/>
        <v>10534.409969329832</v>
      </c>
    </row>
    <row r="724" spans="1:19" ht="14.1" customHeight="1">
      <c r="A724" s="71" t="e">
        <f t="shared" si="59"/>
        <v>#REF!</v>
      </c>
      <c r="B724" s="50" t="s">
        <v>668</v>
      </c>
      <c r="C724" s="50" t="s">
        <v>684</v>
      </c>
      <c r="D724" s="431" t="s">
        <v>849</v>
      </c>
      <c r="E724" s="429" t="s">
        <v>193</v>
      </c>
      <c r="F724" s="349" t="s">
        <v>311</v>
      </c>
      <c r="G724" s="85" t="s">
        <v>313</v>
      </c>
      <c r="H724" s="85" t="s">
        <v>237</v>
      </c>
      <c r="I724" s="85" t="s">
        <v>178</v>
      </c>
      <c r="J724" s="342">
        <v>11.5</v>
      </c>
      <c r="K724" s="353">
        <f t="shared" si="60"/>
        <v>201</v>
      </c>
      <c r="L724" s="354">
        <v>201</v>
      </c>
      <c r="M724" s="458" t="str">
        <f>IF(L724="nio","",VLOOKUP(L724,'3-Productie normen'!$B$31:$H$45,3,FALSE))</f>
        <v>5 x per week (40 weken + 1 Zomer refreshbeurt)</v>
      </c>
      <c r="N724" s="355" t="e">
        <f t="shared" si="57"/>
        <v>#DIV/0!</v>
      </c>
      <c r="O724" s="356">
        <f>IF(L724="nio",0,IF(L724&gt;0,VLOOKUP(H724,'3-Productie normen'!A:P,VLOOKUP(L724,'3-Productie normen'!$B$31:$C$45,2,FALSE),FALSE)))/VLOOKUP(B724,'2-Kosten per locatie'!$A$13:$D$30,4,FALSE)</f>
        <v>0</v>
      </c>
      <c r="P724" s="81" t="str">
        <f>VLOOKUP(H724,'3-Productie normen'!A:T,20,FALSE)</f>
        <v>L</v>
      </c>
      <c r="Q724" s="457" t="s">
        <v>649</v>
      </c>
      <c r="S724" s="359">
        <f t="shared" si="58"/>
        <v>2311.5</v>
      </c>
    </row>
    <row r="725" spans="1:19" ht="14.1" customHeight="1">
      <c r="A725" s="71" t="e">
        <f t="shared" si="59"/>
        <v>#REF!</v>
      </c>
      <c r="B725" s="50" t="s">
        <v>668</v>
      </c>
      <c r="C725" s="50" t="s">
        <v>684</v>
      </c>
      <c r="D725" s="431" t="s">
        <v>849</v>
      </c>
      <c r="E725" s="429" t="s">
        <v>505</v>
      </c>
      <c r="F725" s="349" t="s">
        <v>312</v>
      </c>
      <c r="G725" s="85" t="s">
        <v>238</v>
      </c>
      <c r="H725" s="85" t="s">
        <v>237</v>
      </c>
      <c r="I725" s="85" t="s">
        <v>635</v>
      </c>
      <c r="J725" s="342">
        <v>52.409999847412102</v>
      </c>
      <c r="K725" s="353">
        <f t="shared" si="60"/>
        <v>201</v>
      </c>
      <c r="L725" s="354">
        <v>201</v>
      </c>
      <c r="M725" s="458" t="str">
        <f>IF(L725="nio","",VLOOKUP(L725,'3-Productie normen'!$B$31:$H$45,3,FALSE))</f>
        <v>5 x per week (40 weken + 1 Zomer refreshbeurt)</v>
      </c>
      <c r="N725" s="355" t="e">
        <f t="shared" si="57"/>
        <v>#DIV/0!</v>
      </c>
      <c r="O725" s="356">
        <f>IF(L725="nio",0,IF(L725&gt;0,VLOOKUP(H725,'3-Productie normen'!A:P,VLOOKUP(L725,'3-Productie normen'!$B$31:$C$45,2,FALSE),FALSE)))/VLOOKUP(B725,'2-Kosten per locatie'!$A$13:$D$30,4,FALSE)</f>
        <v>0</v>
      </c>
      <c r="P725" s="81" t="str">
        <f>VLOOKUP(H725,'3-Productie normen'!A:T,20,FALSE)</f>
        <v>L</v>
      </c>
      <c r="Q725" s="457" t="s">
        <v>771</v>
      </c>
      <c r="S725" s="359">
        <f t="shared" si="58"/>
        <v>10534.409969329832</v>
      </c>
    </row>
    <row r="726" spans="1:19" ht="14.1" customHeight="1">
      <c r="A726" s="71" t="e">
        <f t="shared" si="59"/>
        <v>#REF!</v>
      </c>
      <c r="B726" s="50" t="s">
        <v>668</v>
      </c>
      <c r="C726" s="50" t="s">
        <v>684</v>
      </c>
      <c r="D726" s="431" t="s">
        <v>849</v>
      </c>
      <c r="E726" s="429" t="s">
        <v>193</v>
      </c>
      <c r="F726" s="349" t="s">
        <v>312</v>
      </c>
      <c r="G726" s="85" t="s">
        <v>313</v>
      </c>
      <c r="H726" s="84" t="s">
        <v>237</v>
      </c>
      <c r="I726" s="85" t="s">
        <v>178</v>
      </c>
      <c r="J726" s="342">
        <v>11.5</v>
      </c>
      <c r="K726" s="353">
        <f t="shared" si="60"/>
        <v>201</v>
      </c>
      <c r="L726" s="354">
        <v>201</v>
      </c>
      <c r="M726" s="458" t="str">
        <f>IF(L726="nio","",VLOOKUP(L726,'3-Productie normen'!$B$31:$H$45,3,FALSE))</f>
        <v>5 x per week (40 weken + 1 Zomer refreshbeurt)</v>
      </c>
      <c r="N726" s="355" t="e">
        <f t="shared" si="57"/>
        <v>#DIV/0!</v>
      </c>
      <c r="O726" s="356">
        <f>IF(L726="nio",0,IF(L726&gt;0,VLOOKUP(H726,'3-Productie normen'!A:P,VLOOKUP(L726,'3-Productie normen'!$B$31:$C$45,2,FALSE),FALSE)))/VLOOKUP(B726,'2-Kosten per locatie'!$A$13:$D$30,4,FALSE)</f>
        <v>0</v>
      </c>
      <c r="P726" s="81" t="str">
        <f>VLOOKUP(H726,'3-Productie normen'!A:T,20,FALSE)</f>
        <v>L</v>
      </c>
      <c r="Q726" s="457" t="s">
        <v>649</v>
      </c>
      <c r="S726" s="359">
        <f t="shared" si="58"/>
        <v>2311.5</v>
      </c>
    </row>
    <row r="727" spans="1:19" ht="14.1" customHeight="1">
      <c r="A727" s="71" t="e">
        <f t="shared" si="59"/>
        <v>#REF!</v>
      </c>
      <c r="B727" s="50" t="s">
        <v>668</v>
      </c>
      <c r="C727" s="50" t="s">
        <v>684</v>
      </c>
      <c r="D727" s="431" t="s">
        <v>850</v>
      </c>
      <c r="E727" s="429" t="s">
        <v>505</v>
      </c>
      <c r="F727" s="349" t="s">
        <v>315</v>
      </c>
      <c r="G727" s="85" t="s">
        <v>510</v>
      </c>
      <c r="H727" s="439" t="s">
        <v>195</v>
      </c>
      <c r="I727" s="85" t="s">
        <v>635</v>
      </c>
      <c r="J727" s="342">
        <v>18.52</v>
      </c>
      <c r="K727" s="353">
        <f t="shared" si="60"/>
        <v>255</v>
      </c>
      <c r="L727" s="354">
        <v>255</v>
      </c>
      <c r="M727" s="458" t="str">
        <f>IF(L727="nio","",VLOOKUP(L727,'3-Productie normen'!$B$31:$H$45,3,FALSE))</f>
        <v>5 x per week (52 weken)</v>
      </c>
      <c r="N727" s="355" t="e">
        <f t="shared" si="57"/>
        <v>#DIV/0!</v>
      </c>
      <c r="O727" s="356">
        <f>IF(L727="nio",0,IF(L727&gt;0,VLOOKUP(H727,'3-Productie normen'!A:P,VLOOKUP(L727,'3-Productie normen'!$B$31:$C$45,2,FALSE),FALSE)))/VLOOKUP(B727,'2-Kosten per locatie'!$A$13:$D$30,4,FALSE)</f>
        <v>0</v>
      </c>
      <c r="P727" s="81" t="str">
        <f>VLOOKUP(H727,'3-Productie normen'!A:T,20,FALSE)</f>
        <v>V</v>
      </c>
      <c r="Q727" s="457" t="s">
        <v>649</v>
      </c>
      <c r="S727" s="359">
        <f t="shared" si="58"/>
        <v>4722.5999999999995</v>
      </c>
    </row>
    <row r="728" spans="1:19" ht="14.1" customHeight="1">
      <c r="A728" s="71" t="e">
        <f t="shared" si="59"/>
        <v>#REF!</v>
      </c>
      <c r="B728" s="50" t="s">
        <v>668</v>
      </c>
      <c r="C728" s="50" t="s">
        <v>684</v>
      </c>
      <c r="D728" s="431" t="s">
        <v>850</v>
      </c>
      <c r="E728" s="429" t="s">
        <v>505</v>
      </c>
      <c r="F728" s="349" t="s">
        <v>318</v>
      </c>
      <c r="G728" s="85" t="s">
        <v>340</v>
      </c>
      <c r="H728" s="439" t="s">
        <v>195</v>
      </c>
      <c r="I728" s="85" t="s">
        <v>635</v>
      </c>
      <c r="J728" s="342">
        <v>38.659999847412102</v>
      </c>
      <c r="K728" s="353">
        <f t="shared" si="60"/>
        <v>255</v>
      </c>
      <c r="L728" s="354">
        <v>255</v>
      </c>
      <c r="M728" s="458" t="str">
        <f>IF(L728="nio","",VLOOKUP(L728,'3-Productie normen'!$B$31:$H$45,3,FALSE))</f>
        <v>5 x per week (52 weken)</v>
      </c>
      <c r="N728" s="355" t="e">
        <f t="shared" si="57"/>
        <v>#DIV/0!</v>
      </c>
      <c r="O728" s="356">
        <f>IF(L728="nio",0,IF(L728&gt;0,VLOOKUP(H728,'3-Productie normen'!A:P,VLOOKUP(L728,'3-Productie normen'!$B$31:$C$45,2,FALSE),FALSE)))/VLOOKUP(B728,'2-Kosten per locatie'!$A$13:$D$30,4,FALSE)</f>
        <v>0</v>
      </c>
      <c r="P728" s="81" t="str">
        <f>VLOOKUP(H728,'3-Productie normen'!A:T,20,FALSE)</f>
        <v>V</v>
      </c>
      <c r="Q728" s="457" t="s">
        <v>649</v>
      </c>
      <c r="S728" s="359">
        <f t="shared" si="58"/>
        <v>9858.2999610900861</v>
      </c>
    </row>
    <row r="729" spans="1:19" ht="14.1" customHeight="1">
      <c r="A729" s="71" t="e">
        <f t="shared" si="59"/>
        <v>#REF!</v>
      </c>
      <c r="B729" s="50" t="s">
        <v>668</v>
      </c>
      <c r="C729" s="50" t="s">
        <v>684</v>
      </c>
      <c r="D729" s="431" t="s">
        <v>850</v>
      </c>
      <c r="E729" s="429" t="s">
        <v>505</v>
      </c>
      <c r="F729" s="349" t="s">
        <v>319</v>
      </c>
      <c r="G729" s="85" t="s">
        <v>327</v>
      </c>
      <c r="H729" s="62" t="s">
        <v>855</v>
      </c>
      <c r="I729" s="85" t="s">
        <v>635</v>
      </c>
      <c r="J729" s="342">
        <v>0.83999997377395597</v>
      </c>
      <c r="K729" s="353">
        <f t="shared" si="60"/>
        <v>12</v>
      </c>
      <c r="L729" s="354">
        <v>12</v>
      </c>
      <c r="M729" s="458" t="str">
        <f>IF(L729="nio","",VLOOKUP(L729,'3-Productie normen'!$B$31:$H$45,3,FALSE))</f>
        <v>1 x per maand</v>
      </c>
      <c r="N729" s="355" t="e">
        <f t="shared" si="57"/>
        <v>#DIV/0!</v>
      </c>
      <c r="O729" s="356">
        <f>IF(L729="nio",0,IF(L729&gt;0,VLOOKUP(H729,'3-Productie normen'!A:P,VLOOKUP(L729,'3-Productie normen'!$B$31:$C$45,2,FALSE),FALSE)))/VLOOKUP(B729,'2-Kosten per locatie'!$A$13:$D$30,4,FALSE)</f>
        <v>0</v>
      </c>
      <c r="P729" s="81" t="str">
        <f>VLOOKUP(H729,'3-Productie normen'!A:T,20,FALSE)</f>
        <v>V</v>
      </c>
      <c r="Q729" s="457" t="s">
        <v>790</v>
      </c>
      <c r="S729" s="359">
        <f t="shared" si="58"/>
        <v>10.079999685287472</v>
      </c>
    </row>
    <row r="730" spans="1:19" ht="14.1" customHeight="1">
      <c r="A730" s="71" t="e">
        <f t="shared" si="59"/>
        <v>#REF!</v>
      </c>
      <c r="B730" s="50" t="s">
        <v>668</v>
      </c>
      <c r="C730" s="50" t="s">
        <v>684</v>
      </c>
      <c r="D730" s="431" t="s">
        <v>850</v>
      </c>
      <c r="E730" s="429" t="s">
        <v>505</v>
      </c>
      <c r="F730" s="349" t="s">
        <v>320</v>
      </c>
      <c r="G730" s="85" t="s">
        <v>452</v>
      </c>
      <c r="H730" s="80" t="s">
        <v>16</v>
      </c>
      <c r="I730" s="85" t="s">
        <v>636</v>
      </c>
      <c r="J730" s="342">
        <v>6.79</v>
      </c>
      <c r="K730" s="353">
        <f t="shared" si="60"/>
        <v>255</v>
      </c>
      <c r="L730" s="354">
        <v>255</v>
      </c>
      <c r="M730" s="458" t="str">
        <f>IF(L730="nio","",VLOOKUP(L730,'3-Productie normen'!$B$31:$H$45,3,FALSE))</f>
        <v>5 x per week (52 weken)</v>
      </c>
      <c r="N730" s="355" t="e">
        <f t="shared" si="57"/>
        <v>#DIV/0!</v>
      </c>
      <c r="O730" s="356">
        <f>IF(L730="nio",0,IF(L730&gt;0,VLOOKUP(H730,'3-Productie normen'!A:P,VLOOKUP(L730,'3-Productie normen'!$B$31:$C$45,2,FALSE),FALSE)))/VLOOKUP(B730,'2-Kosten per locatie'!$A$13:$D$30,4,FALSE)</f>
        <v>0</v>
      </c>
      <c r="P730" s="81" t="str">
        <f>VLOOKUP(H730,'3-Productie normen'!A:T,20,FALSE)</f>
        <v>S</v>
      </c>
      <c r="Q730" s="457" t="s">
        <v>791</v>
      </c>
      <c r="S730" s="359">
        <f t="shared" si="58"/>
        <v>1731.45</v>
      </c>
    </row>
    <row r="731" spans="1:19" ht="14.1" customHeight="1">
      <c r="A731" s="71" t="e">
        <f t="shared" si="59"/>
        <v>#REF!</v>
      </c>
      <c r="B731" s="50" t="s">
        <v>668</v>
      </c>
      <c r="C731" s="50" t="s">
        <v>684</v>
      </c>
      <c r="D731" s="431" t="s">
        <v>850</v>
      </c>
      <c r="E731" s="429" t="s">
        <v>505</v>
      </c>
      <c r="F731" s="349" t="s">
        <v>322</v>
      </c>
      <c r="G731" s="85" t="s">
        <v>921</v>
      </c>
      <c r="H731" s="64" t="s">
        <v>540</v>
      </c>
      <c r="I731" s="85" t="s">
        <v>635</v>
      </c>
      <c r="J731" s="342">
        <v>150.25999450683599</v>
      </c>
      <c r="K731" s="353">
        <f t="shared" si="60"/>
        <v>255</v>
      </c>
      <c r="L731" s="354">
        <v>255</v>
      </c>
      <c r="M731" s="458" t="str">
        <f>IF(L731="nio","",VLOOKUP(L731,'3-Productie normen'!$B$31:$H$45,3,FALSE))</f>
        <v>5 x per week (52 weken)</v>
      </c>
      <c r="N731" s="355" t="e">
        <f t="shared" si="57"/>
        <v>#DIV/0!</v>
      </c>
      <c r="O731" s="356">
        <f>IF(L731="nio",0,IF(L731&gt;0,VLOOKUP(H731,'3-Productie normen'!A:P,VLOOKUP(L731,'3-Productie normen'!$B$31:$C$45,2,FALSE),FALSE)))/VLOOKUP(B731,'2-Kosten per locatie'!$A$13:$D$30,4,FALSE)</f>
        <v>0</v>
      </c>
      <c r="P731" s="81" t="str">
        <f>VLOOKUP(H731,'3-Productie normen'!A:T,20,FALSE)</f>
        <v>V</v>
      </c>
      <c r="Q731" s="457" t="s">
        <v>649</v>
      </c>
      <c r="S731" s="359">
        <f t="shared" si="58"/>
        <v>38316.298599243179</v>
      </c>
    </row>
    <row r="732" spans="1:19" ht="14.1" customHeight="1">
      <c r="A732" s="71" t="e">
        <f t="shared" si="59"/>
        <v>#REF!</v>
      </c>
      <c r="B732" s="50" t="s">
        <v>668</v>
      </c>
      <c r="C732" s="50" t="s">
        <v>684</v>
      </c>
      <c r="D732" s="431" t="s">
        <v>850</v>
      </c>
      <c r="E732" s="429" t="s">
        <v>505</v>
      </c>
      <c r="F732" s="349" t="s">
        <v>323</v>
      </c>
      <c r="G732" s="85" t="s">
        <v>330</v>
      </c>
      <c r="H732" s="64" t="s">
        <v>540</v>
      </c>
      <c r="I732" s="85" t="s">
        <v>635</v>
      </c>
      <c r="J732" s="342">
        <v>67</v>
      </c>
      <c r="K732" s="353">
        <f t="shared" si="60"/>
        <v>255</v>
      </c>
      <c r="L732" s="354">
        <v>255</v>
      </c>
      <c r="M732" s="458" t="str">
        <f>IF(L732="nio","",VLOOKUP(L732,'3-Productie normen'!$B$31:$H$45,3,FALSE))</f>
        <v>5 x per week (52 weken)</v>
      </c>
      <c r="N732" s="355" t="e">
        <f t="shared" si="57"/>
        <v>#DIV/0!</v>
      </c>
      <c r="O732" s="356">
        <f>IF(L732="nio",0,IF(L732&gt;0,VLOOKUP(H732,'3-Productie normen'!A:P,VLOOKUP(L732,'3-Productie normen'!$B$31:$C$45,2,FALSE),FALSE)))/VLOOKUP(B732,'2-Kosten per locatie'!$A$13:$D$30,4,FALSE)</f>
        <v>0</v>
      </c>
      <c r="P732" s="81" t="str">
        <f>VLOOKUP(H732,'3-Productie normen'!A:T,20,FALSE)</f>
        <v>V</v>
      </c>
      <c r="Q732" s="457" t="s">
        <v>649</v>
      </c>
      <c r="S732" s="359">
        <f t="shared" si="58"/>
        <v>17085</v>
      </c>
    </row>
    <row r="733" spans="1:19" ht="14.1" customHeight="1">
      <c r="A733" s="71" t="e">
        <f t="shared" si="59"/>
        <v>#REF!</v>
      </c>
      <c r="B733" s="50" t="s">
        <v>668</v>
      </c>
      <c r="C733" s="50" t="s">
        <v>684</v>
      </c>
      <c r="D733" s="431" t="s">
        <v>850</v>
      </c>
      <c r="E733" s="429" t="s">
        <v>505</v>
      </c>
      <c r="F733" s="349" t="s">
        <v>326</v>
      </c>
      <c r="G733" s="85" t="s">
        <v>511</v>
      </c>
      <c r="H733" s="439" t="s">
        <v>195</v>
      </c>
      <c r="I733" s="85" t="s">
        <v>635</v>
      </c>
      <c r="J733" s="342">
        <v>6.05</v>
      </c>
      <c r="K733" s="353">
        <f t="shared" si="60"/>
        <v>255</v>
      </c>
      <c r="L733" s="354">
        <v>255</v>
      </c>
      <c r="M733" s="458" t="str">
        <f>IF(L733="nio","",VLOOKUP(L733,'3-Productie normen'!$B$31:$H$45,3,FALSE))</f>
        <v>5 x per week (52 weken)</v>
      </c>
      <c r="N733" s="355" t="e">
        <f t="shared" si="57"/>
        <v>#DIV/0!</v>
      </c>
      <c r="O733" s="356">
        <f>IF(L733="nio",0,IF(L733&gt;0,VLOOKUP(H733,'3-Productie normen'!A:P,VLOOKUP(L733,'3-Productie normen'!$B$31:$C$45,2,FALSE),FALSE)))/VLOOKUP(B733,'2-Kosten per locatie'!$A$13:$D$30,4,FALSE)</f>
        <v>0</v>
      </c>
      <c r="P733" s="81" t="str">
        <f>VLOOKUP(H733,'3-Productie normen'!A:T,20,FALSE)</f>
        <v>V</v>
      </c>
      <c r="Q733" s="457" t="s">
        <v>649</v>
      </c>
      <c r="S733" s="359">
        <f t="shared" si="58"/>
        <v>1542.75</v>
      </c>
    </row>
    <row r="734" spans="1:19" ht="14.1" customHeight="1">
      <c r="A734" s="71" t="e">
        <f t="shared" si="59"/>
        <v>#REF!</v>
      </c>
      <c r="B734" s="50" t="s">
        <v>668</v>
      </c>
      <c r="C734" s="50" t="s">
        <v>684</v>
      </c>
      <c r="D734" s="431" t="s">
        <v>850</v>
      </c>
      <c r="E734" s="429" t="s">
        <v>505</v>
      </c>
      <c r="F734" s="349" t="s">
        <v>328</v>
      </c>
      <c r="G734" s="85" t="s">
        <v>468</v>
      </c>
      <c r="H734" s="80" t="s">
        <v>16</v>
      </c>
      <c r="I734" s="85" t="s">
        <v>636</v>
      </c>
      <c r="J734" s="342">
        <v>1.8899999856948899</v>
      </c>
      <c r="K734" s="353">
        <f t="shared" si="60"/>
        <v>255</v>
      </c>
      <c r="L734" s="354">
        <v>255</v>
      </c>
      <c r="M734" s="458" t="str">
        <f>IF(L734="nio","",VLOOKUP(L734,'3-Productie normen'!$B$31:$H$45,3,FALSE))</f>
        <v>5 x per week (52 weken)</v>
      </c>
      <c r="N734" s="355" t="e">
        <f t="shared" si="57"/>
        <v>#DIV/0!</v>
      </c>
      <c r="O734" s="356">
        <f>IF(L734="nio",0,IF(L734&gt;0,VLOOKUP(H734,'3-Productie normen'!A:P,VLOOKUP(L734,'3-Productie normen'!$B$31:$C$45,2,FALSE),FALSE)))/VLOOKUP(B734,'2-Kosten per locatie'!$A$13:$D$30,4,FALSE)</f>
        <v>0</v>
      </c>
      <c r="P734" s="81" t="str">
        <f>VLOOKUP(H734,'3-Productie normen'!A:T,20,FALSE)</f>
        <v>S</v>
      </c>
      <c r="Q734" s="457" t="s">
        <v>695</v>
      </c>
      <c r="S734" s="359">
        <f t="shared" si="58"/>
        <v>481.94999635219693</v>
      </c>
    </row>
    <row r="735" spans="1:19" ht="14.1" customHeight="1">
      <c r="A735" s="71" t="e">
        <f t="shared" si="59"/>
        <v>#REF!</v>
      </c>
      <c r="B735" s="50" t="s">
        <v>668</v>
      </c>
      <c r="C735" s="50" t="s">
        <v>684</v>
      </c>
      <c r="D735" s="431" t="s">
        <v>850</v>
      </c>
      <c r="E735" s="429" t="s">
        <v>505</v>
      </c>
      <c r="F735" s="349" t="s">
        <v>329</v>
      </c>
      <c r="G735" s="85" t="s">
        <v>453</v>
      </c>
      <c r="H735" s="64" t="s">
        <v>540</v>
      </c>
      <c r="I735" s="85" t="s">
        <v>635</v>
      </c>
      <c r="J735" s="342">
        <v>11.199999809265099</v>
      </c>
      <c r="K735" s="353">
        <f t="shared" si="60"/>
        <v>255</v>
      </c>
      <c r="L735" s="354">
        <v>255</v>
      </c>
      <c r="M735" s="458" t="str">
        <f>IF(L735="nio","",VLOOKUP(L735,'3-Productie normen'!$B$31:$H$45,3,FALSE))</f>
        <v>5 x per week (52 weken)</v>
      </c>
      <c r="N735" s="355" t="e">
        <f t="shared" si="57"/>
        <v>#DIV/0!</v>
      </c>
      <c r="O735" s="356">
        <f>IF(L735="nio",0,IF(L735&gt;0,VLOOKUP(H735,'3-Productie normen'!A:P,VLOOKUP(L735,'3-Productie normen'!$B$31:$C$45,2,FALSE),FALSE)))/VLOOKUP(B735,'2-Kosten per locatie'!$A$13:$D$30,4,FALSE)</f>
        <v>0</v>
      </c>
      <c r="P735" s="81" t="str">
        <f>VLOOKUP(H735,'3-Productie normen'!A:T,20,FALSE)</f>
        <v>V</v>
      </c>
      <c r="Q735" s="457" t="s">
        <v>649</v>
      </c>
      <c r="S735" s="359">
        <f t="shared" si="58"/>
        <v>2855.9999513626003</v>
      </c>
    </row>
    <row r="736" spans="1:19" ht="14.1" customHeight="1">
      <c r="A736" s="71" t="e">
        <f t="shared" si="59"/>
        <v>#REF!</v>
      </c>
      <c r="B736" s="50" t="s">
        <v>668</v>
      </c>
      <c r="C736" s="50" t="s">
        <v>684</v>
      </c>
      <c r="D736" s="431" t="s">
        <v>850</v>
      </c>
      <c r="E736" s="429" t="s">
        <v>505</v>
      </c>
      <c r="F736" s="349" t="s">
        <v>335</v>
      </c>
      <c r="G736" s="85" t="s">
        <v>512</v>
      </c>
      <c r="H736" s="85" t="s">
        <v>200</v>
      </c>
      <c r="I736" s="85" t="s">
        <v>635</v>
      </c>
      <c r="J736" s="342">
        <v>7.2699999809265101</v>
      </c>
      <c r="K736" s="353">
        <f t="shared" si="60"/>
        <v>104</v>
      </c>
      <c r="L736" s="354">
        <v>104</v>
      </c>
      <c r="M736" s="458" t="str">
        <f>IF(L736="nio","",VLOOKUP(L736,'3-Productie normen'!$B$31:$H$45,3,FALSE))</f>
        <v>2x per week (52 weken)</v>
      </c>
      <c r="N736" s="355" t="e">
        <f t="shared" si="57"/>
        <v>#DIV/0!</v>
      </c>
      <c r="O736" s="356">
        <f>IF(L736="nio",0,IF(L736&gt;0,VLOOKUP(H736,'3-Productie normen'!A:P,VLOOKUP(L736,'3-Productie normen'!$B$31:$C$45,2,FALSE),FALSE)))/VLOOKUP(B736,'2-Kosten per locatie'!$A$13:$D$30,4,FALSE)</f>
        <v>0</v>
      </c>
      <c r="P736" s="81" t="str">
        <f>VLOOKUP(H736,'3-Productie normen'!A:T,20,FALSE)</f>
        <v>B</v>
      </c>
      <c r="Q736" s="457" t="s">
        <v>649</v>
      </c>
      <c r="S736" s="359">
        <f t="shared" si="58"/>
        <v>756.07999801635708</v>
      </c>
    </row>
    <row r="737" spans="1:19" ht="14.1" customHeight="1">
      <c r="A737" s="71" t="e">
        <f t="shared" si="59"/>
        <v>#REF!</v>
      </c>
      <c r="B737" s="50" t="s">
        <v>668</v>
      </c>
      <c r="C737" s="50" t="s">
        <v>684</v>
      </c>
      <c r="D737" s="431" t="s">
        <v>849</v>
      </c>
      <c r="E737" s="429" t="s">
        <v>505</v>
      </c>
      <c r="F737" s="349" t="s">
        <v>339</v>
      </c>
      <c r="G737" s="85" t="s">
        <v>198</v>
      </c>
      <c r="H737" s="439" t="s">
        <v>195</v>
      </c>
      <c r="I737" s="85" t="s">
        <v>635</v>
      </c>
      <c r="J737" s="342">
        <v>96.599998474121094</v>
      </c>
      <c r="K737" s="353">
        <f t="shared" si="60"/>
        <v>200</v>
      </c>
      <c r="L737" s="354">
        <v>200</v>
      </c>
      <c r="M737" s="458" t="str">
        <f>IF(L737="nio","",VLOOKUP(L737,'3-Productie normen'!$B$31:$H$45,3,FALSE))</f>
        <v>5 x per week (40 weken)</v>
      </c>
      <c r="N737" s="355" t="e">
        <f t="shared" si="57"/>
        <v>#DIV/0!</v>
      </c>
      <c r="O737" s="356">
        <f>IF(L737="nio",0,IF(L737&gt;0,VLOOKUP(H737,'3-Productie normen'!A:P,VLOOKUP(L737,'3-Productie normen'!$B$31:$C$45,2,FALSE),FALSE)))/VLOOKUP(B737,'2-Kosten per locatie'!$A$13:$D$30,4,FALSE)</f>
        <v>0</v>
      </c>
      <c r="P737" s="81" t="str">
        <f>VLOOKUP(H737,'3-Productie normen'!A:T,20,FALSE)</f>
        <v>V</v>
      </c>
      <c r="Q737" s="457" t="s">
        <v>649</v>
      </c>
      <c r="S737" s="359">
        <f t="shared" si="58"/>
        <v>19319.999694824219</v>
      </c>
    </row>
    <row r="738" spans="1:19" ht="14.1" customHeight="1">
      <c r="A738" s="71" t="e">
        <f t="shared" si="59"/>
        <v>#REF!</v>
      </c>
      <c r="B738" s="50" t="s">
        <v>668</v>
      </c>
      <c r="C738" s="50" t="s">
        <v>684</v>
      </c>
      <c r="D738" s="431" t="s">
        <v>849</v>
      </c>
      <c r="E738" s="429" t="s">
        <v>505</v>
      </c>
      <c r="F738" s="349" t="s">
        <v>341</v>
      </c>
      <c r="G738" s="85" t="s">
        <v>282</v>
      </c>
      <c r="H738" s="85" t="s">
        <v>237</v>
      </c>
      <c r="I738" s="85" t="s">
        <v>635</v>
      </c>
      <c r="J738" s="342">
        <v>27.079999923706101</v>
      </c>
      <c r="K738" s="353">
        <f t="shared" si="60"/>
        <v>201</v>
      </c>
      <c r="L738" s="354">
        <v>201</v>
      </c>
      <c r="M738" s="458" t="str">
        <f>IF(L738="nio","",VLOOKUP(L738,'3-Productie normen'!$B$31:$H$45,3,FALSE))</f>
        <v>5 x per week (40 weken + 1 Zomer refreshbeurt)</v>
      </c>
      <c r="N738" s="355" t="e">
        <f t="shared" si="57"/>
        <v>#DIV/0!</v>
      </c>
      <c r="O738" s="356">
        <f>IF(L738="nio",0,IF(L738&gt;0,VLOOKUP(H738,'3-Productie normen'!A:P,VLOOKUP(L738,'3-Productie normen'!$B$31:$C$45,2,FALSE),FALSE)))/VLOOKUP(B738,'2-Kosten per locatie'!$A$13:$D$30,4,FALSE)</f>
        <v>0</v>
      </c>
      <c r="P738" s="81" t="str">
        <f>VLOOKUP(H738,'3-Productie normen'!A:T,20,FALSE)</f>
        <v>L</v>
      </c>
      <c r="Q738" s="457" t="s">
        <v>649</v>
      </c>
      <c r="S738" s="359">
        <f t="shared" si="58"/>
        <v>5443.0799846649261</v>
      </c>
    </row>
    <row r="739" spans="1:19" ht="14.1" customHeight="1">
      <c r="A739" s="71" t="e">
        <f t="shared" si="59"/>
        <v>#REF!</v>
      </c>
      <c r="B739" s="50" t="s">
        <v>668</v>
      </c>
      <c r="C739" s="50" t="s">
        <v>684</v>
      </c>
      <c r="D739" s="431" t="s">
        <v>849</v>
      </c>
      <c r="E739" s="429" t="s">
        <v>505</v>
      </c>
      <c r="F739" s="349" t="s">
        <v>343</v>
      </c>
      <c r="G739" s="85" t="s">
        <v>238</v>
      </c>
      <c r="H739" s="85" t="s">
        <v>237</v>
      </c>
      <c r="I739" s="85" t="s">
        <v>635</v>
      </c>
      <c r="J739" s="342">
        <v>56.42</v>
      </c>
      <c r="K739" s="353">
        <f t="shared" si="60"/>
        <v>201</v>
      </c>
      <c r="L739" s="354">
        <v>201</v>
      </c>
      <c r="M739" s="458" t="str">
        <f>IF(L739="nio","",VLOOKUP(L739,'3-Productie normen'!$B$31:$H$45,3,FALSE))</f>
        <v>5 x per week (40 weken + 1 Zomer refreshbeurt)</v>
      </c>
      <c r="N739" s="355" t="e">
        <f t="shared" si="57"/>
        <v>#DIV/0!</v>
      </c>
      <c r="O739" s="356">
        <f>IF(L739="nio",0,IF(L739&gt;0,VLOOKUP(H739,'3-Productie normen'!A:P,VLOOKUP(L739,'3-Productie normen'!$B$31:$C$45,2,FALSE),FALSE)))/VLOOKUP(B739,'2-Kosten per locatie'!$A$13:$D$30,4,FALSE)</f>
        <v>0</v>
      </c>
      <c r="P739" s="81" t="str">
        <f>VLOOKUP(H739,'3-Productie normen'!A:T,20,FALSE)</f>
        <v>L</v>
      </c>
      <c r="Q739" s="457" t="s">
        <v>704</v>
      </c>
      <c r="S739" s="359">
        <f t="shared" si="58"/>
        <v>11340.42</v>
      </c>
    </row>
    <row r="740" spans="1:19" ht="14.1" customHeight="1">
      <c r="A740" s="71" t="e">
        <f t="shared" si="59"/>
        <v>#REF!</v>
      </c>
      <c r="B740" s="50" t="s">
        <v>668</v>
      </c>
      <c r="C740" s="50" t="s">
        <v>684</v>
      </c>
      <c r="D740" s="431" t="s">
        <v>849</v>
      </c>
      <c r="E740" s="429" t="s">
        <v>505</v>
      </c>
      <c r="F740" s="349" t="s">
        <v>345</v>
      </c>
      <c r="G740" s="85" t="s">
        <v>238</v>
      </c>
      <c r="H740" s="85" t="s">
        <v>237</v>
      </c>
      <c r="I740" s="85" t="s">
        <v>635</v>
      </c>
      <c r="J740" s="342">
        <v>55.89</v>
      </c>
      <c r="K740" s="353">
        <f t="shared" si="60"/>
        <v>201</v>
      </c>
      <c r="L740" s="354">
        <v>201</v>
      </c>
      <c r="M740" s="458" t="str">
        <f>IF(L740="nio","",VLOOKUP(L740,'3-Productie normen'!$B$31:$H$45,3,FALSE))</f>
        <v>5 x per week (40 weken + 1 Zomer refreshbeurt)</v>
      </c>
      <c r="N740" s="355" t="e">
        <f t="shared" si="57"/>
        <v>#DIV/0!</v>
      </c>
      <c r="O740" s="356">
        <f>IF(L740="nio",0,IF(L740&gt;0,VLOOKUP(H740,'3-Productie normen'!A:P,VLOOKUP(L740,'3-Productie normen'!$B$31:$C$45,2,FALSE),FALSE)))/VLOOKUP(B740,'2-Kosten per locatie'!$A$13:$D$30,4,FALSE)</f>
        <v>0</v>
      </c>
      <c r="P740" s="81" t="str">
        <f>VLOOKUP(H740,'3-Productie normen'!A:T,20,FALSE)</f>
        <v>L</v>
      </c>
      <c r="Q740" s="457" t="s">
        <v>704</v>
      </c>
      <c r="S740" s="359">
        <f t="shared" si="58"/>
        <v>11233.89</v>
      </c>
    </row>
    <row r="741" spans="1:19" ht="14.1" customHeight="1">
      <c r="A741" s="71" t="e">
        <f t="shared" si="59"/>
        <v>#REF!</v>
      </c>
      <c r="B741" s="50" t="s">
        <v>668</v>
      </c>
      <c r="C741" s="50" t="s">
        <v>684</v>
      </c>
      <c r="D741" s="431" t="s">
        <v>849</v>
      </c>
      <c r="E741" s="429" t="s">
        <v>505</v>
      </c>
      <c r="F741" s="349" t="s">
        <v>346</v>
      </c>
      <c r="G741" s="85" t="s">
        <v>420</v>
      </c>
      <c r="H741" s="85" t="s">
        <v>200</v>
      </c>
      <c r="I741" s="85" t="s">
        <v>635</v>
      </c>
      <c r="J741" s="342">
        <v>15.6000003814697</v>
      </c>
      <c r="K741" s="353">
        <f t="shared" si="60"/>
        <v>201</v>
      </c>
      <c r="L741" s="354">
        <v>201</v>
      </c>
      <c r="M741" s="458" t="str">
        <f>IF(L741="nio","",VLOOKUP(L741,'3-Productie normen'!$B$31:$H$45,3,FALSE))</f>
        <v>5 x per week (40 weken + 1 Zomer refreshbeurt)</v>
      </c>
      <c r="N741" s="355" t="e">
        <f t="shared" si="57"/>
        <v>#DIV/0!</v>
      </c>
      <c r="O741" s="356">
        <f>IF(L741="nio",0,IF(L741&gt;0,VLOOKUP(H741,'3-Productie normen'!A:P,VLOOKUP(L741,'3-Productie normen'!$B$31:$C$45,2,FALSE),FALSE)))/VLOOKUP(B741,'2-Kosten per locatie'!$A$13:$D$30,4,FALSE)</f>
        <v>0</v>
      </c>
      <c r="P741" s="81" t="str">
        <f>VLOOKUP(H741,'3-Productie normen'!A:T,20,FALSE)</f>
        <v>B</v>
      </c>
      <c r="Q741" s="457" t="s">
        <v>649</v>
      </c>
      <c r="S741" s="359">
        <f t="shared" si="58"/>
        <v>3135.6000766754096</v>
      </c>
    </row>
    <row r="742" spans="1:19" ht="14.1" customHeight="1">
      <c r="A742" s="71" t="e">
        <f t="shared" si="59"/>
        <v>#REF!</v>
      </c>
      <c r="B742" s="50" t="s">
        <v>668</v>
      </c>
      <c r="C742" s="50" t="s">
        <v>684</v>
      </c>
      <c r="D742" s="431" t="s">
        <v>849</v>
      </c>
      <c r="E742" s="429" t="s">
        <v>505</v>
      </c>
      <c r="F742" s="349" t="s">
        <v>347</v>
      </c>
      <c r="G742" s="85" t="s">
        <v>283</v>
      </c>
      <c r="H742" s="85" t="s">
        <v>200</v>
      </c>
      <c r="I742" s="85" t="s">
        <v>635</v>
      </c>
      <c r="J742" s="342">
        <v>6.9400000572204599</v>
      </c>
      <c r="K742" s="353">
        <f t="shared" si="60"/>
        <v>201</v>
      </c>
      <c r="L742" s="354">
        <v>201</v>
      </c>
      <c r="M742" s="458" t="str">
        <f>IF(L742="nio","",VLOOKUP(L742,'3-Productie normen'!$B$31:$H$45,3,FALSE))</f>
        <v>5 x per week (40 weken + 1 Zomer refreshbeurt)</v>
      </c>
      <c r="N742" s="355" t="e">
        <f t="shared" si="57"/>
        <v>#DIV/0!</v>
      </c>
      <c r="O742" s="356">
        <f>IF(L742="nio",0,IF(L742&gt;0,VLOOKUP(H742,'3-Productie normen'!A:P,VLOOKUP(L742,'3-Productie normen'!$B$31:$C$45,2,FALSE),FALSE)))/VLOOKUP(B742,'2-Kosten per locatie'!$A$13:$D$30,4,FALSE)</f>
        <v>0</v>
      </c>
      <c r="P742" s="81" t="str">
        <f>VLOOKUP(H742,'3-Productie normen'!A:T,20,FALSE)</f>
        <v>B</v>
      </c>
      <c r="Q742" s="457" t="s">
        <v>649</v>
      </c>
      <c r="S742" s="359">
        <f t="shared" si="58"/>
        <v>1394.9400115013125</v>
      </c>
    </row>
    <row r="743" spans="1:19" ht="14.1" customHeight="1">
      <c r="A743" s="71" t="e">
        <f t="shared" si="59"/>
        <v>#REF!</v>
      </c>
      <c r="B743" s="50" t="s">
        <v>668</v>
      </c>
      <c r="C743" s="50" t="s">
        <v>684</v>
      </c>
      <c r="D743" s="431" t="s">
        <v>849</v>
      </c>
      <c r="E743" s="429" t="s">
        <v>505</v>
      </c>
      <c r="F743" s="349" t="s">
        <v>348</v>
      </c>
      <c r="G743" s="85" t="s">
        <v>219</v>
      </c>
      <c r="H743" s="85" t="s">
        <v>16</v>
      </c>
      <c r="I743" s="85" t="s">
        <v>636</v>
      </c>
      <c r="J743" s="342">
        <v>2.2400000000000002</v>
      </c>
      <c r="K743" s="353">
        <f t="shared" si="60"/>
        <v>201</v>
      </c>
      <c r="L743" s="354">
        <v>201</v>
      </c>
      <c r="M743" s="458" t="str">
        <f>IF(L743="nio","",VLOOKUP(L743,'3-Productie normen'!$B$31:$H$45,3,FALSE))</f>
        <v>5 x per week (40 weken + 1 Zomer refreshbeurt)</v>
      </c>
      <c r="N743" s="355" t="e">
        <f t="shared" si="57"/>
        <v>#DIV/0!</v>
      </c>
      <c r="O743" s="356">
        <f>IF(L743="nio",0,IF(L743&gt;0,VLOOKUP(H743,'3-Productie normen'!A:P,VLOOKUP(L743,'3-Productie normen'!$B$31:$C$45,2,FALSE),FALSE)))/VLOOKUP(B743,'2-Kosten per locatie'!$A$13:$D$30,4,FALSE)</f>
        <v>0</v>
      </c>
      <c r="P743" s="81" t="str">
        <f>VLOOKUP(H743,'3-Productie normen'!A:T,20,FALSE)</f>
        <v>S</v>
      </c>
      <c r="Q743" s="457" t="s">
        <v>757</v>
      </c>
      <c r="S743" s="359">
        <f t="shared" si="58"/>
        <v>450.24000000000007</v>
      </c>
    </row>
    <row r="744" spans="1:19" ht="14.1" customHeight="1">
      <c r="A744" s="71" t="e">
        <f t="shared" si="59"/>
        <v>#REF!</v>
      </c>
      <c r="B744" s="50" t="s">
        <v>668</v>
      </c>
      <c r="C744" s="50" t="s">
        <v>684</v>
      </c>
      <c r="D744" s="431" t="s">
        <v>849</v>
      </c>
      <c r="E744" s="429" t="s">
        <v>505</v>
      </c>
      <c r="F744" s="349" t="s">
        <v>349</v>
      </c>
      <c r="G744" s="85" t="s">
        <v>223</v>
      </c>
      <c r="H744" s="50" t="s">
        <v>16</v>
      </c>
      <c r="I744" s="85" t="s">
        <v>636</v>
      </c>
      <c r="J744" s="342">
        <v>9.4</v>
      </c>
      <c r="K744" s="353">
        <f t="shared" si="60"/>
        <v>201</v>
      </c>
      <c r="L744" s="354">
        <v>201</v>
      </c>
      <c r="M744" s="458" t="str">
        <f>IF(L744="nio","",VLOOKUP(L744,'3-Productie normen'!$B$31:$H$45,3,FALSE))</f>
        <v>5 x per week (40 weken + 1 Zomer refreshbeurt)</v>
      </c>
      <c r="N744" s="355" t="e">
        <f t="shared" si="57"/>
        <v>#DIV/0!</v>
      </c>
      <c r="O744" s="356">
        <f>IF(L744="nio",0,IF(L744&gt;0,VLOOKUP(H744,'3-Productie normen'!A:P,VLOOKUP(L744,'3-Productie normen'!$B$31:$C$45,2,FALSE),FALSE)))/VLOOKUP(B744,'2-Kosten per locatie'!$A$13:$D$30,4,FALSE)</f>
        <v>0</v>
      </c>
      <c r="P744" s="81" t="str">
        <f>VLOOKUP(H744,'3-Productie normen'!A:T,20,FALSE)</f>
        <v>S</v>
      </c>
      <c r="Q744" s="457" t="s">
        <v>792</v>
      </c>
      <c r="S744" s="359">
        <f t="shared" si="58"/>
        <v>1889.4</v>
      </c>
    </row>
    <row r="745" spans="1:19" ht="14.1" customHeight="1">
      <c r="A745" s="71" t="e">
        <f t="shared" si="59"/>
        <v>#REF!</v>
      </c>
      <c r="B745" s="50" t="s">
        <v>668</v>
      </c>
      <c r="C745" s="50" t="s">
        <v>684</v>
      </c>
      <c r="D745" s="431" t="s">
        <v>849</v>
      </c>
      <c r="E745" s="429" t="s">
        <v>505</v>
      </c>
      <c r="F745" s="349" t="s">
        <v>350</v>
      </c>
      <c r="G745" s="85" t="s">
        <v>206</v>
      </c>
      <c r="H745" s="62" t="s">
        <v>855</v>
      </c>
      <c r="I745" s="85" t="s">
        <v>635</v>
      </c>
      <c r="J745" s="342">
        <v>5.0700001716613796</v>
      </c>
      <c r="K745" s="353">
        <f t="shared" si="60"/>
        <v>12</v>
      </c>
      <c r="L745" s="354">
        <v>12</v>
      </c>
      <c r="M745" s="458" t="str">
        <f>IF(L745="nio","",VLOOKUP(L745,'3-Productie normen'!$B$31:$H$45,3,FALSE))</f>
        <v>1 x per maand</v>
      </c>
      <c r="N745" s="355" t="e">
        <f t="shared" si="57"/>
        <v>#DIV/0!</v>
      </c>
      <c r="O745" s="356">
        <f>IF(L745="nio",0,IF(L745&gt;0,VLOOKUP(H745,'3-Productie normen'!A:P,VLOOKUP(L745,'3-Productie normen'!$B$31:$C$45,2,FALSE),FALSE)))/VLOOKUP(B745,'2-Kosten per locatie'!$A$13:$D$30,4,FALSE)</f>
        <v>0</v>
      </c>
      <c r="P745" s="81" t="str">
        <f>VLOOKUP(H745,'3-Productie normen'!A:T,20,FALSE)</f>
        <v>V</v>
      </c>
      <c r="Q745" s="457" t="s">
        <v>649</v>
      </c>
      <c r="S745" s="359">
        <f t="shared" si="58"/>
        <v>60.840002059936552</v>
      </c>
    </row>
    <row r="746" spans="1:19" ht="14.1" customHeight="1">
      <c r="A746" s="71" t="e">
        <f>#REF!+1</f>
        <v>#REF!</v>
      </c>
      <c r="B746" s="50" t="s">
        <v>669</v>
      </c>
      <c r="C746" s="50" t="s">
        <v>685</v>
      </c>
      <c r="D746" s="431" t="s">
        <v>849</v>
      </c>
      <c r="E746" s="429" t="s">
        <v>193</v>
      </c>
      <c r="F746" s="349" t="s">
        <v>194</v>
      </c>
      <c r="G746" s="85" t="s">
        <v>196</v>
      </c>
      <c r="H746" s="439" t="s">
        <v>195</v>
      </c>
      <c r="I746" s="85" t="s">
        <v>634</v>
      </c>
      <c r="J746" s="342">
        <v>3.76</v>
      </c>
      <c r="K746" s="353">
        <f t="shared" ref="K746:K805" si="61">L746</f>
        <v>200</v>
      </c>
      <c r="L746" s="354">
        <v>200</v>
      </c>
      <c r="M746" s="458" t="str">
        <f>IF(L746="nio","",VLOOKUP(L746,'3-Productie normen'!$B$31:$H$45,3,FALSE))</f>
        <v>5 x per week (40 weken)</v>
      </c>
      <c r="N746" s="355" t="e">
        <f t="shared" ref="N746:N804" si="62">IF(L746="nio",0,IF(L746&gt;0,L746*J746/O746,0))</f>
        <v>#DIV/0!</v>
      </c>
      <c r="O746" s="356">
        <f>IF(L746="nio",0,IF(L746&gt;0,VLOOKUP(H746,'3-Productie normen'!A:P,VLOOKUP(L746,'3-Productie normen'!$B$31:$C$45,2,FALSE),FALSE)))/VLOOKUP(B746,'2-Kosten per locatie'!$A$13:$D$30,4,FALSE)</f>
        <v>0</v>
      </c>
      <c r="P746" s="81" t="str">
        <f>VLOOKUP(H746,'3-Productie normen'!A:T,20,FALSE)</f>
        <v>V</v>
      </c>
      <c r="Q746" s="457" t="s">
        <v>767</v>
      </c>
      <c r="S746" s="359">
        <f t="shared" ref="S746:S804" si="63">IF(L746="nio",0,K746*J746)</f>
        <v>752</v>
      </c>
    </row>
    <row r="747" spans="1:19" ht="14.1" customHeight="1">
      <c r="A747" s="71" t="e">
        <f t="shared" ref="A747:A805" si="64">A746+1</f>
        <v>#REF!</v>
      </c>
      <c r="B747" s="50" t="s">
        <v>669</v>
      </c>
      <c r="C747" s="50" t="s">
        <v>685</v>
      </c>
      <c r="D747" s="431" t="s">
        <v>849</v>
      </c>
      <c r="E747" s="429" t="s">
        <v>193</v>
      </c>
      <c r="F747" s="349" t="s">
        <v>197</v>
      </c>
      <c r="G747" s="85" t="s">
        <v>198</v>
      </c>
      <c r="H747" s="439" t="s">
        <v>195</v>
      </c>
      <c r="I747" s="85" t="s">
        <v>655</v>
      </c>
      <c r="J747" s="342">
        <v>66.680000000000007</v>
      </c>
      <c r="K747" s="353">
        <f t="shared" si="61"/>
        <v>255</v>
      </c>
      <c r="L747" s="354">
        <v>255</v>
      </c>
      <c r="M747" s="458" t="str">
        <f>IF(L747="nio","",VLOOKUP(L747,'3-Productie normen'!$B$31:$H$45,3,FALSE))</f>
        <v>5 x per week (52 weken)</v>
      </c>
      <c r="N747" s="355" t="e">
        <f t="shared" si="62"/>
        <v>#DIV/0!</v>
      </c>
      <c r="O747" s="356">
        <f>IF(L747="nio",0,IF(L747&gt;0,VLOOKUP(H747,'3-Productie normen'!A:P,VLOOKUP(L747,'3-Productie normen'!$B$31:$C$45,2,FALSE),FALSE)))/VLOOKUP(B747,'2-Kosten per locatie'!$A$13:$D$30,4,FALSE)</f>
        <v>0</v>
      </c>
      <c r="P747" s="81" t="str">
        <f>VLOOKUP(H747,'3-Productie normen'!A:T,20,FALSE)</f>
        <v>V</v>
      </c>
      <c r="Q747" s="457" t="s">
        <v>649</v>
      </c>
      <c r="S747" s="359">
        <f t="shared" si="63"/>
        <v>17003.400000000001</v>
      </c>
    </row>
    <row r="748" spans="1:19" ht="14.1" customHeight="1">
      <c r="A748" s="71" t="e">
        <f t="shared" si="64"/>
        <v>#REF!</v>
      </c>
      <c r="B748" s="50" t="s">
        <v>669</v>
      </c>
      <c r="C748" s="50" t="s">
        <v>685</v>
      </c>
      <c r="D748" s="431" t="s">
        <v>849</v>
      </c>
      <c r="E748" s="429" t="s">
        <v>193</v>
      </c>
      <c r="F748" s="349" t="s">
        <v>197</v>
      </c>
      <c r="G748" s="437" t="s">
        <v>198</v>
      </c>
      <c r="H748" s="439" t="s">
        <v>195</v>
      </c>
      <c r="I748" s="85" t="s">
        <v>638</v>
      </c>
      <c r="J748" s="342">
        <v>4</v>
      </c>
      <c r="K748" s="353">
        <f t="shared" si="61"/>
        <v>255</v>
      </c>
      <c r="L748" s="436">
        <v>255</v>
      </c>
      <c r="M748" s="458" t="str">
        <f>IF(L748="nio","",VLOOKUP(L748,'3-Productie normen'!$B$31:$H$45,3,FALSE))</f>
        <v>5 x per week (52 weken)</v>
      </c>
      <c r="N748" s="355" t="e">
        <f t="shared" si="62"/>
        <v>#DIV/0!</v>
      </c>
      <c r="O748" s="356">
        <f>IF(L748="nio",0,IF(L748&gt;0,VLOOKUP(H748,'3-Productie normen'!A:P,VLOOKUP(L748,'3-Productie normen'!$B$31:$C$45,2,FALSE),FALSE)))/VLOOKUP(B748,'2-Kosten per locatie'!$A$13:$D$30,4,FALSE)</f>
        <v>0</v>
      </c>
      <c r="P748" s="81" t="str">
        <f>VLOOKUP(H748,'3-Productie normen'!A:T,20,FALSE)</f>
        <v>V</v>
      </c>
      <c r="Q748" s="457" t="s">
        <v>649</v>
      </c>
      <c r="S748" s="359">
        <f t="shared" si="63"/>
        <v>1020</v>
      </c>
    </row>
    <row r="749" spans="1:19" ht="14.1" customHeight="1">
      <c r="A749" s="71" t="e">
        <f t="shared" si="64"/>
        <v>#REF!</v>
      </c>
      <c r="B749" s="50" t="s">
        <v>669</v>
      </c>
      <c r="C749" s="50" t="s">
        <v>685</v>
      </c>
      <c r="D749" s="431" t="s">
        <v>850</v>
      </c>
      <c r="E749" s="429" t="s">
        <v>193</v>
      </c>
      <c r="F749" s="349" t="s">
        <v>477</v>
      </c>
      <c r="G749" s="85" t="s">
        <v>342</v>
      </c>
      <c r="H749" s="80" t="s">
        <v>854</v>
      </c>
      <c r="I749" s="85" t="s">
        <v>655</v>
      </c>
      <c r="J749" s="342">
        <v>14.88</v>
      </c>
      <c r="K749" s="353">
        <f t="shared" si="61"/>
        <v>255</v>
      </c>
      <c r="L749" s="354">
        <v>255</v>
      </c>
      <c r="M749" s="458" t="str">
        <f>IF(L749="nio","",VLOOKUP(L749,'3-Productie normen'!$B$31:$H$45,3,FALSE))</f>
        <v>5 x per week (52 weken)</v>
      </c>
      <c r="N749" s="355" t="e">
        <f t="shared" si="62"/>
        <v>#DIV/0!</v>
      </c>
      <c r="O749" s="356">
        <f>IF(L749="nio",0,IF(L749&gt;0,VLOOKUP(H749,'3-Productie normen'!A:P,VLOOKUP(L749,'3-Productie normen'!$B$31:$C$45,2,FALSE),FALSE)))/VLOOKUP(B749,'2-Kosten per locatie'!$A$13:$D$30,4,FALSE)</f>
        <v>0</v>
      </c>
      <c r="P749" s="81" t="str">
        <f>VLOOKUP(H749,'3-Productie normen'!A:T,20,FALSE)</f>
        <v>V</v>
      </c>
      <c r="Q749" s="457" t="s">
        <v>649</v>
      </c>
      <c r="S749" s="359">
        <f t="shared" si="63"/>
        <v>3794.4</v>
      </c>
    </row>
    <row r="750" spans="1:19" ht="14.1" customHeight="1">
      <c r="A750" s="71" t="e">
        <f t="shared" si="64"/>
        <v>#REF!</v>
      </c>
      <c r="B750" s="50" t="s">
        <v>669</v>
      </c>
      <c r="C750" s="50" t="s">
        <v>685</v>
      </c>
      <c r="D750" s="431" t="s">
        <v>849</v>
      </c>
      <c r="E750" s="429" t="s">
        <v>193</v>
      </c>
      <c r="F750" s="349" t="s">
        <v>199</v>
      </c>
      <c r="G750" s="85" t="s">
        <v>283</v>
      </c>
      <c r="H750" s="85" t="s">
        <v>200</v>
      </c>
      <c r="I750" s="85" t="s">
        <v>635</v>
      </c>
      <c r="J750" s="342">
        <v>6.31</v>
      </c>
      <c r="K750" s="353">
        <f t="shared" si="61"/>
        <v>201</v>
      </c>
      <c r="L750" s="354">
        <v>201</v>
      </c>
      <c r="M750" s="458" t="str">
        <f>IF(L750="nio","",VLOOKUP(L750,'3-Productie normen'!$B$31:$H$45,3,FALSE))</f>
        <v>5 x per week (40 weken + 1 Zomer refreshbeurt)</v>
      </c>
      <c r="N750" s="355" t="e">
        <f t="shared" si="62"/>
        <v>#DIV/0!</v>
      </c>
      <c r="O750" s="356">
        <f>IF(L750="nio",0,IF(L750&gt;0,VLOOKUP(H750,'3-Productie normen'!A:P,VLOOKUP(L750,'3-Productie normen'!$B$31:$C$45,2,FALSE),FALSE)))/VLOOKUP(B750,'2-Kosten per locatie'!$A$13:$D$30,4,FALSE)</f>
        <v>0</v>
      </c>
      <c r="P750" s="81" t="str">
        <f>VLOOKUP(H750,'3-Productie normen'!A:T,20,FALSE)</f>
        <v>B</v>
      </c>
      <c r="Q750" s="457" t="s">
        <v>649</v>
      </c>
      <c r="S750" s="359">
        <f t="shared" si="63"/>
        <v>1268.31</v>
      </c>
    </row>
    <row r="751" spans="1:19" ht="14.1" customHeight="1">
      <c r="A751" s="71" t="e">
        <f t="shared" si="64"/>
        <v>#REF!</v>
      </c>
      <c r="B751" s="50" t="s">
        <v>669</v>
      </c>
      <c r="C751" s="50" t="s">
        <v>685</v>
      </c>
      <c r="D751" s="431" t="s">
        <v>849</v>
      </c>
      <c r="E751" s="429" t="s">
        <v>193</v>
      </c>
      <c r="F751" s="349" t="s">
        <v>202</v>
      </c>
      <c r="G751" s="85" t="s">
        <v>365</v>
      </c>
      <c r="H751" s="80" t="s">
        <v>200</v>
      </c>
      <c r="I751" s="85" t="s">
        <v>178</v>
      </c>
      <c r="J751" s="342">
        <v>22.87</v>
      </c>
      <c r="K751" s="353">
        <f t="shared" si="61"/>
        <v>120</v>
      </c>
      <c r="L751" s="354">
        <v>120</v>
      </c>
      <c r="M751" s="458" t="str">
        <f>IF(L751="nio","",VLOOKUP(L751,'3-Productie normen'!$B$31:$H$45,3,FALSE))</f>
        <v>3 x per week (40 weken)</v>
      </c>
      <c r="N751" s="355" t="e">
        <f t="shared" si="62"/>
        <v>#DIV/0!</v>
      </c>
      <c r="O751" s="356">
        <f>IF(L751="nio",0,IF(L751&gt;0,VLOOKUP(H751,'3-Productie normen'!A:P,VLOOKUP(L751,'3-Productie normen'!$B$31:$C$45,2,FALSE),FALSE)))/VLOOKUP(B751,'2-Kosten per locatie'!$A$13:$D$30,4,FALSE)</f>
        <v>0</v>
      </c>
      <c r="P751" s="81" t="str">
        <f>VLOOKUP(H751,'3-Productie normen'!A:T,20,FALSE)</f>
        <v>B</v>
      </c>
      <c r="Q751" s="457" t="s">
        <v>649</v>
      </c>
      <c r="S751" s="359">
        <f t="shared" si="63"/>
        <v>2744.4</v>
      </c>
    </row>
    <row r="752" spans="1:19" ht="14.1" customHeight="1">
      <c r="A752" s="71" t="e">
        <f t="shared" si="64"/>
        <v>#REF!</v>
      </c>
      <c r="B752" s="50" t="s">
        <v>669</v>
      </c>
      <c r="C752" s="50" t="s">
        <v>685</v>
      </c>
      <c r="D752" s="431" t="s">
        <v>849</v>
      </c>
      <c r="E752" s="429" t="s">
        <v>193</v>
      </c>
      <c r="F752" s="349" t="s">
        <v>204</v>
      </c>
      <c r="G752" s="85" t="s">
        <v>252</v>
      </c>
      <c r="H752" s="85" t="s">
        <v>200</v>
      </c>
      <c r="I752" s="85" t="s">
        <v>635</v>
      </c>
      <c r="J752" s="342">
        <v>27</v>
      </c>
      <c r="K752" s="353">
        <f t="shared" si="61"/>
        <v>201</v>
      </c>
      <c r="L752" s="354">
        <v>201</v>
      </c>
      <c r="M752" s="458" t="str">
        <f>IF(L752="nio","",VLOOKUP(L752,'3-Productie normen'!$B$31:$H$45,3,FALSE))</f>
        <v>5 x per week (40 weken + 1 Zomer refreshbeurt)</v>
      </c>
      <c r="N752" s="355" t="e">
        <f t="shared" si="62"/>
        <v>#DIV/0!</v>
      </c>
      <c r="O752" s="356">
        <f>IF(L752="nio",0,IF(L752&gt;0,VLOOKUP(H752,'3-Productie normen'!A:P,VLOOKUP(L752,'3-Productie normen'!$B$31:$C$45,2,FALSE),FALSE)))/VLOOKUP(B752,'2-Kosten per locatie'!$A$13:$D$30,4,FALSE)</f>
        <v>0</v>
      </c>
      <c r="P752" s="81" t="str">
        <f>VLOOKUP(H752,'3-Productie normen'!A:T,20,FALSE)</f>
        <v>B</v>
      </c>
      <c r="Q752" s="457" t="s">
        <v>649</v>
      </c>
      <c r="S752" s="359">
        <f t="shared" si="63"/>
        <v>5427</v>
      </c>
    </row>
    <row r="753" spans="1:19" ht="14.1" customHeight="1">
      <c r="A753" s="71" t="e">
        <f t="shared" si="64"/>
        <v>#REF!</v>
      </c>
      <c r="B753" s="50" t="s">
        <v>669</v>
      </c>
      <c r="C753" s="50" t="s">
        <v>685</v>
      </c>
      <c r="D753" s="431" t="s">
        <v>849</v>
      </c>
      <c r="E753" s="429" t="s">
        <v>193</v>
      </c>
      <c r="F753" s="349" t="s">
        <v>205</v>
      </c>
      <c r="G753" s="85" t="s">
        <v>203</v>
      </c>
      <c r="H753" s="64" t="s">
        <v>874</v>
      </c>
      <c r="I753" s="85" t="s">
        <v>91</v>
      </c>
      <c r="J753" s="342">
        <v>1.3500000238418599</v>
      </c>
      <c r="K753" s="353" t="str">
        <f t="shared" si="61"/>
        <v>nio</v>
      </c>
      <c r="L753" s="354" t="s">
        <v>659</v>
      </c>
      <c r="M753" s="458" t="str">
        <f>IF(L753="nio","",VLOOKUP(L753,'3-Productie normen'!$B$31:$H$45,3,FALSE))</f>
        <v/>
      </c>
      <c r="N753" s="355">
        <f t="shared" si="62"/>
        <v>0</v>
      </c>
      <c r="O753" s="356">
        <f>IF(L753="nio",0,IF(L753&gt;0,VLOOKUP(H753,'3-Productie normen'!A:P,VLOOKUP(L753,'3-Productie normen'!$B$31:$C$45,2,FALSE),FALSE)))/VLOOKUP(B753,'2-Kosten per locatie'!$A$13:$D$30,4,FALSE)</f>
        <v>0</v>
      </c>
      <c r="P753" s="81">
        <f>VLOOKUP(H753,'3-Productie normen'!A:T,20,FALSE)</f>
        <v>0</v>
      </c>
      <c r="Q753" s="457" t="s">
        <v>691</v>
      </c>
      <c r="S753" s="359">
        <f t="shared" si="63"/>
        <v>0</v>
      </c>
    </row>
    <row r="754" spans="1:19" ht="14.1" customHeight="1">
      <c r="A754" s="71" t="e">
        <f t="shared" si="64"/>
        <v>#REF!</v>
      </c>
      <c r="B754" s="50" t="s">
        <v>669</v>
      </c>
      <c r="C754" s="50" t="s">
        <v>685</v>
      </c>
      <c r="D754" s="431" t="s">
        <v>849</v>
      </c>
      <c r="E754" s="429" t="s">
        <v>193</v>
      </c>
      <c r="F754" s="349" t="s">
        <v>207</v>
      </c>
      <c r="G754" s="85" t="s">
        <v>203</v>
      </c>
      <c r="H754" s="64" t="s">
        <v>874</v>
      </c>
      <c r="I754" s="85" t="s">
        <v>91</v>
      </c>
      <c r="J754" s="342">
        <v>11.26</v>
      </c>
      <c r="K754" s="353" t="str">
        <f t="shared" si="61"/>
        <v>nio</v>
      </c>
      <c r="L754" s="354" t="s">
        <v>659</v>
      </c>
      <c r="M754" s="458" t="str">
        <f>IF(L754="nio","",VLOOKUP(L754,'3-Productie normen'!$B$31:$H$45,3,FALSE))</f>
        <v/>
      </c>
      <c r="N754" s="355">
        <f t="shared" si="62"/>
        <v>0</v>
      </c>
      <c r="O754" s="356">
        <f>IF(L754="nio",0,IF(L754&gt;0,VLOOKUP(H754,'3-Productie normen'!A:P,VLOOKUP(L754,'3-Productie normen'!$B$31:$C$45,2,FALSE),FALSE)))/VLOOKUP(B754,'2-Kosten per locatie'!$A$13:$D$30,4,FALSE)</f>
        <v>0</v>
      </c>
      <c r="P754" s="81">
        <f>VLOOKUP(H754,'3-Productie normen'!A:T,20,FALSE)</f>
        <v>0</v>
      </c>
      <c r="Q754" s="457" t="s">
        <v>696</v>
      </c>
      <c r="S754" s="359">
        <f t="shared" si="63"/>
        <v>0</v>
      </c>
    </row>
    <row r="755" spans="1:19" ht="14.1" customHeight="1">
      <c r="A755" s="71" t="e">
        <f t="shared" si="64"/>
        <v>#REF!</v>
      </c>
      <c r="B755" s="50" t="s">
        <v>669</v>
      </c>
      <c r="C755" s="50" t="s">
        <v>685</v>
      </c>
      <c r="D755" s="431" t="s">
        <v>849</v>
      </c>
      <c r="E755" s="429" t="s">
        <v>193</v>
      </c>
      <c r="F755" s="349" t="s">
        <v>208</v>
      </c>
      <c r="G755" s="85" t="s">
        <v>212</v>
      </c>
      <c r="H755" s="62" t="s">
        <v>855</v>
      </c>
      <c r="I755" s="85" t="s">
        <v>90</v>
      </c>
      <c r="J755" s="342">
        <v>3.7</v>
      </c>
      <c r="K755" s="353">
        <f t="shared" si="61"/>
        <v>12</v>
      </c>
      <c r="L755" s="354">
        <v>12</v>
      </c>
      <c r="M755" s="458" t="str">
        <f>IF(L755="nio","",VLOOKUP(L755,'3-Productie normen'!$B$31:$H$45,3,FALSE))</f>
        <v>1 x per maand</v>
      </c>
      <c r="N755" s="355" t="e">
        <f t="shared" si="62"/>
        <v>#DIV/0!</v>
      </c>
      <c r="O755" s="356">
        <f>IF(L755="nio",0,IF(L755&gt;0,VLOOKUP(H755,'3-Productie normen'!A:P,VLOOKUP(L755,'3-Productie normen'!$B$31:$C$45,2,FALSE),FALSE)))/VLOOKUP(B755,'2-Kosten per locatie'!$A$13:$D$30,4,FALSE)</f>
        <v>0</v>
      </c>
      <c r="P755" s="81" t="str">
        <f>VLOOKUP(H755,'3-Productie normen'!A:T,20,FALSE)</f>
        <v>V</v>
      </c>
      <c r="Q755" s="457" t="s">
        <v>692</v>
      </c>
      <c r="S755" s="359">
        <f t="shared" si="63"/>
        <v>44.400000000000006</v>
      </c>
    </row>
    <row r="756" spans="1:19" ht="14.1" customHeight="1">
      <c r="A756" s="71" t="e">
        <f t="shared" si="64"/>
        <v>#REF!</v>
      </c>
      <c r="B756" s="50" t="s">
        <v>669</v>
      </c>
      <c r="C756" s="50" t="s">
        <v>685</v>
      </c>
      <c r="D756" s="431" t="s">
        <v>849</v>
      </c>
      <c r="E756" s="429" t="s">
        <v>193</v>
      </c>
      <c r="F756" s="349" t="s">
        <v>210</v>
      </c>
      <c r="G756" s="85" t="s">
        <v>203</v>
      </c>
      <c r="H756" s="64" t="s">
        <v>874</v>
      </c>
      <c r="I756" s="85" t="s">
        <v>91</v>
      </c>
      <c r="J756" s="342">
        <v>0.28000000000000003</v>
      </c>
      <c r="K756" s="353" t="str">
        <f t="shared" si="61"/>
        <v>nio</v>
      </c>
      <c r="L756" s="354" t="s">
        <v>659</v>
      </c>
      <c r="M756" s="458" t="str">
        <f>IF(L756="nio","",VLOOKUP(L756,'3-Productie normen'!$B$31:$H$45,3,FALSE))</f>
        <v/>
      </c>
      <c r="N756" s="355">
        <f t="shared" si="62"/>
        <v>0</v>
      </c>
      <c r="O756" s="356">
        <f>IF(L756="nio",0,IF(L756&gt;0,VLOOKUP(H756,'3-Productie normen'!A:P,VLOOKUP(L756,'3-Productie normen'!$B$31:$C$45,2,FALSE),FALSE)))/VLOOKUP(B756,'2-Kosten per locatie'!$A$13:$D$30,4,FALSE)</f>
        <v>0</v>
      </c>
      <c r="P756" s="81">
        <f>VLOOKUP(H756,'3-Productie normen'!A:T,20,FALSE)</f>
        <v>0</v>
      </c>
      <c r="Q756" s="457" t="s">
        <v>717</v>
      </c>
      <c r="S756" s="359">
        <f t="shared" si="63"/>
        <v>0</v>
      </c>
    </row>
    <row r="757" spans="1:19" ht="14.1" customHeight="1">
      <c r="A757" s="71" t="e">
        <f t="shared" si="64"/>
        <v>#REF!</v>
      </c>
      <c r="B757" s="50" t="s">
        <v>669</v>
      </c>
      <c r="C757" s="50" t="s">
        <v>685</v>
      </c>
      <c r="D757" s="431" t="s">
        <v>849</v>
      </c>
      <c r="E757" s="429" t="s">
        <v>193</v>
      </c>
      <c r="F757" s="349" t="s">
        <v>211</v>
      </c>
      <c r="G757" s="85" t="s">
        <v>196</v>
      </c>
      <c r="H757" s="439" t="s">
        <v>195</v>
      </c>
      <c r="I757" s="85" t="s">
        <v>634</v>
      </c>
      <c r="J757" s="342">
        <v>2.2999999999999998</v>
      </c>
      <c r="K757" s="353">
        <f t="shared" si="61"/>
        <v>200</v>
      </c>
      <c r="L757" s="354">
        <v>200</v>
      </c>
      <c r="M757" s="458" t="str">
        <f>IF(L757="nio","",VLOOKUP(L757,'3-Productie normen'!$B$31:$H$45,3,FALSE))</f>
        <v>5 x per week (40 weken)</v>
      </c>
      <c r="N757" s="355" t="e">
        <f t="shared" si="62"/>
        <v>#DIV/0!</v>
      </c>
      <c r="O757" s="356">
        <f>IF(L757="nio",0,IF(L757&gt;0,VLOOKUP(H757,'3-Productie normen'!A:P,VLOOKUP(L757,'3-Productie normen'!$B$31:$C$45,2,FALSE),FALSE)))/VLOOKUP(B757,'2-Kosten per locatie'!$A$13:$D$30,4,FALSE)</f>
        <v>0</v>
      </c>
      <c r="P757" s="81" t="str">
        <f>VLOOKUP(H757,'3-Productie normen'!A:T,20,FALSE)</f>
        <v>V</v>
      </c>
      <c r="Q757" s="457" t="s">
        <v>767</v>
      </c>
      <c r="S757" s="359">
        <f t="shared" si="63"/>
        <v>459.99999999999994</v>
      </c>
    </row>
    <row r="758" spans="1:19" ht="14.1" customHeight="1">
      <c r="A758" s="71" t="e">
        <f t="shared" si="64"/>
        <v>#REF!</v>
      </c>
      <c r="B758" s="50" t="s">
        <v>669</v>
      </c>
      <c r="C758" s="50" t="s">
        <v>685</v>
      </c>
      <c r="D758" s="431" t="s">
        <v>849</v>
      </c>
      <c r="E758" s="429" t="s">
        <v>193</v>
      </c>
      <c r="F758" s="349" t="s">
        <v>211</v>
      </c>
      <c r="G758" s="85" t="s">
        <v>196</v>
      </c>
      <c r="H758" s="439" t="s">
        <v>195</v>
      </c>
      <c r="I758" s="85" t="s">
        <v>655</v>
      </c>
      <c r="J758" s="342">
        <v>3.54</v>
      </c>
      <c r="K758" s="353">
        <f t="shared" si="61"/>
        <v>200</v>
      </c>
      <c r="L758" s="354">
        <v>200</v>
      </c>
      <c r="M758" s="458" t="str">
        <f>IF(L758="nio","",VLOOKUP(L758,'3-Productie normen'!$B$31:$H$45,3,FALSE))</f>
        <v>5 x per week (40 weken)</v>
      </c>
      <c r="N758" s="355" t="e">
        <f t="shared" si="62"/>
        <v>#DIV/0!</v>
      </c>
      <c r="O758" s="356">
        <f>IF(L758="nio",0,IF(L758&gt;0,VLOOKUP(H758,'3-Productie normen'!A:P,VLOOKUP(L758,'3-Productie normen'!$B$31:$C$45,2,FALSE),FALSE)))/VLOOKUP(B758,'2-Kosten per locatie'!$A$13:$D$30,4,FALSE)</f>
        <v>0</v>
      </c>
      <c r="P758" s="81" t="str">
        <f>VLOOKUP(H758,'3-Productie normen'!A:T,20,FALSE)</f>
        <v>V</v>
      </c>
      <c r="Q758" s="457" t="s">
        <v>649</v>
      </c>
      <c r="S758" s="359">
        <f t="shared" si="63"/>
        <v>708</v>
      </c>
    </row>
    <row r="759" spans="1:19" ht="14.1" customHeight="1">
      <c r="A759" s="71" t="e">
        <f t="shared" si="64"/>
        <v>#REF!</v>
      </c>
      <c r="B759" s="50" t="s">
        <v>669</v>
      </c>
      <c r="C759" s="50" t="s">
        <v>685</v>
      </c>
      <c r="D759" s="431" t="s">
        <v>849</v>
      </c>
      <c r="E759" s="429" t="s">
        <v>193</v>
      </c>
      <c r="F759" s="349" t="s">
        <v>213</v>
      </c>
      <c r="G759" s="85" t="s">
        <v>198</v>
      </c>
      <c r="H759" s="439" t="s">
        <v>195</v>
      </c>
      <c r="I759" s="85" t="s">
        <v>655</v>
      </c>
      <c r="J759" s="342">
        <v>67.13</v>
      </c>
      <c r="K759" s="353">
        <f t="shared" si="61"/>
        <v>255</v>
      </c>
      <c r="L759" s="354">
        <v>255</v>
      </c>
      <c r="M759" s="458" t="str">
        <f>IF(L759="nio","",VLOOKUP(L759,'3-Productie normen'!$B$31:$H$45,3,FALSE))</f>
        <v>5 x per week (52 weken)</v>
      </c>
      <c r="N759" s="355" t="e">
        <f t="shared" si="62"/>
        <v>#DIV/0!</v>
      </c>
      <c r="O759" s="356">
        <f>IF(L759="nio",0,IF(L759&gt;0,VLOOKUP(H759,'3-Productie normen'!A:P,VLOOKUP(L759,'3-Productie normen'!$B$31:$C$45,2,FALSE),FALSE)))/VLOOKUP(B759,'2-Kosten per locatie'!$A$13:$D$30,4,FALSE)</f>
        <v>0</v>
      </c>
      <c r="P759" s="81" t="str">
        <f>VLOOKUP(H759,'3-Productie normen'!A:T,20,FALSE)</f>
        <v>V</v>
      </c>
      <c r="Q759" s="457" t="s">
        <v>649</v>
      </c>
      <c r="S759" s="359">
        <f t="shared" si="63"/>
        <v>17118.149999999998</v>
      </c>
    </row>
    <row r="760" spans="1:19" ht="14.1" customHeight="1">
      <c r="A760" s="71" t="e">
        <f t="shared" si="64"/>
        <v>#REF!</v>
      </c>
      <c r="B760" s="50" t="s">
        <v>669</v>
      </c>
      <c r="C760" s="50" t="s">
        <v>685</v>
      </c>
      <c r="D760" s="431" t="s">
        <v>849</v>
      </c>
      <c r="E760" s="429" t="s">
        <v>193</v>
      </c>
      <c r="F760" s="349" t="s">
        <v>213</v>
      </c>
      <c r="G760" s="85" t="s">
        <v>514</v>
      </c>
      <c r="H760" s="439" t="s">
        <v>195</v>
      </c>
      <c r="I760" s="85" t="s">
        <v>655</v>
      </c>
      <c r="J760" s="342">
        <v>22.73</v>
      </c>
      <c r="K760" s="353">
        <f t="shared" si="61"/>
        <v>255</v>
      </c>
      <c r="L760" s="354">
        <v>255</v>
      </c>
      <c r="M760" s="458" t="str">
        <f>IF(L760="nio","",VLOOKUP(L760,'3-Productie normen'!$B$31:$H$45,3,FALSE))</f>
        <v>5 x per week (52 weken)</v>
      </c>
      <c r="N760" s="355" t="e">
        <f t="shared" si="62"/>
        <v>#DIV/0!</v>
      </c>
      <c r="O760" s="356">
        <f>IF(L760="nio",0,IF(L760&gt;0,VLOOKUP(H760,'3-Productie normen'!A:P,VLOOKUP(L760,'3-Productie normen'!$B$31:$C$45,2,FALSE),FALSE)))/VLOOKUP(B760,'2-Kosten per locatie'!$A$13:$D$30,4,FALSE)</f>
        <v>0</v>
      </c>
      <c r="P760" s="81" t="str">
        <f>VLOOKUP(H760,'3-Productie normen'!A:T,20,FALSE)</f>
        <v>V</v>
      </c>
      <c r="Q760" s="457" t="s">
        <v>649</v>
      </c>
      <c r="S760" s="359">
        <f t="shared" si="63"/>
        <v>5796.1500000000005</v>
      </c>
    </row>
    <row r="761" spans="1:19" ht="14.1" customHeight="1">
      <c r="A761" s="71" t="e">
        <f t="shared" si="64"/>
        <v>#REF!</v>
      </c>
      <c r="B761" s="50" t="s">
        <v>669</v>
      </c>
      <c r="C761" s="50" t="s">
        <v>685</v>
      </c>
      <c r="D761" s="431" t="s">
        <v>849</v>
      </c>
      <c r="E761" s="429" t="s">
        <v>193</v>
      </c>
      <c r="F761" s="349" t="s">
        <v>214</v>
      </c>
      <c r="G761" s="85" t="s">
        <v>209</v>
      </c>
      <c r="H761" s="64" t="s">
        <v>874</v>
      </c>
      <c r="I761" s="85" t="s">
        <v>91</v>
      </c>
      <c r="J761" s="342">
        <v>4.1599998474121103</v>
      </c>
      <c r="K761" s="353" t="str">
        <f t="shared" si="61"/>
        <v>nio</v>
      </c>
      <c r="L761" s="354" t="s">
        <v>659</v>
      </c>
      <c r="M761" s="458" t="str">
        <f>IF(L761="nio","",VLOOKUP(L761,'3-Productie normen'!$B$31:$H$45,3,FALSE))</f>
        <v/>
      </c>
      <c r="N761" s="355">
        <f t="shared" si="62"/>
        <v>0</v>
      </c>
      <c r="O761" s="356">
        <f>IF(L761="nio",0,IF(L761&gt;0,VLOOKUP(H761,'3-Productie normen'!A:P,VLOOKUP(L761,'3-Productie normen'!$B$31:$C$45,2,FALSE),FALSE)))/VLOOKUP(B761,'2-Kosten per locatie'!$A$13:$D$30,4,FALSE)</f>
        <v>0</v>
      </c>
      <c r="P761" s="81">
        <f>VLOOKUP(H761,'3-Productie normen'!A:T,20,FALSE)</f>
        <v>0</v>
      </c>
      <c r="Q761" s="457" t="s">
        <v>649</v>
      </c>
      <c r="S761" s="359">
        <f t="shared" si="63"/>
        <v>0</v>
      </c>
    </row>
    <row r="762" spans="1:19" ht="14.1" customHeight="1">
      <c r="A762" s="71" t="e">
        <f t="shared" si="64"/>
        <v>#REF!</v>
      </c>
      <c r="B762" s="50" t="s">
        <v>669</v>
      </c>
      <c r="C762" s="50" t="s">
        <v>685</v>
      </c>
      <c r="D762" s="431" t="s">
        <v>849</v>
      </c>
      <c r="E762" s="429" t="s">
        <v>193</v>
      </c>
      <c r="F762" s="349" t="s">
        <v>215</v>
      </c>
      <c r="G762" s="85" t="s">
        <v>206</v>
      </c>
      <c r="H762" s="62" t="s">
        <v>855</v>
      </c>
      <c r="I762" s="85" t="s">
        <v>91</v>
      </c>
      <c r="J762" s="342">
        <v>8.2799999999999994</v>
      </c>
      <c r="K762" s="353">
        <f t="shared" si="61"/>
        <v>12</v>
      </c>
      <c r="L762" s="354">
        <v>12</v>
      </c>
      <c r="M762" s="458" t="str">
        <f>IF(L762="nio","",VLOOKUP(L762,'3-Productie normen'!$B$31:$H$45,3,FALSE))</f>
        <v>1 x per maand</v>
      </c>
      <c r="N762" s="355" t="e">
        <f t="shared" si="62"/>
        <v>#DIV/0!</v>
      </c>
      <c r="O762" s="356">
        <f>IF(L762="nio",0,IF(L762&gt;0,VLOOKUP(H762,'3-Productie normen'!A:P,VLOOKUP(L762,'3-Productie normen'!$B$31:$C$45,2,FALSE),FALSE)))/VLOOKUP(B762,'2-Kosten per locatie'!$A$13:$D$30,4,FALSE)</f>
        <v>0</v>
      </c>
      <c r="P762" s="81" t="str">
        <f>VLOOKUP(H762,'3-Productie normen'!A:T,20,FALSE)</f>
        <v>V</v>
      </c>
      <c r="Q762" s="457" t="s">
        <v>649</v>
      </c>
      <c r="S762" s="359">
        <f t="shared" si="63"/>
        <v>99.359999999999985</v>
      </c>
    </row>
    <row r="763" spans="1:19" ht="14.1" customHeight="1">
      <c r="A763" s="71" t="e">
        <f t="shared" si="64"/>
        <v>#REF!</v>
      </c>
      <c r="B763" s="50" t="s">
        <v>669</v>
      </c>
      <c r="C763" s="50" t="s">
        <v>685</v>
      </c>
      <c r="D763" s="431" t="s">
        <v>849</v>
      </c>
      <c r="E763" s="429" t="s">
        <v>193</v>
      </c>
      <c r="F763" s="349" t="s">
        <v>216</v>
      </c>
      <c r="G763" s="85" t="s">
        <v>242</v>
      </c>
      <c r="H763" s="80" t="s">
        <v>854</v>
      </c>
      <c r="I763" s="85" t="s">
        <v>637</v>
      </c>
      <c r="J763" s="342">
        <v>82.95</v>
      </c>
      <c r="K763" s="353">
        <f t="shared" si="61"/>
        <v>255</v>
      </c>
      <c r="L763" s="354">
        <v>255</v>
      </c>
      <c r="M763" s="458" t="str">
        <f>IF(L763="nio","",VLOOKUP(L763,'3-Productie normen'!$B$31:$H$45,3,FALSE))</f>
        <v>5 x per week (52 weken)</v>
      </c>
      <c r="N763" s="355" t="e">
        <f t="shared" si="62"/>
        <v>#DIV/0!</v>
      </c>
      <c r="O763" s="356">
        <f>IF(L763="nio",0,IF(L763&gt;0,VLOOKUP(H763,'3-Productie normen'!A:P,VLOOKUP(L763,'3-Productie normen'!$B$31:$C$45,2,FALSE),FALSE)))/VLOOKUP(B763,'2-Kosten per locatie'!$A$13:$D$30,4,FALSE)</f>
        <v>0</v>
      </c>
      <c r="P763" s="81" t="str">
        <f>VLOOKUP(H763,'3-Productie normen'!A:T,20,FALSE)</f>
        <v>V</v>
      </c>
      <c r="Q763" s="457" t="s">
        <v>649</v>
      </c>
      <c r="S763" s="359">
        <f t="shared" si="63"/>
        <v>21152.25</v>
      </c>
    </row>
    <row r="764" spans="1:19" ht="14.1" customHeight="1">
      <c r="A764" s="71" t="e">
        <f t="shared" si="64"/>
        <v>#REF!</v>
      </c>
      <c r="B764" s="50" t="s">
        <v>669</v>
      </c>
      <c r="C764" s="50" t="s">
        <v>685</v>
      </c>
      <c r="D764" s="431" t="s">
        <v>849</v>
      </c>
      <c r="E764" s="429" t="s">
        <v>193</v>
      </c>
      <c r="F764" s="349" t="s">
        <v>216</v>
      </c>
      <c r="G764" s="85" t="s">
        <v>244</v>
      </c>
      <c r="H764" s="64" t="s">
        <v>540</v>
      </c>
      <c r="I764" s="85" t="s">
        <v>637</v>
      </c>
      <c r="J764" s="342">
        <v>5.0999999999999996</v>
      </c>
      <c r="K764" s="353">
        <f t="shared" si="61"/>
        <v>255</v>
      </c>
      <c r="L764" s="354">
        <v>255</v>
      </c>
      <c r="M764" s="458" t="str">
        <f>IF(L764="nio","",VLOOKUP(L764,'3-Productie normen'!$B$31:$H$45,3,FALSE))</f>
        <v>5 x per week (52 weken)</v>
      </c>
      <c r="N764" s="355" t="e">
        <f t="shared" si="62"/>
        <v>#DIV/0!</v>
      </c>
      <c r="O764" s="356">
        <f>IF(L764="nio",0,IF(L764&gt;0,VLOOKUP(H764,'3-Productie normen'!A:P,VLOOKUP(L764,'3-Productie normen'!$B$31:$C$45,2,FALSE),FALSE)))/VLOOKUP(B764,'2-Kosten per locatie'!$A$13:$D$30,4,FALSE)</f>
        <v>0</v>
      </c>
      <c r="P764" s="81" t="str">
        <f>VLOOKUP(H764,'3-Productie normen'!A:T,20,FALSE)</f>
        <v>V</v>
      </c>
      <c r="Q764" s="457" t="s">
        <v>649</v>
      </c>
      <c r="S764" s="359">
        <f t="shared" si="63"/>
        <v>1300.5</v>
      </c>
    </row>
    <row r="765" spans="1:19" ht="14.1" customHeight="1">
      <c r="A765" s="71" t="e">
        <f t="shared" si="64"/>
        <v>#REF!</v>
      </c>
      <c r="B765" s="50" t="s">
        <v>669</v>
      </c>
      <c r="C765" s="50" t="s">
        <v>685</v>
      </c>
      <c r="D765" s="431" t="s">
        <v>849</v>
      </c>
      <c r="E765" s="429" t="s">
        <v>193</v>
      </c>
      <c r="F765" s="349" t="s">
        <v>217</v>
      </c>
      <c r="G765" s="85" t="s">
        <v>238</v>
      </c>
      <c r="H765" s="85" t="s">
        <v>237</v>
      </c>
      <c r="I765" s="85" t="s">
        <v>635</v>
      </c>
      <c r="J765" s="342">
        <v>56.51</v>
      </c>
      <c r="K765" s="353">
        <f t="shared" si="61"/>
        <v>201</v>
      </c>
      <c r="L765" s="354">
        <v>201</v>
      </c>
      <c r="M765" s="458" t="str">
        <f>IF(L765="nio","",VLOOKUP(L765,'3-Productie normen'!$B$31:$H$45,3,FALSE))</f>
        <v>5 x per week (40 weken + 1 Zomer refreshbeurt)</v>
      </c>
      <c r="N765" s="355" t="e">
        <f t="shared" si="62"/>
        <v>#DIV/0!</v>
      </c>
      <c r="O765" s="356">
        <f>IF(L765="nio",0,IF(L765&gt;0,VLOOKUP(H765,'3-Productie normen'!A:P,VLOOKUP(L765,'3-Productie normen'!$B$31:$C$45,2,FALSE),FALSE)))/VLOOKUP(B765,'2-Kosten per locatie'!$A$13:$D$30,4,FALSE)</f>
        <v>0</v>
      </c>
      <c r="P765" s="81" t="str">
        <f>VLOOKUP(H765,'3-Productie normen'!A:T,20,FALSE)</f>
        <v>L</v>
      </c>
      <c r="Q765" s="457" t="s">
        <v>793</v>
      </c>
      <c r="S765" s="359">
        <f t="shared" si="63"/>
        <v>11358.51</v>
      </c>
    </row>
    <row r="766" spans="1:19" ht="14.1" customHeight="1">
      <c r="A766" s="71" t="e">
        <f t="shared" si="64"/>
        <v>#REF!</v>
      </c>
      <c r="B766" s="50" t="s">
        <v>669</v>
      </c>
      <c r="C766" s="50" t="s">
        <v>685</v>
      </c>
      <c r="D766" s="431" t="s">
        <v>849</v>
      </c>
      <c r="E766" s="429" t="s">
        <v>193</v>
      </c>
      <c r="F766" s="349" t="s">
        <v>312</v>
      </c>
      <c r="G766" s="85" t="s">
        <v>313</v>
      </c>
      <c r="H766" s="85" t="s">
        <v>237</v>
      </c>
      <c r="I766" s="85" t="s">
        <v>178</v>
      </c>
      <c r="J766" s="342">
        <v>9.69</v>
      </c>
      <c r="K766" s="353">
        <f t="shared" si="61"/>
        <v>40</v>
      </c>
      <c r="L766" s="354">
        <v>40</v>
      </c>
      <c r="M766" s="458" t="str">
        <f>IF(L766="nio","",VLOOKUP(L766,'3-Productie normen'!$B$31:$H$45,3,FALSE))</f>
        <v>1 x per week (40 weken)</v>
      </c>
      <c r="N766" s="355" t="e">
        <f t="shared" si="62"/>
        <v>#DIV/0!</v>
      </c>
      <c r="O766" s="356">
        <f>IF(L766="nio",0,IF(L766&gt;0,VLOOKUP(H766,'3-Productie normen'!A:P,VLOOKUP(L766,'3-Productie normen'!$B$31:$C$45,2,FALSE),FALSE)))/VLOOKUP(B766,'2-Kosten per locatie'!$A$13:$D$30,4,FALSE)</f>
        <v>0</v>
      </c>
      <c r="P766" s="81" t="str">
        <f>VLOOKUP(H766,'3-Productie normen'!A:T,20,FALSE)</f>
        <v>L</v>
      </c>
      <c r="Q766" s="457" t="s">
        <v>649</v>
      </c>
      <c r="S766" s="359">
        <f t="shared" si="63"/>
        <v>387.59999999999997</v>
      </c>
    </row>
    <row r="767" spans="1:19" ht="14.1" customHeight="1">
      <c r="A767" s="71" t="e">
        <f t="shared" si="64"/>
        <v>#REF!</v>
      </c>
      <c r="B767" s="50" t="s">
        <v>669</v>
      </c>
      <c r="C767" s="50" t="s">
        <v>685</v>
      </c>
      <c r="D767" s="431" t="s">
        <v>849</v>
      </c>
      <c r="E767" s="429" t="s">
        <v>193</v>
      </c>
      <c r="F767" s="349" t="s">
        <v>218</v>
      </c>
      <c r="G767" s="85" t="s">
        <v>238</v>
      </c>
      <c r="H767" s="80" t="s">
        <v>237</v>
      </c>
      <c r="I767" s="85" t="s">
        <v>635</v>
      </c>
      <c r="J767" s="342">
        <v>56.57</v>
      </c>
      <c r="K767" s="353">
        <f t="shared" si="61"/>
        <v>201</v>
      </c>
      <c r="L767" s="354">
        <v>201</v>
      </c>
      <c r="M767" s="458" t="str">
        <f>IF(L767="nio","",VLOOKUP(L767,'3-Productie normen'!$B$31:$H$45,3,FALSE))</f>
        <v>5 x per week (40 weken + 1 Zomer refreshbeurt)</v>
      </c>
      <c r="N767" s="355" t="e">
        <f t="shared" si="62"/>
        <v>#DIV/0!</v>
      </c>
      <c r="O767" s="356">
        <f>IF(L767="nio",0,IF(L767&gt;0,VLOOKUP(H767,'3-Productie normen'!A:P,VLOOKUP(L767,'3-Productie normen'!$B$31:$C$45,2,FALSE),FALSE)))/VLOOKUP(B767,'2-Kosten per locatie'!$A$13:$D$30,4,FALSE)</f>
        <v>0</v>
      </c>
      <c r="P767" s="81" t="str">
        <f>VLOOKUP(H767,'3-Productie normen'!A:T,20,FALSE)</f>
        <v>L</v>
      </c>
      <c r="Q767" s="457" t="s">
        <v>793</v>
      </c>
      <c r="S767" s="359">
        <f t="shared" si="63"/>
        <v>11370.57</v>
      </c>
    </row>
    <row r="768" spans="1:19" ht="14.1" customHeight="1">
      <c r="A768" s="71" t="e">
        <f t="shared" si="64"/>
        <v>#REF!</v>
      </c>
      <c r="B768" s="50" t="s">
        <v>669</v>
      </c>
      <c r="C768" s="50" t="s">
        <v>685</v>
      </c>
      <c r="D768" s="431" t="s">
        <v>850</v>
      </c>
      <c r="E768" s="429" t="s">
        <v>193</v>
      </c>
      <c r="F768" s="349" t="s">
        <v>220</v>
      </c>
      <c r="G768" s="85" t="s">
        <v>330</v>
      </c>
      <c r="H768" s="64" t="s">
        <v>540</v>
      </c>
      <c r="I768" s="85" t="s">
        <v>645</v>
      </c>
      <c r="J768" s="342">
        <v>56.42</v>
      </c>
      <c r="K768" s="353">
        <f t="shared" si="61"/>
        <v>255</v>
      </c>
      <c r="L768" s="354">
        <v>255</v>
      </c>
      <c r="M768" s="458" t="str">
        <f>IF(L768="nio","",VLOOKUP(L768,'3-Productie normen'!$B$31:$H$45,3,FALSE))</f>
        <v>5 x per week (52 weken)</v>
      </c>
      <c r="N768" s="355" t="e">
        <f t="shared" si="62"/>
        <v>#DIV/0!</v>
      </c>
      <c r="O768" s="356">
        <f>IF(L768="nio",0,IF(L768&gt;0,VLOOKUP(H768,'3-Productie normen'!A:P,VLOOKUP(L768,'3-Productie normen'!$B$31:$C$45,2,FALSE),FALSE)))/VLOOKUP(B768,'2-Kosten per locatie'!$A$13:$D$30,4,FALSE)</f>
        <v>0</v>
      </c>
      <c r="P768" s="81" t="str">
        <f>VLOOKUP(H768,'3-Productie normen'!A:T,20,FALSE)</f>
        <v>V</v>
      </c>
      <c r="Q768" s="457" t="s">
        <v>649</v>
      </c>
      <c r="S768" s="359">
        <f t="shared" si="63"/>
        <v>14387.1</v>
      </c>
    </row>
    <row r="769" spans="1:19" ht="14.1" customHeight="1">
      <c r="A769" s="71" t="e">
        <f t="shared" si="64"/>
        <v>#REF!</v>
      </c>
      <c r="B769" s="50" t="s">
        <v>669</v>
      </c>
      <c r="C769" s="50" t="s">
        <v>685</v>
      </c>
      <c r="D769" s="431" t="s">
        <v>850</v>
      </c>
      <c r="E769" s="429" t="s">
        <v>193</v>
      </c>
      <c r="F769" s="349" t="s">
        <v>221</v>
      </c>
      <c r="G769" s="85" t="s">
        <v>247</v>
      </c>
      <c r="H769" s="64" t="s">
        <v>540</v>
      </c>
      <c r="I769" s="85" t="s">
        <v>645</v>
      </c>
      <c r="J769" s="342">
        <v>49.21</v>
      </c>
      <c r="K769" s="353">
        <f t="shared" si="61"/>
        <v>255</v>
      </c>
      <c r="L769" s="354">
        <v>255</v>
      </c>
      <c r="M769" s="458" t="str">
        <f>IF(L769="nio","",VLOOKUP(L769,'3-Productie normen'!$B$31:$H$45,3,FALSE))</f>
        <v>5 x per week (52 weken)</v>
      </c>
      <c r="N769" s="355" t="e">
        <f t="shared" si="62"/>
        <v>#DIV/0!</v>
      </c>
      <c r="O769" s="356">
        <f>IF(L769="nio",0,IF(L769&gt;0,VLOOKUP(H769,'3-Productie normen'!A:P,VLOOKUP(L769,'3-Productie normen'!$B$31:$C$45,2,FALSE),FALSE)))/VLOOKUP(B769,'2-Kosten per locatie'!$A$13:$D$30,4,FALSE)</f>
        <v>0</v>
      </c>
      <c r="P769" s="81" t="str">
        <f>VLOOKUP(H769,'3-Productie normen'!A:T,20,FALSE)</f>
        <v>V</v>
      </c>
      <c r="Q769" s="457" t="s">
        <v>649</v>
      </c>
      <c r="S769" s="359">
        <f t="shared" si="63"/>
        <v>12548.550000000001</v>
      </c>
    </row>
    <row r="770" spans="1:19" ht="14.1" customHeight="1">
      <c r="A770" s="71" t="e">
        <f t="shared" si="64"/>
        <v>#REF!</v>
      </c>
      <c r="B770" s="50" t="s">
        <v>669</v>
      </c>
      <c r="C770" s="50" t="s">
        <v>685</v>
      </c>
      <c r="D770" s="431" t="s">
        <v>850</v>
      </c>
      <c r="E770" s="429" t="s">
        <v>193</v>
      </c>
      <c r="F770" s="349" t="s">
        <v>359</v>
      </c>
      <c r="G770" s="85" t="s">
        <v>453</v>
      </c>
      <c r="H770" s="64" t="s">
        <v>540</v>
      </c>
      <c r="I770" s="85" t="s">
        <v>645</v>
      </c>
      <c r="J770" s="342">
        <v>6.52</v>
      </c>
      <c r="K770" s="353">
        <f t="shared" si="61"/>
        <v>255</v>
      </c>
      <c r="L770" s="354">
        <v>255</v>
      </c>
      <c r="M770" s="458" t="str">
        <f>IF(L770="nio","",VLOOKUP(L770,'3-Productie normen'!$B$31:$H$45,3,FALSE))</f>
        <v>5 x per week (52 weken)</v>
      </c>
      <c r="N770" s="355" t="e">
        <f t="shared" si="62"/>
        <v>#DIV/0!</v>
      </c>
      <c r="O770" s="356">
        <f>IF(L770="nio",0,IF(L770&gt;0,VLOOKUP(H770,'3-Productie normen'!A:P,VLOOKUP(L770,'3-Productie normen'!$B$31:$C$45,2,FALSE),FALSE)))/VLOOKUP(B770,'2-Kosten per locatie'!$A$13:$D$30,4,FALSE)</f>
        <v>0</v>
      </c>
      <c r="P770" s="81" t="str">
        <f>VLOOKUP(H770,'3-Productie normen'!A:T,20,FALSE)</f>
        <v>V</v>
      </c>
      <c r="Q770" s="457" t="s">
        <v>649</v>
      </c>
      <c r="S770" s="359">
        <f t="shared" si="63"/>
        <v>1662.6</v>
      </c>
    </row>
    <row r="771" spans="1:19" ht="14.1" customHeight="1">
      <c r="A771" s="71" t="e">
        <f t="shared" si="64"/>
        <v>#REF!</v>
      </c>
      <c r="B771" s="50" t="s">
        <v>669</v>
      </c>
      <c r="C771" s="50" t="s">
        <v>685</v>
      </c>
      <c r="D771" s="431" t="s">
        <v>850</v>
      </c>
      <c r="E771" s="429" t="s">
        <v>193</v>
      </c>
      <c r="F771" s="349" t="s">
        <v>222</v>
      </c>
      <c r="G771" s="85" t="s">
        <v>515</v>
      </c>
      <c r="H771" s="64" t="s">
        <v>540</v>
      </c>
      <c r="I771" s="85" t="s">
        <v>645</v>
      </c>
      <c r="J771" s="342">
        <v>19.649999999999999</v>
      </c>
      <c r="K771" s="353">
        <f t="shared" si="61"/>
        <v>255</v>
      </c>
      <c r="L771" s="354">
        <v>255</v>
      </c>
      <c r="M771" s="458" t="str">
        <f>IF(L771="nio","",VLOOKUP(L771,'3-Productie normen'!$B$31:$H$45,3,FALSE))</f>
        <v>5 x per week (52 weken)</v>
      </c>
      <c r="N771" s="355" t="e">
        <f t="shared" si="62"/>
        <v>#DIV/0!</v>
      </c>
      <c r="O771" s="356">
        <f>IF(L771="nio",0,IF(L771&gt;0,VLOOKUP(H771,'3-Productie normen'!A:P,VLOOKUP(L771,'3-Productie normen'!$B$31:$C$45,2,FALSE),FALSE)))/VLOOKUP(B771,'2-Kosten per locatie'!$A$13:$D$30,4,FALSE)</f>
        <v>0</v>
      </c>
      <c r="P771" s="81" t="str">
        <f>VLOOKUP(H771,'3-Productie normen'!A:T,20,FALSE)</f>
        <v>V</v>
      </c>
      <c r="Q771" s="457" t="s">
        <v>649</v>
      </c>
      <c r="S771" s="359">
        <f t="shared" si="63"/>
        <v>5010.75</v>
      </c>
    </row>
    <row r="772" spans="1:19" ht="14.1" customHeight="1">
      <c r="A772" s="71" t="e">
        <f t="shared" si="64"/>
        <v>#REF!</v>
      </c>
      <c r="B772" s="50" t="s">
        <v>669</v>
      </c>
      <c r="C772" s="50" t="s">
        <v>685</v>
      </c>
      <c r="D772" s="431" t="s">
        <v>850</v>
      </c>
      <c r="E772" s="429" t="s">
        <v>193</v>
      </c>
      <c r="F772" s="349" t="s">
        <v>224</v>
      </c>
      <c r="G772" s="85" t="s">
        <v>453</v>
      </c>
      <c r="H772" s="64" t="s">
        <v>540</v>
      </c>
      <c r="I772" s="85" t="s">
        <v>645</v>
      </c>
      <c r="J772" s="342">
        <v>8.16</v>
      </c>
      <c r="K772" s="353">
        <f t="shared" si="61"/>
        <v>255</v>
      </c>
      <c r="L772" s="354">
        <v>255</v>
      </c>
      <c r="M772" s="458" t="str">
        <f>IF(L772="nio","",VLOOKUP(L772,'3-Productie normen'!$B$31:$H$45,3,FALSE))</f>
        <v>5 x per week (52 weken)</v>
      </c>
      <c r="N772" s="355" t="e">
        <f t="shared" si="62"/>
        <v>#DIV/0!</v>
      </c>
      <c r="O772" s="356">
        <f>IF(L772="nio",0,IF(L772&gt;0,VLOOKUP(H772,'3-Productie normen'!A:P,VLOOKUP(L772,'3-Productie normen'!$B$31:$C$45,2,FALSE),FALSE)))/VLOOKUP(B772,'2-Kosten per locatie'!$A$13:$D$30,4,FALSE)</f>
        <v>0</v>
      </c>
      <c r="P772" s="81" t="str">
        <f>VLOOKUP(H772,'3-Productie normen'!A:T,20,FALSE)</f>
        <v>V</v>
      </c>
      <c r="Q772" s="457" t="s">
        <v>649</v>
      </c>
      <c r="S772" s="359">
        <f t="shared" si="63"/>
        <v>2080.8000000000002</v>
      </c>
    </row>
    <row r="773" spans="1:19" ht="14.1" customHeight="1">
      <c r="A773" s="71" t="e">
        <f t="shared" si="64"/>
        <v>#REF!</v>
      </c>
      <c r="B773" s="50" t="s">
        <v>669</v>
      </c>
      <c r="C773" s="50" t="s">
        <v>685</v>
      </c>
      <c r="D773" s="431" t="s">
        <v>849</v>
      </c>
      <c r="E773" s="429" t="s">
        <v>193</v>
      </c>
      <c r="F773" s="349" t="s">
        <v>225</v>
      </c>
      <c r="G773" s="85" t="s">
        <v>277</v>
      </c>
      <c r="H773" s="85" t="s">
        <v>200</v>
      </c>
      <c r="I773" s="85" t="s">
        <v>635</v>
      </c>
      <c r="J773" s="342">
        <v>14.3</v>
      </c>
      <c r="K773" s="353">
        <f t="shared" si="61"/>
        <v>120</v>
      </c>
      <c r="L773" s="354">
        <v>120</v>
      </c>
      <c r="M773" s="458" t="str">
        <f>IF(L773="nio","",VLOOKUP(L773,'3-Productie normen'!$B$31:$H$45,3,FALSE))</f>
        <v>3 x per week (40 weken)</v>
      </c>
      <c r="N773" s="355" t="e">
        <f t="shared" si="62"/>
        <v>#DIV/0!</v>
      </c>
      <c r="O773" s="356">
        <f>IF(L773="nio",0,IF(L773&gt;0,VLOOKUP(H773,'3-Productie normen'!A:P,VLOOKUP(L773,'3-Productie normen'!$B$31:$C$45,2,FALSE),FALSE)))/VLOOKUP(B773,'2-Kosten per locatie'!$A$13:$D$30,4,FALSE)</f>
        <v>0</v>
      </c>
      <c r="P773" s="81" t="str">
        <f>VLOOKUP(H773,'3-Productie normen'!A:T,20,FALSE)</f>
        <v>B</v>
      </c>
      <c r="Q773" s="457" t="s">
        <v>649</v>
      </c>
      <c r="S773" s="359">
        <f t="shared" si="63"/>
        <v>1716</v>
      </c>
    </row>
    <row r="774" spans="1:19" ht="14.1" customHeight="1">
      <c r="A774" s="71" t="e">
        <f t="shared" si="64"/>
        <v>#REF!</v>
      </c>
      <c r="B774" s="50" t="s">
        <v>669</v>
      </c>
      <c r="C774" s="50" t="s">
        <v>685</v>
      </c>
      <c r="D774" s="431" t="s">
        <v>849</v>
      </c>
      <c r="E774" s="429" t="s">
        <v>193</v>
      </c>
      <c r="F774" s="349" t="s">
        <v>227</v>
      </c>
      <c r="G774" s="85" t="s">
        <v>223</v>
      </c>
      <c r="H774" s="85" t="s">
        <v>16</v>
      </c>
      <c r="I774" s="85" t="s">
        <v>636</v>
      </c>
      <c r="J774" s="342">
        <v>11.47</v>
      </c>
      <c r="K774" s="353">
        <f t="shared" si="61"/>
        <v>255</v>
      </c>
      <c r="L774" s="354">
        <v>255</v>
      </c>
      <c r="M774" s="458" t="str">
        <f>IF(L774="nio","",VLOOKUP(L774,'3-Productie normen'!$B$31:$H$45,3,FALSE))</f>
        <v>5 x per week (52 weken)</v>
      </c>
      <c r="N774" s="355" t="e">
        <f t="shared" si="62"/>
        <v>#DIV/0!</v>
      </c>
      <c r="O774" s="356">
        <f>IF(L774="nio",0,IF(L774&gt;0,VLOOKUP(H774,'3-Productie normen'!A:P,VLOOKUP(L774,'3-Productie normen'!$B$31:$C$45,2,FALSE),FALSE)))/VLOOKUP(B774,'2-Kosten per locatie'!$A$13:$D$30,4,FALSE)</f>
        <v>0</v>
      </c>
      <c r="P774" s="81" t="str">
        <f>VLOOKUP(H774,'3-Productie normen'!A:T,20,FALSE)</f>
        <v>S</v>
      </c>
      <c r="Q774" s="457" t="s">
        <v>794</v>
      </c>
      <c r="S774" s="359">
        <f t="shared" si="63"/>
        <v>2924.8500000000004</v>
      </c>
    </row>
    <row r="775" spans="1:19" ht="14.1" customHeight="1">
      <c r="A775" s="71" t="e">
        <f t="shared" si="64"/>
        <v>#REF!</v>
      </c>
      <c r="B775" s="50" t="s">
        <v>669</v>
      </c>
      <c r="C775" s="50" t="s">
        <v>685</v>
      </c>
      <c r="D775" s="431" t="s">
        <v>849</v>
      </c>
      <c r="E775" s="429" t="s">
        <v>193</v>
      </c>
      <c r="F775" s="349" t="s">
        <v>230</v>
      </c>
      <c r="G775" s="85" t="s">
        <v>219</v>
      </c>
      <c r="H775" s="85" t="s">
        <v>16</v>
      </c>
      <c r="I775" s="85" t="s">
        <v>636</v>
      </c>
      <c r="J775" s="342">
        <v>1.56</v>
      </c>
      <c r="K775" s="353">
        <f t="shared" si="61"/>
        <v>255</v>
      </c>
      <c r="L775" s="354">
        <v>255</v>
      </c>
      <c r="M775" s="458" t="str">
        <f>IF(L775="nio","",VLOOKUP(L775,'3-Productie normen'!$B$31:$H$45,3,FALSE))</f>
        <v>5 x per week (52 weken)</v>
      </c>
      <c r="N775" s="355" t="e">
        <f t="shared" si="62"/>
        <v>#DIV/0!</v>
      </c>
      <c r="O775" s="356">
        <f>IF(L775="nio",0,IF(L775&gt;0,VLOOKUP(H775,'3-Productie normen'!A:P,VLOOKUP(L775,'3-Productie normen'!$B$31:$C$45,2,FALSE),FALSE)))/VLOOKUP(B775,'2-Kosten per locatie'!$A$13:$D$30,4,FALSE)</f>
        <v>0</v>
      </c>
      <c r="P775" s="81" t="str">
        <f>VLOOKUP(H775,'3-Productie normen'!A:T,20,FALSE)</f>
        <v>S</v>
      </c>
      <c r="Q775" s="457" t="s">
        <v>721</v>
      </c>
      <c r="S775" s="359">
        <f t="shared" si="63"/>
        <v>397.8</v>
      </c>
    </row>
    <row r="776" spans="1:19" ht="14.1" customHeight="1">
      <c r="A776" s="71" t="e">
        <f t="shared" si="64"/>
        <v>#REF!</v>
      </c>
      <c r="B776" s="50" t="s">
        <v>669</v>
      </c>
      <c r="C776" s="50" t="s">
        <v>685</v>
      </c>
      <c r="D776" s="431" t="s">
        <v>849</v>
      </c>
      <c r="E776" s="429" t="s">
        <v>193</v>
      </c>
      <c r="F776" s="349" t="s">
        <v>231</v>
      </c>
      <c r="G776" s="85" t="s">
        <v>278</v>
      </c>
      <c r="H776" s="439" t="s">
        <v>195</v>
      </c>
      <c r="I776" s="85" t="s">
        <v>635</v>
      </c>
      <c r="J776" s="342">
        <v>106.370002746582</v>
      </c>
      <c r="K776" s="353">
        <f t="shared" si="61"/>
        <v>255</v>
      </c>
      <c r="L776" s="354">
        <v>255</v>
      </c>
      <c r="M776" s="458" t="str">
        <f>IF(L776="nio","",VLOOKUP(L776,'3-Productie normen'!$B$31:$H$45,3,FALSE))</f>
        <v>5 x per week (52 weken)</v>
      </c>
      <c r="N776" s="355" t="e">
        <f t="shared" si="62"/>
        <v>#DIV/0!</v>
      </c>
      <c r="O776" s="356">
        <f>IF(L776="nio",0,IF(L776&gt;0,VLOOKUP(H776,'3-Productie normen'!A:P,VLOOKUP(L776,'3-Productie normen'!$B$31:$C$45,2,FALSE),FALSE)))/VLOOKUP(B776,'2-Kosten per locatie'!$A$13:$D$30,4,FALSE)</f>
        <v>0</v>
      </c>
      <c r="P776" s="81" t="str">
        <f>VLOOKUP(H776,'3-Productie normen'!A:T,20,FALSE)</f>
        <v>V</v>
      </c>
      <c r="Q776" s="457" t="s">
        <v>649</v>
      </c>
      <c r="S776" s="359">
        <f t="shared" si="63"/>
        <v>27124.350700378411</v>
      </c>
    </row>
    <row r="777" spans="1:19" ht="14.1" customHeight="1">
      <c r="A777" s="71" t="e">
        <f t="shared" si="64"/>
        <v>#REF!</v>
      </c>
      <c r="B777" s="50" t="s">
        <v>669</v>
      </c>
      <c r="C777" s="50" t="s">
        <v>685</v>
      </c>
      <c r="D777" s="431" t="s">
        <v>849</v>
      </c>
      <c r="E777" s="429" t="s">
        <v>193</v>
      </c>
      <c r="F777" s="349" t="s">
        <v>231</v>
      </c>
      <c r="G777" s="85" t="s">
        <v>301</v>
      </c>
      <c r="H777" s="439" t="s">
        <v>195</v>
      </c>
      <c r="I777" s="85" t="s">
        <v>178</v>
      </c>
      <c r="J777" s="342">
        <v>12.699999809265099</v>
      </c>
      <c r="K777" s="353">
        <f t="shared" si="61"/>
        <v>255</v>
      </c>
      <c r="L777" s="354">
        <v>255</v>
      </c>
      <c r="M777" s="458" t="str">
        <f>IF(L777="nio","",VLOOKUP(L777,'3-Productie normen'!$B$31:$H$45,3,FALSE))</f>
        <v>5 x per week (52 weken)</v>
      </c>
      <c r="N777" s="355" t="e">
        <f t="shared" si="62"/>
        <v>#DIV/0!</v>
      </c>
      <c r="O777" s="356">
        <f>IF(L777="nio",0,IF(L777&gt;0,VLOOKUP(H777,'3-Productie normen'!A:P,VLOOKUP(L777,'3-Productie normen'!$B$31:$C$45,2,FALSE),FALSE)))/VLOOKUP(B777,'2-Kosten per locatie'!$A$13:$D$30,4,FALSE)</f>
        <v>0</v>
      </c>
      <c r="P777" s="81" t="str">
        <f>VLOOKUP(H777,'3-Productie normen'!A:T,20,FALSE)</f>
        <v>V</v>
      </c>
      <c r="Q777" s="457" t="s">
        <v>649</v>
      </c>
      <c r="S777" s="359">
        <f t="shared" si="63"/>
        <v>3238.4999513626003</v>
      </c>
    </row>
    <row r="778" spans="1:19" ht="14.1" customHeight="1">
      <c r="A778" s="71" t="e">
        <f t="shared" si="64"/>
        <v>#REF!</v>
      </c>
      <c r="B778" s="50" t="s">
        <v>669</v>
      </c>
      <c r="C778" s="50" t="s">
        <v>685</v>
      </c>
      <c r="D778" s="431" t="s">
        <v>849</v>
      </c>
      <c r="E778" s="429" t="s">
        <v>193</v>
      </c>
      <c r="F778" s="349" t="s">
        <v>232</v>
      </c>
      <c r="G778" s="85" t="s">
        <v>238</v>
      </c>
      <c r="H778" s="85" t="s">
        <v>237</v>
      </c>
      <c r="I778" s="85" t="s">
        <v>635</v>
      </c>
      <c r="J778" s="342">
        <v>56.38</v>
      </c>
      <c r="K778" s="353">
        <f t="shared" si="61"/>
        <v>201</v>
      </c>
      <c r="L778" s="354">
        <v>201</v>
      </c>
      <c r="M778" s="458" t="str">
        <f>IF(L778="nio","",VLOOKUP(L778,'3-Productie normen'!$B$31:$H$45,3,FALSE))</f>
        <v>5 x per week (40 weken + 1 Zomer refreshbeurt)</v>
      </c>
      <c r="N778" s="355" t="e">
        <f t="shared" si="62"/>
        <v>#DIV/0!</v>
      </c>
      <c r="O778" s="356">
        <f>IF(L778="nio",0,IF(L778&gt;0,VLOOKUP(H778,'3-Productie normen'!A:P,VLOOKUP(L778,'3-Productie normen'!$B$31:$C$45,2,FALSE),FALSE)))/VLOOKUP(B778,'2-Kosten per locatie'!$A$13:$D$30,4,FALSE)</f>
        <v>0</v>
      </c>
      <c r="P778" s="81" t="str">
        <f>VLOOKUP(H778,'3-Productie normen'!A:T,20,FALSE)</f>
        <v>L</v>
      </c>
      <c r="Q778" s="457" t="s">
        <v>704</v>
      </c>
      <c r="S778" s="359">
        <f t="shared" si="63"/>
        <v>11332.380000000001</v>
      </c>
    </row>
    <row r="779" spans="1:19" ht="14.1" customHeight="1">
      <c r="A779" s="71" t="e">
        <f t="shared" si="64"/>
        <v>#REF!</v>
      </c>
      <c r="B779" s="50" t="s">
        <v>669</v>
      </c>
      <c r="C779" s="50" t="s">
        <v>685</v>
      </c>
      <c r="D779" s="431" t="s">
        <v>849</v>
      </c>
      <c r="E779" s="429" t="s">
        <v>193</v>
      </c>
      <c r="F779" s="349" t="s">
        <v>233</v>
      </c>
      <c r="G779" s="85" t="s">
        <v>270</v>
      </c>
      <c r="H779" s="85" t="s">
        <v>237</v>
      </c>
      <c r="I779" s="85" t="s">
        <v>635</v>
      </c>
      <c r="J779" s="342">
        <v>56.51</v>
      </c>
      <c r="K779" s="353">
        <f t="shared" si="61"/>
        <v>201</v>
      </c>
      <c r="L779" s="354">
        <v>201</v>
      </c>
      <c r="M779" s="458" t="str">
        <f>IF(L779="nio","",VLOOKUP(L779,'3-Productie normen'!$B$31:$H$45,3,FALSE))</f>
        <v>5 x per week (40 weken + 1 Zomer refreshbeurt)</v>
      </c>
      <c r="N779" s="355" t="e">
        <f t="shared" si="62"/>
        <v>#DIV/0!</v>
      </c>
      <c r="O779" s="356">
        <f>IF(L779="nio",0,IF(L779&gt;0,VLOOKUP(H779,'3-Productie normen'!A:P,VLOOKUP(L779,'3-Productie normen'!$B$31:$C$45,2,FALSE),FALSE)))/VLOOKUP(B779,'2-Kosten per locatie'!$A$13:$D$30,4,FALSE)</f>
        <v>0</v>
      </c>
      <c r="P779" s="81" t="str">
        <f>VLOOKUP(H779,'3-Productie normen'!A:T,20,FALSE)</f>
        <v>L</v>
      </c>
      <c r="Q779" s="457" t="s">
        <v>702</v>
      </c>
      <c r="S779" s="359">
        <f t="shared" si="63"/>
        <v>11358.51</v>
      </c>
    </row>
    <row r="780" spans="1:19" ht="14.1" customHeight="1">
      <c r="A780" s="71" t="e">
        <f t="shared" si="64"/>
        <v>#REF!</v>
      </c>
      <c r="B780" s="50" t="s">
        <v>669</v>
      </c>
      <c r="C780" s="50" t="s">
        <v>685</v>
      </c>
      <c r="D780" s="431" t="s">
        <v>849</v>
      </c>
      <c r="E780" s="429" t="s">
        <v>193</v>
      </c>
      <c r="F780" s="349" t="s">
        <v>236</v>
      </c>
      <c r="G780" s="85" t="s">
        <v>270</v>
      </c>
      <c r="H780" s="85" t="s">
        <v>237</v>
      </c>
      <c r="I780" s="85" t="s">
        <v>635</v>
      </c>
      <c r="J780" s="342">
        <v>56.44</v>
      </c>
      <c r="K780" s="353">
        <f t="shared" si="61"/>
        <v>201</v>
      </c>
      <c r="L780" s="354">
        <v>201</v>
      </c>
      <c r="M780" s="458" t="str">
        <f>IF(L780="nio","",VLOOKUP(L780,'3-Productie normen'!$B$31:$H$45,3,FALSE))</f>
        <v>5 x per week (40 weken + 1 Zomer refreshbeurt)</v>
      </c>
      <c r="N780" s="355" t="e">
        <f t="shared" si="62"/>
        <v>#DIV/0!</v>
      </c>
      <c r="O780" s="356">
        <f>IF(L780="nio",0,IF(L780&gt;0,VLOOKUP(H780,'3-Productie normen'!A:P,VLOOKUP(L780,'3-Productie normen'!$B$31:$C$45,2,FALSE),FALSE)))/VLOOKUP(B780,'2-Kosten per locatie'!$A$13:$D$30,4,FALSE)</f>
        <v>0</v>
      </c>
      <c r="P780" s="81" t="str">
        <f>VLOOKUP(H780,'3-Productie normen'!A:T,20,FALSE)</f>
        <v>L</v>
      </c>
      <c r="Q780" s="457" t="s">
        <v>710</v>
      </c>
      <c r="S780" s="359">
        <f t="shared" si="63"/>
        <v>11344.439999999999</v>
      </c>
    </row>
    <row r="781" spans="1:19" ht="14.1" customHeight="1">
      <c r="A781" s="71" t="e">
        <f t="shared" si="64"/>
        <v>#REF!</v>
      </c>
      <c r="B781" s="50" t="s">
        <v>669</v>
      </c>
      <c r="C781" s="50" t="s">
        <v>685</v>
      </c>
      <c r="D781" s="431" t="s">
        <v>849</v>
      </c>
      <c r="E781" s="429" t="s">
        <v>193</v>
      </c>
      <c r="F781" s="349" t="s">
        <v>239</v>
      </c>
      <c r="G781" s="85" t="s">
        <v>198</v>
      </c>
      <c r="H781" s="439" t="s">
        <v>195</v>
      </c>
      <c r="I781" s="85" t="s">
        <v>90</v>
      </c>
      <c r="J781" s="342">
        <v>61.83</v>
      </c>
      <c r="K781" s="353">
        <f t="shared" si="61"/>
        <v>200</v>
      </c>
      <c r="L781" s="354">
        <v>200</v>
      </c>
      <c r="M781" s="458" t="str">
        <f>IF(L781="nio","",VLOOKUP(L781,'3-Productie normen'!$B$31:$H$45,3,FALSE))</f>
        <v>5 x per week (40 weken)</v>
      </c>
      <c r="N781" s="355" t="e">
        <f t="shared" si="62"/>
        <v>#DIV/0!</v>
      </c>
      <c r="O781" s="356">
        <f>IF(L781="nio",0,IF(L781&gt;0,VLOOKUP(H781,'3-Productie normen'!A:P,VLOOKUP(L781,'3-Productie normen'!$B$31:$C$45,2,FALSE),FALSE)))/VLOOKUP(B781,'2-Kosten per locatie'!$A$13:$D$30,4,FALSE)</f>
        <v>0</v>
      </c>
      <c r="P781" s="81" t="str">
        <f>VLOOKUP(H781,'3-Productie normen'!A:T,20,FALSE)</f>
        <v>V</v>
      </c>
      <c r="Q781" s="457" t="s">
        <v>649</v>
      </c>
      <c r="S781" s="359">
        <f t="shared" si="63"/>
        <v>12366</v>
      </c>
    </row>
    <row r="782" spans="1:19" ht="14.1" customHeight="1">
      <c r="A782" s="71" t="e">
        <f t="shared" si="64"/>
        <v>#REF!</v>
      </c>
      <c r="B782" s="50" t="s">
        <v>669</v>
      </c>
      <c r="C782" s="50" t="s">
        <v>685</v>
      </c>
      <c r="D782" s="431" t="s">
        <v>849</v>
      </c>
      <c r="E782" s="429" t="s">
        <v>193</v>
      </c>
      <c r="F782" s="349" t="s">
        <v>240</v>
      </c>
      <c r="G782" s="85" t="s">
        <v>223</v>
      </c>
      <c r="H782" s="85" t="s">
        <v>16</v>
      </c>
      <c r="I782" s="85" t="s">
        <v>636</v>
      </c>
      <c r="J782" s="342">
        <v>2.62</v>
      </c>
      <c r="K782" s="353">
        <f t="shared" si="61"/>
        <v>201</v>
      </c>
      <c r="L782" s="354">
        <v>201</v>
      </c>
      <c r="M782" s="458" t="str">
        <f>IF(L782="nio","",VLOOKUP(L782,'3-Productie normen'!$B$31:$H$45,3,FALSE))</f>
        <v>5 x per week (40 weken + 1 Zomer refreshbeurt)</v>
      </c>
      <c r="N782" s="355" t="e">
        <f t="shared" si="62"/>
        <v>#DIV/0!</v>
      </c>
      <c r="O782" s="356">
        <f>IF(L782="nio",0,IF(L782&gt;0,VLOOKUP(H782,'3-Productie normen'!A:P,VLOOKUP(L782,'3-Productie normen'!$B$31:$C$45,2,FALSE),FALSE)))/VLOOKUP(B782,'2-Kosten per locatie'!$A$13:$D$30,4,FALSE)</f>
        <v>0</v>
      </c>
      <c r="P782" s="81" t="str">
        <f>VLOOKUP(H782,'3-Productie normen'!A:T,20,FALSE)</f>
        <v>S</v>
      </c>
      <c r="Q782" s="457" t="s">
        <v>695</v>
      </c>
      <c r="S782" s="359">
        <f t="shared" si="63"/>
        <v>526.62</v>
      </c>
    </row>
    <row r="783" spans="1:19" ht="14.1" customHeight="1">
      <c r="A783" s="71" t="e">
        <f t="shared" si="64"/>
        <v>#REF!</v>
      </c>
      <c r="B783" s="50" t="s">
        <v>669</v>
      </c>
      <c r="C783" s="50" t="s">
        <v>685</v>
      </c>
      <c r="D783" s="431" t="s">
        <v>849</v>
      </c>
      <c r="E783" s="429" t="s">
        <v>193</v>
      </c>
      <c r="F783" s="349" t="s">
        <v>241</v>
      </c>
      <c r="G783" s="85" t="s">
        <v>223</v>
      </c>
      <c r="H783" s="85" t="s">
        <v>16</v>
      </c>
      <c r="I783" s="85" t="s">
        <v>636</v>
      </c>
      <c r="J783" s="342">
        <v>2.62</v>
      </c>
      <c r="K783" s="353">
        <f t="shared" si="61"/>
        <v>201</v>
      </c>
      <c r="L783" s="354">
        <v>201</v>
      </c>
      <c r="M783" s="458" t="str">
        <f>IF(L783="nio","",VLOOKUP(L783,'3-Productie normen'!$B$31:$H$45,3,FALSE))</f>
        <v>5 x per week (40 weken + 1 Zomer refreshbeurt)</v>
      </c>
      <c r="N783" s="355" t="e">
        <f t="shared" si="62"/>
        <v>#DIV/0!</v>
      </c>
      <c r="O783" s="356">
        <f>IF(L783="nio",0,IF(L783&gt;0,VLOOKUP(H783,'3-Productie normen'!A:P,VLOOKUP(L783,'3-Productie normen'!$B$31:$C$45,2,FALSE),FALSE)))/VLOOKUP(B783,'2-Kosten per locatie'!$A$13:$D$30,4,FALSE)</f>
        <v>0</v>
      </c>
      <c r="P783" s="81" t="str">
        <f>VLOOKUP(H783,'3-Productie normen'!A:T,20,FALSE)</f>
        <v>S</v>
      </c>
      <c r="Q783" s="457" t="s">
        <v>695</v>
      </c>
      <c r="S783" s="359">
        <f t="shared" si="63"/>
        <v>526.62</v>
      </c>
    </row>
    <row r="784" spans="1:19" ht="14.1" customHeight="1">
      <c r="A784" s="71" t="e">
        <f t="shared" si="64"/>
        <v>#REF!</v>
      </c>
      <c r="B784" s="50" t="s">
        <v>669</v>
      </c>
      <c r="C784" s="50" t="s">
        <v>685</v>
      </c>
      <c r="D784" s="431" t="s">
        <v>849</v>
      </c>
      <c r="E784" s="429" t="s">
        <v>193</v>
      </c>
      <c r="F784" s="349" t="s">
        <v>284</v>
      </c>
      <c r="G784" s="85" t="s">
        <v>282</v>
      </c>
      <c r="H784" s="85" t="s">
        <v>237</v>
      </c>
      <c r="I784" s="85" t="s">
        <v>635</v>
      </c>
      <c r="J784" s="342">
        <v>5.46</v>
      </c>
      <c r="K784" s="353">
        <f t="shared" si="61"/>
        <v>201</v>
      </c>
      <c r="L784" s="354">
        <v>201</v>
      </c>
      <c r="M784" s="458" t="str">
        <f>IF(L784="nio","",VLOOKUP(L784,'3-Productie normen'!$B$31:$H$45,3,FALSE))</f>
        <v>5 x per week (40 weken + 1 Zomer refreshbeurt)</v>
      </c>
      <c r="N784" s="355" t="e">
        <f t="shared" si="62"/>
        <v>#DIV/0!</v>
      </c>
      <c r="O784" s="356">
        <f>IF(L784="nio",0,IF(L784&gt;0,VLOOKUP(H784,'3-Productie normen'!A:P,VLOOKUP(L784,'3-Productie normen'!$B$31:$C$45,2,FALSE),FALSE)))/VLOOKUP(B784,'2-Kosten per locatie'!$A$13:$D$30,4,FALSE)</f>
        <v>0</v>
      </c>
      <c r="P784" s="81" t="str">
        <f>VLOOKUP(H784,'3-Productie normen'!A:T,20,FALSE)</f>
        <v>L</v>
      </c>
      <c r="Q784" s="457" t="s">
        <v>649</v>
      </c>
      <c r="S784" s="359">
        <f t="shared" si="63"/>
        <v>1097.46</v>
      </c>
    </row>
    <row r="785" spans="1:19" ht="14.1" customHeight="1">
      <c r="A785" s="71" t="e">
        <f t="shared" si="64"/>
        <v>#REF!</v>
      </c>
      <c r="B785" s="50" t="s">
        <v>669</v>
      </c>
      <c r="C785" s="50" t="s">
        <v>685</v>
      </c>
      <c r="D785" s="431" t="s">
        <v>849</v>
      </c>
      <c r="E785" s="429" t="s">
        <v>193</v>
      </c>
      <c r="F785" s="349" t="s">
        <v>285</v>
      </c>
      <c r="G785" s="85" t="s">
        <v>223</v>
      </c>
      <c r="H785" s="85" t="s">
        <v>16</v>
      </c>
      <c r="I785" s="85" t="s">
        <v>636</v>
      </c>
      <c r="J785" s="342">
        <v>2.62</v>
      </c>
      <c r="K785" s="353">
        <f t="shared" si="61"/>
        <v>255</v>
      </c>
      <c r="L785" s="354">
        <v>255</v>
      </c>
      <c r="M785" s="458" t="str">
        <f>IF(L785="nio","",VLOOKUP(L785,'3-Productie normen'!$B$31:$H$45,3,FALSE))</f>
        <v>5 x per week (52 weken)</v>
      </c>
      <c r="N785" s="355" t="e">
        <f t="shared" si="62"/>
        <v>#DIV/0!</v>
      </c>
      <c r="O785" s="356">
        <f>IF(L785="nio",0,IF(L785&gt;0,VLOOKUP(H785,'3-Productie normen'!A:P,VLOOKUP(L785,'3-Productie normen'!$B$31:$C$45,2,FALSE),FALSE)))/VLOOKUP(B785,'2-Kosten per locatie'!$A$13:$D$30,4,FALSE)</f>
        <v>0</v>
      </c>
      <c r="P785" s="81" t="str">
        <f>VLOOKUP(H785,'3-Productie normen'!A:T,20,FALSE)</f>
        <v>S</v>
      </c>
      <c r="Q785" s="457" t="s">
        <v>695</v>
      </c>
      <c r="S785" s="359">
        <f t="shared" si="63"/>
        <v>668.1</v>
      </c>
    </row>
    <row r="786" spans="1:19" ht="14.1" customHeight="1">
      <c r="A786" s="71" t="e">
        <f t="shared" si="64"/>
        <v>#REF!</v>
      </c>
      <c r="B786" s="50" t="s">
        <v>669</v>
      </c>
      <c r="C786" s="50" t="s">
        <v>685</v>
      </c>
      <c r="D786" s="431" t="s">
        <v>849</v>
      </c>
      <c r="E786" s="429" t="s">
        <v>193</v>
      </c>
      <c r="F786" s="349" t="s">
        <v>286</v>
      </c>
      <c r="G786" s="85" t="s">
        <v>223</v>
      </c>
      <c r="H786" s="85" t="s">
        <v>16</v>
      </c>
      <c r="I786" s="85" t="s">
        <v>636</v>
      </c>
      <c r="J786" s="342">
        <v>2.62</v>
      </c>
      <c r="K786" s="353">
        <f t="shared" si="61"/>
        <v>255</v>
      </c>
      <c r="L786" s="354">
        <v>255</v>
      </c>
      <c r="M786" s="458" t="str">
        <f>IF(L786="nio","",VLOOKUP(L786,'3-Productie normen'!$B$31:$H$45,3,FALSE))</f>
        <v>5 x per week (52 weken)</v>
      </c>
      <c r="N786" s="355" t="e">
        <f t="shared" si="62"/>
        <v>#DIV/0!</v>
      </c>
      <c r="O786" s="356">
        <f>IF(L786="nio",0,IF(L786&gt;0,VLOOKUP(H786,'3-Productie normen'!A:P,VLOOKUP(L786,'3-Productie normen'!$B$31:$C$45,2,FALSE),FALSE)))/VLOOKUP(B786,'2-Kosten per locatie'!$A$13:$D$30,4,FALSE)</f>
        <v>0</v>
      </c>
      <c r="P786" s="81" t="str">
        <f>VLOOKUP(H786,'3-Productie normen'!A:T,20,FALSE)</f>
        <v>S</v>
      </c>
      <c r="Q786" s="457" t="s">
        <v>695</v>
      </c>
      <c r="S786" s="359">
        <f t="shared" si="63"/>
        <v>668.1</v>
      </c>
    </row>
    <row r="787" spans="1:19" ht="14.1" customHeight="1">
      <c r="A787" s="71" t="e">
        <f t="shared" si="64"/>
        <v>#REF!</v>
      </c>
      <c r="B787" s="50" t="s">
        <v>669</v>
      </c>
      <c r="C787" s="50" t="s">
        <v>685</v>
      </c>
      <c r="D787" s="431" t="s">
        <v>849</v>
      </c>
      <c r="E787" s="429" t="s">
        <v>193</v>
      </c>
      <c r="F787" s="349" t="s">
        <v>287</v>
      </c>
      <c r="G787" s="85" t="s">
        <v>212</v>
      </c>
      <c r="H787" s="62" t="s">
        <v>855</v>
      </c>
      <c r="I787" s="85" t="s">
        <v>90</v>
      </c>
      <c r="J787" s="342">
        <v>1.94</v>
      </c>
      <c r="K787" s="353">
        <f t="shared" si="61"/>
        <v>12</v>
      </c>
      <c r="L787" s="354">
        <v>12</v>
      </c>
      <c r="M787" s="458" t="str">
        <f>IF(L787="nio","",VLOOKUP(L787,'3-Productie normen'!$B$31:$H$45,3,FALSE))</f>
        <v>1 x per maand</v>
      </c>
      <c r="N787" s="355" t="e">
        <f t="shared" si="62"/>
        <v>#DIV/0!</v>
      </c>
      <c r="O787" s="356">
        <f>IF(L787="nio",0,IF(L787&gt;0,VLOOKUP(H787,'3-Productie normen'!A:P,VLOOKUP(L787,'3-Productie normen'!$B$31:$C$45,2,FALSE),FALSE)))/VLOOKUP(B787,'2-Kosten per locatie'!$A$13:$D$30,4,FALSE)</f>
        <v>0</v>
      </c>
      <c r="P787" s="81" t="str">
        <f>VLOOKUP(H787,'3-Productie normen'!A:T,20,FALSE)</f>
        <v>V</v>
      </c>
      <c r="Q787" s="457" t="s">
        <v>692</v>
      </c>
      <c r="S787" s="359">
        <f t="shared" si="63"/>
        <v>23.28</v>
      </c>
    </row>
    <row r="788" spans="1:19" ht="14.1" customHeight="1">
      <c r="A788" s="71" t="e">
        <f t="shared" si="64"/>
        <v>#REF!</v>
      </c>
      <c r="B788" s="50" t="s">
        <v>669</v>
      </c>
      <c r="C788" s="50" t="s">
        <v>685</v>
      </c>
      <c r="D788" s="431" t="s">
        <v>849</v>
      </c>
      <c r="E788" s="429" t="s">
        <v>193</v>
      </c>
      <c r="F788" s="349" t="s">
        <v>288</v>
      </c>
      <c r="G788" s="85" t="s">
        <v>219</v>
      </c>
      <c r="H788" s="85" t="s">
        <v>16</v>
      </c>
      <c r="I788" s="85" t="s">
        <v>636</v>
      </c>
      <c r="J788" s="342">
        <v>5.47</v>
      </c>
      <c r="K788" s="353">
        <f t="shared" si="61"/>
        <v>255</v>
      </c>
      <c r="L788" s="354">
        <v>255</v>
      </c>
      <c r="M788" s="458" t="str">
        <f>IF(L788="nio","",VLOOKUP(L788,'3-Productie normen'!$B$31:$H$45,3,FALSE))</f>
        <v>5 x per week (52 weken)</v>
      </c>
      <c r="N788" s="355" t="e">
        <f t="shared" si="62"/>
        <v>#DIV/0!</v>
      </c>
      <c r="O788" s="356">
        <f>IF(L788="nio",0,IF(L788&gt;0,VLOOKUP(H788,'3-Productie normen'!A:P,VLOOKUP(L788,'3-Productie normen'!$B$31:$C$45,2,FALSE),FALSE)))/VLOOKUP(B788,'2-Kosten per locatie'!$A$13:$D$30,4,FALSE)</f>
        <v>0</v>
      </c>
      <c r="P788" s="81" t="str">
        <f>VLOOKUP(H788,'3-Productie normen'!A:T,20,FALSE)</f>
        <v>S</v>
      </c>
      <c r="Q788" s="457" t="s">
        <v>795</v>
      </c>
      <c r="S788" s="359">
        <f t="shared" si="63"/>
        <v>1394.85</v>
      </c>
    </row>
    <row r="789" spans="1:19" ht="14.1" customHeight="1">
      <c r="A789" s="71" t="e">
        <f t="shared" si="64"/>
        <v>#REF!</v>
      </c>
      <c r="B789" s="50" t="s">
        <v>669</v>
      </c>
      <c r="C789" s="50" t="s">
        <v>685</v>
      </c>
      <c r="D789" s="431" t="s">
        <v>850</v>
      </c>
      <c r="E789" s="429" t="s">
        <v>193</v>
      </c>
      <c r="F789" s="349" t="s">
        <v>290</v>
      </c>
      <c r="G789" s="85" t="s">
        <v>238</v>
      </c>
      <c r="H789" s="64" t="s">
        <v>540</v>
      </c>
      <c r="I789" s="85" t="s">
        <v>635</v>
      </c>
      <c r="J789" s="342">
        <v>77.680000000000007</v>
      </c>
      <c r="K789" s="353">
        <f t="shared" si="61"/>
        <v>201</v>
      </c>
      <c r="L789" s="354">
        <v>201</v>
      </c>
      <c r="M789" s="458" t="str">
        <f>IF(L789="nio","",VLOOKUP(L789,'3-Productie normen'!$B$31:$H$45,3,FALSE))</f>
        <v>5 x per week (40 weken + 1 Zomer refreshbeurt)</v>
      </c>
      <c r="N789" s="355" t="e">
        <f t="shared" si="62"/>
        <v>#DIV/0!</v>
      </c>
      <c r="O789" s="356">
        <f>IF(L789="nio",0,IF(L789&gt;0,VLOOKUP(H789,'3-Productie normen'!A:P,VLOOKUP(L789,'3-Productie normen'!$B$31:$C$45,2,FALSE),FALSE)))/VLOOKUP(B789,'2-Kosten per locatie'!$A$13:$D$30,4,FALSE)</f>
        <v>0</v>
      </c>
      <c r="P789" s="81" t="str">
        <f>VLOOKUP(H789,'3-Productie normen'!A:T,20,FALSE)</f>
        <v>V</v>
      </c>
      <c r="Q789" s="457" t="s">
        <v>704</v>
      </c>
      <c r="S789" s="359">
        <f t="shared" si="63"/>
        <v>15613.680000000002</v>
      </c>
    </row>
    <row r="790" spans="1:19" ht="14.1" customHeight="1">
      <c r="A790" s="71" t="e">
        <f t="shared" si="64"/>
        <v>#REF!</v>
      </c>
      <c r="B790" s="50" t="s">
        <v>669</v>
      </c>
      <c r="C790" s="50" t="s">
        <v>685</v>
      </c>
      <c r="D790" s="431" t="s">
        <v>849</v>
      </c>
      <c r="E790" s="429" t="s">
        <v>193</v>
      </c>
      <c r="F790" s="349" t="s">
        <v>291</v>
      </c>
      <c r="G790" s="85" t="s">
        <v>206</v>
      </c>
      <c r="H790" s="62" t="s">
        <v>855</v>
      </c>
      <c r="I790" s="85" t="s">
        <v>635</v>
      </c>
      <c r="J790" s="342">
        <v>9.66</v>
      </c>
      <c r="K790" s="353">
        <f t="shared" si="61"/>
        <v>12</v>
      </c>
      <c r="L790" s="354">
        <v>12</v>
      </c>
      <c r="M790" s="458" t="str">
        <f>IF(L790="nio","",VLOOKUP(L790,'3-Productie normen'!$B$31:$H$45,3,FALSE))</f>
        <v>1 x per maand</v>
      </c>
      <c r="N790" s="355" t="e">
        <f t="shared" si="62"/>
        <v>#DIV/0!</v>
      </c>
      <c r="O790" s="356">
        <f>IF(L790="nio",0,IF(L790&gt;0,VLOOKUP(H790,'3-Productie normen'!A:P,VLOOKUP(L790,'3-Productie normen'!$B$31:$C$45,2,FALSE),FALSE)))/VLOOKUP(B790,'2-Kosten per locatie'!$A$13:$D$30,4,FALSE)</f>
        <v>0</v>
      </c>
      <c r="P790" s="81" t="str">
        <f>VLOOKUP(H790,'3-Productie normen'!A:T,20,FALSE)</f>
        <v>V</v>
      </c>
      <c r="Q790" s="457" t="s">
        <v>796</v>
      </c>
      <c r="S790" s="359">
        <f t="shared" si="63"/>
        <v>115.92</v>
      </c>
    </row>
    <row r="791" spans="1:19" ht="14.1" customHeight="1">
      <c r="A791" s="71" t="e">
        <f t="shared" si="64"/>
        <v>#REF!</v>
      </c>
      <c r="B791" s="50" t="s">
        <v>669</v>
      </c>
      <c r="C791" s="50" t="s">
        <v>685</v>
      </c>
      <c r="D791" s="431" t="s">
        <v>849</v>
      </c>
      <c r="E791" s="429" t="s">
        <v>193</v>
      </c>
      <c r="F791" s="349" t="s">
        <v>292</v>
      </c>
      <c r="G791" s="85" t="s">
        <v>516</v>
      </c>
      <c r="H791" s="64" t="s">
        <v>874</v>
      </c>
      <c r="I791" s="85" t="s">
        <v>641</v>
      </c>
      <c r="J791" s="342">
        <v>134</v>
      </c>
      <c r="K791" s="353" t="str">
        <f t="shared" si="61"/>
        <v>nio</v>
      </c>
      <c r="L791" s="354" t="s">
        <v>659</v>
      </c>
      <c r="M791" s="458" t="str">
        <f>IF(L791="nio","",VLOOKUP(L791,'3-Productie normen'!$B$31:$H$45,3,FALSE))</f>
        <v/>
      </c>
      <c r="N791" s="355">
        <f t="shared" si="62"/>
        <v>0</v>
      </c>
      <c r="O791" s="356">
        <f>IF(L791="nio",0,IF(L791&gt;0,VLOOKUP(H791,'3-Productie normen'!A:P,VLOOKUP(L791,'3-Productie normen'!$B$31:$C$45,2,FALSE),FALSE)))/VLOOKUP(B791,'2-Kosten per locatie'!$A$13:$D$30,4,FALSE)</f>
        <v>0</v>
      </c>
      <c r="P791" s="81">
        <f>VLOOKUP(H791,'3-Productie normen'!A:T,20,FALSE)</f>
        <v>0</v>
      </c>
      <c r="Q791" s="457" t="s">
        <v>649</v>
      </c>
      <c r="S791" s="359">
        <f t="shared" si="63"/>
        <v>0</v>
      </c>
    </row>
    <row r="792" spans="1:19" ht="14.1" customHeight="1">
      <c r="A792" s="71" t="e">
        <f t="shared" si="64"/>
        <v>#REF!</v>
      </c>
      <c r="B792" s="50" t="s">
        <v>669</v>
      </c>
      <c r="C792" s="50" t="s">
        <v>685</v>
      </c>
      <c r="D792" s="431" t="s">
        <v>849</v>
      </c>
      <c r="E792" s="429" t="s">
        <v>193</v>
      </c>
      <c r="F792" s="349" t="s">
        <v>293</v>
      </c>
      <c r="G792" s="85" t="s">
        <v>209</v>
      </c>
      <c r="H792" s="64" t="s">
        <v>874</v>
      </c>
      <c r="I792" s="85" t="s">
        <v>641</v>
      </c>
      <c r="J792" s="342">
        <v>6.27</v>
      </c>
      <c r="K792" s="353" t="str">
        <f t="shared" si="61"/>
        <v>nio</v>
      </c>
      <c r="L792" s="354" t="s">
        <v>659</v>
      </c>
      <c r="M792" s="458" t="str">
        <f>IF(L792="nio","",VLOOKUP(L792,'3-Productie normen'!$B$31:$H$45,3,FALSE))</f>
        <v/>
      </c>
      <c r="N792" s="355">
        <f t="shared" si="62"/>
        <v>0</v>
      </c>
      <c r="O792" s="356">
        <f>IF(L792="nio",0,IF(L792&gt;0,VLOOKUP(H792,'3-Productie normen'!A:P,VLOOKUP(L792,'3-Productie normen'!$B$31:$C$45,2,FALSE),FALSE)))/VLOOKUP(B792,'2-Kosten per locatie'!$A$13:$D$30,4,FALSE)</f>
        <v>0</v>
      </c>
      <c r="P792" s="81">
        <f>VLOOKUP(H792,'3-Productie normen'!A:T,20,FALSE)</f>
        <v>0</v>
      </c>
      <c r="Q792" s="457" t="s">
        <v>649</v>
      </c>
      <c r="S792" s="359">
        <f t="shared" si="63"/>
        <v>0</v>
      </c>
    </row>
    <row r="793" spans="1:19" ht="14.1" customHeight="1">
      <c r="A793" s="71" t="e">
        <f t="shared" si="64"/>
        <v>#REF!</v>
      </c>
      <c r="B793" s="50" t="s">
        <v>669</v>
      </c>
      <c r="C793" s="50" t="s">
        <v>685</v>
      </c>
      <c r="D793" s="431" t="s">
        <v>849</v>
      </c>
      <c r="E793" s="429" t="s">
        <v>193</v>
      </c>
      <c r="F793" s="349" t="s">
        <v>294</v>
      </c>
      <c r="G793" s="85" t="s">
        <v>209</v>
      </c>
      <c r="H793" s="64" t="s">
        <v>874</v>
      </c>
      <c r="I793" s="85" t="s">
        <v>641</v>
      </c>
      <c r="J793" s="342">
        <v>6.27</v>
      </c>
      <c r="K793" s="353" t="str">
        <f t="shared" si="61"/>
        <v>nio</v>
      </c>
      <c r="L793" s="354" t="s">
        <v>659</v>
      </c>
      <c r="M793" s="458" t="str">
        <f>IF(L793="nio","",VLOOKUP(L793,'3-Productie normen'!$B$31:$H$45,3,FALSE))</f>
        <v/>
      </c>
      <c r="N793" s="355">
        <f t="shared" si="62"/>
        <v>0</v>
      </c>
      <c r="O793" s="356">
        <f>IF(L793="nio",0,IF(L793&gt;0,VLOOKUP(H793,'3-Productie normen'!A:P,VLOOKUP(L793,'3-Productie normen'!$B$31:$C$45,2,FALSE),FALSE)))/VLOOKUP(B793,'2-Kosten per locatie'!$A$13:$D$30,4,FALSE)</f>
        <v>0</v>
      </c>
      <c r="P793" s="81">
        <f>VLOOKUP(H793,'3-Productie normen'!A:T,20,FALSE)</f>
        <v>0</v>
      </c>
      <c r="Q793" s="457" t="s">
        <v>649</v>
      </c>
      <c r="S793" s="359">
        <f t="shared" si="63"/>
        <v>0</v>
      </c>
    </row>
    <row r="794" spans="1:19" ht="14.1" customHeight="1">
      <c r="A794" s="71" t="e">
        <f t="shared" si="64"/>
        <v>#REF!</v>
      </c>
      <c r="B794" s="50" t="s">
        <v>669</v>
      </c>
      <c r="C794" s="50" t="s">
        <v>685</v>
      </c>
      <c r="D794" s="431" t="s">
        <v>849</v>
      </c>
      <c r="E794" s="429" t="s">
        <v>193</v>
      </c>
      <c r="F794" s="349" t="s">
        <v>295</v>
      </c>
      <c r="G794" s="85" t="s">
        <v>516</v>
      </c>
      <c r="H794" s="64" t="s">
        <v>874</v>
      </c>
      <c r="I794" s="85" t="s">
        <v>641</v>
      </c>
      <c r="J794" s="342">
        <v>73.59</v>
      </c>
      <c r="K794" s="353" t="str">
        <f t="shared" si="61"/>
        <v>nio</v>
      </c>
      <c r="L794" s="354" t="s">
        <v>659</v>
      </c>
      <c r="M794" s="458" t="str">
        <f>IF(L794="nio","",VLOOKUP(L794,'3-Productie normen'!$B$31:$H$45,3,FALSE))</f>
        <v/>
      </c>
      <c r="N794" s="355">
        <f t="shared" si="62"/>
        <v>0</v>
      </c>
      <c r="O794" s="356">
        <f>IF(L794="nio",0,IF(L794&gt;0,VLOOKUP(H794,'3-Productie normen'!A:P,VLOOKUP(L794,'3-Productie normen'!$B$31:$C$45,2,FALSE),FALSE)))/VLOOKUP(B794,'2-Kosten per locatie'!$A$13:$D$30,4,FALSE)</f>
        <v>0</v>
      </c>
      <c r="P794" s="81">
        <f>VLOOKUP(H794,'3-Productie normen'!A:T,20,FALSE)</f>
        <v>0</v>
      </c>
      <c r="Q794" s="457" t="s">
        <v>649</v>
      </c>
      <c r="S794" s="359">
        <f t="shared" si="63"/>
        <v>0</v>
      </c>
    </row>
    <row r="795" spans="1:19" ht="14.1" customHeight="1">
      <c r="A795" s="71" t="e">
        <f t="shared" si="64"/>
        <v>#REF!</v>
      </c>
      <c r="B795" s="50" t="s">
        <v>669</v>
      </c>
      <c r="C795" s="50" t="s">
        <v>685</v>
      </c>
      <c r="D795" s="431" t="s">
        <v>849</v>
      </c>
      <c r="E795" s="429" t="s">
        <v>193</v>
      </c>
      <c r="F795" s="349" t="s">
        <v>250</v>
      </c>
      <c r="G795" s="85" t="s">
        <v>229</v>
      </c>
      <c r="H795" s="435" t="s">
        <v>865</v>
      </c>
      <c r="I795" s="85" t="s">
        <v>656</v>
      </c>
      <c r="J795" s="342">
        <v>11.24</v>
      </c>
      <c r="K795" s="353">
        <f t="shared" si="61"/>
        <v>200</v>
      </c>
      <c r="L795" s="354">
        <v>200</v>
      </c>
      <c r="M795" s="458" t="str">
        <f>IF(L795="nio","",VLOOKUP(L795,'3-Productie normen'!$B$31:$H$45,3,FALSE))</f>
        <v>5 x per week (40 weken)</v>
      </c>
      <c r="N795" s="355" t="e">
        <f t="shared" si="62"/>
        <v>#DIV/0!</v>
      </c>
      <c r="O795" s="356">
        <f>IF(L795="nio",0,IF(L795&gt;0,VLOOKUP(H795,'3-Productie normen'!A:P,VLOOKUP(L795,'3-Productie normen'!$B$31:$C$45,2,FALSE),FALSE)))/VLOOKUP(B795,'2-Kosten per locatie'!$A$13:$D$30,4,FALSE)</f>
        <v>0</v>
      </c>
      <c r="P795" s="81" t="str">
        <f>VLOOKUP(H795,'3-Productie normen'!A:T,20,FALSE)</f>
        <v>V</v>
      </c>
      <c r="Q795" s="457" t="s">
        <v>797</v>
      </c>
      <c r="S795" s="359">
        <f t="shared" si="63"/>
        <v>2248</v>
      </c>
    </row>
    <row r="796" spans="1:19" ht="14.1" customHeight="1">
      <c r="A796" s="71" t="e">
        <f t="shared" si="64"/>
        <v>#REF!</v>
      </c>
      <c r="B796" s="50" t="s">
        <v>669</v>
      </c>
      <c r="C796" s="50" t="s">
        <v>685</v>
      </c>
      <c r="D796" s="431" t="s">
        <v>849</v>
      </c>
      <c r="E796" s="429" t="s">
        <v>248</v>
      </c>
      <c r="F796" s="349" t="s">
        <v>249</v>
      </c>
      <c r="G796" s="85" t="s">
        <v>198</v>
      </c>
      <c r="H796" s="439" t="s">
        <v>195</v>
      </c>
      <c r="I796" s="85" t="s">
        <v>655</v>
      </c>
      <c r="J796" s="342">
        <v>10.76</v>
      </c>
      <c r="K796" s="353">
        <f t="shared" si="61"/>
        <v>200</v>
      </c>
      <c r="L796" s="354">
        <v>200</v>
      </c>
      <c r="M796" s="458" t="str">
        <f>IF(L796="nio","",VLOOKUP(L796,'3-Productie normen'!$B$31:$H$45,3,FALSE))</f>
        <v>5 x per week (40 weken)</v>
      </c>
      <c r="N796" s="355" t="e">
        <f t="shared" si="62"/>
        <v>#DIV/0!</v>
      </c>
      <c r="O796" s="356">
        <f>IF(L796="nio",0,IF(L796&gt;0,VLOOKUP(H796,'3-Productie normen'!A:P,VLOOKUP(L796,'3-Productie normen'!$B$31:$C$45,2,FALSE),FALSE)))/VLOOKUP(B796,'2-Kosten per locatie'!$A$13:$D$30,4,FALSE)</f>
        <v>0</v>
      </c>
      <c r="P796" s="81" t="str">
        <f>VLOOKUP(H796,'3-Productie normen'!A:T,20,FALSE)</f>
        <v>V</v>
      </c>
      <c r="Q796" s="457" t="s">
        <v>649</v>
      </c>
      <c r="S796" s="359">
        <f t="shared" si="63"/>
        <v>2152</v>
      </c>
    </row>
    <row r="797" spans="1:19" ht="14.1" customHeight="1">
      <c r="A797" s="71" t="e">
        <f t="shared" si="64"/>
        <v>#REF!</v>
      </c>
      <c r="B797" s="50" t="s">
        <v>669</v>
      </c>
      <c r="C797" s="50" t="s">
        <v>685</v>
      </c>
      <c r="D797" s="431" t="s">
        <v>849</v>
      </c>
      <c r="E797" s="429" t="s">
        <v>248</v>
      </c>
      <c r="F797" s="349" t="s">
        <v>251</v>
      </c>
      <c r="G797" s="85" t="s">
        <v>206</v>
      </c>
      <c r="H797" s="62" t="s">
        <v>855</v>
      </c>
      <c r="I797" s="85" t="s">
        <v>635</v>
      </c>
      <c r="J797" s="342">
        <v>5.53</v>
      </c>
      <c r="K797" s="353">
        <f t="shared" si="61"/>
        <v>12</v>
      </c>
      <c r="L797" s="354">
        <v>12</v>
      </c>
      <c r="M797" s="458" t="str">
        <f>IF(L797="nio","",VLOOKUP(L797,'3-Productie normen'!$B$31:$H$45,3,FALSE))</f>
        <v>1 x per maand</v>
      </c>
      <c r="N797" s="355" t="e">
        <f t="shared" si="62"/>
        <v>#DIV/0!</v>
      </c>
      <c r="O797" s="356">
        <f>IF(L797="nio",0,IF(L797&gt;0,VLOOKUP(H797,'3-Productie normen'!A:P,VLOOKUP(L797,'3-Productie normen'!$B$31:$C$45,2,FALSE),FALSE)))/VLOOKUP(B797,'2-Kosten per locatie'!$A$13:$D$30,4,FALSE)</f>
        <v>0</v>
      </c>
      <c r="P797" s="81" t="str">
        <f>VLOOKUP(H797,'3-Productie normen'!A:T,20,FALSE)</f>
        <v>V</v>
      </c>
      <c r="Q797" s="457" t="s">
        <v>649</v>
      </c>
      <c r="S797" s="359">
        <f t="shared" si="63"/>
        <v>66.36</v>
      </c>
    </row>
    <row r="798" spans="1:19" ht="14.1" customHeight="1">
      <c r="A798" s="71" t="e">
        <f t="shared" si="64"/>
        <v>#REF!</v>
      </c>
      <c r="B798" s="50" t="s">
        <v>669</v>
      </c>
      <c r="C798" s="50" t="s">
        <v>685</v>
      </c>
      <c r="D798" s="431" t="s">
        <v>849</v>
      </c>
      <c r="E798" s="429" t="s">
        <v>248</v>
      </c>
      <c r="F798" s="349" t="s">
        <v>253</v>
      </c>
      <c r="G798" s="85" t="s">
        <v>212</v>
      </c>
      <c r="H798" s="62" t="s">
        <v>855</v>
      </c>
      <c r="I798" s="85" t="s">
        <v>90</v>
      </c>
      <c r="J798" s="342">
        <v>2.2599999999999998</v>
      </c>
      <c r="K798" s="353">
        <f t="shared" si="61"/>
        <v>12</v>
      </c>
      <c r="L798" s="354">
        <v>12</v>
      </c>
      <c r="M798" s="458" t="str">
        <f>IF(L798="nio","",VLOOKUP(L798,'3-Productie normen'!$B$31:$H$45,3,FALSE))</f>
        <v>1 x per maand</v>
      </c>
      <c r="N798" s="355" t="e">
        <f t="shared" si="62"/>
        <v>#DIV/0!</v>
      </c>
      <c r="O798" s="356">
        <f>IF(L798="nio",0,IF(L798&gt;0,VLOOKUP(H798,'3-Productie normen'!A:P,VLOOKUP(L798,'3-Productie normen'!$B$31:$C$45,2,FALSE),FALSE)))/VLOOKUP(B798,'2-Kosten per locatie'!$A$13:$D$30,4,FALSE)</f>
        <v>0</v>
      </c>
      <c r="P798" s="81" t="str">
        <f>VLOOKUP(H798,'3-Productie normen'!A:T,20,FALSE)</f>
        <v>V</v>
      </c>
      <c r="Q798" s="457" t="s">
        <v>692</v>
      </c>
      <c r="S798" s="359">
        <f t="shared" si="63"/>
        <v>27.119999999999997</v>
      </c>
    </row>
    <row r="799" spans="1:19" ht="14.1" customHeight="1">
      <c r="A799" s="71" t="e">
        <f t="shared" si="64"/>
        <v>#REF!</v>
      </c>
      <c r="B799" s="50" t="s">
        <v>669</v>
      </c>
      <c r="C799" s="50" t="s">
        <v>685</v>
      </c>
      <c r="D799" s="431" t="s">
        <v>849</v>
      </c>
      <c r="E799" s="429" t="s">
        <v>248</v>
      </c>
      <c r="F799" s="349" t="s">
        <v>255</v>
      </c>
      <c r="G799" s="85" t="s">
        <v>198</v>
      </c>
      <c r="H799" s="439" t="s">
        <v>195</v>
      </c>
      <c r="I799" s="85" t="s">
        <v>635</v>
      </c>
      <c r="J799" s="342">
        <v>61.9</v>
      </c>
      <c r="K799" s="353">
        <f t="shared" si="61"/>
        <v>200</v>
      </c>
      <c r="L799" s="354">
        <v>200</v>
      </c>
      <c r="M799" s="458" t="str">
        <f>IF(L799="nio","",VLOOKUP(L799,'3-Productie normen'!$B$31:$H$45,3,FALSE))</f>
        <v>5 x per week (40 weken)</v>
      </c>
      <c r="N799" s="355" t="e">
        <f t="shared" si="62"/>
        <v>#DIV/0!</v>
      </c>
      <c r="O799" s="356">
        <f>IF(L799="nio",0,IF(L799&gt;0,VLOOKUP(H799,'3-Productie normen'!A:P,VLOOKUP(L799,'3-Productie normen'!$B$31:$C$45,2,FALSE),FALSE)))/VLOOKUP(B799,'2-Kosten per locatie'!$A$13:$D$30,4,FALSE)</f>
        <v>0</v>
      </c>
      <c r="P799" s="81" t="str">
        <f>VLOOKUP(H799,'3-Productie normen'!A:T,20,FALSE)</f>
        <v>V</v>
      </c>
      <c r="Q799" s="457" t="s">
        <v>649</v>
      </c>
      <c r="S799" s="359">
        <f t="shared" si="63"/>
        <v>12380</v>
      </c>
    </row>
    <row r="800" spans="1:19" ht="14.1" customHeight="1">
      <c r="A800" s="71" t="e">
        <f t="shared" si="64"/>
        <v>#REF!</v>
      </c>
      <c r="B800" s="50" t="s">
        <v>669</v>
      </c>
      <c r="C800" s="50" t="s">
        <v>685</v>
      </c>
      <c r="D800" s="431" t="s">
        <v>849</v>
      </c>
      <c r="E800" s="429" t="s">
        <v>248</v>
      </c>
      <c r="F800" s="349" t="s">
        <v>257</v>
      </c>
      <c r="G800" s="85" t="s">
        <v>270</v>
      </c>
      <c r="H800" s="85" t="s">
        <v>237</v>
      </c>
      <c r="I800" s="85" t="s">
        <v>635</v>
      </c>
      <c r="J800" s="342">
        <v>56.38</v>
      </c>
      <c r="K800" s="353">
        <f t="shared" si="61"/>
        <v>201</v>
      </c>
      <c r="L800" s="354">
        <v>201</v>
      </c>
      <c r="M800" s="458" t="str">
        <f>IF(L800="nio","",VLOOKUP(L800,'3-Productie normen'!$B$31:$H$45,3,FALSE))</f>
        <v>5 x per week (40 weken + 1 Zomer refreshbeurt)</v>
      </c>
      <c r="N800" s="355" t="e">
        <f t="shared" si="62"/>
        <v>#DIV/0!</v>
      </c>
      <c r="O800" s="356">
        <f>IF(L800="nio",0,IF(L800&gt;0,VLOOKUP(H800,'3-Productie normen'!A:P,VLOOKUP(L800,'3-Productie normen'!$B$31:$C$45,2,FALSE),FALSE)))/VLOOKUP(B800,'2-Kosten per locatie'!$A$13:$D$30,4,FALSE)</f>
        <v>0</v>
      </c>
      <c r="P800" s="81" t="str">
        <f>VLOOKUP(H800,'3-Productie normen'!A:T,20,FALSE)</f>
        <v>L</v>
      </c>
      <c r="Q800" s="457" t="s">
        <v>707</v>
      </c>
      <c r="S800" s="359">
        <f t="shared" si="63"/>
        <v>11332.380000000001</v>
      </c>
    </row>
    <row r="801" spans="1:19" ht="14.1" customHeight="1">
      <c r="A801" s="71" t="e">
        <f t="shared" si="64"/>
        <v>#REF!</v>
      </c>
      <c r="B801" s="50" t="s">
        <v>669</v>
      </c>
      <c r="C801" s="50" t="s">
        <v>685</v>
      </c>
      <c r="D801" s="431" t="s">
        <v>849</v>
      </c>
      <c r="E801" s="429" t="s">
        <v>248</v>
      </c>
      <c r="F801" s="349" t="s">
        <v>258</v>
      </c>
      <c r="G801" s="85" t="s">
        <v>270</v>
      </c>
      <c r="H801" s="85" t="s">
        <v>237</v>
      </c>
      <c r="I801" s="85" t="s">
        <v>635</v>
      </c>
      <c r="J801" s="342">
        <v>56.52</v>
      </c>
      <c r="K801" s="353">
        <f t="shared" si="61"/>
        <v>201</v>
      </c>
      <c r="L801" s="354">
        <v>201</v>
      </c>
      <c r="M801" s="458" t="str">
        <f>IF(L801="nio","",VLOOKUP(L801,'3-Productie normen'!$B$31:$H$45,3,FALSE))</f>
        <v>5 x per week (40 weken + 1 Zomer refreshbeurt)</v>
      </c>
      <c r="N801" s="355" t="e">
        <f t="shared" si="62"/>
        <v>#DIV/0!</v>
      </c>
      <c r="O801" s="356">
        <f>IF(L801="nio",0,IF(L801&gt;0,VLOOKUP(H801,'3-Productie normen'!A:P,VLOOKUP(L801,'3-Productie normen'!$B$31:$C$45,2,FALSE),FALSE)))/VLOOKUP(B801,'2-Kosten per locatie'!$A$13:$D$30,4,FALSE)</f>
        <v>0</v>
      </c>
      <c r="P801" s="81" t="str">
        <f>VLOOKUP(H801,'3-Productie normen'!A:T,20,FALSE)</f>
        <v>L</v>
      </c>
      <c r="Q801" s="457" t="s">
        <v>708</v>
      </c>
      <c r="S801" s="359">
        <f t="shared" si="63"/>
        <v>11360.52</v>
      </c>
    </row>
    <row r="802" spans="1:19" ht="14.1" customHeight="1">
      <c r="A802" s="71" t="e">
        <f t="shared" si="64"/>
        <v>#REF!</v>
      </c>
      <c r="B802" s="50" t="s">
        <v>669</v>
      </c>
      <c r="C802" s="50" t="s">
        <v>685</v>
      </c>
      <c r="D802" s="431" t="s">
        <v>849</v>
      </c>
      <c r="E802" s="429" t="s">
        <v>248</v>
      </c>
      <c r="F802" s="349" t="s">
        <v>259</v>
      </c>
      <c r="G802" s="85" t="s">
        <v>270</v>
      </c>
      <c r="H802" s="85" t="s">
        <v>237</v>
      </c>
      <c r="I802" s="85" t="s">
        <v>635</v>
      </c>
      <c r="J802" s="342">
        <v>56.44</v>
      </c>
      <c r="K802" s="353">
        <f t="shared" si="61"/>
        <v>201</v>
      </c>
      <c r="L802" s="354">
        <v>201</v>
      </c>
      <c r="M802" s="458" t="str">
        <f>IF(L802="nio","",VLOOKUP(L802,'3-Productie normen'!$B$31:$H$45,3,FALSE))</f>
        <v>5 x per week (40 weken + 1 Zomer refreshbeurt)</v>
      </c>
      <c r="N802" s="355" t="e">
        <f t="shared" si="62"/>
        <v>#DIV/0!</v>
      </c>
      <c r="O802" s="356">
        <f>IF(L802="nio",0,IF(L802&gt;0,VLOOKUP(H802,'3-Productie normen'!A:P,VLOOKUP(L802,'3-Productie normen'!$B$31:$C$45,2,FALSE),FALSE)))/VLOOKUP(B802,'2-Kosten per locatie'!$A$13:$D$30,4,FALSE)</f>
        <v>0</v>
      </c>
      <c r="P802" s="81" t="str">
        <f>VLOOKUP(H802,'3-Productie normen'!A:T,20,FALSE)</f>
        <v>L</v>
      </c>
      <c r="Q802" s="457" t="s">
        <v>746</v>
      </c>
      <c r="S802" s="359">
        <f t="shared" si="63"/>
        <v>11344.439999999999</v>
      </c>
    </row>
    <row r="803" spans="1:19" ht="14.1" customHeight="1">
      <c r="A803" s="71" t="e">
        <f t="shared" si="64"/>
        <v>#REF!</v>
      </c>
      <c r="B803" s="50" t="s">
        <v>669</v>
      </c>
      <c r="C803" s="50" t="s">
        <v>685</v>
      </c>
      <c r="D803" s="431" t="s">
        <v>849</v>
      </c>
      <c r="E803" s="429" t="s">
        <v>248</v>
      </c>
      <c r="F803" s="349" t="s">
        <v>260</v>
      </c>
      <c r="G803" s="85" t="s">
        <v>223</v>
      </c>
      <c r="H803" s="85" t="s">
        <v>16</v>
      </c>
      <c r="I803" s="85" t="s">
        <v>636</v>
      </c>
      <c r="J803" s="342">
        <v>2.62</v>
      </c>
      <c r="K803" s="353">
        <f t="shared" si="61"/>
        <v>201</v>
      </c>
      <c r="L803" s="354">
        <v>201</v>
      </c>
      <c r="M803" s="458" t="str">
        <f>IF(L803="nio","",VLOOKUP(L803,'3-Productie normen'!$B$31:$H$45,3,FALSE))</f>
        <v>5 x per week (40 weken + 1 Zomer refreshbeurt)</v>
      </c>
      <c r="N803" s="355" t="e">
        <f t="shared" si="62"/>
        <v>#DIV/0!</v>
      </c>
      <c r="O803" s="356">
        <f>IF(L803="nio",0,IF(L803&gt;0,VLOOKUP(H803,'3-Productie normen'!A:P,VLOOKUP(L803,'3-Productie normen'!$B$31:$C$45,2,FALSE),FALSE)))/VLOOKUP(B803,'2-Kosten per locatie'!$A$13:$D$30,4,FALSE)</f>
        <v>0</v>
      </c>
      <c r="P803" s="81" t="str">
        <f>VLOOKUP(H803,'3-Productie normen'!A:T,20,FALSE)</f>
        <v>S</v>
      </c>
      <c r="Q803" s="457" t="s">
        <v>695</v>
      </c>
      <c r="S803" s="359">
        <f t="shared" si="63"/>
        <v>526.62</v>
      </c>
    </row>
    <row r="804" spans="1:19" ht="14.1" customHeight="1">
      <c r="A804" s="71" t="e">
        <f t="shared" si="64"/>
        <v>#REF!</v>
      </c>
      <c r="B804" s="50" t="s">
        <v>669</v>
      </c>
      <c r="C804" s="50" t="s">
        <v>685</v>
      </c>
      <c r="D804" s="431" t="s">
        <v>849</v>
      </c>
      <c r="E804" s="429" t="s">
        <v>248</v>
      </c>
      <c r="F804" s="349" t="s">
        <v>261</v>
      </c>
      <c r="G804" s="85" t="s">
        <v>223</v>
      </c>
      <c r="H804" s="85" t="s">
        <v>16</v>
      </c>
      <c r="I804" s="85" t="s">
        <v>636</v>
      </c>
      <c r="J804" s="342">
        <v>2.62</v>
      </c>
      <c r="K804" s="353">
        <f t="shared" si="61"/>
        <v>201</v>
      </c>
      <c r="L804" s="354">
        <v>201</v>
      </c>
      <c r="M804" s="458" t="str">
        <f>IF(L804="nio","",VLOOKUP(L804,'3-Productie normen'!$B$31:$H$45,3,FALSE))</f>
        <v>5 x per week (40 weken + 1 Zomer refreshbeurt)</v>
      </c>
      <c r="N804" s="355" t="e">
        <f t="shared" si="62"/>
        <v>#DIV/0!</v>
      </c>
      <c r="O804" s="356">
        <f>IF(L804="nio",0,IF(L804&gt;0,VLOOKUP(H804,'3-Productie normen'!A:P,VLOOKUP(L804,'3-Productie normen'!$B$31:$C$45,2,FALSE),FALSE)))/VLOOKUP(B804,'2-Kosten per locatie'!$A$13:$D$30,4,FALSE)</f>
        <v>0</v>
      </c>
      <c r="P804" s="81" t="str">
        <f>VLOOKUP(H804,'3-Productie normen'!A:T,20,FALSE)</f>
        <v>S</v>
      </c>
      <c r="Q804" s="457" t="s">
        <v>695</v>
      </c>
      <c r="S804" s="359">
        <f t="shared" si="63"/>
        <v>526.62</v>
      </c>
    </row>
    <row r="805" spans="1:19" ht="14.1" customHeight="1">
      <c r="A805" s="71" t="e">
        <f t="shared" si="64"/>
        <v>#REF!</v>
      </c>
      <c r="B805" s="50" t="s">
        <v>669</v>
      </c>
      <c r="C805" s="50" t="s">
        <v>685</v>
      </c>
      <c r="D805" s="431" t="s">
        <v>849</v>
      </c>
      <c r="E805" s="429" t="s">
        <v>248</v>
      </c>
      <c r="F805" s="349" t="s">
        <v>262</v>
      </c>
      <c r="G805" s="85" t="s">
        <v>420</v>
      </c>
      <c r="H805" s="85" t="s">
        <v>200</v>
      </c>
      <c r="I805" s="85" t="s">
        <v>635</v>
      </c>
      <c r="J805" s="342">
        <v>5.46</v>
      </c>
      <c r="K805" s="353">
        <f t="shared" si="61"/>
        <v>120</v>
      </c>
      <c r="L805" s="354">
        <v>120</v>
      </c>
      <c r="M805" s="458" t="str">
        <f>IF(L805="nio","",VLOOKUP(L805,'3-Productie normen'!$B$31:$H$45,3,FALSE))</f>
        <v>3 x per week (40 weken)</v>
      </c>
      <c r="N805" s="355" t="e">
        <f t="shared" ref="N805:N807" si="65">IF(L805="nio",0,IF(L805&gt;0,L805*J805/O805,0))</f>
        <v>#DIV/0!</v>
      </c>
      <c r="O805" s="356">
        <f>IF(L805="nio",0,IF(L805&gt;0,VLOOKUP(H805,'3-Productie normen'!A:P,VLOOKUP(L805,'3-Productie normen'!$B$31:$C$45,2,FALSE),FALSE)))/VLOOKUP(B805,'2-Kosten per locatie'!$A$13:$D$30,4,FALSE)</f>
        <v>0</v>
      </c>
      <c r="P805" s="81" t="str">
        <f>VLOOKUP(H805,'3-Productie normen'!A:T,20,FALSE)</f>
        <v>B</v>
      </c>
      <c r="Q805" s="457" t="s">
        <v>649</v>
      </c>
      <c r="S805" s="359">
        <f t="shared" ref="S805:S807" si="66">IF(L805="nio",0,K805*J805)</f>
        <v>655.20000000000005</v>
      </c>
    </row>
    <row r="806" spans="1:19" ht="14.1" customHeight="1">
      <c r="A806" s="71" t="e">
        <f t="shared" ref="A806:A807" si="67">A805+1</f>
        <v>#REF!</v>
      </c>
      <c r="B806" s="50" t="s">
        <v>669</v>
      </c>
      <c r="C806" s="50" t="s">
        <v>685</v>
      </c>
      <c r="D806" s="431" t="s">
        <v>849</v>
      </c>
      <c r="E806" s="429" t="s">
        <v>248</v>
      </c>
      <c r="F806" s="349" t="s">
        <v>263</v>
      </c>
      <c r="G806" s="85" t="s">
        <v>223</v>
      </c>
      <c r="H806" s="85" t="s">
        <v>16</v>
      </c>
      <c r="I806" s="85" t="s">
        <v>636</v>
      </c>
      <c r="J806" s="342">
        <v>2.62</v>
      </c>
      <c r="K806" s="353">
        <f t="shared" ref="K806:K807" si="68">L806</f>
        <v>201</v>
      </c>
      <c r="L806" s="354">
        <v>201</v>
      </c>
      <c r="M806" s="458" t="str">
        <f>IF(L806="nio","",VLOOKUP(L806,'3-Productie normen'!$B$31:$H$45,3,FALSE))</f>
        <v>5 x per week (40 weken + 1 Zomer refreshbeurt)</v>
      </c>
      <c r="N806" s="355" t="e">
        <f t="shared" si="65"/>
        <v>#DIV/0!</v>
      </c>
      <c r="O806" s="356">
        <f>IF(L806="nio",0,IF(L806&gt;0,VLOOKUP(H806,'3-Productie normen'!A:P,VLOOKUP(L806,'3-Productie normen'!$B$31:$C$45,2,FALSE),FALSE)))/VLOOKUP(B806,'2-Kosten per locatie'!$A$13:$D$30,4,FALSE)</f>
        <v>0</v>
      </c>
      <c r="P806" s="81" t="str">
        <f>VLOOKUP(H806,'3-Productie normen'!A:T,20,FALSE)</f>
        <v>S</v>
      </c>
      <c r="Q806" s="457" t="s">
        <v>695</v>
      </c>
      <c r="S806" s="359">
        <f t="shared" si="66"/>
        <v>526.62</v>
      </c>
    </row>
    <row r="807" spans="1:19" ht="14.1" customHeight="1">
      <c r="A807" s="71" t="e">
        <f t="shared" si="67"/>
        <v>#REF!</v>
      </c>
      <c r="B807" s="50" t="s">
        <v>669</v>
      </c>
      <c r="C807" s="50" t="s">
        <v>685</v>
      </c>
      <c r="D807" s="431" t="s">
        <v>849</v>
      </c>
      <c r="E807" s="429" t="s">
        <v>248</v>
      </c>
      <c r="F807" s="349" t="s">
        <v>264</v>
      </c>
      <c r="G807" s="85" t="s">
        <v>223</v>
      </c>
      <c r="H807" s="85" t="s">
        <v>16</v>
      </c>
      <c r="I807" s="85" t="s">
        <v>636</v>
      </c>
      <c r="J807" s="342">
        <v>2.62</v>
      </c>
      <c r="K807" s="353">
        <f t="shared" si="68"/>
        <v>201</v>
      </c>
      <c r="L807" s="354">
        <v>201</v>
      </c>
      <c r="M807" s="458" t="str">
        <f>IF(L807="nio","",VLOOKUP(L807,'3-Productie normen'!$B$31:$H$45,3,FALSE))</f>
        <v>5 x per week (40 weken + 1 Zomer refreshbeurt)</v>
      </c>
      <c r="N807" s="355" t="e">
        <f t="shared" si="65"/>
        <v>#DIV/0!</v>
      </c>
      <c r="O807" s="356">
        <f>IF(L807="nio",0,IF(L807&gt;0,VLOOKUP(H807,'3-Productie normen'!A:P,VLOOKUP(L807,'3-Productie normen'!$B$31:$C$45,2,FALSE),FALSE)))/VLOOKUP(B807,'2-Kosten per locatie'!$A$13:$D$30,4,FALSE)</f>
        <v>0</v>
      </c>
      <c r="P807" s="81" t="str">
        <f>VLOOKUP(H807,'3-Productie normen'!A:T,20,FALSE)</f>
        <v>S</v>
      </c>
      <c r="Q807" s="457" t="s">
        <v>695</v>
      </c>
      <c r="S807" s="359">
        <f t="shared" si="66"/>
        <v>526.62</v>
      </c>
    </row>
    <row r="808" spans="1:19" ht="14.1" customHeight="1">
      <c r="A808" s="71" t="e">
        <f>#REF!+1</f>
        <v>#REF!</v>
      </c>
      <c r="B808" s="50" t="s">
        <v>670</v>
      </c>
      <c r="C808" s="50" t="s">
        <v>686</v>
      </c>
      <c r="D808" s="431" t="s">
        <v>849</v>
      </c>
      <c r="E808" s="429" t="s">
        <v>517</v>
      </c>
      <c r="F808" s="349" t="s">
        <v>194</v>
      </c>
      <c r="G808" s="85" t="s">
        <v>196</v>
      </c>
      <c r="H808" s="439" t="s">
        <v>195</v>
      </c>
      <c r="I808" s="85" t="s">
        <v>634</v>
      </c>
      <c r="J808" s="342">
        <v>5.56</v>
      </c>
      <c r="K808" s="353">
        <f t="shared" ref="K808:K853" si="69">L808</f>
        <v>224</v>
      </c>
      <c r="L808" s="354">
        <v>224</v>
      </c>
      <c r="M808" s="458" t="str">
        <f>IF(L808="nio","",VLOOKUP(L808,'3-Productie normen'!$B$31:$H$45,3,FALSE))</f>
        <v>5 x per week (40 weken) + (12x2 vakantie)</v>
      </c>
      <c r="N808" s="355" t="e">
        <f t="shared" ref="N808:N847" si="70">IF(L808="nio",0,IF(L808&gt;0,L808*J808/O808,0))</f>
        <v>#DIV/0!</v>
      </c>
      <c r="O808" s="356">
        <f>IF(L808="nio",0,IF(L808&gt;0,VLOOKUP(H808,'3-Productie normen'!A:P,VLOOKUP(L808,'3-Productie normen'!$B$31:$C$45,2,FALSE),FALSE)))/VLOOKUP(B808,'2-Kosten per locatie'!$A$13:$D$30,4,FALSE)</f>
        <v>0</v>
      </c>
      <c r="P808" s="81" t="str">
        <f>VLOOKUP(H808,'3-Productie normen'!A:T,20,FALSE)</f>
        <v>V</v>
      </c>
      <c r="Q808" s="457" t="s">
        <v>698</v>
      </c>
      <c r="S808" s="359">
        <f t="shared" ref="S808:S861" si="71">IF(L808="nio",0,K808*J808)</f>
        <v>1245.4399999999998</v>
      </c>
    </row>
    <row r="809" spans="1:19" ht="14.1" customHeight="1">
      <c r="A809" s="71" t="e">
        <f t="shared" ref="A809:A848" si="72">A808+1</f>
        <v>#REF!</v>
      </c>
      <c r="B809" s="50" t="s">
        <v>670</v>
      </c>
      <c r="C809" s="50" t="s">
        <v>686</v>
      </c>
      <c r="D809" s="431" t="s">
        <v>849</v>
      </c>
      <c r="E809" s="429" t="s">
        <v>517</v>
      </c>
      <c r="F809" s="349" t="s">
        <v>197</v>
      </c>
      <c r="G809" s="85" t="s">
        <v>198</v>
      </c>
      <c r="H809" s="439" t="s">
        <v>195</v>
      </c>
      <c r="I809" s="85" t="s">
        <v>90</v>
      </c>
      <c r="J809" s="342">
        <v>278.95</v>
      </c>
      <c r="K809" s="353">
        <f t="shared" si="69"/>
        <v>224</v>
      </c>
      <c r="L809" s="354">
        <v>224</v>
      </c>
      <c r="M809" s="458" t="str">
        <f>IF(L809="nio","",VLOOKUP(L809,'3-Productie normen'!$B$31:$H$45,3,FALSE))</f>
        <v>5 x per week (40 weken) + (12x2 vakantie)</v>
      </c>
      <c r="N809" s="355" t="e">
        <f t="shared" si="70"/>
        <v>#DIV/0!</v>
      </c>
      <c r="O809" s="356">
        <f>IF(L809="nio",0,IF(L809&gt;0,VLOOKUP(H809,'3-Productie normen'!A:P,VLOOKUP(L809,'3-Productie normen'!$B$31:$C$45,2,FALSE),FALSE)))/VLOOKUP(B809,'2-Kosten per locatie'!$A$13:$D$30,4,FALSE)</f>
        <v>0</v>
      </c>
      <c r="P809" s="81" t="str">
        <f>VLOOKUP(H809,'3-Productie normen'!A:T,20,FALSE)</f>
        <v>V</v>
      </c>
      <c r="Q809" s="457" t="s">
        <v>649</v>
      </c>
      <c r="S809" s="359">
        <f t="shared" si="71"/>
        <v>62484.799999999996</v>
      </c>
    </row>
    <row r="810" spans="1:19" ht="14.1" customHeight="1">
      <c r="A810" s="71" t="e">
        <f t="shared" si="72"/>
        <v>#REF!</v>
      </c>
      <c r="B810" s="50" t="s">
        <v>670</v>
      </c>
      <c r="C810" s="50" t="s">
        <v>686</v>
      </c>
      <c r="D810" s="431" t="s">
        <v>849</v>
      </c>
      <c r="E810" s="429" t="s">
        <v>517</v>
      </c>
      <c r="F810" s="349" t="s">
        <v>199</v>
      </c>
      <c r="G810" s="85" t="s">
        <v>449</v>
      </c>
      <c r="H810" s="85" t="s">
        <v>200</v>
      </c>
      <c r="I810" s="85" t="s">
        <v>178</v>
      </c>
      <c r="J810" s="342">
        <v>168.45</v>
      </c>
      <c r="K810" s="353">
        <f t="shared" si="69"/>
        <v>224</v>
      </c>
      <c r="L810" s="354">
        <v>224</v>
      </c>
      <c r="M810" s="458" t="str">
        <f>IF(L810="nio","",VLOOKUP(L810,'3-Productie normen'!$B$31:$H$45,3,FALSE))</f>
        <v>5 x per week (40 weken) + (12x2 vakantie)</v>
      </c>
      <c r="N810" s="355" t="e">
        <f t="shared" si="70"/>
        <v>#DIV/0!</v>
      </c>
      <c r="O810" s="356">
        <f>IF(L810="nio",0,IF(L810&gt;0,VLOOKUP(H810,'3-Productie normen'!A:P,VLOOKUP(L810,'3-Productie normen'!$B$31:$C$45,2,FALSE),FALSE)))/VLOOKUP(B810,'2-Kosten per locatie'!$A$13:$D$30,4,FALSE)</f>
        <v>0</v>
      </c>
      <c r="P810" s="81" t="str">
        <f>VLOOKUP(H810,'3-Productie normen'!A:T,20,FALSE)</f>
        <v>B</v>
      </c>
      <c r="Q810" s="457" t="s">
        <v>799</v>
      </c>
      <c r="S810" s="359">
        <f t="shared" si="71"/>
        <v>37732.799999999996</v>
      </c>
    </row>
    <row r="811" spans="1:19" ht="14.1" customHeight="1">
      <c r="A811" s="71" t="e">
        <f t="shared" si="72"/>
        <v>#REF!</v>
      </c>
      <c r="B811" s="50" t="s">
        <v>670</v>
      </c>
      <c r="C811" s="50" t="s">
        <v>686</v>
      </c>
      <c r="D811" s="431" t="s">
        <v>849</v>
      </c>
      <c r="E811" s="429" t="s">
        <v>517</v>
      </c>
      <c r="F811" s="349" t="s">
        <v>202</v>
      </c>
      <c r="G811" s="85" t="s">
        <v>365</v>
      </c>
      <c r="H811" s="85" t="s">
        <v>200</v>
      </c>
      <c r="I811" s="85" t="s">
        <v>178</v>
      </c>
      <c r="J811" s="342">
        <v>58.18</v>
      </c>
      <c r="K811" s="353">
        <f t="shared" si="69"/>
        <v>224</v>
      </c>
      <c r="L811" s="354">
        <v>224</v>
      </c>
      <c r="M811" s="458" t="str">
        <f>IF(L811="nio","",VLOOKUP(L811,'3-Productie normen'!$B$31:$H$45,3,FALSE))</f>
        <v>5 x per week (40 weken) + (12x2 vakantie)</v>
      </c>
      <c r="N811" s="355" t="e">
        <f t="shared" si="70"/>
        <v>#DIV/0!</v>
      </c>
      <c r="O811" s="356">
        <f>IF(L811="nio",0,IF(L811&gt;0,VLOOKUP(H811,'3-Productie normen'!A:P,VLOOKUP(L811,'3-Productie normen'!$B$31:$C$45,2,FALSE),FALSE)))/VLOOKUP(B811,'2-Kosten per locatie'!$A$13:$D$30,4,FALSE)</f>
        <v>0</v>
      </c>
      <c r="P811" s="81" t="str">
        <f>VLOOKUP(H811,'3-Productie normen'!A:T,20,FALSE)</f>
        <v>B</v>
      </c>
      <c r="Q811" s="457" t="s">
        <v>649</v>
      </c>
      <c r="S811" s="359">
        <f t="shared" si="71"/>
        <v>13032.32</v>
      </c>
    </row>
    <row r="812" spans="1:19" ht="14.1" customHeight="1">
      <c r="A812" s="71" t="e">
        <f t="shared" si="72"/>
        <v>#REF!</v>
      </c>
      <c r="B812" s="50" t="s">
        <v>670</v>
      </c>
      <c r="C812" s="50" t="s">
        <v>686</v>
      </c>
      <c r="D812" s="431" t="s">
        <v>849</v>
      </c>
      <c r="E812" s="429" t="s">
        <v>517</v>
      </c>
      <c r="F812" s="349" t="s">
        <v>204</v>
      </c>
      <c r="G812" s="85" t="s">
        <v>203</v>
      </c>
      <c r="H812" s="64" t="s">
        <v>874</v>
      </c>
      <c r="I812" s="85" t="s">
        <v>635</v>
      </c>
      <c r="J812" s="342">
        <v>3.5</v>
      </c>
      <c r="K812" s="353" t="str">
        <f t="shared" si="69"/>
        <v>nio</v>
      </c>
      <c r="L812" s="354" t="s">
        <v>659</v>
      </c>
      <c r="M812" s="458" t="str">
        <f>IF(L812="nio","",VLOOKUP(L812,'3-Productie normen'!$B$31:$H$45,3,FALSE))</f>
        <v/>
      </c>
      <c r="N812" s="355">
        <f t="shared" si="70"/>
        <v>0</v>
      </c>
      <c r="O812" s="356">
        <f>IF(L812="nio",0,IF(L812&gt;0,VLOOKUP(H812,'3-Productie normen'!A:P,VLOOKUP(L812,'3-Productie normen'!$B$31:$C$45,2,FALSE),FALSE)))/VLOOKUP(B812,'2-Kosten per locatie'!$A$13:$D$30,4,FALSE)</f>
        <v>0</v>
      </c>
      <c r="P812" s="81">
        <f>VLOOKUP(H812,'3-Productie normen'!A:T,20,FALSE)</f>
        <v>0</v>
      </c>
      <c r="Q812" s="457" t="s">
        <v>649</v>
      </c>
      <c r="S812" s="359">
        <f t="shared" si="71"/>
        <v>0</v>
      </c>
    </row>
    <row r="813" spans="1:19" ht="14.1" customHeight="1">
      <c r="A813" s="71" t="e">
        <f t="shared" si="72"/>
        <v>#REF!</v>
      </c>
      <c r="B813" s="50" t="s">
        <v>670</v>
      </c>
      <c r="C813" s="50" t="s">
        <v>686</v>
      </c>
      <c r="D813" s="431" t="s">
        <v>849</v>
      </c>
      <c r="E813" s="429" t="s">
        <v>517</v>
      </c>
      <c r="F813" s="349" t="s">
        <v>205</v>
      </c>
      <c r="G813" s="85" t="s">
        <v>203</v>
      </c>
      <c r="H813" s="64" t="s">
        <v>874</v>
      </c>
      <c r="I813" s="85" t="s">
        <v>91</v>
      </c>
      <c r="J813" s="342">
        <v>1.75</v>
      </c>
      <c r="K813" s="353" t="str">
        <f t="shared" si="69"/>
        <v>nio</v>
      </c>
      <c r="L813" s="354" t="s">
        <v>659</v>
      </c>
      <c r="M813" s="458" t="str">
        <f>IF(L813="nio","",VLOOKUP(L813,'3-Productie normen'!$B$31:$H$45,3,FALSE))</f>
        <v/>
      </c>
      <c r="N813" s="355">
        <f t="shared" si="70"/>
        <v>0</v>
      </c>
      <c r="O813" s="356">
        <f>IF(L813="nio",0,IF(L813&gt;0,VLOOKUP(H813,'3-Productie normen'!A:P,VLOOKUP(L813,'3-Productie normen'!$B$31:$C$45,2,FALSE),FALSE)))/VLOOKUP(B813,'2-Kosten per locatie'!$A$13:$D$30,4,FALSE)</f>
        <v>0</v>
      </c>
      <c r="P813" s="81">
        <f>VLOOKUP(H813,'3-Productie normen'!A:T,20,FALSE)</f>
        <v>0</v>
      </c>
      <c r="Q813" s="457" t="s">
        <v>649</v>
      </c>
      <c r="S813" s="359">
        <f t="shared" si="71"/>
        <v>0</v>
      </c>
    </row>
    <row r="814" spans="1:19" ht="14.1" customHeight="1">
      <c r="A814" s="71" t="e">
        <f t="shared" si="72"/>
        <v>#REF!</v>
      </c>
      <c r="B814" s="50" t="s">
        <v>670</v>
      </c>
      <c r="C814" s="50" t="s">
        <v>686</v>
      </c>
      <c r="D814" s="431" t="s">
        <v>849</v>
      </c>
      <c r="E814" s="429" t="s">
        <v>517</v>
      </c>
      <c r="F814" s="349" t="s">
        <v>207</v>
      </c>
      <c r="G814" s="85" t="s">
        <v>365</v>
      </c>
      <c r="H814" s="85" t="s">
        <v>200</v>
      </c>
      <c r="I814" s="85" t="s">
        <v>178</v>
      </c>
      <c r="J814" s="342">
        <v>28.22</v>
      </c>
      <c r="K814" s="353">
        <f t="shared" si="69"/>
        <v>144</v>
      </c>
      <c r="L814" s="354">
        <v>144</v>
      </c>
      <c r="M814" s="458" t="str">
        <f>IF(L814="nio","",VLOOKUP(L814,'3-Productie normen'!$B$31:$H$45,3,FALSE))</f>
        <v>3 x per week (40 weken) + (12x2 vakantie)</v>
      </c>
      <c r="N814" s="355" t="e">
        <f t="shared" si="70"/>
        <v>#DIV/0!</v>
      </c>
      <c r="O814" s="356">
        <f>IF(L814="nio",0,IF(L814&gt;0,VLOOKUP(H814,'3-Productie normen'!A:P,VLOOKUP(L814,'3-Productie normen'!$B$31:$C$45,2,FALSE),FALSE)))/VLOOKUP(B814,'2-Kosten per locatie'!$A$13:$D$30,4,FALSE)</f>
        <v>0</v>
      </c>
      <c r="P814" s="81" t="str">
        <f>VLOOKUP(H814,'3-Productie normen'!A:T,20,FALSE)</f>
        <v>B</v>
      </c>
      <c r="Q814" s="457" t="s">
        <v>649</v>
      </c>
      <c r="S814" s="359">
        <f t="shared" si="71"/>
        <v>4063.68</v>
      </c>
    </row>
    <row r="815" spans="1:19" ht="14.1" customHeight="1">
      <c r="A815" s="71" t="e">
        <f t="shared" si="72"/>
        <v>#REF!</v>
      </c>
      <c r="B815" s="50" t="s">
        <v>670</v>
      </c>
      <c r="C815" s="50" t="s">
        <v>686</v>
      </c>
      <c r="D815" s="431" t="s">
        <v>849</v>
      </c>
      <c r="E815" s="429" t="s">
        <v>517</v>
      </c>
      <c r="F815" s="349" t="s">
        <v>208</v>
      </c>
      <c r="G815" s="85" t="s">
        <v>365</v>
      </c>
      <c r="H815" s="85" t="s">
        <v>200</v>
      </c>
      <c r="I815" s="85" t="s">
        <v>178</v>
      </c>
      <c r="J815" s="342">
        <v>42.65</v>
      </c>
      <c r="K815" s="353">
        <f t="shared" si="69"/>
        <v>144</v>
      </c>
      <c r="L815" s="354">
        <v>144</v>
      </c>
      <c r="M815" s="458" t="str">
        <f>IF(L815="nio","",VLOOKUP(L815,'3-Productie normen'!$B$31:$H$45,3,FALSE))</f>
        <v>3 x per week (40 weken) + (12x2 vakantie)</v>
      </c>
      <c r="N815" s="355" t="e">
        <f t="shared" si="70"/>
        <v>#DIV/0!</v>
      </c>
      <c r="O815" s="356">
        <f>IF(L815="nio",0,IF(L815&gt;0,VLOOKUP(H815,'3-Productie normen'!A:P,VLOOKUP(L815,'3-Productie normen'!$B$31:$C$45,2,FALSE),FALSE)))/VLOOKUP(B815,'2-Kosten per locatie'!$A$13:$D$30,4,FALSE)</f>
        <v>0</v>
      </c>
      <c r="P815" s="81" t="str">
        <f>VLOOKUP(H815,'3-Productie normen'!A:T,20,FALSE)</f>
        <v>B</v>
      </c>
      <c r="Q815" s="457" t="s">
        <v>649</v>
      </c>
      <c r="S815" s="359">
        <f t="shared" si="71"/>
        <v>6141.5999999999995</v>
      </c>
    </row>
    <row r="816" spans="1:19" ht="14.1" customHeight="1">
      <c r="A816" s="71" t="e">
        <f t="shared" si="72"/>
        <v>#REF!</v>
      </c>
      <c r="B816" s="50" t="s">
        <v>670</v>
      </c>
      <c r="C816" s="50" t="s">
        <v>686</v>
      </c>
      <c r="D816" s="431" t="s">
        <v>849</v>
      </c>
      <c r="E816" s="429" t="s">
        <v>517</v>
      </c>
      <c r="F816" s="349" t="s">
        <v>210</v>
      </c>
      <c r="G816" s="85" t="s">
        <v>365</v>
      </c>
      <c r="H816" s="50" t="s">
        <v>200</v>
      </c>
      <c r="I816" s="85" t="s">
        <v>178</v>
      </c>
      <c r="J816" s="342">
        <v>42.43</v>
      </c>
      <c r="K816" s="353">
        <f t="shared" si="69"/>
        <v>144</v>
      </c>
      <c r="L816" s="354">
        <v>144</v>
      </c>
      <c r="M816" s="458" t="str">
        <f>IF(L816="nio","",VLOOKUP(L816,'3-Productie normen'!$B$31:$H$45,3,FALSE))</f>
        <v>3 x per week (40 weken) + (12x2 vakantie)</v>
      </c>
      <c r="N816" s="355" t="e">
        <f t="shared" si="70"/>
        <v>#DIV/0!</v>
      </c>
      <c r="O816" s="356">
        <f>IF(L816="nio",0,IF(L816&gt;0,VLOOKUP(H816,'3-Productie normen'!A:P,VLOOKUP(L816,'3-Productie normen'!$B$31:$C$45,2,FALSE),FALSE)))/VLOOKUP(B816,'2-Kosten per locatie'!$A$13:$D$30,4,FALSE)</f>
        <v>0</v>
      </c>
      <c r="P816" s="81" t="str">
        <f>VLOOKUP(H816,'3-Productie normen'!A:T,20,FALSE)</f>
        <v>B</v>
      </c>
      <c r="Q816" s="457" t="s">
        <v>649</v>
      </c>
      <c r="S816" s="359">
        <f t="shared" si="71"/>
        <v>6109.92</v>
      </c>
    </row>
    <row r="817" spans="1:19" ht="14.1" customHeight="1">
      <c r="A817" s="71" t="e">
        <f t="shared" si="72"/>
        <v>#REF!</v>
      </c>
      <c r="B817" s="50" t="s">
        <v>670</v>
      </c>
      <c r="C817" s="50" t="s">
        <v>686</v>
      </c>
      <c r="D817" s="431" t="s">
        <v>849</v>
      </c>
      <c r="E817" s="429" t="s">
        <v>517</v>
      </c>
      <c r="F817" s="349" t="s">
        <v>211</v>
      </c>
      <c r="G817" s="85" t="s">
        <v>206</v>
      </c>
      <c r="H817" s="62" t="s">
        <v>855</v>
      </c>
      <c r="I817" s="85" t="s">
        <v>635</v>
      </c>
      <c r="J817" s="342">
        <v>40.25</v>
      </c>
      <c r="K817" s="353">
        <f t="shared" si="69"/>
        <v>12</v>
      </c>
      <c r="L817" s="354">
        <v>12</v>
      </c>
      <c r="M817" s="458" t="str">
        <f>IF(L817="nio","",VLOOKUP(L817,'3-Productie normen'!$B$31:$H$45,3,FALSE))</f>
        <v>1 x per maand</v>
      </c>
      <c r="N817" s="355" t="e">
        <f t="shared" si="70"/>
        <v>#DIV/0!</v>
      </c>
      <c r="O817" s="356">
        <f>IF(L817="nio",0,IF(L817&gt;0,VLOOKUP(H817,'3-Productie normen'!A:P,VLOOKUP(L817,'3-Productie normen'!$B$31:$C$45,2,FALSE),FALSE)))/VLOOKUP(B817,'2-Kosten per locatie'!$A$13:$D$30,4,FALSE)</f>
        <v>0</v>
      </c>
      <c r="P817" s="81" t="str">
        <f>VLOOKUP(H817,'3-Productie normen'!A:T,20,FALSE)</f>
        <v>V</v>
      </c>
      <c r="Q817" s="457" t="s">
        <v>649</v>
      </c>
      <c r="S817" s="359">
        <f t="shared" si="71"/>
        <v>483</v>
      </c>
    </row>
    <row r="818" spans="1:19" ht="14.1" customHeight="1">
      <c r="A818" s="71" t="e">
        <f t="shared" si="72"/>
        <v>#REF!</v>
      </c>
      <c r="B818" s="50" t="s">
        <v>670</v>
      </c>
      <c r="C818" s="50" t="s">
        <v>686</v>
      </c>
      <c r="D818" s="431" t="s">
        <v>849</v>
      </c>
      <c r="E818" s="429" t="s">
        <v>517</v>
      </c>
      <c r="F818" s="349" t="s">
        <v>213</v>
      </c>
      <c r="G818" s="85" t="s">
        <v>203</v>
      </c>
      <c r="H818" s="64" t="s">
        <v>874</v>
      </c>
      <c r="I818" s="85" t="s">
        <v>91</v>
      </c>
      <c r="J818" s="342">
        <v>0.69</v>
      </c>
      <c r="K818" s="353" t="str">
        <f t="shared" si="69"/>
        <v>nio</v>
      </c>
      <c r="L818" s="354" t="s">
        <v>659</v>
      </c>
      <c r="M818" s="458" t="str">
        <f>IF(L818="nio","",VLOOKUP(L818,'3-Productie normen'!$B$31:$H$45,3,FALSE))</f>
        <v/>
      </c>
      <c r="N818" s="355">
        <f t="shared" si="70"/>
        <v>0</v>
      </c>
      <c r="O818" s="356">
        <f>IF(L818="nio",0,IF(L818&gt;0,VLOOKUP(H818,'3-Productie normen'!A:P,VLOOKUP(L818,'3-Productie normen'!$B$31:$C$45,2,FALSE),FALSE)))/VLOOKUP(B818,'2-Kosten per locatie'!$A$13:$D$30,4,FALSE)</f>
        <v>0</v>
      </c>
      <c r="P818" s="81">
        <f>VLOOKUP(H818,'3-Productie normen'!A:T,20,FALSE)</f>
        <v>0</v>
      </c>
      <c r="Q818" s="457" t="s">
        <v>649</v>
      </c>
      <c r="S818" s="359">
        <f t="shared" si="71"/>
        <v>0</v>
      </c>
    </row>
    <row r="819" spans="1:19" ht="14.1" customHeight="1">
      <c r="A819" s="71" t="e">
        <f t="shared" si="72"/>
        <v>#REF!</v>
      </c>
      <c r="B819" s="50" t="s">
        <v>670</v>
      </c>
      <c r="C819" s="50" t="s">
        <v>686</v>
      </c>
      <c r="D819" s="431" t="s">
        <v>849</v>
      </c>
      <c r="E819" s="429" t="s">
        <v>517</v>
      </c>
      <c r="F819" s="349" t="s">
        <v>214</v>
      </c>
      <c r="G819" s="85" t="s">
        <v>206</v>
      </c>
      <c r="H819" s="62" t="s">
        <v>855</v>
      </c>
      <c r="I819" s="85" t="s">
        <v>91</v>
      </c>
      <c r="J819" s="342">
        <v>2.73</v>
      </c>
      <c r="K819" s="353">
        <f t="shared" si="69"/>
        <v>12</v>
      </c>
      <c r="L819" s="354">
        <v>12</v>
      </c>
      <c r="M819" s="458" t="str">
        <f>IF(L819="nio","",VLOOKUP(L819,'3-Productie normen'!$B$31:$H$45,3,FALSE))</f>
        <v>1 x per maand</v>
      </c>
      <c r="N819" s="355" t="e">
        <f t="shared" si="70"/>
        <v>#DIV/0!</v>
      </c>
      <c r="O819" s="356">
        <f>IF(L819="nio",0,IF(L819&gt;0,VLOOKUP(H819,'3-Productie normen'!A:P,VLOOKUP(L819,'3-Productie normen'!$B$31:$C$45,2,FALSE),FALSE)))/VLOOKUP(B819,'2-Kosten per locatie'!$A$13:$D$30,4,FALSE)</f>
        <v>0</v>
      </c>
      <c r="P819" s="81" t="str">
        <f>VLOOKUP(H819,'3-Productie normen'!A:T,20,FALSE)</f>
        <v>V</v>
      </c>
      <c r="Q819" s="457" t="s">
        <v>649</v>
      </c>
      <c r="S819" s="359">
        <f t="shared" si="71"/>
        <v>32.76</v>
      </c>
    </row>
    <row r="820" spans="1:19" ht="14.1" customHeight="1">
      <c r="A820" s="71" t="e">
        <f t="shared" si="72"/>
        <v>#REF!</v>
      </c>
      <c r="B820" s="50" t="s">
        <v>670</v>
      </c>
      <c r="C820" s="50" t="s">
        <v>686</v>
      </c>
      <c r="D820" s="431" t="s">
        <v>849</v>
      </c>
      <c r="E820" s="429" t="s">
        <v>517</v>
      </c>
      <c r="F820" s="349" t="s">
        <v>215</v>
      </c>
      <c r="G820" s="85" t="s">
        <v>203</v>
      </c>
      <c r="H820" s="64" t="s">
        <v>874</v>
      </c>
      <c r="I820" s="85" t="s">
        <v>91</v>
      </c>
      <c r="J820" s="342">
        <v>2.72</v>
      </c>
      <c r="K820" s="353" t="str">
        <f t="shared" si="69"/>
        <v>nio</v>
      </c>
      <c r="L820" s="354" t="s">
        <v>659</v>
      </c>
      <c r="M820" s="458" t="str">
        <f>IF(L820="nio","",VLOOKUP(L820,'3-Productie normen'!$B$31:$H$45,3,FALSE))</f>
        <v/>
      </c>
      <c r="N820" s="355">
        <f t="shared" si="70"/>
        <v>0</v>
      </c>
      <c r="O820" s="356">
        <f>IF(L820="nio",0,IF(L820&gt;0,VLOOKUP(H820,'3-Productie normen'!A:P,VLOOKUP(L820,'3-Productie normen'!$B$31:$C$45,2,FALSE),FALSE)))/VLOOKUP(B820,'2-Kosten per locatie'!$A$13:$D$30,4,FALSE)</f>
        <v>0</v>
      </c>
      <c r="P820" s="81">
        <f>VLOOKUP(H820,'3-Productie normen'!A:T,20,FALSE)</f>
        <v>0</v>
      </c>
      <c r="Q820" s="457" t="s">
        <v>649</v>
      </c>
      <c r="S820" s="359">
        <f t="shared" si="71"/>
        <v>0</v>
      </c>
    </row>
    <row r="821" spans="1:19" ht="14.1" customHeight="1">
      <c r="A821" s="71" t="e">
        <f t="shared" si="72"/>
        <v>#REF!</v>
      </c>
      <c r="B821" s="50" t="s">
        <v>670</v>
      </c>
      <c r="C821" s="50" t="s">
        <v>686</v>
      </c>
      <c r="D821" s="431" t="s">
        <v>849</v>
      </c>
      <c r="E821" s="429" t="s">
        <v>517</v>
      </c>
      <c r="F821" s="349" t="s">
        <v>216</v>
      </c>
      <c r="G821" s="85" t="s">
        <v>198</v>
      </c>
      <c r="H821" s="439" t="s">
        <v>195</v>
      </c>
      <c r="I821" s="85" t="s">
        <v>90</v>
      </c>
      <c r="J821" s="342">
        <v>11.38</v>
      </c>
      <c r="K821" s="353">
        <f t="shared" si="69"/>
        <v>224</v>
      </c>
      <c r="L821" s="354">
        <v>224</v>
      </c>
      <c r="M821" s="458" t="str">
        <f>IF(L821="nio","",VLOOKUP(L821,'3-Productie normen'!$B$31:$H$45,3,FALSE))</f>
        <v>5 x per week (40 weken) + (12x2 vakantie)</v>
      </c>
      <c r="N821" s="355" t="e">
        <f t="shared" si="70"/>
        <v>#DIV/0!</v>
      </c>
      <c r="O821" s="356">
        <f>IF(L821="nio",0,IF(L821&gt;0,VLOOKUP(H821,'3-Productie normen'!A:P,VLOOKUP(L821,'3-Productie normen'!$B$31:$C$45,2,FALSE),FALSE)))/VLOOKUP(B821,'2-Kosten per locatie'!$A$13:$D$30,4,FALSE)</f>
        <v>0</v>
      </c>
      <c r="P821" s="81" t="str">
        <f>VLOOKUP(H821,'3-Productie normen'!A:T,20,FALSE)</f>
        <v>V</v>
      </c>
      <c r="Q821" s="457" t="s">
        <v>649</v>
      </c>
      <c r="S821" s="359">
        <f t="shared" si="71"/>
        <v>2549.1200000000003</v>
      </c>
    </row>
    <row r="822" spans="1:19" ht="14.1" customHeight="1">
      <c r="A822" s="71" t="e">
        <f t="shared" si="72"/>
        <v>#REF!</v>
      </c>
      <c r="B822" s="50" t="s">
        <v>670</v>
      </c>
      <c r="C822" s="50" t="s">
        <v>686</v>
      </c>
      <c r="D822" s="431" t="s">
        <v>849</v>
      </c>
      <c r="E822" s="429" t="s">
        <v>517</v>
      </c>
      <c r="F822" s="349" t="s">
        <v>217</v>
      </c>
      <c r="G822" s="85" t="s">
        <v>198</v>
      </c>
      <c r="H822" s="439" t="s">
        <v>195</v>
      </c>
      <c r="I822" s="85" t="s">
        <v>90</v>
      </c>
      <c r="J822" s="342">
        <v>40.75</v>
      </c>
      <c r="K822" s="353">
        <f t="shared" si="69"/>
        <v>224</v>
      </c>
      <c r="L822" s="354">
        <v>224</v>
      </c>
      <c r="M822" s="458" t="str">
        <f>IF(L822="nio","",VLOOKUP(L822,'3-Productie normen'!$B$31:$H$45,3,FALSE))</f>
        <v>5 x per week (40 weken) + (12x2 vakantie)</v>
      </c>
      <c r="N822" s="355" t="e">
        <f t="shared" si="70"/>
        <v>#DIV/0!</v>
      </c>
      <c r="O822" s="356">
        <f>IF(L822="nio",0,IF(L822&gt;0,VLOOKUP(H822,'3-Productie normen'!A:P,VLOOKUP(L822,'3-Productie normen'!$B$31:$C$45,2,FALSE),FALSE)))/VLOOKUP(B822,'2-Kosten per locatie'!$A$13:$D$30,4,FALSE)</f>
        <v>0</v>
      </c>
      <c r="P822" s="81" t="str">
        <f>VLOOKUP(H822,'3-Productie normen'!A:T,20,FALSE)</f>
        <v>V</v>
      </c>
      <c r="Q822" s="457" t="s">
        <v>649</v>
      </c>
      <c r="S822" s="359">
        <f t="shared" si="71"/>
        <v>9128</v>
      </c>
    </row>
    <row r="823" spans="1:19" ht="14.1" customHeight="1">
      <c r="A823" s="71" t="e">
        <f t="shared" si="72"/>
        <v>#REF!</v>
      </c>
      <c r="B823" s="50" t="s">
        <v>670</v>
      </c>
      <c r="C823" s="50" t="s">
        <v>686</v>
      </c>
      <c r="D823" s="431" t="s">
        <v>849</v>
      </c>
      <c r="E823" s="429" t="s">
        <v>517</v>
      </c>
      <c r="F823" s="349" t="s">
        <v>218</v>
      </c>
      <c r="G823" s="85" t="s">
        <v>365</v>
      </c>
      <c r="H823" s="85" t="s">
        <v>200</v>
      </c>
      <c r="I823" s="85" t="s">
        <v>178</v>
      </c>
      <c r="J823" s="342">
        <v>19.059999999999999</v>
      </c>
      <c r="K823" s="353">
        <f t="shared" si="69"/>
        <v>224</v>
      </c>
      <c r="L823" s="354">
        <v>224</v>
      </c>
      <c r="M823" s="458" t="str">
        <f>IF(L823="nio","",VLOOKUP(L823,'3-Productie normen'!$B$31:$H$45,3,FALSE))</f>
        <v>5 x per week (40 weken) + (12x2 vakantie)</v>
      </c>
      <c r="N823" s="355" t="e">
        <f t="shared" si="70"/>
        <v>#DIV/0!</v>
      </c>
      <c r="O823" s="356">
        <f>IF(L823="nio",0,IF(L823&gt;0,VLOOKUP(H823,'3-Productie normen'!A:P,VLOOKUP(L823,'3-Productie normen'!$B$31:$C$45,2,FALSE),FALSE)))/VLOOKUP(B823,'2-Kosten per locatie'!$A$13:$D$30,4,FALSE)</f>
        <v>0</v>
      </c>
      <c r="P823" s="81" t="str">
        <f>VLOOKUP(H823,'3-Productie normen'!A:T,20,FALSE)</f>
        <v>B</v>
      </c>
      <c r="Q823" s="457" t="s">
        <v>649</v>
      </c>
      <c r="S823" s="359">
        <f t="shared" si="71"/>
        <v>4269.4399999999996</v>
      </c>
    </row>
    <row r="824" spans="1:19" ht="14.1" customHeight="1">
      <c r="A824" s="71" t="e">
        <f t="shared" si="72"/>
        <v>#REF!</v>
      </c>
      <c r="B824" s="50" t="s">
        <v>670</v>
      </c>
      <c r="C824" s="50" t="s">
        <v>686</v>
      </c>
      <c r="D824" s="431" t="s">
        <v>849</v>
      </c>
      <c r="E824" s="429" t="s">
        <v>517</v>
      </c>
      <c r="F824" s="349" t="s">
        <v>220</v>
      </c>
      <c r="G824" s="85" t="s">
        <v>365</v>
      </c>
      <c r="H824" s="85" t="s">
        <v>200</v>
      </c>
      <c r="I824" s="85" t="s">
        <v>178</v>
      </c>
      <c r="J824" s="342">
        <v>19.600000000000001</v>
      </c>
      <c r="K824" s="353">
        <f t="shared" si="69"/>
        <v>224</v>
      </c>
      <c r="L824" s="354">
        <v>224</v>
      </c>
      <c r="M824" s="458" t="str">
        <f>IF(L824="nio","",VLOOKUP(L824,'3-Productie normen'!$B$31:$H$45,3,FALSE))</f>
        <v>5 x per week (40 weken) + (12x2 vakantie)</v>
      </c>
      <c r="N824" s="355" t="e">
        <f t="shared" si="70"/>
        <v>#DIV/0!</v>
      </c>
      <c r="O824" s="356">
        <f>IF(L824="nio",0,IF(L824&gt;0,VLOOKUP(H824,'3-Productie normen'!A:P,VLOOKUP(L824,'3-Productie normen'!$B$31:$C$45,2,FALSE),FALSE)))/VLOOKUP(B824,'2-Kosten per locatie'!$A$13:$D$30,4,FALSE)</f>
        <v>0</v>
      </c>
      <c r="P824" s="81" t="str">
        <f>VLOOKUP(H824,'3-Productie normen'!A:T,20,FALSE)</f>
        <v>B</v>
      </c>
      <c r="Q824" s="457" t="s">
        <v>649</v>
      </c>
      <c r="S824" s="359">
        <f t="shared" si="71"/>
        <v>4390.4000000000005</v>
      </c>
    </row>
    <row r="825" spans="1:19" ht="14.1" customHeight="1">
      <c r="A825" s="71" t="e">
        <f t="shared" si="72"/>
        <v>#REF!</v>
      </c>
      <c r="B825" s="50" t="s">
        <v>670</v>
      </c>
      <c r="C825" s="50" t="s">
        <v>686</v>
      </c>
      <c r="D825" s="431" t="s">
        <v>849</v>
      </c>
      <c r="E825" s="429" t="s">
        <v>517</v>
      </c>
      <c r="F825" s="349" t="s">
        <v>221</v>
      </c>
      <c r="G825" s="85" t="s">
        <v>365</v>
      </c>
      <c r="H825" s="85" t="s">
        <v>200</v>
      </c>
      <c r="I825" s="85" t="s">
        <v>178</v>
      </c>
      <c r="J825" s="342">
        <v>18.850000000000001</v>
      </c>
      <c r="K825" s="353">
        <f t="shared" si="69"/>
        <v>224</v>
      </c>
      <c r="L825" s="354">
        <v>224</v>
      </c>
      <c r="M825" s="458" t="str">
        <f>IF(L825="nio","",VLOOKUP(L825,'3-Productie normen'!$B$31:$H$45,3,FALSE))</f>
        <v>5 x per week (40 weken) + (12x2 vakantie)</v>
      </c>
      <c r="N825" s="355" t="e">
        <f t="shared" si="70"/>
        <v>#DIV/0!</v>
      </c>
      <c r="O825" s="356">
        <f>IF(L825="nio",0,IF(L825&gt;0,VLOOKUP(H825,'3-Productie normen'!A:P,VLOOKUP(L825,'3-Productie normen'!$B$31:$C$45,2,FALSE),FALSE)))/VLOOKUP(B825,'2-Kosten per locatie'!$A$13:$D$30,4,FALSE)</f>
        <v>0</v>
      </c>
      <c r="P825" s="81" t="str">
        <f>VLOOKUP(H825,'3-Productie normen'!A:T,20,FALSE)</f>
        <v>B</v>
      </c>
      <c r="Q825" s="457" t="s">
        <v>649</v>
      </c>
      <c r="S825" s="359">
        <f t="shared" si="71"/>
        <v>4222.4000000000005</v>
      </c>
    </row>
    <row r="826" spans="1:19" ht="14.1" customHeight="1">
      <c r="A826" s="71" t="e">
        <f t="shared" si="72"/>
        <v>#REF!</v>
      </c>
      <c r="B826" s="50" t="s">
        <v>670</v>
      </c>
      <c r="C826" s="50" t="s">
        <v>686</v>
      </c>
      <c r="D826" s="431" t="s">
        <v>849</v>
      </c>
      <c r="E826" s="429" t="s">
        <v>517</v>
      </c>
      <c r="F826" s="349" t="s">
        <v>519</v>
      </c>
      <c r="G826" s="85" t="s">
        <v>365</v>
      </c>
      <c r="H826" s="85" t="s">
        <v>200</v>
      </c>
      <c r="I826" s="85" t="s">
        <v>178</v>
      </c>
      <c r="J826" s="342">
        <v>39.18</v>
      </c>
      <c r="K826" s="353">
        <f t="shared" si="69"/>
        <v>224</v>
      </c>
      <c r="L826" s="354">
        <v>224</v>
      </c>
      <c r="M826" s="458" t="str">
        <f>IF(L826="nio","",VLOOKUP(L826,'3-Productie normen'!$B$31:$H$45,3,FALSE))</f>
        <v>5 x per week (40 weken) + (12x2 vakantie)</v>
      </c>
      <c r="N826" s="355" t="e">
        <f t="shared" si="70"/>
        <v>#DIV/0!</v>
      </c>
      <c r="O826" s="356">
        <f>IF(L826="nio",0,IF(L826&gt;0,VLOOKUP(H826,'3-Productie normen'!A:P,VLOOKUP(L826,'3-Productie normen'!$B$31:$C$45,2,FALSE),FALSE)))/VLOOKUP(B826,'2-Kosten per locatie'!$A$13:$D$30,4,FALSE)</f>
        <v>0</v>
      </c>
      <c r="P826" s="81" t="str">
        <f>VLOOKUP(H826,'3-Productie normen'!A:T,20,FALSE)</f>
        <v>B</v>
      </c>
      <c r="Q826" s="457" t="s">
        <v>649</v>
      </c>
      <c r="S826" s="359">
        <f t="shared" si="71"/>
        <v>8776.32</v>
      </c>
    </row>
    <row r="827" spans="1:19" ht="14.1" customHeight="1">
      <c r="A827" s="71" t="e">
        <f t="shared" si="72"/>
        <v>#REF!</v>
      </c>
      <c r="B827" s="50" t="s">
        <v>670</v>
      </c>
      <c r="C827" s="50" t="s">
        <v>686</v>
      </c>
      <c r="D827" s="431" t="s">
        <v>849</v>
      </c>
      <c r="E827" s="429" t="s">
        <v>517</v>
      </c>
      <c r="F827" s="349" t="s">
        <v>225</v>
      </c>
      <c r="G827" s="85" t="s">
        <v>198</v>
      </c>
      <c r="H827" s="439" t="s">
        <v>195</v>
      </c>
      <c r="I827" s="85" t="s">
        <v>642</v>
      </c>
      <c r="J827" s="342">
        <v>11.28</v>
      </c>
      <c r="K827" s="353">
        <f t="shared" si="69"/>
        <v>224</v>
      </c>
      <c r="L827" s="354">
        <v>224</v>
      </c>
      <c r="M827" s="458" t="str">
        <f>IF(L827="nio","",VLOOKUP(L827,'3-Productie normen'!$B$31:$H$45,3,FALSE))</f>
        <v>5 x per week (40 weken) + (12x2 vakantie)</v>
      </c>
      <c r="N827" s="355" t="e">
        <f t="shared" si="70"/>
        <v>#DIV/0!</v>
      </c>
      <c r="O827" s="356">
        <f>IF(L827="nio",0,IF(L827&gt;0,VLOOKUP(H827,'3-Productie normen'!A:P,VLOOKUP(L827,'3-Productie normen'!$B$31:$C$45,2,FALSE),FALSE)))/VLOOKUP(B827,'2-Kosten per locatie'!$A$13:$D$30,4,FALSE)</f>
        <v>0</v>
      </c>
      <c r="P827" s="81" t="str">
        <f>VLOOKUP(H827,'3-Productie normen'!A:T,20,FALSE)</f>
        <v>V</v>
      </c>
      <c r="Q827" s="457" t="s">
        <v>649</v>
      </c>
      <c r="S827" s="359">
        <f t="shared" si="71"/>
        <v>2526.7199999999998</v>
      </c>
    </row>
    <row r="828" spans="1:19" ht="14.1" customHeight="1">
      <c r="A828" s="71" t="e">
        <f t="shared" si="72"/>
        <v>#REF!</v>
      </c>
      <c r="B828" s="50" t="s">
        <v>670</v>
      </c>
      <c r="C828" s="50" t="s">
        <v>686</v>
      </c>
      <c r="D828" s="431" t="s">
        <v>849</v>
      </c>
      <c r="E828" s="429" t="s">
        <v>517</v>
      </c>
      <c r="F828" s="349" t="s">
        <v>227</v>
      </c>
      <c r="G828" s="85" t="s">
        <v>449</v>
      </c>
      <c r="H828" s="85" t="s">
        <v>200</v>
      </c>
      <c r="I828" s="85" t="s">
        <v>642</v>
      </c>
      <c r="J828" s="342">
        <v>37.25</v>
      </c>
      <c r="K828" s="353">
        <f t="shared" si="69"/>
        <v>224</v>
      </c>
      <c r="L828" s="354">
        <v>224</v>
      </c>
      <c r="M828" s="458" t="str">
        <f>IF(L828="nio","",VLOOKUP(L828,'3-Productie normen'!$B$31:$H$45,3,FALSE))</f>
        <v>5 x per week (40 weken) + (12x2 vakantie)</v>
      </c>
      <c r="N828" s="355" t="e">
        <f t="shared" si="70"/>
        <v>#DIV/0!</v>
      </c>
      <c r="O828" s="356">
        <f>IF(L828="nio",0,IF(L828&gt;0,VLOOKUP(H828,'3-Productie normen'!A:P,VLOOKUP(L828,'3-Productie normen'!$B$31:$C$45,2,FALSE),FALSE)))/VLOOKUP(B828,'2-Kosten per locatie'!$A$13:$D$30,4,FALSE)</f>
        <v>0</v>
      </c>
      <c r="P828" s="81" t="str">
        <f>VLOOKUP(H828,'3-Productie normen'!A:T,20,FALSE)</f>
        <v>B</v>
      </c>
      <c r="Q828" s="457" t="s">
        <v>649</v>
      </c>
      <c r="S828" s="359">
        <f t="shared" si="71"/>
        <v>8344</v>
      </c>
    </row>
    <row r="829" spans="1:19" ht="14.1" customHeight="1">
      <c r="A829" s="71" t="e">
        <f t="shared" si="72"/>
        <v>#REF!</v>
      </c>
      <c r="B829" s="50" t="s">
        <v>670</v>
      </c>
      <c r="C829" s="50" t="s">
        <v>686</v>
      </c>
      <c r="D829" s="431" t="s">
        <v>849</v>
      </c>
      <c r="E829" s="429" t="s">
        <v>517</v>
      </c>
      <c r="F829" s="349" t="s">
        <v>230</v>
      </c>
      <c r="G829" s="85" t="s">
        <v>198</v>
      </c>
      <c r="H829" s="439" t="s">
        <v>195</v>
      </c>
      <c r="I829" s="85" t="s">
        <v>642</v>
      </c>
      <c r="J829" s="342">
        <v>16.059999999999999</v>
      </c>
      <c r="K829" s="353">
        <f t="shared" si="69"/>
        <v>224</v>
      </c>
      <c r="L829" s="354">
        <v>224</v>
      </c>
      <c r="M829" s="458" t="str">
        <f>IF(L829="nio","",VLOOKUP(L829,'3-Productie normen'!$B$31:$H$45,3,FALSE))</f>
        <v>5 x per week (40 weken) + (12x2 vakantie)</v>
      </c>
      <c r="N829" s="355" t="e">
        <f t="shared" si="70"/>
        <v>#DIV/0!</v>
      </c>
      <c r="O829" s="356">
        <f>IF(L829="nio",0,IF(L829&gt;0,VLOOKUP(H829,'3-Productie normen'!A:P,VLOOKUP(L829,'3-Productie normen'!$B$31:$C$45,2,FALSE),FALSE)))/VLOOKUP(B829,'2-Kosten per locatie'!$A$13:$D$30,4,FALSE)</f>
        <v>0</v>
      </c>
      <c r="P829" s="81" t="str">
        <f>VLOOKUP(H829,'3-Productie normen'!A:T,20,FALSE)</f>
        <v>V</v>
      </c>
      <c r="Q829" s="457" t="s">
        <v>649</v>
      </c>
      <c r="S829" s="359">
        <f t="shared" si="71"/>
        <v>3597.4399999999996</v>
      </c>
    </row>
    <row r="830" spans="1:19" ht="14.1" customHeight="1">
      <c r="A830" s="71" t="e">
        <f t="shared" si="72"/>
        <v>#REF!</v>
      </c>
      <c r="B830" s="50" t="s">
        <v>670</v>
      </c>
      <c r="C830" s="50" t="s">
        <v>686</v>
      </c>
      <c r="D830" s="431" t="s">
        <v>849</v>
      </c>
      <c r="E830" s="429" t="s">
        <v>517</v>
      </c>
      <c r="F830" s="349" t="s">
        <v>520</v>
      </c>
      <c r="G830" s="85" t="s">
        <v>198</v>
      </c>
      <c r="H830" s="439" t="s">
        <v>195</v>
      </c>
      <c r="I830" s="85" t="s">
        <v>642</v>
      </c>
      <c r="J830" s="342">
        <v>2.29</v>
      </c>
      <c r="K830" s="353">
        <f t="shared" si="69"/>
        <v>224</v>
      </c>
      <c r="L830" s="354">
        <v>224</v>
      </c>
      <c r="M830" s="458" t="str">
        <f>IF(L830="nio","",VLOOKUP(L830,'3-Productie normen'!$B$31:$H$45,3,FALSE))</f>
        <v>5 x per week (40 weken) + (12x2 vakantie)</v>
      </c>
      <c r="N830" s="355" t="e">
        <f t="shared" si="70"/>
        <v>#DIV/0!</v>
      </c>
      <c r="O830" s="356">
        <f>IF(L830="nio",0,IF(L830&gt;0,VLOOKUP(H830,'3-Productie normen'!A:P,VLOOKUP(L830,'3-Productie normen'!$B$31:$C$45,2,FALSE),FALSE)))/VLOOKUP(B830,'2-Kosten per locatie'!$A$13:$D$30,4,FALSE)</f>
        <v>0</v>
      </c>
      <c r="P830" s="81" t="str">
        <f>VLOOKUP(H830,'3-Productie normen'!A:T,20,FALSE)</f>
        <v>V</v>
      </c>
      <c r="Q830" s="457" t="s">
        <v>649</v>
      </c>
      <c r="S830" s="359">
        <f t="shared" si="71"/>
        <v>512.96</v>
      </c>
    </row>
    <row r="831" spans="1:19" ht="14.1" customHeight="1">
      <c r="A831" s="71" t="e">
        <f t="shared" si="72"/>
        <v>#REF!</v>
      </c>
      <c r="B831" s="50" t="s">
        <v>670</v>
      </c>
      <c r="C831" s="50" t="s">
        <v>686</v>
      </c>
      <c r="D831" s="431" t="s">
        <v>849</v>
      </c>
      <c r="E831" s="429" t="s">
        <v>517</v>
      </c>
      <c r="F831" s="349" t="s">
        <v>521</v>
      </c>
      <c r="G831" s="85" t="s">
        <v>198</v>
      </c>
      <c r="H831" s="439" t="s">
        <v>195</v>
      </c>
      <c r="I831" s="85" t="s">
        <v>642</v>
      </c>
      <c r="J831" s="342">
        <v>2.27</v>
      </c>
      <c r="K831" s="353">
        <f t="shared" si="69"/>
        <v>224</v>
      </c>
      <c r="L831" s="354">
        <v>224</v>
      </c>
      <c r="M831" s="458" t="str">
        <f>IF(L831="nio","",VLOOKUP(L831,'3-Productie normen'!$B$31:$H$45,3,FALSE))</f>
        <v>5 x per week (40 weken) + (12x2 vakantie)</v>
      </c>
      <c r="N831" s="355" t="e">
        <f t="shared" si="70"/>
        <v>#DIV/0!</v>
      </c>
      <c r="O831" s="356">
        <f>IF(L831="nio",0,IF(L831&gt;0,VLOOKUP(H831,'3-Productie normen'!A:P,VLOOKUP(L831,'3-Productie normen'!$B$31:$C$45,2,FALSE),FALSE)))/VLOOKUP(B831,'2-Kosten per locatie'!$A$13:$D$30,4,FALSE)</f>
        <v>0</v>
      </c>
      <c r="P831" s="81" t="str">
        <f>VLOOKUP(H831,'3-Productie normen'!A:T,20,FALSE)</f>
        <v>V</v>
      </c>
      <c r="Q831" s="457" t="s">
        <v>649</v>
      </c>
      <c r="S831" s="359">
        <f t="shared" si="71"/>
        <v>508.48</v>
      </c>
    </row>
    <row r="832" spans="1:19" ht="14.1" customHeight="1">
      <c r="A832" s="71" t="e">
        <f t="shared" si="72"/>
        <v>#REF!</v>
      </c>
      <c r="B832" s="50" t="s">
        <v>670</v>
      </c>
      <c r="C832" s="50" t="s">
        <v>686</v>
      </c>
      <c r="D832" s="431" t="s">
        <v>849</v>
      </c>
      <c r="E832" s="429" t="s">
        <v>517</v>
      </c>
      <c r="F832" s="349" t="s">
        <v>231</v>
      </c>
      <c r="G832" s="85" t="s">
        <v>212</v>
      </c>
      <c r="H832" s="62" t="s">
        <v>855</v>
      </c>
      <c r="I832" s="85" t="s">
        <v>90</v>
      </c>
      <c r="J832" s="342">
        <v>2.6</v>
      </c>
      <c r="K832" s="353">
        <f t="shared" si="69"/>
        <v>12</v>
      </c>
      <c r="L832" s="354">
        <v>12</v>
      </c>
      <c r="M832" s="458" t="str">
        <f>IF(L832="nio","",VLOOKUP(L832,'3-Productie normen'!$B$31:$H$45,3,FALSE))</f>
        <v>1 x per maand</v>
      </c>
      <c r="N832" s="355" t="e">
        <f t="shared" si="70"/>
        <v>#DIV/0!</v>
      </c>
      <c r="O832" s="356">
        <f>IF(L832="nio",0,IF(L832&gt;0,VLOOKUP(H832,'3-Productie normen'!A:P,VLOOKUP(L832,'3-Productie normen'!$B$31:$C$45,2,FALSE),FALSE)))/VLOOKUP(B832,'2-Kosten per locatie'!$A$13:$D$30,4,FALSE)</f>
        <v>0</v>
      </c>
      <c r="P832" s="81" t="str">
        <f>VLOOKUP(H832,'3-Productie normen'!A:T,20,FALSE)</f>
        <v>V</v>
      </c>
      <c r="Q832" s="457" t="s">
        <v>692</v>
      </c>
      <c r="S832" s="359">
        <f t="shared" si="71"/>
        <v>31.200000000000003</v>
      </c>
    </row>
    <row r="833" spans="1:19" ht="14.1" customHeight="1">
      <c r="A833" s="71" t="e">
        <f t="shared" si="72"/>
        <v>#REF!</v>
      </c>
      <c r="B833" s="50" t="s">
        <v>670</v>
      </c>
      <c r="C833" s="50" t="s">
        <v>686</v>
      </c>
      <c r="D833" s="431" t="s">
        <v>849</v>
      </c>
      <c r="E833" s="429" t="s">
        <v>517</v>
      </c>
      <c r="F833" s="349" t="s">
        <v>232</v>
      </c>
      <c r="G833" s="85" t="s">
        <v>219</v>
      </c>
      <c r="H833" s="85" t="s">
        <v>16</v>
      </c>
      <c r="I833" s="85" t="s">
        <v>90</v>
      </c>
      <c r="J833" s="342">
        <v>3.83</v>
      </c>
      <c r="K833" s="353">
        <f t="shared" si="69"/>
        <v>224</v>
      </c>
      <c r="L833" s="354">
        <v>224</v>
      </c>
      <c r="M833" s="458" t="str">
        <f>IF(L833="nio","",VLOOKUP(L833,'3-Productie normen'!$B$31:$H$45,3,FALSE))</f>
        <v>5 x per week (40 weken) + (12x2 vakantie)</v>
      </c>
      <c r="N833" s="355" t="e">
        <f t="shared" si="70"/>
        <v>#DIV/0!</v>
      </c>
      <c r="O833" s="356">
        <f>IF(L833="nio",0,IF(L833&gt;0,VLOOKUP(H833,'3-Productie normen'!A:P,VLOOKUP(L833,'3-Productie normen'!$B$31:$C$45,2,FALSE),FALSE)))/VLOOKUP(B833,'2-Kosten per locatie'!$A$13:$D$30,4,FALSE)</f>
        <v>0</v>
      </c>
      <c r="P833" s="81" t="str">
        <f>VLOOKUP(H833,'3-Productie normen'!A:T,20,FALSE)</f>
        <v>S</v>
      </c>
      <c r="Q833" s="457" t="s">
        <v>800</v>
      </c>
      <c r="S833" s="359">
        <f t="shared" si="71"/>
        <v>857.92000000000007</v>
      </c>
    </row>
    <row r="834" spans="1:19" ht="14.1" customHeight="1">
      <c r="A834" s="71" t="e">
        <f t="shared" si="72"/>
        <v>#REF!</v>
      </c>
      <c r="B834" s="50" t="s">
        <v>670</v>
      </c>
      <c r="C834" s="50" t="s">
        <v>686</v>
      </c>
      <c r="D834" s="431" t="s">
        <v>849</v>
      </c>
      <c r="E834" s="429" t="s">
        <v>517</v>
      </c>
      <c r="F834" s="349" t="s">
        <v>522</v>
      </c>
      <c r="G834" s="85" t="s">
        <v>523</v>
      </c>
      <c r="H834" s="85" t="s">
        <v>16</v>
      </c>
      <c r="I834" s="85" t="s">
        <v>90</v>
      </c>
      <c r="J834" s="342">
        <v>3.69</v>
      </c>
      <c r="K834" s="353">
        <f t="shared" si="69"/>
        <v>224</v>
      </c>
      <c r="L834" s="354">
        <v>224</v>
      </c>
      <c r="M834" s="458" t="str">
        <f>IF(L834="nio","",VLOOKUP(L834,'3-Productie normen'!$B$31:$H$45,3,FALSE))</f>
        <v>5 x per week (40 weken) + (12x2 vakantie)</v>
      </c>
      <c r="N834" s="355" t="e">
        <f t="shared" si="70"/>
        <v>#DIV/0!</v>
      </c>
      <c r="O834" s="356">
        <f>IF(L834="nio",0,IF(L834&gt;0,VLOOKUP(H834,'3-Productie normen'!A:P,VLOOKUP(L834,'3-Productie normen'!$B$31:$C$45,2,FALSE),FALSE)))/VLOOKUP(B834,'2-Kosten per locatie'!$A$13:$D$30,4,FALSE)</f>
        <v>0</v>
      </c>
      <c r="P834" s="81" t="str">
        <f>VLOOKUP(H834,'3-Productie normen'!A:T,20,FALSE)</f>
        <v>S</v>
      </c>
      <c r="Q834" s="457" t="s">
        <v>649</v>
      </c>
      <c r="S834" s="359">
        <f t="shared" si="71"/>
        <v>826.56</v>
      </c>
    </row>
    <row r="835" spans="1:19" ht="14.1" customHeight="1">
      <c r="A835" s="71" t="e">
        <f t="shared" si="72"/>
        <v>#REF!</v>
      </c>
      <c r="B835" s="50" t="s">
        <v>670</v>
      </c>
      <c r="C835" s="50" t="s">
        <v>686</v>
      </c>
      <c r="D835" s="431" t="s">
        <v>849</v>
      </c>
      <c r="E835" s="429" t="s">
        <v>517</v>
      </c>
      <c r="F835" s="349" t="s">
        <v>233</v>
      </c>
      <c r="G835" s="85" t="s">
        <v>223</v>
      </c>
      <c r="H835" s="85" t="s">
        <v>16</v>
      </c>
      <c r="I835" s="85" t="s">
        <v>636</v>
      </c>
      <c r="J835" s="342">
        <v>7.71</v>
      </c>
      <c r="K835" s="353">
        <f t="shared" si="69"/>
        <v>224</v>
      </c>
      <c r="L835" s="354">
        <v>224</v>
      </c>
      <c r="M835" s="458" t="str">
        <f>IF(L835="nio","",VLOOKUP(L835,'3-Productie normen'!$B$31:$H$45,3,FALSE))</f>
        <v>5 x per week (40 weken) + (12x2 vakantie)</v>
      </c>
      <c r="N835" s="355" t="e">
        <f t="shared" si="70"/>
        <v>#DIV/0!</v>
      </c>
      <c r="O835" s="356">
        <f>IF(L835="nio",0,IF(L835&gt;0,VLOOKUP(H835,'3-Productie normen'!A:P,VLOOKUP(L835,'3-Productie normen'!$B$31:$C$45,2,FALSE),FALSE)))/VLOOKUP(B835,'2-Kosten per locatie'!$A$13:$D$30,4,FALSE)</f>
        <v>0</v>
      </c>
      <c r="P835" s="81" t="str">
        <f>VLOOKUP(H835,'3-Productie normen'!A:T,20,FALSE)</f>
        <v>S</v>
      </c>
      <c r="Q835" s="457" t="s">
        <v>801</v>
      </c>
      <c r="S835" s="359">
        <f t="shared" si="71"/>
        <v>1727.04</v>
      </c>
    </row>
    <row r="836" spans="1:19" ht="14.1" customHeight="1">
      <c r="A836" s="71" t="e">
        <f t="shared" si="72"/>
        <v>#REF!</v>
      </c>
      <c r="B836" s="50" t="s">
        <v>670</v>
      </c>
      <c r="C836" s="50" t="s">
        <v>686</v>
      </c>
      <c r="D836" s="431" t="s">
        <v>849</v>
      </c>
      <c r="E836" s="429" t="s">
        <v>517</v>
      </c>
      <c r="F836" s="349" t="s">
        <v>236</v>
      </c>
      <c r="G836" s="85" t="s">
        <v>212</v>
      </c>
      <c r="H836" s="62" t="s">
        <v>855</v>
      </c>
      <c r="I836" s="85" t="s">
        <v>90</v>
      </c>
      <c r="J836" s="342">
        <v>2.5999999046325701</v>
      </c>
      <c r="K836" s="353">
        <f t="shared" si="69"/>
        <v>12</v>
      </c>
      <c r="L836" s="354">
        <v>12</v>
      </c>
      <c r="M836" s="458" t="str">
        <f>IF(L836="nio","",VLOOKUP(L836,'3-Productie normen'!$B$31:$H$45,3,FALSE))</f>
        <v>1 x per maand</v>
      </c>
      <c r="N836" s="355" t="e">
        <f t="shared" si="70"/>
        <v>#DIV/0!</v>
      </c>
      <c r="O836" s="356">
        <f>IF(L836="nio",0,IF(L836&gt;0,VLOOKUP(H836,'3-Productie normen'!A:P,VLOOKUP(L836,'3-Productie normen'!$B$31:$C$45,2,FALSE),FALSE)))/VLOOKUP(B836,'2-Kosten per locatie'!$A$13:$D$30,4,FALSE)</f>
        <v>0</v>
      </c>
      <c r="P836" s="81" t="str">
        <f>VLOOKUP(H836,'3-Productie normen'!A:T,20,FALSE)</f>
        <v>V</v>
      </c>
      <c r="Q836" s="457" t="s">
        <v>692</v>
      </c>
      <c r="S836" s="359">
        <f t="shared" si="71"/>
        <v>31.199998855590842</v>
      </c>
    </row>
    <row r="837" spans="1:19" ht="14.1" customHeight="1">
      <c r="A837" s="71" t="e">
        <f t="shared" si="72"/>
        <v>#REF!</v>
      </c>
      <c r="B837" s="50" t="s">
        <v>670</v>
      </c>
      <c r="C837" s="50" t="s">
        <v>686</v>
      </c>
      <c r="D837" s="431" t="s">
        <v>849</v>
      </c>
      <c r="E837" s="429" t="s">
        <v>517</v>
      </c>
      <c r="F837" s="349" t="s">
        <v>239</v>
      </c>
      <c r="G837" s="85" t="s">
        <v>223</v>
      </c>
      <c r="H837" s="84" t="s">
        <v>16</v>
      </c>
      <c r="I837" s="85" t="s">
        <v>636</v>
      </c>
      <c r="J837" s="342">
        <v>7.7</v>
      </c>
      <c r="K837" s="353">
        <f t="shared" si="69"/>
        <v>224</v>
      </c>
      <c r="L837" s="354">
        <v>224</v>
      </c>
      <c r="M837" s="458" t="str">
        <f>IF(L837="nio","",VLOOKUP(L837,'3-Productie normen'!$B$31:$H$45,3,FALSE))</f>
        <v>5 x per week (40 weken) + (12x2 vakantie)</v>
      </c>
      <c r="N837" s="355" t="e">
        <f t="shared" si="70"/>
        <v>#DIV/0!</v>
      </c>
      <c r="O837" s="356">
        <f>IF(L837="nio",0,IF(L837&gt;0,VLOOKUP(H837,'3-Productie normen'!A:P,VLOOKUP(L837,'3-Productie normen'!$B$31:$C$45,2,FALSE),FALSE)))/VLOOKUP(B837,'2-Kosten per locatie'!$A$13:$D$30,4,FALSE)</f>
        <v>0</v>
      </c>
      <c r="P837" s="81" t="str">
        <f>VLOOKUP(H837,'3-Productie normen'!A:T,20,FALSE)</f>
        <v>S</v>
      </c>
      <c r="Q837" s="457" t="s">
        <v>801</v>
      </c>
      <c r="S837" s="359">
        <f t="shared" si="71"/>
        <v>1724.8</v>
      </c>
    </row>
    <row r="838" spans="1:19" ht="14.1" customHeight="1">
      <c r="A838" s="71" t="e">
        <f t="shared" si="72"/>
        <v>#REF!</v>
      </c>
      <c r="B838" s="50" t="s">
        <v>670</v>
      </c>
      <c r="C838" s="50" t="s">
        <v>686</v>
      </c>
      <c r="D838" s="431" t="s">
        <v>849</v>
      </c>
      <c r="E838" s="429" t="s">
        <v>517</v>
      </c>
      <c r="F838" s="349" t="s">
        <v>240</v>
      </c>
      <c r="G838" s="85" t="s">
        <v>325</v>
      </c>
      <c r="H838" s="439" t="s">
        <v>195</v>
      </c>
      <c r="I838" s="85" t="s">
        <v>652</v>
      </c>
      <c r="J838" s="342">
        <v>23.22</v>
      </c>
      <c r="K838" s="353">
        <f t="shared" si="69"/>
        <v>224</v>
      </c>
      <c r="L838" s="354">
        <v>224</v>
      </c>
      <c r="M838" s="458" t="str">
        <f>IF(L838="nio","",VLOOKUP(L838,'3-Productie normen'!$B$31:$H$45,3,FALSE))</f>
        <v>5 x per week (40 weken) + (12x2 vakantie)</v>
      </c>
      <c r="N838" s="355" t="e">
        <f t="shared" si="70"/>
        <v>#DIV/0!</v>
      </c>
      <c r="O838" s="356">
        <f>IF(L838="nio",0,IF(L838&gt;0,VLOOKUP(H838,'3-Productie normen'!A:P,VLOOKUP(L838,'3-Productie normen'!$B$31:$C$45,2,FALSE),FALSE)))/VLOOKUP(B838,'2-Kosten per locatie'!$A$13:$D$30,4,FALSE)</f>
        <v>0</v>
      </c>
      <c r="P838" s="81" t="str">
        <f>VLOOKUP(H838,'3-Productie normen'!A:T,20,FALSE)</f>
        <v>V</v>
      </c>
      <c r="Q838" s="457" t="s">
        <v>802</v>
      </c>
      <c r="S838" s="359">
        <f t="shared" si="71"/>
        <v>5201.28</v>
      </c>
    </row>
    <row r="839" spans="1:19" ht="14.1" customHeight="1">
      <c r="A839" s="71" t="e">
        <f t="shared" si="72"/>
        <v>#REF!</v>
      </c>
      <c r="B839" s="50" t="s">
        <v>670</v>
      </c>
      <c r="C839" s="50" t="s">
        <v>686</v>
      </c>
      <c r="D839" s="431" t="s">
        <v>849</v>
      </c>
      <c r="E839" s="429" t="s">
        <v>517</v>
      </c>
      <c r="F839" s="349" t="s">
        <v>241</v>
      </c>
      <c r="G839" s="85" t="s">
        <v>449</v>
      </c>
      <c r="H839" s="85" t="s">
        <v>200</v>
      </c>
      <c r="I839" s="85" t="s">
        <v>642</v>
      </c>
      <c r="J839" s="342">
        <v>59.72</v>
      </c>
      <c r="K839" s="353">
        <f t="shared" si="69"/>
        <v>224</v>
      </c>
      <c r="L839" s="354">
        <v>224</v>
      </c>
      <c r="M839" s="458" t="str">
        <f>IF(L839="nio","",VLOOKUP(L839,'3-Productie normen'!$B$31:$H$45,3,FALSE))</f>
        <v>5 x per week (40 weken) + (12x2 vakantie)</v>
      </c>
      <c r="N839" s="355" t="e">
        <f t="shared" si="70"/>
        <v>#DIV/0!</v>
      </c>
      <c r="O839" s="356">
        <f>IF(L839="nio",0,IF(L839&gt;0,VLOOKUP(H839,'3-Productie normen'!A:P,VLOOKUP(L839,'3-Productie normen'!$B$31:$C$45,2,FALSE),FALSE)))/VLOOKUP(B839,'2-Kosten per locatie'!$A$13:$D$30,4,FALSE)</f>
        <v>0</v>
      </c>
      <c r="P839" s="81" t="str">
        <f>VLOOKUP(H839,'3-Productie normen'!A:T,20,FALSE)</f>
        <v>B</v>
      </c>
      <c r="Q839" s="457" t="s">
        <v>649</v>
      </c>
      <c r="S839" s="359">
        <f t="shared" si="71"/>
        <v>13377.279999999999</v>
      </c>
    </row>
    <row r="840" spans="1:19" ht="14.1" customHeight="1">
      <c r="A840" s="71" t="e">
        <f t="shared" si="72"/>
        <v>#REF!</v>
      </c>
      <c r="B840" s="50" t="s">
        <v>670</v>
      </c>
      <c r="C840" s="50" t="s">
        <v>686</v>
      </c>
      <c r="D840" s="431" t="s">
        <v>849</v>
      </c>
      <c r="E840" s="429" t="s">
        <v>248</v>
      </c>
      <c r="F840" s="349" t="s">
        <v>249</v>
      </c>
      <c r="G840" s="85" t="s">
        <v>203</v>
      </c>
      <c r="H840" s="64" t="s">
        <v>874</v>
      </c>
      <c r="I840" s="85" t="s">
        <v>635</v>
      </c>
      <c r="J840" s="342">
        <v>9.77</v>
      </c>
      <c r="K840" s="353" t="str">
        <f t="shared" si="69"/>
        <v>nio</v>
      </c>
      <c r="L840" s="354" t="s">
        <v>659</v>
      </c>
      <c r="M840" s="458" t="str">
        <f>IF(L840="nio","",VLOOKUP(L840,'3-Productie normen'!$B$31:$H$45,3,FALSE))</f>
        <v/>
      </c>
      <c r="N840" s="355">
        <f t="shared" si="70"/>
        <v>0</v>
      </c>
      <c r="O840" s="356">
        <f>IF(L840="nio",0,IF(L840&gt;0,VLOOKUP(H840,'3-Productie normen'!A:P,VLOOKUP(L840,'3-Productie normen'!$B$31:$C$45,2,FALSE),FALSE)))/VLOOKUP(B840,'2-Kosten per locatie'!$A$13:$D$30,4,FALSE)</f>
        <v>0</v>
      </c>
      <c r="P840" s="81">
        <f>VLOOKUP(H840,'3-Productie normen'!A:T,20,FALSE)</f>
        <v>0</v>
      </c>
      <c r="Q840" s="457" t="s">
        <v>649</v>
      </c>
      <c r="S840" s="359">
        <f t="shared" si="71"/>
        <v>0</v>
      </c>
    </row>
    <row r="841" spans="1:19" ht="14.1" customHeight="1">
      <c r="A841" s="71" t="e">
        <f t="shared" si="72"/>
        <v>#REF!</v>
      </c>
      <c r="B841" s="50" t="s">
        <v>670</v>
      </c>
      <c r="C841" s="50" t="s">
        <v>686</v>
      </c>
      <c r="D841" s="431" t="s">
        <v>849</v>
      </c>
      <c r="E841" s="429" t="s">
        <v>248</v>
      </c>
      <c r="F841" s="349" t="s">
        <v>251</v>
      </c>
      <c r="G841" s="85" t="s">
        <v>365</v>
      </c>
      <c r="H841" s="85" t="s">
        <v>200</v>
      </c>
      <c r="I841" s="85" t="s">
        <v>178</v>
      </c>
      <c r="J841" s="342">
        <v>35.71</v>
      </c>
      <c r="K841" s="353">
        <f t="shared" si="69"/>
        <v>144</v>
      </c>
      <c r="L841" s="354">
        <v>144</v>
      </c>
      <c r="M841" s="458" t="str">
        <f>IF(L841="nio","",VLOOKUP(L841,'3-Productie normen'!$B$31:$H$45,3,FALSE))</f>
        <v>3 x per week (40 weken) + (12x2 vakantie)</v>
      </c>
      <c r="N841" s="355" t="e">
        <f t="shared" si="70"/>
        <v>#DIV/0!</v>
      </c>
      <c r="O841" s="356">
        <f>IF(L841="nio",0,IF(L841&gt;0,VLOOKUP(H841,'3-Productie normen'!A:P,VLOOKUP(L841,'3-Productie normen'!$B$31:$C$45,2,FALSE),FALSE)))/VLOOKUP(B841,'2-Kosten per locatie'!$A$13:$D$30,4,FALSE)</f>
        <v>0</v>
      </c>
      <c r="P841" s="81" t="str">
        <f>VLOOKUP(H841,'3-Productie normen'!A:T,20,FALSE)</f>
        <v>B</v>
      </c>
      <c r="Q841" s="457" t="s">
        <v>649</v>
      </c>
      <c r="S841" s="359">
        <f t="shared" si="71"/>
        <v>5142.24</v>
      </c>
    </row>
    <row r="842" spans="1:19" ht="14.1" customHeight="1">
      <c r="A842" s="71" t="e">
        <f t="shared" si="72"/>
        <v>#REF!</v>
      </c>
      <c r="B842" s="50" t="s">
        <v>670</v>
      </c>
      <c r="C842" s="50" t="s">
        <v>686</v>
      </c>
      <c r="D842" s="431" t="s">
        <v>849</v>
      </c>
      <c r="E842" s="429" t="s">
        <v>248</v>
      </c>
      <c r="F842" s="349" t="s">
        <v>253</v>
      </c>
      <c r="G842" s="85" t="s">
        <v>198</v>
      </c>
      <c r="H842" s="439" t="s">
        <v>195</v>
      </c>
      <c r="I842" s="85" t="s">
        <v>178</v>
      </c>
      <c r="J842" s="342">
        <v>8.2899999999999991</v>
      </c>
      <c r="K842" s="353">
        <f t="shared" si="69"/>
        <v>224</v>
      </c>
      <c r="L842" s="354">
        <v>224</v>
      </c>
      <c r="M842" s="458" t="str">
        <f>IF(L842="nio","",VLOOKUP(L842,'3-Productie normen'!$B$31:$H$45,3,FALSE))</f>
        <v>5 x per week (40 weken) + (12x2 vakantie)</v>
      </c>
      <c r="N842" s="355" t="e">
        <f t="shared" si="70"/>
        <v>#DIV/0!</v>
      </c>
      <c r="O842" s="356">
        <f>IF(L842="nio",0,IF(L842&gt;0,VLOOKUP(H842,'3-Productie normen'!A:P,VLOOKUP(L842,'3-Productie normen'!$B$31:$C$45,2,FALSE),FALSE)))/VLOOKUP(B842,'2-Kosten per locatie'!$A$13:$D$30,4,FALSE)</f>
        <v>0</v>
      </c>
      <c r="P842" s="81" t="str">
        <f>VLOOKUP(H842,'3-Productie normen'!A:T,20,FALSE)</f>
        <v>V</v>
      </c>
      <c r="Q842" s="457" t="s">
        <v>649</v>
      </c>
      <c r="S842" s="359">
        <f t="shared" si="71"/>
        <v>1856.9599999999998</v>
      </c>
    </row>
    <row r="843" spans="1:19" ht="14.1" customHeight="1">
      <c r="A843" s="71" t="e">
        <f t="shared" si="72"/>
        <v>#REF!</v>
      </c>
      <c r="B843" s="50" t="s">
        <v>670</v>
      </c>
      <c r="C843" s="50" t="s">
        <v>686</v>
      </c>
      <c r="D843" s="431" t="s">
        <v>849</v>
      </c>
      <c r="E843" s="429" t="s">
        <v>248</v>
      </c>
      <c r="F843" s="349" t="s">
        <v>255</v>
      </c>
      <c r="G843" s="85" t="s">
        <v>198</v>
      </c>
      <c r="H843" s="439" t="s">
        <v>195</v>
      </c>
      <c r="I843" s="85" t="s">
        <v>178</v>
      </c>
      <c r="J843" s="342">
        <v>27.42</v>
      </c>
      <c r="K843" s="353">
        <f t="shared" si="69"/>
        <v>224</v>
      </c>
      <c r="L843" s="354">
        <v>224</v>
      </c>
      <c r="M843" s="458" t="str">
        <f>IF(L843="nio","",VLOOKUP(L843,'3-Productie normen'!$B$31:$H$45,3,FALSE))</f>
        <v>5 x per week (40 weken) + (12x2 vakantie)</v>
      </c>
      <c r="N843" s="355" t="e">
        <f t="shared" si="70"/>
        <v>#DIV/0!</v>
      </c>
      <c r="O843" s="356">
        <f>IF(L843="nio",0,IF(L843&gt;0,VLOOKUP(H843,'3-Productie normen'!A:P,VLOOKUP(L843,'3-Productie normen'!$B$31:$C$45,2,FALSE),FALSE)))/VLOOKUP(B843,'2-Kosten per locatie'!$A$13:$D$30,4,FALSE)</f>
        <v>0</v>
      </c>
      <c r="P843" s="81" t="str">
        <f>VLOOKUP(H843,'3-Productie normen'!A:T,20,FALSE)</f>
        <v>V</v>
      </c>
      <c r="Q843" s="457" t="s">
        <v>649</v>
      </c>
      <c r="S843" s="359">
        <f t="shared" si="71"/>
        <v>6142.08</v>
      </c>
    </row>
    <row r="844" spans="1:19" ht="14.1" customHeight="1">
      <c r="A844" s="71" t="e">
        <f t="shared" si="72"/>
        <v>#REF!</v>
      </c>
      <c r="B844" s="50" t="s">
        <v>670</v>
      </c>
      <c r="C844" s="50" t="s">
        <v>686</v>
      </c>
      <c r="D844" s="431" t="s">
        <v>849</v>
      </c>
      <c r="E844" s="429" t="s">
        <v>248</v>
      </c>
      <c r="F844" s="349" t="s">
        <v>257</v>
      </c>
      <c r="G844" s="85" t="s">
        <v>198</v>
      </c>
      <c r="H844" s="439" t="s">
        <v>195</v>
      </c>
      <c r="I844" s="85" t="s">
        <v>635</v>
      </c>
      <c r="J844" s="342">
        <v>15.41</v>
      </c>
      <c r="K844" s="353">
        <f t="shared" si="69"/>
        <v>224</v>
      </c>
      <c r="L844" s="354">
        <v>224</v>
      </c>
      <c r="M844" s="458" t="str">
        <f>IF(L844="nio","",VLOOKUP(L844,'3-Productie normen'!$B$31:$H$45,3,FALSE))</f>
        <v>5 x per week (40 weken) + (12x2 vakantie)</v>
      </c>
      <c r="N844" s="355" t="e">
        <f t="shared" si="70"/>
        <v>#DIV/0!</v>
      </c>
      <c r="O844" s="356">
        <f>IF(L844="nio",0,IF(L844&gt;0,VLOOKUP(H844,'3-Productie normen'!A:P,VLOOKUP(L844,'3-Productie normen'!$B$31:$C$45,2,FALSE),FALSE)))/VLOOKUP(B844,'2-Kosten per locatie'!$A$13:$D$30,4,FALSE)</f>
        <v>0</v>
      </c>
      <c r="P844" s="81" t="str">
        <f>VLOOKUP(H844,'3-Productie normen'!A:T,20,FALSE)</f>
        <v>V</v>
      </c>
      <c r="Q844" s="457" t="s">
        <v>649</v>
      </c>
      <c r="S844" s="359">
        <f t="shared" si="71"/>
        <v>3451.84</v>
      </c>
    </row>
    <row r="845" spans="1:19" ht="14.1" customHeight="1">
      <c r="A845" s="71" t="e">
        <f t="shared" si="72"/>
        <v>#REF!</v>
      </c>
      <c r="B845" s="50" t="s">
        <v>670</v>
      </c>
      <c r="C845" s="50" t="s">
        <v>686</v>
      </c>
      <c r="D845" s="431" t="s">
        <v>849</v>
      </c>
      <c r="E845" s="429" t="s">
        <v>248</v>
      </c>
      <c r="F845" s="349" t="s">
        <v>258</v>
      </c>
      <c r="G845" s="85" t="s">
        <v>365</v>
      </c>
      <c r="H845" s="85" t="s">
        <v>200</v>
      </c>
      <c r="I845" s="85" t="s">
        <v>178</v>
      </c>
      <c r="J845" s="342">
        <v>34.06</v>
      </c>
      <c r="K845" s="353">
        <f t="shared" si="69"/>
        <v>144</v>
      </c>
      <c r="L845" s="354">
        <v>144</v>
      </c>
      <c r="M845" s="458" t="str">
        <f>IF(L845="nio","",VLOOKUP(L845,'3-Productie normen'!$B$31:$H$45,3,FALSE))</f>
        <v>3 x per week (40 weken) + (12x2 vakantie)</v>
      </c>
      <c r="N845" s="355" t="e">
        <f t="shared" si="70"/>
        <v>#DIV/0!</v>
      </c>
      <c r="O845" s="356">
        <f>IF(L845="nio",0,IF(L845&gt;0,VLOOKUP(H845,'3-Productie normen'!A:P,VLOOKUP(L845,'3-Productie normen'!$B$31:$C$45,2,FALSE),FALSE)))/VLOOKUP(B845,'2-Kosten per locatie'!$A$13:$D$30,4,FALSE)</f>
        <v>0</v>
      </c>
      <c r="P845" s="81" t="str">
        <f>VLOOKUP(H845,'3-Productie normen'!A:T,20,FALSE)</f>
        <v>B</v>
      </c>
      <c r="Q845" s="457" t="s">
        <v>649</v>
      </c>
      <c r="S845" s="359">
        <f t="shared" si="71"/>
        <v>4904.6400000000003</v>
      </c>
    </row>
    <row r="846" spans="1:19" ht="14.1" customHeight="1">
      <c r="A846" s="71" t="e">
        <f t="shared" si="72"/>
        <v>#REF!</v>
      </c>
      <c r="B846" s="50" t="s">
        <v>670</v>
      </c>
      <c r="C846" s="50" t="s">
        <v>686</v>
      </c>
      <c r="D846" s="431" t="s">
        <v>849</v>
      </c>
      <c r="E846" s="429" t="s">
        <v>248</v>
      </c>
      <c r="F846" s="349" t="s">
        <v>259</v>
      </c>
      <c r="G846" s="85" t="s">
        <v>365</v>
      </c>
      <c r="H846" s="85" t="s">
        <v>200</v>
      </c>
      <c r="I846" s="85" t="s">
        <v>178</v>
      </c>
      <c r="J846" s="342">
        <v>57.08</v>
      </c>
      <c r="K846" s="353">
        <f t="shared" si="69"/>
        <v>144</v>
      </c>
      <c r="L846" s="354">
        <v>144</v>
      </c>
      <c r="M846" s="458" t="str">
        <f>IF(L846="nio","",VLOOKUP(L846,'3-Productie normen'!$B$31:$H$45,3,FALSE))</f>
        <v>3 x per week (40 weken) + (12x2 vakantie)</v>
      </c>
      <c r="N846" s="355" t="e">
        <f t="shared" si="70"/>
        <v>#DIV/0!</v>
      </c>
      <c r="O846" s="356">
        <f>IF(L846="nio",0,IF(L846&gt;0,VLOOKUP(H846,'3-Productie normen'!A:P,VLOOKUP(L846,'3-Productie normen'!$B$31:$C$45,2,FALSE),FALSE)))/VLOOKUP(B846,'2-Kosten per locatie'!$A$13:$D$30,4,FALSE)</f>
        <v>0</v>
      </c>
      <c r="P846" s="81" t="str">
        <f>VLOOKUP(H846,'3-Productie normen'!A:T,20,FALSE)</f>
        <v>B</v>
      </c>
      <c r="Q846" s="457" t="s">
        <v>649</v>
      </c>
      <c r="S846" s="359">
        <f t="shared" si="71"/>
        <v>8219.52</v>
      </c>
    </row>
    <row r="847" spans="1:19" ht="14.1" customHeight="1">
      <c r="A847" s="71" t="e">
        <f t="shared" si="72"/>
        <v>#REF!</v>
      </c>
      <c r="B847" s="50" t="s">
        <v>670</v>
      </c>
      <c r="C847" s="50" t="s">
        <v>686</v>
      </c>
      <c r="D847" s="431" t="s">
        <v>849</v>
      </c>
      <c r="E847" s="429" t="s">
        <v>248</v>
      </c>
      <c r="F847" s="349" t="s">
        <v>260</v>
      </c>
      <c r="G847" s="85" t="s">
        <v>365</v>
      </c>
      <c r="H847" s="85" t="s">
        <v>200</v>
      </c>
      <c r="I847" s="85" t="s">
        <v>178</v>
      </c>
      <c r="J847" s="342">
        <v>32.880000000000003</v>
      </c>
      <c r="K847" s="353">
        <f t="shared" si="69"/>
        <v>144</v>
      </c>
      <c r="L847" s="354">
        <v>144</v>
      </c>
      <c r="M847" s="458" t="str">
        <f>IF(L847="nio","",VLOOKUP(L847,'3-Productie normen'!$B$31:$H$45,3,FALSE))</f>
        <v>3 x per week (40 weken) + (12x2 vakantie)</v>
      </c>
      <c r="N847" s="355" t="e">
        <f t="shared" si="70"/>
        <v>#DIV/0!</v>
      </c>
      <c r="O847" s="356">
        <f>IF(L847="nio",0,IF(L847&gt;0,VLOOKUP(H847,'3-Productie normen'!A:P,VLOOKUP(L847,'3-Productie normen'!$B$31:$C$45,2,FALSE),FALSE)))/VLOOKUP(B847,'2-Kosten per locatie'!$A$13:$D$30,4,FALSE)</f>
        <v>0</v>
      </c>
      <c r="P847" s="81" t="str">
        <f>VLOOKUP(H847,'3-Productie normen'!A:T,20,FALSE)</f>
        <v>B</v>
      </c>
      <c r="Q847" s="457" t="s">
        <v>649</v>
      </c>
      <c r="S847" s="359">
        <f t="shared" si="71"/>
        <v>4734.72</v>
      </c>
    </row>
    <row r="848" spans="1:19" ht="14.1" customHeight="1">
      <c r="A848" s="71" t="e">
        <f t="shared" si="72"/>
        <v>#REF!</v>
      </c>
      <c r="B848" s="50" t="s">
        <v>670</v>
      </c>
      <c r="C848" s="50" t="s">
        <v>686</v>
      </c>
      <c r="D848" s="431" t="s">
        <v>849</v>
      </c>
      <c r="E848" s="429" t="s">
        <v>248</v>
      </c>
      <c r="F848" s="349" t="s">
        <v>261</v>
      </c>
      <c r="G848" s="85" t="s">
        <v>198</v>
      </c>
      <c r="H848" s="439" t="s">
        <v>195</v>
      </c>
      <c r="I848" s="85" t="s">
        <v>642</v>
      </c>
      <c r="J848" s="342">
        <v>39.06</v>
      </c>
      <c r="K848" s="353">
        <f t="shared" si="69"/>
        <v>224</v>
      </c>
      <c r="L848" s="354">
        <v>224</v>
      </c>
      <c r="M848" s="458" t="str">
        <f>IF(L848="nio","",VLOOKUP(L848,'3-Productie normen'!$B$31:$H$45,3,FALSE))</f>
        <v>5 x per week (40 weken) + (12x2 vakantie)</v>
      </c>
      <c r="N848" s="355" t="e">
        <f t="shared" ref="N848:N861" si="73">IF(L848="nio",0,IF(L848&gt;0,L848*J848/O848,0))</f>
        <v>#DIV/0!</v>
      </c>
      <c r="O848" s="356">
        <f>IF(L848="nio",0,IF(L848&gt;0,VLOOKUP(H848,'3-Productie normen'!A:P,VLOOKUP(L848,'3-Productie normen'!$B$31:$C$45,2,FALSE),FALSE)))/VLOOKUP(B848,'2-Kosten per locatie'!$A$13:$D$30,4,FALSE)</f>
        <v>0</v>
      </c>
      <c r="P848" s="81" t="str">
        <f>VLOOKUP(H848,'3-Productie normen'!A:T,20,FALSE)</f>
        <v>V</v>
      </c>
      <c r="Q848" s="457" t="s">
        <v>649</v>
      </c>
      <c r="S848" s="359">
        <f t="shared" si="71"/>
        <v>8749.44</v>
      </c>
    </row>
    <row r="849" spans="1:19" ht="14.1" customHeight="1">
      <c r="A849" s="71" t="e">
        <f t="shared" ref="A849:A861" si="74">A848+1</f>
        <v>#REF!</v>
      </c>
      <c r="B849" s="50" t="s">
        <v>670</v>
      </c>
      <c r="C849" s="50" t="s">
        <v>686</v>
      </c>
      <c r="D849" s="431" t="s">
        <v>849</v>
      </c>
      <c r="E849" s="429" t="s">
        <v>248</v>
      </c>
      <c r="F849" s="349" t="s">
        <v>261</v>
      </c>
      <c r="G849" s="85" t="s">
        <v>229</v>
      </c>
      <c r="H849" s="435" t="s">
        <v>865</v>
      </c>
      <c r="I849" s="85" t="s">
        <v>646</v>
      </c>
      <c r="J849" s="342">
        <v>12.34</v>
      </c>
      <c r="K849" s="353">
        <f t="shared" si="69"/>
        <v>224</v>
      </c>
      <c r="L849" s="354">
        <v>224</v>
      </c>
      <c r="M849" s="458" t="str">
        <f>IF(L849="nio","",VLOOKUP(L849,'3-Productie normen'!$B$31:$H$45,3,FALSE))</f>
        <v>5 x per week (40 weken) + (12x2 vakantie)</v>
      </c>
      <c r="N849" s="355" t="e">
        <f t="shared" si="73"/>
        <v>#DIV/0!</v>
      </c>
      <c r="O849" s="356">
        <f>IF(L849="nio",0,IF(L849&gt;0,VLOOKUP(H849,'3-Productie normen'!A:P,VLOOKUP(L849,'3-Productie normen'!$B$31:$C$45,2,FALSE),FALSE)))/VLOOKUP(B849,'2-Kosten per locatie'!$A$13:$D$30,4,FALSE)</f>
        <v>0</v>
      </c>
      <c r="P849" s="81" t="str">
        <f>VLOOKUP(H849,'3-Productie normen'!A:T,20,FALSE)</f>
        <v>V</v>
      </c>
      <c r="Q849" s="457" t="s">
        <v>803</v>
      </c>
      <c r="S849" s="359">
        <f t="shared" si="71"/>
        <v>2764.16</v>
      </c>
    </row>
    <row r="850" spans="1:19" ht="14.1" customHeight="1">
      <c r="A850" s="71" t="e">
        <f t="shared" si="74"/>
        <v>#REF!</v>
      </c>
      <c r="B850" s="50" t="s">
        <v>670</v>
      </c>
      <c r="C850" s="50" t="s">
        <v>686</v>
      </c>
      <c r="D850" s="431" t="s">
        <v>849</v>
      </c>
      <c r="E850" s="429" t="s">
        <v>248</v>
      </c>
      <c r="F850" s="349" t="s">
        <v>524</v>
      </c>
      <c r="G850" s="85" t="s">
        <v>365</v>
      </c>
      <c r="H850" s="85" t="s">
        <v>200</v>
      </c>
      <c r="I850" s="85" t="s">
        <v>642</v>
      </c>
      <c r="J850" s="342">
        <v>99.6</v>
      </c>
      <c r="K850" s="353">
        <f t="shared" si="69"/>
        <v>144</v>
      </c>
      <c r="L850" s="354">
        <v>144</v>
      </c>
      <c r="M850" s="458" t="str">
        <f>IF(L850="nio","",VLOOKUP(L850,'3-Productie normen'!$B$31:$H$45,3,FALSE))</f>
        <v>3 x per week (40 weken) + (12x2 vakantie)</v>
      </c>
      <c r="N850" s="355" t="e">
        <f t="shared" si="73"/>
        <v>#DIV/0!</v>
      </c>
      <c r="O850" s="356">
        <f>IF(L850="nio",0,IF(L850&gt;0,VLOOKUP(H850,'3-Productie normen'!A:P,VLOOKUP(L850,'3-Productie normen'!$B$31:$C$45,2,FALSE),FALSE)))/VLOOKUP(B850,'2-Kosten per locatie'!$A$13:$D$30,4,FALSE)</f>
        <v>0</v>
      </c>
      <c r="P850" s="81" t="str">
        <f>VLOOKUP(H850,'3-Productie normen'!A:T,20,FALSE)</f>
        <v>B</v>
      </c>
      <c r="Q850" s="457" t="s">
        <v>649</v>
      </c>
      <c r="S850" s="359">
        <f t="shared" si="71"/>
        <v>14342.4</v>
      </c>
    </row>
    <row r="851" spans="1:19" ht="14.1" customHeight="1">
      <c r="A851" s="71" t="e">
        <f t="shared" si="74"/>
        <v>#REF!</v>
      </c>
      <c r="B851" s="50" t="s">
        <v>670</v>
      </c>
      <c r="C851" s="50" t="s">
        <v>686</v>
      </c>
      <c r="D851" s="431" t="s">
        <v>849</v>
      </c>
      <c r="E851" s="429" t="s">
        <v>248</v>
      </c>
      <c r="F851" s="349" t="s">
        <v>266</v>
      </c>
      <c r="G851" s="85" t="s">
        <v>365</v>
      </c>
      <c r="H851" s="85" t="s">
        <v>200</v>
      </c>
      <c r="I851" s="85" t="s">
        <v>642</v>
      </c>
      <c r="J851" s="342">
        <v>21</v>
      </c>
      <c r="K851" s="353">
        <f t="shared" si="69"/>
        <v>144</v>
      </c>
      <c r="L851" s="354">
        <v>144</v>
      </c>
      <c r="M851" s="458" t="str">
        <f>IF(L851="nio","",VLOOKUP(L851,'3-Productie normen'!$B$31:$H$45,3,FALSE))</f>
        <v>3 x per week (40 weken) + (12x2 vakantie)</v>
      </c>
      <c r="N851" s="355" t="e">
        <f t="shared" si="73"/>
        <v>#DIV/0!</v>
      </c>
      <c r="O851" s="356">
        <f>IF(L851="nio",0,IF(L851&gt;0,VLOOKUP(H851,'3-Productie normen'!A:P,VLOOKUP(L851,'3-Productie normen'!$B$31:$C$45,2,FALSE),FALSE)))/VLOOKUP(B851,'2-Kosten per locatie'!$A$13:$D$30,4,FALSE)</f>
        <v>0</v>
      </c>
      <c r="P851" s="81" t="str">
        <f>VLOOKUP(H851,'3-Productie normen'!A:T,20,FALSE)</f>
        <v>B</v>
      </c>
      <c r="Q851" s="457" t="s">
        <v>649</v>
      </c>
      <c r="S851" s="359">
        <f t="shared" si="71"/>
        <v>3024</v>
      </c>
    </row>
    <row r="852" spans="1:19" ht="14.1" customHeight="1">
      <c r="A852" s="71" t="e">
        <f t="shared" si="74"/>
        <v>#REF!</v>
      </c>
      <c r="B852" s="50" t="s">
        <v>670</v>
      </c>
      <c r="C852" s="50" t="s">
        <v>686</v>
      </c>
      <c r="D852" s="431" t="s">
        <v>849</v>
      </c>
      <c r="E852" s="429" t="s">
        <v>248</v>
      </c>
      <c r="F852" s="349" t="s">
        <v>267</v>
      </c>
      <c r="G852" s="85" t="s">
        <v>365</v>
      </c>
      <c r="H852" s="85" t="s">
        <v>200</v>
      </c>
      <c r="I852" s="85" t="s">
        <v>178</v>
      </c>
      <c r="J852" s="342">
        <v>37.21</v>
      </c>
      <c r="K852" s="353">
        <f t="shared" si="69"/>
        <v>144</v>
      </c>
      <c r="L852" s="354">
        <v>144</v>
      </c>
      <c r="M852" s="458" t="str">
        <f>IF(L852="nio","",VLOOKUP(L852,'3-Productie normen'!$B$31:$H$45,3,FALSE))</f>
        <v>3 x per week (40 weken) + (12x2 vakantie)</v>
      </c>
      <c r="N852" s="355" t="e">
        <f t="shared" si="73"/>
        <v>#DIV/0!</v>
      </c>
      <c r="O852" s="356">
        <f>IF(L852="nio",0,IF(L852&gt;0,VLOOKUP(H852,'3-Productie normen'!A:P,VLOOKUP(L852,'3-Productie normen'!$B$31:$C$45,2,FALSE),FALSE)))/VLOOKUP(B852,'2-Kosten per locatie'!$A$13:$D$30,4,FALSE)</f>
        <v>0</v>
      </c>
      <c r="P852" s="81" t="str">
        <f>VLOOKUP(H852,'3-Productie normen'!A:T,20,FALSE)</f>
        <v>B</v>
      </c>
      <c r="Q852" s="457" t="s">
        <v>649</v>
      </c>
      <c r="S852" s="359">
        <f t="shared" si="71"/>
        <v>5358.24</v>
      </c>
    </row>
    <row r="853" spans="1:19" ht="14.1" customHeight="1">
      <c r="A853" s="71" t="e">
        <f t="shared" si="74"/>
        <v>#REF!</v>
      </c>
      <c r="B853" s="50" t="s">
        <v>670</v>
      </c>
      <c r="C853" s="50" t="s">
        <v>686</v>
      </c>
      <c r="D853" s="431" t="s">
        <v>849</v>
      </c>
      <c r="E853" s="429" t="s">
        <v>248</v>
      </c>
      <c r="F853" s="349" t="s">
        <v>268</v>
      </c>
      <c r="G853" s="85" t="s">
        <v>198</v>
      </c>
      <c r="H853" s="439" t="s">
        <v>195</v>
      </c>
      <c r="I853" s="85" t="s">
        <v>178</v>
      </c>
      <c r="J853" s="342">
        <v>29.27</v>
      </c>
      <c r="K853" s="353">
        <f t="shared" si="69"/>
        <v>224</v>
      </c>
      <c r="L853" s="354">
        <v>224</v>
      </c>
      <c r="M853" s="458" t="str">
        <f>IF(L853="nio","",VLOOKUP(L853,'3-Productie normen'!$B$31:$H$45,3,FALSE))</f>
        <v>5 x per week (40 weken) + (12x2 vakantie)</v>
      </c>
      <c r="N853" s="355" t="e">
        <f t="shared" si="73"/>
        <v>#DIV/0!</v>
      </c>
      <c r="O853" s="356">
        <f>IF(L853="nio",0,IF(L853&gt;0,VLOOKUP(H853,'3-Productie normen'!A:P,VLOOKUP(L853,'3-Productie normen'!$B$31:$C$45,2,FALSE),FALSE)))/VLOOKUP(B853,'2-Kosten per locatie'!$A$13:$D$30,4,FALSE)</f>
        <v>0</v>
      </c>
      <c r="P853" s="81" t="str">
        <f>VLOOKUP(H853,'3-Productie normen'!A:T,20,FALSE)</f>
        <v>V</v>
      </c>
      <c r="Q853" s="457" t="s">
        <v>649</v>
      </c>
      <c r="S853" s="359">
        <f t="shared" si="71"/>
        <v>6556.48</v>
      </c>
    </row>
    <row r="854" spans="1:19" ht="14.1" customHeight="1">
      <c r="A854" s="71" t="e">
        <f t="shared" si="74"/>
        <v>#REF!</v>
      </c>
      <c r="B854" s="50" t="s">
        <v>670</v>
      </c>
      <c r="C854" s="50" t="s">
        <v>686</v>
      </c>
      <c r="D854" s="431" t="s">
        <v>849</v>
      </c>
      <c r="E854" s="429" t="s">
        <v>248</v>
      </c>
      <c r="F854" s="349" t="s">
        <v>525</v>
      </c>
      <c r="G854" s="85" t="s">
        <v>198</v>
      </c>
      <c r="H854" s="439" t="s">
        <v>195</v>
      </c>
      <c r="I854" s="85" t="s">
        <v>178</v>
      </c>
      <c r="J854" s="342">
        <v>2.2999999999999998</v>
      </c>
      <c r="K854" s="353">
        <f t="shared" ref="K854:K861" si="75">L854</f>
        <v>224</v>
      </c>
      <c r="L854" s="354">
        <v>224</v>
      </c>
      <c r="M854" s="458" t="str">
        <f>IF(L854="nio","",VLOOKUP(L854,'3-Productie normen'!$B$31:$H$45,3,FALSE))</f>
        <v>5 x per week (40 weken) + (12x2 vakantie)</v>
      </c>
      <c r="N854" s="355" t="e">
        <f t="shared" si="73"/>
        <v>#DIV/0!</v>
      </c>
      <c r="O854" s="356">
        <f>IF(L854="nio",0,IF(L854&gt;0,VLOOKUP(H854,'3-Productie normen'!A:P,VLOOKUP(L854,'3-Productie normen'!$B$31:$C$45,2,FALSE),FALSE)))/VLOOKUP(B854,'2-Kosten per locatie'!$A$13:$D$30,4,FALSE)</f>
        <v>0</v>
      </c>
      <c r="P854" s="81" t="str">
        <f>VLOOKUP(H854,'3-Productie normen'!A:T,20,FALSE)</f>
        <v>V</v>
      </c>
      <c r="Q854" s="457" t="s">
        <v>649</v>
      </c>
      <c r="S854" s="359">
        <f t="shared" si="71"/>
        <v>515.19999999999993</v>
      </c>
    </row>
    <row r="855" spans="1:19" ht="14.1" customHeight="1">
      <c r="A855" s="71" t="e">
        <f t="shared" si="74"/>
        <v>#REF!</v>
      </c>
      <c r="B855" s="50" t="s">
        <v>670</v>
      </c>
      <c r="C855" s="50" t="s">
        <v>686</v>
      </c>
      <c r="D855" s="431" t="s">
        <v>849</v>
      </c>
      <c r="E855" s="429" t="s">
        <v>248</v>
      </c>
      <c r="F855" s="349" t="s">
        <v>269</v>
      </c>
      <c r="G855" s="85" t="s">
        <v>203</v>
      </c>
      <c r="H855" s="64" t="s">
        <v>874</v>
      </c>
      <c r="I855" s="85" t="s">
        <v>635</v>
      </c>
      <c r="J855" s="342">
        <v>15.51</v>
      </c>
      <c r="K855" s="353" t="str">
        <f t="shared" si="75"/>
        <v>nio</v>
      </c>
      <c r="L855" s="354" t="s">
        <v>659</v>
      </c>
      <c r="M855" s="458" t="str">
        <f>IF(L855="nio","",VLOOKUP(L855,'3-Productie normen'!$B$31:$H$45,3,FALSE))</f>
        <v/>
      </c>
      <c r="N855" s="355">
        <f t="shared" si="73"/>
        <v>0</v>
      </c>
      <c r="O855" s="356">
        <f>IF(L855="nio",0,IF(L855&gt;0,VLOOKUP(H855,'3-Productie normen'!A:P,VLOOKUP(L855,'3-Productie normen'!$B$31:$C$45,2,FALSE),FALSE)))/VLOOKUP(B855,'2-Kosten per locatie'!$A$13:$D$30,4,FALSE)</f>
        <v>0</v>
      </c>
      <c r="P855" s="81">
        <f>VLOOKUP(H855,'3-Productie normen'!A:T,20,FALSE)</f>
        <v>0</v>
      </c>
      <c r="Q855" s="457" t="s">
        <v>804</v>
      </c>
      <c r="S855" s="359">
        <f t="shared" si="71"/>
        <v>0</v>
      </c>
    </row>
    <row r="856" spans="1:19" ht="14.1" customHeight="1">
      <c r="A856" s="71" t="e">
        <f t="shared" si="74"/>
        <v>#REF!</v>
      </c>
      <c r="B856" s="50" t="s">
        <v>670</v>
      </c>
      <c r="C856" s="50" t="s">
        <v>686</v>
      </c>
      <c r="D856" s="431" t="s">
        <v>849</v>
      </c>
      <c r="E856" s="429" t="s">
        <v>248</v>
      </c>
      <c r="F856" s="349" t="s">
        <v>271</v>
      </c>
      <c r="G856" s="85" t="s">
        <v>223</v>
      </c>
      <c r="H856" s="85" t="s">
        <v>16</v>
      </c>
      <c r="I856" s="85" t="s">
        <v>636</v>
      </c>
      <c r="J856" s="342">
        <v>7.77</v>
      </c>
      <c r="K856" s="353">
        <f t="shared" si="75"/>
        <v>224</v>
      </c>
      <c r="L856" s="354">
        <v>224</v>
      </c>
      <c r="M856" s="458" t="str">
        <f>IF(L856="nio","",VLOOKUP(L856,'3-Productie normen'!$B$31:$H$45,3,FALSE))</f>
        <v>5 x per week (40 weken) + (12x2 vakantie)</v>
      </c>
      <c r="N856" s="355" t="e">
        <f t="shared" si="73"/>
        <v>#DIV/0!</v>
      </c>
      <c r="O856" s="356">
        <f>IF(L856="nio",0,IF(L856&gt;0,VLOOKUP(H856,'3-Productie normen'!A:P,VLOOKUP(L856,'3-Productie normen'!$B$31:$C$45,2,FALSE),FALSE)))/VLOOKUP(B856,'2-Kosten per locatie'!$A$13:$D$30,4,FALSE)</f>
        <v>0</v>
      </c>
      <c r="P856" s="81" t="str">
        <f>VLOOKUP(H856,'3-Productie normen'!A:T,20,FALSE)</f>
        <v>S</v>
      </c>
      <c r="Q856" s="457" t="s">
        <v>801</v>
      </c>
      <c r="S856" s="359">
        <f t="shared" si="71"/>
        <v>1740.48</v>
      </c>
    </row>
    <row r="857" spans="1:19" ht="14.1" customHeight="1">
      <c r="A857" s="71" t="e">
        <f t="shared" si="74"/>
        <v>#REF!</v>
      </c>
      <c r="B857" s="50" t="s">
        <v>670</v>
      </c>
      <c r="C857" s="50" t="s">
        <v>686</v>
      </c>
      <c r="D857" s="431" t="s">
        <v>849</v>
      </c>
      <c r="E857" s="429" t="s">
        <v>248</v>
      </c>
      <c r="F857" s="349" t="s">
        <v>272</v>
      </c>
      <c r="G857" s="85" t="s">
        <v>212</v>
      </c>
      <c r="H857" s="62" t="s">
        <v>855</v>
      </c>
      <c r="I857" s="85" t="s">
        <v>90</v>
      </c>
      <c r="J857" s="342">
        <v>2.67</v>
      </c>
      <c r="K857" s="353">
        <f t="shared" si="75"/>
        <v>12</v>
      </c>
      <c r="L857" s="354">
        <v>12</v>
      </c>
      <c r="M857" s="458" t="str">
        <f>IF(L857="nio","",VLOOKUP(L857,'3-Productie normen'!$B$31:$H$45,3,FALSE))</f>
        <v>1 x per maand</v>
      </c>
      <c r="N857" s="355" t="e">
        <f t="shared" si="73"/>
        <v>#DIV/0!</v>
      </c>
      <c r="O857" s="356">
        <f>IF(L857="nio",0,IF(L857&gt;0,VLOOKUP(H857,'3-Productie normen'!A:P,VLOOKUP(L857,'3-Productie normen'!$B$31:$C$45,2,FALSE),FALSE)))/VLOOKUP(B857,'2-Kosten per locatie'!$A$13:$D$30,4,FALSE)</f>
        <v>0</v>
      </c>
      <c r="P857" s="81" t="str">
        <f>VLOOKUP(H857,'3-Productie normen'!A:T,20,FALSE)</f>
        <v>V</v>
      </c>
      <c r="Q857" s="457" t="s">
        <v>692</v>
      </c>
      <c r="S857" s="359">
        <f t="shared" si="71"/>
        <v>32.04</v>
      </c>
    </row>
    <row r="858" spans="1:19" ht="14.1" customHeight="1">
      <c r="A858" s="71" t="e">
        <f t="shared" si="74"/>
        <v>#REF!</v>
      </c>
      <c r="B858" s="50" t="s">
        <v>670</v>
      </c>
      <c r="C858" s="50" t="s">
        <v>686</v>
      </c>
      <c r="D858" s="431" t="s">
        <v>849</v>
      </c>
      <c r="E858" s="429" t="s">
        <v>248</v>
      </c>
      <c r="F858" s="349" t="s">
        <v>273</v>
      </c>
      <c r="G858" s="85" t="s">
        <v>223</v>
      </c>
      <c r="H858" s="85" t="s">
        <v>16</v>
      </c>
      <c r="I858" s="85" t="s">
        <v>636</v>
      </c>
      <c r="J858" s="342">
        <v>7.77</v>
      </c>
      <c r="K858" s="353">
        <f t="shared" si="75"/>
        <v>224</v>
      </c>
      <c r="L858" s="354">
        <v>224</v>
      </c>
      <c r="M858" s="458" t="str">
        <f>IF(L858="nio","",VLOOKUP(L858,'3-Productie normen'!$B$31:$H$45,3,FALSE))</f>
        <v>5 x per week (40 weken) + (12x2 vakantie)</v>
      </c>
      <c r="N858" s="355" t="e">
        <f t="shared" si="73"/>
        <v>#DIV/0!</v>
      </c>
      <c r="O858" s="356">
        <f>IF(L858="nio",0,IF(L858&gt;0,VLOOKUP(H858,'3-Productie normen'!A:P,VLOOKUP(L858,'3-Productie normen'!$B$31:$C$45,2,FALSE),FALSE)))/VLOOKUP(B858,'2-Kosten per locatie'!$A$13:$D$30,4,FALSE)</f>
        <v>0</v>
      </c>
      <c r="P858" s="81" t="str">
        <f>VLOOKUP(H858,'3-Productie normen'!A:T,20,FALSE)</f>
        <v>S</v>
      </c>
      <c r="Q858" s="457" t="s">
        <v>801</v>
      </c>
      <c r="S858" s="359">
        <f t="shared" si="71"/>
        <v>1740.48</v>
      </c>
    </row>
    <row r="859" spans="1:19" ht="14.1" customHeight="1">
      <c r="A859" s="71" t="e">
        <f t="shared" si="74"/>
        <v>#REF!</v>
      </c>
      <c r="B859" s="50" t="s">
        <v>670</v>
      </c>
      <c r="C859" s="50" t="s">
        <v>686</v>
      </c>
      <c r="D859" s="431" t="s">
        <v>849</v>
      </c>
      <c r="E859" s="429" t="s">
        <v>248</v>
      </c>
      <c r="F859" s="349" t="s">
        <v>274</v>
      </c>
      <c r="G859" s="85" t="s">
        <v>365</v>
      </c>
      <c r="H859" s="85" t="s">
        <v>200</v>
      </c>
      <c r="I859" s="85" t="s">
        <v>178</v>
      </c>
      <c r="J859" s="342">
        <v>23.61</v>
      </c>
      <c r="K859" s="353">
        <f t="shared" si="75"/>
        <v>144</v>
      </c>
      <c r="L859" s="354">
        <v>144</v>
      </c>
      <c r="M859" s="458" t="str">
        <f>IF(L859="nio","",VLOOKUP(L859,'3-Productie normen'!$B$31:$H$45,3,FALSE))</f>
        <v>3 x per week (40 weken) + (12x2 vakantie)</v>
      </c>
      <c r="N859" s="355" t="e">
        <f t="shared" si="73"/>
        <v>#DIV/0!</v>
      </c>
      <c r="O859" s="356">
        <f>IF(L859="nio",0,IF(L859&gt;0,VLOOKUP(H859,'3-Productie normen'!A:P,VLOOKUP(L859,'3-Productie normen'!$B$31:$C$45,2,FALSE),FALSE)))/VLOOKUP(B859,'2-Kosten per locatie'!$A$13:$D$30,4,FALSE)</f>
        <v>0</v>
      </c>
      <c r="P859" s="81" t="str">
        <f>VLOOKUP(H859,'3-Productie normen'!A:T,20,FALSE)</f>
        <v>B</v>
      </c>
      <c r="Q859" s="457" t="s">
        <v>649</v>
      </c>
      <c r="S859" s="359">
        <f t="shared" si="71"/>
        <v>3399.84</v>
      </c>
    </row>
    <row r="860" spans="1:19" ht="14.1" customHeight="1">
      <c r="A860" s="71" t="e">
        <f t="shared" si="74"/>
        <v>#REF!</v>
      </c>
      <c r="B860" s="50" t="s">
        <v>670</v>
      </c>
      <c r="C860" s="50" t="s">
        <v>686</v>
      </c>
      <c r="D860" s="431" t="s">
        <v>849</v>
      </c>
      <c r="E860" s="429" t="s">
        <v>248</v>
      </c>
      <c r="F860" s="349" t="s">
        <v>275</v>
      </c>
      <c r="G860" s="85" t="s">
        <v>198</v>
      </c>
      <c r="H860" s="439" t="s">
        <v>195</v>
      </c>
      <c r="I860" s="85" t="s">
        <v>178</v>
      </c>
      <c r="J860" s="342">
        <v>7.89</v>
      </c>
      <c r="K860" s="353">
        <f t="shared" si="75"/>
        <v>224</v>
      </c>
      <c r="L860" s="354">
        <v>224</v>
      </c>
      <c r="M860" s="458" t="str">
        <f>IF(L860="nio","",VLOOKUP(L860,'3-Productie normen'!$B$31:$H$45,3,FALSE))</f>
        <v>5 x per week (40 weken) + (12x2 vakantie)</v>
      </c>
      <c r="N860" s="355" t="e">
        <f t="shared" si="73"/>
        <v>#DIV/0!</v>
      </c>
      <c r="O860" s="356">
        <f>IF(L860="nio",0,IF(L860&gt;0,VLOOKUP(H860,'3-Productie normen'!A:P,VLOOKUP(L860,'3-Productie normen'!$B$31:$C$45,2,FALSE),FALSE)))/VLOOKUP(B860,'2-Kosten per locatie'!$A$13:$D$30,4,FALSE)</f>
        <v>0</v>
      </c>
      <c r="P860" s="81" t="str">
        <f>VLOOKUP(H860,'3-Productie normen'!A:T,20,FALSE)</f>
        <v>V</v>
      </c>
      <c r="Q860" s="457" t="s">
        <v>649</v>
      </c>
      <c r="S860" s="359">
        <f t="shared" si="71"/>
        <v>1767.36</v>
      </c>
    </row>
    <row r="861" spans="1:19" ht="14.1" customHeight="1">
      <c r="A861" s="71" t="e">
        <f t="shared" si="74"/>
        <v>#REF!</v>
      </c>
      <c r="B861" s="50" t="s">
        <v>670</v>
      </c>
      <c r="C861" s="50" t="s">
        <v>686</v>
      </c>
      <c r="D861" s="431" t="s">
        <v>849</v>
      </c>
      <c r="E861" s="429" t="s">
        <v>248</v>
      </c>
      <c r="F861" s="349" t="s">
        <v>485</v>
      </c>
      <c r="G861" s="85" t="s">
        <v>365</v>
      </c>
      <c r="H861" s="64" t="s">
        <v>200</v>
      </c>
      <c r="I861" s="85" t="s">
        <v>178</v>
      </c>
      <c r="J861" s="342">
        <v>37.21</v>
      </c>
      <c r="K861" s="353">
        <f t="shared" si="75"/>
        <v>144</v>
      </c>
      <c r="L861" s="354">
        <v>144</v>
      </c>
      <c r="M861" s="458" t="str">
        <f>IF(L861="nio","",VLOOKUP(L861,'3-Productie normen'!$B$31:$H$45,3,FALSE))</f>
        <v>3 x per week (40 weken) + (12x2 vakantie)</v>
      </c>
      <c r="N861" s="355" t="e">
        <f t="shared" si="73"/>
        <v>#DIV/0!</v>
      </c>
      <c r="O861" s="356">
        <f>IF(L861="nio",0,IF(L861&gt;0,VLOOKUP(H861,'3-Productie normen'!A:P,VLOOKUP(L861,'3-Productie normen'!$B$31:$C$45,2,FALSE),FALSE)))/VLOOKUP(B861,'2-Kosten per locatie'!$A$13:$D$30,4,FALSE)</f>
        <v>0</v>
      </c>
      <c r="P861" s="81" t="str">
        <f>VLOOKUP(H861,'3-Productie normen'!A:T,20,FALSE)</f>
        <v>B</v>
      </c>
      <c r="Q861" s="457" t="s">
        <v>649</v>
      </c>
      <c r="S861" s="359">
        <f t="shared" si="71"/>
        <v>5358.24</v>
      </c>
    </row>
    <row r="862" spans="1:19" ht="14.1" customHeight="1">
      <c r="A862" s="71" t="e">
        <f>#REF!+1</f>
        <v>#REF!</v>
      </c>
      <c r="B862" s="50" t="s">
        <v>671</v>
      </c>
      <c r="C862" s="50" t="s">
        <v>687</v>
      </c>
      <c r="D862" s="431" t="s">
        <v>849</v>
      </c>
      <c r="E862" s="429" t="s">
        <v>517</v>
      </c>
      <c r="F862" s="349" t="s">
        <v>194</v>
      </c>
      <c r="G862" s="85" t="s">
        <v>196</v>
      </c>
      <c r="H862" s="439" t="s">
        <v>195</v>
      </c>
      <c r="I862" s="85" t="s">
        <v>634</v>
      </c>
      <c r="J862" s="342">
        <v>9.1099996566772496</v>
      </c>
      <c r="K862" s="353">
        <f t="shared" ref="K862:K884" si="76">L862</f>
        <v>200</v>
      </c>
      <c r="L862" s="354">
        <v>200</v>
      </c>
      <c r="M862" s="458" t="str">
        <f>IF(L862="nio","",VLOOKUP(L862,'3-Productie normen'!$B$31:$H$45,3,FALSE))</f>
        <v>5 x per week (40 weken)</v>
      </c>
      <c r="N862" s="355" t="e">
        <f t="shared" ref="N862:N878" si="77">IF(L862="nio",0,IF(L862&gt;0,L862*J862/O862,0))</f>
        <v>#DIV/0!</v>
      </c>
      <c r="O862" s="356">
        <f>IF(L862="nio",0,IF(L862&gt;0,VLOOKUP(H862,'3-Productie normen'!A:P,VLOOKUP(L862,'3-Productie normen'!$B$31:$C$45,2,FALSE),FALSE)))/VLOOKUP(B862,'2-Kosten per locatie'!$A$13:$D$30,4,FALSE)</f>
        <v>0</v>
      </c>
      <c r="P862" s="81" t="str">
        <f>VLOOKUP(H862,'3-Productie normen'!A:T,20,FALSE)</f>
        <v>V</v>
      </c>
      <c r="Q862" s="457" t="s">
        <v>697</v>
      </c>
      <c r="S862" s="359">
        <f t="shared" ref="S862:S902" si="78">IF(L862="nio",0,K862*J862)</f>
        <v>1821.9999313354499</v>
      </c>
    </row>
    <row r="863" spans="1:19" ht="14.1" customHeight="1">
      <c r="A863" s="71" t="e">
        <f t="shared" ref="A863:A879" si="79">A862+1</f>
        <v>#REF!</v>
      </c>
      <c r="B863" s="50" t="s">
        <v>671</v>
      </c>
      <c r="C863" s="50" t="s">
        <v>687</v>
      </c>
      <c r="D863" s="431" t="s">
        <v>849</v>
      </c>
      <c r="E863" s="429" t="s">
        <v>517</v>
      </c>
      <c r="F863" s="349" t="s">
        <v>197</v>
      </c>
      <c r="G863" s="85" t="s">
        <v>203</v>
      </c>
      <c r="H863" s="64" t="s">
        <v>874</v>
      </c>
      <c r="I863" s="85" t="s">
        <v>91</v>
      </c>
      <c r="J863" s="342">
        <v>0.56000000238418601</v>
      </c>
      <c r="K863" s="353" t="str">
        <f t="shared" si="76"/>
        <v>nio</v>
      </c>
      <c r="L863" s="354" t="s">
        <v>659</v>
      </c>
      <c r="M863" s="458" t="str">
        <f>IF(L863="nio","",VLOOKUP(L863,'3-Productie normen'!$B$31:$H$45,3,FALSE))</f>
        <v/>
      </c>
      <c r="N863" s="355">
        <f t="shared" si="77"/>
        <v>0</v>
      </c>
      <c r="O863" s="356">
        <f>IF(L863="nio",0,IF(L863&gt;0,VLOOKUP(H863,'3-Productie normen'!A:P,VLOOKUP(L863,'3-Productie normen'!$B$31:$C$45,2,FALSE),FALSE)))/VLOOKUP(B863,'2-Kosten per locatie'!$A$13:$D$30,4,FALSE)</f>
        <v>0</v>
      </c>
      <c r="P863" s="81">
        <f>VLOOKUP(H863,'3-Productie normen'!A:T,20,FALSE)</f>
        <v>0</v>
      </c>
      <c r="Q863" s="457" t="s">
        <v>805</v>
      </c>
      <c r="S863" s="359">
        <f t="shared" si="78"/>
        <v>0</v>
      </c>
    </row>
    <row r="864" spans="1:19" ht="14.1" customHeight="1">
      <c r="A864" s="71" t="e">
        <f t="shared" si="79"/>
        <v>#REF!</v>
      </c>
      <c r="B864" s="50" t="s">
        <v>671</v>
      </c>
      <c r="C864" s="50" t="s">
        <v>687</v>
      </c>
      <c r="D864" s="431" t="s">
        <v>849</v>
      </c>
      <c r="E864" s="429" t="s">
        <v>517</v>
      </c>
      <c r="F864" s="349" t="s">
        <v>199</v>
      </c>
      <c r="G864" s="85" t="s">
        <v>203</v>
      </c>
      <c r="H864" s="64" t="s">
        <v>874</v>
      </c>
      <c r="I864" s="85" t="s">
        <v>91</v>
      </c>
      <c r="J864" s="342">
        <v>0.50999999046325695</v>
      </c>
      <c r="K864" s="353" t="str">
        <f t="shared" si="76"/>
        <v>nio</v>
      </c>
      <c r="L864" s="354" t="s">
        <v>659</v>
      </c>
      <c r="M864" s="458" t="str">
        <f>IF(L864="nio","",VLOOKUP(L864,'3-Productie normen'!$B$31:$H$45,3,FALSE))</f>
        <v/>
      </c>
      <c r="N864" s="355">
        <f t="shared" si="77"/>
        <v>0</v>
      </c>
      <c r="O864" s="356">
        <f>IF(L864="nio",0,IF(L864&gt;0,VLOOKUP(H864,'3-Productie normen'!A:P,VLOOKUP(L864,'3-Productie normen'!$B$31:$C$45,2,FALSE),FALSE)))/VLOOKUP(B864,'2-Kosten per locatie'!$A$13:$D$30,4,FALSE)</f>
        <v>0</v>
      </c>
      <c r="P864" s="81">
        <f>VLOOKUP(H864,'3-Productie normen'!A:T,20,FALSE)</f>
        <v>0</v>
      </c>
      <c r="Q864" s="457" t="s">
        <v>806</v>
      </c>
      <c r="S864" s="359">
        <f t="shared" si="78"/>
        <v>0</v>
      </c>
    </row>
    <row r="865" spans="1:19" ht="14.1" customHeight="1">
      <c r="A865" s="71" t="e">
        <f t="shared" si="79"/>
        <v>#REF!</v>
      </c>
      <c r="B865" s="50" t="s">
        <v>671</v>
      </c>
      <c r="C865" s="50" t="s">
        <v>687</v>
      </c>
      <c r="D865" s="431" t="s">
        <v>849</v>
      </c>
      <c r="E865" s="429" t="s">
        <v>517</v>
      </c>
      <c r="F865" s="349" t="s">
        <v>202</v>
      </c>
      <c r="G865" s="85" t="s">
        <v>206</v>
      </c>
      <c r="H865" s="62" t="s">
        <v>855</v>
      </c>
      <c r="I865" s="85" t="s">
        <v>635</v>
      </c>
      <c r="J865" s="342">
        <v>11</v>
      </c>
      <c r="K865" s="353">
        <f t="shared" si="76"/>
        <v>12</v>
      </c>
      <c r="L865" s="354">
        <v>12</v>
      </c>
      <c r="M865" s="458" t="str">
        <f>IF(L865="nio","",VLOOKUP(L865,'3-Productie normen'!$B$31:$H$45,3,FALSE))</f>
        <v>1 x per maand</v>
      </c>
      <c r="N865" s="355" t="e">
        <f t="shared" si="77"/>
        <v>#DIV/0!</v>
      </c>
      <c r="O865" s="356">
        <f>IF(L865="nio",0,IF(L865&gt;0,VLOOKUP(H865,'3-Productie normen'!A:P,VLOOKUP(L865,'3-Productie normen'!$B$31:$C$45,2,FALSE),FALSE)))/VLOOKUP(B865,'2-Kosten per locatie'!$A$13:$D$30,4,FALSE)</f>
        <v>0</v>
      </c>
      <c r="P865" s="81" t="str">
        <f>VLOOKUP(H865,'3-Productie normen'!A:T,20,FALSE)</f>
        <v>V</v>
      </c>
      <c r="Q865" s="457" t="s">
        <v>649</v>
      </c>
      <c r="S865" s="359">
        <f t="shared" si="78"/>
        <v>132</v>
      </c>
    </row>
    <row r="866" spans="1:19" ht="14.1" customHeight="1">
      <c r="A866" s="71" t="e">
        <f t="shared" si="79"/>
        <v>#REF!</v>
      </c>
      <c r="B866" s="50" t="s">
        <v>671</v>
      </c>
      <c r="C866" s="50" t="s">
        <v>687</v>
      </c>
      <c r="D866" s="431" t="s">
        <v>849</v>
      </c>
      <c r="E866" s="429" t="s">
        <v>517</v>
      </c>
      <c r="F866" s="349" t="s">
        <v>204</v>
      </c>
      <c r="G866" s="85" t="s">
        <v>198</v>
      </c>
      <c r="H866" s="439" t="s">
        <v>195</v>
      </c>
      <c r="I866" s="85" t="s">
        <v>635</v>
      </c>
      <c r="J866" s="342">
        <v>48.07</v>
      </c>
      <c r="K866" s="353">
        <f t="shared" si="76"/>
        <v>200</v>
      </c>
      <c r="L866" s="354">
        <v>200</v>
      </c>
      <c r="M866" s="458" t="str">
        <f>IF(L866="nio","",VLOOKUP(L866,'3-Productie normen'!$B$31:$H$45,3,FALSE))</f>
        <v>5 x per week (40 weken)</v>
      </c>
      <c r="N866" s="355" t="e">
        <f t="shared" si="77"/>
        <v>#DIV/0!</v>
      </c>
      <c r="O866" s="356">
        <f>IF(L866="nio",0,IF(L866&gt;0,VLOOKUP(H866,'3-Productie normen'!A:P,VLOOKUP(L866,'3-Productie normen'!$B$31:$C$45,2,FALSE),FALSE)))/VLOOKUP(B866,'2-Kosten per locatie'!$A$13:$D$30,4,FALSE)</f>
        <v>0</v>
      </c>
      <c r="P866" s="81" t="str">
        <f>VLOOKUP(H866,'3-Productie normen'!A:T,20,FALSE)</f>
        <v>V</v>
      </c>
      <c r="Q866" s="457" t="s">
        <v>649</v>
      </c>
      <c r="S866" s="359">
        <f t="shared" si="78"/>
        <v>9614</v>
      </c>
    </row>
    <row r="867" spans="1:19" ht="14.1" customHeight="1">
      <c r="A867" s="71" t="e">
        <f t="shared" si="79"/>
        <v>#REF!</v>
      </c>
      <c r="B867" s="50" t="s">
        <v>671</v>
      </c>
      <c r="C867" s="50" t="s">
        <v>687</v>
      </c>
      <c r="D867" s="431" t="s">
        <v>849</v>
      </c>
      <c r="E867" s="429" t="s">
        <v>517</v>
      </c>
      <c r="F867" s="349" t="s">
        <v>205</v>
      </c>
      <c r="G867" s="438" t="s">
        <v>226</v>
      </c>
      <c r="H867" s="439" t="s">
        <v>195</v>
      </c>
      <c r="I867" s="85" t="s">
        <v>635</v>
      </c>
      <c r="J867" s="342">
        <v>33.790000915527301</v>
      </c>
      <c r="K867" s="353">
        <f t="shared" si="76"/>
        <v>200</v>
      </c>
      <c r="L867" s="354">
        <v>200</v>
      </c>
      <c r="M867" s="458" t="str">
        <f>IF(L867="nio","",VLOOKUP(L867,'3-Productie normen'!$B$31:$H$45,3,FALSE))</f>
        <v>5 x per week (40 weken)</v>
      </c>
      <c r="N867" s="355" t="e">
        <f t="shared" si="77"/>
        <v>#DIV/0!</v>
      </c>
      <c r="O867" s="356">
        <f>IF(L867="nio",0,IF(L867&gt;0,VLOOKUP(H867,'3-Productie normen'!A:P,VLOOKUP(L867,'3-Productie normen'!$B$31:$C$45,2,FALSE),FALSE)))/VLOOKUP(B867,'2-Kosten per locatie'!$A$13:$D$30,4,FALSE)</f>
        <v>0</v>
      </c>
      <c r="P867" s="81" t="str">
        <f>VLOOKUP(H867,'3-Productie normen'!A:T,20,FALSE)</f>
        <v>V</v>
      </c>
      <c r="Q867" s="457" t="s">
        <v>649</v>
      </c>
      <c r="S867" s="359">
        <f t="shared" si="78"/>
        <v>6758.0001831054606</v>
      </c>
    </row>
    <row r="868" spans="1:19" ht="14.1" customHeight="1">
      <c r="A868" s="71" t="e">
        <f t="shared" si="79"/>
        <v>#REF!</v>
      </c>
      <c r="B868" s="50" t="s">
        <v>671</v>
      </c>
      <c r="C868" s="50" t="s">
        <v>687</v>
      </c>
      <c r="D868" s="431" t="s">
        <v>849</v>
      </c>
      <c r="E868" s="429" t="s">
        <v>517</v>
      </c>
      <c r="F868" s="349" t="s">
        <v>503</v>
      </c>
      <c r="G868" s="85" t="s">
        <v>198</v>
      </c>
      <c r="H868" s="439" t="s">
        <v>195</v>
      </c>
      <c r="I868" s="85" t="s">
        <v>635</v>
      </c>
      <c r="J868" s="342">
        <v>17.0200004577637</v>
      </c>
      <c r="K868" s="353">
        <f t="shared" si="76"/>
        <v>200</v>
      </c>
      <c r="L868" s="354">
        <v>200</v>
      </c>
      <c r="M868" s="458" t="str">
        <f>IF(L868="nio","",VLOOKUP(L868,'3-Productie normen'!$B$31:$H$45,3,FALSE))</f>
        <v>5 x per week (40 weken)</v>
      </c>
      <c r="N868" s="355" t="e">
        <f t="shared" si="77"/>
        <v>#DIV/0!</v>
      </c>
      <c r="O868" s="356">
        <f>IF(L868="nio",0,IF(L868&gt;0,VLOOKUP(H868,'3-Productie normen'!A:P,VLOOKUP(L868,'3-Productie normen'!$B$31:$C$45,2,FALSE),FALSE)))/VLOOKUP(B868,'2-Kosten per locatie'!$A$13:$D$30,4,FALSE)</f>
        <v>0</v>
      </c>
      <c r="P868" s="81" t="str">
        <f>VLOOKUP(H868,'3-Productie normen'!A:T,20,FALSE)</f>
        <v>V</v>
      </c>
      <c r="Q868" s="457" t="s">
        <v>649</v>
      </c>
      <c r="S868" s="359">
        <f t="shared" si="78"/>
        <v>3404.0000915527398</v>
      </c>
    </row>
    <row r="869" spans="1:19" ht="14.1" customHeight="1">
      <c r="A869" s="71" t="e">
        <f t="shared" si="79"/>
        <v>#REF!</v>
      </c>
      <c r="B869" s="50" t="s">
        <v>671</v>
      </c>
      <c r="C869" s="50" t="s">
        <v>687</v>
      </c>
      <c r="D869" s="431" t="s">
        <v>849</v>
      </c>
      <c r="E869" s="429" t="s">
        <v>517</v>
      </c>
      <c r="F869" s="349" t="s">
        <v>529</v>
      </c>
      <c r="G869" s="85" t="s">
        <v>206</v>
      </c>
      <c r="H869" s="62" t="s">
        <v>855</v>
      </c>
      <c r="I869" s="85" t="s">
        <v>635</v>
      </c>
      <c r="J869" s="342">
        <v>2.8499999046325701</v>
      </c>
      <c r="K869" s="353">
        <f t="shared" si="76"/>
        <v>12</v>
      </c>
      <c r="L869" s="354">
        <v>12</v>
      </c>
      <c r="M869" s="458" t="str">
        <f>IF(L869="nio","",VLOOKUP(L869,'3-Productie normen'!$B$31:$H$45,3,FALSE))</f>
        <v>1 x per maand</v>
      </c>
      <c r="N869" s="355" t="e">
        <f t="shared" si="77"/>
        <v>#DIV/0!</v>
      </c>
      <c r="O869" s="356">
        <f>IF(L869="nio",0,IF(L869&gt;0,VLOOKUP(H869,'3-Productie normen'!A:P,VLOOKUP(L869,'3-Productie normen'!$B$31:$C$45,2,FALSE),FALSE)))/VLOOKUP(B869,'2-Kosten per locatie'!$A$13:$D$30,4,FALSE)</f>
        <v>0</v>
      </c>
      <c r="P869" s="81" t="str">
        <f>VLOOKUP(H869,'3-Productie normen'!A:T,20,FALSE)</f>
        <v>V</v>
      </c>
      <c r="Q869" s="457" t="s">
        <v>649</v>
      </c>
      <c r="S869" s="359">
        <f t="shared" si="78"/>
        <v>34.199998855590842</v>
      </c>
    </row>
    <row r="870" spans="1:19" ht="14.1" customHeight="1">
      <c r="A870" s="71" t="e">
        <f t="shared" si="79"/>
        <v>#REF!</v>
      </c>
      <c r="B870" s="50" t="s">
        <v>671</v>
      </c>
      <c r="C870" s="50" t="s">
        <v>687</v>
      </c>
      <c r="D870" s="431" t="s">
        <v>849</v>
      </c>
      <c r="E870" s="429" t="s">
        <v>517</v>
      </c>
      <c r="F870" s="349" t="s">
        <v>207</v>
      </c>
      <c r="G870" s="85" t="s">
        <v>206</v>
      </c>
      <c r="H870" s="62" t="s">
        <v>855</v>
      </c>
      <c r="I870" s="85" t="s">
        <v>635</v>
      </c>
      <c r="J870" s="342">
        <v>9.3199996948242205</v>
      </c>
      <c r="K870" s="353">
        <f t="shared" si="76"/>
        <v>12</v>
      </c>
      <c r="L870" s="354">
        <v>12</v>
      </c>
      <c r="M870" s="458" t="str">
        <f>IF(L870="nio","",VLOOKUP(L870,'3-Productie normen'!$B$31:$H$45,3,FALSE))</f>
        <v>1 x per maand</v>
      </c>
      <c r="N870" s="355" t="e">
        <f t="shared" si="77"/>
        <v>#DIV/0!</v>
      </c>
      <c r="O870" s="356">
        <f>IF(L870="nio",0,IF(L870&gt;0,VLOOKUP(H870,'3-Productie normen'!A:P,VLOOKUP(L870,'3-Productie normen'!$B$31:$C$45,2,FALSE),FALSE)))/VLOOKUP(B870,'2-Kosten per locatie'!$A$13:$D$30,4,FALSE)</f>
        <v>0</v>
      </c>
      <c r="P870" s="81" t="str">
        <f>VLOOKUP(H870,'3-Productie normen'!A:T,20,FALSE)</f>
        <v>V</v>
      </c>
      <c r="Q870" s="457" t="s">
        <v>649</v>
      </c>
      <c r="S870" s="359">
        <f t="shared" si="78"/>
        <v>111.83999633789065</v>
      </c>
    </row>
    <row r="871" spans="1:19" ht="14.1" customHeight="1">
      <c r="A871" s="71" t="e">
        <f t="shared" si="79"/>
        <v>#REF!</v>
      </c>
      <c r="B871" s="50" t="s">
        <v>671</v>
      </c>
      <c r="C871" s="50" t="s">
        <v>687</v>
      </c>
      <c r="D871" s="431" t="s">
        <v>849</v>
      </c>
      <c r="E871" s="429" t="s">
        <v>517</v>
      </c>
      <c r="F871" s="349" t="s">
        <v>208</v>
      </c>
      <c r="G871" s="85" t="s">
        <v>223</v>
      </c>
      <c r="H871" s="85" t="s">
        <v>16</v>
      </c>
      <c r="I871" s="85" t="s">
        <v>636</v>
      </c>
      <c r="J871" s="342">
        <v>12.88</v>
      </c>
      <c r="K871" s="353">
        <f t="shared" si="76"/>
        <v>201</v>
      </c>
      <c r="L871" s="354">
        <v>201</v>
      </c>
      <c r="M871" s="458" t="str">
        <f>IF(L871="nio","",VLOOKUP(L871,'3-Productie normen'!$B$31:$H$45,3,FALSE))</f>
        <v>5 x per week (40 weken + 1 Zomer refreshbeurt)</v>
      </c>
      <c r="N871" s="355" t="e">
        <f t="shared" si="77"/>
        <v>#DIV/0!</v>
      </c>
      <c r="O871" s="356">
        <f>IF(L871="nio",0,IF(L871&gt;0,VLOOKUP(H871,'3-Productie normen'!A:P,VLOOKUP(L871,'3-Productie normen'!$B$31:$C$45,2,FALSE),FALSE)))/VLOOKUP(B871,'2-Kosten per locatie'!$A$13:$D$30,4,FALSE)</f>
        <v>0</v>
      </c>
      <c r="P871" s="81" t="str">
        <f>VLOOKUP(H871,'3-Productie normen'!A:T,20,FALSE)</f>
        <v>S</v>
      </c>
      <c r="Q871" s="457" t="s">
        <v>807</v>
      </c>
      <c r="S871" s="359">
        <f t="shared" si="78"/>
        <v>2588.88</v>
      </c>
    </row>
    <row r="872" spans="1:19" ht="14.1" customHeight="1">
      <c r="A872" s="71" t="e">
        <f t="shared" si="79"/>
        <v>#REF!</v>
      </c>
      <c r="B872" s="50" t="s">
        <v>671</v>
      </c>
      <c r="C872" s="50" t="s">
        <v>687</v>
      </c>
      <c r="D872" s="431" t="s">
        <v>849</v>
      </c>
      <c r="E872" s="429" t="s">
        <v>517</v>
      </c>
      <c r="F872" s="349" t="s">
        <v>210</v>
      </c>
      <c r="G872" s="85" t="s">
        <v>238</v>
      </c>
      <c r="H872" s="85" t="s">
        <v>237</v>
      </c>
      <c r="I872" s="85" t="s">
        <v>635</v>
      </c>
      <c r="J872" s="342">
        <v>56.25</v>
      </c>
      <c r="K872" s="353">
        <f t="shared" si="76"/>
        <v>201</v>
      </c>
      <c r="L872" s="354">
        <v>201</v>
      </c>
      <c r="M872" s="458" t="str">
        <f>IF(L872="nio","",VLOOKUP(L872,'3-Productie normen'!$B$31:$H$45,3,FALSE))</f>
        <v>5 x per week (40 weken + 1 Zomer refreshbeurt)</v>
      </c>
      <c r="N872" s="355" t="e">
        <f t="shared" si="77"/>
        <v>#DIV/0!</v>
      </c>
      <c r="O872" s="356">
        <f>IF(L872="nio",0,IF(L872&gt;0,VLOOKUP(H872,'3-Productie normen'!A:P,VLOOKUP(L872,'3-Productie normen'!$B$31:$C$45,2,FALSE),FALSE)))/VLOOKUP(B872,'2-Kosten per locatie'!$A$13:$D$30,4,FALSE)</f>
        <v>0</v>
      </c>
      <c r="P872" s="81" t="str">
        <f>VLOOKUP(H872,'3-Productie normen'!A:T,20,FALSE)</f>
        <v>L</v>
      </c>
      <c r="Q872" s="457" t="s">
        <v>808</v>
      </c>
      <c r="S872" s="359">
        <f t="shared" si="78"/>
        <v>11306.25</v>
      </c>
    </row>
    <row r="873" spans="1:19" ht="14.1" customHeight="1">
      <c r="A873" s="71" t="e">
        <f t="shared" si="79"/>
        <v>#REF!</v>
      </c>
      <c r="B873" s="50" t="s">
        <v>671</v>
      </c>
      <c r="C873" s="50" t="s">
        <v>687</v>
      </c>
      <c r="D873" s="431" t="s">
        <v>849</v>
      </c>
      <c r="E873" s="429" t="s">
        <v>517</v>
      </c>
      <c r="F873" s="349" t="s">
        <v>210</v>
      </c>
      <c r="G873" s="85" t="s">
        <v>313</v>
      </c>
      <c r="H873" s="85" t="s">
        <v>237</v>
      </c>
      <c r="I873" s="85" t="s">
        <v>178</v>
      </c>
      <c r="J873" s="342">
        <v>5.21</v>
      </c>
      <c r="K873" s="353">
        <f t="shared" si="76"/>
        <v>201</v>
      </c>
      <c r="L873" s="354">
        <v>201</v>
      </c>
      <c r="M873" s="458" t="str">
        <f>IF(L873="nio","",VLOOKUP(L873,'3-Productie normen'!$B$31:$H$45,3,FALSE))</f>
        <v>5 x per week (40 weken + 1 Zomer refreshbeurt)</v>
      </c>
      <c r="N873" s="355" t="e">
        <f t="shared" si="77"/>
        <v>#DIV/0!</v>
      </c>
      <c r="O873" s="356">
        <f>IF(L873="nio",0,IF(L873&gt;0,VLOOKUP(H873,'3-Productie normen'!A:P,VLOOKUP(L873,'3-Productie normen'!$B$31:$C$45,2,FALSE),FALSE)))/VLOOKUP(B873,'2-Kosten per locatie'!$A$13:$D$30,4,FALSE)</f>
        <v>0</v>
      </c>
      <c r="P873" s="81" t="str">
        <f>VLOOKUP(H873,'3-Productie normen'!A:T,20,FALSE)</f>
        <v>L</v>
      </c>
      <c r="Q873" s="457" t="s">
        <v>649</v>
      </c>
      <c r="S873" s="359">
        <f t="shared" si="78"/>
        <v>1047.21</v>
      </c>
    </row>
    <row r="874" spans="1:19" ht="14.1" customHeight="1">
      <c r="A874" s="71" t="e">
        <f t="shared" si="79"/>
        <v>#REF!</v>
      </c>
      <c r="B874" s="50" t="s">
        <v>671</v>
      </c>
      <c r="C874" s="50" t="s">
        <v>687</v>
      </c>
      <c r="D874" s="431" t="s">
        <v>849</v>
      </c>
      <c r="E874" s="429" t="s">
        <v>517</v>
      </c>
      <c r="F874" s="349" t="s">
        <v>211</v>
      </c>
      <c r="G874" s="85" t="s">
        <v>219</v>
      </c>
      <c r="H874" s="85" t="s">
        <v>16</v>
      </c>
      <c r="I874" s="85" t="s">
        <v>636</v>
      </c>
      <c r="J874" s="342">
        <v>4.4800000190734899</v>
      </c>
      <c r="K874" s="353">
        <f t="shared" si="76"/>
        <v>201</v>
      </c>
      <c r="L874" s="354">
        <v>201</v>
      </c>
      <c r="M874" s="458" t="str">
        <f>IF(L874="nio","",VLOOKUP(L874,'3-Productie normen'!$B$31:$H$45,3,FALSE))</f>
        <v>5 x per week (40 weken + 1 Zomer refreshbeurt)</v>
      </c>
      <c r="N874" s="355" t="e">
        <f t="shared" si="77"/>
        <v>#DIV/0!</v>
      </c>
      <c r="O874" s="356">
        <f>IF(L874="nio",0,IF(L874&gt;0,VLOOKUP(H874,'3-Productie normen'!A:P,VLOOKUP(L874,'3-Productie normen'!$B$31:$C$45,2,FALSE),FALSE)))/VLOOKUP(B874,'2-Kosten per locatie'!$A$13:$D$30,4,FALSE)</f>
        <v>0</v>
      </c>
      <c r="P874" s="81" t="str">
        <f>VLOOKUP(H874,'3-Productie normen'!A:T,20,FALSE)</f>
        <v>S</v>
      </c>
      <c r="Q874" s="457" t="s">
        <v>809</v>
      </c>
      <c r="S874" s="359">
        <f t="shared" si="78"/>
        <v>900.48000383377143</v>
      </c>
    </row>
    <row r="875" spans="1:19" ht="14.1" customHeight="1">
      <c r="A875" s="71" t="e">
        <f t="shared" si="79"/>
        <v>#REF!</v>
      </c>
      <c r="B875" s="50" t="s">
        <v>671</v>
      </c>
      <c r="C875" s="50" t="s">
        <v>687</v>
      </c>
      <c r="D875" s="431" t="s">
        <v>849</v>
      </c>
      <c r="E875" s="429" t="s">
        <v>517</v>
      </c>
      <c r="F875" s="349" t="s">
        <v>213</v>
      </c>
      <c r="G875" s="85" t="s">
        <v>212</v>
      </c>
      <c r="H875" s="62" t="s">
        <v>855</v>
      </c>
      <c r="I875" s="85" t="s">
        <v>636</v>
      </c>
      <c r="J875" s="342">
        <v>2.5199999809265101</v>
      </c>
      <c r="K875" s="353">
        <f t="shared" si="76"/>
        <v>12</v>
      </c>
      <c r="L875" s="354">
        <v>12</v>
      </c>
      <c r="M875" s="458" t="str">
        <f>IF(L875="nio","",VLOOKUP(L875,'3-Productie normen'!$B$31:$H$45,3,FALSE))</f>
        <v>1 x per maand</v>
      </c>
      <c r="N875" s="355" t="e">
        <f t="shared" si="77"/>
        <v>#DIV/0!</v>
      </c>
      <c r="O875" s="356">
        <f>IF(L875="nio",0,IF(L875&gt;0,VLOOKUP(H875,'3-Productie normen'!A:P,VLOOKUP(L875,'3-Productie normen'!$B$31:$C$45,2,FALSE),FALSE)))/VLOOKUP(B875,'2-Kosten per locatie'!$A$13:$D$30,4,FALSE)</f>
        <v>0</v>
      </c>
      <c r="P875" s="81" t="str">
        <f>VLOOKUP(H875,'3-Productie normen'!A:T,20,FALSE)</f>
        <v>V</v>
      </c>
      <c r="Q875" s="457" t="s">
        <v>743</v>
      </c>
      <c r="S875" s="359">
        <f t="shared" si="78"/>
        <v>30.239999771118121</v>
      </c>
    </row>
    <row r="876" spans="1:19" ht="14.1" customHeight="1">
      <c r="A876" s="71" t="e">
        <f t="shared" si="79"/>
        <v>#REF!</v>
      </c>
      <c r="B876" s="50" t="s">
        <v>671</v>
      </c>
      <c r="C876" s="50" t="s">
        <v>687</v>
      </c>
      <c r="D876" s="431" t="s">
        <v>849</v>
      </c>
      <c r="E876" s="429" t="s">
        <v>517</v>
      </c>
      <c r="F876" s="349" t="s">
        <v>214</v>
      </c>
      <c r="G876" s="85" t="s">
        <v>206</v>
      </c>
      <c r="H876" s="62" t="s">
        <v>855</v>
      </c>
      <c r="I876" s="85" t="s">
        <v>635</v>
      </c>
      <c r="J876" s="342">
        <v>5.0799999237060502</v>
      </c>
      <c r="K876" s="353">
        <f t="shared" si="76"/>
        <v>12</v>
      </c>
      <c r="L876" s="354">
        <v>12</v>
      </c>
      <c r="M876" s="458" t="str">
        <f>IF(L876="nio","",VLOOKUP(L876,'3-Productie normen'!$B$31:$H$45,3,FALSE))</f>
        <v>1 x per maand</v>
      </c>
      <c r="N876" s="355" t="e">
        <f t="shared" si="77"/>
        <v>#DIV/0!</v>
      </c>
      <c r="O876" s="356">
        <f>IF(L876="nio",0,IF(L876&gt;0,VLOOKUP(H876,'3-Productie normen'!A:P,VLOOKUP(L876,'3-Productie normen'!$B$31:$C$45,2,FALSE),FALSE)))/VLOOKUP(B876,'2-Kosten per locatie'!$A$13:$D$30,4,FALSE)</f>
        <v>0</v>
      </c>
      <c r="P876" s="81" t="str">
        <f>VLOOKUP(H876,'3-Productie normen'!A:T,20,FALSE)</f>
        <v>V</v>
      </c>
      <c r="Q876" s="457" t="s">
        <v>649</v>
      </c>
      <c r="S876" s="359">
        <f t="shared" si="78"/>
        <v>60.959999084472599</v>
      </c>
    </row>
    <row r="877" spans="1:19" ht="14.1" customHeight="1">
      <c r="A877" s="71" t="e">
        <f t="shared" si="79"/>
        <v>#REF!</v>
      </c>
      <c r="B877" s="50" t="s">
        <v>671</v>
      </c>
      <c r="C877" s="50" t="s">
        <v>687</v>
      </c>
      <c r="D877" s="431" t="s">
        <v>849</v>
      </c>
      <c r="E877" s="429" t="s">
        <v>517</v>
      </c>
      <c r="F877" s="349" t="s">
        <v>215</v>
      </c>
      <c r="G877" s="85" t="s">
        <v>196</v>
      </c>
      <c r="H877" s="439" t="s">
        <v>195</v>
      </c>
      <c r="I877" s="85" t="s">
        <v>634</v>
      </c>
      <c r="J877" s="342">
        <v>7.7199997901916504</v>
      </c>
      <c r="K877" s="353">
        <f t="shared" si="76"/>
        <v>200</v>
      </c>
      <c r="L877" s="354">
        <v>200</v>
      </c>
      <c r="M877" s="458" t="str">
        <f>IF(L877="nio","",VLOOKUP(L877,'3-Productie normen'!$B$31:$H$45,3,FALSE))</f>
        <v>5 x per week (40 weken)</v>
      </c>
      <c r="N877" s="355" t="e">
        <f t="shared" si="77"/>
        <v>#DIV/0!</v>
      </c>
      <c r="O877" s="356">
        <f>IF(L877="nio",0,IF(L877&gt;0,VLOOKUP(H877,'3-Productie normen'!A:P,VLOOKUP(L877,'3-Productie normen'!$B$31:$C$45,2,FALSE),FALSE)))/VLOOKUP(B877,'2-Kosten per locatie'!$A$13:$D$30,4,FALSE)</f>
        <v>0</v>
      </c>
      <c r="P877" s="81" t="str">
        <f>VLOOKUP(H877,'3-Productie normen'!A:T,20,FALSE)</f>
        <v>V</v>
      </c>
      <c r="Q877" s="457" t="s">
        <v>697</v>
      </c>
      <c r="S877" s="359">
        <f t="shared" si="78"/>
        <v>1543.9999580383301</v>
      </c>
    </row>
    <row r="878" spans="1:19" ht="14.1" customHeight="1">
      <c r="A878" s="71" t="e">
        <f t="shared" si="79"/>
        <v>#REF!</v>
      </c>
      <c r="B878" s="50" t="s">
        <v>671</v>
      </c>
      <c r="C878" s="50" t="s">
        <v>687</v>
      </c>
      <c r="D878" s="431" t="s">
        <v>849</v>
      </c>
      <c r="E878" s="429" t="s">
        <v>517</v>
      </c>
      <c r="F878" s="349" t="s">
        <v>216</v>
      </c>
      <c r="G878" s="85" t="s">
        <v>201</v>
      </c>
      <c r="H878" s="85" t="s">
        <v>200</v>
      </c>
      <c r="I878" s="85" t="s">
        <v>635</v>
      </c>
      <c r="J878" s="342">
        <v>7.4099998474121103</v>
      </c>
      <c r="K878" s="353">
        <f t="shared" si="76"/>
        <v>120</v>
      </c>
      <c r="L878" s="354">
        <v>120</v>
      </c>
      <c r="M878" s="458" t="str">
        <f>IF(L878="nio","",VLOOKUP(L878,'3-Productie normen'!$B$31:$H$45,3,FALSE))</f>
        <v>3 x per week (40 weken)</v>
      </c>
      <c r="N878" s="355" t="e">
        <f t="shared" si="77"/>
        <v>#DIV/0!</v>
      </c>
      <c r="O878" s="356">
        <f>IF(L878="nio",0,IF(L878&gt;0,VLOOKUP(H878,'3-Productie normen'!A:P,VLOOKUP(L878,'3-Productie normen'!$B$31:$C$45,2,FALSE),FALSE)))/VLOOKUP(B878,'2-Kosten per locatie'!$A$13:$D$30,4,FALSE)</f>
        <v>0</v>
      </c>
      <c r="P878" s="81" t="str">
        <f>VLOOKUP(H878,'3-Productie normen'!A:T,20,FALSE)</f>
        <v>B</v>
      </c>
      <c r="Q878" s="457" t="s">
        <v>649</v>
      </c>
      <c r="S878" s="359">
        <f t="shared" si="78"/>
        <v>889.19998168945324</v>
      </c>
    </row>
    <row r="879" spans="1:19" ht="14.1" customHeight="1">
      <c r="A879" s="71" t="e">
        <f t="shared" si="79"/>
        <v>#REF!</v>
      </c>
      <c r="B879" s="50" t="s">
        <v>671</v>
      </c>
      <c r="C879" s="50" t="s">
        <v>687</v>
      </c>
      <c r="D879" s="431" t="s">
        <v>849</v>
      </c>
      <c r="E879" s="429" t="s">
        <v>517</v>
      </c>
      <c r="F879" s="349" t="s">
        <v>217</v>
      </c>
      <c r="G879" s="85" t="s">
        <v>203</v>
      </c>
      <c r="H879" s="64" t="s">
        <v>874</v>
      </c>
      <c r="I879" s="85" t="s">
        <v>635</v>
      </c>
      <c r="J879" s="342">
        <v>1.2200000286102299</v>
      </c>
      <c r="K879" s="353" t="str">
        <f t="shared" si="76"/>
        <v>nio</v>
      </c>
      <c r="L879" s="354" t="s">
        <v>659</v>
      </c>
      <c r="M879" s="458" t="str">
        <f>IF(L879="nio","",VLOOKUP(L879,'3-Productie normen'!$B$31:$H$45,3,FALSE))</f>
        <v/>
      </c>
      <c r="N879" s="355">
        <f t="shared" ref="N879:N938" si="80">IF(L879="nio",0,IF(L879&gt;0,L879*J879/O879,0))</f>
        <v>0</v>
      </c>
      <c r="O879" s="356">
        <f>IF(L879="nio",0,IF(L879&gt;0,VLOOKUP(H879,'3-Productie normen'!A:P,VLOOKUP(L879,'3-Productie normen'!$B$31:$C$45,2,FALSE),FALSE)))/VLOOKUP(B879,'2-Kosten per locatie'!$A$13:$D$30,4,FALSE)</f>
        <v>0</v>
      </c>
      <c r="P879" s="81">
        <f>VLOOKUP(H879,'3-Productie normen'!A:T,20,FALSE)</f>
        <v>0</v>
      </c>
      <c r="Q879" s="457" t="s">
        <v>726</v>
      </c>
      <c r="S879" s="359">
        <f t="shared" si="78"/>
        <v>0</v>
      </c>
    </row>
    <row r="880" spans="1:19" ht="14.1" customHeight="1">
      <c r="A880" s="71" t="e">
        <f t="shared" ref="A880:A938" si="81">A879+1</f>
        <v>#REF!</v>
      </c>
      <c r="B880" s="50" t="s">
        <v>671</v>
      </c>
      <c r="C880" s="50" t="s">
        <v>687</v>
      </c>
      <c r="D880" s="431" t="s">
        <v>849</v>
      </c>
      <c r="E880" s="429" t="s">
        <v>517</v>
      </c>
      <c r="F880" s="349" t="s">
        <v>218</v>
      </c>
      <c r="G880" s="85" t="s">
        <v>325</v>
      </c>
      <c r="H880" s="439" t="s">
        <v>195</v>
      </c>
      <c r="I880" s="85" t="s">
        <v>635</v>
      </c>
      <c r="J880" s="342">
        <v>12.4099998474121</v>
      </c>
      <c r="K880" s="353">
        <f t="shared" si="76"/>
        <v>255</v>
      </c>
      <c r="L880" s="354">
        <v>255</v>
      </c>
      <c r="M880" s="458" t="str">
        <f>IF(L880="nio","",VLOOKUP(L880,'3-Productie normen'!$B$31:$H$45,3,FALSE))</f>
        <v>5 x per week (52 weken)</v>
      </c>
      <c r="N880" s="355" t="e">
        <f t="shared" si="80"/>
        <v>#DIV/0!</v>
      </c>
      <c r="O880" s="356">
        <f>IF(L880="nio",0,IF(L880&gt;0,VLOOKUP(H880,'3-Productie normen'!A:P,VLOOKUP(L880,'3-Productie normen'!$B$31:$C$45,2,FALSE),FALSE)))/VLOOKUP(B880,'2-Kosten per locatie'!$A$13:$D$30,4,FALSE)</f>
        <v>0</v>
      </c>
      <c r="P880" s="81" t="str">
        <f>VLOOKUP(H880,'3-Productie normen'!A:T,20,FALSE)</f>
        <v>V</v>
      </c>
      <c r="Q880" s="457" t="s">
        <v>649</v>
      </c>
      <c r="S880" s="359">
        <f t="shared" si="78"/>
        <v>3164.5499610900856</v>
      </c>
    </row>
    <row r="881" spans="1:19" ht="14.1" customHeight="1">
      <c r="A881" s="71" t="e">
        <f t="shared" si="81"/>
        <v>#REF!</v>
      </c>
      <c r="B881" s="50" t="s">
        <v>671</v>
      </c>
      <c r="C881" s="50" t="s">
        <v>687</v>
      </c>
      <c r="D881" s="431" t="s">
        <v>849</v>
      </c>
      <c r="E881" s="429" t="s">
        <v>517</v>
      </c>
      <c r="F881" s="349" t="s">
        <v>220</v>
      </c>
      <c r="G881" s="85" t="s">
        <v>198</v>
      </c>
      <c r="H881" s="439" t="s">
        <v>195</v>
      </c>
      <c r="I881" s="85" t="s">
        <v>635</v>
      </c>
      <c r="J881" s="342">
        <v>6.0799999237060502</v>
      </c>
      <c r="K881" s="353">
        <f t="shared" si="76"/>
        <v>200</v>
      </c>
      <c r="L881" s="354">
        <v>200</v>
      </c>
      <c r="M881" s="458" t="str">
        <f>IF(L881="nio","",VLOOKUP(L881,'3-Productie normen'!$B$31:$H$45,3,FALSE))</f>
        <v>5 x per week (40 weken)</v>
      </c>
      <c r="N881" s="355" t="e">
        <f t="shared" si="80"/>
        <v>#DIV/0!</v>
      </c>
      <c r="O881" s="356">
        <f>IF(L881="nio",0,IF(L881&gt;0,VLOOKUP(H881,'3-Productie normen'!A:P,VLOOKUP(L881,'3-Productie normen'!$B$31:$C$45,2,FALSE),FALSE)))/VLOOKUP(B881,'2-Kosten per locatie'!$A$13:$D$30,4,FALSE)</f>
        <v>0</v>
      </c>
      <c r="P881" s="81" t="str">
        <f>VLOOKUP(H881,'3-Productie normen'!A:T,20,FALSE)</f>
        <v>V</v>
      </c>
      <c r="Q881" s="457" t="s">
        <v>810</v>
      </c>
      <c r="S881" s="359">
        <f t="shared" si="78"/>
        <v>1215.99998474121</v>
      </c>
    </row>
    <row r="882" spans="1:19" ht="14.1" customHeight="1">
      <c r="A882" s="71" t="e">
        <f t="shared" si="81"/>
        <v>#REF!</v>
      </c>
      <c r="B882" s="50" t="s">
        <v>671</v>
      </c>
      <c r="C882" s="50" t="s">
        <v>687</v>
      </c>
      <c r="D882" s="431" t="s">
        <v>849</v>
      </c>
      <c r="E882" s="429" t="s">
        <v>517</v>
      </c>
      <c r="F882" s="349" t="s">
        <v>221</v>
      </c>
      <c r="G882" s="85" t="s">
        <v>198</v>
      </c>
      <c r="H882" s="439" t="s">
        <v>195</v>
      </c>
      <c r="I882" s="85" t="s">
        <v>635</v>
      </c>
      <c r="J882" s="342">
        <v>10.4700002670288</v>
      </c>
      <c r="K882" s="353">
        <f t="shared" si="76"/>
        <v>200</v>
      </c>
      <c r="L882" s="354">
        <v>200</v>
      </c>
      <c r="M882" s="458" t="str">
        <f>IF(L882="nio","",VLOOKUP(L882,'3-Productie normen'!$B$31:$H$45,3,FALSE))</f>
        <v>5 x per week (40 weken)</v>
      </c>
      <c r="N882" s="355" t="e">
        <f t="shared" si="80"/>
        <v>#DIV/0!</v>
      </c>
      <c r="O882" s="356">
        <f>IF(L882="nio",0,IF(L882&gt;0,VLOOKUP(H882,'3-Productie normen'!A:P,VLOOKUP(L882,'3-Productie normen'!$B$31:$C$45,2,FALSE),FALSE)))/VLOOKUP(B882,'2-Kosten per locatie'!$A$13:$D$30,4,FALSE)</f>
        <v>0</v>
      </c>
      <c r="P882" s="81" t="str">
        <f>VLOOKUP(H882,'3-Productie normen'!A:T,20,FALSE)</f>
        <v>V</v>
      </c>
      <c r="Q882" s="457" t="s">
        <v>649</v>
      </c>
      <c r="S882" s="359">
        <f t="shared" si="78"/>
        <v>2094.0000534057599</v>
      </c>
    </row>
    <row r="883" spans="1:19" ht="14.1" customHeight="1">
      <c r="A883" s="71" t="e">
        <f t="shared" si="81"/>
        <v>#REF!</v>
      </c>
      <c r="B883" s="50" t="s">
        <v>671</v>
      </c>
      <c r="C883" s="50" t="s">
        <v>687</v>
      </c>
      <c r="D883" s="431" t="s">
        <v>849</v>
      </c>
      <c r="E883" s="429" t="s">
        <v>517</v>
      </c>
      <c r="F883" s="349" t="s">
        <v>222</v>
      </c>
      <c r="G883" s="85" t="s">
        <v>242</v>
      </c>
      <c r="H883" s="80" t="s">
        <v>854</v>
      </c>
      <c r="I883" s="85" t="s">
        <v>637</v>
      </c>
      <c r="J883" s="342">
        <v>84.300003051757798</v>
      </c>
      <c r="K883" s="353">
        <f t="shared" si="76"/>
        <v>200</v>
      </c>
      <c r="L883" s="354">
        <v>200</v>
      </c>
      <c r="M883" s="458" t="str">
        <f>IF(L883="nio","",VLOOKUP(L883,'3-Productie normen'!$B$31:$H$45,3,FALSE))</f>
        <v>5 x per week (40 weken)</v>
      </c>
      <c r="N883" s="355" t="e">
        <f t="shared" si="80"/>
        <v>#DIV/0!</v>
      </c>
      <c r="O883" s="356">
        <f>IF(L883="nio",0,IF(L883&gt;0,VLOOKUP(H883,'3-Productie normen'!A:P,VLOOKUP(L883,'3-Productie normen'!$B$31:$C$45,2,FALSE),FALSE)))/VLOOKUP(B883,'2-Kosten per locatie'!$A$13:$D$30,4,FALSE)</f>
        <v>0</v>
      </c>
      <c r="P883" s="81" t="str">
        <f>VLOOKUP(H883,'3-Productie normen'!A:T,20,FALSE)</f>
        <v>V</v>
      </c>
      <c r="Q883" s="457" t="s">
        <v>649</v>
      </c>
      <c r="S883" s="359">
        <f t="shared" si="78"/>
        <v>16860.000610351559</v>
      </c>
    </row>
    <row r="884" spans="1:19" ht="14.1" customHeight="1">
      <c r="A884" s="71" t="e">
        <f t="shared" si="81"/>
        <v>#REF!</v>
      </c>
      <c r="B884" s="50" t="s">
        <v>671</v>
      </c>
      <c r="C884" s="50" t="s">
        <v>687</v>
      </c>
      <c r="D884" s="431" t="s">
        <v>849</v>
      </c>
      <c r="E884" s="429" t="s">
        <v>517</v>
      </c>
      <c r="F884" s="349" t="s">
        <v>360</v>
      </c>
      <c r="G884" s="85" t="s">
        <v>244</v>
      </c>
      <c r="H884" s="62" t="s">
        <v>855</v>
      </c>
      <c r="I884" s="85" t="s">
        <v>637</v>
      </c>
      <c r="J884" s="342">
        <v>11.300000190734901</v>
      </c>
      <c r="K884" s="353">
        <f t="shared" si="76"/>
        <v>12</v>
      </c>
      <c r="L884" s="354">
        <v>12</v>
      </c>
      <c r="M884" s="458" t="str">
        <f>IF(L884="nio","",VLOOKUP(L884,'3-Productie normen'!$B$31:$H$45,3,FALSE))</f>
        <v>1 x per maand</v>
      </c>
      <c r="N884" s="355" t="e">
        <f t="shared" si="80"/>
        <v>#DIV/0!</v>
      </c>
      <c r="O884" s="356">
        <f>IF(L884="nio",0,IF(L884&gt;0,VLOOKUP(H884,'3-Productie normen'!A:P,VLOOKUP(L884,'3-Productie normen'!$B$31:$C$45,2,FALSE),FALSE)))/VLOOKUP(B884,'2-Kosten per locatie'!$A$13:$D$30,4,FALSE)</f>
        <v>0</v>
      </c>
      <c r="P884" s="81" t="str">
        <f>VLOOKUP(H884,'3-Productie normen'!A:T,20,FALSE)</f>
        <v>V</v>
      </c>
      <c r="Q884" s="457" t="s">
        <v>649</v>
      </c>
      <c r="S884" s="359">
        <f t="shared" si="78"/>
        <v>135.60000228881881</v>
      </c>
    </row>
    <row r="885" spans="1:19" ht="14.1" customHeight="1">
      <c r="A885" s="71" t="e">
        <f t="shared" si="81"/>
        <v>#REF!</v>
      </c>
      <c r="B885" s="50" t="s">
        <v>671</v>
      </c>
      <c r="C885" s="50" t="s">
        <v>687</v>
      </c>
      <c r="D885" s="431" t="s">
        <v>849</v>
      </c>
      <c r="E885" s="429" t="s">
        <v>517</v>
      </c>
      <c r="F885" s="349" t="s">
        <v>224</v>
      </c>
      <c r="G885" s="85" t="s">
        <v>198</v>
      </c>
      <c r="H885" s="439" t="s">
        <v>195</v>
      </c>
      <c r="I885" s="85" t="s">
        <v>635</v>
      </c>
      <c r="J885" s="342">
        <v>8.25</v>
      </c>
      <c r="K885" s="353">
        <f t="shared" ref="K885:K938" si="82">L885</f>
        <v>200</v>
      </c>
      <c r="L885" s="354">
        <v>200</v>
      </c>
      <c r="M885" s="458" t="str">
        <f>IF(L885="nio","",VLOOKUP(L885,'3-Productie normen'!$B$31:$H$45,3,FALSE))</f>
        <v>5 x per week (40 weken)</v>
      </c>
      <c r="N885" s="355" t="e">
        <f t="shared" si="80"/>
        <v>#DIV/0!</v>
      </c>
      <c r="O885" s="356">
        <f>IF(L885="nio",0,IF(L885&gt;0,VLOOKUP(H885,'3-Productie normen'!A:P,VLOOKUP(L885,'3-Productie normen'!$B$31:$C$45,2,FALSE),FALSE)))/VLOOKUP(B885,'2-Kosten per locatie'!$A$13:$D$30,4,FALSE)</f>
        <v>0</v>
      </c>
      <c r="P885" s="81" t="str">
        <f>VLOOKUP(H885,'3-Productie normen'!A:T,20,FALSE)</f>
        <v>V</v>
      </c>
      <c r="Q885" s="457" t="s">
        <v>649</v>
      </c>
      <c r="S885" s="359">
        <f t="shared" si="78"/>
        <v>1650</v>
      </c>
    </row>
    <row r="886" spans="1:19" ht="14.1" customHeight="1">
      <c r="A886" s="71" t="e">
        <f t="shared" si="81"/>
        <v>#REF!</v>
      </c>
      <c r="B886" s="50" t="s">
        <v>671</v>
      </c>
      <c r="C886" s="50" t="s">
        <v>687</v>
      </c>
      <c r="D886" s="431" t="s">
        <v>849</v>
      </c>
      <c r="E886" s="429" t="s">
        <v>517</v>
      </c>
      <c r="F886" s="349" t="s">
        <v>225</v>
      </c>
      <c r="G886" s="85" t="s">
        <v>282</v>
      </c>
      <c r="H886" s="85" t="s">
        <v>237</v>
      </c>
      <c r="I886" s="85" t="s">
        <v>635</v>
      </c>
      <c r="J886" s="342">
        <v>46</v>
      </c>
      <c r="K886" s="353">
        <f t="shared" si="82"/>
        <v>201</v>
      </c>
      <c r="L886" s="354">
        <v>201</v>
      </c>
      <c r="M886" s="458" t="str">
        <f>IF(L886="nio","",VLOOKUP(L886,'3-Productie normen'!$B$31:$H$45,3,FALSE))</f>
        <v>5 x per week (40 weken + 1 Zomer refreshbeurt)</v>
      </c>
      <c r="N886" s="355" t="e">
        <f t="shared" si="80"/>
        <v>#DIV/0!</v>
      </c>
      <c r="O886" s="356">
        <f>IF(L886="nio",0,IF(L886&gt;0,VLOOKUP(H886,'3-Productie normen'!A:P,VLOOKUP(L886,'3-Productie normen'!$B$31:$C$45,2,FALSE),FALSE)))/VLOOKUP(B886,'2-Kosten per locatie'!$A$13:$D$30,4,FALSE)</f>
        <v>0</v>
      </c>
      <c r="P886" s="81" t="str">
        <f>VLOOKUP(H886,'3-Productie normen'!A:T,20,FALSE)</f>
        <v>L</v>
      </c>
      <c r="Q886" s="457" t="s">
        <v>649</v>
      </c>
      <c r="S886" s="359">
        <f t="shared" si="78"/>
        <v>9246</v>
      </c>
    </row>
    <row r="887" spans="1:19" ht="14.1" customHeight="1">
      <c r="A887" s="71" t="e">
        <f t="shared" si="81"/>
        <v>#REF!</v>
      </c>
      <c r="B887" s="50" t="s">
        <v>671</v>
      </c>
      <c r="C887" s="50" t="s">
        <v>687</v>
      </c>
      <c r="D887" s="431" t="s">
        <v>849</v>
      </c>
      <c r="E887" s="429" t="s">
        <v>517</v>
      </c>
      <c r="F887" s="349" t="s">
        <v>227</v>
      </c>
      <c r="G887" s="85" t="s">
        <v>270</v>
      </c>
      <c r="H887" s="50" t="s">
        <v>237</v>
      </c>
      <c r="I887" s="85" t="s">
        <v>635</v>
      </c>
      <c r="J887" s="342">
        <v>56.299999237060497</v>
      </c>
      <c r="K887" s="353">
        <f t="shared" si="82"/>
        <v>201</v>
      </c>
      <c r="L887" s="354">
        <v>201</v>
      </c>
      <c r="M887" s="458" t="str">
        <f>IF(L887="nio","",VLOOKUP(L887,'3-Productie normen'!$B$31:$H$45,3,FALSE))</f>
        <v>5 x per week (40 weken + 1 Zomer refreshbeurt)</v>
      </c>
      <c r="N887" s="355" t="e">
        <f t="shared" si="80"/>
        <v>#DIV/0!</v>
      </c>
      <c r="O887" s="356">
        <f>IF(L887="nio",0,IF(L887&gt;0,VLOOKUP(H887,'3-Productie normen'!A:P,VLOOKUP(L887,'3-Productie normen'!$B$31:$C$45,2,FALSE),FALSE)))/VLOOKUP(B887,'2-Kosten per locatie'!$A$13:$D$30,4,FALSE)</f>
        <v>0</v>
      </c>
      <c r="P887" s="81" t="str">
        <f>VLOOKUP(H887,'3-Productie normen'!A:T,20,FALSE)</f>
        <v>L</v>
      </c>
      <c r="Q887" s="457" t="s">
        <v>710</v>
      </c>
      <c r="S887" s="359">
        <f t="shared" si="78"/>
        <v>11316.299846649161</v>
      </c>
    </row>
    <row r="888" spans="1:19" ht="14.1" customHeight="1">
      <c r="A888" s="71" t="e">
        <f t="shared" si="81"/>
        <v>#REF!</v>
      </c>
      <c r="B888" s="50" t="s">
        <v>671</v>
      </c>
      <c r="C888" s="50" t="s">
        <v>687</v>
      </c>
      <c r="D888" s="431" t="s">
        <v>849</v>
      </c>
      <c r="E888" s="429" t="s">
        <v>517</v>
      </c>
      <c r="F888" s="349" t="s">
        <v>228</v>
      </c>
      <c r="G888" s="85" t="s">
        <v>206</v>
      </c>
      <c r="H888" s="62" t="s">
        <v>855</v>
      </c>
      <c r="I888" s="85" t="s">
        <v>635</v>
      </c>
      <c r="J888" s="342">
        <v>1.3500000238418599</v>
      </c>
      <c r="K888" s="353">
        <f t="shared" si="82"/>
        <v>12</v>
      </c>
      <c r="L888" s="354">
        <v>12</v>
      </c>
      <c r="M888" s="458" t="str">
        <f>IF(L888="nio","",VLOOKUP(L888,'3-Productie normen'!$B$31:$H$45,3,FALSE))</f>
        <v>1 x per maand</v>
      </c>
      <c r="N888" s="355" t="e">
        <f t="shared" si="80"/>
        <v>#DIV/0!</v>
      </c>
      <c r="O888" s="356">
        <f>IF(L888="nio",0,IF(L888&gt;0,VLOOKUP(H888,'3-Productie normen'!A:P,VLOOKUP(L888,'3-Productie normen'!$B$31:$C$45,2,FALSE),FALSE)))/VLOOKUP(B888,'2-Kosten per locatie'!$A$13:$D$30,4,FALSE)</f>
        <v>0</v>
      </c>
      <c r="P888" s="81" t="str">
        <f>VLOOKUP(H888,'3-Productie normen'!A:T,20,FALSE)</f>
        <v>V</v>
      </c>
      <c r="Q888" s="457" t="s">
        <v>649</v>
      </c>
      <c r="S888" s="359">
        <f t="shared" si="78"/>
        <v>16.20000028610232</v>
      </c>
    </row>
    <row r="889" spans="1:19" ht="14.1" customHeight="1">
      <c r="A889" s="71" t="e">
        <f t="shared" si="81"/>
        <v>#REF!</v>
      </c>
      <c r="B889" s="50" t="s">
        <v>671</v>
      </c>
      <c r="C889" s="50" t="s">
        <v>687</v>
      </c>
      <c r="D889" s="431" t="s">
        <v>849</v>
      </c>
      <c r="E889" s="429" t="s">
        <v>517</v>
      </c>
      <c r="F889" s="349" t="s">
        <v>230</v>
      </c>
      <c r="G889" s="85" t="s">
        <v>252</v>
      </c>
      <c r="H889" s="85" t="s">
        <v>200</v>
      </c>
      <c r="I889" s="85" t="s">
        <v>635</v>
      </c>
      <c r="J889" s="342">
        <v>29.450000762939499</v>
      </c>
      <c r="K889" s="353">
        <f t="shared" si="82"/>
        <v>201</v>
      </c>
      <c r="L889" s="354">
        <v>201</v>
      </c>
      <c r="M889" s="458" t="str">
        <f>IF(L889="nio","",VLOOKUP(L889,'3-Productie normen'!$B$31:$H$45,3,FALSE))</f>
        <v>5 x per week (40 weken + 1 Zomer refreshbeurt)</v>
      </c>
      <c r="N889" s="355" t="e">
        <f t="shared" si="80"/>
        <v>#DIV/0!</v>
      </c>
      <c r="O889" s="356">
        <f>IF(L889="nio",0,IF(L889&gt;0,VLOOKUP(H889,'3-Productie normen'!A:P,VLOOKUP(L889,'3-Productie normen'!$B$31:$C$45,2,FALSE),FALSE)))/VLOOKUP(B889,'2-Kosten per locatie'!$A$13:$D$30,4,FALSE)</f>
        <v>0</v>
      </c>
      <c r="P889" s="81" t="str">
        <f>VLOOKUP(H889,'3-Productie normen'!A:T,20,FALSE)</f>
        <v>B</v>
      </c>
      <c r="Q889" s="457" t="s">
        <v>649</v>
      </c>
      <c r="S889" s="359">
        <f t="shared" si="78"/>
        <v>5919.4501533508392</v>
      </c>
    </row>
    <row r="890" spans="1:19" ht="14.1" customHeight="1">
      <c r="A890" s="71" t="e">
        <f t="shared" si="81"/>
        <v>#REF!</v>
      </c>
      <c r="B890" s="50" t="s">
        <v>671</v>
      </c>
      <c r="C890" s="50" t="s">
        <v>687</v>
      </c>
      <c r="D890" s="431" t="s">
        <v>849</v>
      </c>
      <c r="E890" s="429" t="s">
        <v>517</v>
      </c>
      <c r="F890" s="349" t="s">
        <v>231</v>
      </c>
      <c r="G890" s="85" t="s">
        <v>223</v>
      </c>
      <c r="H890" s="85" t="s">
        <v>16</v>
      </c>
      <c r="I890" s="85" t="s">
        <v>636</v>
      </c>
      <c r="J890" s="342">
        <v>5.64</v>
      </c>
      <c r="K890" s="353">
        <f t="shared" si="82"/>
        <v>201</v>
      </c>
      <c r="L890" s="354">
        <v>201</v>
      </c>
      <c r="M890" s="458" t="str">
        <f>IF(L890="nio","",VLOOKUP(L890,'3-Productie normen'!$B$31:$H$45,3,FALSE))</f>
        <v>5 x per week (40 weken + 1 Zomer refreshbeurt)</v>
      </c>
      <c r="N890" s="355" t="e">
        <f t="shared" si="80"/>
        <v>#DIV/0!</v>
      </c>
      <c r="O890" s="356">
        <f>IF(L890="nio",0,IF(L890&gt;0,VLOOKUP(H890,'3-Productie normen'!A:P,VLOOKUP(L890,'3-Productie normen'!$B$31:$C$45,2,FALSE),FALSE)))/VLOOKUP(B890,'2-Kosten per locatie'!$A$13:$D$30,4,FALSE)</f>
        <v>0</v>
      </c>
      <c r="P890" s="81" t="str">
        <f>VLOOKUP(H890,'3-Productie normen'!A:T,20,FALSE)</f>
        <v>S</v>
      </c>
      <c r="Q890" s="457" t="s">
        <v>694</v>
      </c>
      <c r="S890" s="359">
        <f t="shared" si="78"/>
        <v>1133.6399999999999</v>
      </c>
    </row>
    <row r="891" spans="1:19" ht="14.1" customHeight="1">
      <c r="A891" s="71" t="e">
        <f t="shared" si="81"/>
        <v>#REF!</v>
      </c>
      <c r="B891" s="50" t="s">
        <v>671</v>
      </c>
      <c r="C891" s="50" t="s">
        <v>687</v>
      </c>
      <c r="D891" s="431" t="s">
        <v>849</v>
      </c>
      <c r="E891" s="429" t="s">
        <v>517</v>
      </c>
      <c r="F891" s="349" t="s">
        <v>232</v>
      </c>
      <c r="G891" s="85" t="s">
        <v>219</v>
      </c>
      <c r="H891" s="85" t="s">
        <v>16</v>
      </c>
      <c r="I891" s="85" t="s">
        <v>636</v>
      </c>
      <c r="J891" s="342">
        <v>2.96</v>
      </c>
      <c r="K891" s="353">
        <f t="shared" si="82"/>
        <v>201</v>
      </c>
      <c r="L891" s="354">
        <v>201</v>
      </c>
      <c r="M891" s="458" t="str">
        <f>IF(L891="nio","",VLOOKUP(L891,'3-Productie normen'!$B$31:$H$45,3,FALSE))</f>
        <v>5 x per week (40 weken + 1 Zomer refreshbeurt)</v>
      </c>
      <c r="N891" s="355" t="e">
        <f t="shared" si="80"/>
        <v>#DIV/0!</v>
      </c>
      <c r="O891" s="356">
        <f>IF(L891="nio",0,IF(L891&gt;0,VLOOKUP(H891,'3-Productie normen'!A:P,VLOOKUP(L891,'3-Productie normen'!$B$31:$C$45,2,FALSE),FALSE)))/VLOOKUP(B891,'2-Kosten per locatie'!$A$13:$D$30,4,FALSE)</f>
        <v>0</v>
      </c>
      <c r="P891" s="81" t="str">
        <f>VLOOKUP(H891,'3-Productie normen'!A:T,20,FALSE)</f>
        <v>S</v>
      </c>
      <c r="Q891" s="457" t="s">
        <v>695</v>
      </c>
      <c r="S891" s="359">
        <f t="shared" si="78"/>
        <v>594.96</v>
      </c>
    </row>
    <row r="892" spans="1:19" ht="14.1" customHeight="1">
      <c r="A892" s="71" t="e">
        <f t="shared" si="81"/>
        <v>#REF!</v>
      </c>
      <c r="B892" s="50" t="s">
        <v>671</v>
      </c>
      <c r="C892" s="50" t="s">
        <v>687</v>
      </c>
      <c r="D892" s="431" t="s">
        <v>849</v>
      </c>
      <c r="E892" s="429" t="s">
        <v>517</v>
      </c>
      <c r="F892" s="349" t="s">
        <v>233</v>
      </c>
      <c r="G892" s="85" t="s">
        <v>270</v>
      </c>
      <c r="H892" s="50" t="s">
        <v>237</v>
      </c>
      <c r="I892" s="85" t="s">
        <v>635</v>
      </c>
      <c r="J892" s="342">
        <v>56.299999237060497</v>
      </c>
      <c r="K892" s="353">
        <f t="shared" si="82"/>
        <v>201</v>
      </c>
      <c r="L892" s="354">
        <v>201</v>
      </c>
      <c r="M892" s="458" t="str">
        <f>IF(L892="nio","",VLOOKUP(L892,'3-Productie normen'!$B$31:$H$45,3,FALSE))</f>
        <v>5 x per week (40 weken + 1 Zomer refreshbeurt)</v>
      </c>
      <c r="N892" s="355" t="e">
        <f t="shared" si="80"/>
        <v>#DIV/0!</v>
      </c>
      <c r="O892" s="356">
        <f>IF(L892="nio",0,IF(L892&gt;0,VLOOKUP(H892,'3-Productie normen'!A:P,VLOOKUP(L892,'3-Productie normen'!$B$31:$C$45,2,FALSE),FALSE)))/VLOOKUP(B892,'2-Kosten per locatie'!$A$13:$D$30,4,FALSE)</f>
        <v>0</v>
      </c>
      <c r="P892" s="81" t="str">
        <f>VLOOKUP(H892,'3-Productie normen'!A:T,20,FALSE)</f>
        <v>L</v>
      </c>
      <c r="Q892" s="457" t="s">
        <v>702</v>
      </c>
      <c r="S892" s="359">
        <f t="shared" si="78"/>
        <v>11316.299846649161</v>
      </c>
    </row>
    <row r="893" spans="1:19" ht="14.1" customHeight="1">
      <c r="A893" s="71" t="e">
        <f t="shared" si="81"/>
        <v>#REF!</v>
      </c>
      <c r="B893" s="50" t="s">
        <v>671</v>
      </c>
      <c r="C893" s="50" t="s">
        <v>687</v>
      </c>
      <c r="D893" s="431" t="s">
        <v>849</v>
      </c>
      <c r="E893" s="429" t="s">
        <v>517</v>
      </c>
      <c r="F893" s="349" t="s">
        <v>361</v>
      </c>
      <c r="G893" s="85" t="s">
        <v>206</v>
      </c>
      <c r="H893" s="62" t="s">
        <v>855</v>
      </c>
      <c r="I893" s="85" t="s">
        <v>635</v>
      </c>
      <c r="J893" s="342">
        <v>1.3500000238418599</v>
      </c>
      <c r="K893" s="353">
        <f t="shared" si="82"/>
        <v>12</v>
      </c>
      <c r="L893" s="354">
        <v>12</v>
      </c>
      <c r="M893" s="458" t="str">
        <f>IF(L893="nio","",VLOOKUP(L893,'3-Productie normen'!$B$31:$H$45,3,FALSE))</f>
        <v>1 x per maand</v>
      </c>
      <c r="N893" s="355" t="e">
        <f t="shared" si="80"/>
        <v>#DIV/0!</v>
      </c>
      <c r="O893" s="356">
        <f>IF(L893="nio",0,IF(L893&gt;0,VLOOKUP(H893,'3-Productie normen'!A:P,VLOOKUP(L893,'3-Productie normen'!$B$31:$C$45,2,FALSE),FALSE)))/VLOOKUP(B893,'2-Kosten per locatie'!$A$13:$D$30,4,FALSE)</f>
        <v>0</v>
      </c>
      <c r="P893" s="81" t="str">
        <f>VLOOKUP(H893,'3-Productie normen'!A:T,20,FALSE)</f>
        <v>V</v>
      </c>
      <c r="Q893" s="457" t="s">
        <v>649</v>
      </c>
      <c r="S893" s="359">
        <f t="shared" si="78"/>
        <v>16.20000028610232</v>
      </c>
    </row>
    <row r="894" spans="1:19" ht="14.1" customHeight="1">
      <c r="A894" s="71" t="e">
        <f t="shared" si="81"/>
        <v>#REF!</v>
      </c>
      <c r="B894" s="50" t="s">
        <v>671</v>
      </c>
      <c r="C894" s="50" t="s">
        <v>687</v>
      </c>
      <c r="D894" s="431" t="s">
        <v>849</v>
      </c>
      <c r="E894" s="429" t="s">
        <v>517</v>
      </c>
      <c r="F894" s="349" t="s">
        <v>236</v>
      </c>
      <c r="G894" s="85" t="s">
        <v>277</v>
      </c>
      <c r="H894" s="85" t="s">
        <v>200</v>
      </c>
      <c r="I894" s="85" t="s">
        <v>178</v>
      </c>
      <c r="J894" s="342">
        <v>13.3999996185303</v>
      </c>
      <c r="K894" s="353">
        <f t="shared" si="82"/>
        <v>120</v>
      </c>
      <c r="L894" s="354">
        <v>120</v>
      </c>
      <c r="M894" s="458" t="str">
        <f>IF(L894="nio","",VLOOKUP(L894,'3-Productie normen'!$B$31:$H$45,3,FALSE))</f>
        <v>3 x per week (40 weken)</v>
      </c>
      <c r="N894" s="355" t="e">
        <f t="shared" si="80"/>
        <v>#DIV/0!</v>
      </c>
      <c r="O894" s="356">
        <f>IF(L894="nio",0,IF(L894&gt;0,VLOOKUP(H894,'3-Productie normen'!A:P,VLOOKUP(L894,'3-Productie normen'!$B$31:$C$45,2,FALSE),FALSE)))/VLOOKUP(B894,'2-Kosten per locatie'!$A$13:$D$30,4,FALSE)</f>
        <v>0</v>
      </c>
      <c r="P894" s="81" t="str">
        <f>VLOOKUP(H894,'3-Productie normen'!A:T,20,FALSE)</f>
        <v>B</v>
      </c>
      <c r="Q894" s="457" t="s">
        <v>649</v>
      </c>
      <c r="S894" s="359">
        <f t="shared" si="78"/>
        <v>1607.999954223636</v>
      </c>
    </row>
    <row r="895" spans="1:19" ht="14.1" customHeight="1">
      <c r="A895" s="71" t="e">
        <f t="shared" si="81"/>
        <v>#REF!</v>
      </c>
      <c r="B895" s="50" t="s">
        <v>671</v>
      </c>
      <c r="C895" s="50" t="s">
        <v>687</v>
      </c>
      <c r="D895" s="431" t="s">
        <v>849</v>
      </c>
      <c r="E895" s="429" t="s">
        <v>517</v>
      </c>
      <c r="F895" s="349" t="s">
        <v>239</v>
      </c>
      <c r="G895" s="85" t="s">
        <v>223</v>
      </c>
      <c r="H895" s="85" t="s">
        <v>16</v>
      </c>
      <c r="I895" s="85" t="s">
        <v>636</v>
      </c>
      <c r="J895" s="342">
        <v>8.76</v>
      </c>
      <c r="K895" s="353">
        <f t="shared" si="82"/>
        <v>201</v>
      </c>
      <c r="L895" s="354">
        <v>201</v>
      </c>
      <c r="M895" s="458" t="str">
        <f>IF(L895="nio","",VLOOKUP(L895,'3-Productie normen'!$B$31:$H$45,3,FALSE))</f>
        <v>5 x per week (40 weken + 1 Zomer refreshbeurt)</v>
      </c>
      <c r="N895" s="355" t="e">
        <f t="shared" si="80"/>
        <v>#DIV/0!</v>
      </c>
      <c r="O895" s="356">
        <f>IF(L895="nio",0,IF(L895&gt;0,VLOOKUP(H895,'3-Productie normen'!A:P,VLOOKUP(L895,'3-Productie normen'!$B$31:$C$45,2,FALSE),FALSE)))/VLOOKUP(B895,'2-Kosten per locatie'!$A$13:$D$30,4,FALSE)</f>
        <v>0</v>
      </c>
      <c r="P895" s="81" t="str">
        <f>VLOOKUP(H895,'3-Productie normen'!A:T,20,FALSE)</f>
        <v>S</v>
      </c>
      <c r="Q895" s="457" t="s">
        <v>740</v>
      </c>
      <c r="S895" s="359">
        <f t="shared" si="78"/>
        <v>1760.76</v>
      </c>
    </row>
    <row r="896" spans="1:19" ht="14.1" customHeight="1">
      <c r="A896" s="71" t="e">
        <f t="shared" si="81"/>
        <v>#REF!</v>
      </c>
      <c r="B896" s="50" t="s">
        <v>671</v>
      </c>
      <c r="C896" s="50" t="s">
        <v>687</v>
      </c>
      <c r="D896" s="431" t="s">
        <v>849</v>
      </c>
      <c r="E896" s="429" t="s">
        <v>517</v>
      </c>
      <c r="F896" s="349" t="s">
        <v>240</v>
      </c>
      <c r="G896" s="85" t="s">
        <v>420</v>
      </c>
      <c r="H896" s="85" t="s">
        <v>200</v>
      </c>
      <c r="I896" s="85" t="s">
        <v>178</v>
      </c>
      <c r="J896" s="342">
        <v>13.3999996185303</v>
      </c>
      <c r="K896" s="353">
        <f t="shared" si="82"/>
        <v>120</v>
      </c>
      <c r="L896" s="354">
        <v>120</v>
      </c>
      <c r="M896" s="458" t="str">
        <f>IF(L896="nio","",VLOOKUP(L896,'3-Productie normen'!$B$31:$H$45,3,FALSE))</f>
        <v>3 x per week (40 weken)</v>
      </c>
      <c r="N896" s="355" t="e">
        <f t="shared" si="80"/>
        <v>#DIV/0!</v>
      </c>
      <c r="O896" s="356">
        <f>IF(L896="nio",0,IF(L896&gt;0,VLOOKUP(H896,'3-Productie normen'!A:P,VLOOKUP(L896,'3-Productie normen'!$B$31:$C$45,2,FALSE),FALSE)))/VLOOKUP(B896,'2-Kosten per locatie'!$A$13:$D$30,4,FALSE)</f>
        <v>0</v>
      </c>
      <c r="P896" s="81" t="str">
        <f>VLOOKUP(H896,'3-Productie normen'!A:T,20,FALSE)</f>
        <v>B</v>
      </c>
      <c r="Q896" s="457" t="s">
        <v>649</v>
      </c>
      <c r="S896" s="359">
        <f t="shared" si="78"/>
        <v>1607.999954223636</v>
      </c>
    </row>
    <row r="897" spans="1:19" ht="14.1" customHeight="1">
      <c r="A897" s="71" t="e">
        <f t="shared" si="81"/>
        <v>#REF!</v>
      </c>
      <c r="B897" s="50" t="s">
        <v>671</v>
      </c>
      <c r="C897" s="50" t="s">
        <v>687</v>
      </c>
      <c r="D897" s="431" t="s">
        <v>849</v>
      </c>
      <c r="E897" s="429" t="s">
        <v>517</v>
      </c>
      <c r="F897" s="349" t="s">
        <v>241</v>
      </c>
      <c r="G897" s="85" t="s">
        <v>270</v>
      </c>
      <c r="H897" s="50" t="s">
        <v>237</v>
      </c>
      <c r="I897" s="85" t="s">
        <v>635</v>
      </c>
      <c r="J897" s="342">
        <v>56.299999237060497</v>
      </c>
      <c r="K897" s="353">
        <f t="shared" si="82"/>
        <v>201</v>
      </c>
      <c r="L897" s="354">
        <v>201</v>
      </c>
      <c r="M897" s="458" t="str">
        <f>IF(L897="nio","",VLOOKUP(L897,'3-Productie normen'!$B$31:$H$45,3,FALSE))</f>
        <v>5 x per week (40 weken + 1 Zomer refreshbeurt)</v>
      </c>
      <c r="N897" s="355" t="e">
        <f t="shared" si="80"/>
        <v>#DIV/0!</v>
      </c>
      <c r="O897" s="356">
        <f>IF(L897="nio",0,IF(L897&gt;0,VLOOKUP(H897,'3-Productie normen'!A:P,VLOOKUP(L897,'3-Productie normen'!$B$31:$C$45,2,FALSE),FALSE)))/VLOOKUP(B897,'2-Kosten per locatie'!$A$13:$D$30,4,FALSE)</f>
        <v>0</v>
      </c>
      <c r="P897" s="81" t="str">
        <f>VLOOKUP(H897,'3-Productie normen'!A:T,20,FALSE)</f>
        <v>L</v>
      </c>
      <c r="Q897" s="457" t="s">
        <v>798</v>
      </c>
      <c r="S897" s="359">
        <f t="shared" si="78"/>
        <v>11316.299846649161</v>
      </c>
    </row>
    <row r="898" spans="1:19" ht="14.1" customHeight="1">
      <c r="A898" s="71" t="e">
        <f t="shared" si="81"/>
        <v>#REF!</v>
      </c>
      <c r="B898" s="50" t="s">
        <v>671</v>
      </c>
      <c r="C898" s="50" t="s">
        <v>687</v>
      </c>
      <c r="D898" s="431" t="s">
        <v>849</v>
      </c>
      <c r="E898" s="429" t="s">
        <v>517</v>
      </c>
      <c r="F898" s="349" t="s">
        <v>243</v>
      </c>
      <c r="G898" s="85" t="s">
        <v>206</v>
      </c>
      <c r="H898" s="62" t="s">
        <v>855</v>
      </c>
      <c r="I898" s="85" t="s">
        <v>635</v>
      </c>
      <c r="J898" s="342">
        <v>1.3500000238418599</v>
      </c>
      <c r="K898" s="353">
        <f t="shared" si="82"/>
        <v>12</v>
      </c>
      <c r="L898" s="354">
        <v>12</v>
      </c>
      <c r="M898" s="458" t="str">
        <f>IF(L898="nio","",VLOOKUP(L898,'3-Productie normen'!$B$31:$H$45,3,FALSE))</f>
        <v>1 x per maand</v>
      </c>
      <c r="N898" s="355" t="e">
        <f t="shared" si="80"/>
        <v>#DIV/0!</v>
      </c>
      <c r="O898" s="356">
        <f>IF(L898="nio",0,IF(L898&gt;0,VLOOKUP(H898,'3-Productie normen'!A:P,VLOOKUP(L898,'3-Productie normen'!$B$31:$C$45,2,FALSE),FALSE)))/VLOOKUP(B898,'2-Kosten per locatie'!$A$13:$D$30,4,FALSE)</f>
        <v>0</v>
      </c>
      <c r="P898" s="81" t="str">
        <f>VLOOKUP(H898,'3-Productie normen'!A:T,20,FALSE)</f>
        <v>V</v>
      </c>
      <c r="Q898" s="457" t="s">
        <v>649</v>
      </c>
      <c r="S898" s="359">
        <f t="shared" si="78"/>
        <v>16.20000028610232</v>
      </c>
    </row>
    <row r="899" spans="1:19" ht="14.1" customHeight="1">
      <c r="A899" s="71" t="e">
        <f t="shared" si="81"/>
        <v>#REF!</v>
      </c>
      <c r="B899" s="50" t="s">
        <v>671</v>
      </c>
      <c r="C899" s="50" t="s">
        <v>687</v>
      </c>
      <c r="D899" s="431" t="s">
        <v>849</v>
      </c>
      <c r="E899" s="429" t="s">
        <v>517</v>
      </c>
      <c r="F899" s="349" t="s">
        <v>284</v>
      </c>
      <c r="G899" s="85" t="s">
        <v>254</v>
      </c>
      <c r="H899" s="85" t="s">
        <v>200</v>
      </c>
      <c r="I899" s="85" t="s">
        <v>178</v>
      </c>
      <c r="J899" s="342">
        <v>18.659999847412099</v>
      </c>
      <c r="K899" s="353">
        <f t="shared" si="82"/>
        <v>120</v>
      </c>
      <c r="L899" s="354">
        <v>120</v>
      </c>
      <c r="M899" s="458" t="str">
        <f>IF(L899="nio","",VLOOKUP(L899,'3-Productie normen'!$B$31:$H$45,3,FALSE))</f>
        <v>3 x per week (40 weken)</v>
      </c>
      <c r="N899" s="355" t="e">
        <f t="shared" si="80"/>
        <v>#DIV/0!</v>
      </c>
      <c r="O899" s="356">
        <f>IF(L899="nio",0,IF(L899&gt;0,VLOOKUP(H899,'3-Productie normen'!A:P,VLOOKUP(L899,'3-Productie normen'!$B$31:$C$45,2,FALSE),FALSE)))/VLOOKUP(B899,'2-Kosten per locatie'!$A$13:$D$30,4,FALSE)</f>
        <v>0</v>
      </c>
      <c r="P899" s="81" t="str">
        <f>VLOOKUP(H899,'3-Productie normen'!A:T,20,FALSE)</f>
        <v>B</v>
      </c>
      <c r="Q899" s="457" t="s">
        <v>649</v>
      </c>
      <c r="S899" s="359">
        <f t="shared" si="78"/>
        <v>2239.1999816894518</v>
      </c>
    </row>
    <row r="900" spans="1:19" ht="14.1" customHeight="1">
      <c r="A900" s="71" t="e">
        <f t="shared" si="81"/>
        <v>#REF!</v>
      </c>
      <c r="B900" s="50" t="s">
        <v>671</v>
      </c>
      <c r="C900" s="50" t="s">
        <v>687</v>
      </c>
      <c r="D900" s="431" t="s">
        <v>849</v>
      </c>
      <c r="E900" s="429" t="s">
        <v>517</v>
      </c>
      <c r="F900" s="349" t="s">
        <v>285</v>
      </c>
      <c r="G900" s="85" t="s">
        <v>278</v>
      </c>
      <c r="H900" s="439" t="s">
        <v>195</v>
      </c>
      <c r="I900" s="85" t="s">
        <v>635</v>
      </c>
      <c r="J900" s="342">
        <v>173.58</v>
      </c>
      <c r="K900" s="353">
        <f t="shared" si="82"/>
        <v>200</v>
      </c>
      <c r="L900" s="354">
        <v>200</v>
      </c>
      <c r="M900" s="458" t="str">
        <f>IF(L900="nio","",VLOOKUP(L900,'3-Productie normen'!$B$31:$H$45,3,FALSE))</f>
        <v>5 x per week (40 weken)</v>
      </c>
      <c r="N900" s="355" t="e">
        <f t="shared" si="80"/>
        <v>#DIV/0!</v>
      </c>
      <c r="O900" s="356">
        <f>IF(L900="nio",0,IF(L900&gt;0,VLOOKUP(H900,'3-Productie normen'!A:P,VLOOKUP(L900,'3-Productie normen'!$B$31:$C$45,2,FALSE),FALSE)))/VLOOKUP(B900,'2-Kosten per locatie'!$A$13:$D$30,4,FALSE)</f>
        <v>0</v>
      </c>
      <c r="P900" s="81" t="str">
        <f>VLOOKUP(H900,'3-Productie normen'!A:T,20,FALSE)</f>
        <v>V</v>
      </c>
      <c r="Q900" s="457" t="s">
        <v>649</v>
      </c>
      <c r="S900" s="359">
        <f t="shared" si="78"/>
        <v>34716</v>
      </c>
    </row>
    <row r="901" spans="1:19" ht="14.1" customHeight="1">
      <c r="A901" s="71" t="e">
        <f t="shared" si="81"/>
        <v>#REF!</v>
      </c>
      <c r="B901" s="50" t="s">
        <v>671</v>
      </c>
      <c r="C901" s="50" t="s">
        <v>687</v>
      </c>
      <c r="D901" s="431" t="s">
        <v>849</v>
      </c>
      <c r="E901" s="429" t="s">
        <v>517</v>
      </c>
      <c r="F901" s="349" t="s">
        <v>362</v>
      </c>
      <c r="G901" s="85" t="s">
        <v>229</v>
      </c>
      <c r="H901" s="435" t="s">
        <v>865</v>
      </c>
      <c r="I901" s="85" t="s">
        <v>646</v>
      </c>
      <c r="J901" s="342">
        <v>8.92</v>
      </c>
      <c r="K901" s="353">
        <f t="shared" si="82"/>
        <v>200</v>
      </c>
      <c r="L901" s="354">
        <v>200</v>
      </c>
      <c r="M901" s="458" t="str">
        <f>IF(L901="nio","",VLOOKUP(L901,'3-Productie normen'!$B$31:$H$45,3,FALSE))</f>
        <v>5 x per week (40 weken)</v>
      </c>
      <c r="N901" s="355" t="e">
        <f t="shared" si="80"/>
        <v>#DIV/0!</v>
      </c>
      <c r="O901" s="356">
        <f>IF(L901="nio",0,IF(L901&gt;0,VLOOKUP(H901,'3-Productie normen'!A:P,VLOOKUP(L901,'3-Productie normen'!$B$31:$C$45,2,FALSE),FALSE)))/VLOOKUP(B901,'2-Kosten per locatie'!$A$13:$D$30,4,FALSE)</f>
        <v>0</v>
      </c>
      <c r="P901" s="81" t="str">
        <f>VLOOKUP(H901,'3-Productie normen'!A:T,20,FALSE)</f>
        <v>V</v>
      </c>
      <c r="Q901" s="457" t="s">
        <v>735</v>
      </c>
      <c r="S901" s="359">
        <f t="shared" si="78"/>
        <v>1784</v>
      </c>
    </row>
    <row r="902" spans="1:19" ht="14.1" customHeight="1">
      <c r="A902" s="71" t="e">
        <f t="shared" si="81"/>
        <v>#REF!</v>
      </c>
      <c r="B902" s="50" t="s">
        <v>671</v>
      </c>
      <c r="C902" s="50" t="s">
        <v>687</v>
      </c>
      <c r="D902" s="431" t="s">
        <v>849</v>
      </c>
      <c r="E902" s="429" t="s">
        <v>517</v>
      </c>
      <c r="F902" s="349" t="s">
        <v>530</v>
      </c>
      <c r="G902" s="85" t="s">
        <v>229</v>
      </c>
      <c r="H902" s="435" t="s">
        <v>865</v>
      </c>
      <c r="I902" s="85" t="s">
        <v>646</v>
      </c>
      <c r="J902" s="342">
        <v>6.7399997711181596</v>
      </c>
      <c r="K902" s="353">
        <f t="shared" si="82"/>
        <v>200</v>
      </c>
      <c r="L902" s="354">
        <v>200</v>
      </c>
      <c r="M902" s="458" t="str">
        <f>IF(L902="nio","",VLOOKUP(L902,'3-Productie normen'!$B$31:$H$45,3,FALSE))</f>
        <v>5 x per week (40 weken)</v>
      </c>
      <c r="N902" s="355" t="e">
        <f t="shared" si="80"/>
        <v>#DIV/0!</v>
      </c>
      <c r="O902" s="356">
        <f>IF(L902="nio",0,IF(L902&gt;0,VLOOKUP(H902,'3-Productie normen'!A:P,VLOOKUP(L902,'3-Productie normen'!$B$31:$C$45,2,FALSE),FALSE)))/VLOOKUP(B902,'2-Kosten per locatie'!$A$13:$D$30,4,FALSE)</f>
        <v>0</v>
      </c>
      <c r="P902" s="81" t="str">
        <f>VLOOKUP(H902,'3-Productie normen'!A:T,20,FALSE)</f>
        <v>V</v>
      </c>
      <c r="Q902" s="457" t="s">
        <v>735</v>
      </c>
      <c r="S902" s="359">
        <f t="shared" si="78"/>
        <v>1347.9999542236319</v>
      </c>
    </row>
    <row r="903" spans="1:19" ht="14.1" customHeight="1">
      <c r="A903" s="71" t="e">
        <f t="shared" si="81"/>
        <v>#REF!</v>
      </c>
      <c r="B903" s="50" t="s">
        <v>671</v>
      </c>
      <c r="C903" s="50" t="s">
        <v>687</v>
      </c>
      <c r="D903" s="431" t="s">
        <v>850</v>
      </c>
      <c r="E903" s="429" t="s">
        <v>517</v>
      </c>
      <c r="F903" s="349" t="s">
        <v>286</v>
      </c>
      <c r="G903" s="85" t="s">
        <v>235</v>
      </c>
      <c r="H903" s="64" t="s">
        <v>540</v>
      </c>
      <c r="I903" s="85" t="s">
        <v>635</v>
      </c>
      <c r="J903" s="342">
        <v>68.730003356933594</v>
      </c>
      <c r="K903" s="353">
        <f t="shared" si="82"/>
        <v>255</v>
      </c>
      <c r="L903" s="354">
        <v>255</v>
      </c>
      <c r="M903" s="458" t="str">
        <f>IF(L903="nio","",VLOOKUP(L903,'3-Productie normen'!$B$31:$H$45,3,FALSE))</f>
        <v>5 x per week (52 weken)</v>
      </c>
      <c r="N903" s="355" t="e">
        <f t="shared" si="80"/>
        <v>#DIV/0!</v>
      </c>
      <c r="O903" s="356">
        <f>IF(L903="nio",0,IF(L903&gt;0,VLOOKUP(H903,'3-Productie normen'!A:P,VLOOKUP(L903,'3-Productie normen'!$B$31:$C$45,2,FALSE),FALSE)))/VLOOKUP(B903,'2-Kosten per locatie'!$A$13:$D$30,4,FALSE)</f>
        <v>0</v>
      </c>
      <c r="P903" s="81" t="str">
        <f>VLOOKUP(H903,'3-Productie normen'!A:T,20,FALSE)</f>
        <v>V</v>
      </c>
      <c r="Q903" s="457" t="s">
        <v>649</v>
      </c>
      <c r="S903" s="359">
        <f t="shared" ref="S903:S938" si="83">IF(L903="nio",0,K903*J903)</f>
        <v>17526.150856018066</v>
      </c>
    </row>
    <row r="904" spans="1:19" ht="14.1" customHeight="1">
      <c r="A904" s="71" t="e">
        <f t="shared" si="81"/>
        <v>#REF!</v>
      </c>
      <c r="B904" s="50" t="s">
        <v>671</v>
      </c>
      <c r="C904" s="50" t="s">
        <v>687</v>
      </c>
      <c r="D904" s="431" t="s">
        <v>850</v>
      </c>
      <c r="E904" s="429" t="s">
        <v>517</v>
      </c>
      <c r="F904" s="349" t="s">
        <v>287</v>
      </c>
      <c r="G904" s="85" t="s">
        <v>340</v>
      </c>
      <c r="H904" s="439" t="s">
        <v>195</v>
      </c>
      <c r="I904" s="85" t="s">
        <v>635</v>
      </c>
      <c r="J904" s="342">
        <v>26.7399997711182</v>
      </c>
      <c r="K904" s="353">
        <f t="shared" si="82"/>
        <v>255</v>
      </c>
      <c r="L904" s="354">
        <v>255</v>
      </c>
      <c r="M904" s="458" t="str">
        <f>IF(L904="nio","",VLOOKUP(L904,'3-Productie normen'!$B$31:$H$45,3,FALSE))</f>
        <v>5 x per week (52 weken)</v>
      </c>
      <c r="N904" s="355" t="e">
        <f t="shared" si="80"/>
        <v>#DIV/0!</v>
      </c>
      <c r="O904" s="356">
        <f>IF(L904="nio",0,IF(L904&gt;0,VLOOKUP(H904,'3-Productie normen'!A:P,VLOOKUP(L904,'3-Productie normen'!$B$31:$C$45,2,FALSE),FALSE)))/VLOOKUP(B904,'2-Kosten per locatie'!$A$13:$D$30,4,FALSE)</f>
        <v>0</v>
      </c>
      <c r="P904" s="81" t="str">
        <f>VLOOKUP(H904,'3-Productie normen'!A:T,20,FALSE)</f>
        <v>V</v>
      </c>
      <c r="Q904" s="457" t="s">
        <v>649</v>
      </c>
      <c r="S904" s="359">
        <f t="shared" si="83"/>
        <v>6818.6999416351409</v>
      </c>
    </row>
    <row r="905" spans="1:19" ht="14.1" customHeight="1">
      <c r="A905" s="71" t="e">
        <f t="shared" si="81"/>
        <v>#REF!</v>
      </c>
      <c r="B905" s="50" t="s">
        <v>671</v>
      </c>
      <c r="C905" s="50" t="s">
        <v>687</v>
      </c>
      <c r="D905" s="431" t="s">
        <v>850</v>
      </c>
      <c r="E905" s="429" t="s">
        <v>517</v>
      </c>
      <c r="F905" s="349" t="s">
        <v>288</v>
      </c>
      <c r="G905" s="85" t="s">
        <v>531</v>
      </c>
      <c r="H905" s="64" t="s">
        <v>874</v>
      </c>
      <c r="I905" s="85" t="s">
        <v>90</v>
      </c>
      <c r="J905" s="342">
        <v>2.4300000667571999</v>
      </c>
      <c r="K905" s="353" t="str">
        <f t="shared" si="82"/>
        <v>nio</v>
      </c>
      <c r="L905" s="354" t="s">
        <v>659</v>
      </c>
      <c r="M905" s="458" t="str">
        <f>IF(L905="nio","",VLOOKUP(L905,'3-Productie normen'!$B$31:$H$45,3,FALSE))</f>
        <v/>
      </c>
      <c r="N905" s="355">
        <f t="shared" si="80"/>
        <v>0</v>
      </c>
      <c r="O905" s="356">
        <f>IF(L905="nio",0,IF(L905&gt;0,VLOOKUP(H905,'3-Productie normen'!A:P,VLOOKUP(L905,'3-Productie normen'!$B$31:$C$45,2,FALSE),FALSE)))/VLOOKUP(B905,'2-Kosten per locatie'!$A$13:$D$30,4,FALSE)</f>
        <v>0</v>
      </c>
      <c r="P905" s="81">
        <f>VLOOKUP(H905,'3-Productie normen'!A:T,20,FALSE)</f>
        <v>0</v>
      </c>
      <c r="Q905" s="457" t="s">
        <v>649</v>
      </c>
      <c r="S905" s="359">
        <f t="shared" si="83"/>
        <v>0</v>
      </c>
    </row>
    <row r="906" spans="1:19" ht="14.1" customHeight="1">
      <c r="A906" s="71" t="e">
        <f t="shared" si="81"/>
        <v>#REF!</v>
      </c>
      <c r="B906" s="50" t="s">
        <v>671</v>
      </c>
      <c r="C906" s="50" t="s">
        <v>687</v>
      </c>
      <c r="D906" s="431" t="s">
        <v>850</v>
      </c>
      <c r="E906" s="429" t="s">
        <v>517</v>
      </c>
      <c r="F906" s="349" t="s">
        <v>290</v>
      </c>
      <c r="G906" s="85" t="s">
        <v>452</v>
      </c>
      <c r="H906" s="85" t="s">
        <v>16</v>
      </c>
      <c r="I906" s="85" t="s">
        <v>90</v>
      </c>
      <c r="J906" s="342">
        <v>3.52</v>
      </c>
      <c r="K906" s="353">
        <f t="shared" si="82"/>
        <v>255</v>
      </c>
      <c r="L906" s="354">
        <v>255</v>
      </c>
      <c r="M906" s="458" t="str">
        <f>IF(L906="nio","",VLOOKUP(L906,'3-Productie normen'!$B$31:$H$45,3,FALSE))</f>
        <v>5 x per week (52 weken)</v>
      </c>
      <c r="N906" s="355" t="e">
        <f t="shared" si="80"/>
        <v>#DIV/0!</v>
      </c>
      <c r="O906" s="356">
        <f>IF(L906="nio",0,IF(L906&gt;0,VLOOKUP(H906,'3-Productie normen'!A:P,VLOOKUP(L906,'3-Productie normen'!$B$31:$C$45,2,FALSE),FALSE)))/VLOOKUP(B906,'2-Kosten per locatie'!$A$13:$D$30,4,FALSE)</f>
        <v>0</v>
      </c>
      <c r="P906" s="81" t="str">
        <f>VLOOKUP(H906,'3-Productie normen'!A:T,20,FALSE)</f>
        <v>S</v>
      </c>
      <c r="Q906" s="457" t="s">
        <v>694</v>
      </c>
      <c r="S906" s="359">
        <f t="shared" si="83"/>
        <v>897.6</v>
      </c>
    </row>
    <row r="907" spans="1:19" ht="14.1" customHeight="1">
      <c r="A907" s="71" t="e">
        <f t="shared" si="81"/>
        <v>#REF!</v>
      </c>
      <c r="B907" s="50" t="s">
        <v>671</v>
      </c>
      <c r="C907" s="50" t="s">
        <v>687</v>
      </c>
      <c r="D907" s="431" t="s">
        <v>850</v>
      </c>
      <c r="E907" s="429" t="s">
        <v>517</v>
      </c>
      <c r="F907" s="349" t="s">
        <v>366</v>
      </c>
      <c r="G907" s="85" t="s">
        <v>532</v>
      </c>
      <c r="H907" s="62" t="s">
        <v>855</v>
      </c>
      <c r="I907" s="85" t="s">
        <v>90</v>
      </c>
      <c r="J907" s="342">
        <v>1.4299999475479099</v>
      </c>
      <c r="K907" s="353">
        <f t="shared" si="82"/>
        <v>12</v>
      </c>
      <c r="L907" s="354">
        <v>12</v>
      </c>
      <c r="M907" s="458" t="str">
        <f>IF(L907="nio","",VLOOKUP(L907,'3-Productie normen'!$B$31:$H$45,3,FALSE))</f>
        <v>1 x per maand</v>
      </c>
      <c r="N907" s="355" t="e">
        <f t="shared" si="80"/>
        <v>#DIV/0!</v>
      </c>
      <c r="O907" s="356">
        <f>IF(L907="nio",0,IF(L907&gt;0,VLOOKUP(H907,'3-Productie normen'!A:P,VLOOKUP(L907,'3-Productie normen'!$B$31:$C$45,2,FALSE),FALSE)))/VLOOKUP(B907,'2-Kosten per locatie'!$A$13:$D$30,4,FALSE)</f>
        <v>0</v>
      </c>
      <c r="P907" s="81" t="str">
        <f>VLOOKUP(H907,'3-Productie normen'!A:T,20,FALSE)</f>
        <v>V</v>
      </c>
      <c r="Q907" s="457" t="s">
        <v>692</v>
      </c>
      <c r="S907" s="359">
        <f t="shared" si="83"/>
        <v>17.159999370574919</v>
      </c>
    </row>
    <row r="908" spans="1:19" ht="14.1" customHeight="1">
      <c r="A908" s="71" t="e">
        <f t="shared" si="81"/>
        <v>#REF!</v>
      </c>
      <c r="B908" s="50" t="s">
        <v>671</v>
      </c>
      <c r="C908" s="50" t="s">
        <v>687</v>
      </c>
      <c r="D908" s="431" t="s">
        <v>850</v>
      </c>
      <c r="E908" s="429" t="s">
        <v>517</v>
      </c>
      <c r="F908" s="349" t="s">
        <v>533</v>
      </c>
      <c r="G908" s="85" t="s">
        <v>468</v>
      </c>
      <c r="H908" s="80" t="s">
        <v>16</v>
      </c>
      <c r="I908" s="85" t="s">
        <v>90</v>
      </c>
      <c r="J908" s="342">
        <v>2.54</v>
      </c>
      <c r="K908" s="353">
        <f t="shared" si="82"/>
        <v>255</v>
      </c>
      <c r="L908" s="354">
        <v>255</v>
      </c>
      <c r="M908" s="458" t="str">
        <f>IF(L908="nio","",VLOOKUP(L908,'3-Productie normen'!$B$31:$H$45,3,FALSE))</f>
        <v>5 x per week (52 weken)</v>
      </c>
      <c r="N908" s="355" t="e">
        <f t="shared" si="80"/>
        <v>#DIV/0!</v>
      </c>
      <c r="O908" s="356">
        <f>IF(L908="nio",0,IF(L908&gt;0,VLOOKUP(H908,'3-Productie normen'!A:P,VLOOKUP(L908,'3-Productie normen'!$B$31:$C$45,2,FALSE),FALSE)))/VLOOKUP(B908,'2-Kosten per locatie'!$A$13:$D$30,4,FALSE)</f>
        <v>0</v>
      </c>
      <c r="P908" s="81" t="str">
        <f>VLOOKUP(H908,'3-Productie normen'!A:T,20,FALSE)</f>
        <v>S</v>
      </c>
      <c r="Q908" s="457" t="s">
        <v>694</v>
      </c>
      <c r="S908" s="359">
        <f t="shared" si="83"/>
        <v>647.70000000000005</v>
      </c>
    </row>
    <row r="909" spans="1:19" ht="14.1" customHeight="1">
      <c r="A909" s="71" t="e">
        <f t="shared" si="81"/>
        <v>#REF!</v>
      </c>
      <c r="B909" s="50" t="s">
        <v>671</v>
      </c>
      <c r="C909" s="50" t="s">
        <v>687</v>
      </c>
      <c r="D909" s="431" t="s">
        <v>850</v>
      </c>
      <c r="E909" s="429" t="s">
        <v>517</v>
      </c>
      <c r="F909" s="349" t="s">
        <v>291</v>
      </c>
      <c r="G909" s="85" t="s">
        <v>534</v>
      </c>
      <c r="H909" s="64" t="s">
        <v>540</v>
      </c>
      <c r="I909" s="85" t="s">
        <v>90</v>
      </c>
      <c r="J909" s="342">
        <v>5.3899998664856001</v>
      </c>
      <c r="K909" s="353">
        <f t="shared" si="82"/>
        <v>255</v>
      </c>
      <c r="L909" s="354">
        <v>255</v>
      </c>
      <c r="M909" s="458" t="str">
        <f>IF(L909="nio","",VLOOKUP(L909,'3-Productie normen'!$B$31:$H$45,3,FALSE))</f>
        <v>5 x per week (52 weken)</v>
      </c>
      <c r="N909" s="355" t="e">
        <f t="shared" si="80"/>
        <v>#DIV/0!</v>
      </c>
      <c r="O909" s="356">
        <f>IF(L909="nio",0,IF(L909&gt;0,VLOOKUP(H909,'3-Productie normen'!A:P,VLOOKUP(L909,'3-Productie normen'!$B$31:$C$45,2,FALSE),FALSE)))/VLOOKUP(B909,'2-Kosten per locatie'!$A$13:$D$30,4,FALSE)</f>
        <v>0</v>
      </c>
      <c r="P909" s="81" t="str">
        <f>VLOOKUP(H909,'3-Productie normen'!A:T,20,FALSE)</f>
        <v>V</v>
      </c>
      <c r="Q909" s="457" t="s">
        <v>649</v>
      </c>
      <c r="S909" s="359">
        <f t="shared" si="83"/>
        <v>1374.449965953828</v>
      </c>
    </row>
    <row r="910" spans="1:19" ht="14.1" customHeight="1">
      <c r="A910" s="71" t="e">
        <f t="shared" si="81"/>
        <v>#REF!</v>
      </c>
      <c r="B910" s="50" t="s">
        <v>671</v>
      </c>
      <c r="C910" s="50" t="s">
        <v>687</v>
      </c>
      <c r="D910" s="431" t="s">
        <v>850</v>
      </c>
      <c r="E910" s="429" t="s">
        <v>517</v>
      </c>
      <c r="F910" s="349" t="s">
        <v>291</v>
      </c>
      <c r="G910" s="85" t="s">
        <v>534</v>
      </c>
      <c r="H910" s="64" t="s">
        <v>540</v>
      </c>
      <c r="I910" s="85" t="s">
        <v>635</v>
      </c>
      <c r="J910" s="342">
        <v>59.240001678466797</v>
      </c>
      <c r="K910" s="353">
        <f t="shared" si="82"/>
        <v>255</v>
      </c>
      <c r="L910" s="354">
        <v>255</v>
      </c>
      <c r="M910" s="458" t="str">
        <f>IF(L910="nio","",VLOOKUP(L910,'3-Productie normen'!$B$31:$H$45,3,FALSE))</f>
        <v>5 x per week (52 weken)</v>
      </c>
      <c r="N910" s="355" t="e">
        <f t="shared" si="80"/>
        <v>#DIV/0!</v>
      </c>
      <c r="O910" s="356">
        <f>IF(L910="nio",0,IF(L910&gt;0,VLOOKUP(H910,'3-Productie normen'!A:P,VLOOKUP(L910,'3-Productie normen'!$B$31:$C$45,2,FALSE),FALSE)))/VLOOKUP(B910,'2-Kosten per locatie'!$A$13:$D$30,4,FALSE)</f>
        <v>0</v>
      </c>
      <c r="P910" s="81" t="str">
        <f>VLOOKUP(H910,'3-Productie normen'!A:T,20,FALSE)</f>
        <v>V</v>
      </c>
      <c r="Q910" s="457" t="s">
        <v>649</v>
      </c>
      <c r="S910" s="359">
        <f t="shared" si="83"/>
        <v>15106.200428009033</v>
      </c>
    </row>
    <row r="911" spans="1:19" ht="14.1" customHeight="1">
      <c r="A911" s="71" t="e">
        <f t="shared" si="81"/>
        <v>#REF!</v>
      </c>
      <c r="B911" s="50" t="s">
        <v>671</v>
      </c>
      <c r="C911" s="50" t="s">
        <v>687</v>
      </c>
      <c r="D911" s="431" t="s">
        <v>850</v>
      </c>
      <c r="E911" s="429" t="s">
        <v>517</v>
      </c>
      <c r="F911" s="349" t="s">
        <v>292</v>
      </c>
      <c r="G911" s="85" t="s">
        <v>453</v>
      </c>
      <c r="H911" s="64" t="s">
        <v>540</v>
      </c>
      <c r="I911" s="85" t="s">
        <v>635</v>
      </c>
      <c r="J911" s="342">
        <v>10.920000076293899</v>
      </c>
      <c r="K911" s="353">
        <f t="shared" si="82"/>
        <v>255</v>
      </c>
      <c r="L911" s="354">
        <v>255</v>
      </c>
      <c r="M911" s="458" t="str">
        <f>IF(L911="nio","",VLOOKUP(L911,'3-Productie normen'!$B$31:$H$45,3,FALSE))</f>
        <v>5 x per week (52 weken)</v>
      </c>
      <c r="N911" s="355" t="e">
        <f t="shared" si="80"/>
        <v>#DIV/0!</v>
      </c>
      <c r="O911" s="356">
        <f>IF(L911="nio",0,IF(L911&gt;0,VLOOKUP(H911,'3-Productie normen'!A:P,VLOOKUP(L911,'3-Productie normen'!$B$31:$C$45,2,FALSE),FALSE)))/VLOOKUP(B911,'2-Kosten per locatie'!$A$13:$D$30,4,FALSE)</f>
        <v>0</v>
      </c>
      <c r="P911" s="81" t="str">
        <f>VLOOKUP(H911,'3-Productie normen'!A:T,20,FALSE)</f>
        <v>V</v>
      </c>
      <c r="Q911" s="457" t="s">
        <v>649</v>
      </c>
      <c r="S911" s="359">
        <f t="shared" si="83"/>
        <v>2784.6000194549442</v>
      </c>
    </row>
    <row r="912" spans="1:19" ht="14.1" customHeight="1">
      <c r="A912" s="71" t="e">
        <f t="shared" si="81"/>
        <v>#REF!</v>
      </c>
      <c r="B912" s="50" t="s">
        <v>671</v>
      </c>
      <c r="C912" s="50" t="s">
        <v>687</v>
      </c>
      <c r="D912" s="431" t="s">
        <v>850</v>
      </c>
      <c r="E912" s="429" t="s">
        <v>517</v>
      </c>
      <c r="F912" s="349" t="s">
        <v>293</v>
      </c>
      <c r="G912" s="85" t="s">
        <v>938</v>
      </c>
      <c r="H912" s="64" t="s">
        <v>540</v>
      </c>
      <c r="I912" s="85" t="s">
        <v>635</v>
      </c>
      <c r="J912" s="342">
        <v>53</v>
      </c>
      <c r="K912" s="353">
        <f t="shared" si="82"/>
        <v>255</v>
      </c>
      <c r="L912" s="354">
        <v>255</v>
      </c>
      <c r="M912" s="458" t="str">
        <f>IF(L912="nio","",VLOOKUP(L912,'3-Productie normen'!$B$31:$H$45,3,FALSE))</f>
        <v>5 x per week (52 weken)</v>
      </c>
      <c r="N912" s="355" t="e">
        <f t="shared" si="80"/>
        <v>#DIV/0!</v>
      </c>
      <c r="O912" s="356">
        <f>IF(L912="nio",0,IF(L912&gt;0,VLOOKUP(H912,'3-Productie normen'!A:P,VLOOKUP(L912,'3-Productie normen'!$B$31:$C$45,2,FALSE),FALSE)))/VLOOKUP(B912,'2-Kosten per locatie'!$A$13:$D$30,4,FALSE)</f>
        <v>0</v>
      </c>
      <c r="P912" s="81" t="str">
        <f>VLOOKUP(H912,'3-Productie normen'!A:T,20,FALSE)</f>
        <v>V</v>
      </c>
      <c r="Q912" s="457" t="s">
        <v>649</v>
      </c>
      <c r="S912" s="359">
        <f t="shared" si="83"/>
        <v>13515</v>
      </c>
    </row>
    <row r="913" spans="1:19" ht="14.1" customHeight="1">
      <c r="A913" s="71" t="e">
        <f t="shared" si="81"/>
        <v>#REF!</v>
      </c>
      <c r="B913" s="50" t="s">
        <v>671</v>
      </c>
      <c r="C913" s="50" t="s">
        <v>687</v>
      </c>
      <c r="D913" s="431" t="s">
        <v>850</v>
      </c>
      <c r="E913" s="429" t="s">
        <v>517</v>
      </c>
      <c r="F913" s="349" t="s">
        <v>293</v>
      </c>
      <c r="G913" s="85" t="s">
        <v>534</v>
      </c>
      <c r="H913" s="64" t="s">
        <v>540</v>
      </c>
      <c r="I913" s="85" t="s">
        <v>90</v>
      </c>
      <c r="J913" s="342">
        <v>6.35</v>
      </c>
      <c r="K913" s="353">
        <f t="shared" si="82"/>
        <v>255</v>
      </c>
      <c r="L913" s="354">
        <v>255</v>
      </c>
      <c r="M913" s="458" t="str">
        <f>IF(L913="nio","",VLOOKUP(L913,'3-Productie normen'!$B$31:$H$45,3,FALSE))</f>
        <v>5 x per week (52 weken)</v>
      </c>
      <c r="N913" s="355" t="e">
        <f t="shared" si="80"/>
        <v>#DIV/0!</v>
      </c>
      <c r="O913" s="356">
        <f>IF(L913="nio",0,IF(L913&gt;0,VLOOKUP(H913,'3-Productie normen'!A:P,VLOOKUP(L913,'3-Productie normen'!$B$31:$C$45,2,FALSE),FALSE)))/VLOOKUP(B913,'2-Kosten per locatie'!$A$13:$D$30,4,FALSE)</f>
        <v>0</v>
      </c>
      <c r="P913" s="81" t="str">
        <f>VLOOKUP(H913,'3-Productie normen'!A:T,20,FALSE)</f>
        <v>V</v>
      </c>
      <c r="Q913" s="457" t="s">
        <v>649</v>
      </c>
      <c r="S913" s="359">
        <f t="shared" si="83"/>
        <v>1619.25</v>
      </c>
    </row>
    <row r="914" spans="1:19" ht="14.1" customHeight="1">
      <c r="A914" s="71" t="e">
        <f t="shared" si="81"/>
        <v>#REF!</v>
      </c>
      <c r="B914" s="50" t="s">
        <v>671</v>
      </c>
      <c r="C914" s="50" t="s">
        <v>687</v>
      </c>
      <c r="D914" s="431" t="s">
        <v>850</v>
      </c>
      <c r="E914" s="429" t="s">
        <v>517</v>
      </c>
      <c r="F914" s="349" t="s">
        <v>294</v>
      </c>
      <c r="G914" s="85" t="s">
        <v>453</v>
      </c>
      <c r="H914" s="64" t="s">
        <v>540</v>
      </c>
      <c r="I914" s="85" t="s">
        <v>652</v>
      </c>
      <c r="J914" s="342">
        <v>10.2700004577637</v>
      </c>
      <c r="K914" s="353">
        <f t="shared" si="82"/>
        <v>255</v>
      </c>
      <c r="L914" s="354">
        <v>255</v>
      </c>
      <c r="M914" s="458" t="str">
        <f>IF(L914="nio","",VLOOKUP(L914,'3-Productie normen'!$B$31:$H$45,3,FALSE))</f>
        <v>5 x per week (52 weken)</v>
      </c>
      <c r="N914" s="355" t="e">
        <f t="shared" si="80"/>
        <v>#DIV/0!</v>
      </c>
      <c r="O914" s="356">
        <f>IF(L914="nio",0,IF(L914&gt;0,VLOOKUP(H914,'3-Productie normen'!A:P,VLOOKUP(L914,'3-Productie normen'!$B$31:$C$45,2,FALSE),FALSE)))/VLOOKUP(B914,'2-Kosten per locatie'!$A$13:$D$30,4,FALSE)</f>
        <v>0</v>
      </c>
      <c r="P914" s="81" t="str">
        <f>VLOOKUP(H914,'3-Productie normen'!A:T,20,FALSE)</f>
        <v>V</v>
      </c>
      <c r="Q914" s="457" t="s">
        <v>649</v>
      </c>
      <c r="S914" s="359">
        <f t="shared" si="83"/>
        <v>2618.8501167297436</v>
      </c>
    </row>
    <row r="915" spans="1:19" ht="14.1" customHeight="1">
      <c r="A915" s="71" t="e">
        <f t="shared" si="81"/>
        <v>#REF!</v>
      </c>
      <c r="B915" s="50" t="s">
        <v>671</v>
      </c>
      <c r="C915" s="50" t="s">
        <v>687</v>
      </c>
      <c r="D915" s="431" t="s">
        <v>850</v>
      </c>
      <c r="E915" s="429" t="s">
        <v>517</v>
      </c>
      <c r="F915" s="349" t="s">
        <v>295</v>
      </c>
      <c r="G915" s="85" t="s">
        <v>535</v>
      </c>
      <c r="H915" s="64" t="s">
        <v>540</v>
      </c>
      <c r="I915" s="85" t="s">
        <v>635</v>
      </c>
      <c r="J915" s="342">
        <v>4.8400001525878897</v>
      </c>
      <c r="K915" s="353">
        <f t="shared" si="82"/>
        <v>255</v>
      </c>
      <c r="L915" s="354">
        <v>255</v>
      </c>
      <c r="M915" s="458" t="str">
        <f>IF(L915="nio","",VLOOKUP(L915,'3-Productie normen'!$B$31:$H$45,3,FALSE))</f>
        <v>5 x per week (52 weken)</v>
      </c>
      <c r="N915" s="355" t="e">
        <f t="shared" si="80"/>
        <v>#DIV/0!</v>
      </c>
      <c r="O915" s="356">
        <f>IF(L915="nio",0,IF(L915&gt;0,VLOOKUP(H915,'3-Productie normen'!A:P,VLOOKUP(L915,'3-Productie normen'!$B$31:$C$45,2,FALSE),FALSE)))/VLOOKUP(B915,'2-Kosten per locatie'!$A$13:$D$30,4,FALSE)</f>
        <v>0</v>
      </c>
      <c r="P915" s="81" t="str">
        <f>VLOOKUP(H915,'3-Productie normen'!A:T,20,FALSE)</f>
        <v>V</v>
      </c>
      <c r="Q915" s="457" t="s">
        <v>649</v>
      </c>
      <c r="S915" s="359">
        <f t="shared" si="83"/>
        <v>1234.2000389099119</v>
      </c>
    </row>
    <row r="916" spans="1:19" ht="14.1" customHeight="1">
      <c r="A916" s="71" t="e">
        <f t="shared" si="81"/>
        <v>#REF!</v>
      </c>
      <c r="B916" s="50" t="s">
        <v>671</v>
      </c>
      <c r="C916" s="50" t="s">
        <v>687</v>
      </c>
      <c r="D916" s="431" t="s">
        <v>850</v>
      </c>
      <c r="E916" s="429" t="s">
        <v>517</v>
      </c>
      <c r="F916" s="349" t="s">
        <v>296</v>
      </c>
      <c r="G916" s="85" t="s">
        <v>531</v>
      </c>
      <c r="H916" s="64" t="s">
        <v>874</v>
      </c>
      <c r="I916" s="85" t="s">
        <v>91</v>
      </c>
      <c r="J916" s="342">
        <v>5.3299999237060502</v>
      </c>
      <c r="K916" s="353" t="str">
        <f t="shared" si="82"/>
        <v>nio</v>
      </c>
      <c r="L916" s="354" t="s">
        <v>659</v>
      </c>
      <c r="M916" s="458" t="str">
        <f>IF(L916="nio","",VLOOKUP(L916,'3-Productie normen'!$B$31:$H$45,3,FALSE))</f>
        <v/>
      </c>
      <c r="N916" s="355">
        <f t="shared" si="80"/>
        <v>0</v>
      </c>
      <c r="O916" s="356">
        <f>IF(L916="nio",0,IF(L916&gt;0,VLOOKUP(H916,'3-Productie normen'!A:P,VLOOKUP(L916,'3-Productie normen'!$B$31:$C$45,2,FALSE),FALSE)))/VLOOKUP(B916,'2-Kosten per locatie'!$A$13:$D$30,4,FALSE)</f>
        <v>0</v>
      </c>
      <c r="P916" s="81">
        <f>VLOOKUP(H916,'3-Productie normen'!A:T,20,FALSE)</f>
        <v>0</v>
      </c>
      <c r="Q916" s="457" t="s">
        <v>811</v>
      </c>
      <c r="S916" s="359">
        <f t="shared" si="83"/>
        <v>0</v>
      </c>
    </row>
    <row r="917" spans="1:19" ht="14.1" customHeight="1">
      <c r="A917" s="71" t="e">
        <f t="shared" si="81"/>
        <v>#REF!</v>
      </c>
      <c r="B917" s="50" t="s">
        <v>671</v>
      </c>
      <c r="C917" s="50" t="s">
        <v>687</v>
      </c>
      <c r="D917" s="431" t="s">
        <v>850</v>
      </c>
      <c r="E917" s="429" t="s">
        <v>517</v>
      </c>
      <c r="F917" s="349" t="s">
        <v>297</v>
      </c>
      <c r="G917" s="85" t="s">
        <v>506</v>
      </c>
      <c r="H917" s="439" t="s">
        <v>195</v>
      </c>
      <c r="I917" s="85" t="s">
        <v>634</v>
      </c>
      <c r="J917" s="342">
        <v>2</v>
      </c>
      <c r="K917" s="353">
        <f t="shared" si="82"/>
        <v>255</v>
      </c>
      <c r="L917" s="354">
        <v>255</v>
      </c>
      <c r="M917" s="458" t="str">
        <f>IF(L917="nio","",VLOOKUP(L917,'3-Productie normen'!$B$31:$H$45,3,FALSE))</f>
        <v>5 x per week (52 weken)</v>
      </c>
      <c r="N917" s="355" t="e">
        <f t="shared" si="80"/>
        <v>#DIV/0!</v>
      </c>
      <c r="O917" s="356">
        <f>IF(L917="nio",0,IF(L917&gt;0,VLOOKUP(H917,'3-Productie normen'!A:P,VLOOKUP(L917,'3-Productie normen'!$B$31:$C$45,2,FALSE),FALSE)))/VLOOKUP(B917,'2-Kosten per locatie'!$A$13:$D$30,4,FALSE)</f>
        <v>0</v>
      </c>
      <c r="P917" s="81" t="str">
        <f>VLOOKUP(H917,'3-Productie normen'!A:T,20,FALSE)</f>
        <v>V</v>
      </c>
      <c r="Q917" s="457" t="s">
        <v>653</v>
      </c>
      <c r="S917" s="359">
        <f t="shared" si="83"/>
        <v>510</v>
      </c>
    </row>
    <row r="918" spans="1:19" ht="14.1" customHeight="1">
      <c r="A918" s="71" t="e">
        <f t="shared" si="81"/>
        <v>#REF!</v>
      </c>
      <c r="B918" s="50" t="s">
        <v>671</v>
      </c>
      <c r="C918" s="50" t="s">
        <v>687</v>
      </c>
      <c r="D918" s="431" t="s">
        <v>850</v>
      </c>
      <c r="E918" s="429" t="s">
        <v>517</v>
      </c>
      <c r="F918" s="349" t="s">
        <v>297</v>
      </c>
      <c r="G918" s="85" t="s">
        <v>506</v>
      </c>
      <c r="H918" s="439" t="s">
        <v>195</v>
      </c>
      <c r="I918" s="85" t="s">
        <v>635</v>
      </c>
      <c r="J918" s="342">
        <v>19.399999618530298</v>
      </c>
      <c r="K918" s="353">
        <f t="shared" si="82"/>
        <v>255</v>
      </c>
      <c r="L918" s="354">
        <v>255</v>
      </c>
      <c r="M918" s="458" t="str">
        <f>IF(L918="nio","",VLOOKUP(L918,'3-Productie normen'!$B$31:$H$45,3,FALSE))</f>
        <v>5 x per week (52 weken)</v>
      </c>
      <c r="N918" s="355" t="e">
        <f t="shared" si="80"/>
        <v>#DIV/0!</v>
      </c>
      <c r="O918" s="356">
        <f>IF(L918="nio",0,IF(L918&gt;0,VLOOKUP(H918,'3-Productie normen'!A:P,VLOOKUP(L918,'3-Productie normen'!$B$31:$C$45,2,FALSE),FALSE)))/VLOOKUP(B918,'2-Kosten per locatie'!$A$13:$D$30,4,FALSE)</f>
        <v>0</v>
      </c>
      <c r="P918" s="81" t="str">
        <f>VLOOKUP(H918,'3-Productie normen'!A:T,20,FALSE)</f>
        <v>V</v>
      </c>
      <c r="Q918" s="457" t="s">
        <v>649</v>
      </c>
      <c r="S918" s="359">
        <f t="shared" si="83"/>
        <v>4946.9999027252261</v>
      </c>
    </row>
    <row r="919" spans="1:19" ht="14.1" customHeight="1">
      <c r="A919" s="71" t="e">
        <f t="shared" si="81"/>
        <v>#REF!</v>
      </c>
      <c r="B919" s="50" t="s">
        <v>671</v>
      </c>
      <c r="C919" s="50" t="s">
        <v>687</v>
      </c>
      <c r="D919" s="431" t="s">
        <v>849</v>
      </c>
      <c r="E919" s="429" t="s">
        <v>517</v>
      </c>
      <c r="F919" s="349" t="s">
        <v>298</v>
      </c>
      <c r="G919" s="85" t="s">
        <v>203</v>
      </c>
      <c r="H919" s="64" t="s">
        <v>874</v>
      </c>
      <c r="I919" s="85" t="s">
        <v>91</v>
      </c>
      <c r="J919" s="342">
        <v>0.230000004172325</v>
      </c>
      <c r="K919" s="353" t="str">
        <f t="shared" si="82"/>
        <v>nio</v>
      </c>
      <c r="L919" s="354" t="s">
        <v>659</v>
      </c>
      <c r="M919" s="458" t="str">
        <f>IF(L919="nio","",VLOOKUP(L919,'3-Productie normen'!$B$31:$H$45,3,FALSE))</f>
        <v/>
      </c>
      <c r="N919" s="355">
        <f t="shared" si="80"/>
        <v>0</v>
      </c>
      <c r="O919" s="356">
        <f>IF(L919="nio",0,IF(L919&gt;0,VLOOKUP(H919,'3-Productie normen'!A:P,VLOOKUP(L919,'3-Productie normen'!$B$31:$C$45,2,FALSE),FALSE)))/VLOOKUP(B919,'2-Kosten per locatie'!$A$13:$D$30,4,FALSE)</f>
        <v>0</v>
      </c>
      <c r="P919" s="81">
        <f>VLOOKUP(H919,'3-Productie normen'!A:T,20,FALSE)</f>
        <v>0</v>
      </c>
      <c r="Q919" s="457" t="s">
        <v>649</v>
      </c>
      <c r="S919" s="359">
        <f t="shared" si="83"/>
        <v>0</v>
      </c>
    </row>
    <row r="920" spans="1:19" ht="14.1" customHeight="1">
      <c r="A920" s="71" t="e">
        <f t="shared" si="81"/>
        <v>#REF!</v>
      </c>
      <c r="B920" s="50" t="s">
        <v>671</v>
      </c>
      <c r="C920" s="50" t="s">
        <v>687</v>
      </c>
      <c r="D920" s="431" t="s">
        <v>849</v>
      </c>
      <c r="E920" s="429" t="s">
        <v>517</v>
      </c>
      <c r="F920" s="349" t="s">
        <v>536</v>
      </c>
      <c r="G920" s="85" t="s">
        <v>238</v>
      </c>
      <c r="H920" s="85" t="s">
        <v>237</v>
      </c>
      <c r="I920" s="85" t="s">
        <v>635</v>
      </c>
      <c r="J920" s="342">
        <v>53.970001220703097</v>
      </c>
      <c r="K920" s="353">
        <f t="shared" si="82"/>
        <v>201</v>
      </c>
      <c r="L920" s="354">
        <v>201</v>
      </c>
      <c r="M920" s="458" t="str">
        <f>IF(L920="nio","",VLOOKUP(L920,'3-Productie normen'!$B$31:$H$45,3,FALSE))</f>
        <v>5 x per week (40 weken + 1 Zomer refreshbeurt)</v>
      </c>
      <c r="N920" s="355" t="e">
        <f t="shared" si="80"/>
        <v>#DIV/0!</v>
      </c>
      <c r="O920" s="356">
        <f>IF(L920="nio",0,IF(L920&gt;0,VLOOKUP(H920,'3-Productie normen'!A:P,VLOOKUP(L920,'3-Productie normen'!$B$31:$C$45,2,FALSE),FALSE)))/VLOOKUP(B920,'2-Kosten per locatie'!$A$13:$D$30,4,FALSE)</f>
        <v>0</v>
      </c>
      <c r="P920" s="81" t="str">
        <f>VLOOKUP(H920,'3-Productie normen'!A:T,20,FALSE)</f>
        <v>L</v>
      </c>
      <c r="Q920" s="457" t="s">
        <v>700</v>
      </c>
      <c r="S920" s="359">
        <f t="shared" si="83"/>
        <v>10847.970245361323</v>
      </c>
    </row>
    <row r="921" spans="1:19" ht="14.1" customHeight="1">
      <c r="A921" s="71" t="e">
        <f t="shared" si="81"/>
        <v>#REF!</v>
      </c>
      <c r="B921" s="50" t="s">
        <v>671</v>
      </c>
      <c r="C921" s="50" t="s">
        <v>687</v>
      </c>
      <c r="D921" s="431" t="s">
        <v>849</v>
      </c>
      <c r="E921" s="429" t="s">
        <v>517</v>
      </c>
      <c r="F921" s="349" t="s">
        <v>536</v>
      </c>
      <c r="G921" s="85" t="s">
        <v>313</v>
      </c>
      <c r="H921" s="85" t="s">
        <v>237</v>
      </c>
      <c r="I921" s="85" t="s">
        <v>178</v>
      </c>
      <c r="J921" s="342">
        <v>5.21</v>
      </c>
      <c r="K921" s="353">
        <f t="shared" si="82"/>
        <v>201</v>
      </c>
      <c r="L921" s="354">
        <v>201</v>
      </c>
      <c r="M921" s="458" t="str">
        <f>IF(L921="nio","",VLOOKUP(L921,'3-Productie normen'!$B$31:$H$45,3,FALSE))</f>
        <v>5 x per week (40 weken + 1 Zomer refreshbeurt)</v>
      </c>
      <c r="N921" s="355" t="e">
        <f t="shared" si="80"/>
        <v>#DIV/0!</v>
      </c>
      <c r="O921" s="356">
        <f>IF(L921="nio",0,IF(L921&gt;0,VLOOKUP(H921,'3-Productie normen'!A:P,VLOOKUP(L921,'3-Productie normen'!$B$31:$C$45,2,FALSE),FALSE)))/VLOOKUP(B921,'2-Kosten per locatie'!$A$13:$D$30,4,FALSE)</f>
        <v>0</v>
      </c>
      <c r="P921" s="81" t="str">
        <f>VLOOKUP(H921,'3-Productie normen'!A:T,20,FALSE)</f>
        <v>L</v>
      </c>
      <c r="Q921" s="457" t="s">
        <v>649</v>
      </c>
      <c r="S921" s="359">
        <f t="shared" si="83"/>
        <v>1047.21</v>
      </c>
    </row>
    <row r="922" spans="1:19" ht="14.1" customHeight="1">
      <c r="A922" s="71" t="e">
        <f t="shared" si="81"/>
        <v>#REF!</v>
      </c>
      <c r="B922" s="50" t="s">
        <v>671</v>
      </c>
      <c r="C922" s="50" t="s">
        <v>687</v>
      </c>
      <c r="D922" s="431" t="s">
        <v>849</v>
      </c>
      <c r="E922" s="429" t="s">
        <v>517</v>
      </c>
      <c r="F922" s="349" t="s">
        <v>537</v>
      </c>
      <c r="G922" s="85" t="s">
        <v>238</v>
      </c>
      <c r="H922" s="85" t="s">
        <v>237</v>
      </c>
      <c r="I922" s="85" t="s">
        <v>635</v>
      </c>
      <c r="J922" s="342">
        <v>53.959999084472699</v>
      </c>
      <c r="K922" s="353">
        <f t="shared" si="82"/>
        <v>201</v>
      </c>
      <c r="L922" s="354">
        <v>201</v>
      </c>
      <c r="M922" s="458" t="str">
        <f>IF(L922="nio","",VLOOKUP(L922,'3-Productie normen'!$B$31:$H$45,3,FALSE))</f>
        <v>5 x per week (40 weken + 1 Zomer refreshbeurt)</v>
      </c>
      <c r="N922" s="355" t="e">
        <f t="shared" si="80"/>
        <v>#DIV/0!</v>
      </c>
      <c r="O922" s="356">
        <f>IF(L922="nio",0,IF(L922&gt;0,VLOOKUP(H922,'3-Productie normen'!A:P,VLOOKUP(L922,'3-Productie normen'!$B$31:$C$45,2,FALSE),FALSE)))/VLOOKUP(B922,'2-Kosten per locatie'!$A$13:$D$30,4,FALSE)</f>
        <v>0</v>
      </c>
      <c r="P922" s="81" t="str">
        <f>VLOOKUP(H922,'3-Productie normen'!A:T,20,FALSE)</f>
        <v>L</v>
      </c>
      <c r="Q922" s="457" t="s">
        <v>700</v>
      </c>
      <c r="S922" s="359">
        <f t="shared" si="83"/>
        <v>10845.959815979013</v>
      </c>
    </row>
    <row r="923" spans="1:19" ht="14.1" customHeight="1">
      <c r="A923" s="71" t="e">
        <f t="shared" si="81"/>
        <v>#REF!</v>
      </c>
      <c r="B923" s="50" t="s">
        <v>671</v>
      </c>
      <c r="C923" s="50" t="s">
        <v>687</v>
      </c>
      <c r="D923" s="431" t="s">
        <v>849</v>
      </c>
      <c r="E923" s="429" t="s">
        <v>517</v>
      </c>
      <c r="F923" s="349" t="s">
        <v>537</v>
      </c>
      <c r="G923" s="85" t="s">
        <v>313</v>
      </c>
      <c r="H923" s="85" t="s">
        <v>237</v>
      </c>
      <c r="I923" s="85" t="s">
        <v>178</v>
      </c>
      <c r="J923" s="342">
        <v>5.21</v>
      </c>
      <c r="K923" s="353">
        <f t="shared" si="82"/>
        <v>201</v>
      </c>
      <c r="L923" s="354">
        <v>201</v>
      </c>
      <c r="M923" s="458" t="str">
        <f>IF(L923="nio","",VLOOKUP(L923,'3-Productie normen'!$B$31:$H$45,3,FALSE))</f>
        <v>5 x per week (40 weken + 1 Zomer refreshbeurt)</v>
      </c>
      <c r="N923" s="355" t="e">
        <f t="shared" si="80"/>
        <v>#DIV/0!</v>
      </c>
      <c r="O923" s="356">
        <f>IF(L923="nio",0,IF(L923&gt;0,VLOOKUP(H923,'3-Productie normen'!A:P,VLOOKUP(L923,'3-Productie normen'!$B$31:$C$45,2,FALSE),FALSE)))/VLOOKUP(B923,'2-Kosten per locatie'!$A$13:$D$30,4,FALSE)</f>
        <v>0</v>
      </c>
      <c r="P923" s="81" t="str">
        <f>VLOOKUP(H923,'3-Productie normen'!A:T,20,FALSE)</f>
        <v>L</v>
      </c>
      <c r="Q923" s="457" t="s">
        <v>649</v>
      </c>
      <c r="S923" s="359">
        <f t="shared" si="83"/>
        <v>1047.21</v>
      </c>
    </row>
    <row r="924" spans="1:19" ht="14.1" customHeight="1">
      <c r="A924" s="71" t="e">
        <f t="shared" si="81"/>
        <v>#REF!</v>
      </c>
      <c r="B924" s="50" t="s">
        <v>671</v>
      </c>
      <c r="C924" s="50" t="s">
        <v>687</v>
      </c>
      <c r="D924" s="431" t="s">
        <v>849</v>
      </c>
      <c r="E924" s="429" t="s">
        <v>517</v>
      </c>
      <c r="F924" s="349" t="s">
        <v>538</v>
      </c>
      <c r="G924" s="85" t="s">
        <v>209</v>
      </c>
      <c r="H924" s="64" t="s">
        <v>874</v>
      </c>
      <c r="I924" s="85" t="s">
        <v>91</v>
      </c>
      <c r="J924" s="342">
        <v>12.6</v>
      </c>
      <c r="K924" s="353" t="str">
        <f t="shared" si="82"/>
        <v>nio</v>
      </c>
      <c r="L924" s="354" t="s">
        <v>659</v>
      </c>
      <c r="M924" s="458" t="str">
        <f>IF(L924="nio","",VLOOKUP(L924,'3-Productie normen'!$B$31:$H$45,3,FALSE))</f>
        <v/>
      </c>
      <c r="N924" s="355">
        <f t="shared" si="80"/>
        <v>0</v>
      </c>
      <c r="O924" s="356">
        <f>IF(L924="nio",0,IF(L924&gt;0,VLOOKUP(H924,'3-Productie normen'!A:P,VLOOKUP(L924,'3-Productie normen'!$B$31:$C$45,2,FALSE),FALSE)))/VLOOKUP(B924,'2-Kosten per locatie'!$A$13:$D$30,4,FALSE)</f>
        <v>0</v>
      </c>
      <c r="P924" s="81">
        <f>VLOOKUP(H924,'3-Productie normen'!A:T,20,FALSE)</f>
        <v>0</v>
      </c>
      <c r="Q924" s="457" t="s">
        <v>649</v>
      </c>
      <c r="S924" s="359">
        <f t="shared" si="83"/>
        <v>0</v>
      </c>
    </row>
    <row r="925" spans="1:19" ht="14.1" customHeight="1">
      <c r="A925" s="71" t="e">
        <f t="shared" si="81"/>
        <v>#REF!</v>
      </c>
      <c r="B925" s="50" t="s">
        <v>671</v>
      </c>
      <c r="C925" s="50" t="s">
        <v>687</v>
      </c>
      <c r="D925" s="431" t="s">
        <v>849</v>
      </c>
      <c r="E925" s="429" t="s">
        <v>517</v>
      </c>
      <c r="F925" s="349" t="s">
        <v>185</v>
      </c>
      <c r="G925" s="85" t="s">
        <v>185</v>
      </c>
      <c r="H925" s="80" t="s">
        <v>866</v>
      </c>
      <c r="I925" s="85" t="s">
        <v>645</v>
      </c>
      <c r="J925" s="342">
        <v>1.4</v>
      </c>
      <c r="K925" s="353">
        <f t="shared" si="82"/>
        <v>40</v>
      </c>
      <c r="L925" s="354">
        <v>40</v>
      </c>
      <c r="M925" s="458" t="str">
        <f>IF(L925="nio","",VLOOKUP(L925,'3-Productie normen'!$B$31:$H$45,3,FALSE))</f>
        <v>1 x per week (40 weken)</v>
      </c>
      <c r="N925" s="355" t="e">
        <f t="shared" si="80"/>
        <v>#DIV/0!</v>
      </c>
      <c r="O925" s="356">
        <f>IF(L925="nio",0,IF(L925&gt;0,VLOOKUP(H925,'3-Productie normen'!A:P,VLOOKUP(L925,'3-Productie normen'!$B$31:$C$45,2,FALSE),FALSE)))/VLOOKUP(B925,'2-Kosten per locatie'!$A$13:$D$30,4,FALSE)</f>
        <v>0</v>
      </c>
      <c r="P925" s="81" t="str">
        <f>VLOOKUP(H925,'3-Productie normen'!A:T,20,FALSE)</f>
        <v>V</v>
      </c>
      <c r="Q925" s="457" t="s">
        <v>649</v>
      </c>
      <c r="S925" s="359">
        <f t="shared" si="83"/>
        <v>56</v>
      </c>
    </row>
    <row r="926" spans="1:19" ht="14.1" customHeight="1">
      <c r="A926" s="71" t="e">
        <f t="shared" si="81"/>
        <v>#REF!</v>
      </c>
      <c r="B926" s="50" t="s">
        <v>671</v>
      </c>
      <c r="C926" s="50" t="s">
        <v>687</v>
      </c>
      <c r="D926" s="431" t="s">
        <v>849</v>
      </c>
      <c r="E926" s="429" t="s">
        <v>248</v>
      </c>
      <c r="F926" s="349" t="s">
        <v>249</v>
      </c>
      <c r="G926" s="85" t="s">
        <v>198</v>
      </c>
      <c r="H926" s="439" t="s">
        <v>195</v>
      </c>
      <c r="I926" s="85" t="s">
        <v>635</v>
      </c>
      <c r="J926" s="342">
        <v>45.75</v>
      </c>
      <c r="K926" s="353">
        <f t="shared" si="82"/>
        <v>200</v>
      </c>
      <c r="L926" s="354">
        <v>200</v>
      </c>
      <c r="M926" s="458" t="str">
        <f>IF(L926="nio","",VLOOKUP(L926,'3-Productie normen'!$B$31:$H$45,3,FALSE))</f>
        <v>5 x per week (40 weken)</v>
      </c>
      <c r="N926" s="355" t="e">
        <f t="shared" si="80"/>
        <v>#DIV/0!</v>
      </c>
      <c r="O926" s="356">
        <f>IF(L926="nio",0,IF(L926&gt;0,VLOOKUP(H926,'3-Productie normen'!A:P,VLOOKUP(L926,'3-Productie normen'!$B$31:$C$45,2,FALSE),FALSE)))/VLOOKUP(B926,'2-Kosten per locatie'!$A$13:$D$30,4,FALSE)</f>
        <v>0</v>
      </c>
      <c r="P926" s="81" t="str">
        <f>VLOOKUP(H926,'3-Productie normen'!A:T,20,FALSE)</f>
        <v>V</v>
      </c>
      <c r="Q926" s="457" t="s">
        <v>649</v>
      </c>
      <c r="S926" s="359">
        <f t="shared" si="83"/>
        <v>9150</v>
      </c>
    </row>
    <row r="927" spans="1:19" ht="14.1" customHeight="1">
      <c r="A927" s="71" t="e">
        <f t="shared" si="81"/>
        <v>#REF!</v>
      </c>
      <c r="B927" s="50" t="s">
        <v>671</v>
      </c>
      <c r="C927" s="50" t="s">
        <v>687</v>
      </c>
      <c r="D927" s="431" t="s">
        <v>849</v>
      </c>
      <c r="E927" s="429" t="s">
        <v>248</v>
      </c>
      <c r="F927" s="349" t="s">
        <v>251</v>
      </c>
      <c r="G927" s="85" t="s">
        <v>203</v>
      </c>
      <c r="H927" s="64" t="s">
        <v>874</v>
      </c>
      <c r="I927" s="85" t="s">
        <v>91</v>
      </c>
      <c r="J927" s="342">
        <v>5.57</v>
      </c>
      <c r="K927" s="353" t="str">
        <f t="shared" si="82"/>
        <v>nio</v>
      </c>
      <c r="L927" s="354" t="s">
        <v>659</v>
      </c>
      <c r="M927" s="458" t="str">
        <f>IF(L927="nio","",VLOOKUP(L927,'3-Productie normen'!$B$31:$H$45,3,FALSE))</f>
        <v/>
      </c>
      <c r="N927" s="355">
        <f t="shared" si="80"/>
        <v>0</v>
      </c>
      <c r="O927" s="356">
        <f>IF(L927="nio",0,IF(L927&gt;0,VLOOKUP(H927,'3-Productie normen'!A:P,VLOOKUP(L927,'3-Productie normen'!$B$31:$C$45,2,FALSE),FALSE)))/VLOOKUP(B927,'2-Kosten per locatie'!$A$13:$D$30,4,FALSE)</f>
        <v>0</v>
      </c>
      <c r="P927" s="81">
        <f>VLOOKUP(H927,'3-Productie normen'!A:T,20,FALSE)</f>
        <v>0</v>
      </c>
      <c r="Q927" s="457" t="s">
        <v>752</v>
      </c>
      <c r="S927" s="359">
        <f t="shared" si="83"/>
        <v>0</v>
      </c>
    </row>
    <row r="928" spans="1:19" ht="14.1" customHeight="1">
      <c r="A928" s="71" t="e">
        <f t="shared" si="81"/>
        <v>#REF!</v>
      </c>
      <c r="B928" s="50" t="s">
        <v>671</v>
      </c>
      <c r="C928" s="50" t="s">
        <v>687</v>
      </c>
      <c r="D928" s="431" t="s">
        <v>849</v>
      </c>
      <c r="E928" s="429" t="s">
        <v>248</v>
      </c>
      <c r="F928" s="349" t="s">
        <v>253</v>
      </c>
      <c r="G928" s="85" t="s">
        <v>270</v>
      </c>
      <c r="H928" s="50" t="s">
        <v>237</v>
      </c>
      <c r="I928" s="85" t="s">
        <v>635</v>
      </c>
      <c r="J928" s="342">
        <v>57.32</v>
      </c>
      <c r="K928" s="353">
        <f t="shared" si="82"/>
        <v>201</v>
      </c>
      <c r="L928" s="354">
        <v>201</v>
      </c>
      <c r="M928" s="458" t="str">
        <f>IF(L928="nio","",VLOOKUP(L928,'3-Productie normen'!$B$31:$H$45,3,FALSE))</f>
        <v>5 x per week (40 weken + 1 Zomer refreshbeurt)</v>
      </c>
      <c r="N928" s="355" t="e">
        <f t="shared" si="80"/>
        <v>#DIV/0!</v>
      </c>
      <c r="O928" s="356">
        <f>IF(L928="nio",0,IF(L928&gt;0,VLOOKUP(H928,'3-Productie normen'!A:P,VLOOKUP(L928,'3-Productie normen'!$B$31:$C$45,2,FALSE),FALSE)))/VLOOKUP(B928,'2-Kosten per locatie'!$A$13:$D$30,4,FALSE)</f>
        <v>0</v>
      </c>
      <c r="P928" s="81" t="str">
        <f>VLOOKUP(H928,'3-Productie normen'!A:T,20,FALSE)</f>
        <v>L</v>
      </c>
      <c r="Q928" s="457" t="s">
        <v>716</v>
      </c>
      <c r="S928" s="359">
        <f t="shared" si="83"/>
        <v>11521.32</v>
      </c>
    </row>
    <row r="929" spans="1:19" ht="14.1" customHeight="1">
      <c r="A929" s="71" t="e">
        <f t="shared" si="81"/>
        <v>#REF!</v>
      </c>
      <c r="B929" s="50" t="s">
        <v>671</v>
      </c>
      <c r="C929" s="50" t="s">
        <v>687</v>
      </c>
      <c r="D929" s="431" t="s">
        <v>849</v>
      </c>
      <c r="E929" s="429" t="s">
        <v>248</v>
      </c>
      <c r="F929" s="349" t="s">
        <v>528</v>
      </c>
      <c r="G929" s="85" t="s">
        <v>206</v>
      </c>
      <c r="H929" s="62" t="s">
        <v>855</v>
      </c>
      <c r="I929" s="85" t="s">
        <v>635</v>
      </c>
      <c r="J929" s="342">
        <v>1.46000003814697</v>
      </c>
      <c r="K929" s="353">
        <f t="shared" si="82"/>
        <v>12</v>
      </c>
      <c r="L929" s="354">
        <v>12</v>
      </c>
      <c r="M929" s="458" t="str">
        <f>IF(L929="nio","",VLOOKUP(L929,'3-Productie normen'!$B$31:$H$45,3,FALSE))</f>
        <v>1 x per maand</v>
      </c>
      <c r="N929" s="355" t="e">
        <f t="shared" si="80"/>
        <v>#DIV/0!</v>
      </c>
      <c r="O929" s="356">
        <f>IF(L929="nio",0,IF(L929&gt;0,VLOOKUP(H929,'3-Productie normen'!A:P,VLOOKUP(L929,'3-Productie normen'!$B$31:$C$45,2,FALSE),FALSE)))/VLOOKUP(B929,'2-Kosten per locatie'!$A$13:$D$30,4,FALSE)</f>
        <v>0</v>
      </c>
      <c r="P929" s="81" t="str">
        <f>VLOOKUP(H929,'3-Productie normen'!A:T,20,FALSE)</f>
        <v>V</v>
      </c>
      <c r="Q929" s="457" t="s">
        <v>649</v>
      </c>
      <c r="S929" s="359">
        <f t="shared" si="83"/>
        <v>17.52000045776364</v>
      </c>
    </row>
    <row r="930" spans="1:19" ht="14.1" customHeight="1">
      <c r="A930" s="71" t="e">
        <f t="shared" si="81"/>
        <v>#REF!</v>
      </c>
      <c r="B930" s="50" t="s">
        <v>671</v>
      </c>
      <c r="C930" s="50" t="s">
        <v>687</v>
      </c>
      <c r="D930" s="431" t="s">
        <v>849</v>
      </c>
      <c r="E930" s="429" t="s">
        <v>248</v>
      </c>
      <c r="F930" s="349" t="s">
        <v>255</v>
      </c>
      <c r="G930" s="85" t="s">
        <v>223</v>
      </c>
      <c r="H930" s="85" t="s">
        <v>16</v>
      </c>
      <c r="I930" s="85" t="s">
        <v>636</v>
      </c>
      <c r="J930" s="342">
        <v>5.71</v>
      </c>
      <c r="K930" s="353">
        <f t="shared" si="82"/>
        <v>201</v>
      </c>
      <c r="L930" s="354">
        <v>201</v>
      </c>
      <c r="M930" s="458" t="str">
        <f>IF(L930="nio","",VLOOKUP(L930,'3-Productie normen'!$B$31:$H$45,3,FALSE))</f>
        <v>5 x per week (40 weken + 1 Zomer refreshbeurt)</v>
      </c>
      <c r="N930" s="355" t="e">
        <f t="shared" si="80"/>
        <v>#DIV/0!</v>
      </c>
      <c r="O930" s="356">
        <f>IF(L930="nio",0,IF(L930&gt;0,VLOOKUP(H930,'3-Productie normen'!A:P,VLOOKUP(L930,'3-Productie normen'!$B$31:$C$45,2,FALSE),FALSE)))/VLOOKUP(B930,'2-Kosten per locatie'!$A$13:$D$30,4,FALSE)</f>
        <v>0</v>
      </c>
      <c r="P930" s="81" t="str">
        <f>VLOOKUP(H930,'3-Productie normen'!A:T,20,FALSE)</f>
        <v>S</v>
      </c>
      <c r="Q930" s="457" t="s">
        <v>694</v>
      </c>
      <c r="S930" s="359">
        <f t="shared" si="83"/>
        <v>1147.71</v>
      </c>
    </row>
    <row r="931" spans="1:19" ht="14.1" customHeight="1">
      <c r="A931" s="71" t="e">
        <f t="shared" si="81"/>
        <v>#REF!</v>
      </c>
      <c r="B931" s="50" t="s">
        <v>671</v>
      </c>
      <c r="C931" s="50" t="s">
        <v>687</v>
      </c>
      <c r="D931" s="431" t="s">
        <v>849</v>
      </c>
      <c r="E931" s="429" t="s">
        <v>248</v>
      </c>
      <c r="F931" s="349" t="s">
        <v>257</v>
      </c>
      <c r="G931" s="85" t="s">
        <v>223</v>
      </c>
      <c r="H931" s="85" t="s">
        <v>16</v>
      </c>
      <c r="I931" s="85" t="s">
        <v>636</v>
      </c>
      <c r="J931" s="342">
        <v>2.95</v>
      </c>
      <c r="K931" s="353">
        <f t="shared" si="82"/>
        <v>201</v>
      </c>
      <c r="L931" s="354">
        <v>201</v>
      </c>
      <c r="M931" s="458" t="str">
        <f>IF(L931="nio","",VLOOKUP(L931,'3-Productie normen'!$B$31:$H$45,3,FALSE))</f>
        <v>5 x per week (40 weken + 1 Zomer refreshbeurt)</v>
      </c>
      <c r="N931" s="355" t="e">
        <f t="shared" si="80"/>
        <v>#DIV/0!</v>
      </c>
      <c r="O931" s="356">
        <f>IF(L931="nio",0,IF(L931&gt;0,VLOOKUP(H931,'3-Productie normen'!A:P,VLOOKUP(L931,'3-Productie normen'!$B$31:$C$45,2,FALSE),FALSE)))/VLOOKUP(B931,'2-Kosten per locatie'!$A$13:$D$30,4,FALSE)</f>
        <v>0</v>
      </c>
      <c r="P931" s="81" t="str">
        <f>VLOOKUP(H931,'3-Productie normen'!A:T,20,FALSE)</f>
        <v>S</v>
      </c>
      <c r="Q931" s="457" t="s">
        <v>695</v>
      </c>
      <c r="S931" s="359">
        <f t="shared" si="83"/>
        <v>592.95000000000005</v>
      </c>
    </row>
    <row r="932" spans="1:19" ht="14.1" customHeight="1">
      <c r="A932" s="71" t="e">
        <f t="shared" si="81"/>
        <v>#REF!</v>
      </c>
      <c r="B932" s="50" t="s">
        <v>671</v>
      </c>
      <c r="C932" s="50" t="s">
        <v>687</v>
      </c>
      <c r="D932" s="431" t="s">
        <v>849</v>
      </c>
      <c r="E932" s="429" t="s">
        <v>248</v>
      </c>
      <c r="F932" s="349" t="s">
        <v>258</v>
      </c>
      <c r="G932" s="85" t="s">
        <v>270</v>
      </c>
      <c r="H932" s="50" t="s">
        <v>237</v>
      </c>
      <c r="I932" s="85" t="s">
        <v>635</v>
      </c>
      <c r="J932" s="342">
        <v>59.33</v>
      </c>
      <c r="K932" s="353">
        <f t="shared" si="82"/>
        <v>201</v>
      </c>
      <c r="L932" s="354">
        <v>201</v>
      </c>
      <c r="M932" s="458" t="str">
        <f>IF(L932="nio","",VLOOKUP(L932,'3-Productie normen'!$B$31:$H$45,3,FALSE))</f>
        <v>5 x per week (40 weken + 1 Zomer refreshbeurt)</v>
      </c>
      <c r="N932" s="355" t="e">
        <f t="shared" si="80"/>
        <v>#DIV/0!</v>
      </c>
      <c r="O932" s="356">
        <f>IF(L932="nio",0,IF(L932&gt;0,VLOOKUP(H932,'3-Productie normen'!A:P,VLOOKUP(L932,'3-Productie normen'!$B$31:$C$45,2,FALSE),FALSE)))/VLOOKUP(B932,'2-Kosten per locatie'!$A$13:$D$30,4,FALSE)</f>
        <v>0</v>
      </c>
      <c r="P932" s="81" t="str">
        <f>VLOOKUP(H932,'3-Productie normen'!A:T,20,FALSE)</f>
        <v>L</v>
      </c>
      <c r="Q932" s="457" t="s">
        <v>708</v>
      </c>
      <c r="S932" s="359">
        <f t="shared" si="83"/>
        <v>11925.33</v>
      </c>
    </row>
    <row r="933" spans="1:19" ht="14.1" customHeight="1">
      <c r="A933" s="71" t="e">
        <f t="shared" si="81"/>
        <v>#REF!</v>
      </c>
      <c r="B933" s="50" t="s">
        <v>671</v>
      </c>
      <c r="C933" s="50" t="s">
        <v>687</v>
      </c>
      <c r="D933" s="431" t="s">
        <v>849</v>
      </c>
      <c r="E933" s="429" t="s">
        <v>248</v>
      </c>
      <c r="F933" s="349" t="s">
        <v>372</v>
      </c>
      <c r="G933" s="85" t="s">
        <v>206</v>
      </c>
      <c r="H933" s="62" t="s">
        <v>855</v>
      </c>
      <c r="I933" s="85" t="s">
        <v>635</v>
      </c>
      <c r="J933" s="342">
        <v>1.46000003814697</v>
      </c>
      <c r="K933" s="353">
        <f t="shared" si="82"/>
        <v>12</v>
      </c>
      <c r="L933" s="354">
        <v>12</v>
      </c>
      <c r="M933" s="458" t="str">
        <f>IF(L933="nio","",VLOOKUP(L933,'3-Productie normen'!$B$31:$H$45,3,FALSE))</f>
        <v>1 x per maand</v>
      </c>
      <c r="N933" s="355" t="e">
        <f t="shared" si="80"/>
        <v>#DIV/0!</v>
      </c>
      <c r="O933" s="356">
        <f>IF(L933="nio",0,IF(L933&gt;0,VLOOKUP(H933,'3-Productie normen'!A:P,VLOOKUP(L933,'3-Productie normen'!$B$31:$C$45,2,FALSE),FALSE)))/VLOOKUP(B933,'2-Kosten per locatie'!$A$13:$D$30,4,FALSE)</f>
        <v>0</v>
      </c>
      <c r="P933" s="81" t="str">
        <f>VLOOKUP(H933,'3-Productie normen'!A:T,20,FALSE)</f>
        <v>V</v>
      </c>
      <c r="Q933" s="457" t="s">
        <v>649</v>
      </c>
      <c r="S933" s="359">
        <f t="shared" si="83"/>
        <v>17.52000045776364</v>
      </c>
    </row>
    <row r="934" spans="1:19" ht="14.1" customHeight="1">
      <c r="A934" s="71" t="e">
        <f t="shared" si="81"/>
        <v>#REF!</v>
      </c>
      <c r="B934" s="50" t="s">
        <v>671</v>
      </c>
      <c r="C934" s="50" t="s">
        <v>687</v>
      </c>
      <c r="D934" s="431" t="s">
        <v>849</v>
      </c>
      <c r="E934" s="429" t="s">
        <v>248</v>
      </c>
      <c r="F934" s="349" t="s">
        <v>259</v>
      </c>
      <c r="G934" s="85" t="s">
        <v>223</v>
      </c>
      <c r="H934" s="85" t="s">
        <v>16</v>
      </c>
      <c r="I934" s="85" t="s">
        <v>636</v>
      </c>
      <c r="J934" s="342">
        <v>8.91</v>
      </c>
      <c r="K934" s="353">
        <f t="shared" si="82"/>
        <v>201</v>
      </c>
      <c r="L934" s="354">
        <v>201</v>
      </c>
      <c r="M934" s="458" t="str">
        <f>IF(L934="nio","",VLOOKUP(L934,'3-Productie normen'!$B$31:$H$45,3,FALSE))</f>
        <v>5 x per week (40 weken + 1 Zomer refreshbeurt)</v>
      </c>
      <c r="N934" s="355" t="e">
        <f t="shared" si="80"/>
        <v>#DIV/0!</v>
      </c>
      <c r="O934" s="356">
        <f>IF(L934="nio",0,IF(L934&gt;0,VLOOKUP(H934,'3-Productie normen'!A:P,VLOOKUP(L934,'3-Productie normen'!$B$31:$C$45,2,FALSE),FALSE)))/VLOOKUP(B934,'2-Kosten per locatie'!$A$13:$D$30,4,FALSE)</f>
        <v>0</v>
      </c>
      <c r="P934" s="81" t="str">
        <f>VLOOKUP(H934,'3-Productie normen'!A:T,20,FALSE)</f>
        <v>S</v>
      </c>
      <c r="Q934" s="457" t="s">
        <v>740</v>
      </c>
      <c r="S934" s="359">
        <f t="shared" si="83"/>
        <v>1790.91</v>
      </c>
    </row>
    <row r="935" spans="1:19" ht="14.1" customHeight="1">
      <c r="A935" s="71" t="e">
        <f t="shared" si="81"/>
        <v>#REF!</v>
      </c>
      <c r="B935" s="50" t="s">
        <v>671</v>
      </c>
      <c r="C935" s="50" t="s">
        <v>687</v>
      </c>
      <c r="D935" s="431" t="s">
        <v>849</v>
      </c>
      <c r="E935" s="429" t="s">
        <v>248</v>
      </c>
      <c r="F935" s="349" t="s">
        <v>260</v>
      </c>
      <c r="G935" s="85" t="s">
        <v>270</v>
      </c>
      <c r="H935" s="50" t="s">
        <v>237</v>
      </c>
      <c r="I935" s="85" t="s">
        <v>635</v>
      </c>
      <c r="J935" s="342">
        <v>57.27</v>
      </c>
      <c r="K935" s="353">
        <f t="shared" si="82"/>
        <v>201</v>
      </c>
      <c r="L935" s="354">
        <v>201</v>
      </c>
      <c r="M935" s="458" t="str">
        <f>IF(L935="nio","",VLOOKUP(L935,'3-Productie normen'!$B$31:$H$45,3,FALSE))</f>
        <v>5 x per week (40 weken + 1 Zomer refreshbeurt)</v>
      </c>
      <c r="N935" s="355" t="e">
        <f t="shared" si="80"/>
        <v>#DIV/0!</v>
      </c>
      <c r="O935" s="356">
        <f>IF(L935="nio",0,IF(L935&gt;0,VLOOKUP(H935,'3-Productie normen'!A:P,VLOOKUP(L935,'3-Productie normen'!$B$31:$C$45,2,FALSE),FALSE)))/VLOOKUP(B935,'2-Kosten per locatie'!$A$13:$D$30,4,FALSE)</f>
        <v>0</v>
      </c>
      <c r="P935" s="81" t="str">
        <f>VLOOKUP(H935,'3-Productie normen'!A:T,20,FALSE)</f>
        <v>L</v>
      </c>
      <c r="Q935" s="457" t="s">
        <v>707</v>
      </c>
      <c r="S935" s="359">
        <f t="shared" si="83"/>
        <v>11511.27</v>
      </c>
    </row>
    <row r="936" spans="1:19" ht="14.1" customHeight="1">
      <c r="A936" s="71" t="e">
        <f t="shared" si="81"/>
        <v>#REF!</v>
      </c>
      <c r="B936" s="50" t="s">
        <v>671</v>
      </c>
      <c r="C936" s="50" t="s">
        <v>687</v>
      </c>
      <c r="D936" s="431" t="s">
        <v>849</v>
      </c>
      <c r="E936" s="429" t="s">
        <v>248</v>
      </c>
      <c r="F936" s="349" t="s">
        <v>513</v>
      </c>
      <c r="G936" s="85" t="s">
        <v>206</v>
      </c>
      <c r="H936" s="62" t="s">
        <v>855</v>
      </c>
      <c r="I936" s="85" t="s">
        <v>635</v>
      </c>
      <c r="J936" s="342">
        <v>3</v>
      </c>
      <c r="K936" s="353">
        <f t="shared" si="82"/>
        <v>12</v>
      </c>
      <c r="L936" s="354">
        <v>12</v>
      </c>
      <c r="M936" s="458" t="str">
        <f>IF(L936="nio","",VLOOKUP(L936,'3-Productie normen'!$B$31:$H$45,3,FALSE))</f>
        <v>1 x per maand</v>
      </c>
      <c r="N936" s="355" t="e">
        <f t="shared" si="80"/>
        <v>#DIV/0!</v>
      </c>
      <c r="O936" s="356">
        <f>IF(L936="nio",0,IF(L936&gt;0,VLOOKUP(H936,'3-Productie normen'!A:P,VLOOKUP(L936,'3-Productie normen'!$B$31:$C$45,2,FALSE),FALSE)))/VLOOKUP(B936,'2-Kosten per locatie'!$A$13:$D$30,4,FALSE)</f>
        <v>0</v>
      </c>
      <c r="P936" s="81" t="str">
        <f>VLOOKUP(H936,'3-Productie normen'!A:T,20,FALSE)</f>
        <v>V</v>
      </c>
      <c r="Q936" s="457" t="s">
        <v>649</v>
      </c>
      <c r="S936" s="359">
        <f t="shared" si="83"/>
        <v>36</v>
      </c>
    </row>
    <row r="937" spans="1:19" ht="14.1" customHeight="1">
      <c r="A937" s="71" t="e">
        <f t="shared" si="81"/>
        <v>#REF!</v>
      </c>
      <c r="B937" s="50" t="s">
        <v>671</v>
      </c>
      <c r="C937" s="50" t="s">
        <v>687</v>
      </c>
      <c r="D937" s="431" t="s">
        <v>849</v>
      </c>
      <c r="E937" s="429" t="s">
        <v>248</v>
      </c>
      <c r="F937" s="349" t="s">
        <v>261</v>
      </c>
      <c r="G937" s="85" t="s">
        <v>212</v>
      </c>
      <c r="H937" s="62" t="s">
        <v>855</v>
      </c>
      <c r="I937" s="85" t="s">
        <v>635</v>
      </c>
      <c r="J937" s="342">
        <v>3.5</v>
      </c>
      <c r="K937" s="353">
        <f t="shared" si="82"/>
        <v>12</v>
      </c>
      <c r="L937" s="354">
        <v>12</v>
      </c>
      <c r="M937" s="458" t="str">
        <f>IF(L937="nio","",VLOOKUP(L937,'3-Productie normen'!$B$31:$H$45,3,FALSE))</f>
        <v>1 x per maand</v>
      </c>
      <c r="N937" s="355" t="e">
        <f t="shared" si="80"/>
        <v>#DIV/0!</v>
      </c>
      <c r="O937" s="356">
        <f>IF(L937="nio",0,IF(L937&gt;0,VLOOKUP(H937,'3-Productie normen'!A:P,VLOOKUP(L937,'3-Productie normen'!$B$31:$C$45,2,FALSE),FALSE)))/VLOOKUP(B937,'2-Kosten per locatie'!$A$13:$D$30,4,FALSE)</f>
        <v>0</v>
      </c>
      <c r="P937" s="81" t="str">
        <f>VLOOKUP(H937,'3-Productie normen'!A:T,20,FALSE)</f>
        <v>V</v>
      </c>
      <c r="Q937" s="457" t="s">
        <v>692</v>
      </c>
      <c r="S937" s="359">
        <f t="shared" si="83"/>
        <v>42</v>
      </c>
    </row>
    <row r="938" spans="1:19" ht="14.1" customHeight="1">
      <c r="A938" s="71" t="e">
        <f t="shared" si="81"/>
        <v>#REF!</v>
      </c>
      <c r="B938" s="50" t="s">
        <v>671</v>
      </c>
      <c r="C938" s="50" t="s">
        <v>687</v>
      </c>
      <c r="D938" s="431" t="s">
        <v>849</v>
      </c>
      <c r="E938" s="429" t="s">
        <v>248</v>
      </c>
      <c r="F938" s="349" t="s">
        <v>262</v>
      </c>
      <c r="G938" s="85" t="s">
        <v>206</v>
      </c>
      <c r="H938" s="62" t="s">
        <v>855</v>
      </c>
      <c r="I938" s="85" t="s">
        <v>644</v>
      </c>
      <c r="J938" s="342">
        <v>8.8999996185302699</v>
      </c>
      <c r="K938" s="353">
        <f t="shared" si="82"/>
        <v>12</v>
      </c>
      <c r="L938" s="354">
        <v>12</v>
      </c>
      <c r="M938" s="458" t="str">
        <f>IF(L938="nio","",VLOOKUP(L938,'3-Productie normen'!$B$31:$H$45,3,FALSE))</f>
        <v>1 x per maand</v>
      </c>
      <c r="N938" s="355" t="e">
        <f t="shared" si="80"/>
        <v>#DIV/0!</v>
      </c>
      <c r="O938" s="356">
        <f>IF(L938="nio",0,IF(L938&gt;0,VLOOKUP(H938,'3-Productie normen'!A:P,VLOOKUP(L938,'3-Productie normen'!$B$31:$C$45,2,FALSE),FALSE)))/VLOOKUP(B938,'2-Kosten per locatie'!$A$13:$D$30,4,FALSE)</f>
        <v>0</v>
      </c>
      <c r="P938" s="81" t="str">
        <f>VLOOKUP(H938,'3-Productie normen'!A:T,20,FALSE)</f>
        <v>V</v>
      </c>
      <c r="Q938" s="457" t="s">
        <v>649</v>
      </c>
      <c r="S938" s="359">
        <f t="shared" si="83"/>
        <v>106.79999542236324</v>
      </c>
    </row>
    <row r="939" spans="1:19" ht="14.1" customHeight="1">
      <c r="A939" s="71" t="e">
        <f>#REF!+1</f>
        <v>#REF!</v>
      </c>
      <c r="B939" s="50" t="s">
        <v>672</v>
      </c>
      <c r="C939" s="50" t="s">
        <v>688</v>
      </c>
      <c r="D939" s="431" t="s">
        <v>863</v>
      </c>
      <c r="E939" s="429" t="s">
        <v>517</v>
      </c>
      <c r="F939" s="349" t="s">
        <v>194</v>
      </c>
      <c r="G939" s="85" t="s">
        <v>198</v>
      </c>
      <c r="H939" s="439" t="s">
        <v>195</v>
      </c>
      <c r="I939" s="85" t="s">
        <v>638</v>
      </c>
      <c r="J939" s="342">
        <v>13.3</v>
      </c>
      <c r="K939" s="353">
        <f t="shared" ref="K939:K966" si="84">L939</f>
        <v>255</v>
      </c>
      <c r="L939" s="354">
        <v>255</v>
      </c>
      <c r="M939" s="458" t="str">
        <f>IF(L939="nio","",VLOOKUP(L939,'3-Productie normen'!$B$31:$H$45,3,FALSE))</f>
        <v>5 x per week (52 weken)</v>
      </c>
      <c r="N939" s="355" t="e">
        <f t="shared" ref="N939:N960" si="85">IF(L939="nio",0,IF(L939&gt;0,L939*J939/O939,0))</f>
        <v>#DIV/0!</v>
      </c>
      <c r="O939" s="356">
        <f>IF(L939="nio",0,IF(L939&gt;0,VLOOKUP(H939,'3-Productie normen'!A:P,VLOOKUP(L939,'3-Productie normen'!$B$31:$C$45,2,FALSE),FALSE)))/VLOOKUP(B939,'2-Kosten per locatie'!$A$13:$D$30,4,FALSE)</f>
        <v>0</v>
      </c>
      <c r="P939" s="81" t="str">
        <f>VLOOKUP(H939,'3-Productie normen'!A:T,20,FALSE)</f>
        <v>V</v>
      </c>
      <c r="Q939" s="457" t="s">
        <v>812</v>
      </c>
      <c r="S939" s="359">
        <f t="shared" ref="S939:S984" si="86">IF(L939="nio",0,K939*J939)</f>
        <v>3391.5</v>
      </c>
    </row>
    <row r="940" spans="1:19" ht="14.1" customHeight="1">
      <c r="A940" s="71" t="e">
        <f t="shared" ref="A940:A961" si="87">A939+1</f>
        <v>#REF!</v>
      </c>
      <c r="B940" s="50" t="s">
        <v>672</v>
      </c>
      <c r="C940" s="50" t="s">
        <v>688</v>
      </c>
      <c r="D940" s="431" t="s">
        <v>863</v>
      </c>
      <c r="E940" s="429" t="s">
        <v>517</v>
      </c>
      <c r="F940" s="349" t="s">
        <v>197</v>
      </c>
      <c r="G940" s="85" t="s">
        <v>203</v>
      </c>
      <c r="H940" s="64" t="s">
        <v>874</v>
      </c>
      <c r="I940" s="85" t="s">
        <v>91</v>
      </c>
      <c r="J940" s="342">
        <v>1.1000000000000001</v>
      </c>
      <c r="K940" s="353" t="str">
        <f t="shared" si="84"/>
        <v>nio</v>
      </c>
      <c r="L940" s="354" t="s">
        <v>659</v>
      </c>
      <c r="M940" s="458" t="str">
        <f>IF(L940="nio","",VLOOKUP(L940,'3-Productie normen'!$B$31:$H$45,3,FALSE))</f>
        <v/>
      </c>
      <c r="N940" s="355">
        <f t="shared" si="85"/>
        <v>0</v>
      </c>
      <c r="O940" s="356">
        <f>IF(L940="nio",0,IF(L940&gt;0,VLOOKUP(H940,'3-Productie normen'!A:P,VLOOKUP(L940,'3-Productie normen'!$B$31:$C$45,2,FALSE),FALSE)))/VLOOKUP(B940,'2-Kosten per locatie'!$A$13:$D$30,4,FALSE)</f>
        <v>0</v>
      </c>
      <c r="P940" s="81">
        <f>VLOOKUP(H940,'3-Productie normen'!A:T,20,FALSE)</f>
        <v>0</v>
      </c>
      <c r="Q940" s="457" t="s">
        <v>813</v>
      </c>
      <c r="S940" s="359">
        <f t="shared" si="86"/>
        <v>0</v>
      </c>
    </row>
    <row r="941" spans="1:19" ht="14.1" customHeight="1">
      <c r="A941" s="71" t="e">
        <f t="shared" si="87"/>
        <v>#REF!</v>
      </c>
      <c r="B941" s="50" t="s">
        <v>672</v>
      </c>
      <c r="C941" s="50" t="s">
        <v>688</v>
      </c>
      <c r="D941" s="431" t="s">
        <v>863</v>
      </c>
      <c r="E941" s="429" t="s">
        <v>517</v>
      </c>
      <c r="F941" s="349" t="s">
        <v>479</v>
      </c>
      <c r="G941" s="85" t="s">
        <v>203</v>
      </c>
      <c r="H941" s="64" t="s">
        <v>874</v>
      </c>
      <c r="I941" s="85" t="s">
        <v>91</v>
      </c>
      <c r="J941" s="342">
        <v>0.7</v>
      </c>
      <c r="K941" s="353" t="str">
        <f t="shared" si="84"/>
        <v>nio</v>
      </c>
      <c r="L941" s="354" t="s">
        <v>659</v>
      </c>
      <c r="M941" s="458" t="str">
        <f>IF(L941="nio","",VLOOKUP(L941,'3-Productie normen'!$B$31:$H$45,3,FALSE))</f>
        <v/>
      </c>
      <c r="N941" s="355">
        <f t="shared" si="85"/>
        <v>0</v>
      </c>
      <c r="O941" s="356">
        <f>IF(L941="nio",0,IF(L941&gt;0,VLOOKUP(H941,'3-Productie normen'!A:P,VLOOKUP(L941,'3-Productie normen'!$B$31:$C$45,2,FALSE),FALSE)))/VLOOKUP(B941,'2-Kosten per locatie'!$A$13:$D$30,4,FALSE)</f>
        <v>0</v>
      </c>
      <c r="P941" s="81">
        <f>VLOOKUP(H941,'3-Productie normen'!A:T,20,FALSE)</f>
        <v>0</v>
      </c>
      <c r="Q941" s="457" t="s">
        <v>814</v>
      </c>
      <c r="S941" s="359">
        <f t="shared" si="86"/>
        <v>0</v>
      </c>
    </row>
    <row r="942" spans="1:19" ht="14.1" customHeight="1">
      <c r="A942" s="71" t="e">
        <f t="shared" si="87"/>
        <v>#REF!</v>
      </c>
      <c r="B942" s="50" t="s">
        <v>672</v>
      </c>
      <c r="C942" s="50" t="s">
        <v>688</v>
      </c>
      <c r="D942" s="431" t="s">
        <v>863</v>
      </c>
      <c r="E942" s="429" t="s">
        <v>517</v>
      </c>
      <c r="F942" s="349" t="s">
        <v>199</v>
      </c>
      <c r="G942" s="85" t="s">
        <v>198</v>
      </c>
      <c r="H942" s="439" t="s">
        <v>195</v>
      </c>
      <c r="I942" s="85" t="s">
        <v>638</v>
      </c>
      <c r="J942" s="342">
        <v>1.7</v>
      </c>
      <c r="K942" s="353">
        <f t="shared" si="84"/>
        <v>255</v>
      </c>
      <c r="L942" s="354">
        <v>255</v>
      </c>
      <c r="M942" s="458" t="str">
        <f>IF(L942="nio","",VLOOKUP(L942,'3-Productie normen'!$B$31:$H$45,3,FALSE))</f>
        <v>5 x per week (52 weken)</v>
      </c>
      <c r="N942" s="355" t="e">
        <f t="shared" si="85"/>
        <v>#DIV/0!</v>
      </c>
      <c r="O942" s="356">
        <f>IF(L942="nio",0,IF(L942&gt;0,VLOOKUP(H942,'3-Productie normen'!A:P,VLOOKUP(L942,'3-Productie normen'!$B$31:$C$45,2,FALSE),FALSE)))/VLOOKUP(B942,'2-Kosten per locatie'!$A$13:$D$30,4,FALSE)</f>
        <v>0</v>
      </c>
      <c r="P942" s="81" t="str">
        <f>VLOOKUP(H942,'3-Productie normen'!A:T,20,FALSE)</f>
        <v>V</v>
      </c>
      <c r="Q942" s="457" t="s">
        <v>815</v>
      </c>
      <c r="S942" s="359">
        <f t="shared" si="86"/>
        <v>433.5</v>
      </c>
    </row>
    <row r="943" spans="1:19" ht="14.1" customHeight="1">
      <c r="A943" s="71" t="e">
        <f t="shared" si="87"/>
        <v>#REF!</v>
      </c>
      <c r="B943" s="50" t="s">
        <v>672</v>
      </c>
      <c r="C943" s="50" t="s">
        <v>688</v>
      </c>
      <c r="D943" s="431" t="s">
        <v>863</v>
      </c>
      <c r="E943" s="429" t="s">
        <v>517</v>
      </c>
      <c r="F943" s="349" t="s">
        <v>202</v>
      </c>
      <c r="G943" s="85" t="s">
        <v>198</v>
      </c>
      <c r="H943" s="439" t="s">
        <v>195</v>
      </c>
      <c r="I943" s="85" t="s">
        <v>645</v>
      </c>
      <c r="J943" s="342">
        <v>25.1</v>
      </c>
      <c r="K943" s="353">
        <f t="shared" si="84"/>
        <v>255</v>
      </c>
      <c r="L943" s="354">
        <v>255</v>
      </c>
      <c r="M943" s="458" t="str">
        <f>IF(L943="nio","",VLOOKUP(L943,'3-Productie normen'!$B$31:$H$45,3,FALSE))</f>
        <v>5 x per week (52 weken)</v>
      </c>
      <c r="N943" s="355" t="e">
        <f t="shared" si="85"/>
        <v>#DIV/0!</v>
      </c>
      <c r="O943" s="356">
        <f>IF(L943="nio",0,IF(L943&gt;0,VLOOKUP(H943,'3-Productie normen'!A:P,VLOOKUP(L943,'3-Productie normen'!$B$31:$C$45,2,FALSE),FALSE)))/VLOOKUP(B943,'2-Kosten per locatie'!$A$13:$D$30,4,FALSE)</f>
        <v>0</v>
      </c>
      <c r="P943" s="81" t="str">
        <f>VLOOKUP(H943,'3-Productie normen'!A:T,20,FALSE)</f>
        <v>V</v>
      </c>
      <c r="Q943" s="457"/>
      <c r="S943" s="359">
        <f t="shared" si="86"/>
        <v>6400.5</v>
      </c>
    </row>
    <row r="944" spans="1:19" ht="14.1" customHeight="1">
      <c r="A944" s="71" t="e">
        <f t="shared" si="87"/>
        <v>#REF!</v>
      </c>
      <c r="B944" s="50" t="s">
        <v>672</v>
      </c>
      <c r="C944" s="50" t="s">
        <v>688</v>
      </c>
      <c r="D944" s="431" t="s">
        <v>863</v>
      </c>
      <c r="E944" s="429" t="s">
        <v>517</v>
      </c>
      <c r="F944" s="349" t="s">
        <v>204</v>
      </c>
      <c r="G944" s="85" t="s">
        <v>544</v>
      </c>
      <c r="H944" s="439" t="s">
        <v>195</v>
      </c>
      <c r="I944" s="85" t="s">
        <v>645</v>
      </c>
      <c r="J944" s="342">
        <v>95.7</v>
      </c>
      <c r="K944" s="353">
        <f t="shared" si="84"/>
        <v>255</v>
      </c>
      <c r="L944" s="354">
        <v>255</v>
      </c>
      <c r="M944" s="458" t="str">
        <f>IF(L944="nio","",VLOOKUP(L944,'3-Productie normen'!$B$31:$H$45,3,FALSE))</f>
        <v>5 x per week (52 weken)</v>
      </c>
      <c r="N944" s="355" t="e">
        <f t="shared" si="85"/>
        <v>#DIV/0!</v>
      </c>
      <c r="O944" s="356">
        <f>IF(L944="nio",0,IF(L944&gt;0,VLOOKUP(H944,'3-Productie normen'!A:P,VLOOKUP(L944,'3-Productie normen'!$B$31:$C$45,2,FALSE),FALSE)))/VLOOKUP(B944,'2-Kosten per locatie'!$A$13:$D$30,4,FALSE)</f>
        <v>0</v>
      </c>
      <c r="P944" s="81" t="str">
        <f>VLOOKUP(H944,'3-Productie normen'!A:T,20,FALSE)</f>
        <v>V</v>
      </c>
      <c r="Q944" s="457"/>
      <c r="S944" s="359">
        <f t="shared" si="86"/>
        <v>24403.5</v>
      </c>
    </row>
    <row r="945" spans="1:19" ht="14.1" customHeight="1">
      <c r="A945" s="71" t="e">
        <f t="shared" si="87"/>
        <v>#REF!</v>
      </c>
      <c r="B945" s="50" t="s">
        <v>672</v>
      </c>
      <c r="C945" s="50" t="s">
        <v>688</v>
      </c>
      <c r="D945" s="431" t="s">
        <v>863</v>
      </c>
      <c r="E945" s="429" t="s">
        <v>517</v>
      </c>
      <c r="F945" s="349" t="s">
        <v>545</v>
      </c>
      <c r="G945" s="85" t="s">
        <v>229</v>
      </c>
      <c r="H945" s="435" t="s">
        <v>865</v>
      </c>
      <c r="I945" s="85" t="s">
        <v>91</v>
      </c>
      <c r="J945" s="342">
        <v>11.2</v>
      </c>
      <c r="K945" s="353">
        <f t="shared" si="84"/>
        <v>255</v>
      </c>
      <c r="L945" s="354">
        <v>255</v>
      </c>
      <c r="M945" s="458" t="str">
        <f>IF(L945="nio","",VLOOKUP(L945,'3-Productie normen'!$B$31:$H$45,3,FALSE))</f>
        <v>5 x per week (52 weken)</v>
      </c>
      <c r="N945" s="355" t="e">
        <f t="shared" si="85"/>
        <v>#DIV/0!</v>
      </c>
      <c r="O945" s="356">
        <f>IF(L945="nio",0,IF(L945&gt;0,VLOOKUP(H945,'3-Productie normen'!A:P,VLOOKUP(L945,'3-Productie normen'!$B$31:$C$45,2,FALSE),FALSE)))/VLOOKUP(B945,'2-Kosten per locatie'!$A$13:$D$30,4,FALSE)</f>
        <v>0</v>
      </c>
      <c r="P945" s="81" t="str">
        <f>VLOOKUP(H945,'3-Productie normen'!A:T,20,FALSE)</f>
        <v>V</v>
      </c>
      <c r="Q945" s="457" t="s">
        <v>816</v>
      </c>
      <c r="S945" s="359">
        <f t="shared" si="86"/>
        <v>2856</v>
      </c>
    </row>
    <row r="946" spans="1:19" ht="14.1" customHeight="1">
      <c r="A946" s="71" t="e">
        <f t="shared" si="87"/>
        <v>#REF!</v>
      </c>
      <c r="B946" s="50" t="s">
        <v>672</v>
      </c>
      <c r="C946" s="50" t="s">
        <v>688</v>
      </c>
      <c r="D946" s="431" t="s">
        <v>863</v>
      </c>
      <c r="E946" s="429" t="s">
        <v>517</v>
      </c>
      <c r="F946" s="349" t="s">
        <v>205</v>
      </c>
      <c r="G946" s="85" t="s">
        <v>282</v>
      </c>
      <c r="H946" s="64" t="s">
        <v>540</v>
      </c>
      <c r="I946" s="85" t="s">
        <v>645</v>
      </c>
      <c r="J946" s="342">
        <v>13.8</v>
      </c>
      <c r="K946" s="353">
        <f t="shared" si="84"/>
        <v>255</v>
      </c>
      <c r="L946" s="354">
        <v>255</v>
      </c>
      <c r="M946" s="458" t="str">
        <f>IF(L946="nio","",VLOOKUP(L946,'3-Productie normen'!$B$31:$H$45,3,FALSE))</f>
        <v>5 x per week (52 weken)</v>
      </c>
      <c r="N946" s="355" t="e">
        <f t="shared" si="85"/>
        <v>#DIV/0!</v>
      </c>
      <c r="O946" s="356">
        <f>IF(L946="nio",0,IF(L946&gt;0,VLOOKUP(H946,'3-Productie normen'!A:P,VLOOKUP(L946,'3-Productie normen'!$B$31:$C$45,2,FALSE),FALSE)))/VLOOKUP(B946,'2-Kosten per locatie'!$A$13:$D$30,4,FALSE)</f>
        <v>0</v>
      </c>
      <c r="P946" s="81" t="str">
        <f>VLOOKUP(H946,'3-Productie normen'!A:T,20,FALSE)</f>
        <v>V</v>
      </c>
      <c r="Q946" s="457" t="s">
        <v>817</v>
      </c>
      <c r="S946" s="359">
        <f t="shared" si="86"/>
        <v>3519</v>
      </c>
    </row>
    <row r="947" spans="1:19" ht="14.1" customHeight="1">
      <c r="A947" s="71" t="e">
        <f t="shared" si="87"/>
        <v>#REF!</v>
      </c>
      <c r="B947" s="50" t="s">
        <v>672</v>
      </c>
      <c r="C947" s="50" t="s">
        <v>688</v>
      </c>
      <c r="D947" s="431" t="s">
        <v>863</v>
      </c>
      <c r="E947" s="429" t="s">
        <v>517</v>
      </c>
      <c r="F947" s="349" t="s">
        <v>207</v>
      </c>
      <c r="G947" s="85" t="s">
        <v>325</v>
      </c>
      <c r="H947" s="439" t="s">
        <v>195</v>
      </c>
      <c r="I947" s="85" t="s">
        <v>645</v>
      </c>
      <c r="J947" s="342">
        <v>33.200000000000003</v>
      </c>
      <c r="K947" s="353">
        <f t="shared" si="84"/>
        <v>255</v>
      </c>
      <c r="L947" s="354">
        <v>255</v>
      </c>
      <c r="M947" s="458" t="str">
        <f>IF(L947="nio","",VLOOKUP(L947,'3-Productie normen'!$B$31:$H$45,3,FALSE))</f>
        <v>5 x per week (52 weken)</v>
      </c>
      <c r="N947" s="355" t="e">
        <f t="shared" si="85"/>
        <v>#DIV/0!</v>
      </c>
      <c r="O947" s="356">
        <f>IF(L947="nio",0,IF(L947&gt;0,VLOOKUP(H947,'3-Productie normen'!A:P,VLOOKUP(L947,'3-Productie normen'!$B$31:$C$45,2,FALSE),FALSE)))/VLOOKUP(B947,'2-Kosten per locatie'!$A$13:$D$30,4,FALSE)</f>
        <v>0</v>
      </c>
      <c r="P947" s="81" t="str">
        <f>VLOOKUP(H947,'3-Productie normen'!A:T,20,FALSE)</f>
        <v>V</v>
      </c>
      <c r="Q947" s="457" t="s">
        <v>818</v>
      </c>
      <c r="S947" s="359">
        <f t="shared" si="86"/>
        <v>8466</v>
      </c>
    </row>
    <row r="948" spans="1:19" ht="14.1" customHeight="1">
      <c r="A948" s="71" t="e">
        <f t="shared" si="87"/>
        <v>#REF!</v>
      </c>
      <c r="B948" s="50" t="s">
        <v>672</v>
      </c>
      <c r="C948" s="50" t="s">
        <v>688</v>
      </c>
      <c r="D948" s="431" t="s">
        <v>863</v>
      </c>
      <c r="E948" s="429" t="s">
        <v>517</v>
      </c>
      <c r="F948" s="349" t="s">
        <v>208</v>
      </c>
      <c r="G948" s="85" t="s">
        <v>546</v>
      </c>
      <c r="H948" s="85" t="s">
        <v>16</v>
      </c>
      <c r="I948" s="85" t="s">
        <v>636</v>
      </c>
      <c r="J948" s="342">
        <v>2</v>
      </c>
      <c r="K948" s="353">
        <f t="shared" si="84"/>
        <v>255</v>
      </c>
      <c r="L948" s="354">
        <v>255</v>
      </c>
      <c r="M948" s="458" t="str">
        <f>IF(L948="nio","",VLOOKUP(L948,'3-Productie normen'!$B$31:$H$45,3,FALSE))</f>
        <v>5 x per week (52 weken)</v>
      </c>
      <c r="N948" s="355" t="e">
        <f t="shared" si="85"/>
        <v>#DIV/0!</v>
      </c>
      <c r="O948" s="356">
        <f>IF(L948="nio",0,IF(L948&gt;0,VLOOKUP(H948,'3-Productie normen'!A:P,VLOOKUP(L948,'3-Productie normen'!$B$31:$C$45,2,FALSE),FALSE)))/VLOOKUP(B948,'2-Kosten per locatie'!$A$13:$D$30,4,FALSE)</f>
        <v>0</v>
      </c>
      <c r="P948" s="81" t="str">
        <f>VLOOKUP(H948,'3-Productie normen'!A:T,20,FALSE)</f>
        <v>S</v>
      </c>
      <c r="Q948" s="457" t="s">
        <v>819</v>
      </c>
      <c r="S948" s="359">
        <f t="shared" si="86"/>
        <v>510</v>
      </c>
    </row>
    <row r="949" spans="1:19" ht="14.1" customHeight="1">
      <c r="A949" s="71" t="e">
        <f t="shared" si="87"/>
        <v>#REF!</v>
      </c>
      <c r="B949" s="50" t="s">
        <v>672</v>
      </c>
      <c r="C949" s="50" t="s">
        <v>688</v>
      </c>
      <c r="D949" s="431" t="s">
        <v>863</v>
      </c>
      <c r="E949" s="429" t="s">
        <v>517</v>
      </c>
      <c r="F949" s="349" t="s">
        <v>210</v>
      </c>
      <c r="G949" s="85" t="s">
        <v>546</v>
      </c>
      <c r="H949" s="80" t="s">
        <v>16</v>
      </c>
      <c r="I949" s="85" t="s">
        <v>636</v>
      </c>
      <c r="J949" s="342">
        <v>4</v>
      </c>
      <c r="K949" s="353">
        <f t="shared" si="84"/>
        <v>255</v>
      </c>
      <c r="L949" s="354">
        <v>255</v>
      </c>
      <c r="M949" s="458" t="str">
        <f>IF(L949="nio","",VLOOKUP(L949,'3-Productie normen'!$B$31:$H$45,3,FALSE))</f>
        <v>5 x per week (52 weken)</v>
      </c>
      <c r="N949" s="355" t="e">
        <f t="shared" si="85"/>
        <v>#DIV/0!</v>
      </c>
      <c r="O949" s="356">
        <f>IF(L949="nio",0,IF(L949&gt;0,VLOOKUP(H949,'3-Productie normen'!A:P,VLOOKUP(L949,'3-Productie normen'!$B$31:$C$45,2,FALSE),FALSE)))/VLOOKUP(B949,'2-Kosten per locatie'!$A$13:$D$30,4,FALSE)</f>
        <v>0</v>
      </c>
      <c r="P949" s="81" t="str">
        <f>VLOOKUP(H949,'3-Productie normen'!A:T,20,FALSE)</f>
        <v>S</v>
      </c>
      <c r="Q949" s="457" t="s">
        <v>820</v>
      </c>
      <c r="S949" s="359">
        <f t="shared" si="86"/>
        <v>1020</v>
      </c>
    </row>
    <row r="950" spans="1:19" ht="14.1" customHeight="1">
      <c r="A950" s="71" t="e">
        <f t="shared" si="87"/>
        <v>#REF!</v>
      </c>
      <c r="B950" s="50" t="s">
        <v>672</v>
      </c>
      <c r="C950" s="50" t="s">
        <v>688</v>
      </c>
      <c r="D950" s="431" t="s">
        <v>863</v>
      </c>
      <c r="E950" s="429" t="s">
        <v>517</v>
      </c>
      <c r="F950" s="349" t="s">
        <v>211</v>
      </c>
      <c r="G950" s="85" t="s">
        <v>282</v>
      </c>
      <c r="H950" s="64" t="s">
        <v>540</v>
      </c>
      <c r="I950" s="85" t="s">
        <v>645</v>
      </c>
      <c r="J950" s="342">
        <v>46.3</v>
      </c>
      <c r="K950" s="353">
        <f t="shared" si="84"/>
        <v>255</v>
      </c>
      <c r="L950" s="354">
        <v>255</v>
      </c>
      <c r="M950" s="458" t="str">
        <f>IF(L950="nio","",VLOOKUP(L950,'3-Productie normen'!$B$31:$H$45,3,FALSE))</f>
        <v>5 x per week (52 weken)</v>
      </c>
      <c r="N950" s="355" t="e">
        <f t="shared" si="85"/>
        <v>#DIV/0!</v>
      </c>
      <c r="O950" s="356">
        <f>IF(L950="nio",0,IF(L950&gt;0,VLOOKUP(H950,'3-Productie normen'!A:P,VLOOKUP(L950,'3-Productie normen'!$B$31:$C$45,2,FALSE),FALSE)))/VLOOKUP(B950,'2-Kosten per locatie'!$A$13:$D$30,4,FALSE)</f>
        <v>0</v>
      </c>
      <c r="P950" s="81" t="str">
        <f>VLOOKUP(H950,'3-Productie normen'!A:T,20,FALSE)</f>
        <v>V</v>
      </c>
      <c r="Q950" s="457" t="s">
        <v>821</v>
      </c>
      <c r="S950" s="359">
        <f t="shared" si="86"/>
        <v>11806.5</v>
      </c>
    </row>
    <row r="951" spans="1:19" ht="14.1" customHeight="1">
      <c r="A951" s="71" t="e">
        <f t="shared" si="87"/>
        <v>#REF!</v>
      </c>
      <c r="B951" s="50" t="s">
        <v>672</v>
      </c>
      <c r="C951" s="50" t="s">
        <v>688</v>
      </c>
      <c r="D951" s="431" t="s">
        <v>863</v>
      </c>
      <c r="E951" s="429" t="s">
        <v>517</v>
      </c>
      <c r="F951" s="349" t="s">
        <v>547</v>
      </c>
      <c r="G951" s="85" t="s">
        <v>212</v>
      </c>
      <c r="H951" s="62" t="s">
        <v>855</v>
      </c>
      <c r="I951" s="85" t="s">
        <v>645</v>
      </c>
      <c r="J951" s="342">
        <v>3.8</v>
      </c>
      <c r="K951" s="353">
        <f t="shared" si="84"/>
        <v>12</v>
      </c>
      <c r="L951" s="354">
        <v>12</v>
      </c>
      <c r="M951" s="458" t="str">
        <f>IF(L951="nio","",VLOOKUP(L951,'3-Productie normen'!$B$31:$H$45,3,FALSE))</f>
        <v>1 x per maand</v>
      </c>
      <c r="N951" s="355" t="e">
        <f t="shared" si="85"/>
        <v>#DIV/0!</v>
      </c>
      <c r="O951" s="356">
        <f>IF(L951="nio",0,IF(L951&gt;0,VLOOKUP(H951,'3-Productie normen'!A:P,VLOOKUP(L951,'3-Productie normen'!$B$31:$C$45,2,FALSE),FALSE)))/VLOOKUP(B951,'2-Kosten per locatie'!$A$13:$D$30,4,FALSE)</f>
        <v>0</v>
      </c>
      <c r="P951" s="81" t="str">
        <f>VLOOKUP(H951,'3-Productie normen'!A:T,20,FALSE)</f>
        <v>V</v>
      </c>
      <c r="Q951" s="457" t="s">
        <v>822</v>
      </c>
      <c r="S951" s="359">
        <f t="shared" si="86"/>
        <v>45.599999999999994</v>
      </c>
    </row>
    <row r="952" spans="1:19" ht="14.1" customHeight="1">
      <c r="A952" s="71" t="e">
        <f t="shared" si="87"/>
        <v>#REF!</v>
      </c>
      <c r="B952" s="50" t="s">
        <v>672</v>
      </c>
      <c r="C952" s="50" t="s">
        <v>688</v>
      </c>
      <c r="D952" s="431" t="s">
        <v>863</v>
      </c>
      <c r="E952" s="429" t="s">
        <v>517</v>
      </c>
      <c r="F952" s="349" t="s">
        <v>213</v>
      </c>
      <c r="G952" s="85" t="s">
        <v>198</v>
      </c>
      <c r="H952" s="439" t="s">
        <v>195</v>
      </c>
      <c r="I952" s="85" t="s">
        <v>645</v>
      </c>
      <c r="J952" s="342">
        <v>17.8</v>
      </c>
      <c r="K952" s="353">
        <f t="shared" si="84"/>
        <v>255</v>
      </c>
      <c r="L952" s="354">
        <v>255</v>
      </c>
      <c r="M952" s="458" t="str">
        <f>IF(L952="nio","",VLOOKUP(L952,'3-Productie normen'!$B$31:$H$45,3,FALSE))</f>
        <v>5 x per week (52 weken)</v>
      </c>
      <c r="N952" s="355" t="e">
        <f t="shared" si="85"/>
        <v>#DIV/0!</v>
      </c>
      <c r="O952" s="356">
        <f>IF(L952="nio",0,IF(L952&gt;0,VLOOKUP(H952,'3-Productie normen'!A:P,VLOOKUP(L952,'3-Productie normen'!$B$31:$C$45,2,FALSE),FALSE)))/VLOOKUP(B952,'2-Kosten per locatie'!$A$13:$D$30,4,FALSE)</f>
        <v>0</v>
      </c>
      <c r="P952" s="81" t="str">
        <f>VLOOKUP(H952,'3-Productie normen'!A:T,20,FALSE)</f>
        <v>V</v>
      </c>
      <c r="Q952" s="457"/>
      <c r="S952" s="359">
        <f t="shared" si="86"/>
        <v>4539</v>
      </c>
    </row>
    <row r="953" spans="1:19" ht="14.1" customHeight="1">
      <c r="A953" s="71" t="e">
        <f t="shared" si="87"/>
        <v>#REF!</v>
      </c>
      <c r="B953" s="50" t="s">
        <v>672</v>
      </c>
      <c r="C953" s="50" t="s">
        <v>688</v>
      </c>
      <c r="D953" s="431" t="s">
        <v>863</v>
      </c>
      <c r="E953" s="429" t="s">
        <v>517</v>
      </c>
      <c r="F953" s="349" t="s">
        <v>213</v>
      </c>
      <c r="G953" s="85" t="s">
        <v>198</v>
      </c>
      <c r="H953" s="439" t="s">
        <v>195</v>
      </c>
      <c r="I953" s="85" t="s">
        <v>638</v>
      </c>
      <c r="J953" s="342">
        <v>2</v>
      </c>
      <c r="K953" s="353">
        <f t="shared" si="84"/>
        <v>255</v>
      </c>
      <c r="L953" s="354">
        <v>255</v>
      </c>
      <c r="M953" s="458" t="str">
        <f>IF(L953="nio","",VLOOKUP(L953,'3-Productie normen'!$B$31:$H$45,3,FALSE))</f>
        <v>5 x per week (52 weken)</v>
      </c>
      <c r="N953" s="355" t="e">
        <f t="shared" si="85"/>
        <v>#DIV/0!</v>
      </c>
      <c r="O953" s="356">
        <f>IF(L953="nio",0,IF(L953&gt;0,VLOOKUP(H953,'3-Productie normen'!A:P,VLOOKUP(L953,'3-Productie normen'!$B$31:$C$45,2,FALSE),FALSE)))/VLOOKUP(B953,'2-Kosten per locatie'!$A$13:$D$30,4,FALSE)</f>
        <v>0</v>
      </c>
      <c r="P953" s="81" t="str">
        <f>VLOOKUP(H953,'3-Productie normen'!A:T,20,FALSE)</f>
        <v>V</v>
      </c>
      <c r="Q953" s="457"/>
      <c r="S953" s="359">
        <f t="shared" si="86"/>
        <v>510</v>
      </c>
    </row>
    <row r="954" spans="1:19" ht="14.1" customHeight="1">
      <c r="A954" s="71" t="e">
        <f t="shared" si="87"/>
        <v>#REF!</v>
      </c>
      <c r="B954" s="50" t="s">
        <v>672</v>
      </c>
      <c r="C954" s="50" t="s">
        <v>688</v>
      </c>
      <c r="D954" s="431" t="s">
        <v>863</v>
      </c>
      <c r="E954" s="429" t="s">
        <v>517</v>
      </c>
      <c r="F954" s="349" t="s">
        <v>214</v>
      </c>
      <c r="G954" s="85" t="s">
        <v>548</v>
      </c>
      <c r="H954" s="439" t="s">
        <v>195</v>
      </c>
      <c r="I954" s="85" t="s">
        <v>645</v>
      </c>
      <c r="J954" s="342">
        <v>21.4</v>
      </c>
      <c r="K954" s="353">
        <f t="shared" si="84"/>
        <v>255</v>
      </c>
      <c r="L954" s="354">
        <v>255</v>
      </c>
      <c r="M954" s="458" t="str">
        <f>IF(L954="nio","",VLOOKUP(L954,'3-Productie normen'!$B$31:$H$45,3,FALSE))</f>
        <v>5 x per week (52 weken)</v>
      </c>
      <c r="N954" s="355" t="e">
        <f t="shared" si="85"/>
        <v>#DIV/0!</v>
      </c>
      <c r="O954" s="356">
        <f>IF(L954="nio",0,IF(L954&gt;0,VLOOKUP(H954,'3-Productie normen'!A:P,VLOOKUP(L954,'3-Productie normen'!$B$31:$C$45,2,FALSE),FALSE)))/VLOOKUP(B954,'2-Kosten per locatie'!$A$13:$D$30,4,FALSE)</f>
        <v>0</v>
      </c>
      <c r="P954" s="81" t="str">
        <f>VLOOKUP(H954,'3-Productie normen'!A:T,20,FALSE)</f>
        <v>V</v>
      </c>
      <c r="Q954" s="457" t="s">
        <v>823</v>
      </c>
      <c r="S954" s="359">
        <f t="shared" si="86"/>
        <v>5457</v>
      </c>
    </row>
    <row r="955" spans="1:19" ht="14.1" customHeight="1">
      <c r="A955" s="71" t="e">
        <f t="shared" si="87"/>
        <v>#REF!</v>
      </c>
      <c r="B955" s="50" t="s">
        <v>672</v>
      </c>
      <c r="C955" s="50" t="s">
        <v>688</v>
      </c>
      <c r="D955" s="431" t="s">
        <v>863</v>
      </c>
      <c r="E955" s="429" t="s">
        <v>517</v>
      </c>
      <c r="F955" s="349" t="s">
        <v>549</v>
      </c>
      <c r="G955" s="85" t="s">
        <v>229</v>
      </c>
      <c r="H955" s="435" t="s">
        <v>865</v>
      </c>
      <c r="I955" s="85" t="s">
        <v>91</v>
      </c>
      <c r="J955" s="342">
        <v>7.4</v>
      </c>
      <c r="K955" s="353">
        <f t="shared" si="84"/>
        <v>255</v>
      </c>
      <c r="L955" s="354">
        <v>255</v>
      </c>
      <c r="M955" s="458" t="str">
        <f>IF(L955="nio","",VLOOKUP(L955,'3-Productie normen'!$B$31:$H$45,3,FALSE))</f>
        <v>5 x per week (52 weken)</v>
      </c>
      <c r="N955" s="355" t="e">
        <f t="shared" si="85"/>
        <v>#DIV/0!</v>
      </c>
      <c r="O955" s="356">
        <f>IF(L955="nio",0,IF(L955&gt;0,VLOOKUP(H955,'3-Productie normen'!A:P,VLOOKUP(L955,'3-Productie normen'!$B$31:$C$45,2,FALSE),FALSE)))/VLOOKUP(B955,'2-Kosten per locatie'!$A$13:$D$30,4,FALSE)</f>
        <v>0</v>
      </c>
      <c r="P955" s="81" t="str">
        <f>VLOOKUP(H955,'3-Productie normen'!A:T,20,FALSE)</f>
        <v>V</v>
      </c>
      <c r="Q955" s="457" t="s">
        <v>824</v>
      </c>
      <c r="S955" s="359">
        <f t="shared" si="86"/>
        <v>1887</v>
      </c>
    </row>
    <row r="956" spans="1:19" ht="14.1" customHeight="1">
      <c r="A956" s="71" t="e">
        <f t="shared" si="87"/>
        <v>#REF!</v>
      </c>
      <c r="B956" s="50" t="s">
        <v>672</v>
      </c>
      <c r="C956" s="50" t="s">
        <v>688</v>
      </c>
      <c r="D956" s="431" t="s">
        <v>863</v>
      </c>
      <c r="E956" s="429" t="s">
        <v>517</v>
      </c>
      <c r="F956" s="349" t="s">
        <v>215</v>
      </c>
      <c r="G956" s="85" t="s">
        <v>223</v>
      </c>
      <c r="H956" s="80" t="s">
        <v>16</v>
      </c>
      <c r="I956" s="85" t="s">
        <v>636</v>
      </c>
      <c r="J956" s="342">
        <v>4.0999999999999996</v>
      </c>
      <c r="K956" s="353">
        <f t="shared" si="84"/>
        <v>255</v>
      </c>
      <c r="L956" s="354">
        <v>255</v>
      </c>
      <c r="M956" s="458" t="str">
        <f>IF(L956="nio","",VLOOKUP(L956,'3-Productie normen'!$B$31:$H$45,3,FALSE))</f>
        <v>5 x per week (52 weken)</v>
      </c>
      <c r="N956" s="355" t="e">
        <f t="shared" si="85"/>
        <v>#DIV/0!</v>
      </c>
      <c r="O956" s="356">
        <f>IF(L956="nio",0,IF(L956&gt;0,VLOOKUP(H956,'3-Productie normen'!A:P,VLOOKUP(L956,'3-Productie normen'!$B$31:$C$45,2,FALSE),FALSE)))/VLOOKUP(B956,'2-Kosten per locatie'!$A$13:$D$30,4,FALSE)</f>
        <v>0</v>
      </c>
      <c r="P956" s="81" t="str">
        <f>VLOOKUP(H956,'3-Productie normen'!A:T,20,FALSE)</f>
        <v>S</v>
      </c>
      <c r="Q956" s="457" t="s">
        <v>825</v>
      </c>
      <c r="S956" s="359">
        <f t="shared" si="86"/>
        <v>1045.5</v>
      </c>
    </row>
    <row r="957" spans="1:19" ht="14.1" customHeight="1">
      <c r="A957" s="71" t="e">
        <f t="shared" si="87"/>
        <v>#REF!</v>
      </c>
      <c r="B957" s="50" t="s">
        <v>672</v>
      </c>
      <c r="C957" s="50" t="s">
        <v>688</v>
      </c>
      <c r="D957" s="431" t="s">
        <v>863</v>
      </c>
      <c r="E957" s="429" t="s">
        <v>517</v>
      </c>
      <c r="F957" s="349" t="s">
        <v>216</v>
      </c>
      <c r="G957" s="85" t="s">
        <v>282</v>
      </c>
      <c r="H957" s="64" t="s">
        <v>540</v>
      </c>
      <c r="I957" s="85" t="s">
        <v>645</v>
      </c>
      <c r="J957" s="342">
        <v>52.5</v>
      </c>
      <c r="K957" s="353">
        <f t="shared" si="84"/>
        <v>255</v>
      </c>
      <c r="L957" s="354">
        <v>255</v>
      </c>
      <c r="M957" s="458" t="str">
        <f>IF(L957="nio","",VLOOKUP(L957,'3-Productie normen'!$B$31:$H$45,3,FALSE))</f>
        <v>5 x per week (52 weken)</v>
      </c>
      <c r="N957" s="355" t="e">
        <f t="shared" si="85"/>
        <v>#DIV/0!</v>
      </c>
      <c r="O957" s="356">
        <f>IF(L957="nio",0,IF(L957&gt;0,VLOOKUP(H957,'3-Productie normen'!A:P,VLOOKUP(L957,'3-Productie normen'!$B$31:$C$45,2,FALSE),FALSE)))/VLOOKUP(B957,'2-Kosten per locatie'!$A$13:$D$30,4,FALSE)</f>
        <v>0</v>
      </c>
      <c r="P957" s="81" t="str">
        <f>VLOOKUP(H957,'3-Productie normen'!A:T,20,FALSE)</f>
        <v>V</v>
      </c>
      <c r="Q957" s="457" t="s">
        <v>826</v>
      </c>
      <c r="S957" s="359">
        <f t="shared" si="86"/>
        <v>13387.5</v>
      </c>
    </row>
    <row r="958" spans="1:19" ht="14.1" customHeight="1">
      <c r="A958" s="71" t="e">
        <f t="shared" si="87"/>
        <v>#REF!</v>
      </c>
      <c r="B958" s="50" t="s">
        <v>672</v>
      </c>
      <c r="C958" s="50" t="s">
        <v>688</v>
      </c>
      <c r="D958" s="431" t="s">
        <v>863</v>
      </c>
      <c r="E958" s="429" t="s">
        <v>517</v>
      </c>
      <c r="F958" s="349" t="s">
        <v>217</v>
      </c>
      <c r="G958" s="85" t="s">
        <v>282</v>
      </c>
      <c r="H958" s="64" t="s">
        <v>540</v>
      </c>
      <c r="I958" s="85" t="s">
        <v>645</v>
      </c>
      <c r="J958" s="342">
        <v>52.2</v>
      </c>
      <c r="K958" s="353">
        <f t="shared" si="84"/>
        <v>255</v>
      </c>
      <c r="L958" s="354">
        <v>255</v>
      </c>
      <c r="M958" s="458" t="str">
        <f>IF(L958="nio","",VLOOKUP(L958,'3-Productie normen'!$B$31:$H$45,3,FALSE))</f>
        <v>5 x per week (52 weken)</v>
      </c>
      <c r="N958" s="355" t="e">
        <f t="shared" si="85"/>
        <v>#DIV/0!</v>
      </c>
      <c r="O958" s="356">
        <f>IF(L958="nio",0,IF(L958&gt;0,VLOOKUP(H958,'3-Productie normen'!A:P,VLOOKUP(L958,'3-Productie normen'!$B$31:$C$45,2,FALSE),FALSE)))/VLOOKUP(B958,'2-Kosten per locatie'!$A$13:$D$30,4,FALSE)</f>
        <v>0</v>
      </c>
      <c r="P958" s="81" t="str">
        <f>VLOOKUP(H958,'3-Productie normen'!A:T,20,FALSE)</f>
        <v>V</v>
      </c>
      <c r="Q958" s="457" t="s">
        <v>826</v>
      </c>
      <c r="S958" s="359">
        <f t="shared" si="86"/>
        <v>13311</v>
      </c>
    </row>
    <row r="959" spans="1:19" ht="14.1" customHeight="1">
      <c r="A959" s="71" t="e">
        <f t="shared" si="87"/>
        <v>#REF!</v>
      </c>
      <c r="B959" s="50" t="s">
        <v>672</v>
      </c>
      <c r="C959" s="50" t="s">
        <v>688</v>
      </c>
      <c r="D959" s="431" t="s">
        <v>863</v>
      </c>
      <c r="E959" s="429" t="s">
        <v>517</v>
      </c>
      <c r="F959" s="349" t="s">
        <v>218</v>
      </c>
      <c r="G959" s="85" t="s">
        <v>282</v>
      </c>
      <c r="H959" s="64" t="s">
        <v>540</v>
      </c>
      <c r="I959" s="85" t="s">
        <v>645</v>
      </c>
      <c r="J959" s="342">
        <v>49.1</v>
      </c>
      <c r="K959" s="353">
        <f t="shared" si="84"/>
        <v>255</v>
      </c>
      <c r="L959" s="354">
        <v>255</v>
      </c>
      <c r="M959" s="458" t="str">
        <f>IF(L959="nio","",VLOOKUP(L959,'3-Productie normen'!$B$31:$H$45,3,FALSE))</f>
        <v>5 x per week (52 weken)</v>
      </c>
      <c r="N959" s="355" t="e">
        <f t="shared" si="85"/>
        <v>#DIV/0!</v>
      </c>
      <c r="O959" s="356">
        <f>IF(L959="nio",0,IF(L959&gt;0,VLOOKUP(H959,'3-Productie normen'!A:P,VLOOKUP(L959,'3-Productie normen'!$B$31:$C$45,2,FALSE),FALSE)))/VLOOKUP(B959,'2-Kosten per locatie'!$A$13:$D$30,4,FALSE)</f>
        <v>0</v>
      </c>
      <c r="P959" s="81" t="str">
        <f>VLOOKUP(H959,'3-Productie normen'!A:T,20,FALSE)</f>
        <v>V</v>
      </c>
      <c r="Q959" s="457" t="s">
        <v>826</v>
      </c>
      <c r="S959" s="359">
        <f t="shared" si="86"/>
        <v>12520.5</v>
      </c>
    </row>
    <row r="960" spans="1:19" ht="14.1" customHeight="1">
      <c r="A960" s="71" t="e">
        <f t="shared" si="87"/>
        <v>#REF!</v>
      </c>
      <c r="B960" s="50" t="s">
        <v>672</v>
      </c>
      <c r="C960" s="50" t="s">
        <v>688</v>
      </c>
      <c r="D960" s="431" t="s">
        <v>863</v>
      </c>
      <c r="E960" s="429" t="s">
        <v>517</v>
      </c>
      <c r="F960" s="349" t="s">
        <v>220</v>
      </c>
      <c r="G960" s="85" t="s">
        <v>282</v>
      </c>
      <c r="H960" s="64" t="s">
        <v>540</v>
      </c>
      <c r="I960" s="85" t="s">
        <v>645</v>
      </c>
      <c r="J960" s="342">
        <v>52.3</v>
      </c>
      <c r="K960" s="353">
        <f t="shared" si="84"/>
        <v>255</v>
      </c>
      <c r="L960" s="354">
        <v>255</v>
      </c>
      <c r="M960" s="458" t="str">
        <f>IF(L960="nio","",VLOOKUP(L960,'3-Productie normen'!$B$31:$H$45,3,FALSE))</f>
        <v>5 x per week (52 weken)</v>
      </c>
      <c r="N960" s="355" t="e">
        <f t="shared" si="85"/>
        <v>#DIV/0!</v>
      </c>
      <c r="O960" s="356">
        <f>IF(L960="nio",0,IF(L960&gt;0,VLOOKUP(H960,'3-Productie normen'!A:P,VLOOKUP(L960,'3-Productie normen'!$B$31:$C$45,2,FALSE),FALSE)))/VLOOKUP(B960,'2-Kosten per locatie'!$A$13:$D$30,4,FALSE)</f>
        <v>0</v>
      </c>
      <c r="P960" s="81" t="str">
        <f>VLOOKUP(H960,'3-Productie normen'!A:T,20,FALSE)</f>
        <v>V</v>
      </c>
      <c r="Q960" s="457" t="s">
        <v>826</v>
      </c>
      <c r="S960" s="359">
        <f t="shared" si="86"/>
        <v>13336.5</v>
      </c>
    </row>
    <row r="961" spans="1:19" ht="14.1" customHeight="1">
      <c r="A961" s="71" t="e">
        <f t="shared" si="87"/>
        <v>#REF!</v>
      </c>
      <c r="B961" s="50" t="s">
        <v>672</v>
      </c>
      <c r="C961" s="50" t="s">
        <v>688</v>
      </c>
      <c r="D961" s="431" t="s">
        <v>863</v>
      </c>
      <c r="E961" s="429" t="s">
        <v>517</v>
      </c>
      <c r="F961" s="349" t="s">
        <v>221</v>
      </c>
      <c r="G961" s="85" t="s">
        <v>478</v>
      </c>
      <c r="H961" s="439" t="s">
        <v>195</v>
      </c>
      <c r="I961" s="85" t="s">
        <v>645</v>
      </c>
      <c r="J961" s="342">
        <v>20.6</v>
      </c>
      <c r="K961" s="353">
        <f t="shared" si="84"/>
        <v>255</v>
      </c>
      <c r="L961" s="354">
        <v>255</v>
      </c>
      <c r="M961" s="458" t="str">
        <f>IF(L961="nio","",VLOOKUP(L961,'3-Productie normen'!$B$31:$H$45,3,FALSE))</f>
        <v>5 x per week (52 weken)</v>
      </c>
      <c r="N961" s="355" t="e">
        <f t="shared" ref="N961:N1024" si="88">IF(L961="nio",0,IF(L961&gt;0,L961*J961/O961,0))</f>
        <v>#DIV/0!</v>
      </c>
      <c r="O961" s="356">
        <f>IF(L961="nio",0,IF(L961&gt;0,VLOOKUP(H961,'3-Productie normen'!A:P,VLOOKUP(L961,'3-Productie normen'!$B$31:$C$45,2,FALSE),FALSE)))/VLOOKUP(B961,'2-Kosten per locatie'!$A$13:$D$30,4,FALSE)</f>
        <v>0</v>
      </c>
      <c r="P961" s="81" t="str">
        <f>VLOOKUP(H961,'3-Productie normen'!A:T,20,FALSE)</f>
        <v>V</v>
      </c>
      <c r="Q961" s="457"/>
      <c r="S961" s="359">
        <f t="shared" si="86"/>
        <v>5253</v>
      </c>
    </row>
    <row r="962" spans="1:19" ht="14.1" customHeight="1">
      <c r="A962" s="71" t="e">
        <f t="shared" ref="A962:A1025" si="89">A961+1</f>
        <v>#REF!</v>
      </c>
      <c r="B962" s="50" t="s">
        <v>672</v>
      </c>
      <c r="C962" s="50" t="s">
        <v>688</v>
      </c>
      <c r="D962" s="431" t="s">
        <v>863</v>
      </c>
      <c r="E962" s="429" t="s">
        <v>517</v>
      </c>
      <c r="F962" s="349" t="s">
        <v>222</v>
      </c>
      <c r="G962" s="85" t="s">
        <v>478</v>
      </c>
      <c r="H962" s="439" t="s">
        <v>195</v>
      </c>
      <c r="I962" s="85" t="s">
        <v>645</v>
      </c>
      <c r="J962" s="342">
        <v>2</v>
      </c>
      <c r="K962" s="353">
        <f t="shared" si="84"/>
        <v>255</v>
      </c>
      <c r="L962" s="354">
        <v>255</v>
      </c>
      <c r="M962" s="458" t="str">
        <f>IF(L962="nio","",VLOOKUP(L962,'3-Productie normen'!$B$31:$H$45,3,FALSE))</f>
        <v>5 x per week (52 weken)</v>
      </c>
      <c r="N962" s="355" t="e">
        <f t="shared" si="88"/>
        <v>#DIV/0!</v>
      </c>
      <c r="O962" s="356">
        <f>IF(L962="nio",0,IF(L962&gt;0,VLOOKUP(H962,'3-Productie normen'!A:P,VLOOKUP(L962,'3-Productie normen'!$B$31:$C$45,2,FALSE),FALSE)))/VLOOKUP(B962,'2-Kosten per locatie'!$A$13:$D$30,4,FALSE)</f>
        <v>0</v>
      </c>
      <c r="P962" s="81" t="str">
        <f>VLOOKUP(H962,'3-Productie normen'!A:T,20,FALSE)</f>
        <v>V</v>
      </c>
      <c r="Q962" s="457"/>
      <c r="S962" s="359">
        <f t="shared" si="86"/>
        <v>510</v>
      </c>
    </row>
    <row r="963" spans="1:19" ht="14.1" customHeight="1">
      <c r="A963" s="71" t="e">
        <f t="shared" si="89"/>
        <v>#REF!</v>
      </c>
      <c r="B963" s="50" t="s">
        <v>672</v>
      </c>
      <c r="C963" s="50" t="s">
        <v>688</v>
      </c>
      <c r="D963" s="431" t="s">
        <v>863</v>
      </c>
      <c r="E963" s="429" t="s">
        <v>517</v>
      </c>
      <c r="F963" s="349" t="s">
        <v>224</v>
      </c>
      <c r="G963" s="85" t="s">
        <v>89</v>
      </c>
      <c r="H963" s="439" t="s">
        <v>195</v>
      </c>
      <c r="I963" s="85" t="s">
        <v>638</v>
      </c>
      <c r="J963" s="342">
        <v>8.3000000000000007</v>
      </c>
      <c r="K963" s="353">
        <f t="shared" si="84"/>
        <v>255</v>
      </c>
      <c r="L963" s="354">
        <v>255</v>
      </c>
      <c r="M963" s="458" t="str">
        <f>IF(L963="nio","",VLOOKUP(L963,'3-Productie normen'!$B$31:$H$45,3,FALSE))</f>
        <v>5 x per week (52 weken)</v>
      </c>
      <c r="N963" s="355" t="e">
        <f t="shared" si="88"/>
        <v>#DIV/0!</v>
      </c>
      <c r="O963" s="356">
        <f>IF(L963="nio",0,IF(L963&gt;0,VLOOKUP(H963,'3-Productie normen'!A:P,VLOOKUP(L963,'3-Productie normen'!$B$31:$C$45,2,FALSE),FALSE)))/VLOOKUP(B963,'2-Kosten per locatie'!$A$13:$D$30,4,FALSE)</f>
        <v>0</v>
      </c>
      <c r="P963" s="81" t="str">
        <f>VLOOKUP(H963,'3-Productie normen'!A:T,20,FALSE)</f>
        <v>V</v>
      </c>
      <c r="Q963" s="457" t="s">
        <v>827</v>
      </c>
      <c r="S963" s="359">
        <f t="shared" si="86"/>
        <v>2116.5</v>
      </c>
    </row>
    <row r="964" spans="1:19" ht="14.1" customHeight="1">
      <c r="A964" s="71" t="e">
        <f t="shared" si="89"/>
        <v>#REF!</v>
      </c>
      <c r="B964" s="50" t="s">
        <v>672</v>
      </c>
      <c r="C964" s="50" t="s">
        <v>688</v>
      </c>
      <c r="D964" s="431" t="s">
        <v>863</v>
      </c>
      <c r="E964" s="429" t="s">
        <v>517</v>
      </c>
      <c r="F964" s="349" t="s">
        <v>225</v>
      </c>
      <c r="G964" s="85" t="s">
        <v>223</v>
      </c>
      <c r="H964" s="85" t="s">
        <v>16</v>
      </c>
      <c r="I964" s="85" t="s">
        <v>636</v>
      </c>
      <c r="J964" s="342">
        <v>4.4000000000000004</v>
      </c>
      <c r="K964" s="353">
        <f t="shared" si="84"/>
        <v>255</v>
      </c>
      <c r="L964" s="354">
        <v>255</v>
      </c>
      <c r="M964" s="458" t="str">
        <f>IF(L964="nio","",VLOOKUP(L964,'3-Productie normen'!$B$31:$H$45,3,FALSE))</f>
        <v>5 x per week (52 weken)</v>
      </c>
      <c r="N964" s="355" t="e">
        <f t="shared" si="88"/>
        <v>#DIV/0!</v>
      </c>
      <c r="O964" s="356">
        <f>IF(L964="nio",0,IF(L964&gt;0,VLOOKUP(H964,'3-Productie normen'!A:P,VLOOKUP(L964,'3-Productie normen'!$B$31:$C$45,2,FALSE),FALSE)))/VLOOKUP(B964,'2-Kosten per locatie'!$A$13:$D$30,4,FALSE)</f>
        <v>0</v>
      </c>
      <c r="P964" s="81" t="str">
        <f>VLOOKUP(H964,'3-Productie normen'!A:T,20,FALSE)</f>
        <v>S</v>
      </c>
      <c r="Q964" s="457" t="s">
        <v>825</v>
      </c>
      <c r="S964" s="359">
        <f t="shared" si="86"/>
        <v>1122</v>
      </c>
    </row>
    <row r="965" spans="1:19" ht="14.1" customHeight="1">
      <c r="A965" s="71" t="e">
        <f t="shared" si="89"/>
        <v>#REF!</v>
      </c>
      <c r="B965" s="50" t="s">
        <v>672</v>
      </c>
      <c r="C965" s="50" t="s">
        <v>688</v>
      </c>
      <c r="D965" s="431" t="s">
        <v>863</v>
      </c>
      <c r="E965" s="429" t="s">
        <v>517</v>
      </c>
      <c r="F965" s="349" t="s">
        <v>227</v>
      </c>
      <c r="G965" s="85" t="s">
        <v>223</v>
      </c>
      <c r="H965" s="85" t="s">
        <v>16</v>
      </c>
      <c r="I965" s="85" t="s">
        <v>636</v>
      </c>
      <c r="J965" s="342">
        <v>7.7</v>
      </c>
      <c r="K965" s="353">
        <f t="shared" si="84"/>
        <v>255</v>
      </c>
      <c r="L965" s="354">
        <v>255</v>
      </c>
      <c r="M965" s="458" t="str">
        <f>IF(L965="nio","",VLOOKUP(L965,'3-Productie normen'!$B$31:$H$45,3,FALSE))</f>
        <v>5 x per week (52 weken)</v>
      </c>
      <c r="N965" s="355" t="e">
        <f t="shared" si="88"/>
        <v>#DIV/0!</v>
      </c>
      <c r="O965" s="356">
        <f>IF(L965="nio",0,IF(L965&gt;0,VLOOKUP(H965,'3-Productie normen'!A:P,VLOOKUP(L965,'3-Productie normen'!$B$31:$C$45,2,FALSE),FALSE)))/VLOOKUP(B965,'2-Kosten per locatie'!$A$13:$D$30,4,FALSE)</f>
        <v>0</v>
      </c>
      <c r="P965" s="81" t="str">
        <f>VLOOKUP(H965,'3-Productie normen'!A:T,20,FALSE)</f>
        <v>S</v>
      </c>
      <c r="Q965" s="457" t="s">
        <v>828</v>
      </c>
      <c r="S965" s="359">
        <f t="shared" si="86"/>
        <v>1963.5</v>
      </c>
    </row>
    <row r="966" spans="1:19" ht="14.1" customHeight="1">
      <c r="A966" s="71" t="e">
        <f t="shared" si="89"/>
        <v>#REF!</v>
      </c>
      <c r="B966" s="50" t="s">
        <v>672</v>
      </c>
      <c r="C966" s="50" t="s">
        <v>688</v>
      </c>
      <c r="D966" s="431" t="s">
        <v>864</v>
      </c>
      <c r="E966" s="429" t="s">
        <v>517</v>
      </c>
      <c r="F966" s="349" t="s">
        <v>230</v>
      </c>
      <c r="G966" s="85" t="s">
        <v>198</v>
      </c>
      <c r="H966" s="439" t="s">
        <v>195</v>
      </c>
      <c r="I966" s="85" t="s">
        <v>645</v>
      </c>
      <c r="J966" s="342">
        <v>34.4</v>
      </c>
      <c r="K966" s="353">
        <f t="shared" si="84"/>
        <v>255</v>
      </c>
      <c r="L966" s="354">
        <v>255</v>
      </c>
      <c r="M966" s="458" t="str">
        <f>IF(L966="nio","",VLOOKUP(L966,'3-Productie normen'!$B$31:$H$45,3,FALSE))</f>
        <v>5 x per week (52 weken)</v>
      </c>
      <c r="N966" s="355" t="e">
        <f t="shared" si="88"/>
        <v>#DIV/0!</v>
      </c>
      <c r="O966" s="356">
        <f>IF(L966="nio",0,IF(L966&gt;0,VLOOKUP(H966,'3-Productie normen'!A:P,VLOOKUP(L966,'3-Productie normen'!$B$31:$C$45,2,FALSE),FALSE)))/VLOOKUP(B966,'2-Kosten per locatie'!$A$13:$D$30,4,FALSE)</f>
        <v>0</v>
      </c>
      <c r="P966" s="81" t="str">
        <f>VLOOKUP(H966,'3-Productie normen'!A:T,20,FALSE)</f>
        <v>V</v>
      </c>
      <c r="Q966" s="457" t="s">
        <v>829</v>
      </c>
      <c r="S966" s="359">
        <f t="shared" si="86"/>
        <v>8772</v>
      </c>
    </row>
    <row r="967" spans="1:19" ht="14.1" customHeight="1">
      <c r="A967" s="71" t="e">
        <f t="shared" si="89"/>
        <v>#REF!</v>
      </c>
      <c r="B967" s="50" t="s">
        <v>672</v>
      </c>
      <c r="C967" s="50" t="s">
        <v>688</v>
      </c>
      <c r="D967" s="431" t="s">
        <v>864</v>
      </c>
      <c r="E967" s="429" t="s">
        <v>517</v>
      </c>
      <c r="F967" s="349" t="s">
        <v>231</v>
      </c>
      <c r="G967" s="85" t="s">
        <v>546</v>
      </c>
      <c r="H967" s="85" t="s">
        <v>16</v>
      </c>
      <c r="I967" s="85" t="s">
        <v>636</v>
      </c>
      <c r="J967" s="342">
        <v>1.6</v>
      </c>
      <c r="K967" s="353">
        <f t="shared" ref="K967:K1030" si="90">L967</f>
        <v>255</v>
      </c>
      <c r="L967" s="354">
        <v>255</v>
      </c>
      <c r="M967" s="458" t="str">
        <f>IF(L967="nio","",VLOOKUP(L967,'3-Productie normen'!$B$31:$H$45,3,FALSE))</f>
        <v>5 x per week (52 weken)</v>
      </c>
      <c r="N967" s="355" t="e">
        <f t="shared" si="88"/>
        <v>#DIV/0!</v>
      </c>
      <c r="O967" s="356">
        <f>IF(L967="nio",0,IF(L967&gt;0,VLOOKUP(H967,'3-Productie normen'!A:P,VLOOKUP(L967,'3-Productie normen'!$B$31:$C$45,2,FALSE),FALSE)))/VLOOKUP(B967,'2-Kosten per locatie'!$A$13:$D$30,4,FALSE)</f>
        <v>0</v>
      </c>
      <c r="P967" s="81" t="str">
        <f>VLOOKUP(H967,'3-Productie normen'!A:T,20,FALSE)</f>
        <v>S</v>
      </c>
      <c r="Q967" s="457" t="s">
        <v>830</v>
      </c>
      <c r="S967" s="359">
        <f t="shared" si="86"/>
        <v>408</v>
      </c>
    </row>
    <row r="968" spans="1:19" ht="14.1" customHeight="1">
      <c r="A968" s="71" t="e">
        <f t="shared" si="89"/>
        <v>#REF!</v>
      </c>
      <c r="B968" s="50" t="s">
        <v>672</v>
      </c>
      <c r="C968" s="50" t="s">
        <v>688</v>
      </c>
      <c r="D968" s="431" t="s">
        <v>864</v>
      </c>
      <c r="E968" s="429" t="s">
        <v>517</v>
      </c>
      <c r="F968" s="349" t="s">
        <v>232</v>
      </c>
      <c r="G968" s="85" t="s">
        <v>478</v>
      </c>
      <c r="H968" s="439" t="s">
        <v>195</v>
      </c>
      <c r="I968" s="85" t="s">
        <v>645</v>
      </c>
      <c r="J968" s="342">
        <v>7.7</v>
      </c>
      <c r="K968" s="353">
        <f t="shared" si="90"/>
        <v>104</v>
      </c>
      <c r="L968" s="354">
        <v>104</v>
      </c>
      <c r="M968" s="458" t="str">
        <f>IF(L968="nio","",VLOOKUP(L968,'3-Productie normen'!$B$31:$H$45,3,FALSE))</f>
        <v>2x per week (52 weken)</v>
      </c>
      <c r="N968" s="355" t="e">
        <f t="shared" si="88"/>
        <v>#DIV/0!</v>
      </c>
      <c r="O968" s="356">
        <f>IF(L968="nio",0,IF(L968&gt;0,VLOOKUP(H968,'3-Productie normen'!A:P,VLOOKUP(L968,'3-Productie normen'!$B$31:$C$45,2,FALSE),FALSE)))/VLOOKUP(B968,'2-Kosten per locatie'!$A$13:$D$30,4,FALSE)</f>
        <v>0</v>
      </c>
      <c r="P968" s="81" t="str">
        <f>VLOOKUP(H968,'3-Productie normen'!A:T,20,FALSE)</f>
        <v>V</v>
      </c>
      <c r="Q968" s="457" t="s">
        <v>829</v>
      </c>
      <c r="S968" s="359">
        <f t="shared" si="86"/>
        <v>800.80000000000007</v>
      </c>
    </row>
    <row r="969" spans="1:19" ht="14.1" customHeight="1">
      <c r="A969" s="71" t="e">
        <f t="shared" si="89"/>
        <v>#REF!</v>
      </c>
      <c r="B969" s="50" t="s">
        <v>672</v>
      </c>
      <c r="C969" s="50" t="s">
        <v>688</v>
      </c>
      <c r="D969" s="431" t="s">
        <v>864</v>
      </c>
      <c r="E969" s="429" t="s">
        <v>517</v>
      </c>
      <c r="F969" s="349" t="s">
        <v>233</v>
      </c>
      <c r="G969" s="85" t="s">
        <v>550</v>
      </c>
      <c r="H969" s="64" t="s">
        <v>540</v>
      </c>
      <c r="I969" s="85" t="s">
        <v>645</v>
      </c>
      <c r="J969" s="342">
        <v>55.2</v>
      </c>
      <c r="K969" s="353">
        <f t="shared" si="90"/>
        <v>255</v>
      </c>
      <c r="L969" s="354">
        <v>255</v>
      </c>
      <c r="M969" s="458" t="str">
        <f>IF(L969="nio","",VLOOKUP(L969,'3-Productie normen'!$B$31:$H$45,3,FALSE))</f>
        <v>5 x per week (52 weken)</v>
      </c>
      <c r="N969" s="355" t="e">
        <f t="shared" si="88"/>
        <v>#DIV/0!</v>
      </c>
      <c r="O969" s="356">
        <f>IF(L969="nio",0,IF(L969&gt;0,VLOOKUP(H969,'3-Productie normen'!A:P,VLOOKUP(L969,'3-Productie normen'!$B$31:$C$45,2,FALSE),FALSE)))/VLOOKUP(B969,'2-Kosten per locatie'!$A$13:$D$30,4,FALSE)</f>
        <v>0</v>
      </c>
      <c r="P969" s="81" t="str">
        <f>VLOOKUP(H969,'3-Productie normen'!A:T,20,FALSE)</f>
        <v>V</v>
      </c>
      <c r="Q969" s="457"/>
      <c r="S969" s="359">
        <f t="shared" si="86"/>
        <v>14076</v>
      </c>
    </row>
    <row r="970" spans="1:19" ht="14.1" customHeight="1">
      <c r="A970" s="71" t="e">
        <f t="shared" si="89"/>
        <v>#REF!</v>
      </c>
      <c r="B970" s="50" t="s">
        <v>672</v>
      </c>
      <c r="C970" s="50" t="s">
        <v>688</v>
      </c>
      <c r="D970" s="431" t="s">
        <v>864</v>
      </c>
      <c r="E970" s="429" t="s">
        <v>517</v>
      </c>
      <c r="F970" s="349" t="s">
        <v>236</v>
      </c>
      <c r="G970" s="85" t="s">
        <v>551</v>
      </c>
      <c r="H970" s="62" t="s">
        <v>855</v>
      </c>
      <c r="I970" s="85" t="s">
        <v>645</v>
      </c>
      <c r="J970" s="342">
        <v>2.4</v>
      </c>
      <c r="K970" s="353">
        <f t="shared" si="90"/>
        <v>12</v>
      </c>
      <c r="L970" s="354">
        <v>12</v>
      </c>
      <c r="M970" s="458" t="str">
        <f>IF(L970="nio","",VLOOKUP(L970,'3-Productie normen'!$B$31:$H$45,3,FALSE))</f>
        <v>1 x per maand</v>
      </c>
      <c r="N970" s="355" t="e">
        <f t="shared" si="88"/>
        <v>#DIV/0!</v>
      </c>
      <c r="O970" s="356">
        <f>IF(L970="nio",0,IF(L970&gt;0,VLOOKUP(H970,'3-Productie normen'!A:P,VLOOKUP(L970,'3-Productie normen'!$B$31:$C$45,2,FALSE),FALSE)))/VLOOKUP(B970,'2-Kosten per locatie'!$A$13:$D$30,4,FALSE)</f>
        <v>0</v>
      </c>
      <c r="P970" s="81" t="str">
        <f>VLOOKUP(H970,'3-Productie normen'!A:T,20,FALSE)</f>
        <v>V</v>
      </c>
      <c r="Q970" s="457"/>
      <c r="S970" s="359">
        <f t="shared" si="86"/>
        <v>28.799999999999997</v>
      </c>
    </row>
    <row r="971" spans="1:19" ht="14.1" customHeight="1">
      <c r="A971" s="71" t="e">
        <f t="shared" si="89"/>
        <v>#REF!</v>
      </c>
      <c r="B971" s="50" t="s">
        <v>672</v>
      </c>
      <c r="C971" s="50" t="s">
        <v>688</v>
      </c>
      <c r="D971" s="431" t="s">
        <v>864</v>
      </c>
      <c r="E971" s="429" t="s">
        <v>517</v>
      </c>
      <c r="F971" s="349" t="s">
        <v>239</v>
      </c>
      <c r="G971" s="85" t="s">
        <v>246</v>
      </c>
      <c r="H971" s="64" t="s">
        <v>540</v>
      </c>
      <c r="I971" s="85" t="s">
        <v>645</v>
      </c>
      <c r="J971" s="342">
        <v>7.8</v>
      </c>
      <c r="K971" s="353">
        <f t="shared" si="90"/>
        <v>255</v>
      </c>
      <c r="L971" s="354">
        <v>255</v>
      </c>
      <c r="M971" s="458" t="str">
        <f>IF(L971="nio","",VLOOKUP(L971,'3-Productie normen'!$B$31:$H$45,3,FALSE))</f>
        <v>5 x per week (52 weken)</v>
      </c>
      <c r="N971" s="355" t="e">
        <f t="shared" si="88"/>
        <v>#DIV/0!</v>
      </c>
      <c r="O971" s="356">
        <f>IF(L971="nio",0,IF(L971&gt;0,VLOOKUP(H971,'3-Productie normen'!A:P,VLOOKUP(L971,'3-Productie normen'!$B$31:$C$45,2,FALSE),FALSE)))/VLOOKUP(B971,'2-Kosten per locatie'!$A$13:$D$30,4,FALSE)</f>
        <v>0</v>
      </c>
      <c r="P971" s="81" t="str">
        <f>VLOOKUP(H971,'3-Productie normen'!A:T,20,FALSE)</f>
        <v>V</v>
      </c>
      <c r="Q971" s="457"/>
      <c r="S971" s="359">
        <f t="shared" si="86"/>
        <v>1989</v>
      </c>
    </row>
    <row r="972" spans="1:19" ht="14.1" customHeight="1">
      <c r="A972" s="71" t="e">
        <f t="shared" si="89"/>
        <v>#REF!</v>
      </c>
      <c r="B972" s="50" t="s">
        <v>672</v>
      </c>
      <c r="C972" s="50" t="s">
        <v>688</v>
      </c>
      <c r="D972" s="431" t="s">
        <v>864</v>
      </c>
      <c r="E972" s="429" t="s">
        <v>517</v>
      </c>
      <c r="F972" s="349" t="s">
        <v>240</v>
      </c>
      <c r="G972" s="85" t="s">
        <v>246</v>
      </c>
      <c r="H972" s="64" t="s">
        <v>540</v>
      </c>
      <c r="I972" s="85" t="s">
        <v>645</v>
      </c>
      <c r="J972" s="342">
        <v>8.1</v>
      </c>
      <c r="K972" s="353">
        <f t="shared" si="90"/>
        <v>255</v>
      </c>
      <c r="L972" s="354">
        <v>255</v>
      </c>
      <c r="M972" s="458" t="str">
        <f>IF(L972="nio","",VLOOKUP(L972,'3-Productie normen'!$B$31:$H$45,3,FALSE))</f>
        <v>5 x per week (52 weken)</v>
      </c>
      <c r="N972" s="355" t="e">
        <f t="shared" si="88"/>
        <v>#DIV/0!</v>
      </c>
      <c r="O972" s="356">
        <f>IF(L972="nio",0,IF(L972&gt;0,VLOOKUP(H972,'3-Productie normen'!A:P,VLOOKUP(L972,'3-Productie normen'!$B$31:$C$45,2,FALSE),FALSE)))/VLOOKUP(B972,'2-Kosten per locatie'!$A$13:$D$30,4,FALSE)</f>
        <v>0</v>
      </c>
      <c r="P972" s="81" t="str">
        <f>VLOOKUP(H972,'3-Productie normen'!A:T,20,FALSE)</f>
        <v>V</v>
      </c>
      <c r="Q972" s="457"/>
      <c r="S972" s="359">
        <f t="shared" si="86"/>
        <v>2065.5</v>
      </c>
    </row>
    <row r="973" spans="1:19" ht="14.1" customHeight="1">
      <c r="A973" s="71" t="e">
        <f t="shared" si="89"/>
        <v>#REF!</v>
      </c>
      <c r="B973" s="50" t="s">
        <v>672</v>
      </c>
      <c r="C973" s="50" t="s">
        <v>688</v>
      </c>
      <c r="D973" s="431" t="s">
        <v>864</v>
      </c>
      <c r="E973" s="429" t="s">
        <v>517</v>
      </c>
      <c r="F973" s="349" t="s">
        <v>241</v>
      </c>
      <c r="G973" s="85" t="s">
        <v>552</v>
      </c>
      <c r="H973" s="80" t="s">
        <v>16</v>
      </c>
      <c r="I973" s="85" t="s">
        <v>636</v>
      </c>
      <c r="J973" s="342">
        <v>14.9</v>
      </c>
      <c r="K973" s="353">
        <f t="shared" si="90"/>
        <v>255</v>
      </c>
      <c r="L973" s="354">
        <v>255</v>
      </c>
      <c r="M973" s="458" t="str">
        <f>IF(L973="nio","",VLOOKUP(L973,'3-Productie normen'!$B$31:$H$45,3,FALSE))</f>
        <v>5 x per week (52 weken)</v>
      </c>
      <c r="N973" s="355" t="e">
        <f t="shared" si="88"/>
        <v>#DIV/0!</v>
      </c>
      <c r="O973" s="356">
        <f>IF(L973="nio",0,IF(L973&gt;0,VLOOKUP(H973,'3-Productie normen'!A:P,VLOOKUP(L973,'3-Productie normen'!$B$31:$C$45,2,FALSE),FALSE)))/VLOOKUP(B973,'2-Kosten per locatie'!$A$13:$D$30,4,FALSE)</f>
        <v>0</v>
      </c>
      <c r="P973" s="81" t="str">
        <f>VLOOKUP(H973,'3-Productie normen'!A:T,20,FALSE)</f>
        <v>S</v>
      </c>
      <c r="Q973" s="457" t="s">
        <v>831</v>
      </c>
      <c r="S973" s="359">
        <f t="shared" si="86"/>
        <v>3799.5</v>
      </c>
    </row>
    <row r="974" spans="1:19" ht="14.1" customHeight="1">
      <c r="A974" s="71" t="e">
        <f t="shared" si="89"/>
        <v>#REF!</v>
      </c>
      <c r="B974" s="50" t="s">
        <v>672</v>
      </c>
      <c r="C974" s="50" t="s">
        <v>688</v>
      </c>
      <c r="D974" s="431" t="s">
        <v>864</v>
      </c>
      <c r="E974" s="429" t="s">
        <v>517</v>
      </c>
      <c r="F974" s="349" t="s">
        <v>284</v>
      </c>
      <c r="G974" s="85" t="s">
        <v>282</v>
      </c>
      <c r="H974" s="64" t="s">
        <v>540</v>
      </c>
      <c r="I974" s="85" t="s">
        <v>645</v>
      </c>
      <c r="J974" s="342">
        <v>54.9</v>
      </c>
      <c r="K974" s="353">
        <f t="shared" si="90"/>
        <v>255</v>
      </c>
      <c r="L974" s="354">
        <v>255</v>
      </c>
      <c r="M974" s="458" t="str">
        <f>IF(L974="nio","",VLOOKUP(L974,'3-Productie normen'!$B$31:$H$45,3,FALSE))</f>
        <v>5 x per week (52 weken)</v>
      </c>
      <c r="N974" s="355" t="e">
        <f t="shared" si="88"/>
        <v>#DIV/0!</v>
      </c>
      <c r="O974" s="356">
        <f>IF(L974="nio",0,IF(L974&gt;0,VLOOKUP(H974,'3-Productie normen'!A:P,VLOOKUP(L974,'3-Productie normen'!$B$31:$C$45,2,FALSE),FALSE)))/VLOOKUP(B974,'2-Kosten per locatie'!$A$13:$D$30,4,FALSE)</f>
        <v>0</v>
      </c>
      <c r="P974" s="81" t="str">
        <f>VLOOKUP(H974,'3-Productie normen'!A:T,20,FALSE)</f>
        <v>V</v>
      </c>
      <c r="Q974" s="457" t="s">
        <v>550</v>
      </c>
      <c r="S974" s="359">
        <f t="shared" si="86"/>
        <v>13999.5</v>
      </c>
    </row>
    <row r="975" spans="1:19" ht="14.1" customHeight="1">
      <c r="A975" s="71" t="e">
        <f t="shared" si="89"/>
        <v>#REF!</v>
      </c>
      <c r="B975" s="50" t="s">
        <v>672</v>
      </c>
      <c r="C975" s="50" t="s">
        <v>688</v>
      </c>
      <c r="D975" s="431" t="s">
        <v>864</v>
      </c>
      <c r="E975" s="429" t="s">
        <v>517</v>
      </c>
      <c r="F975" s="349" t="s">
        <v>285</v>
      </c>
      <c r="G975" s="85" t="s">
        <v>246</v>
      </c>
      <c r="H975" s="64" t="s">
        <v>540</v>
      </c>
      <c r="I975" s="85" t="s">
        <v>645</v>
      </c>
      <c r="J975" s="342">
        <v>8.1</v>
      </c>
      <c r="K975" s="353">
        <f t="shared" si="90"/>
        <v>255</v>
      </c>
      <c r="L975" s="354">
        <v>255</v>
      </c>
      <c r="M975" s="458" t="str">
        <f>IF(L975="nio","",VLOOKUP(L975,'3-Productie normen'!$B$31:$H$45,3,FALSE))</f>
        <v>5 x per week (52 weken)</v>
      </c>
      <c r="N975" s="355" t="e">
        <f t="shared" si="88"/>
        <v>#DIV/0!</v>
      </c>
      <c r="O975" s="356">
        <f>IF(L975="nio",0,IF(L975&gt;0,VLOOKUP(H975,'3-Productie normen'!A:P,VLOOKUP(L975,'3-Productie normen'!$B$31:$C$45,2,FALSE),FALSE)))/VLOOKUP(B975,'2-Kosten per locatie'!$A$13:$D$30,4,FALSE)</f>
        <v>0</v>
      </c>
      <c r="P975" s="81" t="str">
        <f>VLOOKUP(H975,'3-Productie normen'!A:T,20,FALSE)</f>
        <v>V</v>
      </c>
      <c r="Q975" s="457"/>
      <c r="S975" s="359">
        <f t="shared" si="86"/>
        <v>2065.5</v>
      </c>
    </row>
    <row r="976" spans="1:19" ht="14.1" customHeight="1">
      <c r="A976" s="71" t="e">
        <f t="shared" si="89"/>
        <v>#REF!</v>
      </c>
      <c r="B976" s="50" t="s">
        <v>672</v>
      </c>
      <c r="C976" s="50" t="s">
        <v>688</v>
      </c>
      <c r="D976" s="431" t="s">
        <v>864</v>
      </c>
      <c r="E976" s="429" t="s">
        <v>517</v>
      </c>
      <c r="F976" s="349" t="s">
        <v>286</v>
      </c>
      <c r="G976" s="85" t="s">
        <v>553</v>
      </c>
      <c r="H976" s="62" t="s">
        <v>855</v>
      </c>
      <c r="I976" s="85" t="s">
        <v>636</v>
      </c>
      <c r="J976" s="342">
        <v>7.4</v>
      </c>
      <c r="K976" s="353">
        <f t="shared" si="90"/>
        <v>12</v>
      </c>
      <c r="L976" s="354">
        <v>12</v>
      </c>
      <c r="M976" s="458" t="str">
        <f>IF(L976="nio","",VLOOKUP(L976,'3-Productie normen'!$B$31:$H$45,3,FALSE))</f>
        <v>1 x per maand</v>
      </c>
      <c r="N976" s="355" t="e">
        <f t="shared" si="88"/>
        <v>#DIV/0!</v>
      </c>
      <c r="O976" s="356">
        <f>IF(L976="nio",0,IF(L976&gt;0,VLOOKUP(H976,'3-Productie normen'!A:P,VLOOKUP(L976,'3-Productie normen'!$B$31:$C$45,2,FALSE),FALSE)))/VLOOKUP(B976,'2-Kosten per locatie'!$A$13:$D$30,4,FALSE)</f>
        <v>0</v>
      </c>
      <c r="P976" s="81" t="str">
        <f>VLOOKUP(H976,'3-Productie normen'!A:T,20,FALSE)</f>
        <v>V</v>
      </c>
      <c r="Q976" s="457"/>
      <c r="S976" s="359">
        <f t="shared" si="86"/>
        <v>88.800000000000011</v>
      </c>
    </row>
    <row r="977" spans="1:19" ht="14.1" customHeight="1">
      <c r="A977" s="71" t="e">
        <f t="shared" si="89"/>
        <v>#REF!</v>
      </c>
      <c r="B977" s="50" t="s">
        <v>672</v>
      </c>
      <c r="C977" s="50" t="s">
        <v>688</v>
      </c>
      <c r="D977" s="431" t="s">
        <v>864</v>
      </c>
      <c r="E977" s="429" t="s">
        <v>517</v>
      </c>
      <c r="F977" s="349" t="s">
        <v>287</v>
      </c>
      <c r="G977" s="85" t="s">
        <v>246</v>
      </c>
      <c r="H977" s="64" t="s">
        <v>540</v>
      </c>
      <c r="I977" s="85" t="s">
        <v>645</v>
      </c>
      <c r="J977" s="342">
        <v>8.1</v>
      </c>
      <c r="K977" s="353">
        <f t="shared" si="90"/>
        <v>255</v>
      </c>
      <c r="L977" s="354">
        <v>255</v>
      </c>
      <c r="M977" s="458" t="str">
        <f>IF(L977="nio","",VLOOKUP(L977,'3-Productie normen'!$B$31:$H$45,3,FALSE))</f>
        <v>5 x per week (52 weken)</v>
      </c>
      <c r="N977" s="355" t="e">
        <f t="shared" si="88"/>
        <v>#DIV/0!</v>
      </c>
      <c r="O977" s="356">
        <f>IF(L977="nio",0,IF(L977&gt;0,VLOOKUP(H977,'3-Productie normen'!A:P,VLOOKUP(L977,'3-Productie normen'!$B$31:$C$45,2,FALSE),FALSE)))/VLOOKUP(B977,'2-Kosten per locatie'!$A$13:$D$30,4,FALSE)</f>
        <v>0</v>
      </c>
      <c r="P977" s="81" t="str">
        <f>VLOOKUP(H977,'3-Productie normen'!A:T,20,FALSE)</f>
        <v>V</v>
      </c>
      <c r="Q977" s="457"/>
      <c r="S977" s="359">
        <f t="shared" si="86"/>
        <v>2065.5</v>
      </c>
    </row>
    <row r="978" spans="1:19" ht="14.1" customHeight="1">
      <c r="A978" s="71" t="e">
        <f t="shared" si="89"/>
        <v>#REF!</v>
      </c>
      <c r="B978" s="50" t="s">
        <v>672</v>
      </c>
      <c r="C978" s="50" t="s">
        <v>688</v>
      </c>
      <c r="D978" s="431" t="s">
        <v>864</v>
      </c>
      <c r="E978" s="429" t="s">
        <v>517</v>
      </c>
      <c r="F978" s="349" t="s">
        <v>288</v>
      </c>
      <c r="G978" s="85" t="s">
        <v>198</v>
      </c>
      <c r="H978" s="439" t="s">
        <v>195</v>
      </c>
      <c r="I978" s="85" t="s">
        <v>645</v>
      </c>
      <c r="J978" s="342">
        <v>5.5</v>
      </c>
      <c r="K978" s="353">
        <f t="shared" si="90"/>
        <v>255</v>
      </c>
      <c r="L978" s="354">
        <v>255</v>
      </c>
      <c r="M978" s="458" t="str">
        <f>IF(L978="nio","",VLOOKUP(L978,'3-Productie normen'!$B$31:$H$45,3,FALSE))</f>
        <v>5 x per week (52 weken)</v>
      </c>
      <c r="N978" s="355" t="e">
        <f t="shared" si="88"/>
        <v>#DIV/0!</v>
      </c>
      <c r="O978" s="356">
        <f>IF(L978="nio",0,IF(L978&gt;0,VLOOKUP(H978,'3-Productie normen'!A:P,VLOOKUP(L978,'3-Productie normen'!$B$31:$C$45,2,FALSE),FALSE)))/VLOOKUP(B978,'2-Kosten per locatie'!$A$13:$D$30,4,FALSE)</f>
        <v>0</v>
      </c>
      <c r="P978" s="81" t="str">
        <f>VLOOKUP(H978,'3-Productie normen'!A:T,20,FALSE)</f>
        <v>V</v>
      </c>
      <c r="Q978" s="457" t="s">
        <v>829</v>
      </c>
      <c r="S978" s="359">
        <f t="shared" si="86"/>
        <v>1402.5</v>
      </c>
    </row>
    <row r="979" spans="1:19" ht="14.1" customHeight="1">
      <c r="A979" s="71" t="e">
        <f t="shared" si="89"/>
        <v>#REF!</v>
      </c>
      <c r="B979" s="50" t="s">
        <v>672</v>
      </c>
      <c r="C979" s="50" t="s">
        <v>688</v>
      </c>
      <c r="D979" s="431" t="s">
        <v>864</v>
      </c>
      <c r="E979" s="429" t="s">
        <v>517</v>
      </c>
      <c r="F979" s="349" t="s">
        <v>290</v>
      </c>
      <c r="G979" s="85" t="s">
        <v>282</v>
      </c>
      <c r="H979" s="64" t="s">
        <v>540</v>
      </c>
      <c r="I979" s="85" t="s">
        <v>645</v>
      </c>
      <c r="J979" s="342">
        <v>57.6</v>
      </c>
      <c r="K979" s="353">
        <f t="shared" si="90"/>
        <v>255</v>
      </c>
      <c r="L979" s="354">
        <v>255</v>
      </c>
      <c r="M979" s="458" t="str">
        <f>IF(L979="nio","",VLOOKUP(L979,'3-Productie normen'!$B$31:$H$45,3,FALSE))</f>
        <v>5 x per week (52 weken)</v>
      </c>
      <c r="N979" s="355" t="e">
        <f t="shared" si="88"/>
        <v>#DIV/0!</v>
      </c>
      <c r="O979" s="356">
        <f>IF(L979="nio",0,IF(L979&gt;0,VLOOKUP(H979,'3-Productie normen'!A:P,VLOOKUP(L979,'3-Productie normen'!$B$31:$C$45,2,FALSE),FALSE)))/VLOOKUP(B979,'2-Kosten per locatie'!$A$13:$D$30,4,FALSE)</f>
        <v>0</v>
      </c>
      <c r="P979" s="81" t="str">
        <f>VLOOKUP(H979,'3-Productie normen'!A:T,20,FALSE)</f>
        <v>V</v>
      </c>
      <c r="Q979" s="457" t="s">
        <v>550</v>
      </c>
      <c r="S979" s="359">
        <f t="shared" si="86"/>
        <v>14688</v>
      </c>
    </row>
    <row r="980" spans="1:19" ht="14.1" customHeight="1">
      <c r="A980" s="71" t="e">
        <f t="shared" si="89"/>
        <v>#REF!</v>
      </c>
      <c r="B980" s="50" t="s">
        <v>672</v>
      </c>
      <c r="C980" s="50" t="s">
        <v>688</v>
      </c>
      <c r="D980" s="431" t="s">
        <v>864</v>
      </c>
      <c r="E980" s="429" t="s">
        <v>517</v>
      </c>
      <c r="F980" s="349" t="s">
        <v>291</v>
      </c>
      <c r="G980" s="85" t="s">
        <v>552</v>
      </c>
      <c r="H980" s="80" t="s">
        <v>16</v>
      </c>
      <c r="I980" s="85" t="s">
        <v>636</v>
      </c>
      <c r="J980" s="342">
        <v>7.1</v>
      </c>
      <c r="K980" s="353">
        <f t="shared" si="90"/>
        <v>255</v>
      </c>
      <c r="L980" s="354">
        <v>255</v>
      </c>
      <c r="M980" s="458" t="str">
        <f>IF(L980="nio","",VLOOKUP(L980,'3-Productie normen'!$B$31:$H$45,3,FALSE))</f>
        <v>5 x per week (52 weken)</v>
      </c>
      <c r="N980" s="355" t="e">
        <f t="shared" si="88"/>
        <v>#DIV/0!</v>
      </c>
      <c r="O980" s="356">
        <f>IF(L980="nio",0,IF(L980&gt;0,VLOOKUP(H980,'3-Productie normen'!A:P,VLOOKUP(L980,'3-Productie normen'!$B$31:$C$45,2,FALSE),FALSE)))/VLOOKUP(B980,'2-Kosten per locatie'!$A$13:$D$30,4,FALSE)</f>
        <v>0</v>
      </c>
      <c r="P980" s="81" t="str">
        <f>VLOOKUP(H980,'3-Productie normen'!A:T,20,FALSE)</f>
        <v>S</v>
      </c>
      <c r="Q980" s="457" t="s">
        <v>831</v>
      </c>
      <c r="S980" s="359">
        <f t="shared" si="86"/>
        <v>1810.5</v>
      </c>
    </row>
    <row r="981" spans="1:19" ht="14.1" customHeight="1">
      <c r="A981" s="71" t="e">
        <f t="shared" si="89"/>
        <v>#REF!</v>
      </c>
      <c r="B981" s="50" t="s">
        <v>672</v>
      </c>
      <c r="C981" s="50" t="s">
        <v>688</v>
      </c>
      <c r="D981" s="431" t="s">
        <v>864</v>
      </c>
      <c r="E981" s="429" t="s">
        <v>517</v>
      </c>
      <c r="F981" s="349" t="s">
        <v>292</v>
      </c>
      <c r="G981" s="85" t="s">
        <v>246</v>
      </c>
      <c r="H981" s="64" t="s">
        <v>540</v>
      </c>
      <c r="I981" s="85" t="s">
        <v>645</v>
      </c>
      <c r="J981" s="342">
        <v>8.1999999999999993</v>
      </c>
      <c r="K981" s="353">
        <f t="shared" si="90"/>
        <v>255</v>
      </c>
      <c r="L981" s="354">
        <v>255</v>
      </c>
      <c r="M981" s="458" t="str">
        <f>IF(L981="nio","",VLOOKUP(L981,'3-Productie normen'!$B$31:$H$45,3,FALSE))</f>
        <v>5 x per week (52 weken)</v>
      </c>
      <c r="N981" s="355" t="e">
        <f t="shared" si="88"/>
        <v>#DIV/0!</v>
      </c>
      <c r="O981" s="356">
        <f>IF(L981="nio",0,IF(L981&gt;0,VLOOKUP(H981,'3-Productie normen'!A:P,VLOOKUP(L981,'3-Productie normen'!$B$31:$C$45,2,FALSE),FALSE)))/VLOOKUP(B981,'2-Kosten per locatie'!$A$13:$D$30,4,FALSE)</f>
        <v>0</v>
      </c>
      <c r="P981" s="81" t="str">
        <f>VLOOKUP(H981,'3-Productie normen'!A:T,20,FALSE)</f>
        <v>V</v>
      </c>
      <c r="Q981" s="457"/>
      <c r="S981" s="359">
        <f t="shared" si="86"/>
        <v>2091</v>
      </c>
    </row>
    <row r="982" spans="1:19" ht="14.1" customHeight="1">
      <c r="A982" s="71" t="e">
        <f t="shared" si="89"/>
        <v>#REF!</v>
      </c>
      <c r="B982" s="50" t="s">
        <v>672</v>
      </c>
      <c r="C982" s="50" t="s">
        <v>688</v>
      </c>
      <c r="D982" s="431" t="s">
        <v>864</v>
      </c>
      <c r="E982" s="429" t="s">
        <v>517</v>
      </c>
      <c r="F982" s="349" t="s">
        <v>293</v>
      </c>
      <c r="G982" s="85" t="s">
        <v>246</v>
      </c>
      <c r="H982" s="64" t="s">
        <v>540</v>
      </c>
      <c r="I982" s="85" t="s">
        <v>645</v>
      </c>
      <c r="J982" s="342">
        <v>7.9</v>
      </c>
      <c r="K982" s="353">
        <f t="shared" si="90"/>
        <v>255</v>
      </c>
      <c r="L982" s="354">
        <v>255</v>
      </c>
      <c r="M982" s="458" t="str">
        <f>IF(L982="nio","",VLOOKUP(L982,'3-Productie normen'!$B$31:$H$45,3,FALSE))</f>
        <v>5 x per week (52 weken)</v>
      </c>
      <c r="N982" s="355" t="e">
        <f t="shared" si="88"/>
        <v>#DIV/0!</v>
      </c>
      <c r="O982" s="356">
        <f>IF(L982="nio",0,IF(L982&gt;0,VLOOKUP(H982,'3-Productie normen'!A:P,VLOOKUP(L982,'3-Productie normen'!$B$31:$C$45,2,FALSE),FALSE)))/VLOOKUP(B982,'2-Kosten per locatie'!$A$13:$D$30,4,FALSE)</f>
        <v>0</v>
      </c>
      <c r="P982" s="81" t="str">
        <f>VLOOKUP(H982,'3-Productie normen'!A:T,20,FALSE)</f>
        <v>V</v>
      </c>
      <c r="Q982" s="457"/>
      <c r="S982" s="359">
        <f t="shared" si="86"/>
        <v>2014.5</v>
      </c>
    </row>
    <row r="983" spans="1:19" ht="14.1" customHeight="1">
      <c r="A983" s="71" t="e">
        <f t="shared" si="89"/>
        <v>#REF!</v>
      </c>
      <c r="B983" s="50" t="s">
        <v>672</v>
      </c>
      <c r="C983" s="50" t="s">
        <v>688</v>
      </c>
      <c r="D983" s="431" t="s">
        <v>863</v>
      </c>
      <c r="E983" s="429" t="s">
        <v>517</v>
      </c>
      <c r="F983" s="349" t="s">
        <v>294</v>
      </c>
      <c r="G983" s="85" t="s">
        <v>242</v>
      </c>
      <c r="H983" s="80" t="s">
        <v>854</v>
      </c>
      <c r="I983" s="85" t="s">
        <v>657</v>
      </c>
      <c r="J983" s="342">
        <v>83.6</v>
      </c>
      <c r="K983" s="353">
        <f t="shared" si="90"/>
        <v>255</v>
      </c>
      <c r="L983" s="354">
        <v>255</v>
      </c>
      <c r="M983" s="458" t="str">
        <f>IF(L983="nio","",VLOOKUP(L983,'3-Productie normen'!$B$31:$H$45,3,FALSE))</f>
        <v>5 x per week (52 weken)</v>
      </c>
      <c r="N983" s="355" t="e">
        <f t="shared" si="88"/>
        <v>#DIV/0!</v>
      </c>
      <c r="O983" s="356">
        <f>IF(L983="nio",0,IF(L983&gt;0,VLOOKUP(H983,'3-Productie normen'!A:P,VLOOKUP(L983,'3-Productie normen'!$B$31:$C$45,2,FALSE),FALSE)))/VLOOKUP(B983,'2-Kosten per locatie'!$A$13:$D$30,4,FALSE)</f>
        <v>0</v>
      </c>
      <c r="P983" s="81" t="str">
        <f>VLOOKUP(H983,'3-Productie normen'!A:T,20,FALSE)</f>
        <v>V</v>
      </c>
      <c r="Q983" s="457"/>
      <c r="S983" s="359">
        <f t="shared" si="86"/>
        <v>21318</v>
      </c>
    </row>
    <row r="984" spans="1:19" ht="14.1" customHeight="1">
      <c r="A984" s="71" t="e">
        <f t="shared" si="89"/>
        <v>#REF!</v>
      </c>
      <c r="B984" s="50" t="s">
        <v>672</v>
      </c>
      <c r="C984" s="50" t="s">
        <v>688</v>
      </c>
      <c r="D984" s="431" t="s">
        <v>863</v>
      </c>
      <c r="E984" s="429" t="s">
        <v>517</v>
      </c>
      <c r="F984" s="349" t="s">
        <v>295</v>
      </c>
      <c r="G984" s="85" t="s">
        <v>206</v>
      </c>
      <c r="H984" s="62" t="s">
        <v>855</v>
      </c>
      <c r="I984" s="85" t="s">
        <v>645</v>
      </c>
      <c r="J984" s="342">
        <v>3.2</v>
      </c>
      <c r="K984" s="353">
        <f t="shared" si="90"/>
        <v>12</v>
      </c>
      <c r="L984" s="354">
        <v>12</v>
      </c>
      <c r="M984" s="458" t="str">
        <f>IF(L984="nio","",VLOOKUP(L984,'3-Productie normen'!$B$31:$H$45,3,FALSE))</f>
        <v>1 x per maand</v>
      </c>
      <c r="N984" s="355" t="e">
        <f t="shared" si="88"/>
        <v>#DIV/0!</v>
      </c>
      <c r="O984" s="356">
        <f>IF(L984="nio",0,IF(L984&gt;0,VLOOKUP(H984,'3-Productie normen'!A:P,VLOOKUP(L984,'3-Productie normen'!$B$31:$C$45,2,FALSE),FALSE)))/VLOOKUP(B984,'2-Kosten per locatie'!$A$13:$D$30,4,FALSE)</f>
        <v>0</v>
      </c>
      <c r="P984" s="81" t="str">
        <f>VLOOKUP(H984,'3-Productie normen'!A:T,20,FALSE)</f>
        <v>V</v>
      </c>
      <c r="Q984" s="457"/>
      <c r="S984" s="359">
        <f t="shared" si="86"/>
        <v>38.400000000000006</v>
      </c>
    </row>
    <row r="985" spans="1:19" ht="14.1" customHeight="1">
      <c r="A985" s="71" t="e">
        <f t="shared" si="89"/>
        <v>#REF!</v>
      </c>
      <c r="B985" s="50" t="s">
        <v>672</v>
      </c>
      <c r="C985" s="50" t="s">
        <v>688</v>
      </c>
      <c r="D985" s="431" t="s">
        <v>863</v>
      </c>
      <c r="E985" s="429" t="s">
        <v>517</v>
      </c>
      <c r="F985" s="349" t="s">
        <v>296</v>
      </c>
      <c r="G985" s="85" t="s">
        <v>282</v>
      </c>
      <c r="H985" s="64" t="s">
        <v>540</v>
      </c>
      <c r="I985" s="85" t="s">
        <v>645</v>
      </c>
      <c r="J985" s="342">
        <v>42.3</v>
      </c>
      <c r="K985" s="353">
        <f t="shared" si="90"/>
        <v>255</v>
      </c>
      <c r="L985" s="354">
        <v>255</v>
      </c>
      <c r="M985" s="458" t="str">
        <f>IF(L985="nio","",VLOOKUP(L985,'3-Productie normen'!$B$31:$H$45,3,FALSE))</f>
        <v>5 x per week (52 weken)</v>
      </c>
      <c r="N985" s="355" t="e">
        <f t="shared" si="88"/>
        <v>#DIV/0!</v>
      </c>
      <c r="O985" s="356">
        <f>IF(L985="nio",0,IF(L985&gt;0,VLOOKUP(H985,'3-Productie normen'!A:P,VLOOKUP(L985,'3-Productie normen'!$B$31:$C$45,2,FALSE),FALSE)))/VLOOKUP(B985,'2-Kosten per locatie'!$A$13:$D$30,4,FALSE)</f>
        <v>0</v>
      </c>
      <c r="P985" s="81" t="str">
        <f>VLOOKUP(H985,'3-Productie normen'!A:T,20,FALSE)</f>
        <v>V</v>
      </c>
      <c r="Q985" s="457" t="s">
        <v>832</v>
      </c>
      <c r="S985" s="359">
        <f t="shared" ref="S985:S1048" si="91">IF(L985="nio",0,K985*J985)</f>
        <v>10786.5</v>
      </c>
    </row>
    <row r="986" spans="1:19" ht="14.1" customHeight="1">
      <c r="A986" s="71" t="e">
        <f t="shared" si="89"/>
        <v>#REF!</v>
      </c>
      <c r="B986" s="50" t="s">
        <v>672</v>
      </c>
      <c r="C986" s="50" t="s">
        <v>688</v>
      </c>
      <c r="D986" s="431" t="s">
        <v>863</v>
      </c>
      <c r="E986" s="429" t="s">
        <v>517</v>
      </c>
      <c r="F986" s="349" t="s">
        <v>297</v>
      </c>
      <c r="G986" s="85" t="s">
        <v>554</v>
      </c>
      <c r="H986" s="64" t="s">
        <v>874</v>
      </c>
      <c r="I986" s="85" t="s">
        <v>91</v>
      </c>
      <c r="J986" s="342">
        <v>0</v>
      </c>
      <c r="K986" s="353" t="str">
        <f t="shared" si="90"/>
        <v>nio</v>
      </c>
      <c r="L986" s="354" t="s">
        <v>659</v>
      </c>
      <c r="M986" s="458" t="str">
        <f>IF(L986="nio","",VLOOKUP(L986,'3-Productie normen'!$B$31:$H$45,3,FALSE))</f>
        <v/>
      </c>
      <c r="N986" s="355">
        <f t="shared" si="88"/>
        <v>0</v>
      </c>
      <c r="O986" s="356">
        <f>IF(L986="nio",0,IF(L986&gt;0,VLOOKUP(H986,'3-Productie normen'!A:P,VLOOKUP(L986,'3-Productie normen'!$B$31:$C$45,2,FALSE),FALSE)))/VLOOKUP(B986,'2-Kosten per locatie'!$A$13:$D$30,4,FALSE)</f>
        <v>0</v>
      </c>
      <c r="P986" s="81">
        <f>VLOOKUP(H986,'3-Productie normen'!A:T,20,FALSE)</f>
        <v>0</v>
      </c>
      <c r="Q986" s="457" t="s">
        <v>649</v>
      </c>
      <c r="S986" s="359">
        <f t="shared" si="91"/>
        <v>0</v>
      </c>
    </row>
    <row r="987" spans="1:19" ht="14.1" customHeight="1">
      <c r="A987" s="71" t="e">
        <f t="shared" si="89"/>
        <v>#REF!</v>
      </c>
      <c r="B987" s="50" t="s">
        <v>672</v>
      </c>
      <c r="C987" s="50" t="s">
        <v>688</v>
      </c>
      <c r="D987" s="431" t="s">
        <v>863</v>
      </c>
      <c r="E987" s="429" t="s">
        <v>517</v>
      </c>
      <c r="F987" s="349" t="s">
        <v>298</v>
      </c>
      <c r="G987" s="85" t="s">
        <v>555</v>
      </c>
      <c r="H987" s="64" t="s">
        <v>874</v>
      </c>
      <c r="I987" s="85" t="s">
        <v>91</v>
      </c>
      <c r="J987" s="342">
        <v>0</v>
      </c>
      <c r="K987" s="353" t="str">
        <f t="shared" si="90"/>
        <v>nio</v>
      </c>
      <c r="L987" s="354" t="s">
        <v>659</v>
      </c>
      <c r="M987" s="458" t="str">
        <f>IF(L987="nio","",VLOOKUP(L987,'3-Productie normen'!$B$31:$H$45,3,FALSE))</f>
        <v/>
      </c>
      <c r="N987" s="355">
        <f t="shared" si="88"/>
        <v>0</v>
      </c>
      <c r="O987" s="356">
        <f>IF(L987="nio",0,IF(L987&gt;0,VLOOKUP(H987,'3-Productie normen'!A:P,VLOOKUP(L987,'3-Productie normen'!$B$31:$C$45,2,FALSE),FALSE)))/VLOOKUP(B987,'2-Kosten per locatie'!$A$13:$D$30,4,FALSE)</f>
        <v>0</v>
      </c>
      <c r="P987" s="81">
        <f>VLOOKUP(H987,'3-Productie normen'!A:T,20,FALSE)</f>
        <v>0</v>
      </c>
      <c r="Q987" s="457"/>
      <c r="S987" s="359">
        <f t="shared" si="91"/>
        <v>0</v>
      </c>
    </row>
    <row r="988" spans="1:19" ht="14.1" customHeight="1">
      <c r="A988" s="71" t="e">
        <f t="shared" si="89"/>
        <v>#REF!</v>
      </c>
      <c r="B988" s="50" t="s">
        <v>672</v>
      </c>
      <c r="C988" s="50" t="s">
        <v>688</v>
      </c>
      <c r="D988" s="431" t="s">
        <v>863</v>
      </c>
      <c r="E988" s="429" t="s">
        <v>517</v>
      </c>
      <c r="F988" s="349" t="s">
        <v>299</v>
      </c>
      <c r="G988" s="85" t="s">
        <v>556</v>
      </c>
      <c r="H988" s="64" t="s">
        <v>874</v>
      </c>
      <c r="I988" s="85" t="s">
        <v>641</v>
      </c>
      <c r="J988" s="342">
        <v>0</v>
      </c>
      <c r="K988" s="353" t="str">
        <f t="shared" si="90"/>
        <v>nio</v>
      </c>
      <c r="L988" s="354" t="s">
        <v>659</v>
      </c>
      <c r="M988" s="458" t="str">
        <f>IF(L988="nio","",VLOOKUP(L988,'3-Productie normen'!$B$31:$H$45,3,FALSE))</f>
        <v/>
      </c>
      <c r="N988" s="355">
        <f t="shared" si="88"/>
        <v>0</v>
      </c>
      <c r="O988" s="356">
        <f>IF(L988="nio",0,IF(L988&gt;0,VLOOKUP(H988,'3-Productie normen'!A:P,VLOOKUP(L988,'3-Productie normen'!$B$31:$C$45,2,FALSE),FALSE)))/VLOOKUP(B988,'2-Kosten per locatie'!$A$13:$D$30,4,FALSE)</f>
        <v>0</v>
      </c>
      <c r="P988" s="81">
        <f>VLOOKUP(H988,'3-Productie normen'!A:T,20,FALSE)</f>
        <v>0</v>
      </c>
      <c r="Q988" s="457" t="s">
        <v>649</v>
      </c>
      <c r="S988" s="359">
        <f t="shared" si="91"/>
        <v>0</v>
      </c>
    </row>
    <row r="989" spans="1:19" ht="14.1" customHeight="1">
      <c r="A989" s="71" t="e">
        <f t="shared" si="89"/>
        <v>#REF!</v>
      </c>
      <c r="B989" s="50" t="s">
        <v>672</v>
      </c>
      <c r="C989" s="50" t="s">
        <v>688</v>
      </c>
      <c r="D989" s="431" t="s">
        <v>849</v>
      </c>
      <c r="E989" s="429" t="s">
        <v>248</v>
      </c>
      <c r="F989" s="349" t="s">
        <v>557</v>
      </c>
      <c r="G989" s="85" t="s">
        <v>185</v>
      </c>
      <c r="H989" s="80" t="s">
        <v>866</v>
      </c>
      <c r="I989" s="85" t="s">
        <v>645</v>
      </c>
      <c r="J989" s="342">
        <v>2.2999999999999998</v>
      </c>
      <c r="K989" s="353">
        <f t="shared" si="90"/>
        <v>52</v>
      </c>
      <c r="L989" s="354">
        <v>52</v>
      </c>
      <c r="M989" s="458" t="str">
        <f>IF(L989="nio","",VLOOKUP(L989,'3-Productie normen'!$B$31:$H$45,3,FALSE))</f>
        <v>1 x per week (52 weken)</v>
      </c>
      <c r="N989" s="355" t="e">
        <f t="shared" si="88"/>
        <v>#DIV/0!</v>
      </c>
      <c r="O989" s="356">
        <f>IF(L989="nio",0,IF(L989&gt;0,VLOOKUP(H989,'3-Productie normen'!A:P,VLOOKUP(L989,'3-Productie normen'!$B$31:$C$45,2,FALSE),FALSE)))/VLOOKUP(B989,'2-Kosten per locatie'!$A$13:$D$30,4,FALSE)</f>
        <v>0</v>
      </c>
      <c r="P989" s="81" t="str">
        <f>VLOOKUP(H989,'3-Productie normen'!A:T,20,FALSE)</f>
        <v>V</v>
      </c>
      <c r="Q989" s="457"/>
      <c r="S989" s="359">
        <f t="shared" si="91"/>
        <v>119.6</v>
      </c>
    </row>
    <row r="990" spans="1:19" ht="14.1" customHeight="1">
      <c r="A990" s="71" t="e">
        <f t="shared" si="89"/>
        <v>#REF!</v>
      </c>
      <c r="B990" s="50" t="s">
        <v>672</v>
      </c>
      <c r="C990" s="50" t="s">
        <v>688</v>
      </c>
      <c r="D990" s="431" t="s">
        <v>849</v>
      </c>
      <c r="E990" s="429" t="s">
        <v>248</v>
      </c>
      <c r="F990" s="349" t="s">
        <v>249</v>
      </c>
      <c r="G990" s="85" t="s">
        <v>282</v>
      </c>
      <c r="H990" s="439" t="s">
        <v>195</v>
      </c>
      <c r="I990" s="85" t="s">
        <v>645</v>
      </c>
      <c r="J990" s="342">
        <v>20.6</v>
      </c>
      <c r="K990" s="353">
        <f t="shared" si="90"/>
        <v>255</v>
      </c>
      <c r="L990" s="354">
        <v>255</v>
      </c>
      <c r="M990" s="458" t="str">
        <f>IF(L990="nio","",VLOOKUP(L990,'3-Productie normen'!$B$31:$H$45,3,FALSE))</f>
        <v>5 x per week (52 weken)</v>
      </c>
      <c r="N990" s="355" t="e">
        <f t="shared" si="88"/>
        <v>#DIV/0!</v>
      </c>
      <c r="O990" s="356">
        <f>IF(L990="nio",0,IF(L990&gt;0,VLOOKUP(H990,'3-Productie normen'!A:P,VLOOKUP(L990,'3-Productie normen'!$B$31:$C$45,2,FALSE),FALSE)))/VLOOKUP(B990,'2-Kosten per locatie'!$A$13:$D$30,4,FALSE)</f>
        <v>0</v>
      </c>
      <c r="P990" s="81" t="str">
        <f>VLOOKUP(H990,'3-Productie normen'!A:T,20,FALSE)</f>
        <v>V</v>
      </c>
      <c r="Q990" s="457" t="s">
        <v>833</v>
      </c>
      <c r="S990" s="359">
        <f t="shared" si="91"/>
        <v>5253</v>
      </c>
    </row>
    <row r="991" spans="1:19" ht="14.1" customHeight="1">
      <c r="A991" s="71" t="e">
        <f t="shared" si="89"/>
        <v>#REF!</v>
      </c>
      <c r="B991" s="50" t="s">
        <v>672</v>
      </c>
      <c r="C991" s="50" t="s">
        <v>688</v>
      </c>
      <c r="D991" s="431" t="s">
        <v>849</v>
      </c>
      <c r="E991" s="429" t="s">
        <v>248</v>
      </c>
      <c r="F991" s="349" t="s">
        <v>251</v>
      </c>
      <c r="G991" s="85" t="s">
        <v>252</v>
      </c>
      <c r="H991" s="64" t="s">
        <v>540</v>
      </c>
      <c r="I991" s="85" t="s">
        <v>645</v>
      </c>
      <c r="J991" s="342">
        <v>65.599999999999994</v>
      </c>
      <c r="K991" s="353">
        <f t="shared" si="90"/>
        <v>255</v>
      </c>
      <c r="L991" s="354">
        <v>255</v>
      </c>
      <c r="M991" s="458" t="str">
        <f>IF(L991="nio","",VLOOKUP(L991,'3-Productie normen'!$B$31:$H$45,3,FALSE))</f>
        <v>5 x per week (52 weken)</v>
      </c>
      <c r="N991" s="355" t="e">
        <f t="shared" si="88"/>
        <v>#DIV/0!</v>
      </c>
      <c r="O991" s="356">
        <f>IF(L991="nio",0,IF(L991&gt;0,VLOOKUP(H991,'3-Productie normen'!A:P,VLOOKUP(L991,'3-Productie normen'!$B$31:$C$45,2,FALSE),FALSE)))/VLOOKUP(B991,'2-Kosten per locatie'!$A$13:$D$30,4,FALSE)</f>
        <v>0</v>
      </c>
      <c r="P991" s="81" t="str">
        <f>VLOOKUP(H991,'3-Productie normen'!A:T,20,FALSE)</f>
        <v>V</v>
      </c>
      <c r="Q991" s="457"/>
      <c r="S991" s="359">
        <f t="shared" si="91"/>
        <v>16728</v>
      </c>
    </row>
    <row r="992" spans="1:19" ht="14.1" customHeight="1">
      <c r="A992" s="71" t="e">
        <f t="shared" si="89"/>
        <v>#REF!</v>
      </c>
      <c r="B992" s="50" t="s">
        <v>672</v>
      </c>
      <c r="C992" s="50" t="s">
        <v>688</v>
      </c>
      <c r="D992" s="431" t="s">
        <v>849</v>
      </c>
      <c r="E992" s="429" t="s">
        <v>248</v>
      </c>
      <c r="F992" s="349" t="s">
        <v>253</v>
      </c>
      <c r="G992" s="85" t="s">
        <v>282</v>
      </c>
      <c r="H992" s="64" t="s">
        <v>540</v>
      </c>
      <c r="I992" s="85" t="s">
        <v>645</v>
      </c>
      <c r="J992" s="342">
        <v>49.1</v>
      </c>
      <c r="K992" s="353">
        <f t="shared" si="90"/>
        <v>255</v>
      </c>
      <c r="L992" s="354">
        <v>255</v>
      </c>
      <c r="M992" s="458" t="str">
        <f>IF(L992="nio","",VLOOKUP(L992,'3-Productie normen'!$B$31:$H$45,3,FALSE))</f>
        <v>5 x per week (52 weken)</v>
      </c>
      <c r="N992" s="355" t="e">
        <f t="shared" si="88"/>
        <v>#DIV/0!</v>
      </c>
      <c r="O992" s="356">
        <f>IF(L992="nio",0,IF(L992&gt;0,VLOOKUP(H992,'3-Productie normen'!A:P,VLOOKUP(L992,'3-Productie normen'!$B$31:$C$45,2,FALSE),FALSE)))/VLOOKUP(B992,'2-Kosten per locatie'!$A$13:$D$30,4,FALSE)</f>
        <v>0</v>
      </c>
      <c r="P992" s="81" t="str">
        <f>VLOOKUP(H992,'3-Productie normen'!A:T,20,FALSE)</f>
        <v>V</v>
      </c>
      <c r="Q992" s="457" t="s">
        <v>834</v>
      </c>
      <c r="S992" s="359">
        <f t="shared" si="91"/>
        <v>12520.5</v>
      </c>
    </row>
    <row r="993" spans="1:19" ht="14.1" customHeight="1">
      <c r="A993" s="71" t="e">
        <f t="shared" si="89"/>
        <v>#REF!</v>
      </c>
      <c r="B993" s="50" t="s">
        <v>672</v>
      </c>
      <c r="C993" s="50" t="s">
        <v>688</v>
      </c>
      <c r="D993" s="431" t="s">
        <v>849</v>
      </c>
      <c r="E993" s="429" t="s">
        <v>248</v>
      </c>
      <c r="F993" s="349" t="s">
        <v>255</v>
      </c>
      <c r="G993" s="85" t="s">
        <v>282</v>
      </c>
      <c r="H993" s="64" t="s">
        <v>540</v>
      </c>
      <c r="I993" s="85" t="s">
        <v>645</v>
      </c>
      <c r="J993" s="342">
        <v>50.3</v>
      </c>
      <c r="K993" s="353">
        <f t="shared" si="90"/>
        <v>255</v>
      </c>
      <c r="L993" s="354">
        <v>255</v>
      </c>
      <c r="M993" s="458" t="str">
        <f>IF(L993="nio","",VLOOKUP(L993,'3-Productie normen'!$B$31:$H$45,3,FALSE))</f>
        <v>5 x per week (52 weken)</v>
      </c>
      <c r="N993" s="355" t="e">
        <f t="shared" si="88"/>
        <v>#DIV/0!</v>
      </c>
      <c r="O993" s="356">
        <f>IF(L993="nio",0,IF(L993&gt;0,VLOOKUP(H993,'3-Productie normen'!A:P,VLOOKUP(L993,'3-Productie normen'!$B$31:$C$45,2,FALSE),FALSE)))/VLOOKUP(B993,'2-Kosten per locatie'!$A$13:$D$30,4,FALSE)</f>
        <v>0</v>
      </c>
      <c r="P993" s="81" t="str">
        <f>VLOOKUP(H993,'3-Productie normen'!A:T,20,FALSE)</f>
        <v>V</v>
      </c>
      <c r="Q993" s="457" t="s">
        <v>834</v>
      </c>
      <c r="S993" s="359">
        <f t="shared" si="91"/>
        <v>12826.5</v>
      </c>
    </row>
    <row r="994" spans="1:19" ht="14.1" customHeight="1">
      <c r="A994" s="71" t="e">
        <f t="shared" si="89"/>
        <v>#REF!</v>
      </c>
      <c r="B994" s="50" t="s">
        <v>672</v>
      </c>
      <c r="C994" s="50" t="s">
        <v>688</v>
      </c>
      <c r="D994" s="431" t="s">
        <v>849</v>
      </c>
      <c r="E994" s="429" t="s">
        <v>248</v>
      </c>
      <c r="F994" s="349" t="s">
        <v>257</v>
      </c>
      <c r="G994" s="85" t="s">
        <v>282</v>
      </c>
      <c r="H994" s="64" t="s">
        <v>540</v>
      </c>
      <c r="I994" s="85" t="s">
        <v>645</v>
      </c>
      <c r="J994" s="342">
        <v>48.8</v>
      </c>
      <c r="K994" s="353">
        <f t="shared" si="90"/>
        <v>255</v>
      </c>
      <c r="L994" s="354">
        <v>255</v>
      </c>
      <c r="M994" s="458" t="str">
        <f>IF(L994="nio","",VLOOKUP(L994,'3-Productie normen'!$B$31:$H$45,3,FALSE))</f>
        <v>5 x per week (52 weken)</v>
      </c>
      <c r="N994" s="355" t="e">
        <f t="shared" si="88"/>
        <v>#DIV/0!</v>
      </c>
      <c r="O994" s="356">
        <f>IF(L994="nio",0,IF(L994&gt;0,VLOOKUP(H994,'3-Productie normen'!A:P,VLOOKUP(L994,'3-Productie normen'!$B$31:$C$45,2,FALSE),FALSE)))/VLOOKUP(B994,'2-Kosten per locatie'!$A$13:$D$30,4,FALSE)</f>
        <v>0</v>
      </c>
      <c r="P994" s="81" t="str">
        <f>VLOOKUP(H994,'3-Productie normen'!A:T,20,FALSE)</f>
        <v>V</v>
      </c>
      <c r="Q994" s="457" t="s">
        <v>834</v>
      </c>
      <c r="S994" s="359">
        <f t="shared" si="91"/>
        <v>12444</v>
      </c>
    </row>
    <row r="995" spans="1:19" ht="14.1" customHeight="1">
      <c r="A995" s="71" t="e">
        <f t="shared" si="89"/>
        <v>#REF!</v>
      </c>
      <c r="B995" s="50" t="s">
        <v>672</v>
      </c>
      <c r="C995" s="50" t="s">
        <v>688</v>
      </c>
      <c r="D995" s="431" t="s">
        <v>849</v>
      </c>
      <c r="E995" s="429" t="s">
        <v>248</v>
      </c>
      <c r="F995" s="349" t="s">
        <v>258</v>
      </c>
      <c r="G995" s="85" t="s">
        <v>282</v>
      </c>
      <c r="H995" s="439" t="s">
        <v>195</v>
      </c>
      <c r="I995" s="85" t="s">
        <v>645</v>
      </c>
      <c r="J995" s="342">
        <v>26.7</v>
      </c>
      <c r="K995" s="353">
        <f t="shared" si="90"/>
        <v>255</v>
      </c>
      <c r="L995" s="354">
        <v>255</v>
      </c>
      <c r="M995" s="458" t="str">
        <f>IF(L995="nio","",VLOOKUP(L995,'3-Productie normen'!$B$31:$H$45,3,FALSE))</f>
        <v>5 x per week (52 weken)</v>
      </c>
      <c r="N995" s="355" t="e">
        <f t="shared" si="88"/>
        <v>#DIV/0!</v>
      </c>
      <c r="O995" s="356">
        <f>IF(L995="nio",0,IF(L995&gt;0,VLOOKUP(H995,'3-Productie normen'!A:P,VLOOKUP(L995,'3-Productie normen'!$B$31:$C$45,2,FALSE),FALSE)))/VLOOKUP(B995,'2-Kosten per locatie'!$A$13:$D$30,4,FALSE)</f>
        <v>0</v>
      </c>
      <c r="P995" s="81" t="str">
        <f>VLOOKUP(H995,'3-Productie normen'!A:T,20,FALSE)</f>
        <v>V</v>
      </c>
      <c r="Q995" s="457" t="s">
        <v>817</v>
      </c>
      <c r="S995" s="359">
        <f t="shared" si="91"/>
        <v>6808.5</v>
      </c>
    </row>
    <row r="996" spans="1:19" ht="14.1" customHeight="1">
      <c r="A996" s="71" t="e">
        <f t="shared" si="89"/>
        <v>#REF!</v>
      </c>
      <c r="B996" s="50" t="s">
        <v>672</v>
      </c>
      <c r="C996" s="50" t="s">
        <v>688</v>
      </c>
      <c r="D996" s="431" t="s">
        <v>849</v>
      </c>
      <c r="E996" s="429" t="s">
        <v>248</v>
      </c>
      <c r="F996" s="349" t="s">
        <v>259</v>
      </c>
      <c r="G996" s="85" t="s">
        <v>478</v>
      </c>
      <c r="H996" s="439" t="s">
        <v>195</v>
      </c>
      <c r="I996" s="85" t="s">
        <v>645</v>
      </c>
      <c r="J996" s="342">
        <v>2.7</v>
      </c>
      <c r="K996" s="353">
        <f t="shared" si="90"/>
        <v>255</v>
      </c>
      <c r="L996" s="354">
        <v>255</v>
      </c>
      <c r="M996" s="458" t="str">
        <f>IF(L996="nio","",VLOOKUP(L996,'3-Productie normen'!$B$31:$H$45,3,FALSE))</f>
        <v>5 x per week (52 weken)</v>
      </c>
      <c r="N996" s="355" t="e">
        <f t="shared" si="88"/>
        <v>#DIV/0!</v>
      </c>
      <c r="O996" s="356">
        <f>IF(L996="nio",0,IF(L996&gt;0,VLOOKUP(H996,'3-Productie normen'!A:P,VLOOKUP(L996,'3-Productie normen'!$B$31:$C$45,2,FALSE),FALSE)))/VLOOKUP(B996,'2-Kosten per locatie'!$A$13:$D$30,4,FALSE)</f>
        <v>0</v>
      </c>
      <c r="P996" s="81" t="str">
        <f>VLOOKUP(H996,'3-Productie normen'!A:T,20,FALSE)</f>
        <v>V</v>
      </c>
      <c r="Q996" s="457"/>
      <c r="S996" s="359">
        <f t="shared" si="91"/>
        <v>688.5</v>
      </c>
    </row>
    <row r="997" spans="1:19" ht="14.1" customHeight="1">
      <c r="A997" s="71" t="e">
        <f t="shared" si="89"/>
        <v>#REF!</v>
      </c>
      <c r="B997" s="50" t="s">
        <v>672</v>
      </c>
      <c r="C997" s="50" t="s">
        <v>688</v>
      </c>
      <c r="D997" s="431" t="s">
        <v>849</v>
      </c>
      <c r="E997" s="429" t="s">
        <v>248</v>
      </c>
      <c r="F997" s="349" t="s">
        <v>260</v>
      </c>
      <c r="G997" s="85" t="s">
        <v>223</v>
      </c>
      <c r="H997" s="85" t="s">
        <v>16</v>
      </c>
      <c r="I997" s="85" t="s">
        <v>636</v>
      </c>
      <c r="J997" s="342">
        <v>6.4</v>
      </c>
      <c r="K997" s="353">
        <f t="shared" si="90"/>
        <v>255</v>
      </c>
      <c r="L997" s="354">
        <v>255</v>
      </c>
      <c r="M997" s="458" t="str">
        <f>IF(L997="nio","",VLOOKUP(L997,'3-Productie normen'!$B$31:$H$45,3,FALSE))</f>
        <v>5 x per week (52 weken)</v>
      </c>
      <c r="N997" s="355" t="e">
        <f t="shared" si="88"/>
        <v>#DIV/0!</v>
      </c>
      <c r="O997" s="356">
        <f>IF(L997="nio",0,IF(L997&gt;0,VLOOKUP(H997,'3-Productie normen'!A:P,VLOOKUP(L997,'3-Productie normen'!$B$31:$C$45,2,FALSE),FALSE)))/VLOOKUP(B997,'2-Kosten per locatie'!$A$13:$D$30,4,FALSE)</f>
        <v>0</v>
      </c>
      <c r="P997" s="81" t="str">
        <f>VLOOKUP(H997,'3-Productie normen'!A:T,20,FALSE)</f>
        <v>S</v>
      </c>
      <c r="Q997" s="457" t="s">
        <v>835</v>
      </c>
      <c r="S997" s="359">
        <f t="shared" si="91"/>
        <v>1632</v>
      </c>
    </row>
    <row r="998" spans="1:19" ht="14.1" customHeight="1">
      <c r="A998" s="71" t="e">
        <f t="shared" si="89"/>
        <v>#REF!</v>
      </c>
      <c r="B998" s="50" t="s">
        <v>672</v>
      </c>
      <c r="C998" s="50" t="s">
        <v>688</v>
      </c>
      <c r="D998" s="431" t="s">
        <v>849</v>
      </c>
      <c r="E998" s="429" t="s">
        <v>248</v>
      </c>
      <c r="F998" s="349" t="s">
        <v>261</v>
      </c>
      <c r="G998" s="85" t="s">
        <v>198</v>
      </c>
      <c r="H998" s="439" t="s">
        <v>195</v>
      </c>
      <c r="I998" s="85" t="s">
        <v>645</v>
      </c>
      <c r="J998" s="342">
        <v>3.8</v>
      </c>
      <c r="K998" s="353">
        <f t="shared" si="90"/>
        <v>255</v>
      </c>
      <c r="L998" s="354">
        <v>255</v>
      </c>
      <c r="M998" s="458" t="str">
        <f>IF(L998="nio","",VLOOKUP(L998,'3-Productie normen'!$B$31:$H$45,3,FALSE))</f>
        <v>5 x per week (52 weken)</v>
      </c>
      <c r="N998" s="355" t="e">
        <f t="shared" si="88"/>
        <v>#DIV/0!</v>
      </c>
      <c r="O998" s="356">
        <f>IF(L998="nio",0,IF(L998&gt;0,VLOOKUP(H998,'3-Productie normen'!A:P,VLOOKUP(L998,'3-Productie normen'!$B$31:$C$45,2,FALSE),FALSE)))/VLOOKUP(B998,'2-Kosten per locatie'!$A$13:$D$30,4,FALSE)</f>
        <v>0</v>
      </c>
      <c r="P998" s="81" t="str">
        <f>VLOOKUP(H998,'3-Productie normen'!A:T,20,FALSE)</f>
        <v>V</v>
      </c>
      <c r="Q998" s="457"/>
      <c r="S998" s="359">
        <f t="shared" si="91"/>
        <v>969</v>
      </c>
    </row>
    <row r="999" spans="1:19" ht="14.1" customHeight="1">
      <c r="A999" s="71" t="e">
        <f t="shared" si="89"/>
        <v>#REF!</v>
      </c>
      <c r="B999" s="50" t="s">
        <v>672</v>
      </c>
      <c r="C999" s="50" t="s">
        <v>688</v>
      </c>
      <c r="D999" s="431" t="s">
        <v>849</v>
      </c>
      <c r="E999" s="429" t="s">
        <v>248</v>
      </c>
      <c r="F999" s="349" t="s">
        <v>262</v>
      </c>
      <c r="G999" s="85" t="s">
        <v>546</v>
      </c>
      <c r="H999" s="50" t="s">
        <v>16</v>
      </c>
      <c r="I999" s="85" t="s">
        <v>636</v>
      </c>
      <c r="J999" s="342">
        <v>2.1</v>
      </c>
      <c r="K999" s="353">
        <f t="shared" si="90"/>
        <v>255</v>
      </c>
      <c r="L999" s="354">
        <v>255</v>
      </c>
      <c r="M999" s="458" t="str">
        <f>IF(L999="nio","",VLOOKUP(L999,'3-Productie normen'!$B$31:$H$45,3,FALSE))</f>
        <v>5 x per week (52 weken)</v>
      </c>
      <c r="N999" s="355" t="e">
        <f t="shared" si="88"/>
        <v>#DIV/0!</v>
      </c>
      <c r="O999" s="356">
        <f>IF(L999="nio",0,IF(L999&gt;0,VLOOKUP(H999,'3-Productie normen'!A:P,VLOOKUP(L999,'3-Productie normen'!$B$31:$C$45,2,FALSE),FALSE)))/VLOOKUP(B999,'2-Kosten per locatie'!$A$13:$D$30,4,FALSE)</f>
        <v>0</v>
      </c>
      <c r="P999" s="81" t="str">
        <f>VLOOKUP(H999,'3-Productie normen'!A:T,20,FALSE)</f>
        <v>S</v>
      </c>
      <c r="Q999" s="457" t="s">
        <v>819</v>
      </c>
      <c r="S999" s="359">
        <f t="shared" si="91"/>
        <v>535.5</v>
      </c>
    </row>
    <row r="1000" spans="1:19" ht="14.1" customHeight="1">
      <c r="A1000" s="71" t="e">
        <f t="shared" si="89"/>
        <v>#REF!</v>
      </c>
      <c r="B1000" s="50" t="s">
        <v>672</v>
      </c>
      <c r="C1000" s="50" t="s">
        <v>688</v>
      </c>
      <c r="D1000" s="431" t="s">
        <v>849</v>
      </c>
      <c r="E1000" s="429" t="s">
        <v>248</v>
      </c>
      <c r="F1000" s="349" t="s">
        <v>263</v>
      </c>
      <c r="G1000" s="85" t="s">
        <v>89</v>
      </c>
      <c r="H1000" s="439" t="s">
        <v>195</v>
      </c>
      <c r="I1000" s="85" t="s">
        <v>645</v>
      </c>
      <c r="J1000" s="342">
        <v>20.399999999999999</v>
      </c>
      <c r="K1000" s="353">
        <f t="shared" si="90"/>
        <v>255</v>
      </c>
      <c r="L1000" s="354">
        <v>255</v>
      </c>
      <c r="M1000" s="458" t="str">
        <f>IF(L1000="nio","",VLOOKUP(L1000,'3-Productie normen'!$B$31:$H$45,3,FALSE))</f>
        <v>5 x per week (52 weken)</v>
      </c>
      <c r="N1000" s="355" t="e">
        <f t="shared" si="88"/>
        <v>#DIV/0!</v>
      </c>
      <c r="O1000" s="356">
        <f>IF(L1000="nio",0,IF(L1000&gt;0,VLOOKUP(H1000,'3-Productie normen'!A:P,VLOOKUP(L1000,'3-Productie normen'!$B$31:$C$45,2,FALSE),FALSE)))/VLOOKUP(B1000,'2-Kosten per locatie'!$A$13:$D$30,4,FALSE)</f>
        <v>0</v>
      </c>
      <c r="P1000" s="81" t="str">
        <f>VLOOKUP(H1000,'3-Productie normen'!A:T,20,FALSE)</f>
        <v>V</v>
      </c>
      <c r="Q1000" s="457"/>
      <c r="S1000" s="359">
        <f t="shared" si="91"/>
        <v>5202</v>
      </c>
    </row>
    <row r="1001" spans="1:19" ht="14.1" customHeight="1">
      <c r="A1001" s="71" t="e">
        <f t="shared" si="89"/>
        <v>#REF!</v>
      </c>
      <c r="B1001" s="50" t="s">
        <v>672</v>
      </c>
      <c r="C1001" s="50" t="s">
        <v>688</v>
      </c>
      <c r="D1001" s="431" t="s">
        <v>849</v>
      </c>
      <c r="E1001" s="429" t="s">
        <v>248</v>
      </c>
      <c r="F1001" s="349" t="s">
        <v>263</v>
      </c>
      <c r="G1001" s="85" t="s">
        <v>89</v>
      </c>
      <c r="H1001" s="439" t="s">
        <v>195</v>
      </c>
      <c r="I1001" s="85" t="s">
        <v>638</v>
      </c>
      <c r="J1001" s="342">
        <v>15.1</v>
      </c>
      <c r="K1001" s="353">
        <f t="shared" si="90"/>
        <v>255</v>
      </c>
      <c r="L1001" s="354">
        <v>255</v>
      </c>
      <c r="M1001" s="458" t="str">
        <f>IF(L1001="nio","",VLOOKUP(L1001,'3-Productie normen'!$B$31:$H$45,3,FALSE))</f>
        <v>5 x per week (52 weken)</v>
      </c>
      <c r="N1001" s="355" t="e">
        <f t="shared" si="88"/>
        <v>#DIV/0!</v>
      </c>
      <c r="O1001" s="356">
        <f>IF(L1001="nio",0,IF(L1001&gt;0,VLOOKUP(H1001,'3-Productie normen'!A:P,VLOOKUP(L1001,'3-Productie normen'!$B$31:$C$45,2,FALSE),FALSE)))/VLOOKUP(B1001,'2-Kosten per locatie'!$A$13:$D$30,4,FALSE)</f>
        <v>0</v>
      </c>
      <c r="P1001" s="81" t="str">
        <f>VLOOKUP(H1001,'3-Productie normen'!A:T,20,FALSE)</f>
        <v>V</v>
      </c>
      <c r="Q1001" s="457"/>
      <c r="S1001" s="359">
        <f t="shared" si="91"/>
        <v>3850.5</v>
      </c>
    </row>
    <row r="1002" spans="1:19" ht="14.1" customHeight="1">
      <c r="A1002" s="71" t="e">
        <f t="shared" si="89"/>
        <v>#REF!</v>
      </c>
      <c r="B1002" s="50" t="s">
        <v>672</v>
      </c>
      <c r="C1002" s="50" t="s">
        <v>688</v>
      </c>
      <c r="D1002" s="431" t="s">
        <v>849</v>
      </c>
      <c r="E1002" s="429" t="s">
        <v>248</v>
      </c>
      <c r="F1002" s="349" t="s">
        <v>264</v>
      </c>
      <c r="G1002" s="85" t="s">
        <v>478</v>
      </c>
      <c r="H1002" s="439" t="s">
        <v>195</v>
      </c>
      <c r="I1002" s="85" t="s">
        <v>645</v>
      </c>
      <c r="J1002" s="342">
        <v>18.7</v>
      </c>
      <c r="K1002" s="353">
        <f t="shared" si="90"/>
        <v>255</v>
      </c>
      <c r="L1002" s="354">
        <v>255</v>
      </c>
      <c r="M1002" s="458" t="str">
        <f>IF(L1002="nio","",VLOOKUP(L1002,'3-Productie normen'!$B$31:$H$45,3,FALSE))</f>
        <v>5 x per week (52 weken)</v>
      </c>
      <c r="N1002" s="355" t="e">
        <f t="shared" si="88"/>
        <v>#DIV/0!</v>
      </c>
      <c r="O1002" s="356">
        <f>IF(L1002="nio",0,IF(L1002&gt;0,VLOOKUP(H1002,'3-Productie normen'!A:P,VLOOKUP(L1002,'3-Productie normen'!$B$31:$C$45,2,FALSE),FALSE)))/VLOOKUP(B1002,'2-Kosten per locatie'!$A$13:$D$30,4,FALSE)</f>
        <v>0</v>
      </c>
      <c r="P1002" s="81" t="str">
        <f>VLOOKUP(H1002,'3-Productie normen'!A:T,20,FALSE)</f>
        <v>V</v>
      </c>
      <c r="Q1002" s="457"/>
      <c r="S1002" s="359">
        <f t="shared" si="91"/>
        <v>4768.5</v>
      </c>
    </row>
    <row r="1003" spans="1:19" ht="14.1" customHeight="1">
      <c r="A1003" s="71" t="e">
        <f t="shared" si="89"/>
        <v>#REF!</v>
      </c>
      <c r="B1003" s="50" t="s">
        <v>672</v>
      </c>
      <c r="C1003" s="50" t="s">
        <v>688</v>
      </c>
      <c r="D1003" s="431" t="s">
        <v>849</v>
      </c>
      <c r="E1003" s="429" t="s">
        <v>248</v>
      </c>
      <c r="F1003" s="349" t="s">
        <v>265</v>
      </c>
      <c r="G1003" s="85" t="s">
        <v>478</v>
      </c>
      <c r="H1003" s="439" t="s">
        <v>195</v>
      </c>
      <c r="I1003" s="85" t="s">
        <v>645</v>
      </c>
      <c r="J1003" s="342">
        <v>5.9</v>
      </c>
      <c r="K1003" s="353">
        <f t="shared" si="90"/>
        <v>255</v>
      </c>
      <c r="L1003" s="354">
        <v>255</v>
      </c>
      <c r="M1003" s="458" t="str">
        <f>IF(L1003="nio","",VLOOKUP(L1003,'3-Productie normen'!$B$31:$H$45,3,FALSE))</f>
        <v>5 x per week (52 weken)</v>
      </c>
      <c r="N1003" s="355" t="e">
        <f t="shared" si="88"/>
        <v>#DIV/0!</v>
      </c>
      <c r="O1003" s="356">
        <f>IF(L1003="nio",0,IF(L1003&gt;0,VLOOKUP(H1003,'3-Productie normen'!A:P,VLOOKUP(L1003,'3-Productie normen'!$B$31:$C$45,2,FALSE),FALSE)))/VLOOKUP(B1003,'2-Kosten per locatie'!$A$13:$D$30,4,FALSE)</f>
        <v>0</v>
      </c>
      <c r="P1003" s="81" t="str">
        <f>VLOOKUP(H1003,'3-Productie normen'!A:T,20,FALSE)</f>
        <v>V</v>
      </c>
      <c r="Q1003" s="457"/>
      <c r="S1003" s="359">
        <f t="shared" si="91"/>
        <v>1504.5</v>
      </c>
    </row>
    <row r="1004" spans="1:19" ht="14.1" customHeight="1">
      <c r="A1004" s="71" t="e">
        <f t="shared" si="89"/>
        <v>#REF!</v>
      </c>
      <c r="B1004" s="50" t="s">
        <v>672</v>
      </c>
      <c r="C1004" s="50" t="s">
        <v>688</v>
      </c>
      <c r="D1004" s="431" t="s">
        <v>849</v>
      </c>
      <c r="E1004" s="429" t="s">
        <v>248</v>
      </c>
      <c r="F1004" s="349" t="s">
        <v>266</v>
      </c>
      <c r="G1004" s="85" t="s">
        <v>282</v>
      </c>
      <c r="H1004" s="439" t="s">
        <v>195</v>
      </c>
      <c r="I1004" s="85" t="s">
        <v>645</v>
      </c>
      <c r="J1004" s="342">
        <v>27.3</v>
      </c>
      <c r="K1004" s="353">
        <f t="shared" si="90"/>
        <v>255</v>
      </c>
      <c r="L1004" s="354">
        <v>255</v>
      </c>
      <c r="M1004" s="458" t="str">
        <f>IF(L1004="nio","",VLOOKUP(L1004,'3-Productie normen'!$B$31:$H$45,3,FALSE))</f>
        <v>5 x per week (52 weken)</v>
      </c>
      <c r="N1004" s="355" t="e">
        <f t="shared" si="88"/>
        <v>#DIV/0!</v>
      </c>
      <c r="O1004" s="356">
        <f>IF(L1004="nio",0,IF(L1004&gt;0,VLOOKUP(H1004,'3-Productie normen'!A:P,VLOOKUP(L1004,'3-Productie normen'!$B$31:$C$45,2,FALSE),FALSE)))/VLOOKUP(B1004,'2-Kosten per locatie'!$A$13:$D$30,4,FALSE)</f>
        <v>0</v>
      </c>
      <c r="P1004" s="81" t="str">
        <f>VLOOKUP(H1004,'3-Productie normen'!A:T,20,FALSE)</f>
        <v>V</v>
      </c>
      <c r="Q1004" s="457" t="s">
        <v>817</v>
      </c>
      <c r="S1004" s="359">
        <f t="shared" si="91"/>
        <v>6961.5</v>
      </c>
    </row>
    <row r="1005" spans="1:19" ht="14.1" customHeight="1">
      <c r="A1005" s="71" t="e">
        <f t="shared" si="89"/>
        <v>#REF!</v>
      </c>
      <c r="B1005" s="50" t="s">
        <v>672</v>
      </c>
      <c r="C1005" s="50" t="s">
        <v>688</v>
      </c>
      <c r="D1005" s="431" t="s">
        <v>849</v>
      </c>
      <c r="E1005" s="429" t="s">
        <v>248</v>
      </c>
      <c r="F1005" s="349" t="s">
        <v>267</v>
      </c>
      <c r="G1005" s="85" t="s">
        <v>478</v>
      </c>
      <c r="H1005" s="439" t="s">
        <v>195</v>
      </c>
      <c r="I1005" s="85" t="s">
        <v>645</v>
      </c>
      <c r="J1005" s="342">
        <v>2.7</v>
      </c>
      <c r="K1005" s="353">
        <f t="shared" si="90"/>
        <v>255</v>
      </c>
      <c r="L1005" s="354">
        <v>255</v>
      </c>
      <c r="M1005" s="458" t="str">
        <f>IF(L1005="nio","",VLOOKUP(L1005,'3-Productie normen'!$B$31:$H$45,3,FALSE))</f>
        <v>5 x per week (52 weken)</v>
      </c>
      <c r="N1005" s="355" t="e">
        <f t="shared" si="88"/>
        <v>#DIV/0!</v>
      </c>
      <c r="O1005" s="356">
        <f>IF(L1005="nio",0,IF(L1005&gt;0,VLOOKUP(H1005,'3-Productie normen'!A:P,VLOOKUP(L1005,'3-Productie normen'!$B$31:$C$45,2,FALSE),FALSE)))/VLOOKUP(B1005,'2-Kosten per locatie'!$A$13:$D$30,4,FALSE)</f>
        <v>0</v>
      </c>
      <c r="P1005" s="81" t="str">
        <f>VLOOKUP(H1005,'3-Productie normen'!A:T,20,FALSE)</f>
        <v>V</v>
      </c>
      <c r="Q1005" s="457"/>
      <c r="S1005" s="359">
        <f t="shared" si="91"/>
        <v>688.5</v>
      </c>
    </row>
    <row r="1006" spans="1:19" ht="14.1" customHeight="1">
      <c r="A1006" s="71" t="e">
        <f t="shared" si="89"/>
        <v>#REF!</v>
      </c>
      <c r="B1006" s="50" t="s">
        <v>672</v>
      </c>
      <c r="C1006" s="50" t="s">
        <v>688</v>
      </c>
      <c r="D1006" s="431" t="s">
        <v>849</v>
      </c>
      <c r="E1006" s="429" t="s">
        <v>248</v>
      </c>
      <c r="F1006" s="349" t="s">
        <v>268</v>
      </c>
      <c r="G1006" s="85" t="s">
        <v>546</v>
      </c>
      <c r="H1006" s="85" t="s">
        <v>16</v>
      </c>
      <c r="I1006" s="85" t="s">
        <v>636</v>
      </c>
      <c r="J1006" s="342">
        <v>6.4</v>
      </c>
      <c r="K1006" s="353">
        <f t="shared" si="90"/>
        <v>255</v>
      </c>
      <c r="L1006" s="354">
        <v>255</v>
      </c>
      <c r="M1006" s="458" t="str">
        <f>IF(L1006="nio","",VLOOKUP(L1006,'3-Productie normen'!$B$31:$H$45,3,FALSE))</f>
        <v>5 x per week (52 weken)</v>
      </c>
      <c r="N1006" s="355" t="e">
        <f t="shared" si="88"/>
        <v>#DIV/0!</v>
      </c>
      <c r="O1006" s="356">
        <f>IF(L1006="nio",0,IF(L1006&gt;0,VLOOKUP(H1006,'3-Productie normen'!A:P,VLOOKUP(L1006,'3-Productie normen'!$B$31:$C$45,2,FALSE),FALSE)))/VLOOKUP(B1006,'2-Kosten per locatie'!$A$13:$D$30,4,FALSE)</f>
        <v>0</v>
      </c>
      <c r="P1006" s="81" t="str">
        <f>VLOOKUP(H1006,'3-Productie normen'!A:T,20,FALSE)</f>
        <v>S</v>
      </c>
      <c r="Q1006" s="457" t="s">
        <v>836</v>
      </c>
      <c r="S1006" s="359">
        <f t="shared" si="91"/>
        <v>1632</v>
      </c>
    </row>
    <row r="1007" spans="1:19" ht="14.1" customHeight="1">
      <c r="A1007" s="71" t="e">
        <f t="shared" si="89"/>
        <v>#REF!</v>
      </c>
      <c r="B1007" s="50" t="s">
        <v>672</v>
      </c>
      <c r="C1007" s="50" t="s">
        <v>688</v>
      </c>
      <c r="D1007" s="431" t="s">
        <v>849</v>
      </c>
      <c r="E1007" s="429" t="s">
        <v>248</v>
      </c>
      <c r="F1007" s="349" t="s">
        <v>269</v>
      </c>
      <c r="G1007" s="85" t="s">
        <v>277</v>
      </c>
      <c r="H1007" s="85" t="s">
        <v>200</v>
      </c>
      <c r="I1007" s="85" t="s">
        <v>645</v>
      </c>
      <c r="J1007" s="342">
        <v>6.2</v>
      </c>
      <c r="K1007" s="353">
        <f t="shared" si="90"/>
        <v>104</v>
      </c>
      <c r="L1007" s="354">
        <v>104</v>
      </c>
      <c r="M1007" s="458" t="str">
        <f>IF(L1007="nio","",VLOOKUP(L1007,'3-Productie normen'!$B$31:$H$45,3,FALSE))</f>
        <v>2x per week (52 weken)</v>
      </c>
      <c r="N1007" s="355" t="e">
        <f t="shared" si="88"/>
        <v>#DIV/0!</v>
      </c>
      <c r="O1007" s="356">
        <f>IF(L1007="nio",0,IF(L1007&gt;0,VLOOKUP(H1007,'3-Productie normen'!A:P,VLOOKUP(L1007,'3-Productie normen'!$B$31:$C$45,2,FALSE),FALSE)))/VLOOKUP(B1007,'2-Kosten per locatie'!$A$13:$D$30,4,FALSE)</f>
        <v>0</v>
      </c>
      <c r="P1007" s="81" t="str">
        <f>VLOOKUP(H1007,'3-Productie normen'!A:T,20,FALSE)</f>
        <v>B</v>
      </c>
      <c r="Q1007" s="457" t="s">
        <v>837</v>
      </c>
      <c r="S1007" s="359">
        <f t="shared" si="91"/>
        <v>644.80000000000007</v>
      </c>
    </row>
    <row r="1008" spans="1:19" ht="14.1" customHeight="1">
      <c r="A1008" s="71" t="e">
        <f t="shared" si="89"/>
        <v>#REF!</v>
      </c>
      <c r="B1008" s="50" t="s">
        <v>672</v>
      </c>
      <c r="C1008" s="50" t="s">
        <v>688</v>
      </c>
      <c r="D1008" s="431" t="s">
        <v>849</v>
      </c>
      <c r="E1008" s="429" t="s">
        <v>248</v>
      </c>
      <c r="F1008" s="349" t="s">
        <v>271</v>
      </c>
      <c r="G1008" s="85" t="s">
        <v>283</v>
      </c>
      <c r="H1008" s="85" t="s">
        <v>200</v>
      </c>
      <c r="I1008" s="85" t="s">
        <v>645</v>
      </c>
      <c r="J1008" s="342">
        <v>7.6</v>
      </c>
      <c r="K1008" s="353">
        <f t="shared" si="90"/>
        <v>52</v>
      </c>
      <c r="L1008" s="354">
        <v>52</v>
      </c>
      <c r="M1008" s="458" t="str">
        <f>IF(L1008="nio","",VLOOKUP(L1008,'3-Productie normen'!$B$31:$H$45,3,FALSE))</f>
        <v>1 x per week (52 weken)</v>
      </c>
      <c r="N1008" s="355" t="e">
        <f t="shared" si="88"/>
        <v>#DIV/0!</v>
      </c>
      <c r="O1008" s="356">
        <f>IF(L1008="nio",0,IF(L1008&gt;0,VLOOKUP(H1008,'3-Productie normen'!A:P,VLOOKUP(L1008,'3-Productie normen'!$B$31:$C$45,2,FALSE),FALSE)))/VLOOKUP(B1008,'2-Kosten per locatie'!$A$13:$D$30,4,FALSE)</f>
        <v>0</v>
      </c>
      <c r="P1008" s="81" t="str">
        <f>VLOOKUP(H1008,'3-Productie normen'!A:T,20,FALSE)</f>
        <v>B</v>
      </c>
      <c r="Q1008" s="457"/>
      <c r="S1008" s="359">
        <f t="shared" si="91"/>
        <v>395.2</v>
      </c>
    </row>
    <row r="1009" spans="1:19" ht="14.1" customHeight="1">
      <c r="A1009" s="71" t="e">
        <f t="shared" si="89"/>
        <v>#REF!</v>
      </c>
      <c r="B1009" s="50" t="s">
        <v>672</v>
      </c>
      <c r="C1009" s="50" t="s">
        <v>688</v>
      </c>
      <c r="D1009" s="431" t="s">
        <v>849</v>
      </c>
      <c r="E1009" s="429" t="s">
        <v>248</v>
      </c>
      <c r="F1009" s="349" t="s">
        <v>272</v>
      </c>
      <c r="G1009" s="85" t="s">
        <v>546</v>
      </c>
      <c r="H1009" s="85" t="s">
        <v>16</v>
      </c>
      <c r="I1009" s="85" t="s">
        <v>636</v>
      </c>
      <c r="J1009" s="342">
        <v>3.6</v>
      </c>
      <c r="K1009" s="353">
        <f t="shared" si="90"/>
        <v>255</v>
      </c>
      <c r="L1009" s="354">
        <v>255</v>
      </c>
      <c r="M1009" s="458" t="str">
        <f>IF(L1009="nio","",VLOOKUP(L1009,'3-Productie normen'!$B$31:$H$45,3,FALSE))</f>
        <v>5 x per week (52 weken)</v>
      </c>
      <c r="N1009" s="355" t="e">
        <f t="shared" si="88"/>
        <v>#DIV/0!</v>
      </c>
      <c r="O1009" s="356">
        <f>IF(L1009="nio",0,IF(L1009&gt;0,VLOOKUP(H1009,'3-Productie normen'!A:P,VLOOKUP(L1009,'3-Productie normen'!$B$31:$C$45,2,FALSE),FALSE)))/VLOOKUP(B1009,'2-Kosten per locatie'!$A$13:$D$30,4,FALSE)</f>
        <v>0</v>
      </c>
      <c r="P1009" s="81" t="str">
        <f>VLOOKUP(H1009,'3-Productie normen'!A:T,20,FALSE)</f>
        <v>S</v>
      </c>
      <c r="Q1009" s="457" t="s">
        <v>820</v>
      </c>
      <c r="S1009" s="359">
        <f t="shared" si="91"/>
        <v>918</v>
      </c>
    </row>
    <row r="1010" spans="1:19" ht="14.1" customHeight="1">
      <c r="A1010" s="71" t="e">
        <f t="shared" si="89"/>
        <v>#REF!</v>
      </c>
      <c r="B1010" s="50" t="s">
        <v>672</v>
      </c>
      <c r="C1010" s="50" t="s">
        <v>688</v>
      </c>
      <c r="D1010" s="431" t="s">
        <v>849</v>
      </c>
      <c r="E1010" s="429" t="s">
        <v>248</v>
      </c>
      <c r="F1010" s="349" t="s">
        <v>273</v>
      </c>
      <c r="G1010" s="85" t="s">
        <v>212</v>
      </c>
      <c r="H1010" s="62" t="s">
        <v>855</v>
      </c>
      <c r="I1010" s="85" t="s">
        <v>636</v>
      </c>
      <c r="J1010" s="342">
        <v>4.2</v>
      </c>
      <c r="K1010" s="353">
        <f t="shared" si="90"/>
        <v>12</v>
      </c>
      <c r="L1010" s="354">
        <v>12</v>
      </c>
      <c r="M1010" s="458" t="str">
        <f>IF(L1010="nio","",VLOOKUP(L1010,'3-Productie normen'!$B$31:$H$45,3,FALSE))</f>
        <v>1 x per maand</v>
      </c>
      <c r="N1010" s="355" t="e">
        <f t="shared" si="88"/>
        <v>#DIV/0!</v>
      </c>
      <c r="O1010" s="356">
        <f>IF(L1010="nio",0,IF(L1010&gt;0,VLOOKUP(H1010,'3-Productie normen'!A:P,VLOOKUP(L1010,'3-Productie normen'!$B$31:$C$45,2,FALSE),FALSE)))/VLOOKUP(B1010,'2-Kosten per locatie'!$A$13:$D$30,4,FALSE)</f>
        <v>0</v>
      </c>
      <c r="P1010" s="81" t="str">
        <f>VLOOKUP(H1010,'3-Productie normen'!A:T,20,FALSE)</f>
        <v>V</v>
      </c>
      <c r="Q1010" s="457" t="s">
        <v>822</v>
      </c>
      <c r="S1010" s="359">
        <f t="shared" si="91"/>
        <v>50.400000000000006</v>
      </c>
    </row>
    <row r="1011" spans="1:19" ht="14.1" customHeight="1">
      <c r="A1011" s="71" t="e">
        <f t="shared" si="89"/>
        <v>#REF!</v>
      </c>
      <c r="B1011" s="50" t="s">
        <v>672</v>
      </c>
      <c r="C1011" s="50" t="s">
        <v>688</v>
      </c>
      <c r="D1011" s="431" t="s">
        <v>849</v>
      </c>
      <c r="E1011" s="429" t="s">
        <v>248</v>
      </c>
      <c r="F1011" s="349" t="s">
        <v>274</v>
      </c>
      <c r="G1011" s="85" t="s">
        <v>282</v>
      </c>
      <c r="H1011" s="64" t="s">
        <v>540</v>
      </c>
      <c r="I1011" s="85" t="s">
        <v>645</v>
      </c>
      <c r="J1011" s="342">
        <v>50</v>
      </c>
      <c r="K1011" s="353">
        <f t="shared" si="90"/>
        <v>255</v>
      </c>
      <c r="L1011" s="354">
        <v>255</v>
      </c>
      <c r="M1011" s="458" t="str">
        <f>IF(L1011="nio","",VLOOKUP(L1011,'3-Productie normen'!$B$31:$H$45,3,FALSE))</f>
        <v>5 x per week (52 weken)</v>
      </c>
      <c r="N1011" s="355" t="e">
        <f t="shared" si="88"/>
        <v>#DIV/0!</v>
      </c>
      <c r="O1011" s="356">
        <f>IF(L1011="nio",0,IF(L1011&gt;0,VLOOKUP(H1011,'3-Productie normen'!A:P,VLOOKUP(L1011,'3-Productie normen'!$B$31:$C$45,2,FALSE),FALSE)))/VLOOKUP(B1011,'2-Kosten per locatie'!$A$13:$D$30,4,FALSE)</f>
        <v>0</v>
      </c>
      <c r="P1011" s="81" t="str">
        <f>VLOOKUP(H1011,'3-Productie normen'!A:T,20,FALSE)</f>
        <v>V</v>
      </c>
      <c r="Q1011" s="457" t="s">
        <v>838</v>
      </c>
      <c r="S1011" s="359">
        <f t="shared" si="91"/>
        <v>12750</v>
      </c>
    </row>
    <row r="1012" spans="1:19" ht="14.1" customHeight="1">
      <c r="A1012" s="71" t="e">
        <f t="shared" si="89"/>
        <v>#REF!</v>
      </c>
      <c r="B1012" s="50" t="s">
        <v>672</v>
      </c>
      <c r="C1012" s="50" t="s">
        <v>688</v>
      </c>
      <c r="D1012" s="431" t="s">
        <v>849</v>
      </c>
      <c r="E1012" s="429" t="s">
        <v>248</v>
      </c>
      <c r="F1012" s="349" t="s">
        <v>275</v>
      </c>
      <c r="G1012" s="85" t="s">
        <v>282</v>
      </c>
      <c r="H1012" s="64" t="s">
        <v>540</v>
      </c>
      <c r="I1012" s="85" t="s">
        <v>645</v>
      </c>
      <c r="J1012" s="342">
        <v>50.8</v>
      </c>
      <c r="K1012" s="353">
        <f t="shared" si="90"/>
        <v>255</v>
      </c>
      <c r="L1012" s="354">
        <v>255</v>
      </c>
      <c r="M1012" s="458" t="str">
        <f>IF(L1012="nio","",VLOOKUP(L1012,'3-Productie normen'!$B$31:$H$45,3,FALSE))</f>
        <v>5 x per week (52 weken)</v>
      </c>
      <c r="N1012" s="355" t="e">
        <f t="shared" si="88"/>
        <v>#DIV/0!</v>
      </c>
      <c r="O1012" s="356">
        <f>IF(L1012="nio",0,IF(L1012&gt;0,VLOOKUP(H1012,'3-Productie normen'!A:P,VLOOKUP(L1012,'3-Productie normen'!$B$31:$C$45,2,FALSE),FALSE)))/VLOOKUP(B1012,'2-Kosten per locatie'!$A$13:$D$30,4,FALSE)</f>
        <v>0</v>
      </c>
      <c r="P1012" s="81" t="str">
        <f>VLOOKUP(H1012,'3-Productie normen'!A:T,20,FALSE)</f>
        <v>V</v>
      </c>
      <c r="Q1012" s="457" t="s">
        <v>838</v>
      </c>
      <c r="S1012" s="359">
        <f t="shared" si="91"/>
        <v>12954</v>
      </c>
    </row>
    <row r="1013" spans="1:19" ht="14.1" customHeight="1">
      <c r="A1013" s="71" t="e">
        <f t="shared" si="89"/>
        <v>#REF!</v>
      </c>
      <c r="B1013" s="50" t="s">
        <v>672</v>
      </c>
      <c r="C1013" s="50" t="s">
        <v>688</v>
      </c>
      <c r="D1013" s="431" t="s">
        <v>849</v>
      </c>
      <c r="E1013" s="429" t="s">
        <v>248</v>
      </c>
      <c r="F1013" s="349" t="s">
        <v>485</v>
      </c>
      <c r="G1013" s="85" t="s">
        <v>282</v>
      </c>
      <c r="H1013" s="439" t="s">
        <v>195</v>
      </c>
      <c r="I1013" s="85" t="s">
        <v>645</v>
      </c>
      <c r="J1013" s="342">
        <v>16</v>
      </c>
      <c r="K1013" s="353">
        <f t="shared" si="90"/>
        <v>255</v>
      </c>
      <c r="L1013" s="354">
        <v>255</v>
      </c>
      <c r="M1013" s="458" t="str">
        <f>IF(L1013="nio","",VLOOKUP(L1013,'3-Productie normen'!$B$31:$H$45,3,FALSE))</f>
        <v>5 x per week (52 weken)</v>
      </c>
      <c r="N1013" s="355" t="e">
        <f t="shared" si="88"/>
        <v>#DIV/0!</v>
      </c>
      <c r="O1013" s="356">
        <f>IF(L1013="nio",0,IF(L1013&gt;0,VLOOKUP(H1013,'3-Productie normen'!A:P,VLOOKUP(L1013,'3-Productie normen'!$B$31:$C$45,2,FALSE),FALSE)))/VLOOKUP(B1013,'2-Kosten per locatie'!$A$13:$D$30,4,FALSE)</f>
        <v>0</v>
      </c>
      <c r="P1013" s="81" t="str">
        <f>VLOOKUP(H1013,'3-Productie normen'!A:T,20,FALSE)</f>
        <v>V</v>
      </c>
      <c r="Q1013" s="457" t="s">
        <v>839</v>
      </c>
      <c r="S1013" s="359">
        <f t="shared" si="91"/>
        <v>4080</v>
      </c>
    </row>
    <row r="1014" spans="1:19" ht="14.1" customHeight="1">
      <c r="A1014" s="71" t="e">
        <f t="shared" si="89"/>
        <v>#REF!</v>
      </c>
      <c r="B1014" s="50" t="s">
        <v>672</v>
      </c>
      <c r="C1014" s="50" t="s">
        <v>688</v>
      </c>
      <c r="D1014" s="431" t="s">
        <v>849</v>
      </c>
      <c r="E1014" s="429" t="s">
        <v>248</v>
      </c>
      <c r="F1014" s="349" t="s">
        <v>486</v>
      </c>
      <c r="G1014" s="85" t="s">
        <v>459</v>
      </c>
      <c r="H1014" s="439" t="s">
        <v>195</v>
      </c>
      <c r="I1014" s="85" t="s">
        <v>645</v>
      </c>
      <c r="J1014" s="342">
        <v>21.7</v>
      </c>
      <c r="K1014" s="353">
        <f t="shared" si="90"/>
        <v>255</v>
      </c>
      <c r="L1014" s="354">
        <v>255</v>
      </c>
      <c r="M1014" s="458" t="str">
        <f>IF(L1014="nio","",VLOOKUP(L1014,'3-Productie normen'!$B$31:$H$45,3,FALSE))</f>
        <v>5 x per week (52 weken)</v>
      </c>
      <c r="N1014" s="355" t="e">
        <f t="shared" si="88"/>
        <v>#DIV/0!</v>
      </c>
      <c r="O1014" s="356">
        <f>IF(L1014="nio",0,IF(L1014&gt;0,VLOOKUP(H1014,'3-Productie normen'!A:P,VLOOKUP(L1014,'3-Productie normen'!$B$31:$C$45,2,FALSE),FALSE)))/VLOOKUP(B1014,'2-Kosten per locatie'!$A$13:$D$30,4,FALSE)</f>
        <v>0</v>
      </c>
      <c r="P1014" s="81" t="str">
        <f>VLOOKUP(H1014,'3-Productie normen'!A:T,20,FALSE)</f>
        <v>V</v>
      </c>
      <c r="Q1014" s="457"/>
      <c r="S1014" s="359">
        <f t="shared" si="91"/>
        <v>5533.5</v>
      </c>
    </row>
    <row r="1015" spans="1:19" ht="14.1" customHeight="1">
      <c r="A1015" s="71" t="e">
        <f t="shared" si="89"/>
        <v>#REF!</v>
      </c>
      <c r="B1015" s="50" t="s">
        <v>672</v>
      </c>
      <c r="C1015" s="50" t="s">
        <v>688</v>
      </c>
      <c r="D1015" s="431" t="s">
        <v>849</v>
      </c>
      <c r="E1015" s="429" t="s">
        <v>248</v>
      </c>
      <c r="F1015" s="349" t="s">
        <v>487</v>
      </c>
      <c r="G1015" s="85" t="s">
        <v>321</v>
      </c>
      <c r="H1015" s="439" t="s">
        <v>195</v>
      </c>
      <c r="I1015" s="85" t="s">
        <v>645</v>
      </c>
      <c r="J1015" s="342">
        <v>45.8</v>
      </c>
      <c r="K1015" s="353">
        <f t="shared" si="90"/>
        <v>255</v>
      </c>
      <c r="L1015" s="354">
        <v>255</v>
      </c>
      <c r="M1015" s="458" t="str">
        <f>IF(L1015="nio","",VLOOKUP(L1015,'3-Productie normen'!$B$31:$H$45,3,FALSE))</f>
        <v>5 x per week (52 weken)</v>
      </c>
      <c r="N1015" s="355" t="e">
        <f t="shared" si="88"/>
        <v>#DIV/0!</v>
      </c>
      <c r="O1015" s="356">
        <f>IF(L1015="nio",0,IF(L1015&gt;0,VLOOKUP(H1015,'3-Productie normen'!A:P,VLOOKUP(L1015,'3-Productie normen'!$B$31:$C$45,2,FALSE),FALSE)))/VLOOKUP(B1015,'2-Kosten per locatie'!$A$13:$D$30,4,FALSE)</f>
        <v>0</v>
      </c>
      <c r="P1015" s="81" t="str">
        <f>VLOOKUP(H1015,'3-Productie normen'!A:T,20,FALSE)</f>
        <v>V</v>
      </c>
      <c r="Q1015" s="457" t="s">
        <v>840</v>
      </c>
      <c r="S1015" s="359">
        <f t="shared" si="91"/>
        <v>11679</v>
      </c>
    </row>
    <row r="1016" spans="1:19" ht="14.1" customHeight="1">
      <c r="A1016" s="71" t="e">
        <f t="shared" si="89"/>
        <v>#REF!</v>
      </c>
      <c r="B1016" s="50" t="s">
        <v>672</v>
      </c>
      <c r="C1016" s="50" t="s">
        <v>688</v>
      </c>
      <c r="D1016" s="431" t="s">
        <v>849</v>
      </c>
      <c r="E1016" s="429" t="s">
        <v>248</v>
      </c>
      <c r="F1016" s="349" t="s">
        <v>488</v>
      </c>
      <c r="G1016" s="85" t="s">
        <v>541</v>
      </c>
      <c r="H1016" s="64" t="s">
        <v>540</v>
      </c>
      <c r="I1016" s="85" t="s">
        <v>658</v>
      </c>
      <c r="J1016" s="342">
        <v>33.1</v>
      </c>
      <c r="K1016" s="353">
        <f t="shared" si="90"/>
        <v>255</v>
      </c>
      <c r="L1016" s="354">
        <v>255</v>
      </c>
      <c r="M1016" s="458" t="str">
        <f>IF(L1016="nio","",VLOOKUP(L1016,'3-Productie normen'!$B$31:$H$45,3,FALSE))</f>
        <v>5 x per week (52 weken)</v>
      </c>
      <c r="N1016" s="355" t="e">
        <f t="shared" si="88"/>
        <v>#DIV/0!</v>
      </c>
      <c r="O1016" s="356">
        <f>IF(L1016="nio",0,IF(L1016&gt;0,VLOOKUP(H1016,'3-Productie normen'!A:P,VLOOKUP(L1016,'3-Productie normen'!$B$31:$C$45,2,FALSE),FALSE)))/VLOOKUP(B1016,'2-Kosten per locatie'!$A$13:$D$30,4,FALSE)</f>
        <v>0</v>
      </c>
      <c r="P1016" s="81" t="str">
        <f>VLOOKUP(H1016,'3-Productie normen'!A:T,20,FALSE)</f>
        <v>V</v>
      </c>
      <c r="Q1016" s="457"/>
      <c r="S1016" s="359">
        <f t="shared" si="91"/>
        <v>8440.5</v>
      </c>
    </row>
    <row r="1017" spans="1:19" ht="14.1" customHeight="1">
      <c r="A1017" s="71" t="e">
        <f t="shared" si="89"/>
        <v>#REF!</v>
      </c>
      <c r="B1017" s="50" t="s">
        <v>672</v>
      </c>
      <c r="C1017" s="50" t="s">
        <v>688</v>
      </c>
      <c r="D1017" s="431" t="s">
        <v>849</v>
      </c>
      <c r="E1017" s="429" t="s">
        <v>248</v>
      </c>
      <c r="F1017" s="349" t="s">
        <v>489</v>
      </c>
      <c r="G1017" s="85" t="s">
        <v>198</v>
      </c>
      <c r="H1017" s="439" t="s">
        <v>195</v>
      </c>
      <c r="I1017" s="85" t="s">
        <v>645</v>
      </c>
      <c r="J1017" s="342">
        <v>16.2</v>
      </c>
      <c r="K1017" s="353">
        <f t="shared" si="90"/>
        <v>255</v>
      </c>
      <c r="L1017" s="354">
        <v>255</v>
      </c>
      <c r="M1017" s="458" t="str">
        <f>IF(L1017="nio","",VLOOKUP(L1017,'3-Productie normen'!$B$31:$H$45,3,FALSE))</f>
        <v>5 x per week (52 weken)</v>
      </c>
      <c r="N1017" s="355" t="e">
        <f t="shared" si="88"/>
        <v>#DIV/0!</v>
      </c>
      <c r="O1017" s="356">
        <f>IF(L1017="nio",0,IF(L1017&gt;0,VLOOKUP(H1017,'3-Productie normen'!A:P,VLOOKUP(L1017,'3-Productie normen'!$B$31:$C$45,2,FALSE),FALSE)))/VLOOKUP(B1017,'2-Kosten per locatie'!$A$13:$D$30,4,FALSE)</f>
        <v>0</v>
      </c>
      <c r="P1017" s="81" t="str">
        <f>VLOOKUP(H1017,'3-Productie normen'!A:T,20,FALSE)</f>
        <v>V</v>
      </c>
      <c r="Q1017" s="457"/>
      <c r="S1017" s="359">
        <f t="shared" si="91"/>
        <v>4131</v>
      </c>
    </row>
    <row r="1018" spans="1:19" ht="14.1" customHeight="1">
      <c r="A1018" s="71" t="e">
        <f t="shared" si="89"/>
        <v>#REF!</v>
      </c>
      <c r="B1018" s="50" t="s">
        <v>673</v>
      </c>
      <c r="C1018" s="50" t="s">
        <v>689</v>
      </c>
      <c r="D1018" s="431" t="s">
        <v>850</v>
      </c>
      <c r="E1018" s="429" t="s">
        <v>517</v>
      </c>
      <c r="F1018" s="349" t="s">
        <v>558</v>
      </c>
      <c r="G1018" s="85" t="s">
        <v>89</v>
      </c>
      <c r="H1018" s="439" t="s">
        <v>195</v>
      </c>
      <c r="I1018" s="85" t="s">
        <v>638</v>
      </c>
      <c r="J1018" s="342">
        <v>7.18</v>
      </c>
      <c r="K1018" s="353">
        <f t="shared" si="90"/>
        <v>255</v>
      </c>
      <c r="L1018" s="354">
        <v>255</v>
      </c>
      <c r="M1018" s="458" t="str">
        <f>IF(L1018="nio","",VLOOKUP(L1018,'3-Productie normen'!$B$31:$H$45,3,FALSE))</f>
        <v>5 x per week (52 weken)</v>
      </c>
      <c r="N1018" s="355" t="e">
        <f t="shared" si="88"/>
        <v>#DIV/0!</v>
      </c>
      <c r="O1018" s="356">
        <f>IF(L1018="nio",0,IF(L1018&gt;0,VLOOKUP(H1018,'3-Productie normen'!A:P,VLOOKUP(L1018,'3-Productie normen'!$B$31:$C$45,2,FALSE),FALSE)))/VLOOKUP(B1018,'2-Kosten per locatie'!$A$13:$D$30,4,FALSE)</f>
        <v>0</v>
      </c>
      <c r="P1018" s="81" t="str">
        <f>VLOOKUP(H1018,'3-Productie normen'!A:T,20,FALSE)</f>
        <v>V</v>
      </c>
      <c r="Q1018" s="457"/>
      <c r="S1018" s="359">
        <f t="shared" si="91"/>
        <v>1830.8999999999999</v>
      </c>
    </row>
    <row r="1019" spans="1:19" ht="14.1" customHeight="1">
      <c r="A1019" s="71" t="e">
        <f t="shared" si="89"/>
        <v>#REF!</v>
      </c>
      <c r="B1019" s="50" t="s">
        <v>673</v>
      </c>
      <c r="C1019" s="50" t="s">
        <v>689</v>
      </c>
      <c r="D1019" s="431" t="s">
        <v>850</v>
      </c>
      <c r="E1019" s="429" t="s">
        <v>517</v>
      </c>
      <c r="F1019" s="349" t="s">
        <v>559</v>
      </c>
      <c r="G1019" s="85" t="s">
        <v>560</v>
      </c>
      <c r="H1019" s="64" t="s">
        <v>874</v>
      </c>
      <c r="I1019" s="85" t="s">
        <v>91</v>
      </c>
      <c r="J1019" s="342">
        <v>0.28999999999999998</v>
      </c>
      <c r="K1019" s="353" t="str">
        <f t="shared" si="90"/>
        <v>nio</v>
      </c>
      <c r="L1019" s="354" t="s">
        <v>659</v>
      </c>
      <c r="M1019" s="458" t="str">
        <f>IF(L1019="nio","",VLOOKUP(L1019,'3-Productie normen'!$B$31:$H$45,3,FALSE))</f>
        <v/>
      </c>
      <c r="N1019" s="355">
        <f t="shared" si="88"/>
        <v>0</v>
      </c>
      <c r="O1019" s="356">
        <f>IF(L1019="nio",0,IF(L1019&gt;0,VLOOKUP(H1019,'3-Productie normen'!A:P,VLOOKUP(L1019,'3-Productie normen'!$B$31:$C$45,2,FALSE),FALSE)))/VLOOKUP(B1019,'2-Kosten per locatie'!$A$13:$D$30,4,FALSE)</f>
        <v>0</v>
      </c>
      <c r="P1019" s="81">
        <f>VLOOKUP(H1019,'3-Productie normen'!A:T,20,FALSE)</f>
        <v>0</v>
      </c>
      <c r="Q1019" s="457" t="s">
        <v>714</v>
      </c>
      <c r="S1019" s="359">
        <f t="shared" si="91"/>
        <v>0</v>
      </c>
    </row>
    <row r="1020" spans="1:19" ht="14.1" customHeight="1">
      <c r="A1020" s="71" t="e">
        <f t="shared" si="89"/>
        <v>#REF!</v>
      </c>
      <c r="B1020" s="50" t="s">
        <v>673</v>
      </c>
      <c r="C1020" s="50" t="s">
        <v>689</v>
      </c>
      <c r="D1020" s="431" t="s">
        <v>850</v>
      </c>
      <c r="E1020" s="429" t="s">
        <v>517</v>
      </c>
      <c r="F1020" s="349" t="s">
        <v>561</v>
      </c>
      <c r="G1020" s="85" t="s">
        <v>560</v>
      </c>
      <c r="H1020" s="64" t="s">
        <v>874</v>
      </c>
      <c r="I1020" s="85" t="s">
        <v>91</v>
      </c>
      <c r="J1020" s="342">
        <v>0.28999999999999998</v>
      </c>
      <c r="K1020" s="353" t="str">
        <f t="shared" si="90"/>
        <v>nio</v>
      </c>
      <c r="L1020" s="354" t="s">
        <v>659</v>
      </c>
      <c r="M1020" s="458" t="str">
        <f>IF(L1020="nio","",VLOOKUP(L1020,'3-Productie normen'!$B$31:$H$45,3,FALSE))</f>
        <v/>
      </c>
      <c r="N1020" s="355">
        <f t="shared" si="88"/>
        <v>0</v>
      </c>
      <c r="O1020" s="356">
        <f>IF(L1020="nio",0,IF(L1020&gt;0,VLOOKUP(H1020,'3-Productie normen'!A:P,VLOOKUP(L1020,'3-Productie normen'!$B$31:$C$45,2,FALSE),FALSE)))/VLOOKUP(B1020,'2-Kosten per locatie'!$A$13:$D$30,4,FALSE)</f>
        <v>0</v>
      </c>
      <c r="P1020" s="81">
        <f>VLOOKUP(H1020,'3-Productie normen'!A:T,20,FALSE)</f>
        <v>0</v>
      </c>
      <c r="Q1020" s="457"/>
      <c r="S1020" s="359">
        <f t="shared" si="91"/>
        <v>0</v>
      </c>
    </row>
    <row r="1021" spans="1:19" ht="14.1" customHeight="1">
      <c r="A1021" s="71" t="e">
        <f t="shared" si="89"/>
        <v>#REF!</v>
      </c>
      <c r="B1021" s="50" t="s">
        <v>673</v>
      </c>
      <c r="C1021" s="50" t="s">
        <v>689</v>
      </c>
      <c r="D1021" s="431" t="s">
        <v>850</v>
      </c>
      <c r="E1021" s="429" t="s">
        <v>517</v>
      </c>
      <c r="F1021" s="349" t="s">
        <v>562</v>
      </c>
      <c r="G1021" s="85" t="s">
        <v>563</v>
      </c>
      <c r="H1021" s="439" t="s">
        <v>195</v>
      </c>
      <c r="I1021" s="85" t="s">
        <v>645</v>
      </c>
      <c r="J1021" s="342">
        <v>4.13</v>
      </c>
      <c r="K1021" s="353">
        <f t="shared" si="90"/>
        <v>255</v>
      </c>
      <c r="L1021" s="354">
        <v>255</v>
      </c>
      <c r="M1021" s="458" t="str">
        <f>IF(L1021="nio","",VLOOKUP(L1021,'3-Productie normen'!$B$31:$H$45,3,FALSE))</f>
        <v>5 x per week (52 weken)</v>
      </c>
      <c r="N1021" s="355" t="e">
        <f t="shared" si="88"/>
        <v>#DIV/0!</v>
      </c>
      <c r="O1021" s="356">
        <f>IF(L1021="nio",0,IF(L1021&gt;0,VLOOKUP(H1021,'3-Productie normen'!A:P,VLOOKUP(L1021,'3-Productie normen'!$B$31:$C$45,2,FALSE),FALSE)))/VLOOKUP(B1021,'2-Kosten per locatie'!$A$13:$D$30,4,FALSE)</f>
        <v>0</v>
      </c>
      <c r="P1021" s="81" t="str">
        <f>VLOOKUP(H1021,'3-Productie normen'!A:T,20,FALSE)</f>
        <v>V</v>
      </c>
      <c r="Q1021" s="457" t="s">
        <v>841</v>
      </c>
      <c r="S1021" s="359">
        <f t="shared" si="91"/>
        <v>1053.1499999999999</v>
      </c>
    </row>
    <row r="1022" spans="1:19" ht="14.1" customHeight="1">
      <c r="A1022" s="71" t="e">
        <f t="shared" si="89"/>
        <v>#REF!</v>
      </c>
      <c r="B1022" s="50" t="s">
        <v>673</v>
      </c>
      <c r="C1022" s="50" t="s">
        <v>689</v>
      </c>
      <c r="D1022" s="431" t="s">
        <v>850</v>
      </c>
      <c r="E1022" s="429" t="s">
        <v>517</v>
      </c>
      <c r="F1022" s="349" t="s">
        <v>564</v>
      </c>
      <c r="G1022" s="85" t="s">
        <v>560</v>
      </c>
      <c r="H1022" s="64" t="s">
        <v>874</v>
      </c>
      <c r="I1022" s="85" t="s">
        <v>91</v>
      </c>
      <c r="J1022" s="342">
        <v>0.41</v>
      </c>
      <c r="K1022" s="353" t="str">
        <f t="shared" si="90"/>
        <v>nio</v>
      </c>
      <c r="L1022" s="354" t="s">
        <v>659</v>
      </c>
      <c r="M1022" s="458" t="str">
        <f>IF(L1022="nio","",VLOOKUP(L1022,'3-Productie normen'!$B$31:$H$45,3,FALSE))</f>
        <v/>
      </c>
      <c r="N1022" s="355">
        <f t="shared" si="88"/>
        <v>0</v>
      </c>
      <c r="O1022" s="356">
        <f>IF(L1022="nio",0,IF(L1022&gt;0,VLOOKUP(H1022,'3-Productie normen'!A:P,VLOOKUP(L1022,'3-Productie normen'!$B$31:$C$45,2,FALSE),FALSE)))/VLOOKUP(B1022,'2-Kosten per locatie'!$A$13:$D$30,4,FALSE)</f>
        <v>0</v>
      </c>
      <c r="P1022" s="81">
        <f>VLOOKUP(H1022,'3-Productie normen'!A:T,20,FALSE)</f>
        <v>0</v>
      </c>
      <c r="Q1022" s="457" t="s">
        <v>842</v>
      </c>
      <c r="S1022" s="359">
        <f t="shared" si="91"/>
        <v>0</v>
      </c>
    </row>
    <row r="1023" spans="1:19" ht="14.1" customHeight="1">
      <c r="A1023" s="71" t="e">
        <f t="shared" si="89"/>
        <v>#REF!</v>
      </c>
      <c r="B1023" s="50" t="s">
        <v>673</v>
      </c>
      <c r="C1023" s="50" t="s">
        <v>689</v>
      </c>
      <c r="D1023" s="431" t="s">
        <v>850</v>
      </c>
      <c r="E1023" s="429" t="s">
        <v>517</v>
      </c>
      <c r="F1023" s="349" t="s">
        <v>565</v>
      </c>
      <c r="G1023" s="85" t="s">
        <v>212</v>
      </c>
      <c r="H1023" s="62" t="s">
        <v>855</v>
      </c>
      <c r="I1023" s="85" t="s">
        <v>90</v>
      </c>
      <c r="J1023" s="342">
        <v>1.1299999999999999</v>
      </c>
      <c r="K1023" s="353">
        <f t="shared" si="90"/>
        <v>12</v>
      </c>
      <c r="L1023" s="354">
        <v>12</v>
      </c>
      <c r="M1023" s="458" t="str">
        <f>IF(L1023="nio","",VLOOKUP(L1023,'3-Productie normen'!$B$31:$H$45,3,FALSE))</f>
        <v>1 x per maand</v>
      </c>
      <c r="N1023" s="355" t="e">
        <f t="shared" si="88"/>
        <v>#DIV/0!</v>
      </c>
      <c r="O1023" s="356">
        <f>IF(L1023="nio",0,IF(L1023&gt;0,VLOOKUP(H1023,'3-Productie normen'!A:P,VLOOKUP(L1023,'3-Productie normen'!$B$31:$C$45,2,FALSE),FALSE)))/VLOOKUP(B1023,'2-Kosten per locatie'!$A$13:$D$30,4,FALSE)</f>
        <v>0</v>
      </c>
      <c r="P1023" s="81" t="str">
        <f>VLOOKUP(H1023,'3-Productie normen'!A:T,20,FALSE)</f>
        <v>V</v>
      </c>
      <c r="Q1023" s="457"/>
      <c r="S1023" s="359">
        <f t="shared" si="91"/>
        <v>13.559999999999999</v>
      </c>
    </row>
    <row r="1024" spans="1:19" ht="14.1" customHeight="1">
      <c r="A1024" s="71" t="e">
        <f t="shared" si="89"/>
        <v>#REF!</v>
      </c>
      <c r="B1024" s="50" t="s">
        <v>673</v>
      </c>
      <c r="C1024" s="50" t="s">
        <v>689</v>
      </c>
      <c r="D1024" s="431" t="s">
        <v>850</v>
      </c>
      <c r="E1024" s="429" t="s">
        <v>517</v>
      </c>
      <c r="F1024" s="349" t="s">
        <v>566</v>
      </c>
      <c r="G1024" s="85" t="s">
        <v>198</v>
      </c>
      <c r="H1024" s="439" t="s">
        <v>195</v>
      </c>
      <c r="I1024" s="85" t="s">
        <v>645</v>
      </c>
      <c r="J1024" s="342">
        <v>93.17</v>
      </c>
      <c r="K1024" s="353">
        <f t="shared" si="90"/>
        <v>255</v>
      </c>
      <c r="L1024" s="354">
        <v>255</v>
      </c>
      <c r="M1024" s="458" t="str">
        <f>IF(L1024="nio","",VLOOKUP(L1024,'3-Productie normen'!$B$31:$H$45,3,FALSE))</f>
        <v>5 x per week (52 weken)</v>
      </c>
      <c r="N1024" s="355" t="e">
        <f t="shared" si="88"/>
        <v>#DIV/0!</v>
      </c>
      <c r="O1024" s="356">
        <f>IF(L1024="nio",0,IF(L1024&gt;0,VLOOKUP(H1024,'3-Productie normen'!A:P,VLOOKUP(L1024,'3-Productie normen'!$B$31:$C$45,2,FALSE),FALSE)))/VLOOKUP(B1024,'2-Kosten per locatie'!$A$13:$D$30,4,FALSE)</f>
        <v>0</v>
      </c>
      <c r="P1024" s="81" t="str">
        <f>VLOOKUP(H1024,'3-Productie normen'!A:T,20,FALSE)</f>
        <v>V</v>
      </c>
      <c r="Q1024" s="457"/>
      <c r="S1024" s="359">
        <f t="shared" si="91"/>
        <v>23758.350000000002</v>
      </c>
    </row>
    <row r="1025" spans="1:19" ht="14.1" customHeight="1">
      <c r="A1025" s="71" t="e">
        <f t="shared" si="89"/>
        <v>#REF!</v>
      </c>
      <c r="B1025" s="50" t="s">
        <v>673</v>
      </c>
      <c r="C1025" s="50" t="s">
        <v>689</v>
      </c>
      <c r="D1025" s="431" t="s">
        <v>850</v>
      </c>
      <c r="E1025" s="429" t="s">
        <v>517</v>
      </c>
      <c r="F1025" s="349" t="s">
        <v>567</v>
      </c>
      <c r="G1025" s="85" t="s">
        <v>568</v>
      </c>
      <c r="H1025" s="64" t="s">
        <v>874</v>
      </c>
      <c r="I1025" s="85" t="s">
        <v>647</v>
      </c>
      <c r="J1025" s="342">
        <v>10.67</v>
      </c>
      <c r="K1025" s="353" t="str">
        <f t="shared" si="90"/>
        <v>nio</v>
      </c>
      <c r="L1025" s="354" t="s">
        <v>659</v>
      </c>
      <c r="M1025" s="458" t="str">
        <f>IF(L1025="nio","",VLOOKUP(L1025,'3-Productie normen'!$B$31:$H$45,3,FALSE))</f>
        <v/>
      </c>
      <c r="N1025" s="355">
        <f t="shared" ref="N1025:N1081" si="92">IF(L1025="nio",0,IF(L1025&gt;0,L1025*J1025/O1025,0))</f>
        <v>0</v>
      </c>
      <c r="O1025" s="356">
        <f>IF(L1025="nio",0,IF(L1025&gt;0,VLOOKUP(H1025,'3-Productie normen'!A:P,VLOOKUP(L1025,'3-Productie normen'!$B$31:$C$45,2,FALSE),FALSE)))/VLOOKUP(B1025,'2-Kosten per locatie'!$A$13:$D$30,4,FALSE)</f>
        <v>0</v>
      </c>
      <c r="P1025" s="81">
        <f>VLOOKUP(H1025,'3-Productie normen'!A:T,20,FALSE)</f>
        <v>0</v>
      </c>
      <c r="Q1025" s="457" t="s">
        <v>843</v>
      </c>
      <c r="S1025" s="359">
        <f t="shared" si="91"/>
        <v>0</v>
      </c>
    </row>
    <row r="1026" spans="1:19" ht="14.1" customHeight="1">
      <c r="A1026" s="71" t="e">
        <f t="shared" ref="A1026:A1081" si="93">A1025+1</f>
        <v>#REF!</v>
      </c>
      <c r="B1026" s="50" t="s">
        <v>673</v>
      </c>
      <c r="C1026" s="50" t="s">
        <v>689</v>
      </c>
      <c r="D1026" s="431" t="s">
        <v>850</v>
      </c>
      <c r="E1026" s="429" t="s">
        <v>517</v>
      </c>
      <c r="F1026" s="349" t="s">
        <v>569</v>
      </c>
      <c r="G1026" s="85" t="s">
        <v>543</v>
      </c>
      <c r="H1026" s="64" t="s">
        <v>874</v>
      </c>
      <c r="I1026" s="85" t="s">
        <v>641</v>
      </c>
      <c r="J1026" s="342">
        <v>10.67</v>
      </c>
      <c r="K1026" s="353" t="str">
        <f t="shared" si="90"/>
        <v>nio</v>
      </c>
      <c r="L1026" s="354" t="s">
        <v>659</v>
      </c>
      <c r="M1026" s="458" t="str">
        <f>IF(L1026="nio","",VLOOKUP(L1026,'3-Productie normen'!$B$31:$H$45,3,FALSE))</f>
        <v/>
      </c>
      <c r="N1026" s="355">
        <f t="shared" si="92"/>
        <v>0</v>
      </c>
      <c r="O1026" s="356">
        <f>IF(L1026="nio",0,IF(L1026&gt;0,VLOOKUP(H1026,'3-Productie normen'!A:P,VLOOKUP(L1026,'3-Productie normen'!$B$31:$C$45,2,FALSE),FALSE)))/VLOOKUP(B1026,'2-Kosten per locatie'!$A$13:$D$30,4,FALSE)</f>
        <v>0</v>
      </c>
      <c r="P1026" s="81">
        <f>VLOOKUP(H1026,'3-Productie normen'!A:T,20,FALSE)</f>
        <v>0</v>
      </c>
      <c r="Q1026" s="457" t="s">
        <v>844</v>
      </c>
      <c r="S1026" s="359">
        <f t="shared" si="91"/>
        <v>0</v>
      </c>
    </row>
    <row r="1027" spans="1:19" ht="14.1" customHeight="1">
      <c r="A1027" s="71" t="e">
        <f t="shared" si="93"/>
        <v>#REF!</v>
      </c>
      <c r="B1027" s="50" t="s">
        <v>673</v>
      </c>
      <c r="C1027" s="50" t="s">
        <v>689</v>
      </c>
      <c r="D1027" s="431" t="s">
        <v>850</v>
      </c>
      <c r="E1027" s="429" t="s">
        <v>517</v>
      </c>
      <c r="F1027" s="349" t="s">
        <v>570</v>
      </c>
      <c r="G1027" s="85" t="s">
        <v>229</v>
      </c>
      <c r="H1027" s="435" t="s">
        <v>865</v>
      </c>
      <c r="I1027" s="85" t="s">
        <v>645</v>
      </c>
      <c r="J1027" s="342">
        <v>3.35</v>
      </c>
      <c r="K1027" s="353">
        <f t="shared" si="90"/>
        <v>255</v>
      </c>
      <c r="L1027" s="354">
        <v>255</v>
      </c>
      <c r="M1027" s="458" t="str">
        <f>IF(L1027="nio","",VLOOKUP(L1027,'3-Productie normen'!$B$31:$H$45,3,FALSE))</f>
        <v>5 x per week (52 weken)</v>
      </c>
      <c r="N1027" s="355" t="e">
        <f t="shared" si="92"/>
        <v>#DIV/0!</v>
      </c>
      <c r="O1027" s="356">
        <f>IF(L1027="nio",0,IF(L1027&gt;0,VLOOKUP(H1027,'3-Productie normen'!A:P,VLOOKUP(L1027,'3-Productie normen'!$B$31:$C$45,2,FALSE),FALSE)))/VLOOKUP(B1027,'2-Kosten per locatie'!$A$13:$D$30,4,FALSE)</f>
        <v>0</v>
      </c>
      <c r="P1027" s="81" t="str">
        <f>VLOOKUP(H1027,'3-Productie normen'!A:T,20,FALSE)</f>
        <v>V</v>
      </c>
      <c r="Q1027" s="457"/>
      <c r="S1027" s="359">
        <f t="shared" si="91"/>
        <v>854.25</v>
      </c>
    </row>
    <row r="1028" spans="1:19" ht="14.1" customHeight="1">
      <c r="A1028" s="71" t="e">
        <f t="shared" si="93"/>
        <v>#REF!</v>
      </c>
      <c r="B1028" s="50" t="s">
        <v>673</v>
      </c>
      <c r="C1028" s="50" t="s">
        <v>689</v>
      </c>
      <c r="D1028" s="431" t="s">
        <v>850</v>
      </c>
      <c r="E1028" s="429" t="s">
        <v>517</v>
      </c>
      <c r="F1028" s="349" t="s">
        <v>571</v>
      </c>
      <c r="G1028" s="85" t="s">
        <v>247</v>
      </c>
      <c r="H1028" s="64" t="s">
        <v>540</v>
      </c>
      <c r="I1028" s="85" t="s">
        <v>645</v>
      </c>
      <c r="J1028" s="342">
        <v>45.47</v>
      </c>
      <c r="K1028" s="353">
        <f t="shared" si="90"/>
        <v>255</v>
      </c>
      <c r="L1028" s="354">
        <v>255</v>
      </c>
      <c r="M1028" s="458" t="str">
        <f>IF(L1028="nio","",VLOOKUP(L1028,'3-Productie normen'!$B$31:$H$45,3,FALSE))</f>
        <v>5 x per week (52 weken)</v>
      </c>
      <c r="N1028" s="355" t="e">
        <f t="shared" si="92"/>
        <v>#DIV/0!</v>
      </c>
      <c r="O1028" s="356">
        <f>IF(L1028="nio",0,IF(L1028&gt;0,VLOOKUP(H1028,'3-Productie normen'!A:P,VLOOKUP(L1028,'3-Productie normen'!$B$31:$C$45,2,FALSE),FALSE)))/VLOOKUP(B1028,'2-Kosten per locatie'!$A$13:$D$30,4,FALSE)</f>
        <v>0</v>
      </c>
      <c r="P1028" s="81" t="str">
        <f>VLOOKUP(H1028,'3-Productie normen'!A:T,20,FALSE)</f>
        <v>V</v>
      </c>
      <c r="Q1028" s="457"/>
      <c r="S1028" s="359">
        <f t="shared" si="91"/>
        <v>11594.85</v>
      </c>
    </row>
    <row r="1029" spans="1:19" ht="14.1" customHeight="1">
      <c r="A1029" s="71" t="e">
        <f t="shared" si="93"/>
        <v>#REF!</v>
      </c>
      <c r="B1029" s="50" t="s">
        <v>673</v>
      </c>
      <c r="C1029" s="50" t="s">
        <v>689</v>
      </c>
      <c r="D1029" s="431" t="s">
        <v>850</v>
      </c>
      <c r="E1029" s="429" t="s">
        <v>517</v>
      </c>
      <c r="F1029" s="349" t="s">
        <v>572</v>
      </c>
      <c r="G1029" s="85" t="s">
        <v>246</v>
      </c>
      <c r="H1029" s="64" t="s">
        <v>540</v>
      </c>
      <c r="I1029" s="85" t="s">
        <v>645</v>
      </c>
      <c r="J1029" s="342">
        <v>6.4</v>
      </c>
      <c r="K1029" s="353">
        <f t="shared" si="90"/>
        <v>255</v>
      </c>
      <c r="L1029" s="354">
        <v>255</v>
      </c>
      <c r="M1029" s="458" t="str">
        <f>IF(L1029="nio","",VLOOKUP(L1029,'3-Productie normen'!$B$31:$H$45,3,FALSE))</f>
        <v>5 x per week (52 weken)</v>
      </c>
      <c r="N1029" s="355" t="e">
        <f t="shared" si="92"/>
        <v>#DIV/0!</v>
      </c>
      <c r="O1029" s="356">
        <f>IF(L1029="nio",0,IF(L1029&gt;0,VLOOKUP(H1029,'3-Productie normen'!A:P,VLOOKUP(L1029,'3-Productie normen'!$B$31:$C$45,2,FALSE),FALSE)))/VLOOKUP(B1029,'2-Kosten per locatie'!$A$13:$D$30,4,FALSE)</f>
        <v>0</v>
      </c>
      <c r="P1029" s="81" t="str">
        <f>VLOOKUP(H1029,'3-Productie normen'!A:T,20,FALSE)</f>
        <v>V</v>
      </c>
      <c r="Q1029" s="457"/>
      <c r="S1029" s="359">
        <f t="shared" si="91"/>
        <v>1632</v>
      </c>
    </row>
    <row r="1030" spans="1:19" ht="14.1" customHeight="1">
      <c r="A1030" s="71" t="e">
        <f t="shared" si="93"/>
        <v>#REF!</v>
      </c>
      <c r="B1030" s="50" t="s">
        <v>673</v>
      </c>
      <c r="C1030" s="50" t="s">
        <v>689</v>
      </c>
      <c r="D1030" s="431" t="s">
        <v>850</v>
      </c>
      <c r="E1030" s="429" t="s">
        <v>517</v>
      </c>
      <c r="F1030" s="349" t="s">
        <v>573</v>
      </c>
      <c r="G1030" s="85" t="s">
        <v>246</v>
      </c>
      <c r="H1030" s="64" t="s">
        <v>540</v>
      </c>
      <c r="I1030" s="85" t="s">
        <v>645</v>
      </c>
      <c r="J1030" s="342">
        <v>8.09</v>
      </c>
      <c r="K1030" s="353">
        <f t="shared" si="90"/>
        <v>255</v>
      </c>
      <c r="L1030" s="354">
        <v>255</v>
      </c>
      <c r="M1030" s="458" t="str">
        <f>IF(L1030="nio","",VLOOKUP(L1030,'3-Productie normen'!$B$31:$H$45,3,FALSE))</f>
        <v>5 x per week (52 weken)</v>
      </c>
      <c r="N1030" s="355" t="e">
        <f t="shared" si="92"/>
        <v>#DIV/0!</v>
      </c>
      <c r="O1030" s="356">
        <f>IF(L1030="nio",0,IF(L1030&gt;0,VLOOKUP(H1030,'3-Productie normen'!A:P,VLOOKUP(L1030,'3-Productie normen'!$B$31:$C$45,2,FALSE),FALSE)))/VLOOKUP(B1030,'2-Kosten per locatie'!$A$13:$D$30,4,FALSE)</f>
        <v>0</v>
      </c>
      <c r="P1030" s="81" t="str">
        <f>VLOOKUP(H1030,'3-Productie normen'!A:T,20,FALSE)</f>
        <v>V</v>
      </c>
      <c r="Q1030" s="457"/>
      <c r="S1030" s="359">
        <f t="shared" si="91"/>
        <v>2062.9499999999998</v>
      </c>
    </row>
    <row r="1031" spans="1:19" ht="14.1" customHeight="1">
      <c r="A1031" s="71" t="e">
        <f t="shared" si="93"/>
        <v>#REF!</v>
      </c>
      <c r="B1031" s="50" t="s">
        <v>673</v>
      </c>
      <c r="C1031" s="50" t="s">
        <v>689</v>
      </c>
      <c r="D1031" s="431" t="s">
        <v>850</v>
      </c>
      <c r="E1031" s="429" t="s">
        <v>517</v>
      </c>
      <c r="F1031" s="349" t="s">
        <v>574</v>
      </c>
      <c r="G1031" s="85" t="s">
        <v>247</v>
      </c>
      <c r="H1031" s="64" t="s">
        <v>540</v>
      </c>
      <c r="I1031" s="85" t="s">
        <v>645</v>
      </c>
      <c r="J1031" s="342">
        <v>49.58</v>
      </c>
      <c r="K1031" s="353">
        <f t="shared" ref="K1031:K1081" si="94">L1031</f>
        <v>255</v>
      </c>
      <c r="L1031" s="354">
        <v>255</v>
      </c>
      <c r="M1031" s="458" t="str">
        <f>IF(L1031="nio","",VLOOKUP(L1031,'3-Productie normen'!$B$31:$H$45,3,FALSE))</f>
        <v>5 x per week (52 weken)</v>
      </c>
      <c r="N1031" s="355" t="e">
        <f t="shared" si="92"/>
        <v>#DIV/0!</v>
      </c>
      <c r="O1031" s="356">
        <f>IF(L1031="nio",0,IF(L1031&gt;0,VLOOKUP(H1031,'3-Productie normen'!A:P,VLOOKUP(L1031,'3-Productie normen'!$B$31:$C$45,2,FALSE),FALSE)))/VLOOKUP(B1031,'2-Kosten per locatie'!$A$13:$D$30,4,FALSE)</f>
        <v>0</v>
      </c>
      <c r="P1031" s="81" t="str">
        <f>VLOOKUP(H1031,'3-Productie normen'!A:T,20,FALSE)</f>
        <v>V</v>
      </c>
      <c r="Q1031" s="457"/>
      <c r="S1031" s="359">
        <f t="shared" si="91"/>
        <v>12642.9</v>
      </c>
    </row>
    <row r="1032" spans="1:19" ht="14.1" customHeight="1">
      <c r="A1032" s="71" t="e">
        <f t="shared" si="93"/>
        <v>#REF!</v>
      </c>
      <c r="B1032" s="50" t="s">
        <v>673</v>
      </c>
      <c r="C1032" s="50" t="s">
        <v>689</v>
      </c>
      <c r="D1032" s="431" t="s">
        <v>850</v>
      </c>
      <c r="E1032" s="429" t="s">
        <v>517</v>
      </c>
      <c r="F1032" s="349" t="s">
        <v>575</v>
      </c>
      <c r="G1032" s="85" t="s">
        <v>246</v>
      </c>
      <c r="H1032" s="64" t="s">
        <v>540</v>
      </c>
      <c r="I1032" s="85" t="s">
        <v>645</v>
      </c>
      <c r="J1032" s="342">
        <v>8.64</v>
      </c>
      <c r="K1032" s="353">
        <f t="shared" si="94"/>
        <v>255</v>
      </c>
      <c r="L1032" s="354">
        <v>255</v>
      </c>
      <c r="M1032" s="458" t="str">
        <f>IF(L1032="nio","",VLOOKUP(L1032,'3-Productie normen'!$B$31:$H$45,3,FALSE))</f>
        <v>5 x per week (52 weken)</v>
      </c>
      <c r="N1032" s="355" t="e">
        <f t="shared" si="92"/>
        <v>#DIV/0!</v>
      </c>
      <c r="O1032" s="356">
        <f>IF(L1032="nio",0,IF(L1032&gt;0,VLOOKUP(H1032,'3-Productie normen'!A:P,VLOOKUP(L1032,'3-Productie normen'!$B$31:$C$45,2,FALSE),FALSE)))/VLOOKUP(B1032,'2-Kosten per locatie'!$A$13:$D$30,4,FALSE)</f>
        <v>0</v>
      </c>
      <c r="P1032" s="81" t="str">
        <f>VLOOKUP(H1032,'3-Productie normen'!A:T,20,FALSE)</f>
        <v>V</v>
      </c>
      <c r="Q1032" s="457"/>
      <c r="S1032" s="359">
        <f t="shared" si="91"/>
        <v>2203.2000000000003</v>
      </c>
    </row>
    <row r="1033" spans="1:19" ht="14.1" customHeight="1">
      <c r="A1033" s="71" t="e">
        <f t="shared" si="93"/>
        <v>#REF!</v>
      </c>
      <c r="B1033" s="50" t="s">
        <v>673</v>
      </c>
      <c r="C1033" s="50" t="s">
        <v>689</v>
      </c>
      <c r="D1033" s="431" t="s">
        <v>850</v>
      </c>
      <c r="E1033" s="429" t="s">
        <v>517</v>
      </c>
      <c r="F1033" s="349" t="s">
        <v>576</v>
      </c>
      <c r="G1033" s="85" t="s">
        <v>246</v>
      </c>
      <c r="H1033" s="64" t="s">
        <v>540</v>
      </c>
      <c r="I1033" s="85" t="s">
        <v>645</v>
      </c>
      <c r="J1033" s="342">
        <v>8.09</v>
      </c>
      <c r="K1033" s="353">
        <f t="shared" si="94"/>
        <v>255</v>
      </c>
      <c r="L1033" s="354">
        <v>255</v>
      </c>
      <c r="M1033" s="458" t="str">
        <f>IF(L1033="nio","",VLOOKUP(L1033,'3-Productie normen'!$B$31:$H$45,3,FALSE))</f>
        <v>5 x per week (52 weken)</v>
      </c>
      <c r="N1033" s="355" t="e">
        <f t="shared" si="92"/>
        <v>#DIV/0!</v>
      </c>
      <c r="O1033" s="356">
        <f>IF(L1033="nio",0,IF(L1033&gt;0,VLOOKUP(H1033,'3-Productie normen'!A:P,VLOOKUP(L1033,'3-Productie normen'!$B$31:$C$45,2,FALSE),FALSE)))/VLOOKUP(B1033,'2-Kosten per locatie'!$A$13:$D$30,4,FALSE)</f>
        <v>0</v>
      </c>
      <c r="P1033" s="81" t="str">
        <f>VLOOKUP(H1033,'3-Productie normen'!A:T,20,FALSE)</f>
        <v>V</v>
      </c>
      <c r="Q1033" s="457"/>
      <c r="S1033" s="359">
        <f t="shared" si="91"/>
        <v>2062.9499999999998</v>
      </c>
    </row>
    <row r="1034" spans="1:19" ht="14.1" customHeight="1">
      <c r="A1034" s="71" t="e">
        <f t="shared" si="93"/>
        <v>#REF!</v>
      </c>
      <c r="B1034" s="50" t="s">
        <v>673</v>
      </c>
      <c r="C1034" s="50" t="s">
        <v>689</v>
      </c>
      <c r="D1034" s="431" t="s">
        <v>850</v>
      </c>
      <c r="E1034" s="429" t="s">
        <v>517</v>
      </c>
      <c r="F1034" s="349" t="s">
        <v>577</v>
      </c>
      <c r="G1034" s="85" t="s">
        <v>223</v>
      </c>
      <c r="H1034" s="85" t="s">
        <v>16</v>
      </c>
      <c r="I1034" s="85" t="s">
        <v>636</v>
      </c>
      <c r="J1034" s="342">
        <v>14.47</v>
      </c>
      <c r="K1034" s="353">
        <f t="shared" si="94"/>
        <v>255</v>
      </c>
      <c r="L1034" s="354">
        <v>255</v>
      </c>
      <c r="M1034" s="458" t="str">
        <f>IF(L1034="nio","",VLOOKUP(L1034,'3-Productie normen'!$B$31:$H$45,3,FALSE))</f>
        <v>5 x per week (52 weken)</v>
      </c>
      <c r="N1034" s="355" t="e">
        <f t="shared" si="92"/>
        <v>#DIV/0!</v>
      </c>
      <c r="O1034" s="356">
        <f>IF(L1034="nio",0,IF(L1034&gt;0,VLOOKUP(H1034,'3-Productie normen'!A:P,VLOOKUP(L1034,'3-Productie normen'!$B$31:$C$45,2,FALSE),FALSE)))/VLOOKUP(B1034,'2-Kosten per locatie'!$A$13:$D$30,4,FALSE)</f>
        <v>0</v>
      </c>
      <c r="P1034" s="81" t="str">
        <f>VLOOKUP(H1034,'3-Productie normen'!A:T,20,FALSE)</f>
        <v>S</v>
      </c>
      <c r="Q1034" s="457"/>
      <c r="S1034" s="359">
        <f t="shared" si="91"/>
        <v>3689.8500000000004</v>
      </c>
    </row>
    <row r="1035" spans="1:19" ht="14.1" customHeight="1">
      <c r="A1035" s="71" t="e">
        <f t="shared" si="93"/>
        <v>#REF!</v>
      </c>
      <c r="B1035" s="50" t="s">
        <v>673</v>
      </c>
      <c r="C1035" s="50" t="s">
        <v>689</v>
      </c>
      <c r="D1035" s="431" t="s">
        <v>850</v>
      </c>
      <c r="E1035" s="429" t="s">
        <v>517</v>
      </c>
      <c r="F1035" s="349" t="s">
        <v>578</v>
      </c>
      <c r="G1035" s="85" t="s">
        <v>223</v>
      </c>
      <c r="H1035" s="80" t="s">
        <v>16</v>
      </c>
      <c r="I1035" s="85" t="s">
        <v>636</v>
      </c>
      <c r="J1035" s="342">
        <v>14.47</v>
      </c>
      <c r="K1035" s="353">
        <f t="shared" si="94"/>
        <v>255</v>
      </c>
      <c r="L1035" s="354">
        <v>255</v>
      </c>
      <c r="M1035" s="458" t="str">
        <f>IF(L1035="nio","",VLOOKUP(L1035,'3-Productie normen'!$B$31:$H$45,3,FALSE))</f>
        <v>5 x per week (52 weken)</v>
      </c>
      <c r="N1035" s="355" t="e">
        <f t="shared" si="92"/>
        <v>#DIV/0!</v>
      </c>
      <c r="O1035" s="356">
        <f>IF(L1035="nio",0,IF(L1035&gt;0,VLOOKUP(H1035,'3-Productie normen'!A:P,VLOOKUP(L1035,'3-Productie normen'!$B$31:$C$45,2,FALSE),FALSE)))/VLOOKUP(B1035,'2-Kosten per locatie'!$A$13:$D$30,4,FALSE)</f>
        <v>0</v>
      </c>
      <c r="P1035" s="81" t="str">
        <f>VLOOKUP(H1035,'3-Productie normen'!A:T,20,FALSE)</f>
        <v>S</v>
      </c>
      <c r="Q1035" s="457"/>
      <c r="S1035" s="359">
        <f t="shared" si="91"/>
        <v>3689.8500000000004</v>
      </c>
    </row>
    <row r="1036" spans="1:19" ht="14.1" customHeight="1">
      <c r="A1036" s="71" t="e">
        <f t="shared" si="93"/>
        <v>#REF!</v>
      </c>
      <c r="B1036" s="50" t="s">
        <v>673</v>
      </c>
      <c r="C1036" s="50" t="s">
        <v>689</v>
      </c>
      <c r="D1036" s="431" t="s">
        <v>850</v>
      </c>
      <c r="E1036" s="429" t="s">
        <v>517</v>
      </c>
      <c r="F1036" s="349" t="s">
        <v>579</v>
      </c>
      <c r="G1036" s="85" t="s">
        <v>580</v>
      </c>
      <c r="H1036" s="64" t="s">
        <v>540</v>
      </c>
      <c r="I1036" s="85" t="s">
        <v>645</v>
      </c>
      <c r="J1036" s="342">
        <v>49.58</v>
      </c>
      <c r="K1036" s="353">
        <f t="shared" si="94"/>
        <v>255</v>
      </c>
      <c r="L1036" s="354">
        <v>255</v>
      </c>
      <c r="M1036" s="458" t="str">
        <f>IF(L1036="nio","",VLOOKUP(L1036,'3-Productie normen'!$B$31:$H$45,3,FALSE))</f>
        <v>5 x per week (52 weken)</v>
      </c>
      <c r="N1036" s="355" t="e">
        <f t="shared" si="92"/>
        <v>#DIV/0!</v>
      </c>
      <c r="O1036" s="356">
        <f>IF(L1036="nio",0,IF(L1036&gt;0,VLOOKUP(H1036,'3-Productie normen'!A:P,VLOOKUP(L1036,'3-Productie normen'!$B$31:$C$45,2,FALSE),FALSE)))/VLOOKUP(B1036,'2-Kosten per locatie'!$A$13:$D$30,4,FALSE)</f>
        <v>0</v>
      </c>
      <c r="P1036" s="81" t="str">
        <f>VLOOKUP(H1036,'3-Productie normen'!A:T,20,FALSE)</f>
        <v>V</v>
      </c>
      <c r="Q1036" s="457"/>
      <c r="S1036" s="359">
        <f t="shared" si="91"/>
        <v>12642.9</v>
      </c>
    </row>
    <row r="1037" spans="1:19" ht="14.1" customHeight="1">
      <c r="A1037" s="71" t="e">
        <f t="shared" si="93"/>
        <v>#REF!</v>
      </c>
      <c r="B1037" s="50" t="s">
        <v>673</v>
      </c>
      <c r="C1037" s="50" t="s">
        <v>689</v>
      </c>
      <c r="D1037" s="431" t="s">
        <v>850</v>
      </c>
      <c r="E1037" s="429" t="s">
        <v>517</v>
      </c>
      <c r="F1037" s="349" t="s">
        <v>581</v>
      </c>
      <c r="G1037" s="85" t="s">
        <v>246</v>
      </c>
      <c r="H1037" s="64" t="s">
        <v>540</v>
      </c>
      <c r="I1037" s="85" t="s">
        <v>645</v>
      </c>
      <c r="J1037" s="342">
        <v>8.09</v>
      </c>
      <c r="K1037" s="353">
        <f t="shared" si="94"/>
        <v>255</v>
      </c>
      <c r="L1037" s="354">
        <v>255</v>
      </c>
      <c r="M1037" s="458" t="str">
        <f>IF(L1037="nio","",VLOOKUP(L1037,'3-Productie normen'!$B$31:$H$45,3,FALSE))</f>
        <v>5 x per week (52 weken)</v>
      </c>
      <c r="N1037" s="355" t="e">
        <f t="shared" si="92"/>
        <v>#DIV/0!</v>
      </c>
      <c r="O1037" s="356">
        <f>IF(L1037="nio",0,IF(L1037&gt;0,VLOOKUP(H1037,'3-Productie normen'!A:P,VLOOKUP(L1037,'3-Productie normen'!$B$31:$C$45,2,FALSE),FALSE)))/VLOOKUP(B1037,'2-Kosten per locatie'!$A$13:$D$30,4,FALSE)</f>
        <v>0</v>
      </c>
      <c r="P1037" s="81" t="str">
        <f>VLOOKUP(H1037,'3-Productie normen'!A:T,20,FALSE)</f>
        <v>V</v>
      </c>
      <c r="Q1037" s="457"/>
      <c r="S1037" s="359">
        <f t="shared" si="91"/>
        <v>2062.9499999999998</v>
      </c>
    </row>
    <row r="1038" spans="1:19" ht="14.1" customHeight="1">
      <c r="A1038" s="71" t="e">
        <f t="shared" si="93"/>
        <v>#REF!</v>
      </c>
      <c r="B1038" s="50" t="s">
        <v>673</v>
      </c>
      <c r="C1038" s="50" t="s">
        <v>689</v>
      </c>
      <c r="D1038" s="431" t="s">
        <v>850</v>
      </c>
      <c r="E1038" s="429" t="s">
        <v>517</v>
      </c>
      <c r="F1038" s="349" t="s">
        <v>582</v>
      </c>
      <c r="G1038" s="85" t="s">
        <v>246</v>
      </c>
      <c r="H1038" s="64" t="s">
        <v>540</v>
      </c>
      <c r="I1038" s="85" t="s">
        <v>645</v>
      </c>
      <c r="J1038" s="342">
        <v>8.64</v>
      </c>
      <c r="K1038" s="353">
        <f t="shared" si="94"/>
        <v>255</v>
      </c>
      <c r="L1038" s="354">
        <v>255</v>
      </c>
      <c r="M1038" s="458" t="str">
        <f>IF(L1038="nio","",VLOOKUP(L1038,'3-Productie normen'!$B$31:$H$45,3,FALSE))</f>
        <v>5 x per week (52 weken)</v>
      </c>
      <c r="N1038" s="355" t="e">
        <f t="shared" si="92"/>
        <v>#DIV/0!</v>
      </c>
      <c r="O1038" s="356">
        <f>IF(L1038="nio",0,IF(L1038&gt;0,VLOOKUP(H1038,'3-Productie normen'!A:P,VLOOKUP(L1038,'3-Productie normen'!$B$31:$C$45,2,FALSE),FALSE)))/VLOOKUP(B1038,'2-Kosten per locatie'!$A$13:$D$30,4,FALSE)</f>
        <v>0</v>
      </c>
      <c r="P1038" s="81" t="str">
        <f>VLOOKUP(H1038,'3-Productie normen'!A:T,20,FALSE)</f>
        <v>V</v>
      </c>
      <c r="Q1038" s="457"/>
      <c r="S1038" s="359">
        <f t="shared" si="91"/>
        <v>2203.2000000000003</v>
      </c>
    </row>
    <row r="1039" spans="1:19" ht="14.1" customHeight="1">
      <c r="A1039" s="71" t="e">
        <f t="shared" si="93"/>
        <v>#REF!</v>
      </c>
      <c r="B1039" s="50" t="s">
        <v>673</v>
      </c>
      <c r="C1039" s="50" t="s">
        <v>689</v>
      </c>
      <c r="D1039" s="431" t="s">
        <v>850</v>
      </c>
      <c r="E1039" s="429" t="s">
        <v>517</v>
      </c>
      <c r="F1039" s="349" t="s">
        <v>583</v>
      </c>
      <c r="G1039" s="85" t="s">
        <v>246</v>
      </c>
      <c r="H1039" s="64" t="s">
        <v>540</v>
      </c>
      <c r="I1039" s="85" t="s">
        <v>645</v>
      </c>
      <c r="J1039" s="342">
        <v>8.09</v>
      </c>
      <c r="K1039" s="353">
        <f t="shared" si="94"/>
        <v>255</v>
      </c>
      <c r="L1039" s="354">
        <v>255</v>
      </c>
      <c r="M1039" s="458" t="str">
        <f>IF(L1039="nio","",VLOOKUP(L1039,'3-Productie normen'!$B$31:$H$45,3,FALSE))</f>
        <v>5 x per week (52 weken)</v>
      </c>
      <c r="N1039" s="355" t="e">
        <f t="shared" si="92"/>
        <v>#DIV/0!</v>
      </c>
      <c r="O1039" s="356">
        <f>IF(L1039="nio",0,IF(L1039&gt;0,VLOOKUP(H1039,'3-Productie normen'!A:P,VLOOKUP(L1039,'3-Productie normen'!$B$31:$C$45,2,FALSE),FALSE)))/VLOOKUP(B1039,'2-Kosten per locatie'!$A$13:$D$30,4,FALSE)</f>
        <v>0</v>
      </c>
      <c r="P1039" s="81" t="str">
        <f>VLOOKUP(H1039,'3-Productie normen'!A:T,20,FALSE)</f>
        <v>V</v>
      </c>
      <c r="Q1039" s="457"/>
      <c r="S1039" s="359">
        <f t="shared" si="91"/>
        <v>2062.9499999999998</v>
      </c>
    </row>
    <row r="1040" spans="1:19" ht="14.1" customHeight="1">
      <c r="A1040" s="71" t="e">
        <f t="shared" si="93"/>
        <v>#REF!</v>
      </c>
      <c r="B1040" s="50" t="s">
        <v>673</v>
      </c>
      <c r="C1040" s="50" t="s">
        <v>689</v>
      </c>
      <c r="D1040" s="431" t="s">
        <v>850</v>
      </c>
      <c r="E1040" s="429" t="s">
        <v>517</v>
      </c>
      <c r="F1040" s="349" t="s">
        <v>584</v>
      </c>
      <c r="G1040" s="85" t="s">
        <v>580</v>
      </c>
      <c r="H1040" s="64" t="s">
        <v>540</v>
      </c>
      <c r="I1040" s="85" t="s">
        <v>645</v>
      </c>
      <c r="J1040" s="342">
        <v>45.03</v>
      </c>
      <c r="K1040" s="353">
        <f t="shared" si="94"/>
        <v>255</v>
      </c>
      <c r="L1040" s="354">
        <v>255</v>
      </c>
      <c r="M1040" s="458" t="str">
        <f>IF(L1040="nio","",VLOOKUP(L1040,'3-Productie normen'!$B$31:$H$45,3,FALSE))</f>
        <v>5 x per week (52 weken)</v>
      </c>
      <c r="N1040" s="355" t="e">
        <f t="shared" si="92"/>
        <v>#DIV/0!</v>
      </c>
      <c r="O1040" s="356">
        <f>IF(L1040="nio",0,IF(L1040&gt;0,VLOOKUP(H1040,'3-Productie normen'!A:P,VLOOKUP(L1040,'3-Productie normen'!$B$31:$C$45,2,FALSE),FALSE)))/VLOOKUP(B1040,'2-Kosten per locatie'!$A$13:$D$30,4,FALSE)</f>
        <v>0</v>
      </c>
      <c r="P1040" s="81" t="str">
        <f>VLOOKUP(H1040,'3-Productie normen'!A:T,20,FALSE)</f>
        <v>V</v>
      </c>
      <c r="Q1040" s="457"/>
      <c r="S1040" s="359">
        <f t="shared" si="91"/>
        <v>11482.65</v>
      </c>
    </row>
    <row r="1041" spans="1:19" ht="14.1" customHeight="1">
      <c r="A1041" s="71" t="e">
        <f t="shared" si="93"/>
        <v>#REF!</v>
      </c>
      <c r="B1041" s="50" t="s">
        <v>673</v>
      </c>
      <c r="C1041" s="50" t="s">
        <v>689</v>
      </c>
      <c r="D1041" s="431" t="s">
        <v>850</v>
      </c>
      <c r="E1041" s="429" t="s">
        <v>517</v>
      </c>
      <c r="F1041" s="349" t="s">
        <v>585</v>
      </c>
      <c r="G1041" s="85" t="s">
        <v>246</v>
      </c>
      <c r="H1041" s="64" t="s">
        <v>540</v>
      </c>
      <c r="I1041" s="85" t="s">
        <v>645</v>
      </c>
      <c r="J1041" s="342">
        <v>6.4</v>
      </c>
      <c r="K1041" s="353">
        <f t="shared" si="94"/>
        <v>255</v>
      </c>
      <c r="L1041" s="354">
        <v>255</v>
      </c>
      <c r="M1041" s="458" t="str">
        <f>IF(L1041="nio","",VLOOKUP(L1041,'3-Productie normen'!$B$31:$H$45,3,FALSE))</f>
        <v>5 x per week (52 weken)</v>
      </c>
      <c r="N1041" s="355" t="e">
        <f t="shared" si="92"/>
        <v>#DIV/0!</v>
      </c>
      <c r="O1041" s="356">
        <f>IF(L1041="nio",0,IF(L1041&gt;0,VLOOKUP(H1041,'3-Productie normen'!A:P,VLOOKUP(L1041,'3-Productie normen'!$B$31:$C$45,2,FALSE),FALSE)))/VLOOKUP(B1041,'2-Kosten per locatie'!$A$13:$D$30,4,FALSE)</f>
        <v>0</v>
      </c>
      <c r="P1041" s="81" t="str">
        <f>VLOOKUP(H1041,'3-Productie normen'!A:T,20,FALSE)</f>
        <v>V</v>
      </c>
      <c r="Q1041" s="457"/>
      <c r="S1041" s="359">
        <f t="shared" si="91"/>
        <v>1632</v>
      </c>
    </row>
    <row r="1042" spans="1:19" ht="14.1" customHeight="1">
      <c r="A1042" s="71" t="e">
        <f t="shared" si="93"/>
        <v>#REF!</v>
      </c>
      <c r="B1042" s="50" t="s">
        <v>673</v>
      </c>
      <c r="C1042" s="50" t="s">
        <v>689</v>
      </c>
      <c r="D1042" s="431" t="s">
        <v>850</v>
      </c>
      <c r="E1042" s="429" t="s">
        <v>517</v>
      </c>
      <c r="F1042" s="349" t="s">
        <v>586</v>
      </c>
      <c r="G1042" s="85" t="s">
        <v>587</v>
      </c>
      <c r="H1042" s="439" t="s">
        <v>195</v>
      </c>
      <c r="I1042" s="85" t="s">
        <v>638</v>
      </c>
      <c r="J1042" s="342">
        <v>11.07</v>
      </c>
      <c r="K1042" s="353">
        <f t="shared" si="94"/>
        <v>255</v>
      </c>
      <c r="L1042" s="354">
        <v>255</v>
      </c>
      <c r="M1042" s="458" t="str">
        <f>IF(L1042="nio","",VLOOKUP(L1042,'3-Productie normen'!$B$31:$H$45,3,FALSE))</f>
        <v>5 x per week (52 weken)</v>
      </c>
      <c r="N1042" s="355" t="e">
        <f t="shared" si="92"/>
        <v>#DIV/0!</v>
      </c>
      <c r="O1042" s="356">
        <f>IF(L1042="nio",0,IF(L1042&gt;0,VLOOKUP(H1042,'3-Productie normen'!A:P,VLOOKUP(L1042,'3-Productie normen'!$B$31:$C$45,2,FALSE),FALSE)))/VLOOKUP(B1042,'2-Kosten per locatie'!$A$13:$D$30,4,FALSE)</f>
        <v>0</v>
      </c>
      <c r="P1042" s="81" t="str">
        <f>VLOOKUP(H1042,'3-Productie normen'!A:T,20,FALSE)</f>
        <v>V</v>
      </c>
      <c r="Q1042" s="457"/>
      <c r="S1042" s="359">
        <f t="shared" si="91"/>
        <v>2822.85</v>
      </c>
    </row>
    <row r="1043" spans="1:19" ht="14.1" customHeight="1">
      <c r="A1043" s="71" t="e">
        <f t="shared" si="93"/>
        <v>#REF!</v>
      </c>
      <c r="B1043" s="50" t="s">
        <v>673</v>
      </c>
      <c r="C1043" s="50" t="s">
        <v>689</v>
      </c>
      <c r="D1043" s="431" t="s">
        <v>850</v>
      </c>
      <c r="E1043" s="429" t="s">
        <v>517</v>
      </c>
      <c r="F1043" s="349" t="s">
        <v>588</v>
      </c>
      <c r="G1043" s="85" t="s">
        <v>219</v>
      </c>
      <c r="H1043" s="85" t="s">
        <v>16</v>
      </c>
      <c r="I1043" s="85" t="s">
        <v>90</v>
      </c>
      <c r="J1043" s="342">
        <v>2.88</v>
      </c>
      <c r="K1043" s="353">
        <f t="shared" si="94"/>
        <v>255</v>
      </c>
      <c r="L1043" s="354">
        <v>255</v>
      </c>
      <c r="M1043" s="458" t="str">
        <f>IF(L1043="nio","",VLOOKUP(L1043,'3-Productie normen'!$B$31:$H$45,3,FALSE))</f>
        <v>5 x per week (52 weken)</v>
      </c>
      <c r="N1043" s="355" t="e">
        <f t="shared" si="92"/>
        <v>#DIV/0!</v>
      </c>
      <c r="O1043" s="356">
        <f>IF(L1043="nio",0,IF(L1043&gt;0,VLOOKUP(H1043,'3-Productie normen'!A:P,VLOOKUP(L1043,'3-Productie normen'!$B$31:$C$45,2,FALSE),FALSE)))/VLOOKUP(B1043,'2-Kosten per locatie'!$A$13:$D$30,4,FALSE)</f>
        <v>0</v>
      </c>
      <c r="P1043" s="81" t="str">
        <f>VLOOKUP(H1043,'3-Productie normen'!A:T,20,FALSE)</f>
        <v>S</v>
      </c>
      <c r="Q1043" s="457"/>
      <c r="S1043" s="359">
        <f t="shared" si="91"/>
        <v>734.4</v>
      </c>
    </row>
    <row r="1044" spans="1:19" ht="14.1" customHeight="1">
      <c r="A1044" s="71" t="e">
        <f t="shared" si="93"/>
        <v>#REF!</v>
      </c>
      <c r="B1044" s="50" t="s">
        <v>673</v>
      </c>
      <c r="C1044" s="50" t="s">
        <v>689</v>
      </c>
      <c r="D1044" s="431" t="s">
        <v>850</v>
      </c>
      <c r="E1044" s="429" t="s">
        <v>517</v>
      </c>
      <c r="F1044" s="349" t="s">
        <v>589</v>
      </c>
      <c r="G1044" s="85" t="s">
        <v>219</v>
      </c>
      <c r="H1044" s="85" t="s">
        <v>16</v>
      </c>
      <c r="I1044" s="85" t="s">
        <v>90</v>
      </c>
      <c r="J1044" s="342">
        <v>2.7</v>
      </c>
      <c r="K1044" s="353">
        <f t="shared" si="94"/>
        <v>255</v>
      </c>
      <c r="L1044" s="354">
        <v>255</v>
      </c>
      <c r="M1044" s="458" t="str">
        <f>IF(L1044="nio","",VLOOKUP(L1044,'3-Productie normen'!$B$31:$H$45,3,FALSE))</f>
        <v>5 x per week (52 weken)</v>
      </c>
      <c r="N1044" s="355" t="e">
        <f t="shared" si="92"/>
        <v>#DIV/0!</v>
      </c>
      <c r="O1044" s="356">
        <f>IF(L1044="nio",0,IF(L1044&gt;0,VLOOKUP(H1044,'3-Productie normen'!A:P,VLOOKUP(L1044,'3-Productie normen'!$B$31:$C$45,2,FALSE),FALSE)))/VLOOKUP(B1044,'2-Kosten per locatie'!$A$13:$D$30,4,FALSE)</f>
        <v>0</v>
      </c>
      <c r="P1044" s="81" t="str">
        <f>VLOOKUP(H1044,'3-Productie normen'!A:T,20,FALSE)</f>
        <v>S</v>
      </c>
      <c r="Q1044" s="457"/>
      <c r="S1044" s="359">
        <f t="shared" si="91"/>
        <v>688.5</v>
      </c>
    </row>
    <row r="1045" spans="1:19" ht="14.1" customHeight="1">
      <c r="A1045" s="71" t="e">
        <f t="shared" si="93"/>
        <v>#REF!</v>
      </c>
      <c r="B1045" s="50" t="s">
        <v>673</v>
      </c>
      <c r="C1045" s="50" t="s">
        <v>689</v>
      </c>
      <c r="D1045" s="431" t="s">
        <v>850</v>
      </c>
      <c r="E1045" s="429" t="s">
        <v>517</v>
      </c>
      <c r="F1045" s="349" t="s">
        <v>590</v>
      </c>
      <c r="G1045" s="85" t="s">
        <v>223</v>
      </c>
      <c r="H1045" s="80" t="s">
        <v>16</v>
      </c>
      <c r="I1045" s="85" t="s">
        <v>90</v>
      </c>
      <c r="J1045" s="342">
        <v>5.55</v>
      </c>
      <c r="K1045" s="353">
        <f t="shared" si="94"/>
        <v>255</v>
      </c>
      <c r="L1045" s="354">
        <v>255</v>
      </c>
      <c r="M1045" s="458" t="str">
        <f>IF(L1045="nio","",VLOOKUP(L1045,'3-Productie normen'!$B$31:$H$45,3,FALSE))</f>
        <v>5 x per week (52 weken)</v>
      </c>
      <c r="N1045" s="355" t="e">
        <f t="shared" si="92"/>
        <v>#DIV/0!</v>
      </c>
      <c r="O1045" s="356">
        <f>IF(L1045="nio",0,IF(L1045&gt;0,VLOOKUP(H1045,'3-Productie normen'!A:P,VLOOKUP(L1045,'3-Productie normen'!$B$31:$C$45,2,FALSE),FALSE)))/VLOOKUP(B1045,'2-Kosten per locatie'!$A$13:$D$30,4,FALSE)</f>
        <v>0</v>
      </c>
      <c r="P1045" s="81" t="str">
        <f>VLOOKUP(H1045,'3-Productie normen'!A:T,20,FALSE)</f>
        <v>S</v>
      </c>
      <c r="Q1045" s="457"/>
      <c r="S1045" s="359">
        <f t="shared" si="91"/>
        <v>1415.25</v>
      </c>
    </row>
    <row r="1046" spans="1:19" ht="14.1" customHeight="1">
      <c r="A1046" s="71" t="e">
        <f t="shared" si="93"/>
        <v>#REF!</v>
      </c>
      <c r="B1046" s="50" t="s">
        <v>673</v>
      </c>
      <c r="C1046" s="50" t="s">
        <v>689</v>
      </c>
      <c r="D1046" s="431" t="s">
        <v>850</v>
      </c>
      <c r="E1046" s="429" t="s">
        <v>517</v>
      </c>
      <c r="F1046" s="349" t="s">
        <v>591</v>
      </c>
      <c r="G1046" s="85" t="s">
        <v>921</v>
      </c>
      <c r="H1046" s="64" t="s">
        <v>540</v>
      </c>
      <c r="I1046" s="85" t="s">
        <v>645</v>
      </c>
      <c r="J1046" s="342">
        <v>94.49</v>
      </c>
      <c r="K1046" s="353">
        <f t="shared" si="94"/>
        <v>255</v>
      </c>
      <c r="L1046" s="354">
        <v>255</v>
      </c>
      <c r="M1046" s="458" t="str">
        <f>IF(L1046="nio","",VLOOKUP(L1046,'3-Productie normen'!$B$31:$H$45,3,FALSE))</f>
        <v>5 x per week (52 weken)</v>
      </c>
      <c r="N1046" s="355" t="e">
        <f t="shared" si="92"/>
        <v>#DIV/0!</v>
      </c>
      <c r="O1046" s="356">
        <f>IF(L1046="nio",0,IF(L1046&gt;0,VLOOKUP(H1046,'3-Productie normen'!A:P,VLOOKUP(L1046,'3-Productie normen'!$B$31:$C$45,2,FALSE),FALSE)))/VLOOKUP(B1046,'2-Kosten per locatie'!$A$13:$D$30,4,FALSE)</f>
        <v>0</v>
      </c>
      <c r="P1046" s="81" t="str">
        <f>VLOOKUP(H1046,'3-Productie normen'!A:T,20,FALSE)</f>
        <v>V</v>
      </c>
      <c r="Q1046" s="457"/>
      <c r="S1046" s="359">
        <f t="shared" si="91"/>
        <v>24094.949999999997</v>
      </c>
    </row>
    <row r="1047" spans="1:19" ht="14.1" customHeight="1">
      <c r="A1047" s="71" t="e">
        <f t="shared" si="93"/>
        <v>#REF!</v>
      </c>
      <c r="B1047" s="50" t="s">
        <v>673</v>
      </c>
      <c r="C1047" s="50" t="s">
        <v>689</v>
      </c>
      <c r="D1047" s="431" t="s">
        <v>850</v>
      </c>
      <c r="E1047" s="429" t="s">
        <v>517</v>
      </c>
      <c r="F1047" s="349" t="s">
        <v>592</v>
      </c>
      <c r="G1047" s="85" t="s">
        <v>325</v>
      </c>
      <c r="H1047" s="439" t="s">
        <v>195</v>
      </c>
      <c r="I1047" s="85" t="s">
        <v>90</v>
      </c>
      <c r="J1047" s="342">
        <v>13.97</v>
      </c>
      <c r="K1047" s="353">
        <f t="shared" si="94"/>
        <v>255</v>
      </c>
      <c r="L1047" s="354">
        <v>255</v>
      </c>
      <c r="M1047" s="458" t="str">
        <f>IF(L1047="nio","",VLOOKUP(L1047,'3-Productie normen'!$B$31:$H$45,3,FALSE))</f>
        <v>5 x per week (52 weken)</v>
      </c>
      <c r="N1047" s="355" t="e">
        <f t="shared" si="92"/>
        <v>#DIV/0!</v>
      </c>
      <c r="O1047" s="356">
        <f>IF(L1047="nio",0,IF(L1047&gt;0,VLOOKUP(H1047,'3-Productie normen'!A:P,VLOOKUP(L1047,'3-Productie normen'!$B$31:$C$45,2,FALSE),FALSE)))/VLOOKUP(B1047,'2-Kosten per locatie'!$A$13:$D$30,4,FALSE)</f>
        <v>0</v>
      </c>
      <c r="P1047" s="81" t="str">
        <f>VLOOKUP(H1047,'3-Productie normen'!A:T,20,FALSE)</f>
        <v>V</v>
      </c>
      <c r="Q1047" s="457"/>
      <c r="S1047" s="359">
        <f t="shared" si="91"/>
        <v>3562.3500000000004</v>
      </c>
    </row>
    <row r="1048" spans="1:19" ht="14.1" customHeight="1">
      <c r="A1048" s="71" t="e">
        <f t="shared" si="93"/>
        <v>#REF!</v>
      </c>
      <c r="B1048" s="50" t="s">
        <v>673</v>
      </c>
      <c r="C1048" s="50" t="s">
        <v>689</v>
      </c>
      <c r="D1048" s="431" t="s">
        <v>850</v>
      </c>
      <c r="E1048" s="429" t="s">
        <v>517</v>
      </c>
      <c r="F1048" s="349" t="s">
        <v>593</v>
      </c>
      <c r="G1048" s="85" t="s">
        <v>206</v>
      </c>
      <c r="H1048" s="62" t="s">
        <v>855</v>
      </c>
      <c r="I1048" s="85" t="s">
        <v>90</v>
      </c>
      <c r="J1048" s="342">
        <v>10.79</v>
      </c>
      <c r="K1048" s="353">
        <f t="shared" si="94"/>
        <v>12</v>
      </c>
      <c r="L1048" s="354">
        <v>12</v>
      </c>
      <c r="M1048" s="458" t="str">
        <f>IF(L1048="nio","",VLOOKUP(L1048,'3-Productie normen'!$B$31:$H$45,3,FALSE))</f>
        <v>1 x per maand</v>
      </c>
      <c r="N1048" s="355" t="e">
        <f t="shared" si="92"/>
        <v>#DIV/0!</v>
      </c>
      <c r="O1048" s="356">
        <f>IF(L1048="nio",0,IF(L1048&gt;0,VLOOKUP(H1048,'3-Productie normen'!A:P,VLOOKUP(L1048,'3-Productie normen'!$B$31:$C$45,2,FALSE),FALSE)))/VLOOKUP(B1048,'2-Kosten per locatie'!$A$13:$D$30,4,FALSE)</f>
        <v>0</v>
      </c>
      <c r="P1048" s="81" t="str">
        <f>VLOOKUP(H1048,'3-Productie normen'!A:T,20,FALSE)</f>
        <v>V</v>
      </c>
      <c r="Q1048" s="457"/>
      <c r="S1048" s="359">
        <f t="shared" si="91"/>
        <v>129.47999999999999</v>
      </c>
    </row>
    <row r="1049" spans="1:19" ht="14.1" customHeight="1">
      <c r="A1049" s="71" t="e">
        <f t="shared" si="93"/>
        <v>#REF!</v>
      </c>
      <c r="B1049" s="50" t="s">
        <v>673</v>
      </c>
      <c r="C1049" s="50" t="s">
        <v>689</v>
      </c>
      <c r="D1049" s="431" t="s">
        <v>850</v>
      </c>
      <c r="E1049" s="429" t="s">
        <v>517</v>
      </c>
      <c r="F1049" s="349" t="s">
        <v>594</v>
      </c>
      <c r="G1049" s="85" t="s">
        <v>209</v>
      </c>
      <c r="H1049" s="64" t="s">
        <v>874</v>
      </c>
      <c r="I1049" s="85" t="s">
        <v>91</v>
      </c>
      <c r="J1049" s="342">
        <v>6.35</v>
      </c>
      <c r="K1049" s="353" t="str">
        <f t="shared" si="94"/>
        <v>nio</v>
      </c>
      <c r="L1049" s="354" t="s">
        <v>659</v>
      </c>
      <c r="M1049" s="458" t="str">
        <f>IF(L1049="nio","",VLOOKUP(L1049,'3-Productie normen'!$B$31:$H$45,3,FALSE))</f>
        <v/>
      </c>
      <c r="N1049" s="355">
        <f t="shared" si="92"/>
        <v>0</v>
      </c>
      <c r="O1049" s="356">
        <f>IF(L1049="nio",0,IF(L1049&gt;0,VLOOKUP(H1049,'3-Productie normen'!A:P,VLOOKUP(L1049,'3-Productie normen'!$B$31:$C$45,2,FALSE),FALSE)))/VLOOKUP(B1049,'2-Kosten per locatie'!$A$13:$D$30,4,FALSE)</f>
        <v>0</v>
      </c>
      <c r="P1049" s="81">
        <f>VLOOKUP(H1049,'3-Productie normen'!A:T,20,FALSE)</f>
        <v>0</v>
      </c>
      <c r="Q1049" s="457" t="s">
        <v>845</v>
      </c>
      <c r="S1049" s="359">
        <f t="shared" ref="S1049:S1081" si="95">IF(L1049="nio",0,K1049*J1049)</f>
        <v>0</v>
      </c>
    </row>
    <row r="1050" spans="1:19" ht="14.1" customHeight="1">
      <c r="A1050" s="71" t="e">
        <f t="shared" si="93"/>
        <v>#REF!</v>
      </c>
      <c r="B1050" s="50" t="s">
        <v>673</v>
      </c>
      <c r="C1050" s="50" t="s">
        <v>689</v>
      </c>
      <c r="D1050" s="431" t="s">
        <v>850</v>
      </c>
      <c r="E1050" s="429" t="s">
        <v>517</v>
      </c>
      <c r="F1050" s="349" t="s">
        <v>595</v>
      </c>
      <c r="G1050" s="85" t="s">
        <v>209</v>
      </c>
      <c r="H1050" s="64" t="s">
        <v>874</v>
      </c>
      <c r="I1050" s="85" t="s">
        <v>91</v>
      </c>
      <c r="J1050" s="342">
        <v>6.98</v>
      </c>
      <c r="K1050" s="353" t="str">
        <f t="shared" si="94"/>
        <v>nio</v>
      </c>
      <c r="L1050" s="354" t="s">
        <v>659</v>
      </c>
      <c r="M1050" s="458" t="str">
        <f>IF(L1050="nio","",VLOOKUP(L1050,'3-Productie normen'!$B$31:$H$45,3,FALSE))</f>
        <v/>
      </c>
      <c r="N1050" s="355">
        <f t="shared" si="92"/>
        <v>0</v>
      </c>
      <c r="O1050" s="356">
        <f>IF(L1050="nio",0,IF(L1050&gt;0,VLOOKUP(H1050,'3-Productie normen'!A:P,VLOOKUP(L1050,'3-Productie normen'!$B$31:$C$45,2,FALSE),FALSE)))/VLOOKUP(B1050,'2-Kosten per locatie'!$A$13:$D$30,4,FALSE)</f>
        <v>0</v>
      </c>
      <c r="P1050" s="81">
        <f>VLOOKUP(H1050,'3-Productie normen'!A:T,20,FALSE)</f>
        <v>0</v>
      </c>
      <c r="Q1050" s="457"/>
      <c r="S1050" s="359">
        <f t="shared" si="95"/>
        <v>0</v>
      </c>
    </row>
    <row r="1051" spans="1:19" ht="14.1" customHeight="1">
      <c r="A1051" s="71" t="e">
        <f t="shared" si="93"/>
        <v>#REF!</v>
      </c>
      <c r="B1051" s="50" t="s">
        <v>673</v>
      </c>
      <c r="C1051" s="50" t="s">
        <v>689</v>
      </c>
      <c r="D1051" s="431" t="s">
        <v>850</v>
      </c>
      <c r="E1051" s="429" t="s">
        <v>517</v>
      </c>
      <c r="F1051" s="349" t="s">
        <v>596</v>
      </c>
      <c r="G1051" s="85" t="s">
        <v>206</v>
      </c>
      <c r="H1051" s="64" t="s">
        <v>874</v>
      </c>
      <c r="I1051" s="85" t="s">
        <v>635</v>
      </c>
      <c r="J1051" s="342">
        <v>3.94</v>
      </c>
      <c r="K1051" s="353" t="str">
        <f t="shared" si="94"/>
        <v>nio</v>
      </c>
      <c r="L1051" s="354" t="s">
        <v>659</v>
      </c>
      <c r="M1051" s="458" t="str">
        <f>IF(L1051="nio","",VLOOKUP(L1051,'3-Productie normen'!$B$31:$H$45,3,FALSE))</f>
        <v/>
      </c>
      <c r="N1051" s="355">
        <f t="shared" si="92"/>
        <v>0</v>
      </c>
      <c r="O1051" s="356">
        <f>IF(L1051="nio",0,IF(L1051&gt;0,VLOOKUP(H1051,'3-Productie normen'!A:P,VLOOKUP(L1051,'3-Productie normen'!$B$31:$C$45,2,FALSE),FALSE)))/VLOOKUP(B1051,'2-Kosten per locatie'!$A$13:$D$30,4,FALSE)</f>
        <v>0</v>
      </c>
      <c r="P1051" s="81">
        <f>VLOOKUP(H1051,'3-Productie normen'!A:T,20,FALSE)</f>
        <v>0</v>
      </c>
      <c r="Q1051" s="457"/>
      <c r="S1051" s="359">
        <f t="shared" si="95"/>
        <v>0</v>
      </c>
    </row>
    <row r="1052" spans="1:19" ht="14.1" customHeight="1">
      <c r="A1052" s="71" t="e">
        <f t="shared" si="93"/>
        <v>#REF!</v>
      </c>
      <c r="B1052" s="50" t="s">
        <v>673</v>
      </c>
      <c r="C1052" s="50" t="s">
        <v>689</v>
      </c>
      <c r="D1052" s="431" t="s">
        <v>850</v>
      </c>
      <c r="E1052" s="429" t="s">
        <v>517</v>
      </c>
      <c r="F1052" s="349" t="s">
        <v>597</v>
      </c>
      <c r="G1052" s="85" t="s">
        <v>219</v>
      </c>
      <c r="H1052" s="85" t="s">
        <v>16</v>
      </c>
      <c r="I1052" s="85" t="s">
        <v>90</v>
      </c>
      <c r="J1052" s="342">
        <v>2.66</v>
      </c>
      <c r="K1052" s="353">
        <f t="shared" si="94"/>
        <v>255</v>
      </c>
      <c r="L1052" s="354">
        <v>255</v>
      </c>
      <c r="M1052" s="458" t="str">
        <f>IF(L1052="nio","",VLOOKUP(L1052,'3-Productie normen'!$B$31:$H$45,3,FALSE))</f>
        <v>5 x per week (52 weken)</v>
      </c>
      <c r="N1052" s="355" t="e">
        <f t="shared" si="92"/>
        <v>#DIV/0!</v>
      </c>
      <c r="O1052" s="356">
        <f>IF(L1052="nio",0,IF(L1052&gt;0,VLOOKUP(H1052,'3-Productie normen'!A:P,VLOOKUP(L1052,'3-Productie normen'!$B$31:$C$45,2,FALSE),FALSE)))/VLOOKUP(B1052,'2-Kosten per locatie'!$A$13:$D$30,4,FALSE)</f>
        <v>0</v>
      </c>
      <c r="P1052" s="81" t="str">
        <f>VLOOKUP(H1052,'3-Productie normen'!A:T,20,FALSE)</f>
        <v>S</v>
      </c>
      <c r="Q1052" s="457"/>
      <c r="S1052" s="359">
        <f t="shared" si="95"/>
        <v>678.30000000000007</v>
      </c>
    </row>
    <row r="1053" spans="1:19" ht="14.1" customHeight="1">
      <c r="A1053" s="71" t="e">
        <f t="shared" si="93"/>
        <v>#REF!</v>
      </c>
      <c r="B1053" s="50" t="s">
        <v>673</v>
      </c>
      <c r="C1053" s="50" t="s">
        <v>689</v>
      </c>
      <c r="D1053" s="431" t="s">
        <v>850</v>
      </c>
      <c r="E1053" s="429" t="s">
        <v>517</v>
      </c>
      <c r="F1053" s="349" t="s">
        <v>598</v>
      </c>
      <c r="G1053" s="85" t="s">
        <v>527</v>
      </c>
      <c r="H1053" s="62" t="s">
        <v>855</v>
      </c>
      <c r="I1053" s="85" t="s">
        <v>90</v>
      </c>
      <c r="J1053" s="342">
        <v>3.08</v>
      </c>
      <c r="K1053" s="353">
        <f t="shared" si="94"/>
        <v>12</v>
      </c>
      <c r="L1053" s="354">
        <v>12</v>
      </c>
      <c r="M1053" s="458" t="str">
        <f>IF(L1053="nio","",VLOOKUP(L1053,'3-Productie normen'!$B$31:$H$45,3,FALSE))</f>
        <v>1 x per maand</v>
      </c>
      <c r="N1053" s="355" t="e">
        <f t="shared" si="92"/>
        <v>#DIV/0!</v>
      </c>
      <c r="O1053" s="356">
        <f>IF(L1053="nio",0,IF(L1053&gt;0,VLOOKUP(H1053,'3-Productie normen'!A:P,VLOOKUP(L1053,'3-Productie normen'!$B$31:$C$45,2,FALSE),FALSE)))/VLOOKUP(B1053,'2-Kosten per locatie'!$A$13:$D$30,4,FALSE)</f>
        <v>0</v>
      </c>
      <c r="P1053" s="81" t="str">
        <f>VLOOKUP(H1053,'3-Productie normen'!A:T,20,FALSE)</f>
        <v>V</v>
      </c>
      <c r="Q1053" s="457" t="s">
        <v>846</v>
      </c>
      <c r="S1053" s="359">
        <f t="shared" si="95"/>
        <v>36.96</v>
      </c>
    </row>
    <row r="1054" spans="1:19" ht="14.1" customHeight="1">
      <c r="A1054" s="71" t="e">
        <f t="shared" si="93"/>
        <v>#REF!</v>
      </c>
      <c r="B1054" s="50" t="s">
        <v>673</v>
      </c>
      <c r="C1054" s="50" t="s">
        <v>689</v>
      </c>
      <c r="D1054" s="431" t="s">
        <v>850</v>
      </c>
      <c r="E1054" s="429" t="s">
        <v>517</v>
      </c>
      <c r="F1054" s="349" t="s">
        <v>599</v>
      </c>
      <c r="G1054" s="85" t="s">
        <v>219</v>
      </c>
      <c r="H1054" s="80" t="s">
        <v>16</v>
      </c>
      <c r="I1054" s="85" t="s">
        <v>90</v>
      </c>
      <c r="J1054" s="342">
        <v>5.5</v>
      </c>
      <c r="K1054" s="353">
        <f t="shared" si="94"/>
        <v>255</v>
      </c>
      <c r="L1054" s="354">
        <v>255</v>
      </c>
      <c r="M1054" s="458" t="str">
        <f>IF(L1054="nio","",VLOOKUP(L1054,'3-Productie normen'!$B$31:$H$45,3,FALSE))</f>
        <v>5 x per week (52 weken)</v>
      </c>
      <c r="N1054" s="355" t="e">
        <f t="shared" si="92"/>
        <v>#DIV/0!</v>
      </c>
      <c r="O1054" s="356">
        <f>IF(L1054="nio",0,IF(L1054&gt;0,VLOOKUP(H1054,'3-Productie normen'!A:P,VLOOKUP(L1054,'3-Productie normen'!$B$31:$C$45,2,FALSE),FALSE)))/VLOOKUP(B1054,'2-Kosten per locatie'!$A$13:$D$30,4,FALSE)</f>
        <v>0</v>
      </c>
      <c r="P1054" s="81" t="str">
        <f>VLOOKUP(H1054,'3-Productie normen'!A:T,20,FALSE)</f>
        <v>S</v>
      </c>
      <c r="Q1054" s="457" t="s">
        <v>847</v>
      </c>
      <c r="S1054" s="359">
        <f t="shared" si="95"/>
        <v>1402.5</v>
      </c>
    </row>
    <row r="1055" spans="1:19" ht="14.1" customHeight="1">
      <c r="A1055" s="71" t="e">
        <f t="shared" si="93"/>
        <v>#REF!</v>
      </c>
      <c r="B1055" s="50" t="s">
        <v>673</v>
      </c>
      <c r="C1055" s="50" t="s">
        <v>689</v>
      </c>
      <c r="D1055" s="431" t="s">
        <v>850</v>
      </c>
      <c r="E1055" s="429" t="s">
        <v>517</v>
      </c>
      <c r="F1055" s="349" t="s">
        <v>600</v>
      </c>
      <c r="G1055" s="85" t="s">
        <v>229</v>
      </c>
      <c r="H1055" s="435" t="s">
        <v>865</v>
      </c>
      <c r="I1055" s="85" t="s">
        <v>91</v>
      </c>
      <c r="J1055" s="342">
        <v>3.7</v>
      </c>
      <c r="K1055" s="353">
        <f t="shared" si="94"/>
        <v>104</v>
      </c>
      <c r="L1055" s="354">
        <v>104</v>
      </c>
      <c r="M1055" s="458" t="str">
        <f>IF(L1055="nio","",VLOOKUP(L1055,'3-Productie normen'!$B$31:$H$45,3,FALSE))</f>
        <v>2x per week (52 weken)</v>
      </c>
      <c r="N1055" s="355" t="e">
        <f t="shared" si="92"/>
        <v>#DIV/0!</v>
      </c>
      <c r="O1055" s="356">
        <f>IF(L1055="nio",0,IF(L1055&gt;0,VLOOKUP(H1055,'3-Productie normen'!A:P,VLOOKUP(L1055,'3-Productie normen'!$B$31:$C$45,2,FALSE),FALSE)))/VLOOKUP(B1055,'2-Kosten per locatie'!$A$13:$D$30,4,FALSE)</f>
        <v>0</v>
      </c>
      <c r="P1055" s="81" t="str">
        <f>VLOOKUP(H1055,'3-Productie normen'!A:T,20,FALSE)</f>
        <v>V</v>
      </c>
      <c r="Q1055" s="457"/>
      <c r="S1055" s="359">
        <f t="shared" si="95"/>
        <v>384.8</v>
      </c>
    </row>
    <row r="1056" spans="1:19" ht="14.1" customHeight="1">
      <c r="A1056" s="71" t="e">
        <f t="shared" si="93"/>
        <v>#REF!</v>
      </c>
      <c r="B1056" s="50" t="s">
        <v>673</v>
      </c>
      <c r="C1056" s="50" t="s">
        <v>689</v>
      </c>
      <c r="D1056" s="431" t="s">
        <v>850</v>
      </c>
      <c r="E1056" s="429" t="s">
        <v>517</v>
      </c>
      <c r="F1056" s="349" t="s">
        <v>601</v>
      </c>
      <c r="G1056" s="85" t="s">
        <v>212</v>
      </c>
      <c r="H1056" s="64" t="s">
        <v>874</v>
      </c>
      <c r="I1056" s="85" t="s">
        <v>636</v>
      </c>
      <c r="J1056" s="342">
        <v>0.622</v>
      </c>
      <c r="K1056" s="353" t="str">
        <f t="shared" si="94"/>
        <v>nio</v>
      </c>
      <c r="L1056" s="354" t="s">
        <v>659</v>
      </c>
      <c r="M1056" s="458" t="str">
        <f>IF(L1056="nio","",VLOOKUP(L1056,'3-Productie normen'!$B$31:$H$45,3,FALSE))</f>
        <v/>
      </c>
      <c r="N1056" s="355">
        <f t="shared" si="92"/>
        <v>0</v>
      </c>
      <c r="O1056" s="356">
        <f>IF(L1056="nio",0,IF(L1056&gt;0,VLOOKUP(H1056,'3-Productie normen'!A:P,VLOOKUP(L1056,'3-Productie normen'!$B$31:$C$45,2,FALSE),FALSE)))/VLOOKUP(B1056,'2-Kosten per locatie'!$A$13:$D$30,4,FALSE)</f>
        <v>0</v>
      </c>
      <c r="P1056" s="81">
        <f>VLOOKUP(H1056,'3-Productie normen'!A:T,20,FALSE)</f>
        <v>0</v>
      </c>
      <c r="Q1056" s="457"/>
      <c r="S1056" s="359">
        <f t="shared" si="95"/>
        <v>0</v>
      </c>
    </row>
    <row r="1057" spans="1:19" ht="14.1" customHeight="1">
      <c r="A1057" s="71" t="e">
        <f t="shared" si="93"/>
        <v>#REF!</v>
      </c>
      <c r="B1057" s="50" t="s">
        <v>673</v>
      </c>
      <c r="C1057" s="50" t="s">
        <v>689</v>
      </c>
      <c r="D1057" s="431" t="s">
        <v>850</v>
      </c>
      <c r="E1057" s="429" t="s">
        <v>517</v>
      </c>
      <c r="F1057" s="349" t="s">
        <v>602</v>
      </c>
      <c r="G1057" s="85" t="s">
        <v>212</v>
      </c>
      <c r="H1057" s="64" t="s">
        <v>874</v>
      </c>
      <c r="I1057" s="85" t="s">
        <v>636</v>
      </c>
      <c r="J1057" s="342">
        <v>0.62</v>
      </c>
      <c r="K1057" s="353" t="str">
        <f t="shared" si="94"/>
        <v>nio</v>
      </c>
      <c r="L1057" s="354" t="s">
        <v>659</v>
      </c>
      <c r="M1057" s="458" t="str">
        <f>IF(L1057="nio","",VLOOKUP(L1057,'3-Productie normen'!$B$31:$H$45,3,FALSE))</f>
        <v/>
      </c>
      <c r="N1057" s="355">
        <f t="shared" si="92"/>
        <v>0</v>
      </c>
      <c r="O1057" s="356">
        <f>IF(L1057="nio",0,IF(L1057&gt;0,VLOOKUP(H1057,'3-Productie normen'!A:P,VLOOKUP(L1057,'3-Productie normen'!$B$31:$C$45,2,FALSE),FALSE)))/VLOOKUP(B1057,'2-Kosten per locatie'!$A$13:$D$30,4,FALSE)</f>
        <v>0</v>
      </c>
      <c r="P1057" s="81">
        <f>VLOOKUP(H1057,'3-Productie normen'!A:T,20,FALSE)</f>
        <v>0</v>
      </c>
      <c r="Q1057" s="457"/>
      <c r="S1057" s="359">
        <f t="shared" si="95"/>
        <v>0</v>
      </c>
    </row>
    <row r="1058" spans="1:19" ht="14.1" customHeight="1">
      <c r="A1058" s="71" t="e">
        <f t="shared" si="93"/>
        <v>#REF!</v>
      </c>
      <c r="B1058" s="50" t="s">
        <v>673</v>
      </c>
      <c r="C1058" s="50" t="s">
        <v>689</v>
      </c>
      <c r="D1058" s="431" t="s">
        <v>850</v>
      </c>
      <c r="E1058" s="429" t="s">
        <v>517</v>
      </c>
      <c r="F1058" s="349" t="s">
        <v>603</v>
      </c>
      <c r="G1058" s="85" t="s">
        <v>282</v>
      </c>
      <c r="H1058" s="62" t="s">
        <v>149</v>
      </c>
      <c r="I1058" s="85" t="s">
        <v>635</v>
      </c>
      <c r="J1058" s="342">
        <v>16</v>
      </c>
      <c r="K1058" s="353">
        <f t="shared" si="94"/>
        <v>104</v>
      </c>
      <c r="L1058" s="354">
        <v>104</v>
      </c>
      <c r="M1058" s="458" t="str">
        <f>IF(L1058="nio","",VLOOKUP(L1058,'3-Productie normen'!$B$31:$H$45,3,FALSE))</f>
        <v>2x per week (52 weken)</v>
      </c>
      <c r="N1058" s="355" t="e">
        <f t="shared" si="92"/>
        <v>#DIV/0!</v>
      </c>
      <c r="O1058" s="356">
        <f>IF(L1058="nio",0,IF(L1058&gt;0,VLOOKUP(H1058,'3-Productie normen'!A:P,VLOOKUP(L1058,'3-Productie normen'!$B$31:$C$45,2,FALSE),FALSE)))/VLOOKUP(B1058,'2-Kosten per locatie'!$A$13:$D$30,4,FALSE)</f>
        <v>0</v>
      </c>
      <c r="P1058" s="81" t="str">
        <f>VLOOKUP(H1058,'3-Productie normen'!A:T,20,FALSE)</f>
        <v>V</v>
      </c>
      <c r="Q1058" s="457"/>
      <c r="S1058" s="359">
        <f t="shared" si="95"/>
        <v>1664</v>
      </c>
    </row>
    <row r="1059" spans="1:19" ht="14.1" customHeight="1">
      <c r="A1059" s="71" t="e">
        <f t="shared" si="93"/>
        <v>#REF!</v>
      </c>
      <c r="B1059" s="50" t="s">
        <v>673</v>
      </c>
      <c r="C1059" s="50" t="s">
        <v>689</v>
      </c>
      <c r="D1059" s="431" t="s">
        <v>850</v>
      </c>
      <c r="E1059" s="429" t="s">
        <v>517</v>
      </c>
      <c r="F1059" s="349" t="s">
        <v>604</v>
      </c>
      <c r="G1059" s="85" t="s">
        <v>206</v>
      </c>
      <c r="H1059" s="64" t="s">
        <v>874</v>
      </c>
      <c r="I1059" s="85" t="s">
        <v>91</v>
      </c>
      <c r="J1059" s="342">
        <v>2.1</v>
      </c>
      <c r="K1059" s="353" t="str">
        <f t="shared" si="94"/>
        <v>nio</v>
      </c>
      <c r="L1059" s="354" t="s">
        <v>659</v>
      </c>
      <c r="M1059" s="458" t="str">
        <f>IF(L1059="nio","",VLOOKUP(L1059,'3-Productie normen'!$B$31:$H$45,3,FALSE))</f>
        <v/>
      </c>
      <c r="N1059" s="355">
        <f t="shared" si="92"/>
        <v>0</v>
      </c>
      <c r="O1059" s="356">
        <f>IF(L1059="nio",0,IF(L1059&gt;0,VLOOKUP(H1059,'3-Productie normen'!A:P,VLOOKUP(L1059,'3-Productie normen'!$B$31:$C$45,2,FALSE),FALSE)))/VLOOKUP(B1059,'2-Kosten per locatie'!$A$13:$D$30,4,FALSE)</f>
        <v>0</v>
      </c>
      <c r="P1059" s="81">
        <f>VLOOKUP(H1059,'3-Productie normen'!A:T,20,FALSE)</f>
        <v>0</v>
      </c>
      <c r="Q1059" s="457"/>
      <c r="S1059" s="359">
        <f t="shared" si="95"/>
        <v>0</v>
      </c>
    </row>
    <row r="1060" spans="1:19" ht="14.1" customHeight="1">
      <c r="A1060" s="71" t="e">
        <f t="shared" si="93"/>
        <v>#REF!</v>
      </c>
      <c r="B1060" s="50" t="s">
        <v>673</v>
      </c>
      <c r="C1060" s="50" t="s">
        <v>689</v>
      </c>
      <c r="D1060" s="431" t="s">
        <v>850</v>
      </c>
      <c r="E1060" s="429" t="s">
        <v>248</v>
      </c>
      <c r="F1060" s="349" t="s">
        <v>605</v>
      </c>
      <c r="G1060" s="85" t="s">
        <v>89</v>
      </c>
      <c r="H1060" s="439" t="s">
        <v>195</v>
      </c>
      <c r="I1060" s="85" t="s">
        <v>645</v>
      </c>
      <c r="J1060" s="342">
        <v>12.13</v>
      </c>
      <c r="K1060" s="353">
        <f t="shared" si="94"/>
        <v>255</v>
      </c>
      <c r="L1060" s="354">
        <v>255</v>
      </c>
      <c r="M1060" s="458" t="str">
        <f>IF(L1060="nio","",VLOOKUP(L1060,'3-Productie normen'!$B$31:$H$45,3,FALSE))</f>
        <v>5 x per week (52 weken)</v>
      </c>
      <c r="N1060" s="355" t="e">
        <f t="shared" si="92"/>
        <v>#DIV/0!</v>
      </c>
      <c r="O1060" s="356">
        <f>IF(L1060="nio",0,IF(L1060&gt;0,VLOOKUP(H1060,'3-Productie normen'!A:P,VLOOKUP(L1060,'3-Productie normen'!$B$31:$C$45,2,FALSE),FALSE)))/VLOOKUP(B1060,'2-Kosten per locatie'!$A$13:$D$30,4,FALSE)</f>
        <v>0</v>
      </c>
      <c r="P1060" s="81" t="str">
        <f>VLOOKUP(H1060,'3-Productie normen'!A:T,20,FALSE)</f>
        <v>V</v>
      </c>
      <c r="Q1060" s="457"/>
      <c r="S1060" s="359">
        <f t="shared" si="95"/>
        <v>3093.15</v>
      </c>
    </row>
    <row r="1061" spans="1:19" ht="14.1" customHeight="1">
      <c r="A1061" s="71" t="e">
        <f t="shared" si="93"/>
        <v>#REF!</v>
      </c>
      <c r="B1061" s="50" t="s">
        <v>673</v>
      </c>
      <c r="C1061" s="50" t="s">
        <v>689</v>
      </c>
      <c r="D1061" s="431" t="s">
        <v>850</v>
      </c>
      <c r="E1061" s="429" t="s">
        <v>248</v>
      </c>
      <c r="F1061" s="349" t="s">
        <v>606</v>
      </c>
      <c r="G1061" s="85" t="s">
        <v>219</v>
      </c>
      <c r="H1061" s="85" t="s">
        <v>16</v>
      </c>
      <c r="I1061" s="85" t="s">
        <v>90</v>
      </c>
      <c r="J1061" s="342">
        <v>2.2400000000000002</v>
      </c>
      <c r="K1061" s="353">
        <f t="shared" si="94"/>
        <v>255</v>
      </c>
      <c r="L1061" s="354">
        <v>255</v>
      </c>
      <c r="M1061" s="458" t="str">
        <f>IF(L1061="nio","",VLOOKUP(L1061,'3-Productie normen'!$B$31:$H$45,3,FALSE))</f>
        <v>5 x per week (52 weken)</v>
      </c>
      <c r="N1061" s="355" t="e">
        <f t="shared" si="92"/>
        <v>#DIV/0!</v>
      </c>
      <c r="O1061" s="356">
        <f>IF(L1061="nio",0,IF(L1061&gt;0,VLOOKUP(H1061,'3-Productie normen'!A:P,VLOOKUP(L1061,'3-Productie normen'!$B$31:$C$45,2,FALSE),FALSE)))/VLOOKUP(B1061,'2-Kosten per locatie'!$A$13:$D$30,4,FALSE)</f>
        <v>0</v>
      </c>
      <c r="P1061" s="81" t="str">
        <f>VLOOKUP(H1061,'3-Productie normen'!A:T,20,FALSE)</f>
        <v>S</v>
      </c>
      <c r="Q1061" s="457"/>
      <c r="S1061" s="359">
        <f t="shared" si="95"/>
        <v>571.20000000000005</v>
      </c>
    </row>
    <row r="1062" spans="1:19" ht="14.1" customHeight="1">
      <c r="A1062" s="71" t="e">
        <f t="shared" si="93"/>
        <v>#REF!</v>
      </c>
      <c r="B1062" s="50" t="s">
        <v>673</v>
      </c>
      <c r="C1062" s="50" t="s">
        <v>689</v>
      </c>
      <c r="D1062" s="431" t="s">
        <v>850</v>
      </c>
      <c r="E1062" s="429" t="s">
        <v>248</v>
      </c>
      <c r="F1062" s="349" t="s">
        <v>607</v>
      </c>
      <c r="G1062" s="85" t="s">
        <v>219</v>
      </c>
      <c r="H1062" s="80" t="s">
        <v>16</v>
      </c>
      <c r="I1062" s="85" t="s">
        <v>90</v>
      </c>
      <c r="J1062" s="342">
        <v>2.8</v>
      </c>
      <c r="K1062" s="353">
        <f t="shared" si="94"/>
        <v>255</v>
      </c>
      <c r="L1062" s="354">
        <v>255</v>
      </c>
      <c r="M1062" s="458" t="str">
        <f>IF(L1062="nio","",VLOOKUP(L1062,'3-Productie normen'!$B$31:$H$45,3,FALSE))</f>
        <v>5 x per week (52 weken)</v>
      </c>
      <c r="N1062" s="355" t="e">
        <f t="shared" si="92"/>
        <v>#DIV/0!</v>
      </c>
      <c r="O1062" s="356">
        <f>IF(L1062="nio",0,IF(L1062&gt;0,VLOOKUP(H1062,'3-Productie normen'!A:P,VLOOKUP(L1062,'3-Productie normen'!$B$31:$C$45,2,FALSE),FALSE)))/VLOOKUP(B1062,'2-Kosten per locatie'!$A$13:$D$30,4,FALSE)</f>
        <v>0</v>
      </c>
      <c r="P1062" s="81" t="str">
        <f>VLOOKUP(H1062,'3-Productie normen'!A:T,20,FALSE)</f>
        <v>S</v>
      </c>
      <c r="Q1062" s="457"/>
      <c r="S1062" s="359">
        <f t="shared" si="95"/>
        <v>714</v>
      </c>
    </row>
    <row r="1063" spans="1:19" ht="14.1" customHeight="1">
      <c r="A1063" s="71" t="e">
        <f t="shared" si="93"/>
        <v>#REF!</v>
      </c>
      <c r="B1063" s="50" t="s">
        <v>673</v>
      </c>
      <c r="C1063" s="50" t="s">
        <v>689</v>
      </c>
      <c r="D1063" s="431" t="s">
        <v>850</v>
      </c>
      <c r="E1063" s="429" t="s">
        <v>248</v>
      </c>
      <c r="F1063" s="349" t="s">
        <v>608</v>
      </c>
      <c r="G1063" s="85" t="s">
        <v>235</v>
      </c>
      <c r="H1063" s="64" t="s">
        <v>540</v>
      </c>
      <c r="I1063" s="85" t="s">
        <v>645</v>
      </c>
      <c r="J1063" s="342">
        <v>98.82</v>
      </c>
      <c r="K1063" s="353">
        <f t="shared" si="94"/>
        <v>255</v>
      </c>
      <c r="L1063" s="354">
        <v>255</v>
      </c>
      <c r="M1063" s="458" t="str">
        <f>IF(L1063="nio","",VLOOKUP(L1063,'3-Productie normen'!$B$31:$H$45,3,FALSE))</f>
        <v>5 x per week (52 weken)</v>
      </c>
      <c r="N1063" s="355" t="e">
        <f t="shared" si="92"/>
        <v>#DIV/0!</v>
      </c>
      <c r="O1063" s="356">
        <f>IF(L1063="nio",0,IF(L1063&gt;0,VLOOKUP(H1063,'3-Productie normen'!A:P,VLOOKUP(L1063,'3-Productie normen'!$B$31:$C$45,2,FALSE),FALSE)))/VLOOKUP(B1063,'2-Kosten per locatie'!$A$13:$D$30,4,FALSE)</f>
        <v>0</v>
      </c>
      <c r="P1063" s="81" t="str">
        <f>VLOOKUP(H1063,'3-Productie normen'!A:T,20,FALSE)</f>
        <v>V</v>
      </c>
      <c r="Q1063" s="457"/>
      <c r="S1063" s="359">
        <f t="shared" si="95"/>
        <v>25199.1</v>
      </c>
    </row>
    <row r="1064" spans="1:19" ht="14.1" customHeight="1">
      <c r="A1064" s="71" t="e">
        <f t="shared" si="93"/>
        <v>#REF!</v>
      </c>
      <c r="B1064" s="50" t="s">
        <v>673</v>
      </c>
      <c r="C1064" s="50" t="s">
        <v>689</v>
      </c>
      <c r="D1064" s="431" t="s">
        <v>850</v>
      </c>
      <c r="E1064" s="429" t="s">
        <v>248</v>
      </c>
      <c r="F1064" s="349" t="s">
        <v>609</v>
      </c>
      <c r="G1064" s="85" t="s">
        <v>252</v>
      </c>
      <c r="H1064" s="62" t="s">
        <v>149</v>
      </c>
      <c r="I1064" s="85" t="s">
        <v>635</v>
      </c>
      <c r="J1064" s="342">
        <v>46.78</v>
      </c>
      <c r="K1064" s="353">
        <f t="shared" si="94"/>
        <v>104</v>
      </c>
      <c r="L1064" s="354">
        <v>104</v>
      </c>
      <c r="M1064" s="458" t="str">
        <f>IF(L1064="nio","",VLOOKUP(L1064,'3-Productie normen'!$B$31:$H$45,3,FALSE))</f>
        <v>2x per week (52 weken)</v>
      </c>
      <c r="N1064" s="355" t="e">
        <f t="shared" si="92"/>
        <v>#DIV/0!</v>
      </c>
      <c r="O1064" s="356">
        <f>IF(L1064="nio",0,IF(L1064&gt;0,VLOOKUP(H1064,'3-Productie normen'!A:P,VLOOKUP(L1064,'3-Productie normen'!$B$31:$C$45,2,FALSE),FALSE)))/VLOOKUP(B1064,'2-Kosten per locatie'!$A$13:$D$30,4,FALSE)</f>
        <v>0</v>
      </c>
      <c r="P1064" s="81" t="str">
        <f>VLOOKUP(H1064,'3-Productie normen'!A:T,20,FALSE)</f>
        <v>V</v>
      </c>
      <c r="Q1064" s="457"/>
      <c r="S1064" s="359">
        <f t="shared" si="95"/>
        <v>4865.12</v>
      </c>
    </row>
    <row r="1065" spans="1:19" ht="14.1" customHeight="1">
      <c r="A1065" s="71" t="e">
        <f t="shared" si="93"/>
        <v>#REF!</v>
      </c>
      <c r="B1065" s="50" t="s">
        <v>673</v>
      </c>
      <c r="C1065" s="50" t="s">
        <v>689</v>
      </c>
      <c r="D1065" s="431" t="s">
        <v>850</v>
      </c>
      <c r="E1065" s="429" t="s">
        <v>248</v>
      </c>
      <c r="F1065" s="349" t="s">
        <v>610</v>
      </c>
      <c r="G1065" s="85" t="s">
        <v>206</v>
      </c>
      <c r="H1065" s="62" t="s">
        <v>855</v>
      </c>
      <c r="I1065" s="85" t="s">
        <v>635</v>
      </c>
      <c r="J1065" s="342">
        <v>5.62</v>
      </c>
      <c r="K1065" s="353">
        <f t="shared" si="94"/>
        <v>12</v>
      </c>
      <c r="L1065" s="354">
        <v>12</v>
      </c>
      <c r="M1065" s="458" t="str">
        <f>IF(L1065="nio","",VLOOKUP(L1065,'3-Productie normen'!$B$31:$H$45,3,FALSE))</f>
        <v>1 x per maand</v>
      </c>
      <c r="N1065" s="355" t="e">
        <f t="shared" si="92"/>
        <v>#DIV/0!</v>
      </c>
      <c r="O1065" s="356">
        <f>IF(L1065="nio",0,IF(L1065&gt;0,VLOOKUP(H1065,'3-Productie normen'!A:P,VLOOKUP(L1065,'3-Productie normen'!$B$31:$C$45,2,FALSE),FALSE)))/VLOOKUP(B1065,'2-Kosten per locatie'!$A$13:$D$30,4,FALSE)</f>
        <v>0</v>
      </c>
      <c r="P1065" s="81" t="str">
        <f>VLOOKUP(H1065,'3-Productie normen'!A:T,20,FALSE)</f>
        <v>V</v>
      </c>
      <c r="Q1065" s="457"/>
      <c r="S1065" s="359">
        <f t="shared" si="95"/>
        <v>67.44</v>
      </c>
    </row>
    <row r="1066" spans="1:19" ht="14.1" customHeight="1">
      <c r="A1066" s="71" t="e">
        <f t="shared" si="93"/>
        <v>#REF!</v>
      </c>
      <c r="B1066" s="50" t="s">
        <v>673</v>
      </c>
      <c r="C1066" s="50" t="s">
        <v>689</v>
      </c>
      <c r="D1066" s="431" t="s">
        <v>850</v>
      </c>
      <c r="E1066" s="429" t="s">
        <v>248</v>
      </c>
      <c r="F1066" s="349" t="s">
        <v>611</v>
      </c>
      <c r="G1066" s="85" t="s">
        <v>365</v>
      </c>
      <c r="H1066" s="80" t="s">
        <v>200</v>
      </c>
      <c r="I1066" s="85" t="s">
        <v>635</v>
      </c>
      <c r="J1066" s="342">
        <v>16.989999999999998</v>
      </c>
      <c r="K1066" s="353">
        <f t="shared" si="94"/>
        <v>104</v>
      </c>
      <c r="L1066" s="354">
        <v>104</v>
      </c>
      <c r="M1066" s="458" t="str">
        <f>IF(L1066="nio","",VLOOKUP(L1066,'3-Productie normen'!$B$31:$H$45,3,FALSE))</f>
        <v>2x per week (52 weken)</v>
      </c>
      <c r="N1066" s="355" t="e">
        <f t="shared" si="92"/>
        <v>#DIV/0!</v>
      </c>
      <c r="O1066" s="356">
        <f>IF(L1066="nio",0,IF(L1066&gt;0,VLOOKUP(H1066,'3-Productie normen'!A:P,VLOOKUP(L1066,'3-Productie normen'!$B$31:$C$45,2,FALSE),FALSE)))/VLOOKUP(B1066,'2-Kosten per locatie'!$A$13:$D$30,4,FALSE)</f>
        <v>0</v>
      </c>
      <c r="P1066" s="81" t="str">
        <f>VLOOKUP(H1066,'3-Productie normen'!A:T,20,FALSE)</f>
        <v>B</v>
      </c>
      <c r="Q1066" s="457"/>
      <c r="S1066" s="359">
        <f t="shared" si="95"/>
        <v>1766.9599999999998</v>
      </c>
    </row>
    <row r="1067" spans="1:19" ht="14.1" customHeight="1">
      <c r="A1067" s="71" t="e">
        <f t="shared" si="93"/>
        <v>#REF!</v>
      </c>
      <c r="B1067" s="50" t="s">
        <v>673</v>
      </c>
      <c r="C1067" s="50" t="s">
        <v>689</v>
      </c>
      <c r="D1067" s="431" t="s">
        <v>850</v>
      </c>
      <c r="E1067" s="429" t="s">
        <v>248</v>
      </c>
      <c r="F1067" s="349" t="s">
        <v>612</v>
      </c>
      <c r="G1067" s="85" t="s">
        <v>234</v>
      </c>
      <c r="H1067" s="64" t="s">
        <v>540</v>
      </c>
      <c r="I1067" s="85" t="s">
        <v>635</v>
      </c>
      <c r="J1067" s="342">
        <v>44.63</v>
      </c>
      <c r="K1067" s="353">
        <f t="shared" si="94"/>
        <v>255</v>
      </c>
      <c r="L1067" s="354">
        <v>255</v>
      </c>
      <c r="M1067" s="458" t="str">
        <f>IF(L1067="nio","",VLOOKUP(L1067,'3-Productie normen'!$B$31:$H$45,3,FALSE))</f>
        <v>5 x per week (52 weken)</v>
      </c>
      <c r="N1067" s="355" t="e">
        <f t="shared" si="92"/>
        <v>#DIV/0!</v>
      </c>
      <c r="O1067" s="356">
        <f>IF(L1067="nio",0,IF(L1067&gt;0,VLOOKUP(H1067,'3-Productie normen'!A:P,VLOOKUP(L1067,'3-Productie normen'!$B$31:$C$45,2,FALSE),FALSE)))/VLOOKUP(B1067,'2-Kosten per locatie'!$A$13:$D$30,4,FALSE)</f>
        <v>0</v>
      </c>
      <c r="P1067" s="81" t="str">
        <f>VLOOKUP(H1067,'3-Productie normen'!A:T,20,FALSE)</f>
        <v>V</v>
      </c>
      <c r="Q1067" s="457"/>
      <c r="S1067" s="359">
        <f t="shared" si="95"/>
        <v>11380.650000000001</v>
      </c>
    </row>
    <row r="1068" spans="1:19" ht="14.1" customHeight="1">
      <c r="A1068" s="71" t="e">
        <f t="shared" si="93"/>
        <v>#REF!</v>
      </c>
      <c r="B1068" s="50" t="s">
        <v>673</v>
      </c>
      <c r="C1068" s="50" t="s">
        <v>689</v>
      </c>
      <c r="D1068" s="431" t="s">
        <v>934</v>
      </c>
      <c r="E1068" s="429" t="s">
        <v>248</v>
      </c>
      <c r="F1068" s="349" t="s">
        <v>612</v>
      </c>
      <c r="G1068" s="85" t="s">
        <v>234</v>
      </c>
      <c r="H1068" s="64" t="s">
        <v>540</v>
      </c>
      <c r="I1068" s="85" t="s">
        <v>90</v>
      </c>
      <c r="J1068" s="342">
        <v>2.4700000000000002</v>
      </c>
      <c r="K1068" s="353">
        <f t="shared" si="94"/>
        <v>230</v>
      </c>
      <c r="L1068" s="354">
        <v>230</v>
      </c>
      <c r="M1068" s="458" t="str">
        <f>IF(L1068="nio","",VLOOKUP(L1068,'3-Productie normen'!$B$31:$H$45,3,FALSE))</f>
        <v>5x per week (46 weken (minus 4 weken in zomer en 2 weken kerstvakantie))</v>
      </c>
      <c r="N1068" s="355" t="e">
        <f t="shared" si="92"/>
        <v>#DIV/0!</v>
      </c>
      <c r="O1068" s="356">
        <f>IF(L1068="nio",0,IF(L1068&gt;0,VLOOKUP(H1068,'3-Productie normen'!A:P,VLOOKUP(L1068,'3-Productie normen'!$B$31:$C$45,2,FALSE),FALSE)))/VLOOKUP(B1068,'2-Kosten per locatie'!$A$13:$D$30,4,FALSE)</f>
        <v>0</v>
      </c>
      <c r="P1068" s="81" t="str">
        <f>VLOOKUP(H1068,'3-Productie normen'!A:T,20,FALSE)</f>
        <v>V</v>
      </c>
      <c r="Q1068" s="457"/>
      <c r="S1068" s="359">
        <f t="shared" si="95"/>
        <v>568.1</v>
      </c>
    </row>
    <row r="1069" spans="1:19" ht="14.1" customHeight="1">
      <c r="A1069" s="71" t="e">
        <f t="shared" si="93"/>
        <v>#REF!</v>
      </c>
      <c r="B1069" s="50" t="s">
        <v>673</v>
      </c>
      <c r="C1069" s="50" t="s">
        <v>689</v>
      </c>
      <c r="D1069" s="431" t="s">
        <v>934</v>
      </c>
      <c r="E1069" s="429" t="s">
        <v>248</v>
      </c>
      <c r="F1069" s="349" t="s">
        <v>613</v>
      </c>
      <c r="G1069" s="85" t="s">
        <v>234</v>
      </c>
      <c r="H1069" s="64" t="s">
        <v>540</v>
      </c>
      <c r="I1069" s="85" t="s">
        <v>635</v>
      </c>
      <c r="J1069" s="342">
        <v>8.4600000000000009</v>
      </c>
      <c r="K1069" s="353">
        <f t="shared" si="94"/>
        <v>230</v>
      </c>
      <c r="L1069" s="354">
        <v>230</v>
      </c>
      <c r="M1069" s="458" t="str">
        <f>IF(L1069="nio","",VLOOKUP(L1069,'3-Productie normen'!$B$31:$H$45,3,FALSE))</f>
        <v>5x per week (46 weken (minus 4 weken in zomer en 2 weken kerstvakantie))</v>
      </c>
      <c r="N1069" s="355" t="e">
        <f t="shared" si="92"/>
        <v>#DIV/0!</v>
      </c>
      <c r="O1069" s="356">
        <f>IF(L1069="nio",0,IF(L1069&gt;0,VLOOKUP(H1069,'3-Productie normen'!A:P,VLOOKUP(L1069,'3-Productie normen'!$B$31:$C$45,2,FALSE),FALSE)))/VLOOKUP(B1069,'2-Kosten per locatie'!$A$13:$D$30,4,FALSE)</f>
        <v>0</v>
      </c>
      <c r="P1069" s="81" t="str">
        <f>VLOOKUP(H1069,'3-Productie normen'!A:T,20,FALSE)</f>
        <v>V</v>
      </c>
      <c r="Q1069" s="457"/>
      <c r="S1069" s="359">
        <f t="shared" si="95"/>
        <v>1945.8000000000002</v>
      </c>
    </row>
    <row r="1070" spans="1:19" ht="14.1" customHeight="1">
      <c r="A1070" s="71" t="e">
        <f t="shared" si="93"/>
        <v>#REF!</v>
      </c>
      <c r="B1070" s="50" t="s">
        <v>673</v>
      </c>
      <c r="C1070" s="50" t="s">
        <v>689</v>
      </c>
      <c r="D1070" s="431" t="s">
        <v>934</v>
      </c>
      <c r="E1070" s="429" t="s">
        <v>248</v>
      </c>
      <c r="F1070" s="349" t="s">
        <v>614</v>
      </c>
      <c r="G1070" s="85" t="s">
        <v>234</v>
      </c>
      <c r="H1070" s="64" t="s">
        <v>540</v>
      </c>
      <c r="I1070" s="85" t="s">
        <v>635</v>
      </c>
      <c r="J1070" s="342">
        <v>8.4600000000000009</v>
      </c>
      <c r="K1070" s="353">
        <f t="shared" si="94"/>
        <v>230</v>
      </c>
      <c r="L1070" s="354">
        <v>230</v>
      </c>
      <c r="M1070" s="458" t="str">
        <f>IF(L1070="nio","",VLOOKUP(L1070,'3-Productie normen'!$B$31:$H$45,3,FALSE))</f>
        <v>5x per week (46 weken (minus 4 weken in zomer en 2 weken kerstvakantie))</v>
      </c>
      <c r="N1070" s="355" t="e">
        <f t="shared" si="92"/>
        <v>#DIV/0!</v>
      </c>
      <c r="O1070" s="356">
        <f>IF(L1070="nio",0,IF(L1070&gt;0,VLOOKUP(H1070,'3-Productie normen'!A:P,VLOOKUP(L1070,'3-Productie normen'!$B$31:$C$45,2,FALSE),FALSE)))/VLOOKUP(B1070,'2-Kosten per locatie'!$A$13:$D$30,4,FALSE)</f>
        <v>0</v>
      </c>
      <c r="P1070" s="81" t="str">
        <f>VLOOKUP(H1070,'3-Productie normen'!A:T,20,FALSE)</f>
        <v>V</v>
      </c>
      <c r="Q1070" s="457"/>
      <c r="S1070" s="359">
        <f t="shared" si="95"/>
        <v>1945.8000000000002</v>
      </c>
    </row>
    <row r="1071" spans="1:19" ht="14.1" customHeight="1">
      <c r="A1071" s="71" t="e">
        <f t="shared" si="93"/>
        <v>#REF!</v>
      </c>
      <c r="B1071" s="50" t="s">
        <v>673</v>
      </c>
      <c r="C1071" s="50" t="s">
        <v>689</v>
      </c>
      <c r="D1071" s="431" t="s">
        <v>850</v>
      </c>
      <c r="E1071" s="429" t="s">
        <v>248</v>
      </c>
      <c r="F1071" s="349" t="s">
        <v>615</v>
      </c>
      <c r="G1071" s="85" t="s">
        <v>234</v>
      </c>
      <c r="H1071" s="64" t="s">
        <v>540</v>
      </c>
      <c r="I1071" s="85" t="s">
        <v>635</v>
      </c>
      <c r="J1071" s="342">
        <v>47.13</v>
      </c>
      <c r="K1071" s="353">
        <f t="shared" si="94"/>
        <v>255</v>
      </c>
      <c r="L1071" s="354">
        <v>255</v>
      </c>
      <c r="M1071" s="458" t="str">
        <f>IF(L1071="nio","",VLOOKUP(L1071,'3-Productie normen'!$B$31:$H$45,3,FALSE))</f>
        <v>5 x per week (52 weken)</v>
      </c>
      <c r="N1071" s="355" t="e">
        <f t="shared" si="92"/>
        <v>#DIV/0!</v>
      </c>
      <c r="O1071" s="356">
        <f>IF(L1071="nio",0,IF(L1071&gt;0,VLOOKUP(H1071,'3-Productie normen'!A:P,VLOOKUP(L1071,'3-Productie normen'!$B$31:$C$45,2,FALSE),FALSE)))/VLOOKUP(B1071,'2-Kosten per locatie'!$A$13:$D$30,4,FALSE)</f>
        <v>0</v>
      </c>
      <c r="P1071" s="81" t="str">
        <f>VLOOKUP(H1071,'3-Productie normen'!A:T,20,FALSE)</f>
        <v>V</v>
      </c>
      <c r="Q1071" s="457"/>
      <c r="S1071" s="359">
        <f t="shared" si="95"/>
        <v>12018.150000000001</v>
      </c>
    </row>
    <row r="1072" spans="1:19" ht="14.1" customHeight="1">
      <c r="A1072" s="71" t="e">
        <f t="shared" si="93"/>
        <v>#REF!</v>
      </c>
      <c r="B1072" s="50" t="s">
        <v>673</v>
      </c>
      <c r="C1072" s="50" t="s">
        <v>689</v>
      </c>
      <c r="D1072" s="431" t="s">
        <v>850</v>
      </c>
      <c r="E1072" s="429" t="s">
        <v>248</v>
      </c>
      <c r="F1072" s="349" t="s">
        <v>615</v>
      </c>
      <c r="G1072" s="85" t="s">
        <v>234</v>
      </c>
      <c r="H1072" s="64" t="s">
        <v>540</v>
      </c>
      <c r="I1072" s="85" t="s">
        <v>90</v>
      </c>
      <c r="J1072" s="342">
        <v>2.4700000000000002</v>
      </c>
      <c r="K1072" s="353">
        <f t="shared" si="94"/>
        <v>255</v>
      </c>
      <c r="L1072" s="354">
        <v>255</v>
      </c>
      <c r="M1072" s="458" t="str">
        <f>IF(L1072="nio","",VLOOKUP(L1072,'3-Productie normen'!$B$31:$H$45,3,FALSE))</f>
        <v>5 x per week (52 weken)</v>
      </c>
      <c r="N1072" s="355" t="e">
        <f t="shared" si="92"/>
        <v>#DIV/0!</v>
      </c>
      <c r="O1072" s="356">
        <f>IF(L1072="nio",0,IF(L1072&gt;0,VLOOKUP(H1072,'3-Productie normen'!A:P,VLOOKUP(L1072,'3-Productie normen'!$B$31:$C$45,2,FALSE),FALSE)))/VLOOKUP(B1072,'2-Kosten per locatie'!$A$13:$D$30,4,FALSE)</f>
        <v>0</v>
      </c>
      <c r="P1072" s="81" t="str">
        <f>VLOOKUP(H1072,'3-Productie normen'!A:T,20,FALSE)</f>
        <v>V</v>
      </c>
      <c r="Q1072" s="457"/>
      <c r="S1072" s="359">
        <f t="shared" si="95"/>
        <v>629.85</v>
      </c>
    </row>
    <row r="1073" spans="1:19" ht="14.1" customHeight="1">
      <c r="A1073" s="71" t="e">
        <f t="shared" si="93"/>
        <v>#REF!</v>
      </c>
      <c r="B1073" s="50" t="s">
        <v>673</v>
      </c>
      <c r="C1073" s="50" t="s">
        <v>689</v>
      </c>
      <c r="D1073" s="431" t="s">
        <v>850</v>
      </c>
      <c r="E1073" s="429" t="s">
        <v>248</v>
      </c>
      <c r="F1073" s="349" t="s">
        <v>616</v>
      </c>
      <c r="G1073" s="85" t="s">
        <v>246</v>
      </c>
      <c r="H1073" s="64" t="s">
        <v>540</v>
      </c>
      <c r="I1073" s="85" t="s">
        <v>635</v>
      </c>
      <c r="J1073" s="342">
        <v>8.4600000000000009</v>
      </c>
      <c r="K1073" s="353">
        <f t="shared" si="94"/>
        <v>255</v>
      </c>
      <c r="L1073" s="354">
        <v>255</v>
      </c>
      <c r="M1073" s="458" t="str">
        <f>IF(L1073="nio","",VLOOKUP(L1073,'3-Productie normen'!$B$31:$H$45,3,FALSE))</f>
        <v>5 x per week (52 weken)</v>
      </c>
      <c r="N1073" s="355" t="e">
        <f t="shared" si="92"/>
        <v>#DIV/0!</v>
      </c>
      <c r="O1073" s="356">
        <f>IF(L1073="nio",0,IF(L1073&gt;0,VLOOKUP(H1073,'3-Productie normen'!A:P,VLOOKUP(L1073,'3-Productie normen'!$B$31:$C$45,2,FALSE),FALSE)))/VLOOKUP(B1073,'2-Kosten per locatie'!$A$13:$D$30,4,FALSE)</f>
        <v>0</v>
      </c>
      <c r="P1073" s="81" t="str">
        <f>VLOOKUP(H1073,'3-Productie normen'!A:T,20,FALSE)</f>
        <v>V</v>
      </c>
      <c r="Q1073" s="457"/>
      <c r="S1073" s="359">
        <f t="shared" si="95"/>
        <v>2157.3000000000002</v>
      </c>
    </row>
    <row r="1074" spans="1:19" ht="14.1" customHeight="1">
      <c r="A1074" s="71" t="e">
        <f t="shared" si="93"/>
        <v>#REF!</v>
      </c>
      <c r="B1074" s="50" t="s">
        <v>673</v>
      </c>
      <c r="C1074" s="50" t="s">
        <v>689</v>
      </c>
      <c r="D1074" s="431" t="s">
        <v>850</v>
      </c>
      <c r="E1074" s="429" t="s">
        <v>248</v>
      </c>
      <c r="F1074" s="349" t="s">
        <v>617</v>
      </c>
      <c r="G1074" s="85" t="s">
        <v>246</v>
      </c>
      <c r="H1074" s="64" t="s">
        <v>540</v>
      </c>
      <c r="I1074" s="85" t="s">
        <v>635</v>
      </c>
      <c r="J1074" s="342">
        <v>8.4600000000000009</v>
      </c>
      <c r="K1074" s="353">
        <f t="shared" si="94"/>
        <v>255</v>
      </c>
      <c r="L1074" s="354">
        <v>255</v>
      </c>
      <c r="M1074" s="458" t="str">
        <f>IF(L1074="nio","",VLOOKUP(L1074,'3-Productie normen'!$B$31:$H$45,3,FALSE))</f>
        <v>5 x per week (52 weken)</v>
      </c>
      <c r="N1074" s="355" t="e">
        <f t="shared" si="92"/>
        <v>#DIV/0!</v>
      </c>
      <c r="O1074" s="356">
        <f>IF(L1074="nio",0,IF(L1074&gt;0,VLOOKUP(H1074,'3-Productie normen'!A:P,VLOOKUP(L1074,'3-Productie normen'!$B$31:$C$45,2,FALSE),FALSE)))/VLOOKUP(B1074,'2-Kosten per locatie'!$A$13:$D$30,4,FALSE)</f>
        <v>0</v>
      </c>
      <c r="P1074" s="81" t="str">
        <f>VLOOKUP(H1074,'3-Productie normen'!A:T,20,FALSE)</f>
        <v>V</v>
      </c>
      <c r="Q1074" s="457"/>
      <c r="S1074" s="359">
        <f t="shared" si="95"/>
        <v>2157.3000000000002</v>
      </c>
    </row>
    <row r="1075" spans="1:19" ht="14.1" customHeight="1">
      <c r="A1075" s="71" t="e">
        <f t="shared" si="93"/>
        <v>#REF!</v>
      </c>
      <c r="B1075" s="50" t="s">
        <v>673</v>
      </c>
      <c r="C1075" s="50" t="s">
        <v>689</v>
      </c>
      <c r="D1075" s="431" t="s">
        <v>850</v>
      </c>
      <c r="E1075" s="429" t="s">
        <v>248</v>
      </c>
      <c r="F1075" s="349" t="s">
        <v>618</v>
      </c>
      <c r="G1075" s="85" t="s">
        <v>420</v>
      </c>
      <c r="H1075" s="85" t="s">
        <v>200</v>
      </c>
      <c r="I1075" s="85" t="s">
        <v>635</v>
      </c>
      <c r="J1075" s="342">
        <v>7.09</v>
      </c>
      <c r="K1075" s="353">
        <f t="shared" si="94"/>
        <v>104</v>
      </c>
      <c r="L1075" s="354">
        <v>104</v>
      </c>
      <c r="M1075" s="458" t="str">
        <f>IF(L1075="nio","",VLOOKUP(L1075,'3-Productie normen'!$B$31:$H$45,3,FALSE))</f>
        <v>2x per week (52 weken)</v>
      </c>
      <c r="N1075" s="355" t="e">
        <f t="shared" si="92"/>
        <v>#DIV/0!</v>
      </c>
      <c r="O1075" s="356">
        <f>IF(L1075="nio",0,IF(L1075&gt;0,VLOOKUP(H1075,'3-Productie normen'!A:P,VLOOKUP(L1075,'3-Productie normen'!$B$31:$C$45,2,FALSE),FALSE)))/VLOOKUP(B1075,'2-Kosten per locatie'!$A$13:$D$30,4,FALSE)</f>
        <v>0</v>
      </c>
      <c r="P1075" s="81" t="str">
        <f>VLOOKUP(H1075,'3-Productie normen'!A:T,20,FALSE)</f>
        <v>B</v>
      </c>
      <c r="Q1075" s="457"/>
      <c r="S1075" s="359">
        <f t="shared" si="95"/>
        <v>737.36</v>
      </c>
    </row>
    <row r="1076" spans="1:19" ht="14.1" customHeight="1">
      <c r="A1076" s="71" t="e">
        <f t="shared" si="93"/>
        <v>#REF!</v>
      </c>
      <c r="B1076" s="50" t="s">
        <v>673</v>
      </c>
      <c r="C1076" s="50" t="s">
        <v>689</v>
      </c>
      <c r="D1076" s="431" t="s">
        <v>850</v>
      </c>
      <c r="E1076" s="429" t="s">
        <v>248</v>
      </c>
      <c r="F1076" s="349" t="s">
        <v>619</v>
      </c>
      <c r="G1076" s="85" t="s">
        <v>541</v>
      </c>
      <c r="H1076" s="64" t="s">
        <v>874</v>
      </c>
      <c r="I1076" s="85" t="s">
        <v>635</v>
      </c>
      <c r="J1076" s="342">
        <v>4.3600000000000003</v>
      </c>
      <c r="K1076" s="353" t="str">
        <f t="shared" si="94"/>
        <v>nio</v>
      </c>
      <c r="L1076" s="354" t="s">
        <v>659</v>
      </c>
      <c r="M1076" s="458" t="str">
        <f>IF(L1076="nio","",VLOOKUP(L1076,'3-Productie normen'!$B$31:$H$45,3,FALSE))</f>
        <v/>
      </c>
      <c r="N1076" s="355">
        <f t="shared" si="92"/>
        <v>0</v>
      </c>
      <c r="O1076" s="356">
        <f>IF(L1076="nio",0,IF(L1076&gt;0,VLOOKUP(H1076,'3-Productie normen'!A:P,VLOOKUP(L1076,'3-Productie normen'!$B$31:$C$45,2,FALSE),FALSE)))/VLOOKUP(B1076,'2-Kosten per locatie'!$A$13:$D$30,4,FALSE)</f>
        <v>0</v>
      </c>
      <c r="P1076" s="81">
        <f>VLOOKUP(H1076,'3-Productie normen'!A:T,20,FALSE)</f>
        <v>0</v>
      </c>
      <c r="Q1076" s="457"/>
      <c r="S1076" s="359">
        <f t="shared" si="95"/>
        <v>0</v>
      </c>
    </row>
    <row r="1077" spans="1:19" ht="14.1" customHeight="1">
      <c r="A1077" s="71" t="e">
        <f t="shared" si="93"/>
        <v>#REF!</v>
      </c>
      <c r="B1077" s="50" t="s">
        <v>673</v>
      </c>
      <c r="C1077" s="50" t="s">
        <v>689</v>
      </c>
      <c r="D1077" s="431" t="s">
        <v>850</v>
      </c>
      <c r="E1077" s="429" t="s">
        <v>248</v>
      </c>
      <c r="F1077" s="349" t="s">
        <v>620</v>
      </c>
      <c r="G1077" s="85" t="s">
        <v>212</v>
      </c>
      <c r="H1077" s="62" t="s">
        <v>855</v>
      </c>
      <c r="I1077" s="85" t="s">
        <v>91</v>
      </c>
      <c r="J1077" s="342">
        <v>2.46</v>
      </c>
      <c r="K1077" s="353">
        <f t="shared" si="94"/>
        <v>12</v>
      </c>
      <c r="L1077" s="354">
        <v>12</v>
      </c>
      <c r="M1077" s="458" t="str">
        <f>IF(L1077="nio","",VLOOKUP(L1077,'3-Productie normen'!$B$31:$H$45,3,FALSE))</f>
        <v>1 x per maand</v>
      </c>
      <c r="N1077" s="355" t="e">
        <f t="shared" si="92"/>
        <v>#DIV/0!</v>
      </c>
      <c r="O1077" s="356">
        <f>IF(L1077="nio",0,IF(L1077&gt;0,VLOOKUP(H1077,'3-Productie normen'!A:P,VLOOKUP(L1077,'3-Productie normen'!$B$31:$C$45,2,FALSE),FALSE)))/VLOOKUP(B1077,'2-Kosten per locatie'!$A$13:$D$30,4,FALSE)</f>
        <v>0</v>
      </c>
      <c r="P1077" s="81" t="str">
        <f>VLOOKUP(H1077,'3-Productie normen'!A:T,20,FALSE)</f>
        <v>V</v>
      </c>
      <c r="Q1077" s="457"/>
      <c r="S1077" s="359">
        <f t="shared" si="95"/>
        <v>29.52</v>
      </c>
    </row>
    <row r="1078" spans="1:19" ht="14.1" customHeight="1">
      <c r="A1078" s="71" t="e">
        <f t="shared" si="93"/>
        <v>#REF!</v>
      </c>
      <c r="B1078" s="50" t="s">
        <v>673</v>
      </c>
      <c r="C1078" s="50" t="s">
        <v>689</v>
      </c>
      <c r="D1078" s="431" t="s">
        <v>850</v>
      </c>
      <c r="E1078" s="429" t="s">
        <v>248</v>
      </c>
      <c r="F1078" s="349" t="s">
        <v>621</v>
      </c>
      <c r="G1078" s="85" t="s">
        <v>198</v>
      </c>
      <c r="H1078" s="439" t="s">
        <v>195</v>
      </c>
      <c r="I1078" s="85" t="s">
        <v>645</v>
      </c>
      <c r="J1078" s="342">
        <v>38</v>
      </c>
      <c r="K1078" s="353">
        <f t="shared" si="94"/>
        <v>255</v>
      </c>
      <c r="L1078" s="354">
        <v>255</v>
      </c>
      <c r="M1078" s="458" t="str">
        <f>IF(L1078="nio","",VLOOKUP(L1078,'3-Productie normen'!$B$31:$H$45,3,FALSE))</f>
        <v>5 x per week (52 weken)</v>
      </c>
      <c r="N1078" s="355" t="e">
        <f t="shared" si="92"/>
        <v>#DIV/0!</v>
      </c>
      <c r="O1078" s="356">
        <f>IF(L1078="nio",0,IF(L1078&gt;0,VLOOKUP(H1078,'3-Productie normen'!A:P,VLOOKUP(L1078,'3-Productie normen'!$B$31:$C$45,2,FALSE),FALSE)))/VLOOKUP(B1078,'2-Kosten per locatie'!$A$13:$D$30,4,FALSE)</f>
        <v>0</v>
      </c>
      <c r="P1078" s="81" t="str">
        <f>VLOOKUP(H1078,'3-Productie normen'!A:T,20,FALSE)</f>
        <v>V</v>
      </c>
      <c r="Q1078" s="457"/>
      <c r="S1078" s="359">
        <f t="shared" si="95"/>
        <v>9690</v>
      </c>
    </row>
    <row r="1079" spans="1:19" ht="14.1" customHeight="1">
      <c r="A1079" s="71" t="e">
        <f t="shared" si="93"/>
        <v>#REF!</v>
      </c>
      <c r="B1079" s="50" t="s">
        <v>673</v>
      </c>
      <c r="C1079" s="50" t="s">
        <v>689</v>
      </c>
      <c r="D1079" s="431" t="s">
        <v>850</v>
      </c>
      <c r="E1079" s="429" t="s">
        <v>248</v>
      </c>
      <c r="F1079" s="349" t="s">
        <v>622</v>
      </c>
      <c r="G1079" s="85" t="s">
        <v>219</v>
      </c>
      <c r="H1079" s="85" t="s">
        <v>16</v>
      </c>
      <c r="I1079" s="85" t="s">
        <v>90</v>
      </c>
      <c r="J1079" s="342">
        <v>2.2400000000000002</v>
      </c>
      <c r="K1079" s="353">
        <f t="shared" si="94"/>
        <v>255</v>
      </c>
      <c r="L1079" s="354">
        <v>255</v>
      </c>
      <c r="M1079" s="458" t="str">
        <f>IF(L1079="nio","",VLOOKUP(L1079,'3-Productie normen'!$B$31:$H$45,3,FALSE))</f>
        <v>5 x per week (52 weken)</v>
      </c>
      <c r="N1079" s="355" t="e">
        <f t="shared" si="92"/>
        <v>#DIV/0!</v>
      </c>
      <c r="O1079" s="356">
        <f>IF(L1079="nio",0,IF(L1079&gt;0,VLOOKUP(H1079,'3-Productie normen'!A:P,VLOOKUP(L1079,'3-Productie normen'!$B$31:$C$45,2,FALSE),FALSE)))/VLOOKUP(B1079,'2-Kosten per locatie'!$A$13:$D$30,4,FALSE)</f>
        <v>0</v>
      </c>
      <c r="P1079" s="81" t="str">
        <f>VLOOKUP(H1079,'3-Productie normen'!A:T,20,FALSE)</f>
        <v>S</v>
      </c>
      <c r="Q1079" s="457"/>
      <c r="S1079" s="359">
        <f t="shared" si="95"/>
        <v>571.20000000000005</v>
      </c>
    </row>
    <row r="1080" spans="1:19" ht="14.1" customHeight="1">
      <c r="A1080" s="71" t="e">
        <f t="shared" si="93"/>
        <v>#REF!</v>
      </c>
      <c r="B1080" s="50" t="s">
        <v>673</v>
      </c>
      <c r="C1080" s="50" t="s">
        <v>689</v>
      </c>
      <c r="D1080" s="431" t="s">
        <v>850</v>
      </c>
      <c r="E1080" s="429" t="s">
        <v>248</v>
      </c>
      <c r="F1080" s="349" t="s">
        <v>623</v>
      </c>
      <c r="G1080" s="85" t="s">
        <v>624</v>
      </c>
      <c r="H1080" s="64" t="s">
        <v>874</v>
      </c>
      <c r="I1080" s="85" t="s">
        <v>635</v>
      </c>
      <c r="J1080" s="342">
        <v>0.62</v>
      </c>
      <c r="K1080" s="353" t="str">
        <f t="shared" si="94"/>
        <v>nio</v>
      </c>
      <c r="L1080" s="354" t="s">
        <v>659</v>
      </c>
      <c r="M1080" s="458" t="str">
        <f>IF(L1080="nio","",VLOOKUP(L1080,'3-Productie normen'!$B$31:$H$45,3,FALSE))</f>
        <v/>
      </c>
      <c r="N1080" s="355">
        <f t="shared" si="92"/>
        <v>0</v>
      </c>
      <c r="O1080" s="356">
        <f>IF(L1080="nio",0,IF(L1080&gt;0,VLOOKUP(H1080,'3-Productie normen'!A:P,VLOOKUP(L1080,'3-Productie normen'!$B$31:$C$45,2,FALSE),FALSE)))/VLOOKUP(B1080,'2-Kosten per locatie'!$A$13:$D$30,4,FALSE)</f>
        <v>0</v>
      </c>
      <c r="P1080" s="81">
        <f>VLOOKUP(H1080,'3-Productie normen'!A:T,20,FALSE)</f>
        <v>0</v>
      </c>
      <c r="Q1080" s="457"/>
      <c r="S1080" s="359">
        <f t="shared" si="95"/>
        <v>0</v>
      </c>
    </row>
    <row r="1081" spans="1:19" ht="14.1" customHeight="1">
      <c r="A1081" s="71" t="e">
        <f t="shared" si="93"/>
        <v>#REF!</v>
      </c>
      <c r="B1081" s="50" t="s">
        <v>673</v>
      </c>
      <c r="C1081" s="50" t="s">
        <v>689</v>
      </c>
      <c r="D1081" s="431" t="s">
        <v>850</v>
      </c>
      <c r="E1081" s="429" t="s">
        <v>248</v>
      </c>
      <c r="F1081" s="349" t="s">
        <v>625</v>
      </c>
      <c r="G1081" s="85" t="s">
        <v>624</v>
      </c>
      <c r="H1081" s="64" t="s">
        <v>874</v>
      </c>
      <c r="I1081" s="85" t="s">
        <v>635</v>
      </c>
      <c r="J1081" s="342">
        <v>0.62</v>
      </c>
      <c r="K1081" s="353" t="str">
        <f t="shared" si="94"/>
        <v>nio</v>
      </c>
      <c r="L1081" s="354" t="s">
        <v>659</v>
      </c>
      <c r="M1081" s="458" t="str">
        <f>IF(L1081="nio","",VLOOKUP(L1081,'3-Productie normen'!$B$31:$H$45,3,FALSE))</f>
        <v/>
      </c>
      <c r="N1081" s="355">
        <f t="shared" si="92"/>
        <v>0</v>
      </c>
      <c r="O1081" s="356">
        <f>IF(L1081="nio",0,IF(L1081&gt;0,VLOOKUP(H1081,'3-Productie normen'!A:P,VLOOKUP(L1081,'3-Productie normen'!$B$31:$C$45,2,FALSE),FALSE)))/VLOOKUP(B1081,'2-Kosten per locatie'!$A$13:$D$30,4,FALSE)</f>
        <v>0</v>
      </c>
      <c r="P1081" s="81">
        <f>VLOOKUP(H1081,'3-Productie normen'!A:T,20,FALSE)</f>
        <v>0</v>
      </c>
      <c r="Q1081" s="457"/>
      <c r="S1081" s="359">
        <f t="shared" si="95"/>
        <v>0</v>
      </c>
    </row>
    <row r="1082" spans="1:19" ht="14.1" customHeight="1">
      <c r="A1082" s="71" t="e">
        <f>#REF!+1</f>
        <v>#REF!</v>
      </c>
      <c r="B1082" s="50" t="s">
        <v>674</v>
      </c>
      <c r="C1082" s="50" t="s">
        <v>690</v>
      </c>
      <c r="D1082" s="431" t="s">
        <v>850</v>
      </c>
      <c r="E1082" s="429" t="s">
        <v>517</v>
      </c>
      <c r="F1082" s="349" t="s">
        <v>194</v>
      </c>
      <c r="G1082" s="85" t="s">
        <v>89</v>
      </c>
      <c r="H1082" s="64" t="s">
        <v>874</v>
      </c>
      <c r="I1082" s="85" t="s">
        <v>634</v>
      </c>
      <c r="J1082" s="342">
        <v>5.3</v>
      </c>
      <c r="K1082" s="353" t="str">
        <f t="shared" ref="K1082:K1087" si="96">L1082</f>
        <v>nio</v>
      </c>
      <c r="L1082" s="354" t="s">
        <v>659</v>
      </c>
      <c r="M1082" s="458" t="str">
        <f>IF(L1082="nio","",VLOOKUP(L1082,'3-Productie normen'!$B$31:$H$45,3,FALSE))</f>
        <v/>
      </c>
      <c r="N1082" s="355">
        <f t="shared" ref="N1082:N1100" si="97">IF(L1082="nio",0,IF(L1082&gt;0,L1082*J1082/O1082,0))</f>
        <v>0</v>
      </c>
      <c r="O1082" s="356">
        <f>IF(L1082="nio",0,IF(L1082&gt;0,VLOOKUP(H1082,'3-Productie normen'!A:P,VLOOKUP(L1082,'3-Productie normen'!$B$31:$C$45,2,FALSE),FALSE)))/VLOOKUP(B1082,'2-Kosten per locatie'!$A$13:$D$30,4,FALSE)</f>
        <v>0</v>
      </c>
      <c r="P1082" s="81">
        <f>VLOOKUP(H1082,'3-Productie normen'!A:T,20,FALSE)</f>
        <v>0</v>
      </c>
      <c r="Q1082" s="457"/>
      <c r="S1082" s="359">
        <f t="shared" ref="S1082:S1100" si="98">IF(L1082="nio",0,K1082*J1082)</f>
        <v>0</v>
      </c>
    </row>
    <row r="1083" spans="1:19" ht="14.1" customHeight="1">
      <c r="A1083" s="71" t="e">
        <f t="shared" ref="A1083:A1100" si="99">A1082+1</f>
        <v>#REF!</v>
      </c>
      <c r="B1083" s="50" t="s">
        <v>674</v>
      </c>
      <c r="C1083" s="50" t="s">
        <v>690</v>
      </c>
      <c r="D1083" s="431" t="s">
        <v>850</v>
      </c>
      <c r="E1083" s="429" t="s">
        <v>517</v>
      </c>
      <c r="F1083" s="349" t="s">
        <v>197</v>
      </c>
      <c r="G1083" s="85" t="s">
        <v>89</v>
      </c>
      <c r="H1083" s="64" t="s">
        <v>874</v>
      </c>
      <c r="I1083" s="85" t="s">
        <v>635</v>
      </c>
      <c r="J1083" s="342">
        <v>13.2</v>
      </c>
      <c r="K1083" s="353" t="str">
        <f t="shared" si="96"/>
        <v>nio</v>
      </c>
      <c r="L1083" s="354" t="s">
        <v>659</v>
      </c>
      <c r="M1083" s="458" t="str">
        <f>IF(L1083="nio","",VLOOKUP(L1083,'3-Productie normen'!$B$31:$H$45,3,FALSE))</f>
        <v/>
      </c>
      <c r="N1083" s="355">
        <f t="shared" si="97"/>
        <v>0</v>
      </c>
      <c r="O1083" s="356">
        <f>IF(L1083="nio",0,IF(L1083&gt;0,VLOOKUP(H1083,'3-Productie normen'!A:P,VLOOKUP(L1083,'3-Productie normen'!$B$31:$C$45,2,FALSE),FALSE)))/VLOOKUP(B1083,'2-Kosten per locatie'!$A$13:$D$30,4,FALSE)</f>
        <v>0</v>
      </c>
      <c r="P1083" s="81">
        <f>VLOOKUP(H1083,'3-Productie normen'!A:T,20,FALSE)</f>
        <v>0</v>
      </c>
      <c r="Q1083" s="457"/>
      <c r="S1083" s="359">
        <f t="shared" si="98"/>
        <v>0</v>
      </c>
    </row>
    <row r="1084" spans="1:19" ht="14.1" customHeight="1">
      <c r="A1084" s="71" t="e">
        <f t="shared" si="99"/>
        <v>#REF!</v>
      </c>
      <c r="B1084" s="50" t="s">
        <v>674</v>
      </c>
      <c r="C1084" s="50" t="s">
        <v>690</v>
      </c>
      <c r="D1084" s="431" t="s">
        <v>850</v>
      </c>
      <c r="E1084" s="429" t="s">
        <v>517</v>
      </c>
      <c r="F1084" s="349" t="s">
        <v>199</v>
      </c>
      <c r="G1084" s="85" t="s">
        <v>541</v>
      </c>
      <c r="H1084" s="64" t="s">
        <v>874</v>
      </c>
      <c r="I1084" s="85" t="s">
        <v>91</v>
      </c>
      <c r="J1084" s="342">
        <v>0.6</v>
      </c>
      <c r="K1084" s="353" t="str">
        <f t="shared" si="96"/>
        <v>nio</v>
      </c>
      <c r="L1084" s="354" t="s">
        <v>659</v>
      </c>
      <c r="M1084" s="458" t="str">
        <f>IF(L1084="nio","",VLOOKUP(L1084,'3-Productie normen'!$B$31:$H$45,3,FALSE))</f>
        <v/>
      </c>
      <c r="N1084" s="355">
        <f t="shared" si="97"/>
        <v>0</v>
      </c>
      <c r="O1084" s="356">
        <f>IF(L1084="nio",0,IF(L1084&gt;0,VLOOKUP(H1084,'3-Productie normen'!A:P,VLOOKUP(L1084,'3-Productie normen'!$B$31:$C$45,2,FALSE),FALSE)))/VLOOKUP(B1084,'2-Kosten per locatie'!$A$13:$D$30,4,FALSE)</f>
        <v>0</v>
      </c>
      <c r="P1084" s="81">
        <f>VLOOKUP(H1084,'3-Productie normen'!A:T,20,FALSE)</f>
        <v>0</v>
      </c>
      <c r="Q1084" s="457" t="s">
        <v>714</v>
      </c>
      <c r="S1084" s="359">
        <f t="shared" si="98"/>
        <v>0</v>
      </c>
    </row>
    <row r="1085" spans="1:19" ht="14.1" customHeight="1">
      <c r="A1085" s="71" t="e">
        <f t="shared" si="99"/>
        <v>#REF!</v>
      </c>
      <c r="B1085" s="50" t="s">
        <v>674</v>
      </c>
      <c r="C1085" s="50" t="s">
        <v>690</v>
      </c>
      <c r="D1085" s="431" t="s">
        <v>850</v>
      </c>
      <c r="E1085" s="429" t="s">
        <v>517</v>
      </c>
      <c r="F1085" s="349" t="s">
        <v>202</v>
      </c>
      <c r="G1085" s="85" t="s">
        <v>219</v>
      </c>
      <c r="H1085" s="64" t="s">
        <v>874</v>
      </c>
      <c r="I1085" s="85" t="s">
        <v>90</v>
      </c>
      <c r="J1085" s="342">
        <v>3.7</v>
      </c>
      <c r="K1085" s="353" t="str">
        <f t="shared" si="96"/>
        <v>nio</v>
      </c>
      <c r="L1085" s="354" t="s">
        <v>659</v>
      </c>
      <c r="M1085" s="458" t="str">
        <f>IF(L1085="nio","",VLOOKUP(L1085,'3-Productie normen'!$B$31:$H$45,3,FALSE))</f>
        <v/>
      </c>
      <c r="N1085" s="355">
        <f t="shared" si="97"/>
        <v>0</v>
      </c>
      <c r="O1085" s="356">
        <f>IF(L1085="nio",0,IF(L1085&gt;0,VLOOKUP(H1085,'3-Productie normen'!A:P,VLOOKUP(L1085,'3-Productie normen'!$B$31:$C$45,2,FALSE),FALSE)))/VLOOKUP(B1085,'2-Kosten per locatie'!$A$13:$D$30,4,FALSE)</f>
        <v>0</v>
      </c>
      <c r="P1085" s="81">
        <f>VLOOKUP(H1085,'3-Productie normen'!A:T,20,FALSE)</f>
        <v>0</v>
      </c>
      <c r="Q1085" s="457" t="s">
        <v>847</v>
      </c>
      <c r="S1085" s="359">
        <f t="shared" si="98"/>
        <v>0</v>
      </c>
    </row>
    <row r="1086" spans="1:19" ht="14.1" customHeight="1">
      <c r="A1086" s="71" t="e">
        <f t="shared" si="99"/>
        <v>#REF!</v>
      </c>
      <c r="B1086" s="50" t="s">
        <v>674</v>
      </c>
      <c r="C1086" s="50" t="s">
        <v>690</v>
      </c>
      <c r="D1086" s="431" t="s">
        <v>850</v>
      </c>
      <c r="E1086" s="429" t="s">
        <v>517</v>
      </c>
      <c r="F1086" s="349" t="s">
        <v>204</v>
      </c>
      <c r="G1086" s="85" t="s">
        <v>527</v>
      </c>
      <c r="H1086" s="64" t="s">
        <v>874</v>
      </c>
      <c r="I1086" s="85" t="s">
        <v>90</v>
      </c>
      <c r="J1086" s="342">
        <v>6.3</v>
      </c>
      <c r="K1086" s="353" t="str">
        <f t="shared" si="96"/>
        <v>nio</v>
      </c>
      <c r="L1086" s="354" t="s">
        <v>659</v>
      </c>
      <c r="M1086" s="458" t="str">
        <f>IF(L1086="nio","",VLOOKUP(L1086,'3-Productie normen'!$B$31:$H$45,3,FALSE))</f>
        <v/>
      </c>
      <c r="N1086" s="355">
        <f t="shared" si="97"/>
        <v>0</v>
      </c>
      <c r="O1086" s="356">
        <f>IF(L1086="nio",0,IF(L1086&gt;0,VLOOKUP(H1086,'3-Productie normen'!A:P,VLOOKUP(L1086,'3-Productie normen'!$B$31:$C$45,2,FALSE),FALSE)))/VLOOKUP(B1086,'2-Kosten per locatie'!$A$13:$D$30,4,FALSE)</f>
        <v>0</v>
      </c>
      <c r="P1086" s="81">
        <f>VLOOKUP(H1086,'3-Productie normen'!A:T,20,FALSE)</f>
        <v>0</v>
      </c>
      <c r="Q1086" s="457"/>
      <c r="S1086" s="359">
        <f t="shared" si="98"/>
        <v>0</v>
      </c>
    </row>
    <row r="1087" spans="1:19" ht="14.1" customHeight="1">
      <c r="A1087" s="71" t="e">
        <f t="shared" si="99"/>
        <v>#REF!</v>
      </c>
      <c r="B1087" s="50" t="s">
        <v>674</v>
      </c>
      <c r="C1087" s="50" t="s">
        <v>690</v>
      </c>
      <c r="D1087" s="431" t="s">
        <v>850</v>
      </c>
      <c r="E1087" s="429" t="s">
        <v>517</v>
      </c>
      <c r="F1087" s="349" t="s">
        <v>205</v>
      </c>
      <c r="G1087" s="85" t="s">
        <v>365</v>
      </c>
      <c r="H1087" s="64" t="s">
        <v>874</v>
      </c>
      <c r="I1087" s="85" t="s">
        <v>635</v>
      </c>
      <c r="J1087" s="342">
        <v>13.8</v>
      </c>
      <c r="K1087" s="353" t="str">
        <f t="shared" si="96"/>
        <v>nio</v>
      </c>
      <c r="L1087" s="354" t="s">
        <v>659</v>
      </c>
      <c r="M1087" s="458" t="str">
        <f>IF(L1087="nio","",VLOOKUP(L1087,'3-Productie normen'!$B$31:$H$45,3,FALSE))</f>
        <v/>
      </c>
      <c r="N1087" s="355">
        <f t="shared" si="97"/>
        <v>0</v>
      </c>
      <c r="O1087" s="356">
        <f>IF(L1087="nio",0,IF(L1087&gt;0,VLOOKUP(H1087,'3-Productie normen'!A:P,VLOOKUP(L1087,'3-Productie normen'!$B$31:$C$45,2,FALSE),FALSE)))/VLOOKUP(B1087,'2-Kosten per locatie'!$A$13:$D$30,4,FALSE)</f>
        <v>0</v>
      </c>
      <c r="P1087" s="81">
        <f>VLOOKUP(H1087,'3-Productie normen'!A:T,20,FALSE)</f>
        <v>0</v>
      </c>
      <c r="Q1087" s="457"/>
      <c r="S1087" s="359">
        <f t="shared" si="98"/>
        <v>0</v>
      </c>
    </row>
    <row r="1088" spans="1:19" ht="14.1" customHeight="1">
      <c r="A1088" s="71" t="e">
        <f t="shared" si="99"/>
        <v>#REF!</v>
      </c>
      <c r="B1088" s="50" t="s">
        <v>674</v>
      </c>
      <c r="C1088" s="50" t="s">
        <v>690</v>
      </c>
      <c r="D1088" s="431" t="s">
        <v>850</v>
      </c>
      <c r="E1088" s="429" t="s">
        <v>517</v>
      </c>
      <c r="F1088" s="349" t="s">
        <v>207</v>
      </c>
      <c r="G1088" s="435" t="s">
        <v>542</v>
      </c>
      <c r="H1088" s="64" t="s">
        <v>874</v>
      </c>
      <c r="I1088" s="85" t="s">
        <v>635</v>
      </c>
      <c r="J1088" s="342">
        <v>55.8</v>
      </c>
      <c r="K1088" s="353" t="str">
        <f t="shared" ref="K1088:K1100" si="100">L1088</f>
        <v>nio</v>
      </c>
      <c r="L1088" s="354" t="s">
        <v>659</v>
      </c>
      <c r="M1088" s="458" t="str">
        <f>IF(L1088="nio","",VLOOKUP(L1088,'3-Productie normen'!$B$31:$H$45,3,FALSE))</f>
        <v/>
      </c>
      <c r="N1088" s="355">
        <f t="shared" si="97"/>
        <v>0</v>
      </c>
      <c r="O1088" s="356">
        <f>IF(L1088="nio",0,IF(L1088&gt;0,VLOOKUP(H1088,'3-Productie normen'!A:P,VLOOKUP(L1088,'3-Productie normen'!$B$31:$C$45,2,FALSE),FALSE)))/VLOOKUP(B1088,'2-Kosten per locatie'!$A$13:$D$30,4,FALSE)</f>
        <v>0</v>
      </c>
      <c r="P1088" s="81">
        <f>VLOOKUP(H1088,'3-Productie normen'!A:T,20,FALSE)</f>
        <v>0</v>
      </c>
      <c r="Q1088" s="457"/>
      <c r="S1088" s="359">
        <f t="shared" si="98"/>
        <v>0</v>
      </c>
    </row>
    <row r="1089" spans="1:19" ht="14.1" customHeight="1">
      <c r="A1089" s="71" t="e">
        <f t="shared" si="99"/>
        <v>#REF!</v>
      </c>
      <c r="B1089" s="50" t="s">
        <v>674</v>
      </c>
      <c r="C1089" s="50" t="s">
        <v>690</v>
      </c>
      <c r="D1089" s="431" t="s">
        <v>850</v>
      </c>
      <c r="E1089" s="429" t="s">
        <v>517</v>
      </c>
      <c r="F1089" s="349" t="s">
        <v>626</v>
      </c>
      <c r="G1089" s="85" t="s">
        <v>627</v>
      </c>
      <c r="H1089" s="64" t="s">
        <v>874</v>
      </c>
      <c r="I1089" s="85" t="s">
        <v>635</v>
      </c>
      <c r="J1089" s="342">
        <v>11.6</v>
      </c>
      <c r="K1089" s="353" t="str">
        <f t="shared" si="100"/>
        <v>nio</v>
      </c>
      <c r="L1089" s="354" t="s">
        <v>659</v>
      </c>
      <c r="M1089" s="458" t="str">
        <f>IF(L1089="nio","",VLOOKUP(L1089,'3-Productie normen'!$B$31:$H$45,3,FALSE))</f>
        <v/>
      </c>
      <c r="N1089" s="355">
        <f t="shared" si="97"/>
        <v>0</v>
      </c>
      <c r="O1089" s="356">
        <f>IF(L1089="nio",0,IF(L1089&gt;0,VLOOKUP(H1089,'3-Productie normen'!A:P,VLOOKUP(L1089,'3-Productie normen'!$B$31:$C$45,2,FALSE),FALSE)))/VLOOKUP(B1089,'2-Kosten per locatie'!$A$13:$D$30,4,FALSE)</f>
        <v>0</v>
      </c>
      <c r="P1089" s="81">
        <f>VLOOKUP(H1089,'3-Productie normen'!A:T,20,FALSE)</f>
        <v>0</v>
      </c>
      <c r="Q1089" s="457"/>
      <c r="S1089" s="359">
        <f t="shared" si="98"/>
        <v>0</v>
      </c>
    </row>
    <row r="1090" spans="1:19" ht="14.1" customHeight="1">
      <c r="A1090" s="71" t="e">
        <f t="shared" si="99"/>
        <v>#REF!</v>
      </c>
      <c r="B1090" s="50" t="s">
        <v>674</v>
      </c>
      <c r="C1090" s="50" t="s">
        <v>690</v>
      </c>
      <c r="D1090" s="431" t="s">
        <v>850</v>
      </c>
      <c r="E1090" s="429" t="s">
        <v>517</v>
      </c>
      <c r="F1090" s="349" t="s">
        <v>628</v>
      </c>
      <c r="G1090" s="85" t="s">
        <v>325</v>
      </c>
      <c r="H1090" s="64" t="s">
        <v>874</v>
      </c>
      <c r="I1090" s="85" t="s">
        <v>635</v>
      </c>
      <c r="J1090" s="342">
        <v>9.5</v>
      </c>
      <c r="K1090" s="353" t="str">
        <f t="shared" si="100"/>
        <v>nio</v>
      </c>
      <c r="L1090" s="354" t="s">
        <v>659</v>
      </c>
      <c r="M1090" s="458" t="str">
        <f>IF(L1090="nio","",VLOOKUP(L1090,'3-Productie normen'!$B$31:$H$45,3,FALSE))</f>
        <v/>
      </c>
      <c r="N1090" s="355">
        <f t="shared" si="97"/>
        <v>0</v>
      </c>
      <c r="O1090" s="356">
        <f>IF(L1090="nio",0,IF(L1090&gt;0,VLOOKUP(H1090,'3-Productie normen'!A:P,VLOOKUP(L1090,'3-Productie normen'!$B$31:$C$45,2,FALSE),FALSE)))/VLOOKUP(B1090,'2-Kosten per locatie'!$A$13:$D$30,4,FALSE)</f>
        <v>0</v>
      </c>
      <c r="P1090" s="81">
        <f>VLOOKUP(H1090,'3-Productie normen'!A:T,20,FALSE)</f>
        <v>0</v>
      </c>
      <c r="Q1090" s="457"/>
      <c r="S1090" s="359">
        <f t="shared" si="98"/>
        <v>0</v>
      </c>
    </row>
    <row r="1091" spans="1:19" ht="14.1" customHeight="1">
      <c r="A1091" s="71" t="e">
        <f t="shared" si="99"/>
        <v>#REF!</v>
      </c>
      <c r="B1091" s="50" t="s">
        <v>674</v>
      </c>
      <c r="C1091" s="50" t="s">
        <v>690</v>
      </c>
      <c r="D1091" s="431" t="s">
        <v>850</v>
      </c>
      <c r="E1091" s="429" t="s">
        <v>517</v>
      </c>
      <c r="F1091" s="349" t="s">
        <v>208</v>
      </c>
      <c r="G1091" s="85" t="s">
        <v>247</v>
      </c>
      <c r="H1091" s="64" t="s">
        <v>874</v>
      </c>
      <c r="I1091" s="85" t="s">
        <v>635</v>
      </c>
      <c r="J1091" s="342">
        <v>44.9</v>
      </c>
      <c r="K1091" s="353" t="str">
        <f t="shared" si="100"/>
        <v>nio</v>
      </c>
      <c r="L1091" s="354" t="s">
        <v>659</v>
      </c>
      <c r="M1091" s="458" t="str">
        <f>IF(L1091="nio","",VLOOKUP(L1091,'3-Productie normen'!$B$31:$H$45,3,FALSE))</f>
        <v/>
      </c>
      <c r="N1091" s="355">
        <f t="shared" si="97"/>
        <v>0</v>
      </c>
      <c r="O1091" s="356">
        <f>IF(L1091="nio",0,IF(L1091&gt;0,VLOOKUP(H1091,'3-Productie normen'!A:P,VLOOKUP(L1091,'3-Productie normen'!$B$31:$C$45,2,FALSE),FALSE)))/VLOOKUP(B1091,'2-Kosten per locatie'!$A$13:$D$30,4,FALSE)</f>
        <v>0</v>
      </c>
      <c r="P1091" s="81">
        <f>VLOOKUP(H1091,'3-Productie normen'!A:T,20,FALSE)</f>
        <v>0</v>
      </c>
      <c r="Q1091" s="457"/>
      <c r="S1091" s="359">
        <f t="shared" si="98"/>
        <v>0</v>
      </c>
    </row>
    <row r="1092" spans="1:19" ht="14.1" customHeight="1">
      <c r="A1092" s="71" t="e">
        <f t="shared" si="99"/>
        <v>#REF!</v>
      </c>
      <c r="B1092" s="50" t="s">
        <v>674</v>
      </c>
      <c r="C1092" s="50" t="s">
        <v>690</v>
      </c>
      <c r="D1092" s="431" t="s">
        <v>850</v>
      </c>
      <c r="E1092" s="429" t="s">
        <v>517</v>
      </c>
      <c r="F1092" s="349" t="s">
        <v>526</v>
      </c>
      <c r="G1092" s="85" t="s">
        <v>246</v>
      </c>
      <c r="H1092" s="64" t="s">
        <v>874</v>
      </c>
      <c r="I1092" s="85" t="s">
        <v>635</v>
      </c>
      <c r="J1092" s="342">
        <v>5.0999999999999996</v>
      </c>
      <c r="K1092" s="353" t="str">
        <f t="shared" si="100"/>
        <v>nio</v>
      </c>
      <c r="L1092" s="354" t="s">
        <v>659</v>
      </c>
      <c r="M1092" s="458" t="str">
        <f>IF(L1092="nio","",VLOOKUP(L1092,'3-Productie normen'!$B$31:$H$45,3,FALSE))</f>
        <v/>
      </c>
      <c r="N1092" s="355">
        <f t="shared" si="97"/>
        <v>0</v>
      </c>
      <c r="O1092" s="356">
        <f>IF(L1092="nio",0,IF(L1092&gt;0,VLOOKUP(H1092,'3-Productie normen'!A:P,VLOOKUP(L1092,'3-Productie normen'!$B$31:$C$45,2,FALSE),FALSE)))/VLOOKUP(B1092,'2-Kosten per locatie'!$A$13:$D$30,4,FALSE)</f>
        <v>0</v>
      </c>
      <c r="P1092" s="81">
        <f>VLOOKUP(H1092,'3-Productie normen'!A:T,20,FALSE)</f>
        <v>0</v>
      </c>
      <c r="Q1092" s="457"/>
      <c r="S1092" s="359">
        <f t="shared" si="98"/>
        <v>0</v>
      </c>
    </row>
    <row r="1093" spans="1:19" ht="14.1" customHeight="1">
      <c r="A1093" s="71" t="e">
        <f t="shared" si="99"/>
        <v>#REF!</v>
      </c>
      <c r="B1093" s="50" t="s">
        <v>674</v>
      </c>
      <c r="C1093" s="50" t="s">
        <v>690</v>
      </c>
      <c r="D1093" s="431" t="s">
        <v>850</v>
      </c>
      <c r="E1093" s="429" t="s">
        <v>517</v>
      </c>
      <c r="F1093" s="349" t="s">
        <v>629</v>
      </c>
      <c r="G1093" s="85" t="s">
        <v>246</v>
      </c>
      <c r="H1093" s="64" t="s">
        <v>874</v>
      </c>
      <c r="I1093" s="85" t="s">
        <v>635</v>
      </c>
      <c r="J1093" s="342">
        <v>5.0999999999999996</v>
      </c>
      <c r="K1093" s="353" t="str">
        <f t="shared" si="100"/>
        <v>nio</v>
      </c>
      <c r="L1093" s="354" t="s">
        <v>659</v>
      </c>
      <c r="M1093" s="458" t="str">
        <f>IF(L1093="nio","",VLOOKUP(L1093,'3-Productie normen'!$B$31:$H$45,3,FALSE))</f>
        <v/>
      </c>
      <c r="N1093" s="355">
        <f t="shared" si="97"/>
        <v>0</v>
      </c>
      <c r="O1093" s="356">
        <f>IF(L1093="nio",0,IF(L1093&gt;0,VLOOKUP(H1093,'3-Productie normen'!A:P,VLOOKUP(L1093,'3-Productie normen'!$B$31:$C$45,2,FALSE),FALSE)))/VLOOKUP(B1093,'2-Kosten per locatie'!$A$13:$D$30,4,FALSE)</f>
        <v>0</v>
      </c>
      <c r="P1093" s="81">
        <f>VLOOKUP(H1093,'3-Productie normen'!A:T,20,FALSE)</f>
        <v>0</v>
      </c>
      <c r="Q1093" s="457"/>
      <c r="S1093" s="359">
        <f t="shared" si="98"/>
        <v>0</v>
      </c>
    </row>
    <row r="1094" spans="1:19" ht="14.1" customHeight="1">
      <c r="A1094" s="71" t="e">
        <f t="shared" si="99"/>
        <v>#REF!</v>
      </c>
      <c r="B1094" s="50" t="s">
        <v>674</v>
      </c>
      <c r="C1094" s="50" t="s">
        <v>690</v>
      </c>
      <c r="D1094" s="431" t="s">
        <v>850</v>
      </c>
      <c r="E1094" s="429" t="s">
        <v>517</v>
      </c>
      <c r="F1094" s="349" t="s">
        <v>630</v>
      </c>
      <c r="G1094" s="85" t="s">
        <v>246</v>
      </c>
      <c r="H1094" s="64" t="s">
        <v>874</v>
      </c>
      <c r="I1094" s="85" t="s">
        <v>635</v>
      </c>
      <c r="J1094" s="342">
        <v>6.1</v>
      </c>
      <c r="K1094" s="353" t="str">
        <f t="shared" si="100"/>
        <v>nio</v>
      </c>
      <c r="L1094" s="354" t="s">
        <v>659</v>
      </c>
      <c r="M1094" s="458" t="str">
        <f>IF(L1094="nio","",VLOOKUP(L1094,'3-Productie normen'!$B$31:$H$45,3,FALSE))</f>
        <v/>
      </c>
      <c r="N1094" s="355">
        <f t="shared" si="97"/>
        <v>0</v>
      </c>
      <c r="O1094" s="356">
        <f>IF(L1094="nio",0,IF(L1094&gt;0,VLOOKUP(H1094,'3-Productie normen'!A:P,VLOOKUP(L1094,'3-Productie normen'!$B$31:$C$45,2,FALSE),FALSE)))/VLOOKUP(B1094,'2-Kosten per locatie'!$A$13:$D$30,4,FALSE)</f>
        <v>0</v>
      </c>
      <c r="P1094" s="81">
        <f>VLOOKUP(H1094,'3-Productie normen'!A:T,20,FALSE)</f>
        <v>0</v>
      </c>
      <c r="Q1094" s="457"/>
      <c r="S1094" s="359">
        <f t="shared" si="98"/>
        <v>0</v>
      </c>
    </row>
    <row r="1095" spans="1:19" ht="14.1" customHeight="1">
      <c r="A1095" s="71" t="e">
        <f t="shared" si="99"/>
        <v>#REF!</v>
      </c>
      <c r="B1095" s="50" t="s">
        <v>674</v>
      </c>
      <c r="C1095" s="50" t="s">
        <v>690</v>
      </c>
      <c r="D1095" s="431" t="s">
        <v>850</v>
      </c>
      <c r="E1095" s="429" t="s">
        <v>517</v>
      </c>
      <c r="F1095" s="349" t="s">
        <v>518</v>
      </c>
      <c r="G1095" s="85" t="s">
        <v>539</v>
      </c>
      <c r="H1095" s="64" t="s">
        <v>874</v>
      </c>
      <c r="I1095" s="85" t="s">
        <v>90</v>
      </c>
      <c r="J1095" s="342">
        <v>12.7</v>
      </c>
      <c r="K1095" s="353" t="str">
        <f t="shared" si="100"/>
        <v>nio</v>
      </c>
      <c r="L1095" s="354" t="s">
        <v>659</v>
      </c>
      <c r="M1095" s="458" t="str">
        <f>IF(L1095="nio","",VLOOKUP(L1095,'3-Productie normen'!$B$31:$H$45,3,FALSE))</f>
        <v/>
      </c>
      <c r="N1095" s="355">
        <f t="shared" si="97"/>
        <v>0</v>
      </c>
      <c r="O1095" s="356">
        <f>IF(L1095="nio",0,IF(L1095&gt;0,VLOOKUP(H1095,'3-Productie normen'!A:P,VLOOKUP(L1095,'3-Productie normen'!$B$31:$C$45,2,FALSE),FALSE)))/VLOOKUP(B1095,'2-Kosten per locatie'!$A$13:$D$30,4,FALSE)</f>
        <v>0</v>
      </c>
      <c r="P1095" s="81">
        <f>VLOOKUP(H1095,'3-Productie normen'!A:T,20,FALSE)</f>
        <v>0</v>
      </c>
      <c r="Q1095" s="457"/>
      <c r="S1095" s="359">
        <f t="shared" si="98"/>
        <v>0</v>
      </c>
    </row>
    <row r="1096" spans="1:19" ht="14.1" customHeight="1">
      <c r="A1096" s="71" t="e">
        <f t="shared" si="99"/>
        <v>#REF!</v>
      </c>
      <c r="B1096" s="50" t="s">
        <v>674</v>
      </c>
      <c r="C1096" s="50" t="s">
        <v>690</v>
      </c>
      <c r="D1096" s="431" t="s">
        <v>850</v>
      </c>
      <c r="E1096" s="429" t="s">
        <v>517</v>
      </c>
      <c r="F1096" s="349" t="s">
        <v>211</v>
      </c>
      <c r="G1096" s="85" t="s">
        <v>631</v>
      </c>
      <c r="H1096" s="64" t="s">
        <v>874</v>
      </c>
      <c r="I1096" s="85" t="s">
        <v>635</v>
      </c>
      <c r="J1096" s="342">
        <v>47.7</v>
      </c>
      <c r="K1096" s="353" t="str">
        <f t="shared" si="100"/>
        <v>nio</v>
      </c>
      <c r="L1096" s="354" t="s">
        <v>659</v>
      </c>
      <c r="M1096" s="458" t="str">
        <f>IF(L1096="nio","",VLOOKUP(L1096,'3-Productie normen'!$B$31:$H$45,3,FALSE))</f>
        <v/>
      </c>
      <c r="N1096" s="355">
        <f t="shared" si="97"/>
        <v>0</v>
      </c>
      <c r="O1096" s="356">
        <f>IF(L1096="nio",0,IF(L1096&gt;0,VLOOKUP(H1096,'3-Productie normen'!A:P,VLOOKUP(L1096,'3-Productie normen'!$B$31:$C$45,2,FALSE),FALSE)))/VLOOKUP(B1096,'2-Kosten per locatie'!$A$13:$D$30,4,FALSE)</f>
        <v>0</v>
      </c>
      <c r="P1096" s="81">
        <f>VLOOKUP(H1096,'3-Productie normen'!A:T,20,FALSE)</f>
        <v>0</v>
      </c>
      <c r="Q1096" s="457"/>
      <c r="S1096" s="359">
        <f t="shared" si="98"/>
        <v>0</v>
      </c>
    </row>
    <row r="1097" spans="1:19" ht="14.1" customHeight="1">
      <c r="A1097" s="71" t="e">
        <f t="shared" si="99"/>
        <v>#REF!</v>
      </c>
      <c r="B1097" s="50" t="s">
        <v>674</v>
      </c>
      <c r="C1097" s="50" t="s">
        <v>690</v>
      </c>
      <c r="D1097" s="431" t="s">
        <v>850</v>
      </c>
      <c r="E1097" s="429" t="s">
        <v>517</v>
      </c>
      <c r="F1097" s="349" t="s">
        <v>632</v>
      </c>
      <c r="G1097" s="85" t="s">
        <v>246</v>
      </c>
      <c r="H1097" s="64" t="s">
        <v>874</v>
      </c>
      <c r="I1097" s="85" t="s">
        <v>635</v>
      </c>
      <c r="J1097" s="342">
        <v>8.1</v>
      </c>
      <c r="K1097" s="353" t="str">
        <f t="shared" si="100"/>
        <v>nio</v>
      </c>
      <c r="L1097" s="354" t="s">
        <v>659</v>
      </c>
      <c r="M1097" s="458" t="str">
        <f>IF(L1097="nio","",VLOOKUP(L1097,'3-Productie normen'!$B$31:$H$45,3,FALSE))</f>
        <v/>
      </c>
      <c r="N1097" s="355">
        <f t="shared" si="97"/>
        <v>0</v>
      </c>
      <c r="O1097" s="356">
        <f>IF(L1097="nio",0,IF(L1097&gt;0,VLOOKUP(H1097,'3-Productie normen'!A:P,VLOOKUP(L1097,'3-Productie normen'!$B$31:$C$45,2,FALSE),FALSE)))/VLOOKUP(B1097,'2-Kosten per locatie'!$A$13:$D$30,4,FALSE)</f>
        <v>0</v>
      </c>
      <c r="P1097" s="81">
        <f>VLOOKUP(H1097,'3-Productie normen'!A:T,20,FALSE)</f>
        <v>0</v>
      </c>
      <c r="Q1097" s="457"/>
      <c r="S1097" s="359">
        <f t="shared" si="98"/>
        <v>0</v>
      </c>
    </row>
    <row r="1098" spans="1:19" ht="14.1" customHeight="1">
      <c r="A1098" s="71" t="e">
        <f t="shared" si="99"/>
        <v>#REF!</v>
      </c>
      <c r="B1098" s="50" t="s">
        <v>674</v>
      </c>
      <c r="C1098" s="50" t="s">
        <v>690</v>
      </c>
      <c r="D1098" s="431" t="s">
        <v>850</v>
      </c>
      <c r="E1098" s="429" t="s">
        <v>517</v>
      </c>
      <c r="F1098" s="349" t="s">
        <v>633</v>
      </c>
      <c r="G1098" s="85" t="s">
        <v>246</v>
      </c>
      <c r="H1098" s="64" t="s">
        <v>874</v>
      </c>
      <c r="I1098" s="85" t="s">
        <v>635</v>
      </c>
      <c r="J1098" s="342">
        <v>9.4</v>
      </c>
      <c r="K1098" s="353" t="str">
        <f t="shared" si="100"/>
        <v>nio</v>
      </c>
      <c r="L1098" s="354" t="s">
        <v>659</v>
      </c>
      <c r="M1098" s="458" t="str">
        <f>IF(L1098="nio","",VLOOKUP(L1098,'3-Productie normen'!$B$31:$H$45,3,FALSE))</f>
        <v/>
      </c>
      <c r="N1098" s="355">
        <f t="shared" si="97"/>
        <v>0</v>
      </c>
      <c r="O1098" s="356">
        <f>IF(L1098="nio",0,IF(L1098&gt;0,VLOOKUP(H1098,'3-Productie normen'!A:P,VLOOKUP(L1098,'3-Productie normen'!$B$31:$C$45,2,FALSE),FALSE)))/VLOOKUP(B1098,'2-Kosten per locatie'!$A$13:$D$30,4,FALSE)</f>
        <v>0</v>
      </c>
      <c r="P1098" s="81">
        <f>VLOOKUP(H1098,'3-Productie normen'!A:T,20,FALSE)</f>
        <v>0</v>
      </c>
      <c r="Q1098" s="457"/>
      <c r="S1098" s="359">
        <f t="shared" si="98"/>
        <v>0</v>
      </c>
    </row>
    <row r="1099" spans="1:19" ht="14.1" customHeight="1">
      <c r="A1099" s="71" t="e">
        <f t="shared" si="99"/>
        <v>#REF!</v>
      </c>
      <c r="B1099" s="50" t="s">
        <v>674</v>
      </c>
      <c r="C1099" s="50" t="s">
        <v>690</v>
      </c>
      <c r="D1099" s="431" t="s">
        <v>850</v>
      </c>
      <c r="E1099" s="429" t="s">
        <v>517</v>
      </c>
      <c r="F1099" s="349" t="s">
        <v>213</v>
      </c>
      <c r="G1099" s="85" t="s">
        <v>539</v>
      </c>
      <c r="H1099" s="64" t="s">
        <v>874</v>
      </c>
      <c r="I1099" s="85" t="s">
        <v>90</v>
      </c>
      <c r="J1099" s="342">
        <v>6.9</v>
      </c>
      <c r="K1099" s="353" t="str">
        <f t="shared" si="100"/>
        <v>nio</v>
      </c>
      <c r="L1099" s="354" t="s">
        <v>659</v>
      </c>
      <c r="M1099" s="458" t="str">
        <f>IF(L1099="nio","",VLOOKUP(L1099,'3-Productie normen'!$B$31:$H$45,3,FALSE))</f>
        <v/>
      </c>
      <c r="N1099" s="355">
        <f t="shared" si="97"/>
        <v>0</v>
      </c>
      <c r="O1099" s="356">
        <f>IF(L1099="nio",0,IF(L1099&gt;0,VLOOKUP(H1099,'3-Productie normen'!A:P,VLOOKUP(L1099,'3-Productie normen'!$B$31:$C$45,2,FALSE),FALSE)))/VLOOKUP(B1099,'2-Kosten per locatie'!$A$13:$D$30,4,FALSE)</f>
        <v>0</v>
      </c>
      <c r="P1099" s="81">
        <f>VLOOKUP(H1099,'3-Productie normen'!A:T,20,FALSE)</f>
        <v>0</v>
      </c>
      <c r="Q1099" s="457"/>
      <c r="S1099" s="359">
        <f t="shared" si="98"/>
        <v>0</v>
      </c>
    </row>
    <row r="1100" spans="1:19" ht="14.1" customHeight="1">
      <c r="A1100" s="71" t="e">
        <f t="shared" si="99"/>
        <v>#REF!</v>
      </c>
      <c r="B1100" s="50" t="s">
        <v>674</v>
      </c>
      <c r="C1100" s="50" t="s">
        <v>690</v>
      </c>
      <c r="D1100" s="431" t="s">
        <v>850</v>
      </c>
      <c r="E1100" s="429" t="s">
        <v>517</v>
      </c>
      <c r="F1100" s="349" t="s">
        <v>214</v>
      </c>
      <c r="G1100" s="85" t="s">
        <v>206</v>
      </c>
      <c r="H1100" s="64" t="s">
        <v>874</v>
      </c>
      <c r="I1100" s="85" t="s">
        <v>635</v>
      </c>
      <c r="J1100" s="342">
        <v>5.7</v>
      </c>
      <c r="K1100" s="353" t="str">
        <f t="shared" si="100"/>
        <v>nio</v>
      </c>
      <c r="L1100" s="354" t="s">
        <v>659</v>
      </c>
      <c r="M1100" s="458" t="str">
        <f>IF(L1100="nio","",VLOOKUP(L1100,'3-Productie normen'!$B$31:$H$45,3,FALSE))</f>
        <v/>
      </c>
      <c r="N1100" s="355">
        <f t="shared" si="97"/>
        <v>0</v>
      </c>
      <c r="O1100" s="356">
        <f>IF(L1100="nio",0,IF(L1100&gt;0,VLOOKUP(H1100,'3-Productie normen'!A:P,VLOOKUP(L1100,'3-Productie normen'!$B$31:$C$45,2,FALSE),FALSE)))/VLOOKUP(B1100,'2-Kosten per locatie'!$A$13:$D$30,4,FALSE)</f>
        <v>0</v>
      </c>
      <c r="P1100" s="81">
        <f>VLOOKUP(H1100,'3-Productie normen'!A:T,20,FALSE)</f>
        <v>0</v>
      </c>
      <c r="Q1100" s="457"/>
      <c r="S1100" s="359">
        <f t="shared" si="98"/>
        <v>0</v>
      </c>
    </row>
    <row r="1101" spans="1:19" ht="14.1" customHeight="1">
      <c r="I1101" s="472"/>
    </row>
  </sheetData>
  <autoFilter ref="B9:S1100" xr:uid="{00000000-0009-0000-0000-000004000000}"/>
  <phoneticPr fontId="10"/>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rowBreaks count="5" manualBreakCount="5">
    <brk id="60" min="1" max="21" man="1"/>
    <brk id="109" min="1" max="21" man="1"/>
    <brk id="159" min="1" max="21" man="1"/>
    <brk id="210" min="1" max="21" man="1"/>
    <brk id="259" min="1"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H83"/>
  <sheetViews>
    <sheetView showGridLines="0" showZeros="0" showOutlineSymbols="0" zoomScaleNormal="100" zoomScaleSheetLayoutView="100" workbookViewId="0">
      <pane ySplit="9" topLeftCell="A10" activePane="bottomLeft" state="frozen"/>
      <selection activeCell="B1" sqref="B1"/>
      <selection pane="bottomLeft" activeCell="C33" sqref="C33"/>
    </sheetView>
  </sheetViews>
  <sheetFormatPr defaultColWidth="9.33203125" defaultRowHeight="13.2"/>
  <cols>
    <col min="1" max="1" width="45.5546875" style="52" customWidth="1"/>
    <col min="2" max="2" width="18.33203125" style="52" customWidth="1"/>
    <col min="3" max="3" width="18.44140625" style="52" customWidth="1"/>
    <col min="4" max="4" width="10.6640625" style="2" customWidth="1"/>
    <col min="5" max="5" width="11.109375" style="2" customWidth="1"/>
    <col min="6" max="6" width="2.109375" style="2" customWidth="1"/>
    <col min="7" max="7" width="7.88671875" style="2" customWidth="1"/>
    <col min="8" max="8" width="27" style="2" bestFit="1" customWidth="1"/>
    <col min="9" max="16384" width="9.33203125" style="2"/>
  </cols>
  <sheetData>
    <row r="1" spans="1:8" ht="16.2">
      <c r="A1" s="271" t="s">
        <v>22</v>
      </c>
      <c r="B1" s="90"/>
      <c r="C1" s="91"/>
      <c r="D1" s="1"/>
      <c r="E1" s="1"/>
      <c r="F1" s="1"/>
      <c r="G1" s="1"/>
    </row>
    <row r="2" spans="1:8">
      <c r="A2" s="91"/>
      <c r="B2" s="91"/>
      <c r="C2" s="91"/>
      <c r="D2" s="1"/>
      <c r="E2" s="1"/>
      <c r="F2" s="1"/>
      <c r="G2" s="1"/>
    </row>
    <row r="3" spans="1:8" ht="18.600000000000001">
      <c r="A3" s="249" t="str">
        <f>'2-Kosten per locatie'!A3</f>
        <v>Naam opdrachtgever</v>
      </c>
      <c r="B3" s="44" t="str">
        <f>'2-Kosten per locatie'!B3</f>
        <v>Blosse Kindcentra</v>
      </c>
      <c r="C3" s="91"/>
      <c r="D3" s="1"/>
      <c r="E3" s="29"/>
      <c r="F3" s="1"/>
      <c r="G3" s="1"/>
    </row>
    <row r="4" spans="1:8" ht="18.600000000000001">
      <c r="A4" s="249" t="str">
        <f>'2-Kosten per locatie'!A4</f>
        <v>Calculatie onderdeel</v>
      </c>
      <c r="B4" s="44" t="str">
        <f ca="1">MID(CELL("bestandsnaam",$C$9),SEARCH("]",CELL("bestandsnaam",$C$9),1)+1,256)</f>
        <v>5-Premies en opslagen</v>
      </c>
      <c r="C4" s="92"/>
      <c r="D4" s="14"/>
      <c r="E4" s="4"/>
      <c r="F4" s="4"/>
      <c r="G4" s="4"/>
    </row>
    <row r="5" spans="1:8" ht="18.600000000000001">
      <c r="A5" s="249" t="str">
        <f>'2-Kosten per locatie'!A5</f>
        <v>Gebouw/plaats</v>
      </c>
      <c r="B5" s="44" t="str">
        <f>'2-Kosten per locatie'!B5</f>
        <v>Heerhugowaard en regio</v>
      </c>
      <c r="C5" s="35"/>
      <c r="D5" s="8"/>
      <c r="E5" s="15"/>
      <c r="F5" s="5"/>
      <c r="G5" s="4"/>
    </row>
    <row r="6" spans="1:8" ht="18.600000000000001">
      <c r="A6" s="249" t="str">
        <f>'2-Kosten per locatie'!A6</f>
        <v>Referentie nummer</v>
      </c>
      <c r="B6" s="44" t="str">
        <f>'2-Kosten per locatie'!B6</f>
        <v>Blosse-EU-RT-MVD-2024</v>
      </c>
      <c r="C6" s="73"/>
      <c r="D6" s="8"/>
      <c r="E6" s="31"/>
      <c r="F6" s="30"/>
      <c r="G6" s="32"/>
      <c r="H6" s="33"/>
    </row>
    <row r="7" spans="1:8" ht="18.600000000000001">
      <c r="A7" s="249" t="str">
        <f>'2-Kosten per locatie'!A7</f>
        <v>Naam dienstverlener</v>
      </c>
      <c r="B7" s="44" t="str">
        <f>'2-Kosten per locatie'!B7</f>
        <v>…............................</v>
      </c>
      <c r="C7" s="73"/>
      <c r="D7" s="8"/>
      <c r="E7" s="15"/>
      <c r="F7" s="5"/>
      <c r="G7" s="4"/>
    </row>
    <row r="8" spans="1:8" ht="18.600000000000001">
      <c r="A8" s="249" t="str">
        <f>'2-Kosten per locatie'!A8</f>
        <v>Prijspeil</v>
      </c>
      <c r="B8" s="360">
        <f>'2-Kosten per locatie'!B8</f>
        <v>45474</v>
      </c>
      <c r="C8" s="93"/>
      <c r="D8" s="15"/>
      <c r="E8" s="15"/>
      <c r="F8" s="5"/>
      <c r="G8" s="4"/>
    </row>
    <row r="9" spans="1:8" ht="18.600000000000001">
      <c r="A9" s="269"/>
      <c r="B9" s="93"/>
      <c r="C9" s="93"/>
      <c r="D9" s="15"/>
      <c r="E9" s="15"/>
      <c r="F9" s="5"/>
      <c r="G9" s="4"/>
    </row>
    <row r="10" spans="1:8" ht="21">
      <c r="A10" s="270" t="s">
        <v>3</v>
      </c>
      <c r="B10" s="235"/>
      <c r="C10" s="236"/>
      <c r="D10" s="15"/>
      <c r="E10" s="15"/>
      <c r="F10" s="5"/>
      <c r="G10" s="4"/>
    </row>
    <row r="11" spans="1:8">
      <c r="A11" s="94"/>
      <c r="B11" s="95"/>
      <c r="C11" s="95"/>
      <c r="D11" s="15"/>
      <c r="E11" s="15"/>
      <c r="F11" s="4"/>
      <c r="G11" s="4"/>
    </row>
    <row r="12" spans="1:8">
      <c r="A12" s="96"/>
      <c r="B12" s="83"/>
      <c r="C12" s="97" t="s">
        <v>35</v>
      </c>
      <c r="D12" s="15"/>
      <c r="E12" s="15"/>
      <c r="F12" s="5"/>
      <c r="G12" s="4"/>
    </row>
    <row r="13" spans="1:8">
      <c r="A13" s="98" t="s">
        <v>77</v>
      </c>
      <c r="B13" s="83"/>
      <c r="C13" s="361">
        <v>0</v>
      </c>
      <c r="D13" s="15"/>
      <c r="E13" s="15"/>
      <c r="F13" s="16"/>
      <c r="G13" s="4"/>
    </row>
    <row r="14" spans="1:8">
      <c r="A14" s="98" t="s">
        <v>145</v>
      </c>
      <c r="B14" s="83"/>
      <c r="C14" s="361">
        <v>0</v>
      </c>
      <c r="D14" s="15"/>
      <c r="E14" s="15"/>
      <c r="F14" s="16"/>
      <c r="G14" s="4"/>
    </row>
    <row r="15" spans="1:8">
      <c r="A15" s="98" t="s">
        <v>78</v>
      </c>
      <c r="B15" s="83"/>
      <c r="C15" s="361">
        <v>0</v>
      </c>
      <c r="D15" s="15"/>
      <c r="E15" s="15"/>
      <c r="F15" s="16"/>
      <c r="G15" s="4"/>
    </row>
    <row r="16" spans="1:8">
      <c r="A16" s="99" t="s">
        <v>8</v>
      </c>
      <c r="B16" s="100"/>
      <c r="C16" s="362">
        <f>SUM(C13:C15)</f>
        <v>0</v>
      </c>
      <c r="D16" s="15"/>
      <c r="E16" s="15"/>
      <c r="F16" s="4"/>
    </row>
    <row r="17" spans="1:7">
      <c r="A17" s="99"/>
      <c r="B17" s="100"/>
      <c r="C17" s="362"/>
      <c r="D17" s="15"/>
      <c r="E17" s="15"/>
      <c r="F17" s="4"/>
    </row>
    <row r="18" spans="1:7">
      <c r="A18" s="507" t="s">
        <v>79</v>
      </c>
      <c r="B18" s="508"/>
      <c r="C18" s="361">
        <v>0</v>
      </c>
      <c r="D18" s="15"/>
      <c r="E18" s="15"/>
      <c r="F18" s="4"/>
    </row>
    <row r="19" spans="1:7">
      <c r="A19" s="101" t="s">
        <v>161</v>
      </c>
      <c r="B19" s="102"/>
      <c r="C19" s="363">
        <v>0</v>
      </c>
      <c r="D19" s="15"/>
      <c r="E19" s="15"/>
      <c r="F19" s="4"/>
    </row>
    <row r="20" spans="1:7">
      <c r="A20" s="507" t="s">
        <v>80</v>
      </c>
      <c r="B20" s="508"/>
      <c r="C20" s="361">
        <v>0</v>
      </c>
      <c r="D20" s="15"/>
      <c r="E20" s="15"/>
      <c r="F20" s="4"/>
    </row>
    <row r="21" spans="1:7">
      <c r="A21" s="507" t="s">
        <v>31</v>
      </c>
      <c r="B21" s="508"/>
      <c r="C21" s="364" t="e">
        <f>C34</f>
        <v>#DIV/0!</v>
      </c>
      <c r="D21" s="15"/>
      <c r="E21" s="15"/>
      <c r="F21" s="4"/>
    </row>
    <row r="22" spans="1:7">
      <c r="A22" s="507" t="s">
        <v>64</v>
      </c>
      <c r="B22" s="508"/>
      <c r="C22" s="361">
        <v>0</v>
      </c>
      <c r="D22" s="15"/>
      <c r="E22" s="15"/>
      <c r="F22" s="4"/>
    </row>
    <row r="23" spans="1:7">
      <c r="A23" s="507" t="s">
        <v>154</v>
      </c>
      <c r="B23" s="508"/>
      <c r="C23" s="361">
        <v>0</v>
      </c>
      <c r="D23" s="15"/>
      <c r="E23" s="15"/>
      <c r="F23" s="4"/>
    </row>
    <row r="24" spans="1:7">
      <c r="A24" s="509" t="s">
        <v>63</v>
      </c>
      <c r="B24" s="510"/>
      <c r="C24" s="365" t="e">
        <f>SUM(C16:C23)</f>
        <v>#DIV/0!</v>
      </c>
      <c r="D24" s="15"/>
      <c r="E24" s="15"/>
      <c r="F24" s="4"/>
    </row>
    <row r="25" spans="1:7">
      <c r="A25" s="103"/>
      <c r="B25" s="104"/>
      <c r="C25" s="105"/>
      <c r="D25" s="15"/>
      <c r="E25" s="15"/>
      <c r="F25" s="7"/>
      <c r="G25" s="4"/>
    </row>
    <row r="26" spans="1:7" ht="21">
      <c r="A26" s="270" t="s">
        <v>57</v>
      </c>
      <c r="B26" s="235"/>
      <c r="C26" s="236"/>
      <c r="D26" s="15"/>
      <c r="E26" s="15"/>
      <c r="F26" s="5"/>
      <c r="G26" s="4"/>
    </row>
    <row r="27" spans="1:7">
      <c r="A27" s="94"/>
      <c r="B27" s="95"/>
      <c r="C27" s="95"/>
      <c r="D27" s="15"/>
      <c r="E27" s="15"/>
      <c r="F27" s="4"/>
      <c r="G27" s="4"/>
    </row>
    <row r="28" spans="1:7">
      <c r="A28" s="95"/>
      <c r="B28" s="95"/>
      <c r="C28" s="106" t="s">
        <v>15</v>
      </c>
      <c r="D28" s="15"/>
      <c r="E28" s="15"/>
      <c r="F28" s="4"/>
      <c r="G28" s="4"/>
    </row>
    <row r="29" spans="1:7">
      <c r="A29" s="98" t="s">
        <v>19</v>
      </c>
      <c r="B29" s="83"/>
      <c r="C29" s="366">
        <f>'6-Opbouw uurtarief productie'!E21</f>
        <v>0</v>
      </c>
      <c r="D29" s="15"/>
      <c r="E29" s="15"/>
      <c r="G29" s="4"/>
    </row>
    <row r="30" spans="1:7">
      <c r="A30" s="98" t="s">
        <v>45</v>
      </c>
      <c r="B30" s="107" t="s">
        <v>147</v>
      </c>
      <c r="C30" s="367">
        <v>0</v>
      </c>
      <c r="D30" s="15"/>
      <c r="E30" s="15"/>
      <c r="F30" s="5"/>
      <c r="G30" s="4"/>
    </row>
    <row r="31" spans="1:7">
      <c r="A31" s="98" t="s">
        <v>40</v>
      </c>
      <c r="B31" s="83"/>
      <c r="C31" s="368">
        <f>C29+C30</f>
        <v>0</v>
      </c>
      <c r="D31" s="15"/>
      <c r="E31" s="15"/>
      <c r="F31" s="5"/>
      <c r="G31" s="4"/>
    </row>
    <row r="32" spans="1:7">
      <c r="A32" s="108" t="s">
        <v>0</v>
      </c>
      <c r="B32" s="109"/>
      <c r="C32" s="369">
        <v>0</v>
      </c>
      <c r="E32" s="17"/>
      <c r="F32" s="5"/>
      <c r="G32" s="4"/>
    </row>
    <row r="33" spans="1:7">
      <c r="A33" s="94"/>
      <c r="B33" s="110"/>
      <c r="C33" s="370"/>
      <c r="E33" s="3"/>
      <c r="F33" s="4"/>
      <c r="G33" s="4"/>
    </row>
    <row r="34" spans="1:7">
      <c r="A34" s="111" t="s">
        <v>41</v>
      </c>
      <c r="B34" s="112"/>
      <c r="C34" s="371" t="e">
        <f>(C31/C29)*C32</f>
        <v>#DIV/0!</v>
      </c>
      <c r="E34" s="18"/>
      <c r="F34" s="5"/>
      <c r="G34" s="19"/>
    </row>
    <row r="35" spans="1:7">
      <c r="A35" s="94"/>
      <c r="B35" s="95"/>
      <c r="C35" s="95"/>
      <c r="E35" s="18"/>
      <c r="F35" s="5"/>
      <c r="G35" s="4"/>
    </row>
    <row r="36" spans="1:7" ht="21">
      <c r="A36" s="272" t="s">
        <v>163</v>
      </c>
      <c r="B36" s="273"/>
      <c r="C36" s="274"/>
      <c r="E36" s="18"/>
      <c r="F36" s="5"/>
      <c r="G36" s="4"/>
    </row>
    <row r="37" spans="1:7">
      <c r="A37" s="103"/>
      <c r="B37" s="104"/>
      <c r="C37" s="105"/>
      <c r="E37" s="18"/>
      <c r="F37" s="5"/>
      <c r="G37" s="4"/>
    </row>
    <row r="38" spans="1:7" ht="16.2">
      <c r="A38" s="103"/>
      <c r="B38" s="275" t="s">
        <v>68</v>
      </c>
      <c r="C38" s="105"/>
      <c r="E38" s="18"/>
      <c r="F38" s="5"/>
      <c r="G38" s="4"/>
    </row>
    <row r="39" spans="1:7">
      <c r="A39" s="113" t="s">
        <v>5</v>
      </c>
      <c r="B39" s="372">
        <v>365</v>
      </c>
      <c r="C39" s="105"/>
      <c r="E39" s="18"/>
      <c r="F39" s="5"/>
      <c r="G39" s="9"/>
    </row>
    <row r="40" spans="1:7">
      <c r="A40" s="113" t="s">
        <v>4</v>
      </c>
      <c r="B40" s="372">
        <v>104</v>
      </c>
      <c r="C40" s="105"/>
      <c r="E40" s="18"/>
      <c r="F40" s="5"/>
      <c r="G40" s="9"/>
    </row>
    <row r="41" spans="1:7">
      <c r="A41" s="114" t="s">
        <v>6</v>
      </c>
      <c r="B41" s="373">
        <f>B39-B40</f>
        <v>261</v>
      </c>
      <c r="C41" s="105"/>
      <c r="E41" s="18"/>
      <c r="F41" s="5"/>
      <c r="G41" s="6"/>
    </row>
    <row r="42" spans="1:7">
      <c r="A42" s="115"/>
      <c r="B42" s="374"/>
      <c r="C42" s="105"/>
      <c r="E42" s="18"/>
      <c r="F42" s="5"/>
      <c r="G42" s="6"/>
    </row>
    <row r="43" spans="1:7">
      <c r="A43" s="113" t="s">
        <v>27</v>
      </c>
      <c r="B43" s="375">
        <v>5</v>
      </c>
      <c r="C43" s="105"/>
      <c r="E43" s="18"/>
      <c r="F43" s="5"/>
      <c r="G43" s="6"/>
    </row>
    <row r="44" spans="1:7">
      <c r="A44" s="113" t="s">
        <v>18</v>
      </c>
      <c r="B44" s="375">
        <v>27</v>
      </c>
      <c r="C44" s="105"/>
      <c r="E44" s="18"/>
      <c r="F44" s="5"/>
      <c r="G44" s="6"/>
    </row>
    <row r="45" spans="1:7">
      <c r="A45" s="113" t="s">
        <v>37</v>
      </c>
      <c r="B45" s="375">
        <v>13</v>
      </c>
      <c r="C45" s="105"/>
      <c r="E45" s="18"/>
      <c r="F45" s="5"/>
      <c r="G45" s="6"/>
    </row>
    <row r="46" spans="1:7">
      <c r="A46" s="113" t="s">
        <v>43</v>
      </c>
      <c r="B46" s="375"/>
      <c r="C46" s="105"/>
      <c r="E46" s="18"/>
      <c r="F46" s="5"/>
      <c r="G46" s="6"/>
    </row>
    <row r="47" spans="1:7">
      <c r="A47" s="114" t="s">
        <v>24</v>
      </c>
      <c r="B47" s="373">
        <f>B41-SUM(B43:B46)</f>
        <v>216</v>
      </c>
      <c r="C47" s="105"/>
      <c r="E47" s="18"/>
      <c r="F47" s="5"/>
      <c r="G47" s="6"/>
    </row>
    <row r="48" spans="1:7">
      <c r="A48" s="116"/>
      <c r="B48" s="374"/>
      <c r="C48" s="105"/>
      <c r="E48" s="18"/>
      <c r="F48" s="5"/>
      <c r="G48" s="6"/>
    </row>
    <row r="49" spans="1:7">
      <c r="A49" s="117" t="s">
        <v>58</v>
      </c>
      <c r="B49" s="376">
        <f>IF(B43=0,0,B43/$B$47)</f>
        <v>2.3148148148148147E-2</v>
      </c>
      <c r="C49" s="105"/>
      <c r="E49" s="18"/>
      <c r="F49" s="5"/>
      <c r="G49" s="6"/>
    </row>
    <row r="50" spans="1:7">
      <c r="A50" s="117" t="s">
        <v>18</v>
      </c>
      <c r="B50" s="376">
        <f>IF(B44=0,0,B44/$B$47)</f>
        <v>0.125</v>
      </c>
      <c r="C50" s="105"/>
      <c r="E50" s="18"/>
      <c r="F50" s="5"/>
      <c r="G50" s="6"/>
    </row>
    <row r="51" spans="1:7">
      <c r="A51" s="113" t="s">
        <v>37</v>
      </c>
      <c r="B51" s="376">
        <f>IF(B45=0,0,B45/$B$47)</f>
        <v>6.0185185185185182E-2</v>
      </c>
      <c r="C51" s="105"/>
      <c r="E51" s="18"/>
      <c r="F51" s="5"/>
      <c r="G51" s="6"/>
    </row>
    <row r="52" spans="1:7">
      <c r="A52" s="117" t="s">
        <v>43</v>
      </c>
      <c r="B52" s="376">
        <f>IF(B46=0,0,B46/$B$47)</f>
        <v>0</v>
      </c>
      <c r="C52" s="105"/>
      <c r="E52" s="18"/>
      <c r="F52" s="5"/>
      <c r="G52" s="10"/>
    </row>
    <row r="53" spans="1:7">
      <c r="A53" s="114" t="s">
        <v>65</v>
      </c>
      <c r="B53" s="377">
        <f>SUM(B49:B52)</f>
        <v>0.20833333333333331</v>
      </c>
      <c r="C53" s="105"/>
      <c r="E53" s="18"/>
      <c r="F53" s="5"/>
      <c r="G53" s="11"/>
    </row>
    <row r="54" spans="1:7">
      <c r="A54" s="118"/>
      <c r="B54" s="118"/>
      <c r="C54" s="118"/>
      <c r="E54" s="18"/>
      <c r="F54" s="5"/>
      <c r="G54" s="1"/>
    </row>
    <row r="55" spans="1:7" ht="31.2" customHeight="1">
      <c r="A55" s="504" t="s">
        <v>164</v>
      </c>
      <c r="B55" s="505"/>
      <c r="C55" s="506"/>
      <c r="E55" s="18"/>
      <c r="F55" s="5"/>
      <c r="G55" s="1"/>
    </row>
    <row r="58" spans="1:7" ht="13.8">
      <c r="A58" s="119"/>
      <c r="B58" s="120"/>
    </row>
    <row r="59" spans="1:7" ht="13.8">
      <c r="A59" s="119"/>
      <c r="B59" s="120"/>
    </row>
    <row r="60" spans="1:7" ht="13.8">
      <c r="A60" s="119"/>
      <c r="B60" s="120"/>
    </row>
    <row r="61" spans="1:7" ht="13.8">
      <c r="A61" s="119"/>
      <c r="B61" s="120"/>
    </row>
    <row r="62" spans="1:7" ht="13.8">
      <c r="A62" s="121"/>
      <c r="B62" s="120"/>
    </row>
    <row r="63" spans="1:7" ht="13.8">
      <c r="A63" s="120"/>
      <c r="B63" s="120"/>
    </row>
    <row r="64" spans="1:7" ht="13.8">
      <c r="A64" s="120"/>
      <c r="B64" s="120"/>
    </row>
    <row r="65" spans="1:3" ht="13.8">
      <c r="A65" s="120"/>
      <c r="B65" s="120"/>
    </row>
    <row r="66" spans="1:3" ht="13.8">
      <c r="A66" s="120"/>
      <c r="B66" s="120"/>
    </row>
    <row r="67" spans="1:3" ht="13.8">
      <c r="A67" s="120"/>
      <c r="B67" s="120"/>
    </row>
    <row r="68" spans="1:3" ht="13.8">
      <c r="A68" s="120"/>
      <c r="B68" s="120"/>
    </row>
    <row r="69" spans="1:3" ht="13.8">
      <c r="A69" s="120"/>
      <c r="B69" s="120"/>
    </row>
    <row r="70" spans="1:3" ht="13.8">
      <c r="A70" s="120"/>
      <c r="B70" s="122"/>
    </row>
    <row r="71" spans="1:3" ht="13.8">
      <c r="A71" s="120"/>
      <c r="B71" s="120"/>
    </row>
    <row r="72" spans="1:3" ht="13.8">
      <c r="B72" s="120"/>
    </row>
    <row r="73" spans="1:3" ht="13.8">
      <c r="A73" s="120"/>
      <c r="B73" s="120"/>
      <c r="C73" s="120"/>
    </row>
    <row r="74" spans="1:3" ht="13.8">
      <c r="A74" s="123"/>
      <c r="B74" s="120"/>
      <c r="C74" s="123"/>
    </row>
    <row r="75" spans="1:3" ht="13.8">
      <c r="A75" s="120"/>
      <c r="B75" s="120"/>
      <c r="C75" s="120"/>
    </row>
    <row r="76" spans="1:3" ht="13.8">
      <c r="A76" s="120"/>
      <c r="B76" s="120"/>
      <c r="C76" s="120"/>
    </row>
    <row r="77" spans="1:3" ht="13.8">
      <c r="A77" s="120"/>
      <c r="B77" s="120"/>
      <c r="C77" s="120"/>
    </row>
    <row r="78" spans="1:3" ht="13.8">
      <c r="A78" s="123"/>
      <c r="B78" s="120"/>
      <c r="C78" s="123"/>
    </row>
    <row r="79" spans="1:3" ht="13.8">
      <c r="A79" s="123"/>
      <c r="B79" s="120"/>
      <c r="C79" s="123"/>
    </row>
    <row r="80" spans="1:3" ht="13.8">
      <c r="A80" s="123"/>
      <c r="B80" s="120"/>
      <c r="C80" s="123"/>
    </row>
    <row r="81" spans="1:2" ht="13.8">
      <c r="A81" s="120"/>
      <c r="B81" s="120"/>
    </row>
    <row r="82" spans="1:2" ht="13.8">
      <c r="A82" s="120"/>
      <c r="B82" s="120"/>
    </row>
    <row r="83" spans="1:2" ht="13.8">
      <c r="A83" s="120"/>
      <c r="B83" s="120"/>
    </row>
  </sheetData>
  <dataConsolidate/>
  <mergeCells count="7">
    <mergeCell ref="A55:C55"/>
    <mergeCell ref="A18:B18"/>
    <mergeCell ref="A24:B24"/>
    <mergeCell ref="A21:B21"/>
    <mergeCell ref="A20:B20"/>
    <mergeCell ref="A23:B23"/>
    <mergeCell ref="A22:B22"/>
  </mergeCells>
  <phoneticPr fontId="10"/>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V72"/>
  <sheetViews>
    <sheetView showGridLines="0" showZeros="0" showOutlineSymbols="0" zoomScale="90" zoomScaleNormal="90" zoomScalePageLayoutView="50" workbookViewId="0">
      <pane ySplit="10" topLeftCell="A11" activePane="bottomLeft" state="frozen"/>
      <selection activeCell="B1" sqref="B1"/>
      <selection pane="bottomLeft" activeCell="E27" sqref="E27"/>
    </sheetView>
  </sheetViews>
  <sheetFormatPr defaultColWidth="11.44140625" defaultRowHeight="13.2"/>
  <cols>
    <col min="1" max="1" width="35.88671875" style="52" customWidth="1"/>
    <col min="2" max="2" width="21.77734375" style="52" customWidth="1"/>
    <col min="3" max="3" width="19.33203125" style="52" bestFit="1" customWidth="1"/>
    <col min="4" max="4" width="2" style="52" customWidth="1"/>
    <col min="5" max="5" width="14.44140625" style="52" customWidth="1"/>
    <col min="6" max="6" width="12.21875" style="52" customWidth="1"/>
    <col min="7" max="7" width="6" style="52" customWidth="1"/>
    <col min="8" max="8" width="27.5546875" style="52" customWidth="1"/>
    <col min="9" max="15" width="11.44140625" style="52"/>
    <col min="16" max="16" width="10.5546875" style="52" customWidth="1"/>
    <col min="17" max="21" width="11.44140625" style="52"/>
    <col min="22" max="16384" width="11.44140625" style="2"/>
  </cols>
  <sheetData>
    <row r="1" spans="1:22" ht="12.75" customHeight="1">
      <c r="A1" s="271" t="s">
        <v>22</v>
      </c>
      <c r="B1" s="90"/>
      <c r="C1" s="91"/>
      <c r="D1" s="91"/>
      <c r="E1" s="91"/>
      <c r="F1" s="91"/>
      <c r="H1" s="515"/>
      <c r="I1" s="515"/>
      <c r="J1" s="515"/>
      <c r="K1" s="515"/>
      <c r="L1" s="515"/>
      <c r="M1" s="515"/>
      <c r="N1" s="515"/>
    </row>
    <row r="2" spans="1:22" ht="15">
      <c r="A2" s="282"/>
      <c r="B2" s="125"/>
      <c r="C2" s="126"/>
      <c r="D2" s="125"/>
      <c r="E2" s="127"/>
      <c r="F2" s="128"/>
      <c r="H2" s="515"/>
      <c r="I2" s="515"/>
      <c r="J2" s="515"/>
      <c r="K2" s="515"/>
      <c r="L2" s="515"/>
      <c r="M2" s="515"/>
      <c r="N2" s="515"/>
    </row>
    <row r="3" spans="1:22" ht="14.25" customHeight="1">
      <c r="A3" s="283" t="str">
        <f>'2-Kosten per locatie'!A3</f>
        <v>Naam opdrachtgever</v>
      </c>
      <c r="B3" s="130" t="str">
        <f>'2-Kosten per locatie'!B3</f>
        <v>Blosse Kindcentra</v>
      </c>
      <c r="C3" s="131"/>
      <c r="D3" s="125"/>
      <c r="E3" s="132"/>
      <c r="F3" s="133"/>
      <c r="H3" s="515"/>
      <c r="I3" s="515"/>
      <c r="J3" s="515"/>
      <c r="K3" s="515"/>
      <c r="L3" s="515"/>
      <c r="M3" s="515"/>
      <c r="N3" s="515"/>
    </row>
    <row r="4" spans="1:22" ht="15.75" customHeight="1">
      <c r="A4" s="283" t="str">
        <f>'2-Kosten per locatie'!A4</f>
        <v>Calculatie onderdeel</v>
      </c>
      <c r="B4" s="134" t="str">
        <f ca="1">MID(CELL("bestandsnaam",$C$9),SEARCH("]",CELL("bestandsnaam",$C$9),1)+1,256)</f>
        <v>6-Opbouw uurtarief productie</v>
      </c>
      <c r="C4" s="135"/>
      <c r="D4" s="136"/>
      <c r="H4" s="515"/>
      <c r="I4" s="515"/>
      <c r="J4" s="515"/>
      <c r="K4" s="515"/>
      <c r="L4" s="515"/>
      <c r="M4" s="515"/>
      <c r="N4" s="515"/>
    </row>
    <row r="5" spans="1:22" ht="18.600000000000001">
      <c r="A5" s="283" t="str">
        <f>'2-Kosten per locatie'!A5</f>
        <v>Gebouw/plaats</v>
      </c>
      <c r="B5" s="130" t="str">
        <f>'2-Kosten per locatie'!B5</f>
        <v>Heerhugowaard en regio</v>
      </c>
      <c r="C5" s="135"/>
      <c r="D5" s="136"/>
      <c r="H5" s="515"/>
      <c r="I5" s="515"/>
      <c r="J5" s="515"/>
      <c r="K5" s="515"/>
      <c r="L5" s="515"/>
      <c r="M5" s="515"/>
      <c r="N5" s="515"/>
    </row>
    <row r="6" spans="1:22" ht="18.600000000000001">
      <c r="A6" s="283" t="str">
        <f>'2-Kosten per locatie'!A6</f>
        <v>Referentie nummer</v>
      </c>
      <c r="B6" s="130" t="str">
        <f>'2-Kosten per locatie'!B6</f>
        <v>Blosse-EU-RT-MVD-2024</v>
      </c>
      <c r="C6" s="135"/>
      <c r="D6" s="136"/>
      <c r="H6" s="137"/>
      <c r="I6" s="137"/>
      <c r="J6" s="137"/>
      <c r="K6" s="137"/>
      <c r="L6" s="137"/>
      <c r="M6" s="137"/>
      <c r="N6" s="137"/>
    </row>
    <row r="7" spans="1:22" ht="18.600000000000001">
      <c r="A7" s="283" t="str">
        <f>'2-Kosten per locatie'!A7</f>
        <v>Naam dienstverlener</v>
      </c>
      <c r="B7" s="130" t="str">
        <f>'2-Kosten per locatie'!B7</f>
        <v>…............................</v>
      </c>
      <c r="C7" s="135"/>
      <c r="D7" s="136"/>
      <c r="H7" s="137"/>
      <c r="I7" s="137"/>
      <c r="J7" s="137"/>
      <c r="K7" s="137"/>
      <c r="L7" s="137"/>
      <c r="M7" s="137"/>
      <c r="N7" s="137"/>
    </row>
    <row r="8" spans="1:22" ht="18.600000000000001">
      <c r="A8" s="283" t="str">
        <f>'2-Kosten per locatie'!A8</f>
        <v>Prijspeil</v>
      </c>
      <c r="B8" s="399">
        <f>'2-Kosten per locatie'!B8</f>
        <v>45474</v>
      </c>
      <c r="C8" s="135"/>
      <c r="D8" s="136"/>
      <c r="J8" s="137"/>
      <c r="K8" s="137"/>
      <c r="L8" s="137"/>
      <c r="M8" s="137"/>
      <c r="N8" s="137"/>
      <c r="O8" s="138"/>
    </row>
    <row r="9" spans="1:22" ht="15.6">
      <c r="A9" s="139"/>
      <c r="B9" s="140"/>
      <c r="C9" s="141"/>
      <c r="D9" s="136"/>
      <c r="E9" s="142"/>
      <c r="F9" s="143"/>
    </row>
    <row r="10" spans="1:22" s="20" customFormat="1" ht="30.75" customHeight="1">
      <c r="A10" s="281" t="s">
        <v>152</v>
      </c>
      <c r="B10" s="277"/>
      <c r="C10" s="278"/>
      <c r="D10" s="279"/>
      <c r="E10" s="513" t="s">
        <v>153</v>
      </c>
      <c r="F10" s="514"/>
      <c r="G10" s="280"/>
      <c r="H10" s="281" t="s">
        <v>116</v>
      </c>
      <c r="I10" s="511" t="s">
        <v>192</v>
      </c>
      <c r="J10" s="512"/>
      <c r="K10" s="512"/>
      <c r="L10" s="512"/>
      <c r="M10" s="512"/>
      <c r="N10" s="512"/>
      <c r="O10" s="138"/>
      <c r="P10" s="52"/>
      <c r="Q10" s="52"/>
      <c r="R10" s="52"/>
      <c r="S10" s="52"/>
      <c r="T10" s="52"/>
      <c r="U10" s="52"/>
      <c r="V10" s="2"/>
    </row>
    <row r="11" spans="1:22" ht="30" customHeight="1">
      <c r="A11" s="144"/>
      <c r="B11" s="145" t="s">
        <v>52</v>
      </c>
      <c r="C11" s="146" t="s">
        <v>52</v>
      </c>
      <c r="D11" s="136"/>
      <c r="E11" s="378"/>
      <c r="F11" s="379"/>
      <c r="H11" s="144"/>
      <c r="I11" s="403">
        <v>1</v>
      </c>
      <c r="J11" s="403">
        <v>2</v>
      </c>
      <c r="K11" s="403">
        <v>3</v>
      </c>
      <c r="L11" s="403">
        <v>4</v>
      </c>
      <c r="M11" s="403">
        <v>5</v>
      </c>
      <c r="N11" s="403">
        <v>6</v>
      </c>
    </row>
    <row r="12" spans="1:22">
      <c r="A12" s="144" t="s">
        <v>34</v>
      </c>
      <c r="B12" s="150" t="s">
        <v>190</v>
      </c>
      <c r="C12" s="151"/>
      <c r="D12" s="136"/>
      <c r="E12" s="380">
        <f>SUM(I40:N40)</f>
        <v>0</v>
      </c>
      <c r="F12" s="381"/>
      <c r="H12" s="144" t="s">
        <v>117</v>
      </c>
      <c r="I12" s="525">
        <v>10.94</v>
      </c>
      <c r="J12" s="525">
        <v>11.49</v>
      </c>
      <c r="K12" s="525">
        <v>12.02</v>
      </c>
      <c r="L12" s="525">
        <v>12.628982999999998</v>
      </c>
      <c r="M12" s="525">
        <v>13.12</v>
      </c>
      <c r="N12" s="525">
        <v>13.78</v>
      </c>
    </row>
    <row r="13" spans="1:22">
      <c r="A13" s="144" t="s">
        <v>14</v>
      </c>
      <c r="B13" s="150" t="s">
        <v>190</v>
      </c>
      <c r="C13" s="152"/>
      <c r="D13" s="136"/>
      <c r="E13" s="382">
        <v>0</v>
      </c>
      <c r="F13" s="381"/>
      <c r="H13" s="144" t="s">
        <v>110</v>
      </c>
      <c r="I13" s="525">
        <v>11.62</v>
      </c>
      <c r="J13" s="525">
        <v>12.21</v>
      </c>
      <c r="K13" s="525">
        <v>12.77</v>
      </c>
      <c r="L13" s="525">
        <v>13.415485499999999</v>
      </c>
      <c r="M13" s="525">
        <v>13.93</v>
      </c>
      <c r="N13" s="525">
        <v>14.64</v>
      </c>
    </row>
    <row r="14" spans="1:22">
      <c r="A14" s="153" t="s">
        <v>189</v>
      </c>
      <c r="B14" s="150" t="s">
        <v>190</v>
      </c>
      <c r="C14" s="154"/>
      <c r="D14" s="136"/>
      <c r="E14" s="382">
        <v>0</v>
      </c>
      <c r="F14" s="381"/>
      <c r="H14" s="144" t="s">
        <v>111</v>
      </c>
      <c r="I14" s="525">
        <v>12.3</v>
      </c>
      <c r="J14" s="525">
        <v>12.92</v>
      </c>
      <c r="K14" s="525">
        <v>13.51</v>
      </c>
      <c r="L14" s="525">
        <v>14.2</v>
      </c>
      <c r="M14" s="525">
        <v>14.75</v>
      </c>
      <c r="N14" s="525">
        <v>15.49</v>
      </c>
    </row>
    <row r="15" spans="1:22">
      <c r="A15" s="155" t="s">
        <v>12</v>
      </c>
      <c r="B15" s="156"/>
      <c r="C15" s="157"/>
      <c r="D15" s="158"/>
      <c r="E15" s="383">
        <f>SUM(E12:E14)</f>
        <v>0</v>
      </c>
      <c r="F15" s="381"/>
      <c r="H15" s="144" t="s">
        <v>112</v>
      </c>
      <c r="I15" s="525">
        <v>14.15</v>
      </c>
      <c r="J15" s="525">
        <v>14.87</v>
      </c>
      <c r="K15" s="525">
        <v>15.55</v>
      </c>
      <c r="L15" s="525">
        <v>16.34</v>
      </c>
      <c r="M15" s="525">
        <v>16.97</v>
      </c>
      <c r="N15" s="525">
        <v>17.829999999999998</v>
      </c>
    </row>
    <row r="16" spans="1:22">
      <c r="A16" s="159"/>
      <c r="B16" s="160"/>
      <c r="C16" s="161"/>
      <c r="D16" s="136"/>
      <c r="E16" s="384"/>
      <c r="F16" s="381"/>
      <c r="H16" s="144" t="s">
        <v>113</v>
      </c>
      <c r="I16" s="525">
        <v>14.68</v>
      </c>
      <c r="J16" s="525">
        <v>15.39</v>
      </c>
      <c r="K16" s="525">
        <v>16.12</v>
      </c>
      <c r="L16" s="525">
        <v>16.91</v>
      </c>
      <c r="M16" s="525">
        <v>17.55</v>
      </c>
      <c r="N16" s="525">
        <v>18.45</v>
      </c>
    </row>
    <row r="17" spans="1:22">
      <c r="A17" s="162" t="s">
        <v>48</v>
      </c>
      <c r="B17" s="150" t="s">
        <v>190</v>
      </c>
      <c r="C17" s="398">
        <v>0</v>
      </c>
      <c r="D17" s="136"/>
      <c r="E17" s="385">
        <f>$C17*E15</f>
        <v>0</v>
      </c>
      <c r="F17" s="381"/>
      <c r="H17" s="144" t="s">
        <v>114</v>
      </c>
      <c r="I17" s="525">
        <v>15.12</v>
      </c>
      <c r="J17" s="525">
        <v>15.9</v>
      </c>
      <c r="K17" s="525">
        <v>16.63</v>
      </c>
      <c r="L17" s="525">
        <v>17.46</v>
      </c>
      <c r="M17" s="525">
        <v>18.14</v>
      </c>
      <c r="N17" s="525">
        <v>19.05</v>
      </c>
    </row>
    <row r="18" spans="1:22">
      <c r="A18" s="162" t="s">
        <v>74</v>
      </c>
      <c r="B18" s="150" t="s">
        <v>190</v>
      </c>
      <c r="C18" s="398">
        <v>0</v>
      </c>
      <c r="D18" s="136"/>
      <c r="E18" s="386">
        <f>$C18*E15</f>
        <v>0</v>
      </c>
      <c r="F18" s="381"/>
      <c r="H18" s="144" t="s">
        <v>115</v>
      </c>
      <c r="I18" s="525">
        <v>15.6</v>
      </c>
      <c r="J18" s="525">
        <v>16.399999999999999</v>
      </c>
      <c r="K18" s="525">
        <v>17.190000000000001</v>
      </c>
      <c r="L18" s="525">
        <v>18.010000000000002</v>
      </c>
      <c r="M18" s="525">
        <v>18.71</v>
      </c>
      <c r="N18" s="525">
        <v>19.670000000000002</v>
      </c>
    </row>
    <row r="19" spans="1:22">
      <c r="A19" s="155" t="s">
        <v>44</v>
      </c>
      <c r="B19" s="163"/>
      <c r="C19" s="164"/>
      <c r="D19" s="136"/>
      <c r="E19" s="383">
        <f>SUM(E15:E18)</f>
        <v>0</v>
      </c>
      <c r="F19" s="387">
        <f>IF(E19=0,0,E19/E$47)</f>
        <v>0</v>
      </c>
    </row>
    <row r="20" spans="1:22" ht="15">
      <c r="A20" s="159"/>
      <c r="B20" s="160"/>
      <c r="C20" s="161"/>
      <c r="D20" s="136"/>
      <c r="E20" s="384"/>
      <c r="F20" s="381"/>
      <c r="H20" s="281" t="s">
        <v>116</v>
      </c>
      <c r="I20" s="516" t="s">
        <v>119</v>
      </c>
      <c r="J20" s="517"/>
      <c r="K20" s="517"/>
      <c r="L20" s="517"/>
      <c r="M20" s="517"/>
      <c r="N20" s="518"/>
    </row>
    <row r="21" spans="1:22">
      <c r="A21" s="165" t="s">
        <v>49</v>
      </c>
      <c r="B21" s="166"/>
      <c r="C21" s="161"/>
      <c r="D21" s="167"/>
      <c r="E21" s="388">
        <f>E19*0.96</f>
        <v>0</v>
      </c>
      <c r="F21" s="389"/>
      <c r="G21" s="168"/>
      <c r="H21" s="144"/>
      <c r="I21" s="404"/>
      <c r="J21" s="404"/>
      <c r="K21" s="404"/>
      <c r="L21" s="404">
        <v>4</v>
      </c>
      <c r="M21" s="404">
        <v>5</v>
      </c>
      <c r="N21" s="404">
        <v>6</v>
      </c>
      <c r="O21" s="397"/>
      <c r="P21" s="168"/>
      <c r="Q21" s="168"/>
      <c r="R21" s="168"/>
      <c r="S21" s="168"/>
      <c r="T21" s="168"/>
      <c r="U21" s="168"/>
      <c r="V21" s="13"/>
    </row>
    <row r="22" spans="1:22" s="13" customFormat="1">
      <c r="A22" s="162" t="s">
        <v>59</v>
      </c>
      <c r="B22" s="166"/>
      <c r="C22" s="169" t="s">
        <v>38</v>
      </c>
      <c r="D22" s="136"/>
      <c r="E22" s="385" t="e">
        <f>E21*'5-Premies en opslagen'!$C24</f>
        <v>#DIV/0!</v>
      </c>
      <c r="F22" s="381"/>
      <c r="G22" s="52"/>
      <c r="H22" s="144" t="s">
        <v>117</v>
      </c>
      <c r="I22" s="405"/>
      <c r="J22" s="405"/>
      <c r="K22" s="405"/>
      <c r="L22" s="405"/>
      <c r="M22" s="405"/>
      <c r="N22" s="405"/>
      <c r="O22" s="341"/>
      <c r="P22" s="52"/>
      <c r="Q22" s="52"/>
      <c r="R22" s="52"/>
      <c r="S22" s="52"/>
      <c r="T22" s="52"/>
      <c r="U22" s="52"/>
      <c r="V22" s="2"/>
    </row>
    <row r="23" spans="1:22" ht="14.25" customHeight="1">
      <c r="A23" s="155" t="s">
        <v>56</v>
      </c>
      <c r="B23" s="170"/>
      <c r="C23" s="164"/>
      <c r="D23" s="136"/>
      <c r="E23" s="383" t="e">
        <f>E22+E19</f>
        <v>#DIV/0!</v>
      </c>
      <c r="F23" s="387" t="e">
        <f>IF(E23=0,0,E23/E$47)</f>
        <v>#DIV/0!</v>
      </c>
      <c r="H23" s="144" t="s">
        <v>110</v>
      </c>
      <c r="I23" s="405"/>
      <c r="J23" s="405"/>
      <c r="K23" s="405"/>
      <c r="L23" s="405"/>
      <c r="M23" s="405"/>
      <c r="N23" s="405"/>
      <c r="O23" s="341"/>
    </row>
    <row r="24" spans="1:22" ht="12.75" customHeight="1">
      <c r="A24" s="159"/>
      <c r="B24" s="163"/>
      <c r="C24" s="164"/>
      <c r="D24" s="136"/>
      <c r="E24" s="378"/>
      <c r="F24" s="381"/>
      <c r="H24" s="144" t="s">
        <v>111</v>
      </c>
      <c r="I24" s="405"/>
      <c r="J24" s="405"/>
      <c r="K24" s="405"/>
      <c r="L24" s="405"/>
      <c r="M24" s="405"/>
      <c r="N24" s="405"/>
      <c r="O24" s="341"/>
    </row>
    <row r="25" spans="1:22" ht="12.75" customHeight="1">
      <c r="A25" s="162" t="s">
        <v>30</v>
      </c>
      <c r="B25" s="166"/>
      <c r="C25" s="169" t="s">
        <v>38</v>
      </c>
      <c r="D25" s="136"/>
      <c r="E25" s="385" t="e">
        <f>E23*'5-Premies en opslagen'!$B53</f>
        <v>#DIV/0!</v>
      </c>
      <c r="F25" s="381"/>
      <c r="H25" s="144" t="s">
        <v>112</v>
      </c>
      <c r="I25" s="405"/>
      <c r="J25" s="405"/>
      <c r="K25" s="405"/>
      <c r="L25" s="405"/>
      <c r="M25" s="405"/>
      <c r="N25" s="405"/>
      <c r="O25" s="341"/>
    </row>
    <row r="26" spans="1:22">
      <c r="A26" s="155" t="s">
        <v>66</v>
      </c>
      <c r="B26" s="163"/>
      <c r="C26" s="164"/>
      <c r="D26" s="136"/>
      <c r="E26" s="383" t="e">
        <f>SUM(E23:E25)</f>
        <v>#DIV/0!</v>
      </c>
      <c r="F26" s="387" t="e">
        <f>IF(E26=0,0,E26/E$47)</f>
        <v>#DIV/0!</v>
      </c>
      <c r="H26" s="144" t="s">
        <v>113</v>
      </c>
      <c r="I26" s="405"/>
      <c r="J26" s="405"/>
      <c r="K26" s="405"/>
      <c r="L26" s="405"/>
      <c r="M26" s="405"/>
      <c r="N26" s="405"/>
      <c r="O26" s="341"/>
    </row>
    <row r="27" spans="1:22">
      <c r="A27" s="159"/>
      <c r="B27" s="163"/>
      <c r="C27" s="164"/>
      <c r="D27" s="136"/>
      <c r="E27" s="378"/>
      <c r="F27" s="381"/>
      <c r="H27" s="144" t="s">
        <v>114</v>
      </c>
      <c r="I27" s="405"/>
      <c r="J27" s="405"/>
      <c r="K27" s="405"/>
      <c r="L27" s="405"/>
      <c r="M27" s="405"/>
      <c r="N27" s="405"/>
      <c r="O27" s="341"/>
    </row>
    <row r="28" spans="1:22">
      <c r="A28" s="159" t="s">
        <v>50</v>
      </c>
      <c r="B28" s="171"/>
      <c r="C28" s="152" t="s">
        <v>55</v>
      </c>
      <c r="D28" s="136"/>
      <c r="E28" s="382">
        <v>0</v>
      </c>
      <c r="F28" s="381">
        <v>0</v>
      </c>
      <c r="H28" s="144" t="s">
        <v>115</v>
      </c>
      <c r="I28" s="405"/>
      <c r="J28" s="405"/>
      <c r="K28" s="405"/>
      <c r="L28" s="405"/>
      <c r="M28" s="405"/>
      <c r="N28" s="405"/>
      <c r="O28" s="341"/>
    </row>
    <row r="29" spans="1:22">
      <c r="A29" s="159" t="s">
        <v>53</v>
      </c>
      <c r="B29" s="172"/>
      <c r="C29" s="152" t="s">
        <v>55</v>
      </c>
      <c r="D29" s="136"/>
      <c r="E29" s="382">
        <v>0</v>
      </c>
      <c r="F29" s="381">
        <v>0</v>
      </c>
      <c r="H29" s="66" t="s">
        <v>118</v>
      </c>
      <c r="I29" s="406">
        <f t="shared" ref="I29:N29" si="0">SUM(I22:I28)</f>
        <v>0</v>
      </c>
      <c r="J29" s="406">
        <f t="shared" si="0"/>
        <v>0</v>
      </c>
      <c r="K29" s="406">
        <f t="shared" si="0"/>
        <v>0</v>
      </c>
      <c r="L29" s="406">
        <f t="shared" si="0"/>
        <v>0</v>
      </c>
      <c r="M29" s="406">
        <f t="shared" si="0"/>
        <v>0</v>
      </c>
      <c r="N29" s="406">
        <f t="shared" si="0"/>
        <v>0</v>
      </c>
      <c r="O29" s="407">
        <f>SUM(I29:N29)</f>
        <v>0</v>
      </c>
    </row>
    <row r="30" spans="1:22">
      <c r="A30" s="159" t="s">
        <v>54</v>
      </c>
      <c r="B30" s="163"/>
      <c r="C30" s="164" t="s">
        <v>52</v>
      </c>
      <c r="D30" s="136"/>
      <c r="E30" s="382">
        <v>0</v>
      </c>
      <c r="F30" s="381"/>
      <c r="H30" s="168"/>
      <c r="I30" s="168"/>
      <c r="J30" s="168"/>
      <c r="K30" s="168"/>
      <c r="L30" s="168"/>
      <c r="M30" s="168"/>
      <c r="N30" s="168"/>
    </row>
    <row r="31" spans="1:22" ht="12.75" customHeight="1">
      <c r="A31" s="241"/>
      <c r="B31" s="242"/>
      <c r="C31" s="243" t="s">
        <v>52</v>
      </c>
      <c r="D31" s="136"/>
      <c r="E31" s="382"/>
      <c r="F31" s="381"/>
      <c r="H31" s="284" t="s">
        <v>116</v>
      </c>
      <c r="I31" s="511" t="s">
        <v>120</v>
      </c>
      <c r="J31" s="512"/>
      <c r="K31" s="512"/>
      <c r="L31" s="512"/>
      <c r="M31" s="512"/>
      <c r="N31" s="512"/>
    </row>
    <row r="32" spans="1:22" ht="12.75" customHeight="1">
      <c r="A32" s="155" t="s">
        <v>46</v>
      </c>
      <c r="B32" s="163"/>
      <c r="C32" s="164"/>
      <c r="D32" s="136"/>
      <c r="E32" s="383" t="e">
        <f>SUM(E26:E31)</f>
        <v>#DIV/0!</v>
      </c>
      <c r="F32" s="387" t="e">
        <f>IF(E32=0,0,E32/E$47)</f>
        <v>#DIV/0!</v>
      </c>
      <c r="H32" s="174"/>
      <c r="I32" s="149">
        <v>1</v>
      </c>
      <c r="J32" s="149">
        <v>2</v>
      </c>
      <c r="K32" s="149">
        <v>3</v>
      </c>
      <c r="L32" s="149">
        <v>4</v>
      </c>
      <c r="M32" s="149">
        <v>5</v>
      </c>
      <c r="N32" s="149">
        <v>6</v>
      </c>
    </row>
    <row r="33" spans="1:16" ht="12.75" customHeight="1">
      <c r="A33" s="159"/>
      <c r="B33" s="163"/>
      <c r="C33" s="164"/>
      <c r="D33" s="136"/>
      <c r="E33" s="378"/>
      <c r="F33" s="381"/>
      <c r="H33" s="174" t="s">
        <v>117</v>
      </c>
      <c r="I33" s="400">
        <f t="shared" ref="I33:N39" si="1">I22*I12</f>
        <v>0</v>
      </c>
      <c r="J33" s="400">
        <f t="shared" si="1"/>
        <v>0</v>
      </c>
      <c r="K33" s="400">
        <f t="shared" si="1"/>
        <v>0</v>
      </c>
      <c r="L33" s="400">
        <f t="shared" si="1"/>
        <v>0</v>
      </c>
      <c r="M33" s="400">
        <f t="shared" si="1"/>
        <v>0</v>
      </c>
      <c r="N33" s="401">
        <f t="shared" si="1"/>
        <v>0</v>
      </c>
    </row>
    <row r="34" spans="1:16" ht="12.75" customHeight="1">
      <c r="A34" s="159" t="s">
        <v>67</v>
      </c>
      <c r="B34" s="163"/>
      <c r="C34" s="173"/>
      <c r="D34" s="136"/>
      <c r="E34" s="382">
        <v>0</v>
      </c>
      <c r="F34" s="390" t="e">
        <f t="shared" ref="F34:F42" si="2">E34/$E$47</f>
        <v>#DIV/0!</v>
      </c>
      <c r="H34" s="174" t="s">
        <v>110</v>
      </c>
      <c r="I34" s="400">
        <f t="shared" si="1"/>
        <v>0</v>
      </c>
      <c r="J34" s="400">
        <f t="shared" si="1"/>
        <v>0</v>
      </c>
      <c r="K34" s="400">
        <f t="shared" si="1"/>
        <v>0</v>
      </c>
      <c r="L34" s="400">
        <f t="shared" si="1"/>
        <v>0</v>
      </c>
      <c r="M34" s="400">
        <f t="shared" si="1"/>
        <v>0</v>
      </c>
      <c r="N34" s="401">
        <f t="shared" si="1"/>
        <v>0</v>
      </c>
    </row>
    <row r="35" spans="1:16" ht="12.75" customHeight="1">
      <c r="A35" s="159" t="s">
        <v>29</v>
      </c>
      <c r="B35" s="163"/>
      <c r="C35" s="173"/>
      <c r="D35" s="136"/>
      <c r="E35" s="382">
        <v>0</v>
      </c>
      <c r="F35" s="390" t="e">
        <f t="shared" si="2"/>
        <v>#DIV/0!</v>
      </c>
      <c r="H35" s="174" t="s">
        <v>111</v>
      </c>
      <c r="I35" s="400">
        <f t="shared" si="1"/>
        <v>0</v>
      </c>
      <c r="J35" s="400">
        <f t="shared" si="1"/>
        <v>0</v>
      </c>
      <c r="K35" s="400">
        <f t="shared" si="1"/>
        <v>0</v>
      </c>
      <c r="L35" s="400">
        <f t="shared" si="1"/>
        <v>0</v>
      </c>
      <c r="M35" s="400">
        <f t="shared" si="1"/>
        <v>0</v>
      </c>
      <c r="N35" s="401">
        <f t="shared" si="1"/>
        <v>0</v>
      </c>
      <c r="O35" s="168"/>
    </row>
    <row r="36" spans="1:16" ht="14.25" customHeight="1">
      <c r="A36" s="159" t="s">
        <v>21</v>
      </c>
      <c r="B36" s="163"/>
      <c r="C36" s="173"/>
      <c r="D36" s="136"/>
      <c r="E36" s="382">
        <v>0</v>
      </c>
      <c r="F36" s="390" t="e">
        <f t="shared" si="2"/>
        <v>#DIV/0!</v>
      </c>
      <c r="H36" s="174" t="s">
        <v>112</v>
      </c>
      <c r="I36" s="400">
        <f t="shared" si="1"/>
        <v>0</v>
      </c>
      <c r="J36" s="400">
        <f t="shared" si="1"/>
        <v>0</v>
      </c>
      <c r="K36" s="400">
        <f t="shared" si="1"/>
        <v>0</v>
      </c>
      <c r="L36" s="400">
        <f t="shared" si="1"/>
        <v>0</v>
      </c>
      <c r="M36" s="400">
        <f t="shared" si="1"/>
        <v>0</v>
      </c>
      <c r="N36" s="401">
        <f t="shared" si="1"/>
        <v>0</v>
      </c>
      <c r="O36" s="168"/>
    </row>
    <row r="37" spans="1:16">
      <c r="A37" s="159" t="s">
        <v>2</v>
      </c>
      <c r="B37" s="163"/>
      <c r="C37" s="175"/>
      <c r="D37" s="136"/>
      <c r="E37" s="382">
        <v>0</v>
      </c>
      <c r="F37" s="390" t="e">
        <f t="shared" si="2"/>
        <v>#DIV/0!</v>
      </c>
      <c r="H37" s="174" t="s">
        <v>113</v>
      </c>
      <c r="I37" s="400">
        <f t="shared" si="1"/>
        <v>0</v>
      </c>
      <c r="J37" s="400">
        <f t="shared" si="1"/>
        <v>0</v>
      </c>
      <c r="K37" s="400">
        <f t="shared" si="1"/>
        <v>0</v>
      </c>
      <c r="L37" s="400">
        <f t="shared" si="1"/>
        <v>0</v>
      </c>
      <c r="M37" s="400">
        <f t="shared" si="1"/>
        <v>0</v>
      </c>
      <c r="N37" s="401">
        <f t="shared" si="1"/>
        <v>0</v>
      </c>
      <c r="O37" s="168"/>
    </row>
    <row r="38" spans="1:16">
      <c r="A38" s="159" t="s">
        <v>28</v>
      </c>
      <c r="B38" s="163"/>
      <c r="C38" s="173"/>
      <c r="D38" s="136"/>
      <c r="E38" s="382">
        <v>0</v>
      </c>
      <c r="F38" s="390" t="e">
        <f t="shared" si="2"/>
        <v>#DIV/0!</v>
      </c>
      <c r="H38" s="174" t="s">
        <v>114</v>
      </c>
      <c r="I38" s="400">
        <f t="shared" si="1"/>
        <v>0</v>
      </c>
      <c r="J38" s="400">
        <f t="shared" si="1"/>
        <v>0</v>
      </c>
      <c r="K38" s="400">
        <f t="shared" si="1"/>
        <v>0</v>
      </c>
      <c r="L38" s="400">
        <f t="shared" si="1"/>
        <v>0</v>
      </c>
      <c r="M38" s="400">
        <f t="shared" si="1"/>
        <v>0</v>
      </c>
      <c r="N38" s="401">
        <f t="shared" si="1"/>
        <v>0</v>
      </c>
      <c r="O38" s="168"/>
    </row>
    <row r="39" spans="1:16">
      <c r="A39" s="159" t="s">
        <v>25</v>
      </c>
      <c r="B39" s="163"/>
      <c r="C39" s="175"/>
      <c r="D39" s="136"/>
      <c r="E39" s="382">
        <v>0</v>
      </c>
      <c r="F39" s="390" t="e">
        <f t="shared" si="2"/>
        <v>#DIV/0!</v>
      </c>
      <c r="H39" s="174" t="s">
        <v>115</v>
      </c>
      <c r="I39" s="400">
        <f t="shared" si="1"/>
        <v>0</v>
      </c>
      <c r="J39" s="400">
        <f t="shared" si="1"/>
        <v>0</v>
      </c>
      <c r="K39" s="400">
        <f t="shared" si="1"/>
        <v>0</v>
      </c>
      <c r="L39" s="400">
        <f t="shared" si="1"/>
        <v>0</v>
      </c>
      <c r="M39" s="400">
        <f t="shared" si="1"/>
        <v>0</v>
      </c>
      <c r="N39" s="401">
        <f t="shared" si="1"/>
        <v>0</v>
      </c>
      <c r="O39" s="168"/>
    </row>
    <row r="40" spans="1:16">
      <c r="A40" s="159" t="s">
        <v>60</v>
      </c>
      <c r="B40" s="163"/>
      <c r="C40" s="152" t="s">
        <v>55</v>
      </c>
      <c r="D40" s="136"/>
      <c r="E40" s="382">
        <v>0</v>
      </c>
      <c r="F40" s="390" t="e">
        <f t="shared" si="2"/>
        <v>#DIV/0!</v>
      </c>
      <c r="H40" s="176" t="s">
        <v>118</v>
      </c>
      <c r="I40" s="402">
        <f t="shared" ref="I40:N40" si="3">SUM(I33:I39)</f>
        <v>0</v>
      </c>
      <c r="J40" s="402">
        <f t="shared" si="3"/>
        <v>0</v>
      </c>
      <c r="K40" s="402">
        <f t="shared" si="3"/>
        <v>0</v>
      </c>
      <c r="L40" s="402">
        <f t="shared" si="3"/>
        <v>0</v>
      </c>
      <c r="M40" s="402">
        <f t="shared" si="3"/>
        <v>0</v>
      </c>
      <c r="N40" s="402">
        <f t="shared" si="3"/>
        <v>0</v>
      </c>
      <c r="O40" s="168"/>
    </row>
    <row r="41" spans="1:16">
      <c r="A41" s="159" t="s">
        <v>73</v>
      </c>
      <c r="B41" s="163"/>
      <c r="C41" s="152"/>
      <c r="D41" s="136"/>
      <c r="E41" s="382">
        <v>0</v>
      </c>
      <c r="F41" s="390" t="e">
        <f t="shared" si="2"/>
        <v>#DIV/0!</v>
      </c>
      <c r="H41" s="168"/>
      <c r="I41" s="168"/>
      <c r="J41" s="168"/>
      <c r="K41" s="168"/>
      <c r="L41" s="168"/>
      <c r="M41" s="168"/>
      <c r="N41" s="168"/>
      <c r="O41" s="168"/>
    </row>
    <row r="42" spans="1:16">
      <c r="A42" s="241"/>
      <c r="B42" s="242"/>
      <c r="C42" s="244"/>
      <c r="D42" s="136"/>
      <c r="E42" s="382">
        <v>0</v>
      </c>
      <c r="F42" s="381" t="e">
        <f t="shared" si="2"/>
        <v>#DIV/0!</v>
      </c>
      <c r="H42" s="168"/>
      <c r="I42" s="168"/>
      <c r="J42" s="168"/>
      <c r="K42" s="168"/>
      <c r="L42" s="168"/>
      <c r="M42" s="168"/>
      <c r="N42" s="168"/>
      <c r="O42" s="168"/>
    </row>
    <row r="43" spans="1:16" ht="45">
      <c r="A43" s="155" t="s">
        <v>61</v>
      </c>
      <c r="B43" s="163"/>
      <c r="C43" s="164"/>
      <c r="D43" s="136"/>
      <c r="E43" s="383" t="e">
        <f>SUM(E32:E42)</f>
        <v>#DIV/0!</v>
      </c>
      <c r="F43" s="387" t="e">
        <f>IF(E43=0,0,E43/E$47)</f>
        <v>#DIV/0!</v>
      </c>
      <c r="H43" s="281" t="s">
        <v>186</v>
      </c>
      <c r="I43" s="277"/>
      <c r="J43" s="278"/>
      <c r="K43" s="285" t="s">
        <v>153</v>
      </c>
      <c r="L43" s="168"/>
      <c r="M43" s="168"/>
      <c r="N43" s="168"/>
    </row>
    <row r="44" spans="1:16">
      <c r="A44" s="159"/>
      <c r="B44" s="163"/>
      <c r="C44" s="164"/>
      <c r="D44" s="136"/>
      <c r="E44" s="378"/>
      <c r="F44" s="391"/>
      <c r="H44" s="144"/>
      <c r="I44" s="145" t="s">
        <v>52</v>
      </c>
      <c r="J44" s="146" t="s">
        <v>52</v>
      </c>
      <c r="K44" s="378"/>
      <c r="L44" s="168"/>
      <c r="M44" s="168"/>
      <c r="N44" s="168"/>
    </row>
    <row r="45" spans="1:16">
      <c r="A45" s="159" t="s">
        <v>62</v>
      </c>
      <c r="B45" s="163"/>
      <c r="C45" s="175"/>
      <c r="D45" s="136"/>
      <c r="E45" s="382">
        <v>0</v>
      </c>
      <c r="F45" s="387">
        <f>(IF(E45=0,0,E45/E$47))</f>
        <v>0</v>
      </c>
      <c r="H45" s="182" t="s">
        <v>12</v>
      </c>
      <c r="I45" s="183"/>
      <c r="J45" s="184"/>
      <c r="K45" s="383">
        <f>E15</f>
        <v>0</v>
      </c>
      <c r="L45" s="168"/>
      <c r="M45" s="168"/>
      <c r="N45" s="168"/>
    </row>
    <row r="46" spans="1:16" ht="30" customHeight="1">
      <c r="A46" s="159"/>
      <c r="B46" s="177"/>
      <c r="C46" s="164"/>
      <c r="D46" s="136"/>
      <c r="E46" s="378"/>
      <c r="F46" s="381"/>
      <c r="H46" s="188" t="s">
        <v>48</v>
      </c>
      <c r="I46" s="189"/>
      <c r="J46" s="190"/>
      <c r="K46" s="385">
        <f>E17</f>
        <v>0</v>
      </c>
      <c r="L46" s="168"/>
      <c r="M46" s="168"/>
      <c r="N46" s="168"/>
    </row>
    <row r="47" spans="1:16">
      <c r="A47" s="155" t="s">
        <v>39</v>
      </c>
      <c r="B47" s="178"/>
      <c r="C47" s="179"/>
      <c r="D47" s="136"/>
      <c r="E47" s="392" t="e">
        <f>SUM(E43:E46)</f>
        <v>#DIV/0!</v>
      </c>
      <c r="F47" s="393" t="e">
        <f>SUM(F43:F46)</f>
        <v>#DIV/0!</v>
      </c>
      <c r="H47" s="162" t="s">
        <v>74</v>
      </c>
      <c r="I47" s="189"/>
      <c r="J47" s="190"/>
      <c r="K47" s="386">
        <f>E18</f>
        <v>0</v>
      </c>
      <c r="L47" s="168"/>
      <c r="M47" s="168"/>
      <c r="N47" s="168"/>
      <c r="O47" s="168"/>
    </row>
    <row r="48" spans="1:16">
      <c r="B48" s="180"/>
      <c r="C48" s="181"/>
      <c r="D48" s="136"/>
      <c r="E48" s="341"/>
      <c r="F48" s="394"/>
      <c r="H48" s="162" t="s">
        <v>59</v>
      </c>
      <c r="I48" s="189"/>
      <c r="J48" s="190"/>
      <c r="K48" s="385" t="e">
        <f>E22</f>
        <v>#DIV/0!</v>
      </c>
      <c r="L48" s="168"/>
      <c r="M48" s="168"/>
      <c r="N48" s="168"/>
      <c r="O48" s="168"/>
      <c r="P48" s="168"/>
    </row>
    <row r="49" spans="1:22">
      <c r="A49" s="185" t="s">
        <v>159</v>
      </c>
      <c r="B49" s="186"/>
      <c r="C49" s="187"/>
      <c r="D49" s="168"/>
      <c r="E49" s="395" t="e">
        <f>(E$26*1.3)+($E$47-$E$26)</f>
        <v>#DIV/0!</v>
      </c>
      <c r="F49" s="396"/>
      <c r="G49" s="168"/>
      <c r="H49" s="162" t="s">
        <v>30</v>
      </c>
      <c r="I49" s="166"/>
      <c r="J49" s="169"/>
      <c r="K49" s="385" t="e">
        <f>E25</f>
        <v>#DIV/0!</v>
      </c>
      <c r="L49" s="168"/>
      <c r="M49" s="168"/>
      <c r="N49" s="168"/>
      <c r="O49" s="168"/>
      <c r="P49" s="168"/>
      <c r="Q49" s="168"/>
      <c r="R49" s="168"/>
      <c r="S49" s="168"/>
      <c r="T49" s="168"/>
      <c r="U49" s="168"/>
      <c r="V49" s="13"/>
    </row>
    <row r="50" spans="1:22" s="13" customFormat="1">
      <c r="A50" s="168"/>
      <c r="B50" s="191"/>
      <c r="C50" s="192"/>
      <c r="D50" s="168"/>
      <c r="E50" s="397"/>
      <c r="F50" s="397"/>
      <c r="G50" s="168"/>
      <c r="H50" s="159" t="s">
        <v>50</v>
      </c>
      <c r="I50" s="171"/>
      <c r="J50" s="152"/>
      <c r="K50" s="380">
        <f>E28</f>
        <v>0</v>
      </c>
      <c r="L50" s="168"/>
      <c r="M50" s="168"/>
      <c r="N50" s="168"/>
      <c r="O50" s="168"/>
      <c r="P50" s="168"/>
      <c r="Q50" s="168"/>
      <c r="R50" s="168"/>
      <c r="S50" s="168"/>
      <c r="T50" s="168"/>
      <c r="U50" s="168"/>
    </row>
    <row r="51" spans="1:22" s="13" customFormat="1">
      <c r="A51" s="185" t="s">
        <v>42</v>
      </c>
      <c r="B51" s="186"/>
      <c r="C51" s="187"/>
      <c r="D51" s="168"/>
      <c r="E51" s="395" t="e">
        <f>(E$26*1.5)+($E$47-$E$26)</f>
        <v>#DIV/0!</v>
      </c>
      <c r="F51" s="396"/>
      <c r="G51" s="168"/>
      <c r="H51" s="159" t="s">
        <v>53</v>
      </c>
      <c r="I51" s="172"/>
      <c r="J51" s="152"/>
      <c r="K51" s="380">
        <f t="shared" ref="K51:K52" si="4">E29</f>
        <v>0</v>
      </c>
      <c r="L51" s="168"/>
      <c r="M51" s="52"/>
      <c r="N51" s="168"/>
      <c r="O51" s="168"/>
      <c r="P51" s="168"/>
      <c r="Q51" s="168"/>
      <c r="R51" s="168"/>
      <c r="S51" s="168"/>
      <c r="T51" s="168"/>
      <c r="U51" s="168"/>
    </row>
    <row r="52" spans="1:22" s="13" customFormat="1">
      <c r="A52" s="168"/>
      <c r="B52" s="191"/>
      <c r="C52" s="192"/>
      <c r="D52" s="168"/>
      <c r="E52" s="397"/>
      <c r="F52" s="397"/>
      <c r="G52" s="168"/>
      <c r="H52" s="159" t="s">
        <v>54</v>
      </c>
      <c r="I52" s="163"/>
      <c r="J52" s="164" t="s">
        <v>52</v>
      </c>
      <c r="K52" s="380">
        <f t="shared" si="4"/>
        <v>0</v>
      </c>
      <c r="L52" s="168"/>
      <c r="M52" s="52"/>
      <c r="N52" s="168"/>
      <c r="O52" s="168"/>
      <c r="P52" s="168"/>
      <c r="Q52" s="168"/>
      <c r="R52" s="168"/>
      <c r="S52" s="168"/>
      <c r="T52" s="168"/>
      <c r="U52" s="168"/>
    </row>
    <row r="53" spans="1:22" s="13" customFormat="1">
      <c r="A53" s="185" t="s">
        <v>71</v>
      </c>
      <c r="B53" s="186"/>
      <c r="C53" s="187"/>
      <c r="D53" s="168"/>
      <c r="E53" s="395" t="e">
        <f>(E$26*2.5)+($E$47-$E$26)</f>
        <v>#DIV/0!</v>
      </c>
      <c r="F53" s="397"/>
      <c r="G53" s="168"/>
      <c r="H53" s="159" t="s">
        <v>67</v>
      </c>
      <c r="I53" s="163"/>
      <c r="J53" s="173"/>
      <c r="K53" s="380">
        <f>E34</f>
        <v>0</v>
      </c>
      <c r="L53" s="168"/>
      <c r="M53" s="52"/>
      <c r="N53" s="168"/>
      <c r="O53" s="168"/>
      <c r="P53" s="168"/>
      <c r="Q53" s="168"/>
      <c r="R53" s="168"/>
      <c r="S53" s="168"/>
      <c r="T53" s="168"/>
      <c r="U53" s="168"/>
    </row>
    <row r="54" spans="1:22" s="13" customFormat="1">
      <c r="A54" s="168"/>
      <c r="B54" s="191"/>
      <c r="C54" s="193"/>
      <c r="D54" s="168"/>
      <c r="E54" s="168"/>
      <c r="F54" s="194"/>
      <c r="G54" s="168"/>
      <c r="H54" s="159" t="s">
        <v>29</v>
      </c>
      <c r="I54" s="163"/>
      <c r="J54" s="173"/>
      <c r="K54" s="380">
        <f t="shared" ref="K54:K60" si="5">E35</f>
        <v>0</v>
      </c>
      <c r="L54" s="168"/>
      <c r="M54" s="52"/>
      <c r="N54" s="168"/>
      <c r="O54" s="168"/>
      <c r="P54" s="168"/>
      <c r="Q54" s="168"/>
      <c r="R54" s="168"/>
      <c r="S54" s="168"/>
      <c r="T54" s="168"/>
      <c r="U54" s="168"/>
    </row>
    <row r="55" spans="1:22" s="13" customFormat="1">
      <c r="A55" s="168"/>
      <c r="B55" s="191"/>
      <c r="C55" s="193"/>
      <c r="D55" s="168"/>
      <c r="E55" s="168"/>
      <c r="F55" s="194"/>
      <c r="G55" s="168"/>
      <c r="H55" s="159" t="s">
        <v>21</v>
      </c>
      <c r="I55" s="163"/>
      <c r="J55" s="173"/>
      <c r="K55" s="380">
        <f t="shared" si="5"/>
        <v>0</v>
      </c>
      <c r="L55" s="168"/>
      <c r="M55" s="52"/>
      <c r="N55" s="168"/>
      <c r="O55" s="168"/>
      <c r="P55" s="168"/>
      <c r="Q55" s="168"/>
      <c r="R55" s="168"/>
      <c r="S55" s="168"/>
      <c r="T55" s="168"/>
      <c r="U55" s="168"/>
    </row>
    <row r="56" spans="1:22" s="13" customFormat="1">
      <c r="A56" s="168"/>
      <c r="B56" s="168"/>
      <c r="C56" s="195"/>
      <c r="D56" s="168"/>
      <c r="E56" s="168"/>
      <c r="F56" s="194"/>
      <c r="G56" s="168"/>
      <c r="H56" s="159" t="s">
        <v>2</v>
      </c>
      <c r="I56" s="163"/>
      <c r="J56" s="175"/>
      <c r="K56" s="380">
        <f t="shared" si="5"/>
        <v>0</v>
      </c>
      <c r="L56" s="168"/>
      <c r="M56" s="52"/>
      <c r="N56" s="168"/>
      <c r="O56" s="168"/>
      <c r="P56" s="168"/>
      <c r="Q56" s="168"/>
      <c r="R56" s="168"/>
      <c r="S56" s="168"/>
      <c r="T56" s="168"/>
      <c r="U56" s="168"/>
    </row>
    <row r="57" spans="1:22" s="13" customFormat="1">
      <c r="A57" s="168"/>
      <c r="B57" s="168"/>
      <c r="C57" s="195"/>
      <c r="D57" s="168"/>
      <c r="E57" s="168"/>
      <c r="F57" s="194"/>
      <c r="G57" s="168"/>
      <c r="H57" s="159" t="s">
        <v>28</v>
      </c>
      <c r="I57" s="163"/>
      <c r="J57" s="173"/>
      <c r="K57" s="380">
        <f t="shared" si="5"/>
        <v>0</v>
      </c>
      <c r="L57" s="168"/>
      <c r="M57" s="52"/>
      <c r="N57" s="168"/>
      <c r="O57" s="168"/>
      <c r="P57" s="168"/>
      <c r="Q57" s="168"/>
      <c r="R57" s="168"/>
      <c r="S57" s="168"/>
      <c r="T57" s="168"/>
      <c r="U57" s="168"/>
    </row>
    <row r="58" spans="1:22" s="13" customFormat="1">
      <c r="A58" s="52"/>
      <c r="B58" s="168"/>
      <c r="C58" s="195"/>
      <c r="D58" s="168"/>
      <c r="E58" s="168"/>
      <c r="F58" s="194"/>
      <c r="G58" s="168"/>
      <c r="H58" s="159" t="s">
        <v>25</v>
      </c>
      <c r="I58" s="163"/>
      <c r="J58" s="175"/>
      <c r="K58" s="380">
        <f t="shared" si="5"/>
        <v>0</v>
      </c>
      <c r="L58" s="168"/>
      <c r="M58" s="52"/>
      <c r="N58" s="52"/>
      <c r="O58" s="168"/>
      <c r="P58" s="168"/>
      <c r="Q58" s="168"/>
      <c r="R58" s="168"/>
      <c r="S58" s="168"/>
      <c r="T58" s="168"/>
      <c r="U58" s="168"/>
    </row>
    <row r="59" spans="1:22" s="13" customFormat="1">
      <c r="A59" s="168"/>
      <c r="B59" s="168"/>
      <c r="C59" s="195"/>
      <c r="D59" s="168"/>
      <c r="E59" s="168"/>
      <c r="F59" s="194"/>
      <c r="G59" s="168"/>
      <c r="H59" s="159" t="s">
        <v>60</v>
      </c>
      <c r="I59" s="163"/>
      <c r="J59" s="152"/>
      <c r="K59" s="380">
        <f t="shared" si="5"/>
        <v>0</v>
      </c>
      <c r="L59" s="168"/>
      <c r="M59" s="52"/>
      <c r="N59" s="52"/>
      <c r="O59" s="168"/>
      <c r="P59" s="168"/>
      <c r="Q59" s="168"/>
      <c r="R59" s="168"/>
      <c r="S59" s="168"/>
      <c r="T59" s="168"/>
      <c r="U59" s="168"/>
    </row>
    <row r="60" spans="1:22" s="13" customFormat="1">
      <c r="A60" s="168"/>
      <c r="B60" s="168"/>
      <c r="C60" s="195"/>
      <c r="D60" s="168"/>
      <c r="E60" s="168"/>
      <c r="F60" s="194"/>
      <c r="G60" s="168"/>
      <c r="H60" s="159" t="s">
        <v>73</v>
      </c>
      <c r="I60" s="163"/>
      <c r="J60" s="152"/>
      <c r="K60" s="380">
        <f t="shared" si="5"/>
        <v>0</v>
      </c>
      <c r="L60" s="168"/>
      <c r="M60" s="52"/>
      <c r="N60" s="52"/>
      <c r="O60" s="168"/>
      <c r="P60" s="168"/>
      <c r="Q60" s="168"/>
      <c r="R60" s="168"/>
      <c r="S60" s="168"/>
      <c r="T60" s="168"/>
      <c r="U60" s="168"/>
    </row>
    <row r="61" spans="1:22" s="13" customFormat="1">
      <c r="A61" s="168"/>
      <c r="B61" s="168"/>
      <c r="C61" s="195"/>
      <c r="D61" s="168"/>
      <c r="E61" s="168"/>
      <c r="F61" s="194"/>
      <c r="G61" s="168"/>
      <c r="H61" s="159" t="s">
        <v>62</v>
      </c>
      <c r="I61" s="163"/>
      <c r="J61" s="175"/>
      <c r="K61" s="380">
        <f>E45</f>
        <v>0</v>
      </c>
      <c r="L61" s="168"/>
      <c r="M61" s="52"/>
      <c r="N61" s="52"/>
      <c r="O61" s="168"/>
      <c r="P61" s="168"/>
      <c r="Q61" s="168"/>
      <c r="R61" s="168"/>
      <c r="S61" s="168"/>
      <c r="T61" s="168"/>
      <c r="U61" s="168"/>
    </row>
    <row r="62" spans="1:22" s="13" customFormat="1">
      <c r="A62" s="168"/>
      <c r="B62" s="168"/>
      <c r="C62" s="195"/>
      <c r="D62" s="168"/>
      <c r="E62" s="168"/>
      <c r="F62" s="194"/>
      <c r="G62" s="168"/>
      <c r="H62" s="159"/>
      <c r="I62" s="177"/>
      <c r="J62" s="164"/>
      <c r="K62" s="378"/>
      <c r="L62" s="168"/>
      <c r="M62" s="52"/>
      <c r="N62" s="52"/>
      <c r="O62" s="168"/>
      <c r="P62" s="168"/>
      <c r="Q62" s="168"/>
      <c r="R62" s="168"/>
      <c r="S62" s="168"/>
      <c r="T62" s="168"/>
      <c r="U62" s="168"/>
    </row>
    <row r="63" spans="1:22" s="13" customFormat="1">
      <c r="A63" s="168"/>
      <c r="B63" s="168"/>
      <c r="C63" s="195"/>
      <c r="D63" s="168"/>
      <c r="E63" s="168"/>
      <c r="F63" s="194"/>
      <c r="G63" s="168"/>
      <c r="H63" s="155" t="s">
        <v>39</v>
      </c>
      <c r="I63" s="178"/>
      <c r="J63" s="179"/>
      <c r="K63" s="392" t="e">
        <f>SUM(K45:K62)</f>
        <v>#DIV/0!</v>
      </c>
      <c r="L63" s="168"/>
      <c r="M63" s="52"/>
      <c r="N63" s="52"/>
      <c r="O63" s="168"/>
      <c r="P63" s="168"/>
      <c r="Q63" s="168"/>
      <c r="R63" s="168"/>
      <c r="S63" s="168"/>
      <c r="T63" s="168"/>
      <c r="U63" s="168"/>
    </row>
    <row r="64" spans="1:22" s="13" customFormat="1">
      <c r="A64" s="168"/>
      <c r="B64" s="168"/>
      <c r="C64" s="195"/>
      <c r="D64" s="168"/>
      <c r="E64" s="168"/>
      <c r="F64" s="194"/>
      <c r="G64" s="168"/>
      <c r="H64" s="52"/>
      <c r="I64" s="180"/>
      <c r="J64" s="181"/>
      <c r="K64" s="341"/>
      <c r="L64" s="168"/>
      <c r="M64" s="52"/>
      <c r="N64" s="52"/>
      <c r="O64" s="52"/>
      <c r="P64" s="168"/>
      <c r="Q64" s="168"/>
      <c r="R64" s="168"/>
      <c r="S64" s="168"/>
      <c r="T64" s="168"/>
      <c r="U64" s="168"/>
    </row>
    <row r="65" spans="1:22" s="13" customFormat="1">
      <c r="A65" s="168"/>
      <c r="B65" s="168"/>
      <c r="C65" s="195"/>
      <c r="D65" s="168"/>
      <c r="E65" s="52"/>
      <c r="F65" s="194"/>
      <c r="G65" s="168"/>
      <c r="H65" s="185" t="s">
        <v>159</v>
      </c>
      <c r="I65" s="186"/>
      <c r="J65" s="187"/>
      <c r="K65" s="395" t="e">
        <f>E49</f>
        <v>#DIV/0!</v>
      </c>
      <c r="L65" s="168"/>
      <c r="M65" s="52"/>
      <c r="N65" s="52"/>
      <c r="O65" s="52"/>
      <c r="P65" s="52"/>
      <c r="Q65" s="168"/>
      <c r="R65" s="168"/>
      <c r="S65" s="168"/>
      <c r="T65" s="168"/>
      <c r="U65" s="168"/>
    </row>
    <row r="66" spans="1:22" s="13" customFormat="1">
      <c r="A66" s="52"/>
      <c r="B66" s="52"/>
      <c r="C66" s="52"/>
      <c r="D66" s="52"/>
      <c r="E66" s="52"/>
      <c r="F66" s="52"/>
      <c r="G66" s="52"/>
      <c r="H66" s="168"/>
      <c r="I66" s="191"/>
      <c r="J66" s="192"/>
      <c r="K66" s="397"/>
      <c r="L66" s="168"/>
      <c r="M66" s="52"/>
      <c r="N66" s="52"/>
      <c r="O66" s="52"/>
      <c r="P66" s="52"/>
      <c r="Q66" s="52"/>
      <c r="R66" s="52"/>
      <c r="S66" s="52"/>
      <c r="T66" s="52"/>
      <c r="U66" s="52"/>
      <c r="V66" s="2"/>
    </row>
    <row r="67" spans="1:22">
      <c r="H67" s="185" t="s">
        <v>42</v>
      </c>
      <c r="I67" s="186"/>
      <c r="J67" s="187"/>
      <c r="K67" s="395" t="e">
        <f>E51</f>
        <v>#DIV/0!</v>
      </c>
      <c r="L67" s="168"/>
    </row>
    <row r="68" spans="1:22">
      <c r="H68" s="168"/>
      <c r="I68" s="191"/>
      <c r="J68" s="192"/>
      <c r="K68" s="397"/>
      <c r="L68" s="168"/>
    </row>
    <row r="69" spans="1:22">
      <c r="H69" s="185" t="s">
        <v>71</v>
      </c>
      <c r="I69" s="186"/>
      <c r="J69" s="187"/>
      <c r="K69" s="395" t="e">
        <f>E53</f>
        <v>#DIV/0!</v>
      </c>
      <c r="L69" s="168"/>
    </row>
    <row r="70" spans="1:22">
      <c r="L70" s="168"/>
    </row>
    <row r="71" spans="1:22">
      <c r="L71" s="168"/>
    </row>
    <row r="72" spans="1:22">
      <c r="L72" s="168"/>
    </row>
  </sheetData>
  <dataConsolidate/>
  <mergeCells count="7">
    <mergeCell ref="I31:N31"/>
    <mergeCell ref="E10:F10"/>
    <mergeCell ref="H1:N2"/>
    <mergeCell ref="H3:N3"/>
    <mergeCell ref="H4:N5"/>
    <mergeCell ref="I10:N10"/>
    <mergeCell ref="I20:N20"/>
  </mergeCells>
  <phoneticPr fontId="10"/>
  <conditionalFormatting sqref="O29">
    <cfRule type="cellIs" dxfId="7" priority="1" operator="greaterThan">
      <formula>1</formula>
    </cfRule>
    <cfRule type="cellIs" dxfId="6" priority="2" operator="between">
      <formula>0.999999</formula>
      <formula>0</formula>
    </cfRule>
    <cfRule type="cellIs" dxfId="5"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76"/>
  <sheetViews>
    <sheetView showGridLines="0" zoomScale="89" zoomScaleNormal="89" zoomScalePageLayoutView="50" workbookViewId="0">
      <pane ySplit="9" topLeftCell="A10" activePane="bottomLeft" state="frozen"/>
      <selection activeCell="B1" sqref="B1"/>
      <selection pane="bottomLeft" activeCell="E45" sqref="E45"/>
    </sheetView>
  </sheetViews>
  <sheetFormatPr defaultColWidth="11.44140625" defaultRowHeight="13.2"/>
  <cols>
    <col min="1" max="1" width="35.88671875" style="52" customWidth="1"/>
    <col min="2" max="2" width="21.21875" style="52" customWidth="1"/>
    <col min="3" max="3" width="19.33203125" style="52" bestFit="1" customWidth="1"/>
    <col min="4" max="4" width="2" style="52" customWidth="1"/>
    <col min="5" max="5" width="14.44140625" style="52" customWidth="1"/>
    <col min="6" max="6" width="11.6640625" style="52" customWidth="1"/>
    <col min="7" max="7" width="6" style="52" customWidth="1"/>
    <col min="8" max="8" width="27.88671875" style="52" customWidth="1"/>
    <col min="9" max="15" width="11.44140625" style="52"/>
    <col min="16" max="16384" width="11.44140625" style="2"/>
  </cols>
  <sheetData>
    <row r="1" spans="1:15" ht="12.75" customHeight="1">
      <c r="A1" s="240" t="s">
        <v>22</v>
      </c>
      <c r="B1" s="90"/>
      <c r="C1" s="91"/>
      <c r="D1" s="91"/>
      <c r="E1" s="91"/>
      <c r="F1" s="91"/>
      <c r="H1" s="515"/>
      <c r="I1" s="515"/>
      <c r="J1" s="515"/>
      <c r="K1" s="515"/>
      <c r="L1" s="515"/>
      <c r="M1" s="515"/>
      <c r="N1" s="515"/>
    </row>
    <row r="2" spans="1:15">
      <c r="A2" s="124"/>
      <c r="B2" s="125"/>
      <c r="C2" s="126"/>
      <c r="D2" s="125"/>
      <c r="E2" s="127"/>
      <c r="F2" s="128"/>
      <c r="H2" s="515"/>
      <c r="I2" s="515"/>
      <c r="J2" s="515"/>
      <c r="K2" s="515"/>
      <c r="L2" s="515"/>
      <c r="M2" s="515"/>
      <c r="N2" s="515"/>
    </row>
    <row r="3" spans="1:15" ht="14.25" customHeight="1">
      <c r="A3" s="129" t="str">
        <f>'2-Kosten per locatie'!A3</f>
        <v>Naam opdrachtgever</v>
      </c>
      <c r="B3" s="130" t="str">
        <f>'2-Kosten per locatie'!B3</f>
        <v>Blosse Kindcentra</v>
      </c>
      <c r="C3" s="131"/>
      <c r="D3" s="125"/>
      <c r="E3" s="132"/>
      <c r="F3" s="133"/>
      <c r="H3" s="515"/>
      <c r="I3" s="515"/>
      <c r="J3" s="515"/>
      <c r="K3" s="515"/>
      <c r="L3" s="515"/>
      <c r="M3" s="515"/>
      <c r="N3" s="515"/>
    </row>
    <row r="4" spans="1:15" ht="15.75" customHeight="1">
      <c r="A4" s="129" t="str">
        <f>'2-Kosten per locatie'!A4</f>
        <v>Calculatie onderdeel</v>
      </c>
      <c r="B4" s="134" t="str">
        <f ca="1">MID(CELL("bestandsnaam",$C$9),SEARCH("]",CELL("bestandsnaam",$C$9),1)+1,256)</f>
        <v>7-Opbouw uurtarief toezicht</v>
      </c>
      <c r="C4" s="135"/>
      <c r="D4" s="136"/>
      <c r="H4" s="515"/>
      <c r="I4" s="515"/>
      <c r="J4" s="515"/>
      <c r="K4" s="515"/>
      <c r="L4" s="515"/>
      <c r="M4" s="515"/>
      <c r="N4" s="515"/>
    </row>
    <row r="5" spans="1:15" ht="15.6">
      <c r="A5" s="129" t="str">
        <f>'2-Kosten per locatie'!A5</f>
        <v>Gebouw/plaats</v>
      </c>
      <c r="B5" s="130" t="str">
        <f>'2-Kosten per locatie'!B5</f>
        <v>Heerhugowaard en regio</v>
      </c>
      <c r="C5" s="135"/>
      <c r="D5" s="136"/>
      <c r="H5" s="515"/>
      <c r="I5" s="515"/>
      <c r="J5" s="515"/>
      <c r="K5" s="515"/>
      <c r="L5" s="515"/>
      <c r="M5" s="515"/>
      <c r="N5" s="515"/>
    </row>
    <row r="6" spans="1:15" ht="15.6">
      <c r="A6" s="129" t="str">
        <f>'2-Kosten per locatie'!A6</f>
        <v>Referentie nummer</v>
      </c>
      <c r="B6" s="130" t="str">
        <f>'2-Kosten per locatie'!B6</f>
        <v>Blosse-EU-RT-MVD-2024</v>
      </c>
      <c r="C6" s="135"/>
      <c r="D6" s="136"/>
      <c r="H6" s="137"/>
      <c r="I6" s="137"/>
      <c r="J6" s="137"/>
      <c r="K6" s="137"/>
      <c r="L6" s="137"/>
      <c r="M6" s="137"/>
      <c r="N6" s="137"/>
    </row>
    <row r="7" spans="1:15" ht="15.6">
      <c r="A7" s="129" t="str">
        <f>'2-Kosten per locatie'!A7</f>
        <v>Naam dienstverlener</v>
      </c>
      <c r="B7" s="130" t="str">
        <f>'2-Kosten per locatie'!B7</f>
        <v>…............................</v>
      </c>
      <c r="C7" s="135"/>
      <c r="D7" s="136"/>
      <c r="H7" s="137"/>
      <c r="I7" s="137"/>
      <c r="J7" s="137"/>
      <c r="K7" s="137"/>
      <c r="L7" s="137"/>
      <c r="M7" s="137"/>
      <c r="N7" s="137"/>
    </row>
    <row r="8" spans="1:15" ht="15.6">
      <c r="A8" s="129" t="str">
        <f>'2-Kosten per locatie'!A8</f>
        <v>Prijspeil</v>
      </c>
      <c r="B8" s="399">
        <f>'2-Kosten per locatie'!B8</f>
        <v>45474</v>
      </c>
      <c r="C8" s="135"/>
      <c r="D8" s="136"/>
      <c r="J8" s="137"/>
      <c r="K8" s="137"/>
      <c r="L8" s="137"/>
      <c r="M8" s="137"/>
      <c r="N8" s="137"/>
      <c r="O8" s="138"/>
    </row>
    <row r="9" spans="1:15" ht="15.6">
      <c r="A9" s="139"/>
      <c r="B9" s="140"/>
      <c r="C9" s="141"/>
      <c r="D9" s="136"/>
      <c r="E9" s="142"/>
      <c r="F9" s="143"/>
    </row>
    <row r="10" spans="1:15" s="20" customFormat="1" ht="30.75" customHeight="1">
      <c r="A10" s="276" t="s">
        <v>151</v>
      </c>
      <c r="B10" s="277"/>
      <c r="C10" s="278"/>
      <c r="D10" s="279"/>
      <c r="E10" s="513" t="s">
        <v>150</v>
      </c>
      <c r="F10" s="514"/>
      <c r="G10" s="138"/>
      <c r="H10" s="281" t="s">
        <v>116</v>
      </c>
      <c r="I10" s="511" t="s">
        <v>192</v>
      </c>
      <c r="J10" s="512"/>
      <c r="K10" s="512"/>
      <c r="L10" s="512"/>
      <c r="M10" s="512"/>
      <c r="N10" s="512"/>
      <c r="O10" s="138"/>
    </row>
    <row r="11" spans="1:15" ht="14.4" customHeight="1">
      <c r="A11" s="144"/>
      <c r="B11" s="145" t="s">
        <v>52</v>
      </c>
      <c r="C11" s="146" t="s">
        <v>52</v>
      </c>
      <c r="D11" s="136"/>
      <c r="E11" s="147"/>
      <c r="F11" s="148"/>
      <c r="H11" s="144"/>
      <c r="I11" s="403">
        <v>1</v>
      </c>
      <c r="J11" s="403">
        <v>2</v>
      </c>
      <c r="K11" s="403">
        <v>3</v>
      </c>
      <c r="L11" s="403">
        <v>4</v>
      </c>
      <c r="M11" s="403">
        <v>5</v>
      </c>
      <c r="N11" s="403">
        <v>6</v>
      </c>
    </row>
    <row r="12" spans="1:15" ht="12.75" customHeight="1">
      <c r="A12" s="144" t="s">
        <v>34</v>
      </c>
      <c r="B12" s="150" t="s">
        <v>190</v>
      </c>
      <c r="C12" s="151"/>
      <c r="D12" s="136"/>
      <c r="E12" s="380">
        <f>SUM(I31:N31)</f>
        <v>0</v>
      </c>
      <c r="F12" s="381"/>
      <c r="H12" s="144" t="s">
        <v>112</v>
      </c>
      <c r="I12" s="525">
        <v>14.15</v>
      </c>
      <c r="J12" s="525">
        <v>14.87</v>
      </c>
      <c r="K12" s="525">
        <v>15.55</v>
      </c>
      <c r="L12" s="525">
        <v>16.34</v>
      </c>
      <c r="M12" s="525">
        <v>16.97</v>
      </c>
      <c r="N12" s="525">
        <v>17.829999999999998</v>
      </c>
    </row>
    <row r="13" spans="1:15">
      <c r="A13" s="144" t="s">
        <v>14</v>
      </c>
      <c r="B13" s="150" t="s">
        <v>190</v>
      </c>
      <c r="C13" s="152"/>
      <c r="D13" s="136"/>
      <c r="E13" s="382">
        <v>0</v>
      </c>
      <c r="F13" s="381"/>
      <c r="H13" s="144" t="s">
        <v>113</v>
      </c>
      <c r="I13" s="525">
        <v>14.68</v>
      </c>
      <c r="J13" s="525">
        <v>15.39</v>
      </c>
      <c r="K13" s="525">
        <v>16.12</v>
      </c>
      <c r="L13" s="525">
        <v>16.91</v>
      </c>
      <c r="M13" s="525">
        <v>17.55</v>
      </c>
      <c r="N13" s="525">
        <v>18.45</v>
      </c>
    </row>
    <row r="14" spans="1:15">
      <c r="A14" s="155" t="s">
        <v>12</v>
      </c>
      <c r="B14" s="156"/>
      <c r="C14" s="157"/>
      <c r="D14" s="158"/>
      <c r="E14" s="383">
        <f>SUM(E12:E13)</f>
        <v>0</v>
      </c>
      <c r="F14" s="381"/>
      <c r="H14" s="144" t="s">
        <v>114</v>
      </c>
      <c r="I14" s="525">
        <v>15.12</v>
      </c>
      <c r="J14" s="525">
        <v>15.9</v>
      </c>
      <c r="K14" s="525">
        <v>16.63</v>
      </c>
      <c r="L14" s="525">
        <v>17.46</v>
      </c>
      <c r="M14" s="525">
        <v>18.14</v>
      </c>
      <c r="N14" s="525">
        <v>19.05</v>
      </c>
    </row>
    <row r="15" spans="1:15">
      <c r="A15" s="159"/>
      <c r="B15" s="160"/>
      <c r="C15" s="161"/>
      <c r="D15" s="136"/>
      <c r="E15" s="384"/>
      <c r="F15" s="381"/>
      <c r="H15" s="144" t="s">
        <v>115</v>
      </c>
      <c r="I15" s="525">
        <v>15.6</v>
      </c>
      <c r="J15" s="525">
        <v>16.399999999999999</v>
      </c>
      <c r="K15" s="525">
        <v>17.190000000000001</v>
      </c>
      <c r="L15" s="525">
        <v>18.010000000000002</v>
      </c>
      <c r="M15" s="525">
        <v>18.71</v>
      </c>
      <c r="N15" s="525">
        <v>19.670000000000002</v>
      </c>
    </row>
    <row r="16" spans="1:15">
      <c r="A16" s="162" t="s">
        <v>48</v>
      </c>
      <c r="B16" s="150" t="s">
        <v>190</v>
      </c>
      <c r="C16" s="398">
        <v>0</v>
      </c>
      <c r="D16" s="136"/>
      <c r="E16" s="385">
        <f>$C16*E14</f>
        <v>0</v>
      </c>
      <c r="F16" s="381"/>
    </row>
    <row r="17" spans="1:15" ht="14.4" customHeight="1">
      <c r="A17" s="162" t="s">
        <v>74</v>
      </c>
      <c r="B17" s="150" t="s">
        <v>190</v>
      </c>
      <c r="C17" s="398">
        <v>0</v>
      </c>
      <c r="D17" s="136"/>
      <c r="E17" s="386">
        <f>$C17*E14</f>
        <v>0</v>
      </c>
      <c r="F17" s="381"/>
      <c r="H17" s="281" t="s">
        <v>116</v>
      </c>
      <c r="I17" s="516" t="s">
        <v>119</v>
      </c>
      <c r="J17" s="519"/>
      <c r="K17" s="519"/>
      <c r="L17" s="519"/>
      <c r="M17" s="519"/>
      <c r="N17" s="520"/>
    </row>
    <row r="18" spans="1:15" ht="13.2" customHeight="1">
      <c r="A18" s="155" t="s">
        <v>44</v>
      </c>
      <c r="B18" s="163"/>
      <c r="C18" s="164"/>
      <c r="D18" s="136"/>
      <c r="E18" s="383">
        <f>SUM(E14:E17)</f>
        <v>0</v>
      </c>
      <c r="F18" s="387">
        <f>IF(E18=0,0,E18/E$46)</f>
        <v>0</v>
      </c>
      <c r="H18" s="144"/>
      <c r="I18" s="404">
        <v>1</v>
      </c>
      <c r="J18" s="404">
        <v>2</v>
      </c>
      <c r="K18" s="404">
        <v>3</v>
      </c>
      <c r="L18" s="404">
        <v>4</v>
      </c>
      <c r="M18" s="404">
        <v>5</v>
      </c>
      <c r="N18" s="404">
        <v>6</v>
      </c>
      <c r="O18" s="341"/>
    </row>
    <row r="19" spans="1:15">
      <c r="A19" s="159"/>
      <c r="B19" s="160"/>
      <c r="C19" s="161"/>
      <c r="D19" s="136"/>
      <c r="E19" s="384"/>
      <c r="F19" s="381"/>
      <c r="H19" s="144" t="s">
        <v>112</v>
      </c>
      <c r="I19" s="405"/>
      <c r="J19" s="405"/>
      <c r="K19" s="405"/>
      <c r="L19" s="405"/>
      <c r="M19" s="405"/>
      <c r="N19" s="405"/>
      <c r="O19" s="341"/>
    </row>
    <row r="20" spans="1:15">
      <c r="A20" s="165" t="s">
        <v>49</v>
      </c>
      <c r="B20" s="166"/>
      <c r="C20" s="161"/>
      <c r="D20" s="167"/>
      <c r="E20" s="388">
        <f>E18*0.96</f>
        <v>0</v>
      </c>
      <c r="F20" s="389"/>
      <c r="G20" s="168"/>
      <c r="H20" s="144" t="s">
        <v>113</v>
      </c>
      <c r="I20" s="405"/>
      <c r="J20" s="405"/>
      <c r="K20" s="405"/>
      <c r="L20" s="405"/>
      <c r="M20" s="405"/>
      <c r="N20" s="405"/>
      <c r="O20" s="397"/>
    </row>
    <row r="21" spans="1:15">
      <c r="A21" s="162" t="s">
        <v>59</v>
      </c>
      <c r="B21" s="166"/>
      <c r="C21" s="169" t="s">
        <v>38</v>
      </c>
      <c r="D21" s="136"/>
      <c r="E21" s="385" t="e">
        <f>E20*'5-Premies en opslagen'!$C24</f>
        <v>#DIV/0!</v>
      </c>
      <c r="F21" s="381"/>
      <c r="H21" s="144" t="s">
        <v>114</v>
      </c>
      <c r="I21" s="405"/>
      <c r="J21" s="405"/>
      <c r="K21" s="405"/>
      <c r="L21" s="405"/>
      <c r="M21" s="405"/>
      <c r="N21" s="405"/>
      <c r="O21" s="341"/>
    </row>
    <row r="22" spans="1:15" s="13" customFormat="1">
      <c r="A22" s="155" t="s">
        <v>56</v>
      </c>
      <c r="B22" s="170"/>
      <c r="C22" s="164"/>
      <c r="D22" s="136"/>
      <c r="E22" s="383" t="e">
        <f>E21+E18</f>
        <v>#DIV/0!</v>
      </c>
      <c r="F22" s="387" t="e">
        <f>IF(E22=0,0,E22/E$46)</f>
        <v>#DIV/0!</v>
      </c>
      <c r="G22" s="52"/>
      <c r="H22" s="144" t="s">
        <v>115</v>
      </c>
      <c r="I22" s="405"/>
      <c r="J22" s="405"/>
      <c r="K22" s="405"/>
      <c r="L22" s="405"/>
      <c r="M22" s="405"/>
      <c r="N22" s="405"/>
      <c r="O22" s="341"/>
    </row>
    <row r="23" spans="1:15" ht="14.25" customHeight="1">
      <c r="A23" s="159"/>
      <c r="B23" s="163"/>
      <c r="C23" s="164"/>
      <c r="D23" s="136"/>
      <c r="E23" s="378"/>
      <c r="F23" s="381"/>
      <c r="H23" s="66" t="s">
        <v>118</v>
      </c>
      <c r="I23" s="406">
        <f t="shared" ref="I23:N23" si="0">SUM(I19:I22)</f>
        <v>0</v>
      </c>
      <c r="J23" s="406">
        <f t="shared" si="0"/>
        <v>0</v>
      </c>
      <c r="K23" s="406">
        <f t="shared" si="0"/>
        <v>0</v>
      </c>
      <c r="L23" s="406">
        <f t="shared" si="0"/>
        <v>0</v>
      </c>
      <c r="M23" s="406">
        <f t="shared" si="0"/>
        <v>0</v>
      </c>
      <c r="N23" s="406">
        <f t="shared" si="0"/>
        <v>0</v>
      </c>
      <c r="O23" s="407">
        <f>SUM(I23:N23)</f>
        <v>0</v>
      </c>
    </row>
    <row r="24" spans="1:15" ht="12.75" customHeight="1">
      <c r="A24" s="162" t="s">
        <v>30</v>
      </c>
      <c r="B24" s="166"/>
      <c r="C24" s="169" t="s">
        <v>38</v>
      </c>
      <c r="D24" s="136"/>
      <c r="E24" s="385" t="e">
        <f>E22*'5-Premies en opslagen'!$B53</f>
        <v>#DIV/0!</v>
      </c>
      <c r="F24" s="381"/>
    </row>
    <row r="25" spans="1:15" ht="12.75" customHeight="1">
      <c r="A25" s="155" t="s">
        <v>66</v>
      </c>
      <c r="B25" s="163"/>
      <c r="C25" s="164"/>
      <c r="D25" s="136"/>
      <c r="E25" s="383" t="e">
        <f>SUM(E22:E24)</f>
        <v>#DIV/0!</v>
      </c>
      <c r="F25" s="387" t="e">
        <f>IF(E25=0,0,E25/E$46)</f>
        <v>#DIV/0!</v>
      </c>
      <c r="H25" s="284" t="s">
        <v>116</v>
      </c>
      <c r="I25" s="511" t="s">
        <v>120</v>
      </c>
      <c r="J25" s="512"/>
      <c r="K25" s="512"/>
      <c r="L25" s="512"/>
      <c r="M25" s="512"/>
      <c r="N25" s="512"/>
    </row>
    <row r="26" spans="1:15">
      <c r="A26" s="159"/>
      <c r="B26" s="163"/>
      <c r="C26" s="164"/>
      <c r="D26" s="136"/>
      <c r="E26" s="378"/>
      <c r="F26" s="381"/>
      <c r="H26" s="410"/>
      <c r="I26" s="403">
        <v>1</v>
      </c>
      <c r="J26" s="403">
        <v>2</v>
      </c>
      <c r="K26" s="403">
        <v>3</v>
      </c>
      <c r="L26" s="403">
        <v>4</v>
      </c>
      <c r="M26" s="403">
        <v>5</v>
      </c>
      <c r="N26" s="403">
        <v>6</v>
      </c>
    </row>
    <row r="27" spans="1:15" ht="13.2" customHeight="1">
      <c r="A27" s="159" t="s">
        <v>50</v>
      </c>
      <c r="B27" s="171"/>
      <c r="C27" s="152" t="s">
        <v>55</v>
      </c>
      <c r="D27" s="136"/>
      <c r="E27" s="382">
        <v>0</v>
      </c>
      <c r="F27" s="381">
        <v>0</v>
      </c>
      <c r="H27" s="144" t="s">
        <v>112</v>
      </c>
      <c r="I27" s="409">
        <f t="shared" ref="I27:N30" si="1">I19*I12</f>
        <v>0</v>
      </c>
      <c r="J27" s="409">
        <f t="shared" si="1"/>
        <v>0</v>
      </c>
      <c r="K27" s="409">
        <f t="shared" si="1"/>
        <v>0</v>
      </c>
      <c r="L27" s="409">
        <f t="shared" si="1"/>
        <v>0</v>
      </c>
      <c r="M27" s="409">
        <f t="shared" si="1"/>
        <v>0</v>
      </c>
      <c r="N27" s="409">
        <f t="shared" si="1"/>
        <v>0</v>
      </c>
    </row>
    <row r="28" spans="1:15">
      <c r="A28" s="159" t="s">
        <v>53</v>
      </c>
      <c r="B28" s="172"/>
      <c r="C28" s="152" t="s">
        <v>55</v>
      </c>
      <c r="D28" s="136"/>
      <c r="E28" s="382">
        <v>0</v>
      </c>
      <c r="F28" s="381">
        <v>0</v>
      </c>
      <c r="H28" s="144" t="s">
        <v>113</v>
      </c>
      <c r="I28" s="409">
        <f t="shared" si="1"/>
        <v>0</v>
      </c>
      <c r="J28" s="409">
        <f t="shared" si="1"/>
        <v>0</v>
      </c>
      <c r="K28" s="409">
        <f t="shared" si="1"/>
        <v>0</v>
      </c>
      <c r="L28" s="409">
        <f t="shared" si="1"/>
        <v>0</v>
      </c>
      <c r="M28" s="409">
        <f t="shared" si="1"/>
        <v>0</v>
      </c>
      <c r="N28" s="409">
        <f t="shared" si="1"/>
        <v>0</v>
      </c>
    </row>
    <row r="29" spans="1:15">
      <c r="A29" s="159"/>
      <c r="B29" s="163"/>
      <c r="C29" s="164"/>
      <c r="D29" s="136"/>
      <c r="E29" s="382"/>
      <c r="F29" s="381"/>
      <c r="H29" s="144" t="s">
        <v>114</v>
      </c>
      <c r="I29" s="409">
        <f t="shared" si="1"/>
        <v>0</v>
      </c>
      <c r="J29" s="409">
        <f t="shared" si="1"/>
        <v>0</v>
      </c>
      <c r="K29" s="409">
        <f t="shared" si="1"/>
        <v>0</v>
      </c>
      <c r="L29" s="409">
        <f t="shared" si="1"/>
        <v>0</v>
      </c>
      <c r="M29" s="409">
        <f t="shared" si="1"/>
        <v>0</v>
      </c>
      <c r="N29" s="409">
        <f t="shared" si="1"/>
        <v>0</v>
      </c>
    </row>
    <row r="30" spans="1:15">
      <c r="A30" s="241"/>
      <c r="B30" s="242"/>
      <c r="C30" s="243" t="s">
        <v>52</v>
      </c>
      <c r="D30" s="136"/>
      <c r="E30" s="382"/>
      <c r="F30" s="381"/>
      <c r="H30" s="144" t="s">
        <v>115</v>
      </c>
      <c r="I30" s="409">
        <f t="shared" si="1"/>
        <v>0</v>
      </c>
      <c r="J30" s="409">
        <f t="shared" si="1"/>
        <v>0</v>
      </c>
      <c r="K30" s="409">
        <f t="shared" si="1"/>
        <v>0</v>
      </c>
      <c r="L30" s="409">
        <f t="shared" si="1"/>
        <v>0</v>
      </c>
      <c r="M30" s="409">
        <f t="shared" si="1"/>
        <v>0</v>
      </c>
      <c r="N30" s="409">
        <f t="shared" si="1"/>
        <v>0</v>
      </c>
    </row>
    <row r="31" spans="1:15" ht="12.75" customHeight="1">
      <c r="A31" s="155" t="s">
        <v>46</v>
      </c>
      <c r="B31" s="163"/>
      <c r="C31" s="164"/>
      <c r="D31" s="136"/>
      <c r="E31" s="383" t="e">
        <f>SUM(E25:E30)</f>
        <v>#DIV/0!</v>
      </c>
      <c r="F31" s="387" t="e">
        <f>IF(E31=0,0,E31/E$46)</f>
        <v>#DIV/0!</v>
      </c>
      <c r="H31" s="66" t="s">
        <v>118</v>
      </c>
      <c r="I31" s="408">
        <f t="shared" ref="I31:N31" si="2">SUM(I27:I30)</f>
        <v>0</v>
      </c>
      <c r="J31" s="408">
        <f t="shared" si="2"/>
        <v>0</v>
      </c>
      <c r="K31" s="408">
        <f t="shared" si="2"/>
        <v>0</v>
      </c>
      <c r="L31" s="408">
        <f t="shared" si="2"/>
        <v>0</v>
      </c>
      <c r="M31" s="408">
        <f t="shared" si="2"/>
        <v>0</v>
      </c>
      <c r="N31" s="408">
        <f t="shared" si="2"/>
        <v>0</v>
      </c>
    </row>
    <row r="32" spans="1:15" ht="12.75" customHeight="1">
      <c r="A32" s="159"/>
      <c r="B32" s="163"/>
      <c r="C32" s="164"/>
      <c r="D32" s="136"/>
      <c r="E32" s="378"/>
      <c r="F32" s="381"/>
    </row>
    <row r="33" spans="1:15" ht="12.75" customHeight="1">
      <c r="A33" s="159" t="s">
        <v>67</v>
      </c>
      <c r="B33" s="163"/>
      <c r="C33" s="173"/>
      <c r="D33" s="136"/>
      <c r="E33" s="382">
        <v>0</v>
      </c>
      <c r="F33" s="390" t="e">
        <f>E33/$E$46</f>
        <v>#DIV/0!</v>
      </c>
    </row>
    <row r="34" spans="1:15" ht="12.75" customHeight="1">
      <c r="A34" s="159" t="s">
        <v>29</v>
      </c>
      <c r="B34" s="163"/>
      <c r="C34" s="173"/>
      <c r="D34" s="136"/>
      <c r="E34" s="382">
        <v>0</v>
      </c>
      <c r="F34" s="390" t="e">
        <f t="shared" ref="F34:F40" si="3">E34/$E$46</f>
        <v>#DIV/0!</v>
      </c>
    </row>
    <row r="35" spans="1:15" ht="12.75" customHeight="1">
      <c r="A35" s="159" t="s">
        <v>21</v>
      </c>
      <c r="B35" s="163"/>
      <c r="C35" s="173"/>
      <c r="D35" s="136"/>
      <c r="E35" s="382">
        <v>0</v>
      </c>
      <c r="F35" s="390" t="e">
        <f t="shared" si="3"/>
        <v>#DIV/0!</v>
      </c>
    </row>
    <row r="36" spans="1:15" ht="14.25" customHeight="1">
      <c r="A36" s="159" t="s">
        <v>2</v>
      </c>
      <c r="B36" s="163"/>
      <c r="C36" s="175"/>
      <c r="D36" s="136"/>
      <c r="E36" s="382">
        <v>0</v>
      </c>
      <c r="F36" s="390" t="e">
        <f t="shared" si="3"/>
        <v>#DIV/0!</v>
      </c>
    </row>
    <row r="37" spans="1:15">
      <c r="A37" s="159" t="s">
        <v>28</v>
      </c>
      <c r="B37" s="163"/>
      <c r="C37" s="173"/>
      <c r="D37" s="136"/>
      <c r="E37" s="382">
        <v>0</v>
      </c>
      <c r="F37" s="390" t="e">
        <f t="shared" si="3"/>
        <v>#DIV/0!</v>
      </c>
    </row>
    <row r="38" spans="1:15">
      <c r="A38" s="159" t="s">
        <v>25</v>
      </c>
      <c r="B38" s="163"/>
      <c r="C38" s="175"/>
      <c r="D38" s="136"/>
      <c r="E38" s="382">
        <v>0</v>
      </c>
      <c r="F38" s="390" t="e">
        <f t="shared" si="3"/>
        <v>#DIV/0!</v>
      </c>
    </row>
    <row r="39" spans="1:15">
      <c r="A39" s="159" t="s">
        <v>60</v>
      </c>
      <c r="B39" s="163"/>
      <c r="C39" s="152" t="s">
        <v>55</v>
      </c>
      <c r="D39" s="136"/>
      <c r="E39" s="382">
        <v>0</v>
      </c>
      <c r="F39" s="390" t="e">
        <f t="shared" si="3"/>
        <v>#DIV/0!</v>
      </c>
    </row>
    <row r="40" spans="1:15">
      <c r="A40" s="159" t="s">
        <v>73</v>
      </c>
      <c r="B40" s="163"/>
      <c r="C40" s="152"/>
      <c r="D40" s="136"/>
      <c r="E40" s="382">
        <v>0</v>
      </c>
      <c r="F40" s="390" t="e">
        <f t="shared" si="3"/>
        <v>#DIV/0!</v>
      </c>
    </row>
    <row r="41" spans="1:15">
      <c r="A41" s="241"/>
      <c r="B41" s="242"/>
      <c r="C41" s="244"/>
      <c r="D41" s="136"/>
      <c r="E41" s="382">
        <v>0</v>
      </c>
      <c r="F41" s="381"/>
      <c r="H41" s="168"/>
      <c r="I41" s="168"/>
      <c r="J41" s="168"/>
      <c r="K41" s="168"/>
      <c r="L41" s="168"/>
      <c r="M41" s="168"/>
      <c r="N41" s="168"/>
      <c r="O41" s="168"/>
    </row>
    <row r="42" spans="1:15">
      <c r="A42" s="155" t="s">
        <v>61</v>
      </c>
      <c r="B42" s="163"/>
      <c r="C42" s="164"/>
      <c r="D42" s="136"/>
      <c r="E42" s="383" t="e">
        <f>SUM(E31:E41)</f>
        <v>#DIV/0!</v>
      </c>
      <c r="F42" s="387" t="e">
        <f>IF(E42=0,0,E42/E$46)</f>
        <v>#DIV/0!</v>
      </c>
      <c r="H42" s="168"/>
      <c r="I42" s="168"/>
      <c r="J42" s="168"/>
      <c r="K42" s="168"/>
      <c r="L42" s="168"/>
      <c r="M42" s="168"/>
      <c r="N42" s="168"/>
      <c r="O42" s="168"/>
    </row>
    <row r="43" spans="1:15" ht="45">
      <c r="A43" s="159"/>
      <c r="B43" s="163"/>
      <c r="C43" s="164"/>
      <c r="D43" s="136"/>
      <c r="E43" s="378"/>
      <c r="F43" s="391"/>
      <c r="H43" s="276" t="s">
        <v>186</v>
      </c>
      <c r="I43" s="277"/>
      <c r="J43" s="278"/>
      <c r="K43" s="285" t="s">
        <v>153</v>
      </c>
      <c r="L43" s="168"/>
      <c r="M43" s="168"/>
      <c r="N43" s="168"/>
    </row>
    <row r="44" spans="1:15">
      <c r="A44" s="159" t="s">
        <v>62</v>
      </c>
      <c r="B44" s="163"/>
      <c r="C44" s="175"/>
      <c r="D44" s="136"/>
      <c r="E44" s="382">
        <v>0</v>
      </c>
      <c r="F44" s="387">
        <f>(IF(E44=0,0,E44/E$46))</f>
        <v>0</v>
      </c>
      <c r="H44" s="144"/>
      <c r="I44" s="145" t="s">
        <v>52</v>
      </c>
      <c r="J44" s="146" t="s">
        <v>52</v>
      </c>
      <c r="K44" s="378"/>
      <c r="L44" s="168"/>
      <c r="M44" s="168"/>
      <c r="N44" s="168"/>
    </row>
    <row r="45" spans="1:15">
      <c r="A45" s="159"/>
      <c r="B45" s="177"/>
      <c r="C45" s="164"/>
      <c r="D45" s="136"/>
      <c r="E45" s="378"/>
      <c r="F45" s="381"/>
      <c r="H45" s="182" t="s">
        <v>12</v>
      </c>
      <c r="I45" s="183"/>
      <c r="J45" s="184"/>
      <c r="K45" s="383">
        <f>E14</f>
        <v>0</v>
      </c>
      <c r="L45" s="168"/>
      <c r="M45" s="168"/>
      <c r="N45" s="168"/>
    </row>
    <row r="46" spans="1:15">
      <c r="A46" s="155" t="s">
        <v>39</v>
      </c>
      <c r="B46" s="178"/>
      <c r="C46" s="179"/>
      <c r="D46" s="136"/>
      <c r="E46" s="392" t="e">
        <f>SUM(E42:E45)</f>
        <v>#DIV/0!</v>
      </c>
      <c r="F46" s="393" t="e">
        <f>SUM(F42:F45)</f>
        <v>#DIV/0!</v>
      </c>
      <c r="H46" s="188" t="s">
        <v>48</v>
      </c>
      <c r="I46" s="189"/>
      <c r="J46" s="190"/>
      <c r="K46" s="385">
        <f>E16</f>
        <v>0</v>
      </c>
      <c r="L46" s="168"/>
      <c r="M46" s="168"/>
      <c r="N46" s="168"/>
    </row>
    <row r="47" spans="1:15">
      <c r="B47" s="180"/>
      <c r="C47" s="181"/>
      <c r="D47" s="136"/>
      <c r="E47" s="341"/>
      <c r="F47" s="394"/>
      <c r="H47" s="162" t="s">
        <v>74</v>
      </c>
      <c r="I47" s="189"/>
      <c r="J47" s="190"/>
      <c r="K47" s="386">
        <f>E17</f>
        <v>0</v>
      </c>
      <c r="L47" s="168"/>
      <c r="M47" s="168"/>
      <c r="N47" s="168"/>
      <c r="O47" s="168"/>
    </row>
    <row r="48" spans="1:15">
      <c r="A48" s="185" t="s">
        <v>159</v>
      </c>
      <c r="B48" s="186"/>
      <c r="C48" s="187"/>
      <c r="D48" s="168"/>
      <c r="E48" s="395" t="e">
        <f>(E$25*1.3)+($E$46-$E$25)</f>
        <v>#DIV/0!</v>
      </c>
      <c r="F48" s="396"/>
      <c r="G48" s="168"/>
      <c r="H48" s="162" t="s">
        <v>59</v>
      </c>
      <c r="I48" s="189"/>
      <c r="J48" s="190"/>
      <c r="K48" s="385" t="e">
        <f>E21</f>
        <v>#DIV/0!</v>
      </c>
      <c r="L48" s="168"/>
      <c r="M48" s="168"/>
      <c r="N48" s="168"/>
      <c r="O48" s="168"/>
    </row>
    <row r="49" spans="1:15">
      <c r="A49" s="168"/>
      <c r="B49" s="191"/>
      <c r="C49" s="192"/>
      <c r="D49" s="168"/>
      <c r="E49" s="397"/>
      <c r="F49" s="397"/>
      <c r="G49" s="168"/>
      <c r="H49" s="162" t="s">
        <v>30</v>
      </c>
      <c r="I49" s="166"/>
      <c r="J49" s="169"/>
      <c r="K49" s="385" t="e">
        <f>E24</f>
        <v>#DIV/0!</v>
      </c>
      <c r="L49" s="168"/>
      <c r="M49" s="168"/>
      <c r="N49" s="168"/>
      <c r="O49" s="168"/>
    </row>
    <row r="50" spans="1:15" s="13" customFormat="1">
      <c r="A50" s="185" t="s">
        <v>42</v>
      </c>
      <c r="B50" s="186"/>
      <c r="C50" s="187"/>
      <c r="D50" s="168"/>
      <c r="E50" s="395" t="e">
        <f>(E$25*1.5)+($E$46-$E$25)</f>
        <v>#DIV/0!</v>
      </c>
      <c r="F50" s="396"/>
      <c r="G50" s="168"/>
      <c r="H50" s="159" t="s">
        <v>50</v>
      </c>
      <c r="I50" s="171"/>
      <c r="J50" s="152"/>
      <c r="K50" s="380">
        <f>E27</f>
        <v>0</v>
      </c>
      <c r="L50" s="168"/>
      <c r="M50" s="168"/>
      <c r="N50" s="168"/>
      <c r="O50" s="168"/>
    </row>
    <row r="51" spans="1:15" s="13" customFormat="1">
      <c r="A51" s="168"/>
      <c r="B51" s="191"/>
      <c r="C51" s="192"/>
      <c r="D51" s="168"/>
      <c r="E51" s="397"/>
      <c r="F51" s="397"/>
      <c r="G51" s="168"/>
      <c r="H51" s="159" t="s">
        <v>53</v>
      </c>
      <c r="I51" s="172"/>
      <c r="J51" s="152"/>
      <c r="K51" s="380">
        <f t="shared" ref="K51:K52" si="4">E28</f>
        <v>0</v>
      </c>
      <c r="L51" s="168"/>
      <c r="M51" s="52"/>
      <c r="N51" s="168"/>
      <c r="O51" s="168"/>
    </row>
    <row r="52" spans="1:15" s="13" customFormat="1">
      <c r="A52" s="185" t="s">
        <v>71</v>
      </c>
      <c r="B52" s="186"/>
      <c r="C52" s="187"/>
      <c r="D52" s="168"/>
      <c r="E52" s="395" t="e">
        <f>(E$25*2.5)+($E$46-$E$25)</f>
        <v>#DIV/0!</v>
      </c>
      <c r="F52" s="397"/>
      <c r="G52" s="168"/>
      <c r="H52" s="159" t="s">
        <v>54</v>
      </c>
      <c r="I52" s="163"/>
      <c r="J52" s="164" t="s">
        <v>52</v>
      </c>
      <c r="K52" s="380">
        <f t="shared" si="4"/>
        <v>0</v>
      </c>
      <c r="L52" s="168"/>
      <c r="M52" s="52"/>
      <c r="N52" s="168"/>
      <c r="O52" s="168"/>
    </row>
    <row r="53" spans="1:15" s="13" customFormat="1">
      <c r="A53" s="168"/>
      <c r="B53" s="191"/>
      <c r="C53" s="193"/>
      <c r="D53" s="168"/>
      <c r="E53" s="168"/>
      <c r="F53" s="194"/>
      <c r="G53" s="168"/>
      <c r="H53" s="159" t="s">
        <v>67</v>
      </c>
      <c r="I53" s="163"/>
      <c r="J53" s="173"/>
      <c r="K53" s="380">
        <f>E33</f>
        <v>0</v>
      </c>
      <c r="L53" s="168"/>
      <c r="M53" s="52"/>
      <c r="N53" s="168"/>
      <c r="O53" s="168"/>
    </row>
    <row r="54" spans="1:15" s="13" customFormat="1">
      <c r="A54" s="168"/>
      <c r="B54" s="191"/>
      <c r="C54" s="193"/>
      <c r="D54" s="168"/>
      <c r="E54" s="168"/>
      <c r="F54" s="194"/>
      <c r="G54" s="168"/>
      <c r="H54" s="159" t="s">
        <v>29</v>
      </c>
      <c r="I54" s="163"/>
      <c r="J54" s="173"/>
      <c r="K54" s="380">
        <f t="shared" ref="K54:K60" si="5">E34</f>
        <v>0</v>
      </c>
      <c r="L54" s="168"/>
      <c r="M54" s="52"/>
      <c r="N54" s="168"/>
      <c r="O54" s="168"/>
    </row>
    <row r="55" spans="1:15" s="13" customFormat="1">
      <c r="A55" s="168"/>
      <c r="B55" s="168"/>
      <c r="C55" s="195"/>
      <c r="D55" s="168"/>
      <c r="E55" s="168"/>
      <c r="F55" s="194"/>
      <c r="G55" s="168"/>
      <c r="H55" s="159" t="s">
        <v>21</v>
      </c>
      <c r="I55" s="163"/>
      <c r="J55" s="173"/>
      <c r="K55" s="380">
        <f t="shared" si="5"/>
        <v>0</v>
      </c>
      <c r="L55" s="168"/>
      <c r="M55" s="52"/>
      <c r="N55" s="168"/>
      <c r="O55" s="168"/>
    </row>
    <row r="56" spans="1:15" s="13" customFormat="1">
      <c r="A56" s="168"/>
      <c r="B56" s="168"/>
      <c r="C56" s="195"/>
      <c r="D56" s="168"/>
      <c r="E56" s="168"/>
      <c r="F56" s="194"/>
      <c r="G56" s="168"/>
      <c r="H56" s="159" t="s">
        <v>2</v>
      </c>
      <c r="I56" s="163"/>
      <c r="J56" s="175"/>
      <c r="K56" s="380">
        <f t="shared" si="5"/>
        <v>0</v>
      </c>
      <c r="L56" s="168"/>
      <c r="M56" s="52"/>
      <c r="N56" s="168"/>
      <c r="O56" s="168"/>
    </row>
    <row r="57" spans="1:15" s="13" customFormat="1">
      <c r="A57" s="52"/>
      <c r="B57" s="168"/>
      <c r="C57" s="195"/>
      <c r="D57" s="168"/>
      <c r="E57" s="168"/>
      <c r="F57" s="194"/>
      <c r="G57" s="168"/>
      <c r="H57" s="159" t="s">
        <v>28</v>
      </c>
      <c r="I57" s="163"/>
      <c r="J57" s="173"/>
      <c r="K57" s="380">
        <f t="shared" si="5"/>
        <v>0</v>
      </c>
      <c r="L57" s="168"/>
      <c r="M57" s="52"/>
      <c r="N57" s="168"/>
      <c r="O57" s="168"/>
    </row>
    <row r="58" spans="1:15" s="13" customFormat="1">
      <c r="A58" s="168"/>
      <c r="B58" s="168"/>
      <c r="C58" s="195"/>
      <c r="D58" s="168"/>
      <c r="E58" s="168"/>
      <c r="F58" s="194"/>
      <c r="G58" s="168"/>
      <c r="H58" s="159" t="s">
        <v>25</v>
      </c>
      <c r="I58" s="163"/>
      <c r="J58" s="175"/>
      <c r="K58" s="380">
        <f t="shared" si="5"/>
        <v>0</v>
      </c>
      <c r="L58" s="168"/>
      <c r="M58" s="52"/>
      <c r="N58" s="52"/>
      <c r="O58" s="168"/>
    </row>
    <row r="59" spans="1:15" s="13" customFormat="1">
      <c r="A59" s="168"/>
      <c r="B59" s="168"/>
      <c r="C59" s="195"/>
      <c r="D59" s="168"/>
      <c r="E59" s="168"/>
      <c r="F59" s="194"/>
      <c r="G59" s="168"/>
      <c r="H59" s="159" t="s">
        <v>60</v>
      </c>
      <c r="I59" s="163"/>
      <c r="J59" s="152"/>
      <c r="K59" s="380">
        <f t="shared" si="5"/>
        <v>0</v>
      </c>
      <c r="L59" s="168"/>
      <c r="M59" s="52"/>
      <c r="N59" s="52"/>
      <c r="O59" s="168"/>
    </row>
    <row r="60" spans="1:15" s="13" customFormat="1">
      <c r="A60" s="168"/>
      <c r="B60" s="168"/>
      <c r="C60" s="195"/>
      <c r="D60" s="168"/>
      <c r="E60" s="168"/>
      <c r="F60" s="194"/>
      <c r="G60" s="168"/>
      <c r="H60" s="159" t="s">
        <v>73</v>
      </c>
      <c r="I60" s="163"/>
      <c r="J60" s="152"/>
      <c r="K60" s="380">
        <f t="shared" si="5"/>
        <v>0</v>
      </c>
      <c r="L60" s="168"/>
      <c r="M60" s="52"/>
      <c r="N60" s="52"/>
      <c r="O60" s="168"/>
    </row>
    <row r="61" spans="1:15" s="13" customFormat="1">
      <c r="A61" s="168"/>
      <c r="B61" s="168"/>
      <c r="C61" s="195"/>
      <c r="D61" s="168"/>
      <c r="E61" s="168"/>
      <c r="F61" s="194"/>
      <c r="G61" s="168"/>
      <c r="H61" s="159" t="s">
        <v>62</v>
      </c>
      <c r="I61" s="163"/>
      <c r="J61" s="175"/>
      <c r="K61" s="380">
        <f>E44</f>
        <v>0</v>
      </c>
      <c r="L61" s="168"/>
      <c r="M61" s="52"/>
      <c r="N61" s="52"/>
      <c r="O61" s="168"/>
    </row>
    <row r="62" spans="1:15" s="13" customFormat="1">
      <c r="A62" s="168"/>
      <c r="B62" s="168"/>
      <c r="C62" s="195"/>
      <c r="D62" s="168"/>
      <c r="E62" s="168"/>
      <c r="F62" s="194"/>
      <c r="G62" s="168"/>
      <c r="H62" s="159"/>
      <c r="I62" s="177"/>
      <c r="J62" s="164"/>
      <c r="K62" s="378"/>
      <c r="L62" s="168"/>
      <c r="M62" s="52"/>
      <c r="N62" s="52"/>
      <c r="O62" s="168"/>
    </row>
    <row r="63" spans="1:15" s="13" customFormat="1">
      <c r="A63" s="168"/>
      <c r="B63" s="168"/>
      <c r="C63" s="195"/>
      <c r="D63" s="168"/>
      <c r="E63" s="168"/>
      <c r="F63" s="194"/>
      <c r="G63" s="168"/>
      <c r="H63" s="155" t="s">
        <v>39</v>
      </c>
      <c r="I63" s="178"/>
      <c r="J63" s="179"/>
      <c r="K63" s="392" t="e">
        <f>SUM(K45:K62)</f>
        <v>#DIV/0!</v>
      </c>
      <c r="L63" s="168"/>
      <c r="M63" s="52"/>
      <c r="N63" s="52"/>
      <c r="O63" s="168"/>
    </row>
    <row r="64" spans="1:15" s="13" customFormat="1">
      <c r="A64" s="168"/>
      <c r="B64" s="168"/>
      <c r="C64" s="195"/>
      <c r="D64" s="168"/>
      <c r="E64" s="52"/>
      <c r="F64" s="194"/>
      <c r="G64" s="168"/>
      <c r="H64" s="52"/>
      <c r="I64" s="180"/>
      <c r="J64" s="181"/>
      <c r="K64" s="341"/>
      <c r="L64" s="168"/>
      <c r="M64" s="52"/>
      <c r="N64" s="52"/>
      <c r="O64" s="52"/>
    </row>
    <row r="65" spans="1:15" s="13" customFormat="1">
      <c r="A65" s="52"/>
      <c r="B65" s="52"/>
      <c r="C65" s="52"/>
      <c r="D65" s="52"/>
      <c r="E65" s="52"/>
      <c r="F65" s="52"/>
      <c r="G65" s="52"/>
      <c r="H65" s="185" t="s">
        <v>159</v>
      </c>
      <c r="I65" s="186"/>
      <c r="J65" s="187"/>
      <c r="K65" s="395" t="e">
        <f>E48</f>
        <v>#DIV/0!</v>
      </c>
      <c r="L65" s="168"/>
      <c r="M65" s="52"/>
      <c r="N65" s="52"/>
      <c r="O65" s="52"/>
    </row>
    <row r="66" spans="1:15">
      <c r="H66" s="168"/>
      <c r="I66" s="191"/>
      <c r="J66" s="192"/>
      <c r="K66" s="397"/>
      <c r="L66" s="168"/>
    </row>
    <row r="67" spans="1:15">
      <c r="H67" s="185" t="s">
        <v>42</v>
      </c>
      <c r="I67" s="186"/>
      <c r="J67" s="187"/>
      <c r="K67" s="395" t="e">
        <f>E50</f>
        <v>#DIV/0!</v>
      </c>
      <c r="L67" s="168"/>
    </row>
    <row r="68" spans="1:15">
      <c r="H68" s="168"/>
      <c r="I68" s="191"/>
      <c r="J68" s="192"/>
      <c r="K68" s="397"/>
      <c r="L68" s="168"/>
    </row>
    <row r="69" spans="1:15">
      <c r="H69" s="185" t="s">
        <v>71</v>
      </c>
      <c r="I69" s="186"/>
      <c r="J69" s="187"/>
      <c r="K69" s="395" t="e">
        <f>E52</f>
        <v>#DIV/0!</v>
      </c>
      <c r="L69" s="168"/>
    </row>
    <row r="70" spans="1:15">
      <c r="L70" s="168"/>
      <c r="O70" s="168"/>
    </row>
    <row r="71" spans="1:15">
      <c r="O71" s="168"/>
    </row>
    <row r="72" spans="1:15">
      <c r="O72" s="168"/>
    </row>
    <row r="73" spans="1:15">
      <c r="O73" s="168"/>
    </row>
    <row r="74" spans="1:15">
      <c r="O74" s="168"/>
    </row>
    <row r="75" spans="1:15">
      <c r="O75" s="168"/>
    </row>
    <row r="76" spans="1:15">
      <c r="O76" s="168"/>
    </row>
  </sheetData>
  <mergeCells count="7">
    <mergeCell ref="I25:N25"/>
    <mergeCell ref="I17:N17"/>
    <mergeCell ref="E10:F10"/>
    <mergeCell ref="I10:N10"/>
    <mergeCell ref="H1:N2"/>
    <mergeCell ref="H3:N3"/>
    <mergeCell ref="H4:N5"/>
  </mergeCells>
  <conditionalFormatting sqref="O23">
    <cfRule type="cellIs" dxfId="4" priority="1" operator="greaterThan">
      <formula>1</formula>
    </cfRule>
    <cfRule type="cellIs" dxfId="3" priority="2" operator="between">
      <formula>0.999999</formula>
      <formula>0</formula>
    </cfRule>
    <cfRule type="cellIs" dxfId="2" priority="3" operator="equal">
      <formula>1</formula>
    </cfRule>
  </conditionalFormatting>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H47"/>
  <sheetViews>
    <sheetView showGridLines="0" showZeros="0" zoomScaleNormal="100" zoomScaleSheetLayoutView="75" zoomScalePageLayoutView="50" workbookViewId="0">
      <pane ySplit="9" topLeftCell="A10" activePane="bottomLeft" state="frozen"/>
      <selection activeCell="B1" sqref="B1"/>
      <selection pane="bottomLeft" activeCell="F19" sqref="F19"/>
    </sheetView>
  </sheetViews>
  <sheetFormatPr defaultColWidth="11.44140625" defaultRowHeight="13.2"/>
  <cols>
    <col min="1" max="1" width="39" style="52" customWidth="1"/>
    <col min="2" max="2" width="20.33203125" style="52" customWidth="1"/>
    <col min="3" max="6" width="17.5546875" style="52" customWidth="1"/>
    <col min="7" max="16384" width="11.44140625" style="2"/>
  </cols>
  <sheetData>
    <row r="1" spans="1:8" ht="16.2">
      <c r="A1" s="287" t="s">
        <v>22</v>
      </c>
      <c r="B1" s="197"/>
      <c r="C1" s="197"/>
      <c r="D1" s="198"/>
    </row>
    <row r="2" spans="1:8" ht="16.2">
      <c r="A2" s="257"/>
    </row>
    <row r="3" spans="1:8" ht="18.600000000000001">
      <c r="A3" s="249" t="str">
        <f>'2-Kosten per locatie'!A3</f>
        <v>Naam opdrachtgever</v>
      </c>
      <c r="B3" s="44" t="str">
        <f>'2-Kosten per locatie'!B3</f>
        <v>Blosse Kindcentra</v>
      </c>
      <c r="C3" s="199"/>
      <c r="D3" s="199"/>
    </row>
    <row r="4" spans="1:8" ht="18.600000000000001">
      <c r="A4" s="249" t="str">
        <f>'2-Kosten per locatie'!A4</f>
        <v>Calculatie onderdeel</v>
      </c>
      <c r="B4" s="44" t="str">
        <f ca="1">MID(CELL("bestandsnaam",$C$9),SEARCH("]",CELL("bestandsnaam",$C$9),1)+1,256)</f>
        <v>8-Afroepprijs</v>
      </c>
      <c r="C4" s="200"/>
      <c r="D4" s="201"/>
    </row>
    <row r="5" spans="1:8" ht="18.600000000000001">
      <c r="A5" s="249" t="str">
        <f>'2-Kosten per locatie'!A5</f>
        <v>Gebouw/plaats</v>
      </c>
      <c r="B5" s="44" t="str">
        <f>'2-Kosten per locatie'!B5</f>
        <v>Heerhugowaard en regio</v>
      </c>
      <c r="C5" s="200"/>
      <c r="D5" s="201"/>
      <c r="E5" s="201"/>
      <c r="F5" s="201"/>
      <c r="G5" s="201"/>
      <c r="H5" s="201"/>
    </row>
    <row r="6" spans="1:8" ht="18.600000000000001">
      <c r="A6" s="249" t="str">
        <f>'2-Kosten per locatie'!A6</f>
        <v>Referentie nummer</v>
      </c>
      <c r="B6" s="44" t="str">
        <f>'2-Kosten per locatie'!B6</f>
        <v>Blosse-EU-RT-MVD-2024</v>
      </c>
      <c r="C6" s="200"/>
      <c r="D6" s="201"/>
      <c r="E6" s="201"/>
      <c r="F6" s="201"/>
      <c r="G6" s="201"/>
      <c r="H6" s="201"/>
    </row>
    <row r="7" spans="1:8" ht="18.600000000000001">
      <c r="A7" s="249" t="str">
        <f>'2-Kosten per locatie'!A7</f>
        <v>Naam dienstverlener</v>
      </c>
      <c r="B7" s="44" t="str">
        <f>'2-Kosten per locatie'!B7</f>
        <v>…............................</v>
      </c>
      <c r="C7" s="200"/>
      <c r="D7" s="201"/>
      <c r="E7" s="201"/>
      <c r="F7" s="201"/>
      <c r="G7" s="201"/>
      <c r="H7" s="201"/>
    </row>
    <row r="8" spans="1:8" ht="18.600000000000001">
      <c r="A8" s="249" t="str">
        <f>'2-Kosten per locatie'!A8</f>
        <v>Prijspeil</v>
      </c>
      <c r="B8" s="360">
        <f>'2-Kosten per locatie'!B8</f>
        <v>45474</v>
      </c>
      <c r="C8" s="200"/>
      <c r="D8" s="201"/>
      <c r="E8" s="201"/>
      <c r="F8" s="201"/>
      <c r="G8" s="201"/>
      <c r="H8" s="201"/>
    </row>
    <row r="9" spans="1:8" ht="15.6">
      <c r="A9" s="202"/>
      <c r="B9" s="203"/>
      <c r="C9" s="200"/>
      <c r="D9" s="201"/>
    </row>
    <row r="10" spans="1:8" ht="18.600000000000001">
      <c r="A10" s="288" t="s">
        <v>123</v>
      </c>
      <c r="B10" s="289"/>
      <c r="C10" s="289"/>
      <c r="D10" s="290"/>
      <c r="E10" s="290"/>
      <c r="F10" s="291"/>
    </row>
    <row r="12" spans="1:8">
      <c r="A12" s="204"/>
      <c r="B12" s="205"/>
      <c r="C12" s="521" t="s">
        <v>105</v>
      </c>
      <c r="D12" s="522"/>
      <c r="E12" s="522"/>
      <c r="F12" s="523"/>
    </row>
    <row r="13" spans="1:8">
      <c r="A13" s="206" t="s">
        <v>47</v>
      </c>
      <c r="B13" s="206" t="s">
        <v>11</v>
      </c>
      <c r="C13" s="413" t="s">
        <v>101</v>
      </c>
      <c r="D13" s="411" t="s">
        <v>102</v>
      </c>
      <c r="E13" s="411" t="s">
        <v>103</v>
      </c>
      <c r="F13" s="411" t="s">
        <v>104</v>
      </c>
    </row>
    <row r="14" spans="1:8">
      <c r="A14" s="208" t="s">
        <v>184</v>
      </c>
      <c r="B14" s="208" t="s">
        <v>32</v>
      </c>
      <c r="C14" s="414">
        <v>0</v>
      </c>
      <c r="D14" s="414">
        <v>0</v>
      </c>
      <c r="E14" s="414">
        <v>0</v>
      </c>
      <c r="F14" s="414">
        <v>0</v>
      </c>
    </row>
    <row r="15" spans="1:8">
      <c r="A15" s="208" t="s">
        <v>183</v>
      </c>
      <c r="B15" s="208" t="s">
        <v>32</v>
      </c>
      <c r="C15" s="414">
        <v>0</v>
      </c>
      <c r="D15" s="414">
        <v>0</v>
      </c>
      <c r="E15" s="414">
        <v>0</v>
      </c>
      <c r="F15" s="414">
        <v>0</v>
      </c>
    </row>
    <row r="16" spans="1:8">
      <c r="A16" s="208" t="s">
        <v>69</v>
      </c>
      <c r="B16" s="208" t="s">
        <v>33</v>
      </c>
      <c r="C16" s="414">
        <v>0</v>
      </c>
      <c r="D16" s="414">
        <v>0</v>
      </c>
      <c r="E16" s="414">
        <v>0</v>
      </c>
      <c r="F16" s="414">
        <v>0</v>
      </c>
    </row>
    <row r="17" spans="1:6">
      <c r="A17" s="206" t="s">
        <v>70</v>
      </c>
      <c r="B17" s="245"/>
      <c r="C17" s="414">
        <v>0</v>
      </c>
      <c r="D17" s="414">
        <v>0</v>
      </c>
      <c r="E17" s="414">
        <v>0</v>
      </c>
      <c r="F17" s="414">
        <v>0</v>
      </c>
    </row>
    <row r="18" spans="1:6">
      <c r="A18" s="206" t="s">
        <v>7</v>
      </c>
      <c r="B18" s="245"/>
      <c r="C18" s="414">
        <v>0</v>
      </c>
      <c r="D18" s="414">
        <v>0</v>
      </c>
      <c r="E18" s="414">
        <v>0</v>
      </c>
      <c r="F18" s="414">
        <v>0</v>
      </c>
    </row>
    <row r="19" spans="1:6">
      <c r="A19" s="209"/>
      <c r="B19" s="209"/>
      <c r="C19" s="209"/>
      <c r="D19" s="197"/>
    </row>
    <row r="20" spans="1:6" ht="18.600000000000001">
      <c r="A20" s="288" t="s">
        <v>162</v>
      </c>
      <c r="B20" s="237"/>
      <c r="C20" s="237"/>
      <c r="D20" s="237"/>
      <c r="E20" s="237"/>
      <c r="F20" s="238"/>
    </row>
    <row r="21" spans="1:6">
      <c r="A21" s="210"/>
      <c r="B21" s="209"/>
      <c r="C21" s="209"/>
      <c r="D21" s="197"/>
      <c r="E21" s="521" t="s">
        <v>20</v>
      </c>
      <c r="F21" s="523"/>
    </row>
    <row r="22" spans="1:6">
      <c r="A22" s="206" t="s">
        <v>124</v>
      </c>
      <c r="B22" s="211" t="s">
        <v>11</v>
      </c>
      <c r="C22" s="212"/>
      <c r="D22" s="213"/>
      <c r="E22" s="207" t="s">
        <v>125</v>
      </c>
      <c r="F22" s="207" t="s">
        <v>126</v>
      </c>
    </row>
    <row r="23" spans="1:6">
      <c r="A23" s="208" t="s">
        <v>127</v>
      </c>
      <c r="B23" s="245" t="s">
        <v>17</v>
      </c>
      <c r="C23" s="246"/>
      <c r="D23" s="246"/>
      <c r="E23" s="414">
        <v>0</v>
      </c>
      <c r="F23" s="414">
        <v>0</v>
      </c>
    </row>
    <row r="24" spans="1:6">
      <c r="A24" s="208" t="s">
        <v>128</v>
      </c>
      <c r="B24" s="245" t="s">
        <v>17</v>
      </c>
      <c r="C24" s="247"/>
      <c r="D24" s="247"/>
      <c r="E24" s="414">
        <v>0</v>
      </c>
      <c r="F24" s="414">
        <v>0</v>
      </c>
    </row>
    <row r="25" spans="1:6">
      <c r="A25" s="208" t="s">
        <v>129</v>
      </c>
      <c r="B25" s="245" t="s">
        <v>17</v>
      </c>
      <c r="C25" s="247"/>
      <c r="D25" s="247"/>
      <c r="E25" s="414">
        <v>0</v>
      </c>
      <c r="F25" s="414">
        <v>0</v>
      </c>
    </row>
    <row r="26" spans="1:6">
      <c r="A26" s="208" t="s">
        <v>130</v>
      </c>
      <c r="B26" s="245" t="s">
        <v>17</v>
      </c>
      <c r="C26" s="248"/>
      <c r="D26" s="247"/>
      <c r="E26" s="414">
        <v>0</v>
      </c>
      <c r="F26" s="414">
        <v>0</v>
      </c>
    </row>
    <row r="27" spans="1:6">
      <c r="A27" s="208" t="s">
        <v>131</v>
      </c>
      <c r="B27" s="245" t="s">
        <v>17</v>
      </c>
      <c r="C27" s="248"/>
      <c r="D27" s="247"/>
      <c r="E27" s="414">
        <v>0</v>
      </c>
      <c r="F27" s="414">
        <v>0</v>
      </c>
    </row>
    <row r="29" spans="1:6" ht="18.600000000000001">
      <c r="A29" s="288" t="s">
        <v>132</v>
      </c>
      <c r="B29" s="237"/>
      <c r="C29" s="237"/>
      <c r="D29" s="237"/>
      <c r="E29" s="237"/>
      <c r="F29" s="238"/>
    </row>
    <row r="30" spans="1:6">
      <c r="A30" s="210"/>
      <c r="B30" s="209"/>
      <c r="C30" s="209"/>
      <c r="D30" s="197"/>
    </row>
    <row r="31" spans="1:6">
      <c r="A31" s="206" t="s">
        <v>47</v>
      </c>
      <c r="B31" s="204" t="s">
        <v>11</v>
      </c>
      <c r="C31" s="214"/>
      <c r="D31" s="214"/>
      <c r="E31" s="214"/>
      <c r="F31" s="215" t="s">
        <v>106</v>
      </c>
    </row>
    <row r="32" spans="1:6">
      <c r="A32" s="208" t="s">
        <v>133</v>
      </c>
      <c r="B32" s="216" t="s">
        <v>107</v>
      </c>
      <c r="C32" s="216"/>
      <c r="D32" s="216"/>
      <c r="E32" s="216"/>
      <c r="F32" s="414">
        <v>0</v>
      </c>
    </row>
    <row r="33" spans="1:6">
      <c r="A33" s="208" t="s">
        <v>133</v>
      </c>
      <c r="B33" s="216" t="s">
        <v>109</v>
      </c>
      <c r="C33" s="216"/>
      <c r="D33" s="216"/>
      <c r="E33" s="216"/>
      <c r="F33" s="414">
        <v>0</v>
      </c>
    </row>
    <row r="34" spans="1:6">
      <c r="A34" s="208" t="s">
        <v>133</v>
      </c>
      <c r="B34" s="216" t="s">
        <v>108</v>
      </c>
      <c r="C34" s="216"/>
      <c r="D34" s="216"/>
      <c r="E34" s="216"/>
      <c r="F34" s="414">
        <v>0</v>
      </c>
    </row>
    <row r="35" spans="1:6">
      <c r="A35" s="208" t="s">
        <v>121</v>
      </c>
      <c r="B35" s="216" t="s">
        <v>107</v>
      </c>
      <c r="C35" s="216"/>
      <c r="D35" s="216"/>
      <c r="E35" s="216"/>
      <c r="F35" s="414">
        <v>0</v>
      </c>
    </row>
    <row r="36" spans="1:6" s="12" customFormat="1">
      <c r="A36" s="209"/>
      <c r="B36" s="209"/>
      <c r="C36" s="37"/>
      <c r="D36" s="37"/>
      <c r="E36" s="37"/>
      <c r="F36" s="37"/>
    </row>
    <row r="37" spans="1:6" ht="15.6">
      <c r="A37" s="292" t="s">
        <v>1</v>
      </c>
      <c r="B37" s="197"/>
      <c r="C37" s="197"/>
      <c r="D37" s="209"/>
    </row>
    <row r="38" spans="1:6">
      <c r="A38" s="209" t="s">
        <v>36</v>
      </c>
    </row>
    <row r="39" spans="1:6">
      <c r="A39" s="209" t="s">
        <v>134</v>
      </c>
      <c r="B39" s="197"/>
      <c r="C39" s="197"/>
      <c r="D39" s="209"/>
    </row>
    <row r="40" spans="1:6" ht="12.75" customHeight="1">
      <c r="A40" s="209"/>
      <c r="B40" s="197"/>
      <c r="C40" s="197"/>
      <c r="D40" s="209"/>
    </row>
    <row r="41" spans="1:6">
      <c r="A41" s="209"/>
      <c r="B41" s="197"/>
      <c r="C41" s="197"/>
      <c r="D41" s="209"/>
    </row>
    <row r="42" spans="1:6">
      <c r="A42" s="209"/>
      <c r="B42" s="197"/>
      <c r="C42" s="197"/>
      <c r="D42" s="209"/>
    </row>
    <row r="44" spans="1:6">
      <c r="A44" s="217"/>
      <c r="B44" s="197"/>
      <c r="C44" s="197"/>
      <c r="D44" s="197"/>
    </row>
    <row r="45" spans="1:6">
      <c r="A45" s="217"/>
    </row>
    <row r="46" spans="1:6">
      <c r="A46" s="217"/>
    </row>
    <row r="47" spans="1:6">
      <c r="A47" s="217"/>
    </row>
  </sheetData>
  <mergeCells count="2">
    <mergeCell ref="C12:F12"/>
    <mergeCell ref="E21:F21"/>
  </mergeCells>
  <phoneticPr fontId="12"/>
  <conditionalFormatting sqref="E23:F27">
    <cfRule type="cellIs" dxfId="1" priority="3" stopIfTrue="1" operator="equal">
      <formula>"nvt"</formula>
    </cfRule>
  </conditionalFormatting>
  <conditionalFormatting sqref="F32:F35">
    <cfRule type="cellIs" dxfId="0" priority="9"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5DA45-7CF5-4DCE-8280-BFB80A24DE20}">
  <sheetPr>
    <tabColor theme="0" tint="-0.14999847407452621"/>
    <pageSetUpPr fitToPage="1"/>
  </sheetPr>
  <dimension ref="A1:X30"/>
  <sheetViews>
    <sheetView showGridLines="0" zoomScale="85" zoomScaleNormal="85" zoomScaleSheetLayoutView="50" zoomScalePageLayoutView="50" workbookViewId="0">
      <pane ySplit="10" topLeftCell="A11" activePane="bottomLeft" state="frozen"/>
      <selection pane="bottomLeft" activeCell="H11" sqref="H11"/>
    </sheetView>
  </sheetViews>
  <sheetFormatPr defaultColWidth="13.6640625" defaultRowHeight="13.2"/>
  <cols>
    <col min="1" max="1" width="46.109375" style="225" customWidth="1"/>
    <col min="2" max="2" width="18.6640625" style="229" customWidth="1"/>
    <col min="3" max="3" width="25.44140625" style="229" customWidth="1"/>
    <col min="4" max="4" width="12.109375" style="225" customWidth="1"/>
    <col min="5" max="5" width="11.6640625" style="230" customWidth="1"/>
    <col min="6" max="6" width="16.109375" style="231" customWidth="1"/>
    <col min="7" max="7" width="13.6640625" style="230" customWidth="1"/>
    <col min="8" max="8" width="11.6640625" style="230" customWidth="1"/>
    <col min="9" max="9" width="16.109375" style="231" customWidth="1"/>
    <col min="10" max="10" width="13.6640625" style="230" customWidth="1"/>
    <col min="11" max="11" width="15.88671875" style="230" customWidth="1"/>
    <col min="12" max="245" width="13.6640625" style="27"/>
    <col min="246" max="246" width="22.109375" style="27" customWidth="1"/>
    <col min="247" max="253" width="13.6640625" style="27" customWidth="1"/>
    <col min="254" max="254" width="15.88671875" style="27" customWidth="1"/>
    <col min="255" max="255" width="16.5546875" style="27" bestFit="1" customWidth="1"/>
    <col min="256" max="256" width="13.6640625" style="27" customWidth="1"/>
    <col min="257" max="257" width="17.109375" style="27" bestFit="1" customWidth="1"/>
    <col min="258" max="258" width="4" style="27" customWidth="1"/>
    <col min="259" max="259" width="13.6640625" style="27" customWidth="1"/>
    <col min="260" max="501" width="13.6640625" style="27"/>
    <col min="502" max="502" width="22.109375" style="27" customWidth="1"/>
    <col min="503" max="509" width="13.6640625" style="27" customWidth="1"/>
    <col min="510" max="510" width="15.88671875" style="27" customWidth="1"/>
    <col min="511" max="511" width="16.5546875" style="27" bestFit="1" customWidth="1"/>
    <col min="512" max="512" width="13.6640625" style="27" customWidth="1"/>
    <col min="513" max="513" width="17.109375" style="27" bestFit="1" customWidth="1"/>
    <col min="514" max="514" width="4" style="27" customWidth="1"/>
    <col min="515" max="515" width="13.6640625" style="27" customWidth="1"/>
    <col min="516" max="757" width="13.6640625" style="27"/>
    <col min="758" max="758" width="22.109375" style="27" customWidth="1"/>
    <col min="759" max="765" width="13.6640625" style="27" customWidth="1"/>
    <col min="766" max="766" width="15.88671875" style="27" customWidth="1"/>
    <col min="767" max="767" width="16.5546875" style="27" bestFit="1" customWidth="1"/>
    <col min="768" max="768" width="13.6640625" style="27" customWidth="1"/>
    <col min="769" max="769" width="17.109375" style="27" bestFit="1" customWidth="1"/>
    <col min="770" max="770" width="4" style="27" customWidth="1"/>
    <col min="771" max="771" width="13.6640625" style="27" customWidth="1"/>
    <col min="772" max="1013" width="13.6640625" style="27"/>
    <col min="1014" max="1014" width="22.109375" style="27" customWidth="1"/>
    <col min="1015" max="1021" width="13.6640625" style="27" customWidth="1"/>
    <col min="1022" max="1022" width="15.88671875" style="27" customWidth="1"/>
    <col min="1023" max="1023" width="16.5546875" style="27" bestFit="1" customWidth="1"/>
    <col min="1024" max="1024" width="13.6640625" style="27" customWidth="1"/>
    <col min="1025" max="1025" width="17.109375" style="27" bestFit="1" customWidth="1"/>
    <col min="1026" max="1026" width="4" style="27" customWidth="1"/>
    <col min="1027" max="1027" width="13.6640625" style="27" customWidth="1"/>
    <col min="1028" max="1269" width="13.6640625" style="27"/>
    <col min="1270" max="1270" width="22.109375" style="27" customWidth="1"/>
    <col min="1271" max="1277" width="13.6640625" style="27" customWidth="1"/>
    <col min="1278" max="1278" width="15.88671875" style="27" customWidth="1"/>
    <col min="1279" max="1279" width="16.5546875" style="27" bestFit="1" customWidth="1"/>
    <col min="1280" max="1280" width="13.6640625" style="27" customWidth="1"/>
    <col min="1281" max="1281" width="17.109375" style="27" bestFit="1" customWidth="1"/>
    <col min="1282" max="1282" width="4" style="27" customWidth="1"/>
    <col min="1283" max="1283" width="13.6640625" style="27" customWidth="1"/>
    <col min="1284" max="1525" width="13.6640625" style="27"/>
    <col min="1526" max="1526" width="22.109375" style="27" customWidth="1"/>
    <col min="1527" max="1533" width="13.6640625" style="27" customWidth="1"/>
    <col min="1534" max="1534" width="15.88671875" style="27" customWidth="1"/>
    <col min="1535" max="1535" width="16.5546875" style="27" bestFit="1" customWidth="1"/>
    <col min="1536" max="1536" width="13.6640625" style="27" customWidth="1"/>
    <col min="1537" max="1537" width="17.109375" style="27" bestFit="1" customWidth="1"/>
    <col min="1538" max="1538" width="4" style="27" customWidth="1"/>
    <col min="1539" max="1539" width="13.6640625" style="27" customWidth="1"/>
    <col min="1540" max="1781" width="13.6640625" style="27"/>
    <col min="1782" max="1782" width="22.109375" style="27" customWidth="1"/>
    <col min="1783" max="1789" width="13.6640625" style="27" customWidth="1"/>
    <col min="1790" max="1790" width="15.88671875" style="27" customWidth="1"/>
    <col min="1791" max="1791" width="16.5546875" style="27" bestFit="1" customWidth="1"/>
    <col min="1792" max="1792" width="13.6640625" style="27" customWidth="1"/>
    <col min="1793" max="1793" width="17.109375" style="27" bestFit="1" customWidth="1"/>
    <col min="1794" max="1794" width="4" style="27" customWidth="1"/>
    <col min="1795" max="1795" width="13.6640625" style="27" customWidth="1"/>
    <col min="1796" max="2037" width="13.6640625" style="27"/>
    <col min="2038" max="2038" width="22.109375" style="27" customWidth="1"/>
    <col min="2039" max="2045" width="13.6640625" style="27" customWidth="1"/>
    <col min="2046" max="2046" width="15.88671875" style="27" customWidth="1"/>
    <col min="2047" max="2047" width="16.5546875" style="27" bestFit="1" customWidth="1"/>
    <col min="2048" max="2048" width="13.6640625" style="27" customWidth="1"/>
    <col min="2049" max="2049" width="17.109375" style="27" bestFit="1" customWidth="1"/>
    <col min="2050" max="2050" width="4" style="27" customWidth="1"/>
    <col min="2051" max="2051" width="13.6640625" style="27" customWidth="1"/>
    <col min="2052" max="2293" width="13.6640625" style="27"/>
    <col min="2294" max="2294" width="22.109375" style="27" customWidth="1"/>
    <col min="2295" max="2301" width="13.6640625" style="27" customWidth="1"/>
    <col min="2302" max="2302" width="15.88671875" style="27" customWidth="1"/>
    <col min="2303" max="2303" width="16.5546875" style="27" bestFit="1" customWidth="1"/>
    <col min="2304" max="2304" width="13.6640625" style="27" customWidth="1"/>
    <col min="2305" max="2305" width="17.109375" style="27" bestFit="1" customWidth="1"/>
    <col min="2306" max="2306" width="4" style="27" customWidth="1"/>
    <col min="2307" max="2307" width="13.6640625" style="27" customWidth="1"/>
    <col min="2308" max="2549" width="13.6640625" style="27"/>
    <col min="2550" max="2550" width="22.109375" style="27" customWidth="1"/>
    <col min="2551" max="2557" width="13.6640625" style="27" customWidth="1"/>
    <col min="2558" max="2558" width="15.88671875" style="27" customWidth="1"/>
    <col min="2559" max="2559" width="16.5546875" style="27" bestFit="1" customWidth="1"/>
    <col min="2560" max="2560" width="13.6640625" style="27" customWidth="1"/>
    <col min="2561" max="2561" width="17.109375" style="27" bestFit="1" customWidth="1"/>
    <col min="2562" max="2562" width="4" style="27" customWidth="1"/>
    <col min="2563" max="2563" width="13.6640625" style="27" customWidth="1"/>
    <col min="2564" max="2805" width="13.6640625" style="27"/>
    <col min="2806" max="2806" width="22.109375" style="27" customWidth="1"/>
    <col min="2807" max="2813" width="13.6640625" style="27" customWidth="1"/>
    <col min="2814" max="2814" width="15.88671875" style="27" customWidth="1"/>
    <col min="2815" max="2815" width="16.5546875" style="27" bestFit="1" customWidth="1"/>
    <col min="2816" max="2816" width="13.6640625" style="27" customWidth="1"/>
    <col min="2817" max="2817" width="17.109375" style="27" bestFit="1" customWidth="1"/>
    <col min="2818" max="2818" width="4" style="27" customWidth="1"/>
    <col min="2819" max="2819" width="13.6640625" style="27" customWidth="1"/>
    <col min="2820" max="3061" width="13.6640625" style="27"/>
    <col min="3062" max="3062" width="22.109375" style="27" customWidth="1"/>
    <col min="3063" max="3069" width="13.6640625" style="27" customWidth="1"/>
    <col min="3070" max="3070" width="15.88671875" style="27" customWidth="1"/>
    <col min="3071" max="3071" width="16.5546875" style="27" bestFit="1" customWidth="1"/>
    <col min="3072" max="3072" width="13.6640625" style="27" customWidth="1"/>
    <col min="3073" max="3073" width="17.109375" style="27" bestFit="1" customWidth="1"/>
    <col min="3074" max="3074" width="4" style="27" customWidth="1"/>
    <col min="3075" max="3075" width="13.6640625" style="27" customWidth="1"/>
    <col min="3076" max="3317" width="13.6640625" style="27"/>
    <col min="3318" max="3318" width="22.109375" style="27" customWidth="1"/>
    <col min="3319" max="3325" width="13.6640625" style="27" customWidth="1"/>
    <col min="3326" max="3326" width="15.88671875" style="27" customWidth="1"/>
    <col min="3327" max="3327" width="16.5546875" style="27" bestFit="1" customWidth="1"/>
    <col min="3328" max="3328" width="13.6640625" style="27" customWidth="1"/>
    <col min="3329" max="3329" width="17.109375" style="27" bestFit="1" customWidth="1"/>
    <col min="3330" max="3330" width="4" style="27" customWidth="1"/>
    <col min="3331" max="3331" width="13.6640625" style="27" customWidth="1"/>
    <col min="3332" max="3573" width="13.6640625" style="27"/>
    <col min="3574" max="3574" width="22.109375" style="27" customWidth="1"/>
    <col min="3575" max="3581" width="13.6640625" style="27" customWidth="1"/>
    <col min="3582" max="3582" width="15.88671875" style="27" customWidth="1"/>
    <col min="3583" max="3583" width="16.5546875" style="27" bestFit="1" customWidth="1"/>
    <col min="3584" max="3584" width="13.6640625" style="27" customWidth="1"/>
    <col min="3585" max="3585" width="17.109375" style="27" bestFit="1" customWidth="1"/>
    <col min="3586" max="3586" width="4" style="27" customWidth="1"/>
    <col min="3587" max="3587" width="13.6640625" style="27" customWidth="1"/>
    <col min="3588" max="3829" width="13.6640625" style="27"/>
    <col min="3830" max="3830" width="22.109375" style="27" customWidth="1"/>
    <col min="3831" max="3837" width="13.6640625" style="27" customWidth="1"/>
    <col min="3838" max="3838" width="15.88671875" style="27" customWidth="1"/>
    <col min="3839" max="3839" width="16.5546875" style="27" bestFit="1" customWidth="1"/>
    <col min="3840" max="3840" width="13.6640625" style="27" customWidth="1"/>
    <col min="3841" max="3841" width="17.109375" style="27" bestFit="1" customWidth="1"/>
    <col min="3842" max="3842" width="4" style="27" customWidth="1"/>
    <col min="3843" max="3843" width="13.6640625" style="27" customWidth="1"/>
    <col min="3844" max="4085" width="13.6640625" style="27"/>
    <col min="4086" max="4086" width="22.109375" style="27" customWidth="1"/>
    <col min="4087" max="4093" width="13.6640625" style="27" customWidth="1"/>
    <col min="4094" max="4094" width="15.88671875" style="27" customWidth="1"/>
    <col min="4095" max="4095" width="16.5546875" style="27" bestFit="1" customWidth="1"/>
    <col min="4096" max="4096" width="13.6640625" style="27" customWidth="1"/>
    <col min="4097" max="4097" width="17.109375" style="27" bestFit="1" customWidth="1"/>
    <col min="4098" max="4098" width="4" style="27" customWidth="1"/>
    <col min="4099" max="4099" width="13.6640625" style="27" customWidth="1"/>
    <col min="4100" max="4341" width="13.6640625" style="27"/>
    <col min="4342" max="4342" width="22.109375" style="27" customWidth="1"/>
    <col min="4343" max="4349" width="13.6640625" style="27" customWidth="1"/>
    <col min="4350" max="4350" width="15.88671875" style="27" customWidth="1"/>
    <col min="4351" max="4351" width="16.5546875" style="27" bestFit="1" customWidth="1"/>
    <col min="4352" max="4352" width="13.6640625" style="27" customWidth="1"/>
    <col min="4353" max="4353" width="17.109375" style="27" bestFit="1" customWidth="1"/>
    <col min="4354" max="4354" width="4" style="27" customWidth="1"/>
    <col min="4355" max="4355" width="13.6640625" style="27" customWidth="1"/>
    <col min="4356" max="4597" width="13.6640625" style="27"/>
    <col min="4598" max="4598" width="22.109375" style="27" customWidth="1"/>
    <col min="4599" max="4605" width="13.6640625" style="27" customWidth="1"/>
    <col min="4606" max="4606" width="15.88671875" style="27" customWidth="1"/>
    <col min="4607" max="4607" width="16.5546875" style="27" bestFit="1" customWidth="1"/>
    <col min="4608" max="4608" width="13.6640625" style="27" customWidth="1"/>
    <col min="4609" max="4609" width="17.109375" style="27" bestFit="1" customWidth="1"/>
    <col min="4610" max="4610" width="4" style="27" customWidth="1"/>
    <col min="4611" max="4611" width="13.6640625" style="27" customWidth="1"/>
    <col min="4612" max="4853" width="13.6640625" style="27"/>
    <col min="4854" max="4854" width="22.109375" style="27" customWidth="1"/>
    <col min="4855" max="4861" width="13.6640625" style="27" customWidth="1"/>
    <col min="4862" max="4862" width="15.88671875" style="27" customWidth="1"/>
    <col min="4863" max="4863" width="16.5546875" style="27" bestFit="1" customWidth="1"/>
    <col min="4864" max="4864" width="13.6640625" style="27" customWidth="1"/>
    <col min="4865" max="4865" width="17.109375" style="27" bestFit="1" customWidth="1"/>
    <col min="4866" max="4866" width="4" style="27" customWidth="1"/>
    <col min="4867" max="4867" width="13.6640625" style="27" customWidth="1"/>
    <col min="4868" max="5109" width="13.6640625" style="27"/>
    <col min="5110" max="5110" width="22.109375" style="27" customWidth="1"/>
    <col min="5111" max="5117" width="13.6640625" style="27" customWidth="1"/>
    <col min="5118" max="5118" width="15.88671875" style="27" customWidth="1"/>
    <col min="5119" max="5119" width="16.5546875" style="27" bestFit="1" customWidth="1"/>
    <col min="5120" max="5120" width="13.6640625" style="27" customWidth="1"/>
    <col min="5121" max="5121" width="17.109375" style="27" bestFit="1" customWidth="1"/>
    <col min="5122" max="5122" width="4" style="27" customWidth="1"/>
    <col min="5123" max="5123" width="13.6640625" style="27" customWidth="1"/>
    <col min="5124" max="5365" width="13.6640625" style="27"/>
    <col min="5366" max="5366" width="22.109375" style="27" customWidth="1"/>
    <col min="5367" max="5373" width="13.6640625" style="27" customWidth="1"/>
    <col min="5374" max="5374" width="15.88671875" style="27" customWidth="1"/>
    <col min="5375" max="5375" width="16.5546875" style="27" bestFit="1" customWidth="1"/>
    <col min="5376" max="5376" width="13.6640625" style="27" customWidth="1"/>
    <col min="5377" max="5377" width="17.109375" style="27" bestFit="1" customWidth="1"/>
    <col min="5378" max="5378" width="4" style="27" customWidth="1"/>
    <col min="5379" max="5379" width="13.6640625" style="27" customWidth="1"/>
    <col min="5380" max="5621" width="13.6640625" style="27"/>
    <col min="5622" max="5622" width="22.109375" style="27" customWidth="1"/>
    <col min="5623" max="5629" width="13.6640625" style="27" customWidth="1"/>
    <col min="5630" max="5630" width="15.88671875" style="27" customWidth="1"/>
    <col min="5631" max="5631" width="16.5546875" style="27" bestFit="1" customWidth="1"/>
    <col min="5632" max="5632" width="13.6640625" style="27" customWidth="1"/>
    <col min="5633" max="5633" width="17.109375" style="27" bestFit="1" customWidth="1"/>
    <col min="5634" max="5634" width="4" style="27" customWidth="1"/>
    <col min="5635" max="5635" width="13.6640625" style="27" customWidth="1"/>
    <col min="5636" max="5877" width="13.6640625" style="27"/>
    <col min="5878" max="5878" width="22.109375" style="27" customWidth="1"/>
    <col min="5879" max="5885" width="13.6640625" style="27" customWidth="1"/>
    <col min="5886" max="5886" width="15.88671875" style="27" customWidth="1"/>
    <col min="5887" max="5887" width="16.5546875" style="27" bestFit="1" customWidth="1"/>
    <col min="5888" max="5888" width="13.6640625" style="27" customWidth="1"/>
    <col min="5889" max="5889" width="17.109375" style="27" bestFit="1" customWidth="1"/>
    <col min="5890" max="5890" width="4" style="27" customWidth="1"/>
    <col min="5891" max="5891" width="13.6640625" style="27" customWidth="1"/>
    <col min="5892" max="6133" width="13.6640625" style="27"/>
    <col min="6134" max="6134" width="22.109375" style="27" customWidth="1"/>
    <col min="6135" max="6141" width="13.6640625" style="27" customWidth="1"/>
    <col min="6142" max="6142" width="15.88671875" style="27" customWidth="1"/>
    <col min="6143" max="6143" width="16.5546875" style="27" bestFit="1" customWidth="1"/>
    <col min="6144" max="6144" width="13.6640625" style="27" customWidth="1"/>
    <col min="6145" max="6145" width="17.109375" style="27" bestFit="1" customWidth="1"/>
    <col min="6146" max="6146" width="4" style="27" customWidth="1"/>
    <col min="6147" max="6147" width="13.6640625" style="27" customWidth="1"/>
    <col min="6148" max="6389" width="13.6640625" style="27"/>
    <col min="6390" max="6390" width="22.109375" style="27" customWidth="1"/>
    <col min="6391" max="6397" width="13.6640625" style="27" customWidth="1"/>
    <col min="6398" max="6398" width="15.88671875" style="27" customWidth="1"/>
    <col min="6399" max="6399" width="16.5546875" style="27" bestFit="1" customWidth="1"/>
    <col min="6400" max="6400" width="13.6640625" style="27" customWidth="1"/>
    <col min="6401" max="6401" width="17.109375" style="27" bestFit="1" customWidth="1"/>
    <col min="6402" max="6402" width="4" style="27" customWidth="1"/>
    <col min="6403" max="6403" width="13.6640625" style="27" customWidth="1"/>
    <col min="6404" max="6645" width="13.6640625" style="27"/>
    <col min="6646" max="6646" width="22.109375" style="27" customWidth="1"/>
    <col min="6647" max="6653" width="13.6640625" style="27" customWidth="1"/>
    <col min="6654" max="6654" width="15.88671875" style="27" customWidth="1"/>
    <col min="6655" max="6655" width="16.5546875" style="27" bestFit="1" customWidth="1"/>
    <col min="6656" max="6656" width="13.6640625" style="27" customWidth="1"/>
    <col min="6657" max="6657" width="17.109375" style="27" bestFit="1" customWidth="1"/>
    <col min="6658" max="6658" width="4" style="27" customWidth="1"/>
    <col min="6659" max="6659" width="13.6640625" style="27" customWidth="1"/>
    <col min="6660" max="6901" width="13.6640625" style="27"/>
    <col min="6902" max="6902" width="22.109375" style="27" customWidth="1"/>
    <col min="6903" max="6909" width="13.6640625" style="27" customWidth="1"/>
    <col min="6910" max="6910" width="15.88671875" style="27" customWidth="1"/>
    <col min="6911" max="6911" width="16.5546875" style="27" bestFit="1" customWidth="1"/>
    <col min="6912" max="6912" width="13.6640625" style="27" customWidth="1"/>
    <col min="6913" max="6913" width="17.109375" style="27" bestFit="1" customWidth="1"/>
    <col min="6914" max="6914" width="4" style="27" customWidth="1"/>
    <col min="6915" max="6915" width="13.6640625" style="27" customWidth="1"/>
    <col min="6916" max="7157" width="13.6640625" style="27"/>
    <col min="7158" max="7158" width="22.109375" style="27" customWidth="1"/>
    <col min="7159" max="7165" width="13.6640625" style="27" customWidth="1"/>
    <col min="7166" max="7166" width="15.88671875" style="27" customWidth="1"/>
    <col min="7167" max="7167" width="16.5546875" style="27" bestFit="1" customWidth="1"/>
    <col min="7168" max="7168" width="13.6640625" style="27" customWidth="1"/>
    <col min="7169" max="7169" width="17.109375" style="27" bestFit="1" customWidth="1"/>
    <col min="7170" max="7170" width="4" style="27" customWidth="1"/>
    <col min="7171" max="7171" width="13.6640625" style="27" customWidth="1"/>
    <col min="7172" max="7413" width="13.6640625" style="27"/>
    <col min="7414" max="7414" width="22.109375" style="27" customWidth="1"/>
    <col min="7415" max="7421" width="13.6640625" style="27" customWidth="1"/>
    <col min="7422" max="7422" width="15.88671875" style="27" customWidth="1"/>
    <col min="7423" max="7423" width="16.5546875" style="27" bestFit="1" customWidth="1"/>
    <col min="7424" max="7424" width="13.6640625" style="27" customWidth="1"/>
    <col min="7425" max="7425" width="17.109375" style="27" bestFit="1" customWidth="1"/>
    <col min="7426" max="7426" width="4" style="27" customWidth="1"/>
    <col min="7427" max="7427" width="13.6640625" style="27" customWidth="1"/>
    <col min="7428" max="7669" width="13.6640625" style="27"/>
    <col min="7670" max="7670" width="22.109375" style="27" customWidth="1"/>
    <col min="7671" max="7677" width="13.6640625" style="27" customWidth="1"/>
    <col min="7678" max="7678" width="15.88671875" style="27" customWidth="1"/>
    <col min="7679" max="7679" width="16.5546875" style="27" bestFit="1" customWidth="1"/>
    <col min="7680" max="7680" width="13.6640625" style="27" customWidth="1"/>
    <col min="7681" max="7681" width="17.109375" style="27" bestFit="1" customWidth="1"/>
    <col min="7682" max="7682" width="4" style="27" customWidth="1"/>
    <col min="7683" max="7683" width="13.6640625" style="27" customWidth="1"/>
    <col min="7684" max="7925" width="13.6640625" style="27"/>
    <col min="7926" max="7926" width="22.109375" style="27" customWidth="1"/>
    <col min="7927" max="7933" width="13.6640625" style="27" customWidth="1"/>
    <col min="7934" max="7934" width="15.88671875" style="27" customWidth="1"/>
    <col min="7935" max="7935" width="16.5546875" style="27" bestFit="1" customWidth="1"/>
    <col min="7936" max="7936" width="13.6640625" style="27" customWidth="1"/>
    <col min="7937" max="7937" width="17.109375" style="27" bestFit="1" customWidth="1"/>
    <col min="7938" max="7938" width="4" style="27" customWidth="1"/>
    <col min="7939" max="7939" width="13.6640625" style="27" customWidth="1"/>
    <col min="7940" max="8181" width="13.6640625" style="27"/>
    <col min="8182" max="8182" width="22.109375" style="27" customWidth="1"/>
    <col min="8183" max="8189" width="13.6640625" style="27" customWidth="1"/>
    <col min="8190" max="8190" width="15.88671875" style="27" customWidth="1"/>
    <col min="8191" max="8191" width="16.5546875" style="27" bestFit="1" customWidth="1"/>
    <col min="8192" max="8192" width="13.6640625" style="27" customWidth="1"/>
    <col min="8193" max="8193" width="17.109375" style="27" bestFit="1" customWidth="1"/>
    <col min="8194" max="8194" width="4" style="27" customWidth="1"/>
    <col min="8195" max="8195" width="13.6640625" style="27" customWidth="1"/>
    <col min="8196" max="8437" width="13.6640625" style="27"/>
    <col min="8438" max="8438" width="22.109375" style="27" customWidth="1"/>
    <col min="8439" max="8445" width="13.6640625" style="27" customWidth="1"/>
    <col min="8446" max="8446" width="15.88671875" style="27" customWidth="1"/>
    <col min="8447" max="8447" width="16.5546875" style="27" bestFit="1" customWidth="1"/>
    <col min="8448" max="8448" width="13.6640625" style="27" customWidth="1"/>
    <col min="8449" max="8449" width="17.109375" style="27" bestFit="1" customWidth="1"/>
    <col min="8450" max="8450" width="4" style="27" customWidth="1"/>
    <col min="8451" max="8451" width="13.6640625" style="27" customWidth="1"/>
    <col min="8452" max="8693" width="13.6640625" style="27"/>
    <col min="8694" max="8694" width="22.109375" style="27" customWidth="1"/>
    <col min="8695" max="8701" width="13.6640625" style="27" customWidth="1"/>
    <col min="8702" max="8702" width="15.88671875" style="27" customWidth="1"/>
    <col min="8703" max="8703" width="16.5546875" style="27" bestFit="1" customWidth="1"/>
    <col min="8704" max="8704" width="13.6640625" style="27" customWidth="1"/>
    <col min="8705" max="8705" width="17.109375" style="27" bestFit="1" customWidth="1"/>
    <col min="8706" max="8706" width="4" style="27" customWidth="1"/>
    <col min="8707" max="8707" width="13.6640625" style="27" customWidth="1"/>
    <col min="8708" max="8949" width="13.6640625" style="27"/>
    <col min="8950" max="8950" width="22.109375" style="27" customWidth="1"/>
    <col min="8951" max="8957" width="13.6640625" style="27" customWidth="1"/>
    <col min="8958" max="8958" width="15.88671875" style="27" customWidth="1"/>
    <col min="8959" max="8959" width="16.5546875" style="27" bestFit="1" customWidth="1"/>
    <col min="8960" max="8960" width="13.6640625" style="27" customWidth="1"/>
    <col min="8961" max="8961" width="17.109375" style="27" bestFit="1" customWidth="1"/>
    <col min="8962" max="8962" width="4" style="27" customWidth="1"/>
    <col min="8963" max="8963" width="13.6640625" style="27" customWidth="1"/>
    <col min="8964" max="9205" width="13.6640625" style="27"/>
    <col min="9206" max="9206" width="22.109375" style="27" customWidth="1"/>
    <col min="9207" max="9213" width="13.6640625" style="27" customWidth="1"/>
    <col min="9214" max="9214" width="15.88671875" style="27" customWidth="1"/>
    <col min="9215" max="9215" width="16.5546875" style="27" bestFit="1" customWidth="1"/>
    <col min="9216" max="9216" width="13.6640625" style="27" customWidth="1"/>
    <col min="9217" max="9217" width="17.109375" style="27" bestFit="1" customWidth="1"/>
    <col min="9218" max="9218" width="4" style="27" customWidth="1"/>
    <col min="9219" max="9219" width="13.6640625" style="27" customWidth="1"/>
    <col min="9220" max="9461" width="13.6640625" style="27"/>
    <col min="9462" max="9462" width="22.109375" style="27" customWidth="1"/>
    <col min="9463" max="9469" width="13.6640625" style="27" customWidth="1"/>
    <col min="9470" max="9470" width="15.88671875" style="27" customWidth="1"/>
    <col min="9471" max="9471" width="16.5546875" style="27" bestFit="1" customWidth="1"/>
    <col min="9472" max="9472" width="13.6640625" style="27" customWidth="1"/>
    <col min="9473" max="9473" width="17.109375" style="27" bestFit="1" customWidth="1"/>
    <col min="9474" max="9474" width="4" style="27" customWidth="1"/>
    <col min="9475" max="9475" width="13.6640625" style="27" customWidth="1"/>
    <col min="9476" max="9717" width="13.6640625" style="27"/>
    <col min="9718" max="9718" width="22.109375" style="27" customWidth="1"/>
    <col min="9719" max="9725" width="13.6640625" style="27" customWidth="1"/>
    <col min="9726" max="9726" width="15.88671875" style="27" customWidth="1"/>
    <col min="9727" max="9727" width="16.5546875" style="27" bestFit="1" customWidth="1"/>
    <col min="9728" max="9728" width="13.6640625" style="27" customWidth="1"/>
    <col min="9729" max="9729" width="17.109375" style="27" bestFit="1" customWidth="1"/>
    <col min="9730" max="9730" width="4" style="27" customWidth="1"/>
    <col min="9731" max="9731" width="13.6640625" style="27" customWidth="1"/>
    <col min="9732" max="9973" width="13.6640625" style="27"/>
    <col min="9974" max="9974" width="22.109375" style="27" customWidth="1"/>
    <col min="9975" max="9981" width="13.6640625" style="27" customWidth="1"/>
    <col min="9982" max="9982" width="15.88671875" style="27" customWidth="1"/>
    <col min="9983" max="9983" width="16.5546875" style="27" bestFit="1" customWidth="1"/>
    <col min="9984" max="9984" width="13.6640625" style="27" customWidth="1"/>
    <col min="9985" max="9985" width="17.109375" style="27" bestFit="1" customWidth="1"/>
    <col min="9986" max="9986" width="4" style="27" customWidth="1"/>
    <col min="9987" max="9987" width="13.6640625" style="27" customWidth="1"/>
    <col min="9988" max="10229" width="13.6640625" style="27"/>
    <col min="10230" max="10230" width="22.109375" style="27" customWidth="1"/>
    <col min="10231" max="10237" width="13.6640625" style="27" customWidth="1"/>
    <col min="10238" max="10238" width="15.88671875" style="27" customWidth="1"/>
    <col min="10239" max="10239" width="16.5546875" style="27" bestFit="1" customWidth="1"/>
    <col min="10240" max="10240" width="13.6640625" style="27" customWidth="1"/>
    <col min="10241" max="10241" width="17.109375" style="27" bestFit="1" customWidth="1"/>
    <col min="10242" max="10242" width="4" style="27" customWidth="1"/>
    <col min="10243" max="10243" width="13.6640625" style="27" customWidth="1"/>
    <col min="10244" max="10485" width="13.6640625" style="27"/>
    <col min="10486" max="10486" width="22.109375" style="27" customWidth="1"/>
    <col min="10487" max="10493" width="13.6640625" style="27" customWidth="1"/>
    <col min="10494" max="10494" width="15.88671875" style="27" customWidth="1"/>
    <col min="10495" max="10495" width="16.5546875" style="27" bestFit="1" customWidth="1"/>
    <col min="10496" max="10496" width="13.6640625" style="27" customWidth="1"/>
    <col min="10497" max="10497" width="17.109375" style="27" bestFit="1" customWidth="1"/>
    <col min="10498" max="10498" width="4" style="27" customWidth="1"/>
    <col min="10499" max="10499" width="13.6640625" style="27" customWidth="1"/>
    <col min="10500" max="10741" width="13.6640625" style="27"/>
    <col min="10742" max="10742" width="22.109375" style="27" customWidth="1"/>
    <col min="10743" max="10749" width="13.6640625" style="27" customWidth="1"/>
    <col min="10750" max="10750" width="15.88671875" style="27" customWidth="1"/>
    <col min="10751" max="10751" width="16.5546875" style="27" bestFit="1" customWidth="1"/>
    <col min="10752" max="10752" width="13.6640625" style="27" customWidth="1"/>
    <col min="10753" max="10753" width="17.109375" style="27" bestFit="1" customWidth="1"/>
    <col min="10754" max="10754" width="4" style="27" customWidth="1"/>
    <col min="10755" max="10755" width="13.6640625" style="27" customWidth="1"/>
    <col min="10756" max="10997" width="13.6640625" style="27"/>
    <col min="10998" max="10998" width="22.109375" style="27" customWidth="1"/>
    <col min="10999" max="11005" width="13.6640625" style="27" customWidth="1"/>
    <col min="11006" max="11006" width="15.88671875" style="27" customWidth="1"/>
    <col min="11007" max="11007" width="16.5546875" style="27" bestFit="1" customWidth="1"/>
    <col min="11008" max="11008" width="13.6640625" style="27" customWidth="1"/>
    <col min="11009" max="11009" width="17.109375" style="27" bestFit="1" customWidth="1"/>
    <col min="11010" max="11010" width="4" style="27" customWidth="1"/>
    <col min="11011" max="11011" width="13.6640625" style="27" customWidth="1"/>
    <col min="11012" max="11253" width="13.6640625" style="27"/>
    <col min="11254" max="11254" width="22.109375" style="27" customWidth="1"/>
    <col min="11255" max="11261" width="13.6640625" style="27" customWidth="1"/>
    <col min="11262" max="11262" width="15.88671875" style="27" customWidth="1"/>
    <col min="11263" max="11263" width="16.5546875" style="27" bestFit="1" customWidth="1"/>
    <col min="11264" max="11264" width="13.6640625" style="27" customWidth="1"/>
    <col min="11265" max="11265" width="17.109375" style="27" bestFit="1" customWidth="1"/>
    <col min="11266" max="11266" width="4" style="27" customWidth="1"/>
    <col min="11267" max="11267" width="13.6640625" style="27" customWidth="1"/>
    <col min="11268" max="11509" width="13.6640625" style="27"/>
    <col min="11510" max="11510" width="22.109375" style="27" customWidth="1"/>
    <col min="11511" max="11517" width="13.6640625" style="27" customWidth="1"/>
    <col min="11518" max="11518" width="15.88671875" style="27" customWidth="1"/>
    <col min="11519" max="11519" width="16.5546875" style="27" bestFit="1" customWidth="1"/>
    <col min="11520" max="11520" width="13.6640625" style="27" customWidth="1"/>
    <col min="11521" max="11521" width="17.109375" style="27" bestFit="1" customWidth="1"/>
    <col min="11522" max="11522" width="4" style="27" customWidth="1"/>
    <col min="11523" max="11523" width="13.6640625" style="27" customWidth="1"/>
    <col min="11524" max="11765" width="13.6640625" style="27"/>
    <col min="11766" max="11766" width="22.109375" style="27" customWidth="1"/>
    <col min="11767" max="11773" width="13.6640625" style="27" customWidth="1"/>
    <col min="11774" max="11774" width="15.88671875" style="27" customWidth="1"/>
    <col min="11775" max="11775" width="16.5546875" style="27" bestFit="1" customWidth="1"/>
    <col min="11776" max="11776" width="13.6640625" style="27" customWidth="1"/>
    <col min="11777" max="11777" width="17.109375" style="27" bestFit="1" customWidth="1"/>
    <col min="11778" max="11778" width="4" style="27" customWidth="1"/>
    <col min="11779" max="11779" width="13.6640625" style="27" customWidth="1"/>
    <col min="11780" max="12021" width="13.6640625" style="27"/>
    <col min="12022" max="12022" width="22.109375" style="27" customWidth="1"/>
    <col min="12023" max="12029" width="13.6640625" style="27" customWidth="1"/>
    <col min="12030" max="12030" width="15.88671875" style="27" customWidth="1"/>
    <col min="12031" max="12031" width="16.5546875" style="27" bestFit="1" customWidth="1"/>
    <col min="12032" max="12032" width="13.6640625" style="27" customWidth="1"/>
    <col min="12033" max="12033" width="17.109375" style="27" bestFit="1" customWidth="1"/>
    <col min="12034" max="12034" width="4" style="27" customWidth="1"/>
    <col min="12035" max="12035" width="13.6640625" style="27" customWidth="1"/>
    <col min="12036" max="12277" width="13.6640625" style="27"/>
    <col min="12278" max="12278" width="22.109375" style="27" customWidth="1"/>
    <col min="12279" max="12285" width="13.6640625" style="27" customWidth="1"/>
    <col min="12286" max="12286" width="15.88671875" style="27" customWidth="1"/>
    <col min="12287" max="12287" width="16.5546875" style="27" bestFit="1" customWidth="1"/>
    <col min="12288" max="12288" width="13.6640625" style="27" customWidth="1"/>
    <col min="12289" max="12289" width="17.109375" style="27" bestFit="1" customWidth="1"/>
    <col min="12290" max="12290" width="4" style="27" customWidth="1"/>
    <col min="12291" max="12291" width="13.6640625" style="27" customWidth="1"/>
    <col min="12292" max="12533" width="13.6640625" style="27"/>
    <col min="12534" max="12534" width="22.109375" style="27" customWidth="1"/>
    <col min="12535" max="12541" width="13.6640625" style="27" customWidth="1"/>
    <col min="12542" max="12542" width="15.88671875" style="27" customWidth="1"/>
    <col min="12543" max="12543" width="16.5546875" style="27" bestFit="1" customWidth="1"/>
    <col min="12544" max="12544" width="13.6640625" style="27" customWidth="1"/>
    <col min="12545" max="12545" width="17.109375" style="27" bestFit="1" customWidth="1"/>
    <col min="12546" max="12546" width="4" style="27" customWidth="1"/>
    <col min="12547" max="12547" width="13.6640625" style="27" customWidth="1"/>
    <col min="12548" max="12789" width="13.6640625" style="27"/>
    <col min="12790" max="12790" width="22.109375" style="27" customWidth="1"/>
    <col min="12791" max="12797" width="13.6640625" style="27" customWidth="1"/>
    <col min="12798" max="12798" width="15.88671875" style="27" customWidth="1"/>
    <col min="12799" max="12799" width="16.5546875" style="27" bestFit="1" customWidth="1"/>
    <col min="12800" max="12800" width="13.6640625" style="27" customWidth="1"/>
    <col min="12801" max="12801" width="17.109375" style="27" bestFit="1" customWidth="1"/>
    <col min="12802" max="12802" width="4" style="27" customWidth="1"/>
    <col min="12803" max="12803" width="13.6640625" style="27" customWidth="1"/>
    <col min="12804" max="13045" width="13.6640625" style="27"/>
    <col min="13046" max="13046" width="22.109375" style="27" customWidth="1"/>
    <col min="13047" max="13053" width="13.6640625" style="27" customWidth="1"/>
    <col min="13054" max="13054" width="15.88671875" style="27" customWidth="1"/>
    <col min="13055" max="13055" width="16.5546875" style="27" bestFit="1" customWidth="1"/>
    <col min="13056" max="13056" width="13.6640625" style="27" customWidth="1"/>
    <col min="13057" max="13057" width="17.109375" style="27" bestFit="1" customWidth="1"/>
    <col min="13058" max="13058" width="4" style="27" customWidth="1"/>
    <col min="13059" max="13059" width="13.6640625" style="27" customWidth="1"/>
    <col min="13060" max="13301" width="13.6640625" style="27"/>
    <col min="13302" max="13302" width="22.109375" style="27" customWidth="1"/>
    <col min="13303" max="13309" width="13.6640625" style="27" customWidth="1"/>
    <col min="13310" max="13310" width="15.88671875" style="27" customWidth="1"/>
    <col min="13311" max="13311" width="16.5546875" style="27" bestFit="1" customWidth="1"/>
    <col min="13312" max="13312" width="13.6640625" style="27" customWidth="1"/>
    <col min="13313" max="13313" width="17.109375" style="27" bestFit="1" customWidth="1"/>
    <col min="13314" max="13314" width="4" style="27" customWidth="1"/>
    <col min="13315" max="13315" width="13.6640625" style="27" customWidth="1"/>
    <col min="13316" max="13557" width="13.6640625" style="27"/>
    <col min="13558" max="13558" width="22.109375" style="27" customWidth="1"/>
    <col min="13559" max="13565" width="13.6640625" style="27" customWidth="1"/>
    <col min="13566" max="13566" width="15.88671875" style="27" customWidth="1"/>
    <col min="13567" max="13567" width="16.5546875" style="27" bestFit="1" customWidth="1"/>
    <col min="13568" max="13568" width="13.6640625" style="27" customWidth="1"/>
    <col min="13569" max="13569" width="17.109375" style="27" bestFit="1" customWidth="1"/>
    <col min="13570" max="13570" width="4" style="27" customWidth="1"/>
    <col min="13571" max="13571" width="13.6640625" style="27" customWidth="1"/>
    <col min="13572" max="13813" width="13.6640625" style="27"/>
    <col min="13814" max="13814" width="22.109375" style="27" customWidth="1"/>
    <col min="13815" max="13821" width="13.6640625" style="27" customWidth="1"/>
    <col min="13822" max="13822" width="15.88671875" style="27" customWidth="1"/>
    <col min="13823" max="13823" width="16.5546875" style="27" bestFit="1" customWidth="1"/>
    <col min="13824" max="13824" width="13.6640625" style="27" customWidth="1"/>
    <col min="13825" max="13825" width="17.109375" style="27" bestFit="1" customWidth="1"/>
    <col min="13826" max="13826" width="4" style="27" customWidth="1"/>
    <col min="13827" max="13827" width="13.6640625" style="27" customWidth="1"/>
    <col min="13828" max="14069" width="13.6640625" style="27"/>
    <col min="14070" max="14070" width="22.109375" style="27" customWidth="1"/>
    <col min="14071" max="14077" width="13.6640625" style="27" customWidth="1"/>
    <col min="14078" max="14078" width="15.88671875" style="27" customWidth="1"/>
    <col min="14079" max="14079" width="16.5546875" style="27" bestFit="1" customWidth="1"/>
    <col min="14080" max="14080" width="13.6640625" style="27" customWidth="1"/>
    <col min="14081" max="14081" width="17.109375" style="27" bestFit="1" customWidth="1"/>
    <col min="14082" max="14082" width="4" style="27" customWidth="1"/>
    <col min="14083" max="14083" width="13.6640625" style="27" customWidth="1"/>
    <col min="14084" max="14325" width="13.6640625" style="27"/>
    <col min="14326" max="14326" width="22.109375" style="27" customWidth="1"/>
    <col min="14327" max="14333" width="13.6640625" style="27" customWidth="1"/>
    <col min="14334" max="14334" width="15.88671875" style="27" customWidth="1"/>
    <col min="14335" max="14335" width="16.5546875" style="27" bestFit="1" customWidth="1"/>
    <col min="14336" max="14336" width="13.6640625" style="27" customWidth="1"/>
    <col min="14337" max="14337" width="17.109375" style="27" bestFit="1" customWidth="1"/>
    <col min="14338" max="14338" width="4" style="27" customWidth="1"/>
    <col min="14339" max="14339" width="13.6640625" style="27" customWidth="1"/>
    <col min="14340" max="14581" width="13.6640625" style="27"/>
    <col min="14582" max="14582" width="22.109375" style="27" customWidth="1"/>
    <col min="14583" max="14589" width="13.6640625" style="27" customWidth="1"/>
    <col min="14590" max="14590" width="15.88671875" style="27" customWidth="1"/>
    <col min="14591" max="14591" width="16.5546875" style="27" bestFit="1" customWidth="1"/>
    <col min="14592" max="14592" width="13.6640625" style="27" customWidth="1"/>
    <col min="14593" max="14593" width="17.109375" style="27" bestFit="1" customWidth="1"/>
    <col min="14594" max="14594" width="4" style="27" customWidth="1"/>
    <col min="14595" max="14595" width="13.6640625" style="27" customWidth="1"/>
    <col min="14596" max="14837" width="13.6640625" style="27"/>
    <col min="14838" max="14838" width="22.109375" style="27" customWidth="1"/>
    <col min="14839" max="14845" width="13.6640625" style="27" customWidth="1"/>
    <col min="14846" max="14846" width="15.88671875" style="27" customWidth="1"/>
    <col min="14847" max="14847" width="16.5546875" style="27" bestFit="1" customWidth="1"/>
    <col min="14848" max="14848" width="13.6640625" style="27" customWidth="1"/>
    <col min="14849" max="14849" width="17.109375" style="27" bestFit="1" customWidth="1"/>
    <col min="14850" max="14850" width="4" style="27" customWidth="1"/>
    <col min="14851" max="14851" width="13.6640625" style="27" customWidth="1"/>
    <col min="14852" max="15093" width="13.6640625" style="27"/>
    <col min="15094" max="15094" width="22.109375" style="27" customWidth="1"/>
    <col min="15095" max="15101" width="13.6640625" style="27" customWidth="1"/>
    <col min="15102" max="15102" width="15.88671875" style="27" customWidth="1"/>
    <col min="15103" max="15103" width="16.5546875" style="27" bestFit="1" customWidth="1"/>
    <col min="15104" max="15104" width="13.6640625" style="27" customWidth="1"/>
    <col min="15105" max="15105" width="17.109375" style="27" bestFit="1" customWidth="1"/>
    <col min="15106" max="15106" width="4" style="27" customWidth="1"/>
    <col min="15107" max="15107" width="13.6640625" style="27" customWidth="1"/>
    <col min="15108" max="15349" width="13.6640625" style="27"/>
    <col min="15350" max="15350" width="22.109375" style="27" customWidth="1"/>
    <col min="15351" max="15357" width="13.6640625" style="27" customWidth="1"/>
    <col min="15358" max="15358" width="15.88671875" style="27" customWidth="1"/>
    <col min="15359" max="15359" width="16.5546875" style="27" bestFit="1" customWidth="1"/>
    <col min="15360" max="15360" width="13.6640625" style="27" customWidth="1"/>
    <col min="15361" max="15361" width="17.109375" style="27" bestFit="1" customWidth="1"/>
    <col min="15362" max="15362" width="4" style="27" customWidth="1"/>
    <col min="15363" max="15363" width="13.6640625" style="27" customWidth="1"/>
    <col min="15364" max="15605" width="13.6640625" style="27"/>
    <col min="15606" max="15606" width="22.109375" style="27" customWidth="1"/>
    <col min="15607" max="15613" width="13.6640625" style="27" customWidth="1"/>
    <col min="15614" max="15614" width="15.88671875" style="27" customWidth="1"/>
    <col min="15615" max="15615" width="16.5546875" style="27" bestFit="1" customWidth="1"/>
    <col min="15616" max="15616" width="13.6640625" style="27" customWidth="1"/>
    <col min="15617" max="15617" width="17.109375" style="27" bestFit="1" customWidth="1"/>
    <col min="15618" max="15618" width="4" style="27" customWidth="1"/>
    <col min="15619" max="15619" width="13.6640625" style="27" customWidth="1"/>
    <col min="15620" max="15861" width="13.6640625" style="27"/>
    <col min="15862" max="15862" width="22.109375" style="27" customWidth="1"/>
    <col min="15863" max="15869" width="13.6640625" style="27" customWidth="1"/>
    <col min="15870" max="15870" width="15.88671875" style="27" customWidth="1"/>
    <col min="15871" max="15871" width="16.5546875" style="27" bestFit="1" customWidth="1"/>
    <col min="15872" max="15872" width="13.6640625" style="27" customWidth="1"/>
    <col min="15873" max="15873" width="17.109375" style="27" bestFit="1" customWidth="1"/>
    <col min="15874" max="15874" width="4" style="27" customWidth="1"/>
    <col min="15875" max="15875" width="13.6640625" style="27" customWidth="1"/>
    <col min="15876" max="16117" width="13.6640625" style="27"/>
    <col min="16118" max="16118" width="22.109375" style="27" customWidth="1"/>
    <col min="16119" max="16125" width="13.6640625" style="27" customWidth="1"/>
    <col min="16126" max="16126" width="15.88671875" style="27" customWidth="1"/>
    <col min="16127" max="16127" width="16.5546875" style="27" bestFit="1" customWidth="1"/>
    <col min="16128" max="16128" width="13.6640625" style="27" customWidth="1"/>
    <col min="16129" max="16129" width="17.109375" style="27" bestFit="1" customWidth="1"/>
    <col min="16130" max="16130" width="4" style="27" customWidth="1"/>
    <col min="16131" max="16131" width="13.6640625" style="27" customWidth="1"/>
    <col min="16132" max="16384" width="13.6640625" style="27"/>
  </cols>
  <sheetData>
    <row r="1" spans="1:24" s="21" customFormat="1" ht="16.2">
      <c r="A1" s="296" t="s">
        <v>22</v>
      </c>
      <c r="B1" s="218"/>
      <c r="C1" s="218"/>
      <c r="D1" s="91"/>
      <c r="E1" s="91"/>
      <c r="F1" s="219"/>
      <c r="G1" s="91"/>
      <c r="H1" s="91"/>
      <c r="I1" s="219"/>
      <c r="J1" s="91"/>
      <c r="K1" s="91"/>
    </row>
    <row r="2" spans="1:24" s="21" customFormat="1" ht="16.2">
      <c r="A2" s="297"/>
      <c r="B2" s="218"/>
      <c r="C2" s="218"/>
      <c r="D2" s="220"/>
      <c r="G2" s="220"/>
      <c r="J2" s="220"/>
      <c r="K2" s="91"/>
    </row>
    <row r="3" spans="1:24" s="21" customFormat="1" ht="18.600000000000001">
      <c r="A3" s="286" t="str">
        <f>'2-Kosten per locatie'!A3</f>
        <v>Naam opdrachtgever</v>
      </c>
      <c r="B3" s="196" t="str">
        <f>'2-Kosten per locatie'!B3</f>
        <v>Blosse Kindcentra</v>
      </c>
      <c r="C3" s="196"/>
      <c r="D3" s="220"/>
      <c r="G3" s="220"/>
      <c r="J3" s="220"/>
      <c r="K3" s="91"/>
    </row>
    <row r="4" spans="1:24" s="21" customFormat="1" ht="18.600000000000001">
      <c r="A4" s="286" t="str">
        <f>'2-Kosten per locatie'!A4</f>
        <v>Calculatie onderdeel</v>
      </c>
      <c r="B4" s="196" t="str">
        <f ca="1">MID(CELL("bestandsnaam",$C$9),SEARCH("]",CELL("bestandsnaam",$C$9),1)+1,256)</f>
        <v>9-Vloeronderhoud</v>
      </c>
      <c r="C4" s="196"/>
      <c r="D4" s="220"/>
      <c r="G4" s="220"/>
      <c r="J4" s="220"/>
      <c r="K4" s="91"/>
    </row>
    <row r="5" spans="1:24" s="21" customFormat="1" ht="18.600000000000001">
      <c r="A5" s="286" t="str">
        <f>'2-Kosten per locatie'!A5</f>
        <v>Gebouw/plaats</v>
      </c>
      <c r="B5" s="196" t="str">
        <f>'2-Kosten per locatie'!B5</f>
        <v>Heerhugowaard en regio</v>
      </c>
      <c r="C5" s="196"/>
      <c r="D5" s="220"/>
      <c r="G5" s="220"/>
      <c r="J5" s="220"/>
      <c r="K5" s="222"/>
      <c r="L5" s="22"/>
      <c r="M5" s="24"/>
      <c r="N5" s="23"/>
      <c r="O5" s="22"/>
      <c r="P5" s="23"/>
      <c r="Q5" s="23"/>
      <c r="R5" s="22"/>
      <c r="S5" s="23"/>
      <c r="T5" s="23"/>
      <c r="U5" s="22"/>
      <c r="V5" s="23"/>
      <c r="W5" s="23"/>
      <c r="X5" s="22"/>
    </row>
    <row r="6" spans="1:24" s="21" customFormat="1" ht="17.25" customHeight="1">
      <c r="A6" s="286" t="str">
        <f>'2-Kosten per locatie'!A6</f>
        <v>Referentie nummer</v>
      </c>
      <c r="B6" s="196" t="str">
        <f>'2-Kosten per locatie'!B6</f>
        <v>Blosse-EU-RT-MVD-2024</v>
      </c>
      <c r="C6" s="196"/>
      <c r="D6" s="220"/>
      <c r="G6" s="220"/>
      <c r="J6" s="220"/>
      <c r="K6" s="222"/>
      <c r="L6" s="26"/>
      <c r="M6" s="24"/>
      <c r="N6" s="25"/>
      <c r="O6" s="26"/>
      <c r="P6" s="23"/>
      <c r="Q6" s="25"/>
      <c r="R6" s="26"/>
      <c r="S6" s="23"/>
      <c r="T6" s="25"/>
      <c r="U6" s="26"/>
      <c r="V6" s="23"/>
      <c r="W6" s="25"/>
      <c r="X6" s="26"/>
    </row>
    <row r="7" spans="1:24" s="21" customFormat="1" ht="17.25" customHeight="1">
      <c r="A7" s="286" t="str">
        <f>'2-Kosten per locatie'!A7</f>
        <v>Naam dienstverlener</v>
      </c>
      <c r="B7" s="196" t="str">
        <f>'2-Kosten per locatie'!B7</f>
        <v>…............................</v>
      </c>
      <c r="C7" s="196"/>
      <c r="D7" s="220"/>
      <c r="G7" s="220"/>
      <c r="J7" s="220"/>
    </row>
    <row r="8" spans="1:24" s="21" customFormat="1" ht="17.25" customHeight="1">
      <c r="A8" s="286" t="str">
        <f>'2-Kosten per locatie'!A8</f>
        <v>Prijspeil</v>
      </c>
      <c r="B8" s="412">
        <f>'2-Kosten per locatie'!B8</f>
        <v>45474</v>
      </c>
      <c r="D8" s="220"/>
      <c r="G8" s="220"/>
      <c r="J8" s="220"/>
      <c r="K8" s="222"/>
    </row>
    <row r="9" spans="1:24" s="21" customFormat="1" ht="17.25" customHeight="1">
      <c r="A9" s="220"/>
      <c r="B9" s="220"/>
      <c r="C9" s="220"/>
      <c r="D9" s="220"/>
      <c r="G9" s="220"/>
      <c r="J9" s="220"/>
      <c r="K9" s="222"/>
    </row>
    <row r="10" spans="1:24" s="28" customFormat="1" ht="60" customHeight="1">
      <c r="A10" s="293" t="s">
        <v>92</v>
      </c>
      <c r="B10" s="294" t="s">
        <v>176</v>
      </c>
      <c r="C10" s="294" t="s">
        <v>175</v>
      </c>
      <c r="D10" s="295" t="s">
        <v>122</v>
      </c>
      <c r="E10" s="294" t="s">
        <v>927</v>
      </c>
      <c r="F10" s="294" t="s">
        <v>880</v>
      </c>
      <c r="G10" s="294" t="s">
        <v>881</v>
      </c>
      <c r="H10" s="294" t="s">
        <v>926</v>
      </c>
      <c r="I10" s="294" t="s">
        <v>880</v>
      </c>
      <c r="J10" s="294" t="s">
        <v>928</v>
      </c>
      <c r="K10" s="294" t="s">
        <v>882</v>
      </c>
    </row>
    <row r="11" spans="1:24">
      <c r="A11" s="223" t="s">
        <v>660</v>
      </c>
      <c r="B11" s="221" t="s">
        <v>635</v>
      </c>
      <c r="C11" s="221" t="s">
        <v>878</v>
      </c>
      <c r="D11" s="416">
        <f>SUMIFS('4-Basis ruimtestaat'!J:J,'4-Basis ruimtestaat'!B:B,'9-Vloeronderhoud'!A11,'4-Basis ruimtestaat'!I:I,'9-Vloeronderhoud'!B11)-SUMIFS('4-Basis ruimtestaat'!J:J,'4-Basis ruimtestaat'!B:B,'9-Vloeronderhoud'!A11,'4-Basis ruimtestaat'!I:I,'9-Vloeronderhoud'!B11,'4-Basis ruimtestaat'!L:L,"nio")</f>
        <v>2331.1599999856958</v>
      </c>
      <c r="E11" s="415">
        <v>0</v>
      </c>
      <c r="F11" s="417">
        <f t="shared" ref="F11:F15" si="0">(D11*E11)</f>
        <v>0</v>
      </c>
      <c r="G11" s="418" t="s">
        <v>177</v>
      </c>
      <c r="H11" s="415">
        <v>0</v>
      </c>
      <c r="I11" s="417">
        <f t="shared" ref="I11:I26" si="1">(D11*H11)</f>
        <v>0</v>
      </c>
      <c r="J11" s="418" t="s">
        <v>929</v>
      </c>
      <c r="K11" s="417">
        <f t="shared" ref="K11:K26" si="2">G11*F11+I11*J11</f>
        <v>0</v>
      </c>
    </row>
    <row r="12" spans="1:24">
      <c r="A12" s="224" t="s">
        <v>661</v>
      </c>
      <c r="B12" s="221" t="s">
        <v>635</v>
      </c>
      <c r="C12" s="221" t="s">
        <v>878</v>
      </c>
      <c r="D12" s="416">
        <f>SUMIFS('4-Basis ruimtestaat'!J:J,'4-Basis ruimtestaat'!B:B,'9-Vloeronderhoud'!A12,'4-Basis ruimtestaat'!I:I,'9-Vloeronderhoud'!B12)-SUMIFS('4-Basis ruimtestaat'!J:J,'4-Basis ruimtestaat'!B:B,'9-Vloeronderhoud'!A12,'4-Basis ruimtestaat'!I:I,'9-Vloeronderhoud'!B12,'4-Basis ruimtestaat'!L:L,"nio")</f>
        <v>1734.2699966049199</v>
      </c>
      <c r="E12" s="415">
        <v>0</v>
      </c>
      <c r="F12" s="417">
        <f t="shared" si="0"/>
        <v>0</v>
      </c>
      <c r="G12" s="418" t="s">
        <v>177</v>
      </c>
      <c r="H12" s="415">
        <v>0</v>
      </c>
      <c r="I12" s="417">
        <f t="shared" si="1"/>
        <v>0</v>
      </c>
      <c r="J12" s="418" t="s">
        <v>929</v>
      </c>
      <c r="K12" s="417">
        <f t="shared" si="2"/>
        <v>0</v>
      </c>
    </row>
    <row r="13" spans="1:24">
      <c r="A13" s="224" t="s">
        <v>673</v>
      </c>
      <c r="B13" s="221" t="s">
        <v>635</v>
      </c>
      <c r="C13" s="221" t="s">
        <v>878</v>
      </c>
      <c r="D13" s="416">
        <f>SUMIFS('4-Basis ruimtestaat'!J:J,'4-Basis ruimtestaat'!B:B,'9-Vloeronderhoud'!A13,'4-Basis ruimtestaat'!I:I,'9-Vloeronderhoud'!B13)-SUMIFS('4-Basis ruimtestaat'!J:J,'4-Basis ruimtestaat'!B:B,'9-Vloeronderhoud'!A13,'4-Basis ruimtestaat'!I:I,'9-Vloeronderhoud'!B13,'4-Basis ruimtestaat'!L:L,"nio")</f>
        <v>218.08000000000007</v>
      </c>
      <c r="E13" s="415">
        <v>0</v>
      </c>
      <c r="F13" s="417">
        <f t="shared" si="0"/>
        <v>0</v>
      </c>
      <c r="G13" s="418" t="s">
        <v>177</v>
      </c>
      <c r="H13" s="415">
        <v>0</v>
      </c>
      <c r="I13" s="417">
        <f t="shared" si="1"/>
        <v>0</v>
      </c>
      <c r="J13" s="418" t="s">
        <v>929</v>
      </c>
      <c r="K13" s="417">
        <f t="shared" si="2"/>
        <v>0</v>
      </c>
    </row>
    <row r="14" spans="1:24">
      <c r="A14" s="224" t="s">
        <v>860</v>
      </c>
      <c r="B14" s="221" t="s">
        <v>635</v>
      </c>
      <c r="C14" s="221" t="s">
        <v>878</v>
      </c>
      <c r="D14" s="416">
        <f>SUMIFS('4-Basis ruimtestaat'!J:J,'4-Basis ruimtestaat'!B:B,'9-Vloeronderhoud'!A14,'4-Basis ruimtestaat'!I:I,'9-Vloeronderhoud'!B14)-SUMIFS('4-Basis ruimtestaat'!J:J,'4-Basis ruimtestaat'!B:B,'9-Vloeronderhoud'!A14,'4-Basis ruimtestaat'!I:I,'9-Vloeronderhoud'!B14,'4-Basis ruimtestaat'!L:L,"nio")</f>
        <v>1914.1899999999996</v>
      </c>
      <c r="E14" s="415">
        <v>0</v>
      </c>
      <c r="F14" s="417">
        <f t="shared" si="0"/>
        <v>0</v>
      </c>
      <c r="G14" s="418" t="s">
        <v>177</v>
      </c>
      <c r="H14" s="415">
        <v>0</v>
      </c>
      <c r="I14" s="417">
        <f t="shared" si="1"/>
        <v>0</v>
      </c>
      <c r="J14" s="418" t="s">
        <v>929</v>
      </c>
      <c r="K14" s="417">
        <f t="shared" si="2"/>
        <v>0</v>
      </c>
    </row>
    <row r="15" spans="1:24">
      <c r="A15" s="224" t="s">
        <v>672</v>
      </c>
      <c r="B15" s="221" t="s">
        <v>635</v>
      </c>
      <c r="C15" s="221" t="s">
        <v>878</v>
      </c>
      <c r="D15" s="416">
        <f>SUMIFS('4-Basis ruimtestaat'!J:J,'4-Basis ruimtestaat'!B:B,'9-Vloeronderhoud'!A15,'4-Basis ruimtestaat'!I:I,'9-Vloeronderhoud'!B15)-SUMIFS('4-Basis ruimtestaat'!J:J,'4-Basis ruimtestaat'!B:B,'9-Vloeronderhoud'!A15,'4-Basis ruimtestaat'!I:I,'9-Vloeronderhoud'!B15,'4-Basis ruimtestaat'!L:L,"nio")</f>
        <v>0</v>
      </c>
      <c r="E15" s="415">
        <v>0</v>
      </c>
      <c r="F15" s="417">
        <f t="shared" si="0"/>
        <v>0</v>
      </c>
      <c r="G15" s="418" t="s">
        <v>177</v>
      </c>
      <c r="H15" s="415">
        <v>0</v>
      </c>
      <c r="I15" s="417">
        <f t="shared" si="1"/>
        <v>0</v>
      </c>
      <c r="J15" s="418" t="s">
        <v>929</v>
      </c>
      <c r="K15" s="417">
        <f t="shared" si="2"/>
        <v>0</v>
      </c>
    </row>
    <row r="16" spans="1:24">
      <c r="A16" s="224" t="s">
        <v>663</v>
      </c>
      <c r="B16" s="221" t="s">
        <v>635</v>
      </c>
      <c r="C16" s="221" t="s">
        <v>878</v>
      </c>
      <c r="D16" s="416">
        <f>SUMIFS('4-Basis ruimtestaat'!J:J,'4-Basis ruimtestaat'!B:B,'9-Vloeronderhoud'!A16,'4-Basis ruimtestaat'!I:I,'9-Vloeronderhoud'!B16)-SUMIFS('4-Basis ruimtestaat'!J:J,'4-Basis ruimtestaat'!B:B,'9-Vloeronderhoud'!A16,'4-Basis ruimtestaat'!I:I,'9-Vloeronderhoud'!B16,'4-Basis ruimtestaat'!L:L,"nio")</f>
        <v>1056.1199913406369</v>
      </c>
      <c r="E16" s="415">
        <v>0</v>
      </c>
      <c r="F16" s="417">
        <f t="shared" ref="F16:F26" si="3">(D16*E16)</f>
        <v>0</v>
      </c>
      <c r="G16" s="418" t="s">
        <v>177</v>
      </c>
      <c r="H16" s="415">
        <v>0</v>
      </c>
      <c r="I16" s="417">
        <f t="shared" si="1"/>
        <v>0</v>
      </c>
      <c r="J16" s="418" t="s">
        <v>929</v>
      </c>
      <c r="K16" s="417">
        <f t="shared" si="2"/>
        <v>0</v>
      </c>
    </row>
    <row r="17" spans="1:11">
      <c r="A17" s="224" t="s">
        <v>664</v>
      </c>
      <c r="B17" s="221" t="s">
        <v>635</v>
      </c>
      <c r="C17" s="221" t="s">
        <v>878</v>
      </c>
      <c r="D17" s="416">
        <f>SUMIFS('4-Basis ruimtestaat'!J:J,'4-Basis ruimtestaat'!B:B,'9-Vloeronderhoud'!A17,'4-Basis ruimtestaat'!I:I,'9-Vloeronderhoud'!B17)-SUMIFS('4-Basis ruimtestaat'!J:J,'4-Basis ruimtestaat'!B:B,'9-Vloeronderhoud'!A17,'4-Basis ruimtestaat'!I:I,'9-Vloeronderhoud'!B17,'4-Basis ruimtestaat'!L:L,"nio")</f>
        <v>663.3200027418136</v>
      </c>
      <c r="E17" s="415">
        <v>0</v>
      </c>
      <c r="F17" s="417">
        <f t="shared" si="3"/>
        <v>0</v>
      </c>
      <c r="G17" s="418" t="s">
        <v>177</v>
      </c>
      <c r="H17" s="415">
        <v>0</v>
      </c>
      <c r="I17" s="417">
        <f t="shared" si="1"/>
        <v>0</v>
      </c>
      <c r="J17" s="418" t="s">
        <v>929</v>
      </c>
      <c r="K17" s="417">
        <f t="shared" si="2"/>
        <v>0</v>
      </c>
    </row>
    <row r="18" spans="1:11">
      <c r="A18" s="224" t="s">
        <v>665</v>
      </c>
      <c r="B18" s="221" t="s">
        <v>635</v>
      </c>
      <c r="C18" s="221" t="s">
        <v>878</v>
      </c>
      <c r="D18" s="416">
        <f>SUMIFS('4-Basis ruimtestaat'!J:J,'4-Basis ruimtestaat'!B:B,'9-Vloeronderhoud'!A18,'4-Basis ruimtestaat'!I:I,'9-Vloeronderhoud'!B18)-SUMIFS('4-Basis ruimtestaat'!J:J,'4-Basis ruimtestaat'!B:B,'9-Vloeronderhoud'!A18,'4-Basis ruimtestaat'!I:I,'9-Vloeronderhoud'!B18,'4-Basis ruimtestaat'!L:L,"nio")</f>
        <v>952.06000083923357</v>
      </c>
      <c r="E18" s="415">
        <v>0</v>
      </c>
      <c r="F18" s="417">
        <f t="shared" si="3"/>
        <v>0</v>
      </c>
      <c r="G18" s="418" t="s">
        <v>177</v>
      </c>
      <c r="H18" s="415">
        <v>0</v>
      </c>
      <c r="I18" s="417">
        <f t="shared" si="1"/>
        <v>0</v>
      </c>
      <c r="J18" s="418" t="s">
        <v>929</v>
      </c>
      <c r="K18" s="417">
        <f t="shared" si="2"/>
        <v>0</v>
      </c>
    </row>
    <row r="19" spans="1:11">
      <c r="A19" s="224" t="s">
        <v>671</v>
      </c>
      <c r="B19" s="221" t="s">
        <v>635</v>
      </c>
      <c r="C19" s="221" t="s">
        <v>878</v>
      </c>
      <c r="D19" s="416">
        <f>SUMIFS('4-Basis ruimtestaat'!J:J,'4-Basis ruimtestaat'!B:B,'9-Vloeronderhoud'!A19,'4-Basis ruimtestaat'!I:I,'9-Vloeronderhoud'!B19)-SUMIFS('4-Basis ruimtestaat'!J:J,'4-Basis ruimtestaat'!B:B,'9-Vloeronderhoud'!A19,'4-Basis ruimtestaat'!I:I,'9-Vloeronderhoud'!B19,'4-Basis ruimtestaat'!L:L,"nio")</f>
        <v>1229.8700043630597</v>
      </c>
      <c r="E19" s="415">
        <v>0</v>
      </c>
      <c r="F19" s="417">
        <f t="shared" si="3"/>
        <v>0</v>
      </c>
      <c r="G19" s="418" t="s">
        <v>177</v>
      </c>
      <c r="H19" s="415">
        <v>0</v>
      </c>
      <c r="I19" s="417">
        <f t="shared" si="1"/>
        <v>0</v>
      </c>
      <c r="J19" s="418" t="s">
        <v>929</v>
      </c>
      <c r="K19" s="417">
        <f t="shared" si="2"/>
        <v>0</v>
      </c>
    </row>
    <row r="20" spans="1:11">
      <c r="A20" s="224" t="s">
        <v>666</v>
      </c>
      <c r="B20" s="221" t="s">
        <v>635</v>
      </c>
      <c r="C20" s="221" t="s">
        <v>878</v>
      </c>
      <c r="D20" s="416">
        <f>SUMIFS('4-Basis ruimtestaat'!J:J,'4-Basis ruimtestaat'!B:B,'9-Vloeronderhoud'!A20,'4-Basis ruimtestaat'!I:I,'9-Vloeronderhoud'!B20)-SUMIFS('4-Basis ruimtestaat'!J:J,'4-Basis ruimtestaat'!B:B,'9-Vloeronderhoud'!A20,'4-Basis ruimtestaat'!I:I,'9-Vloeronderhoud'!B20,'4-Basis ruimtestaat'!L:L,"nio")</f>
        <v>2417.4500083637236</v>
      </c>
      <c r="E20" s="415">
        <v>0</v>
      </c>
      <c r="F20" s="417">
        <f t="shared" si="3"/>
        <v>0</v>
      </c>
      <c r="G20" s="418" t="s">
        <v>177</v>
      </c>
      <c r="H20" s="415">
        <v>0</v>
      </c>
      <c r="I20" s="417">
        <f t="shared" si="1"/>
        <v>0</v>
      </c>
      <c r="J20" s="418" t="s">
        <v>929</v>
      </c>
      <c r="K20" s="417">
        <f t="shared" si="2"/>
        <v>0</v>
      </c>
    </row>
    <row r="21" spans="1:11">
      <c r="A21" s="224" t="s">
        <v>667</v>
      </c>
      <c r="B21" s="221" t="s">
        <v>635</v>
      </c>
      <c r="C21" s="221" t="s">
        <v>878</v>
      </c>
      <c r="D21" s="416">
        <f>SUMIFS('4-Basis ruimtestaat'!J:J,'4-Basis ruimtestaat'!B:B,'9-Vloeronderhoud'!A21,'4-Basis ruimtestaat'!I:I,'9-Vloeronderhoud'!B21)-SUMIFS('4-Basis ruimtestaat'!J:J,'4-Basis ruimtestaat'!B:B,'9-Vloeronderhoud'!A21,'4-Basis ruimtestaat'!I:I,'9-Vloeronderhoud'!B21,'4-Basis ruimtestaat'!L:L,"nio")</f>
        <v>522.71999933242785</v>
      </c>
      <c r="E21" s="415">
        <v>0</v>
      </c>
      <c r="F21" s="417">
        <f t="shared" si="3"/>
        <v>0</v>
      </c>
      <c r="G21" s="418" t="s">
        <v>177</v>
      </c>
      <c r="H21" s="415">
        <v>0</v>
      </c>
      <c r="I21" s="417">
        <f t="shared" si="1"/>
        <v>0</v>
      </c>
      <c r="J21" s="418" t="s">
        <v>929</v>
      </c>
      <c r="K21" s="417">
        <f t="shared" si="2"/>
        <v>0</v>
      </c>
    </row>
    <row r="22" spans="1:11">
      <c r="A22" s="224" t="s">
        <v>668</v>
      </c>
      <c r="B22" s="221" t="s">
        <v>635</v>
      </c>
      <c r="C22" s="221" t="s">
        <v>878</v>
      </c>
      <c r="D22" s="416">
        <f>SUMIFS('4-Basis ruimtestaat'!J:J,'4-Basis ruimtestaat'!B:B,'9-Vloeronderhoud'!A22,'4-Basis ruimtestaat'!I:I,'9-Vloeronderhoud'!B22)-SUMIFS('4-Basis ruimtestaat'!J:J,'4-Basis ruimtestaat'!B:B,'9-Vloeronderhoud'!A22,'4-Basis ruimtestaat'!I:I,'9-Vloeronderhoud'!B22,'4-Basis ruimtestaat'!L:L,"nio")</f>
        <v>1689.5399863791465</v>
      </c>
      <c r="E22" s="415">
        <v>0</v>
      </c>
      <c r="F22" s="417">
        <f t="shared" si="3"/>
        <v>0</v>
      </c>
      <c r="G22" s="418" t="s">
        <v>177</v>
      </c>
      <c r="H22" s="415">
        <v>0</v>
      </c>
      <c r="I22" s="417">
        <f t="shared" si="1"/>
        <v>0</v>
      </c>
      <c r="J22" s="418" t="s">
        <v>929</v>
      </c>
      <c r="K22" s="417">
        <f t="shared" si="2"/>
        <v>0</v>
      </c>
    </row>
    <row r="23" spans="1:11">
      <c r="A23" s="224" t="s">
        <v>662</v>
      </c>
      <c r="B23" s="221" t="s">
        <v>635</v>
      </c>
      <c r="C23" s="221" t="s">
        <v>878</v>
      </c>
      <c r="D23" s="416">
        <f>SUMIFS('4-Basis ruimtestaat'!J:J,'4-Basis ruimtestaat'!B:B,'9-Vloeronderhoud'!A23,'4-Basis ruimtestaat'!I:I,'9-Vloeronderhoud'!B23)-SUMIFS('4-Basis ruimtestaat'!J:J,'4-Basis ruimtestaat'!B:B,'9-Vloeronderhoud'!A23,'4-Basis ruimtestaat'!I:I,'9-Vloeronderhoud'!B23,'4-Basis ruimtestaat'!L:L,"nio")</f>
        <v>1473.9200000000003</v>
      </c>
      <c r="E23" s="415">
        <v>0</v>
      </c>
      <c r="F23" s="417">
        <f t="shared" si="3"/>
        <v>0</v>
      </c>
      <c r="G23" s="418" t="s">
        <v>177</v>
      </c>
      <c r="H23" s="415">
        <v>0</v>
      </c>
      <c r="I23" s="417">
        <f t="shared" si="1"/>
        <v>0</v>
      </c>
      <c r="J23" s="418" t="s">
        <v>929</v>
      </c>
      <c r="K23" s="417">
        <f t="shared" si="2"/>
        <v>0</v>
      </c>
    </row>
    <row r="24" spans="1:11">
      <c r="A24" s="224" t="s">
        <v>670</v>
      </c>
      <c r="B24" s="221" t="s">
        <v>635</v>
      </c>
      <c r="C24" s="221" t="s">
        <v>878</v>
      </c>
      <c r="D24" s="416">
        <f>SUMIFS('4-Basis ruimtestaat'!J:J,'4-Basis ruimtestaat'!B:B,'9-Vloeronderhoud'!A24,'4-Basis ruimtestaat'!I:I,'9-Vloeronderhoud'!B24)-SUMIFS('4-Basis ruimtestaat'!J:J,'4-Basis ruimtestaat'!B:B,'9-Vloeronderhoud'!A24,'4-Basis ruimtestaat'!I:I,'9-Vloeronderhoud'!B24,'4-Basis ruimtestaat'!L:L,"nio")</f>
        <v>55.66</v>
      </c>
      <c r="E24" s="415">
        <v>0</v>
      </c>
      <c r="F24" s="417">
        <f t="shared" si="3"/>
        <v>0</v>
      </c>
      <c r="G24" s="418" t="s">
        <v>177</v>
      </c>
      <c r="H24" s="415">
        <v>0</v>
      </c>
      <c r="I24" s="417">
        <f t="shared" si="1"/>
        <v>0</v>
      </c>
      <c r="J24" s="418" t="s">
        <v>929</v>
      </c>
      <c r="K24" s="417">
        <f t="shared" si="2"/>
        <v>0</v>
      </c>
    </row>
    <row r="25" spans="1:11">
      <c r="A25" s="224" t="s">
        <v>674</v>
      </c>
      <c r="B25" s="221" t="s">
        <v>635</v>
      </c>
      <c r="C25" s="221" t="s">
        <v>878</v>
      </c>
      <c r="D25" s="416">
        <f>SUMIFS('4-Basis ruimtestaat'!J:J,'4-Basis ruimtestaat'!B:B,'9-Vloeronderhoud'!A25,'4-Basis ruimtestaat'!I:I,'9-Vloeronderhoud'!B25)</f>
        <v>235.99999999999994</v>
      </c>
      <c r="E25" s="415">
        <v>0</v>
      </c>
      <c r="F25" s="417">
        <f t="shared" si="3"/>
        <v>0</v>
      </c>
      <c r="G25" s="418" t="s">
        <v>177</v>
      </c>
      <c r="H25" s="415">
        <v>0</v>
      </c>
      <c r="I25" s="417">
        <f t="shared" si="1"/>
        <v>0</v>
      </c>
      <c r="J25" s="418" t="s">
        <v>929</v>
      </c>
      <c r="K25" s="417">
        <f t="shared" si="2"/>
        <v>0</v>
      </c>
    </row>
    <row r="26" spans="1:11">
      <c r="A26" s="224" t="s">
        <v>669</v>
      </c>
      <c r="B26" s="221" t="s">
        <v>635</v>
      </c>
      <c r="C26" s="221" t="s">
        <v>878</v>
      </c>
      <c r="D26" s="416">
        <f>SUMIFS('4-Basis ruimtestaat'!J:J,'4-Basis ruimtestaat'!B:B,'9-Vloeronderhoud'!A26,'4-Basis ruimtestaat'!I:I,'9-Vloeronderhoud'!B26)-SUMIFS('4-Basis ruimtestaat'!J:J,'4-Basis ruimtestaat'!B:B,'9-Vloeronderhoud'!A26,'4-Basis ruimtestaat'!I:I,'9-Vloeronderhoud'!B26,'4-Basis ruimtestaat'!L:L,"nio")</f>
        <v>771.42000274658176</v>
      </c>
      <c r="E26" s="415">
        <v>0</v>
      </c>
      <c r="F26" s="417">
        <f t="shared" si="3"/>
        <v>0</v>
      </c>
      <c r="G26" s="418" t="s">
        <v>177</v>
      </c>
      <c r="H26" s="415">
        <v>0</v>
      </c>
      <c r="I26" s="417">
        <f t="shared" si="1"/>
        <v>0</v>
      </c>
      <c r="J26" s="418" t="s">
        <v>929</v>
      </c>
      <c r="K26" s="417">
        <f t="shared" si="2"/>
        <v>0</v>
      </c>
    </row>
    <row r="27" spans="1:11">
      <c r="B27" s="225"/>
      <c r="C27" s="225"/>
      <c r="D27" s="419"/>
      <c r="E27" s="419"/>
      <c r="F27" s="419"/>
      <c r="G27" s="419"/>
      <c r="H27" s="419"/>
      <c r="I27" s="419"/>
      <c r="J27" s="419"/>
      <c r="K27" s="419"/>
    </row>
    <row r="28" spans="1:11">
      <c r="A28" s="226" t="s">
        <v>8</v>
      </c>
      <c r="B28" s="227"/>
      <c r="C28" s="228"/>
      <c r="D28" s="420">
        <f>SUM(D11:D26)</f>
        <v>17265.779992697237</v>
      </c>
      <c r="E28" s="421"/>
      <c r="F28" s="488">
        <f>SUM(F11:F26)</f>
        <v>0</v>
      </c>
      <c r="G28" s="423"/>
      <c r="H28" s="421"/>
      <c r="I28" s="488">
        <f>SUM(I11:I26)</f>
        <v>0</v>
      </c>
      <c r="J28" s="423"/>
      <c r="K28" s="424">
        <f>SUM(K11:K26)</f>
        <v>0</v>
      </c>
    </row>
    <row r="30" spans="1:11" ht="15.6">
      <c r="A30" s="459" t="s">
        <v>879</v>
      </c>
    </row>
  </sheetData>
  <autoFilter ref="A10:X28" xr:uid="{00000000-0009-0000-0000-00000A000000}"/>
  <phoneticPr fontId="73" type="noConversion"/>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bdcc3f3-49a5-47c4-ae00-3e6a3f4b5f23">
      <Terms xmlns="http://schemas.microsoft.com/office/infopath/2007/PartnerControls"/>
    </lcf76f155ced4ddcb4097134ff3c332f>
    <TaxCatchAll xmlns="96af1940-cf19-4b50-92f4-053594182cfa" xsi:nil="true"/>
    <SharedWithUsers xmlns="96af1940-cf19-4b50-92f4-053594182cfa">
      <UserInfo>
        <DisplayName>Rob Toorenburgh</DisplayName>
        <AccountId>31</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E7FEEF69468C2459231C5C2532A4139" ma:contentTypeVersion="17" ma:contentTypeDescription="Een nieuw document maken." ma:contentTypeScope="" ma:versionID="d8baadc181a24d15544316897a3c4673">
  <xsd:schema xmlns:xsd="http://www.w3.org/2001/XMLSchema" xmlns:xs="http://www.w3.org/2001/XMLSchema" xmlns:p="http://schemas.microsoft.com/office/2006/metadata/properties" xmlns:ns2="2bdcc3f3-49a5-47c4-ae00-3e6a3f4b5f23" xmlns:ns3="96af1940-cf19-4b50-92f4-053594182cfa" targetNamespace="http://schemas.microsoft.com/office/2006/metadata/properties" ma:root="true" ma:fieldsID="39ab37b1a42b99bd5b57d0612af07570" ns2:_="" ns3:_="">
    <xsd:import namespace="2bdcc3f3-49a5-47c4-ae00-3e6a3f4b5f23"/>
    <xsd:import namespace="96af1940-cf19-4b50-92f4-053594182c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LengthInSeconds"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dcc3f3-49a5-47c4-ae00-3e6a3f4b5f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4b4020bc-0283-4725-b1f0-4778616379d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f1940-cf19-4b50-92f4-053594182cfa"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e6d17018-abf6-4532-b49d-1d7a4182fa97}" ma:internalName="TaxCatchAll" ma:showField="CatchAllData" ma:web="96af1940-cf19-4b50-92f4-053594182cf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3E4837-CE50-4A32-A54A-9639DA900BA8}">
  <ds:schemaRefs>
    <ds:schemaRef ds:uri="http://schemas.microsoft.com/office/2006/metadata/properties"/>
    <ds:schemaRef ds:uri="http://schemas.microsoft.com/office/infopath/2007/PartnerControls"/>
    <ds:schemaRef ds:uri="2bdcc3f3-49a5-47c4-ae00-3e6a3f4b5f23"/>
    <ds:schemaRef ds:uri="96af1940-cf19-4b50-92f4-053594182cfa"/>
  </ds:schemaRefs>
</ds:datastoreItem>
</file>

<file path=customXml/itemProps2.xml><?xml version="1.0" encoding="utf-8"?>
<ds:datastoreItem xmlns:ds="http://schemas.openxmlformats.org/officeDocument/2006/customXml" ds:itemID="{2CA38CD2-004F-4124-A658-D5780DD167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dcc3f3-49a5-47c4-ae00-3e6a3f4b5f23"/>
    <ds:schemaRef ds:uri="96af1940-cf19-4b50-92f4-053594182c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B9357A0-74EE-4EF5-91F0-DC5FEC2CAEE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10</vt:i4>
      </vt:variant>
      <vt:variant>
        <vt:lpstr>Benoemde bereiken</vt:lpstr>
      </vt:variant>
      <vt:variant>
        <vt:i4>17</vt:i4>
      </vt:variant>
    </vt:vector>
  </HeadingPairs>
  <TitlesOfParts>
    <vt:vector size="27" baseType="lpstr">
      <vt:lpstr>1-Uitgangspunten</vt:lpstr>
      <vt:lpstr>2-Kosten per locatie</vt:lpstr>
      <vt:lpstr>3-Productie normen</vt:lpstr>
      <vt:lpstr>4-Basis ruimtestaat</vt:lpstr>
      <vt:lpstr>5-Premies en opslagen</vt:lpstr>
      <vt:lpstr>6-Opbouw uurtarief productie</vt:lpstr>
      <vt:lpstr>7-Opbouw uurtarief toezicht</vt:lpstr>
      <vt:lpstr>8-Afroepprijs</vt:lpstr>
      <vt:lpstr>9-Vloeronderhoud</vt:lpstr>
      <vt:lpstr>10-Glasbewassing</vt:lpstr>
      <vt:lpstr>'1-Uitgangspunten'!_Hlk39130726</vt:lpstr>
      <vt:lpstr>'1-Uitgangspunten'!_Toc106114456</vt:lpstr>
      <vt:lpstr>'1-Uitgangspunten'!_Toc106114457</vt:lpstr>
      <vt:lpstr>'1-Uitgangspunten'!_Toc106114458</vt:lpstr>
      <vt:lpstr>'1-Uitgangspunten'!_Toc106114459</vt:lpstr>
      <vt:lpstr>'1-Uitgangspunten'!_Toc518445846</vt:lpstr>
      <vt:lpstr>'2-Kosten per locatie'!Afdrukbereik</vt:lpstr>
      <vt:lpstr>'4-Basis ruimtestaat'!Afdrukbereik</vt:lpstr>
      <vt:lpstr>'5-Premies en opslagen'!Afdrukbereik</vt:lpstr>
      <vt:lpstr>'6-Opbouw uurtarief productie'!Afdrukbereik</vt:lpstr>
      <vt:lpstr>'8-Afroepprijs'!Afdrukbereik</vt:lpstr>
      <vt:lpstr>'10-Glasbewassing'!Afdruktitels</vt:lpstr>
      <vt:lpstr>'2-Kosten per locatie'!Afdruktitels</vt:lpstr>
      <vt:lpstr>'4-Basis ruimtestaat'!Afdruktitels</vt:lpstr>
      <vt:lpstr>'6-Opbouw uurtarief productie'!Afdruktitels</vt:lpstr>
      <vt:lpstr>'8-Afroepprijs'!Afdruktitels</vt:lpstr>
      <vt:lpstr>'9-Vloeronderhoud'!Afdruktitels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Atir;r.toorenburgh@atir.nl</dc:creator>
  <cp:lastModifiedBy>Rob Toorenburgh</cp:lastModifiedBy>
  <cp:lastPrinted>2021-08-10T10:52:39Z</cp:lastPrinted>
  <dcterms:created xsi:type="dcterms:W3CDTF">1999-10-05T12:28:40Z</dcterms:created>
  <dcterms:modified xsi:type="dcterms:W3CDTF">2024-03-15T08:30:27Z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0x0101003E7FEEF69468C2459231C5C2532A4139</vt:lpwstr>
  </property>
  <property fmtid="{D5CDD505-2E9C-101B-9397-08002B2CF9AE}" pid="3" name="MediaServiceImageTags">
    <vt:lpwstr/>
  </property>
</Properties>
</file>