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19"/>
  <workbookPr defaultThemeVersion="124226"/>
  <mc:AlternateContent xmlns:mc="http://schemas.openxmlformats.org/markup-compatibility/2006">
    <mc:Choice Requires="x15">
      <x15ac:absPath xmlns:x15ac="http://schemas.microsoft.com/office/spreadsheetml/2010/11/ac" url="https://utrechtcloud.sharepoint.com/sites/AanbestedingenInkoop-encontractmanagement-Team-MO-Aanbestedingen/Gedeelde documenten/EA/2023FH018 EA Flexibele schil objectbeveiliging (vh 2023-FH-006)/05 Nota van Inlichtingen/"/>
    </mc:Choice>
  </mc:AlternateContent>
  <xr:revisionPtr revIDLastSave="0" documentId="8_{84AE6CCE-5160-4366-B1A2-A2B6DE52CEAC}" xr6:coauthVersionLast="47" xr6:coauthVersionMax="47" xr10:uidLastSave="{00000000-0000-0000-0000-000000000000}"/>
  <bookViews>
    <workbookView xWindow="-120" yWindow="-120" windowWidth="29040" windowHeight="15840" xr2:uid="{00000000-000D-0000-FFFF-FFFF00000000}"/>
  </bookViews>
  <sheets>
    <sheet name="Prijsformulier" sheetId="8" r:id="rId1"/>
    <sheet name="Uurtarieven" sheetId="7" r:id="rId2"/>
  </sheets>
  <definedNames>
    <definedName name="_xlnm.Print_Area" localSheetId="0">Prijsformulier!$A$1:$J$60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47" i="7" l="1"/>
  <c r="E47" i="7"/>
  <c r="F47" i="7"/>
  <c r="D46" i="7"/>
  <c r="E46" i="7"/>
  <c r="F46" i="7"/>
  <c r="D45" i="7"/>
  <c r="E45" i="7"/>
  <c r="F45" i="7"/>
  <c r="D44" i="7"/>
  <c r="E44" i="7"/>
  <c r="F44" i="7"/>
  <c r="D43" i="7"/>
  <c r="E43" i="7"/>
  <c r="F43" i="7"/>
  <c r="D42" i="7"/>
  <c r="E42" i="7"/>
  <c r="F42" i="7"/>
  <c r="D41" i="7"/>
  <c r="E41" i="7"/>
  <c r="F41" i="7"/>
  <c r="D40" i="7"/>
  <c r="E40" i="7"/>
  <c r="F40" i="7"/>
  <c r="C47" i="7"/>
  <c r="C46" i="7"/>
  <c r="C45" i="7"/>
  <c r="C44" i="7"/>
  <c r="C43" i="7"/>
  <c r="C42" i="7"/>
  <c r="C41" i="7"/>
  <c r="C40" i="7"/>
  <c r="D24" i="7"/>
  <c r="C30" i="7"/>
  <c r="C29" i="7"/>
  <c r="C28" i="7"/>
  <c r="C27" i="7"/>
  <c r="C26" i="7"/>
  <c r="C25" i="7"/>
  <c r="C24" i="7"/>
  <c r="E29" i="7"/>
  <c r="D29" i="7"/>
  <c r="E28" i="7"/>
  <c r="D28" i="7"/>
  <c r="E27" i="7"/>
  <c r="D27" i="7"/>
  <c r="E26" i="7"/>
  <c r="D26" i="7"/>
  <c r="D18" i="7"/>
  <c r="E18" i="7"/>
  <c r="D17" i="7"/>
  <c r="E17" i="7"/>
  <c r="D16" i="7"/>
  <c r="E16" i="7"/>
  <c r="D15" i="7"/>
  <c r="E15" i="7"/>
  <c r="E14" i="7"/>
  <c r="D14" i="7"/>
  <c r="D13" i="7"/>
  <c r="E13" i="7"/>
  <c r="D12" i="7"/>
  <c r="E12" i="7"/>
  <c r="C17" i="7"/>
  <c r="C16" i="7"/>
  <c r="C15" i="7"/>
  <c r="C14" i="7"/>
  <c r="C13" i="7"/>
  <c r="C12" i="7"/>
  <c r="C18" i="7"/>
  <c r="I39" i="8" l="1"/>
  <c r="I32" i="8"/>
  <c r="I33" i="8"/>
  <c r="I34" i="8"/>
  <c r="I23" i="8"/>
  <c r="I47" i="8"/>
  <c r="E47" i="8"/>
  <c r="E46" i="8"/>
  <c r="I46" i="8" s="1"/>
  <c r="E45" i="8"/>
  <c r="I14" i="8" l="1"/>
  <c r="I50" i="8"/>
  <c r="I49" i="8"/>
  <c r="I48" i="8"/>
  <c r="I45" i="8"/>
  <c r="I40" i="8"/>
  <c r="I26" i="8"/>
  <c r="I35" i="8"/>
  <c r="I15" i="8"/>
  <c r="I16" i="8"/>
  <c r="I17" i="8"/>
  <c r="E24" i="7"/>
  <c r="D25" i="7"/>
  <c r="E25" i="7"/>
  <c r="D30" i="7"/>
  <c r="E30" i="7"/>
  <c r="E25" i="8"/>
  <c r="I25" i="8" s="1"/>
  <c r="E23" i="8"/>
  <c r="E24" i="8"/>
  <c r="I24" i="8" s="1"/>
  <c r="I27" i="8" l="1"/>
  <c r="I18" i="8"/>
  <c r="I51" i="8"/>
  <c r="I53" i="8" l="1"/>
</calcChain>
</file>

<file path=xl/sharedStrings.xml><?xml version="1.0" encoding="utf-8"?>
<sst xmlns="http://schemas.openxmlformats.org/spreadsheetml/2006/main" count="162" uniqueCount="82">
  <si>
    <t xml:space="preserve">Prijsinvulformulier Flexibele dienstverlening objectbeveiliging </t>
  </si>
  <si>
    <t xml:space="preserve">Invulinstructie:
</t>
  </si>
  <si>
    <t xml:space="preserve">1. Alle grijze cellen dienen ingevuld te worden door inschrijver. Het is niet toegestaan wijzigingen toe te passen in het prijsformulier. </t>
  </si>
  <si>
    <t xml:space="preserve">2. Inschrijver mag geen wijzigingen aanbrengen in het model, zoals het toevoegen/verwijderen van regels. </t>
  </si>
  <si>
    <t xml:space="preserve">3. Aan de aantallen opgenomen in onderstaande zijn indicatief en kan inschrijver geen rechten aan ontlenen.  </t>
  </si>
  <si>
    <t>4. Inschrijver dient tabblad 2 uurtarieven ook in te vullen.</t>
  </si>
  <si>
    <t>5. Jellinek is berekend op basis van 2025</t>
  </si>
  <si>
    <t>Nee</t>
  </si>
  <si>
    <t xml:space="preserve">6. Het aantal feestdagen is gebaseerd op 2025. </t>
  </si>
  <si>
    <t xml:space="preserve">7. Alle uurtarieven ingevuld in onderstaande tabel zijn bindend. </t>
  </si>
  <si>
    <t xml:space="preserve">Aantal uren </t>
  </si>
  <si>
    <t xml:space="preserve">Werkbare dagen </t>
  </si>
  <si>
    <t>Uurtarief (Beveiliger met grijze pas)</t>
  </si>
  <si>
    <t xml:space="preserve">Totaal per jaar excl. BTW </t>
  </si>
  <si>
    <t>Inzet Jellinek (08:00-19:30 uur)</t>
  </si>
  <si>
    <t xml:space="preserve">N.v.t. </t>
  </si>
  <si>
    <t>08:00 tot 18:00 uur</t>
  </si>
  <si>
    <t>18:00 tot 19:30 uur</t>
  </si>
  <si>
    <t xml:space="preserve">06:00 - 07:00 uur </t>
  </si>
  <si>
    <t>Maandag - Vrijdag (5 dagen)</t>
  </si>
  <si>
    <t xml:space="preserve">Zaterdag </t>
  </si>
  <si>
    <t>Zondag</t>
  </si>
  <si>
    <t>Feestdagen</t>
  </si>
  <si>
    <t>Totaalprijs Jellinek (1 jaar)</t>
  </si>
  <si>
    <t>Inzet GU algemeen (06:00-22:00 uur)</t>
  </si>
  <si>
    <t xml:space="preserve">06:00 tot 07:00 uur </t>
  </si>
  <si>
    <t>07:00 tot 18:00 uur</t>
  </si>
  <si>
    <t>18:00 tot 22:00 uur</t>
  </si>
  <si>
    <t>Maandag - Vrijdag (5 dagen) - Basis aanvraag</t>
  </si>
  <si>
    <t>Maandag - Vrijdag (5 dagen) - Ad hoc A</t>
  </si>
  <si>
    <t>Maandag - Vrijdag (5 dagen) - Ad hoc B</t>
  </si>
  <si>
    <t>Totaalprijs GU algemeen (1 jaar)</t>
  </si>
  <si>
    <t>Uurtarief (Beveiliger met blauwe pas)</t>
  </si>
  <si>
    <t xml:space="preserve">Inzet GU evenementen </t>
  </si>
  <si>
    <t xml:space="preserve">07:00 tot 18:00 </t>
  </si>
  <si>
    <t xml:space="preserve">Maandag - Vrijdag (5 dagen)  </t>
  </si>
  <si>
    <t xml:space="preserve">Zondag </t>
  </si>
  <si>
    <t>Totaalprijs GU evenementen (1 jaar)</t>
  </si>
  <si>
    <t xml:space="preserve">Inzet GU Brandwacht (24/7) </t>
  </si>
  <si>
    <t>Uurtarief (Brandwacht)</t>
  </si>
  <si>
    <t>Totaalprijs GU Brandwacht (1 jaar)</t>
  </si>
  <si>
    <t>Uurtarief (Centralist)</t>
  </si>
  <si>
    <t>Inzet GU Centralist (24 uur p.dag)</t>
  </si>
  <si>
    <t xml:space="preserve">00:00 tot 07:00 </t>
  </si>
  <si>
    <t xml:space="preserve">07:00 tot 18:00 uur </t>
  </si>
  <si>
    <t>18:00 tot 24:00 uur</t>
  </si>
  <si>
    <t>Totaalprijs GU centralist (1 jaar)</t>
  </si>
  <si>
    <t>Totaalprijs per jaar, beoordelingspijs</t>
  </si>
  <si>
    <t xml:space="preserve">Gunningscriterium 4: Percentage inzet Social Return </t>
  </si>
  <si>
    <t>Inschrijver</t>
  </si>
  <si>
    <t>Datum</t>
  </si>
  <si>
    <t xml:space="preserve">Handtekening </t>
  </si>
  <si>
    <t>Uurtarieven</t>
  </si>
  <si>
    <t>1. Onderstaande uurtarieven zijn bindend gedurende de looptijd van de overeenkomst en worden door de gemeente beoordeeld op marktconformiteit. De uurtarieven kunnen enkel geïndexeerd worden volgens de bepaling in het Programma van Eisen.</t>
  </si>
  <si>
    <t>2. De uurtarieven dienen overeen te komen met de opgegeven uurtarieven in het prijsformulier (tabblad 1).</t>
  </si>
  <si>
    <t xml:space="preserve">3. Alle grijze cellen dienen ingevuld te worden door inschrijver. Het is niet toegestaan wijzigingen toe te passen in het prijsformulier. </t>
  </si>
  <si>
    <t>Soort dienst - Beveiliger algemeen</t>
  </si>
  <si>
    <t xml:space="preserve">Toeslagen CAO </t>
  </si>
  <si>
    <t>Basis aanvraag</t>
  </si>
  <si>
    <t>Ad hoc A aanvraag</t>
  </si>
  <si>
    <t>Ad hoc B aanvraag</t>
  </si>
  <si>
    <t>Aanvraag van de gemeente</t>
  </si>
  <si>
    <t xml:space="preserve">&gt; 7 dagen voor start dienst </t>
  </si>
  <si>
    <t xml:space="preserve">2-7 dagen voor start dienst  </t>
  </si>
  <si>
    <t>&lt; 2 dagen (48 uur) voor start dienst</t>
  </si>
  <si>
    <t xml:space="preserve">Dag (Ma t/m vrij 07.00-18.00 uur) </t>
  </si>
  <si>
    <t>N.v.t. CAO basis uurloon</t>
  </si>
  <si>
    <t>Avond (Ma t/m vrij 18.00-24.00 uur)</t>
  </si>
  <si>
    <t>Weekeind, tussen zaterdag 0:00 uur en zondag 24:00 uur</t>
  </si>
  <si>
    <t>Feestdagen doordeweeks 
Ma t/m vrij 00.00 - 07.00 uur (50% + 20%)</t>
  </si>
  <si>
    <t>Feestdagen doordeweeks 
Ma t/m vrij 18.00 - 24.00 uur (50% + 10%)</t>
  </si>
  <si>
    <t>Feestdagen weekend 
Za en zo 00.00 - 24.00 uur (50% + 35%)</t>
  </si>
  <si>
    <t>Oudejaarsdag na 16:00 uur</t>
  </si>
  <si>
    <t>Soort dienst - Centralist</t>
  </si>
  <si>
    <t xml:space="preserve">Soort dienst - Brandwacht </t>
  </si>
  <si>
    <t xml:space="preserve">Soort dienst - Basis aanvraag </t>
  </si>
  <si>
    <t>Beveiliger algemeen</t>
  </si>
  <si>
    <t>Evenementen beveiliger</t>
  </si>
  <si>
    <t>Brandwacht</t>
  </si>
  <si>
    <t>Centralist</t>
  </si>
  <si>
    <t>Dag (Ma t/m vrij 07.00-18.00 uur)</t>
  </si>
  <si>
    <t>Nacht (Ma t/m vrij 00.00-07.00 uur)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</si>
</sst>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 &quot;€&quot;\ * #,##0.00_ ;_ &quot;€&quot;\ * \-#,##0.00_ ;_ &quot;€&quot;\ * &quot;-&quot;??_ ;_ @_ "/>
    <numFmt numFmtId="43" formatCode="_ * #,##0.00_ ;_ * \-#,##0.00_ ;_ * &quot;-&quot;??_ ;_ @_ "/>
    <numFmt numFmtId="164" formatCode="_-[$€]\ * #,##0.00_-;_-[$€]\ * #,##0.00\-;_-[$€]\ * &quot;-&quot;??_-;_-@_-"/>
    <numFmt numFmtId="165" formatCode="&quot;€&quot;\ #,##0.00"/>
    <numFmt numFmtId="166" formatCode="#,##0.0"/>
    <numFmt numFmtId="167" formatCode="_-* #,##0.00_-;_-* #,##0.00\-;_-* &quot;-&quot;??_-;_-@_-"/>
  </numFmts>
  <fonts count="17">
    <font>
      <sz val="10"/>
      <name val="Arial"/>
      <family val="2"/>
    </font>
    <font>
      <sz val="11"/>
      <color theme="1"/>
      <name val="Calibri"/>
      <family val="2"/>
      <scheme val="minor"/>
    </font>
    <font>
      <sz val="9"/>
      <color theme="1"/>
      <name val="Lucida Sans Unicode"/>
      <family val="2"/>
    </font>
    <font>
      <sz val="9"/>
      <color theme="1"/>
      <name val="Lucida Sans Unicode"/>
      <family val="2"/>
    </font>
    <font>
      <sz val="10"/>
      <name val="Arial"/>
      <family val="2"/>
    </font>
    <font>
      <sz val="8"/>
      <name val="Arial"/>
      <family val="2"/>
    </font>
    <font>
      <sz val="10"/>
      <color theme="1"/>
      <name val="Arial"/>
      <family val="2"/>
    </font>
    <font>
      <i/>
      <sz val="10"/>
      <color theme="1"/>
      <name val="Arial"/>
      <family val="2"/>
    </font>
    <font>
      <b/>
      <sz val="10"/>
      <color theme="0"/>
      <name val="Arial"/>
      <family val="2"/>
    </font>
    <font>
      <b/>
      <sz val="16"/>
      <color rgb="FFCC0000"/>
      <name val="Arial"/>
      <family val="2"/>
    </font>
    <font>
      <sz val="10"/>
      <color rgb="FFFF0000"/>
      <name val="Arial"/>
      <family val="2"/>
    </font>
    <font>
      <i/>
      <sz val="10"/>
      <name val="Arial"/>
      <family val="2"/>
    </font>
    <font>
      <b/>
      <sz val="10"/>
      <color rgb="FFFFFFFF"/>
      <name val="Arial"/>
      <family val="2"/>
    </font>
    <font>
      <b/>
      <sz val="11"/>
      <color rgb="FFFFB70B"/>
      <name val="Arial"/>
      <family val="2"/>
    </font>
    <font>
      <b/>
      <sz val="10"/>
      <color rgb="FFFF0000"/>
      <name val="Arial"/>
      <family val="2"/>
    </font>
    <font>
      <b/>
      <sz val="10"/>
      <name val="Arial"/>
      <family val="2"/>
    </font>
    <font>
      <sz val="10"/>
      <color rgb="FFCC0000"/>
      <name val="Arial"/>
      <family val="2"/>
    </font>
  </fonts>
  <fills count="6">
    <fill>
      <patternFill patternType="none"/>
    </fill>
    <fill>
      <patternFill patternType="gray125"/>
    </fill>
    <fill>
      <patternFill patternType="solid">
        <fgColor theme="0"/>
        <bgColor indexed="64"/>
      </patternFill>
    </fill>
    <fill>
      <patternFill patternType="solid">
        <fgColor rgb="FFCC0000"/>
        <bgColor indexed="64"/>
      </patternFill>
    </fill>
    <fill>
      <patternFill patternType="solid">
        <fgColor theme="0" tint="-0.249977111117893"/>
        <bgColor indexed="64"/>
      </patternFill>
    </fill>
    <fill>
      <patternFill patternType="solid">
        <fgColor rgb="FFFFB70B"/>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s>
  <cellStyleXfs count="17">
    <xf numFmtId="0" fontId="0" fillId="0" borderId="0"/>
    <xf numFmtId="16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0" fontId="3" fillId="0" borderId="0"/>
    <xf numFmtId="44" fontId="4" fillId="0" borderId="0" applyFont="0" applyFill="0" applyBorder="0" applyAlignment="0" applyProtection="0"/>
    <xf numFmtId="0" fontId="2" fillId="0" borderId="0"/>
    <xf numFmtId="0" fontId="1" fillId="0" borderId="0"/>
    <xf numFmtId="44" fontId="1" fillId="0" borderId="0" applyFont="0" applyFill="0" applyBorder="0" applyAlignment="0" applyProtection="0"/>
    <xf numFmtId="164" fontId="4" fillId="0" borderId="0" applyFont="0" applyFill="0" applyBorder="0" applyAlignment="0" applyProtection="0"/>
    <xf numFmtId="0" fontId="1" fillId="0" borderId="0"/>
    <xf numFmtId="167" fontId="4" fillId="0" borderId="0" applyFont="0" applyFill="0" applyBorder="0" applyAlignment="0" applyProtection="0"/>
  </cellStyleXfs>
  <cellXfs count="70">
    <xf numFmtId="0" fontId="0" fillId="0" borderId="0" xfId="0"/>
    <xf numFmtId="0" fontId="0" fillId="2" borderId="0" xfId="0" applyFill="1"/>
    <xf numFmtId="0" fontId="0" fillId="2" borderId="0" xfId="0" applyFill="1" applyAlignment="1">
      <alignment horizontal="center"/>
    </xf>
    <xf numFmtId="0" fontId="7" fillId="2" borderId="0" xfId="0" applyFont="1" applyFill="1" applyAlignment="1">
      <alignment horizontal="left"/>
    </xf>
    <xf numFmtId="0" fontId="8" fillId="3" borderId="1" xfId="0" applyFont="1" applyFill="1" applyBorder="1"/>
    <xf numFmtId="0" fontId="8" fillId="3" borderId="1" xfId="0" applyFont="1" applyFill="1" applyBorder="1" applyAlignment="1">
      <alignment horizontal="center"/>
    </xf>
    <xf numFmtId="0" fontId="0" fillId="2" borderId="1" xfId="0" applyFill="1" applyBorder="1"/>
    <xf numFmtId="165" fontId="0" fillId="4" borderId="1" xfId="0" applyNumberFormat="1" applyFill="1" applyBorder="1"/>
    <xf numFmtId="0" fontId="11" fillId="2" borderId="1" xfId="0" applyFont="1" applyFill="1" applyBorder="1"/>
    <xf numFmtId="3" fontId="11" fillId="2" borderId="1" xfId="0" applyNumberFormat="1" applyFont="1" applyFill="1" applyBorder="1" applyAlignment="1">
      <alignment horizontal="left"/>
    </xf>
    <xf numFmtId="0" fontId="11" fillId="0" borderId="0" xfId="0" applyFont="1"/>
    <xf numFmtId="0" fontId="11" fillId="2" borderId="0" xfId="0" applyFont="1" applyFill="1"/>
    <xf numFmtId="0" fontId="0" fillId="2" borderId="1" xfId="0" applyFill="1" applyBorder="1" applyAlignment="1">
      <alignment horizontal="left"/>
    </xf>
    <xf numFmtId="0" fontId="0" fillId="0" borderId="1" xfId="0" applyBorder="1"/>
    <xf numFmtId="165" fontId="0" fillId="0" borderId="0" xfId="0" applyNumberFormat="1"/>
    <xf numFmtId="166" fontId="0" fillId="0" borderId="1" xfId="0" applyNumberFormat="1" applyBorder="1"/>
    <xf numFmtId="0" fontId="0" fillId="2" borderId="0" xfId="0" applyFill="1" applyAlignment="1">
      <alignment horizontal="left"/>
    </xf>
    <xf numFmtId="0" fontId="10" fillId="0" borderId="0" xfId="0" applyFont="1"/>
    <xf numFmtId="165" fontId="8" fillId="5" borderId="1" xfId="0" applyNumberFormat="1" applyFont="1" applyFill="1" applyBorder="1"/>
    <xf numFmtId="0" fontId="8" fillId="0" borderId="0" xfId="0" applyFont="1" applyAlignment="1">
      <alignment horizontal="left"/>
    </xf>
    <xf numFmtId="165" fontId="8" fillId="0" borderId="0" xfId="0" applyNumberFormat="1" applyFont="1"/>
    <xf numFmtId="0" fontId="8" fillId="3" borderId="2" xfId="0" applyFont="1" applyFill="1" applyBorder="1" applyAlignment="1">
      <alignment horizontal="center"/>
    </xf>
    <xf numFmtId="0" fontId="6" fillId="2" borderId="0" xfId="0" applyFont="1" applyFill="1" applyAlignment="1">
      <alignment horizontal="left" vertical="top" wrapText="1"/>
    </xf>
    <xf numFmtId="3" fontId="0" fillId="0" borderId="1" xfId="0" applyNumberFormat="1" applyBorder="1" applyAlignment="1">
      <alignment horizontal="center"/>
    </xf>
    <xf numFmtId="0" fontId="6" fillId="2" borderId="0" xfId="0" applyFont="1" applyFill="1" applyAlignment="1">
      <alignment horizontal="left" vertical="top"/>
    </xf>
    <xf numFmtId="9" fontId="0" fillId="4" borderId="1" xfId="0" applyNumberFormat="1" applyFill="1" applyBorder="1"/>
    <xf numFmtId="0" fontId="8" fillId="5" borderId="1" xfId="0" applyFont="1" applyFill="1" applyBorder="1" applyAlignment="1">
      <alignment horizontal="left"/>
    </xf>
    <xf numFmtId="0" fontId="12" fillId="5" borderId="1" xfId="0" applyFont="1" applyFill="1" applyBorder="1" applyAlignment="1">
      <alignment horizontal="left"/>
    </xf>
    <xf numFmtId="0" fontId="8" fillId="5" borderId="5" xfId="0" applyFont="1" applyFill="1" applyBorder="1" applyAlignment="1">
      <alignment horizontal="left"/>
    </xf>
    <xf numFmtId="0" fontId="8" fillId="3" borderId="2" xfId="0" applyFont="1" applyFill="1" applyBorder="1"/>
    <xf numFmtId="0" fontId="14" fillId="0" borderId="0" xfId="0" applyFont="1" applyAlignment="1">
      <alignment horizontal="left"/>
    </xf>
    <xf numFmtId="0" fontId="8" fillId="3" borderId="8" xfId="0" applyFont="1" applyFill="1" applyBorder="1"/>
    <xf numFmtId="165" fontId="0" fillId="4" borderId="1" xfId="0" applyNumberFormat="1" applyFill="1" applyBorder="1" applyAlignment="1">
      <alignment horizontal="center"/>
    </xf>
    <xf numFmtId="0" fontId="16" fillId="0" borderId="0" xfId="0" applyFont="1"/>
    <xf numFmtId="9" fontId="0" fillId="2" borderId="1" xfId="0" applyNumberFormat="1" applyFill="1" applyBorder="1" applyAlignment="1">
      <alignment horizontal="left"/>
    </xf>
    <xf numFmtId="9" fontId="0" fillId="2" borderId="0" xfId="0" applyNumberFormat="1" applyFill="1" applyAlignment="1">
      <alignment horizontal="left"/>
    </xf>
    <xf numFmtId="165" fontId="0" fillId="0" borderId="1" xfId="0" applyNumberFormat="1" applyBorder="1"/>
    <xf numFmtId="0" fontId="6" fillId="0" borderId="0" xfId="0" applyFont="1" applyAlignment="1">
      <alignment horizontal="left" vertical="top"/>
    </xf>
    <xf numFmtId="165" fontId="0" fillId="0" borderId="1" xfId="0" applyNumberFormat="1" applyBorder="1" applyAlignment="1">
      <alignment horizontal="center"/>
    </xf>
    <xf numFmtId="0" fontId="0" fillId="0" borderId="10" xfId="0" applyBorder="1"/>
    <xf numFmtId="165" fontId="15" fillId="5" borderId="1" xfId="0" applyNumberFormat="1" applyFont="1" applyFill="1" applyBorder="1"/>
    <xf numFmtId="165" fontId="0" fillId="0" borderId="0" xfId="0" applyNumberFormat="1" applyAlignment="1">
      <alignment horizontal="center"/>
    </xf>
    <xf numFmtId="9" fontId="0" fillId="0" borderId="1" xfId="0" applyNumberFormat="1" applyBorder="1" applyAlignment="1">
      <alignment horizontal="left"/>
    </xf>
    <xf numFmtId="0" fontId="0" fillId="0" borderId="1" xfId="0" applyBorder="1" applyAlignment="1">
      <alignment horizontal="left" wrapText="1"/>
    </xf>
    <xf numFmtId="0" fontId="8" fillId="3" borderId="1" xfId="0" applyFont="1" applyFill="1" applyBorder="1" applyAlignment="1">
      <alignment horizontal="center" vertical="top"/>
    </xf>
    <xf numFmtId="165" fontId="0" fillId="4" borderId="3" xfId="0" applyNumberFormat="1" applyFill="1" applyBorder="1" applyAlignment="1">
      <alignment horizontal="center"/>
    </xf>
    <xf numFmtId="165" fontId="0" fillId="4" borderId="4" xfId="0" applyNumberFormat="1" applyFill="1" applyBorder="1" applyAlignment="1">
      <alignment horizontal="center"/>
    </xf>
    <xf numFmtId="0" fontId="8" fillId="3" borderId="7" xfId="0" applyFont="1" applyFill="1" applyBorder="1" applyAlignment="1">
      <alignment horizontal="center" vertical="center"/>
    </xf>
    <xf numFmtId="0" fontId="8" fillId="3" borderId="8" xfId="0" applyFont="1" applyFill="1" applyBorder="1" applyAlignment="1">
      <alignment horizontal="center" vertical="center"/>
    </xf>
    <xf numFmtId="0" fontId="8" fillId="3" borderId="3" xfId="0" applyFont="1" applyFill="1" applyBorder="1" applyAlignment="1">
      <alignment horizontal="center"/>
    </xf>
    <xf numFmtId="0" fontId="8" fillId="3" borderId="4" xfId="0" applyFont="1" applyFill="1" applyBorder="1" applyAlignment="1">
      <alignment horizontal="center"/>
    </xf>
    <xf numFmtId="0" fontId="8" fillId="3" borderId="5" xfId="0" applyFont="1" applyFill="1" applyBorder="1" applyAlignment="1">
      <alignment horizontal="center"/>
    </xf>
    <xf numFmtId="0" fontId="8" fillId="3" borderId="10" xfId="0" applyFont="1" applyFill="1" applyBorder="1" applyAlignment="1">
      <alignment horizontal="center" vertical="center"/>
    </xf>
    <xf numFmtId="0" fontId="8" fillId="3" borderId="11" xfId="0" applyFont="1" applyFill="1" applyBorder="1" applyAlignment="1">
      <alignment horizontal="center" vertical="center"/>
    </xf>
    <xf numFmtId="0" fontId="8" fillId="3" borderId="1" xfId="0" applyFont="1" applyFill="1" applyBorder="1" applyAlignment="1">
      <alignment horizontal="center"/>
    </xf>
    <xf numFmtId="166" fontId="0" fillId="0" borderId="3" xfId="0" applyNumberFormat="1" applyBorder="1" applyAlignment="1">
      <alignment horizontal="center"/>
    </xf>
    <xf numFmtId="166" fontId="0" fillId="0" borderId="4" xfId="0" applyNumberFormat="1" applyBorder="1" applyAlignment="1">
      <alignment horizontal="center"/>
    </xf>
    <xf numFmtId="166" fontId="0" fillId="0" borderId="5" xfId="0" applyNumberFormat="1" applyBorder="1" applyAlignment="1">
      <alignment horizontal="center"/>
    </xf>
    <xf numFmtId="0" fontId="0" fillId="4" borderId="1" xfId="0" applyFill="1" applyBorder="1" applyAlignment="1">
      <alignment horizontal="center"/>
    </xf>
    <xf numFmtId="0" fontId="8" fillId="3" borderId="1" xfId="0" applyFont="1" applyFill="1" applyBorder="1" applyAlignment="1">
      <alignment horizontal="center" vertical="center"/>
    </xf>
    <xf numFmtId="0" fontId="8" fillId="5" borderId="1" xfId="0" applyFont="1" applyFill="1" applyBorder="1" applyAlignment="1">
      <alignment horizontal="left"/>
    </xf>
    <xf numFmtId="0" fontId="15" fillId="5" borderId="1" xfId="0" applyFont="1" applyFill="1" applyBorder="1" applyAlignment="1">
      <alignment horizontal="left"/>
    </xf>
    <xf numFmtId="0" fontId="9" fillId="2" borderId="0" xfId="0" applyFont="1" applyFill="1" applyAlignment="1">
      <alignment horizontal="left"/>
    </xf>
    <xf numFmtId="0" fontId="13" fillId="2" borderId="0" xfId="0" applyFont="1" applyFill="1" applyAlignment="1">
      <alignment horizontal="left"/>
    </xf>
    <xf numFmtId="0" fontId="12" fillId="5" borderId="1" xfId="0" applyFont="1" applyFill="1" applyBorder="1" applyAlignment="1">
      <alignment horizontal="left"/>
    </xf>
    <xf numFmtId="0" fontId="8" fillId="5" borderId="3" xfId="0" applyFont="1" applyFill="1" applyBorder="1" applyAlignment="1">
      <alignment horizontal="left"/>
    </xf>
    <xf numFmtId="0" fontId="8" fillId="5" borderId="4" xfId="0" applyFont="1" applyFill="1" applyBorder="1" applyAlignment="1">
      <alignment horizontal="left"/>
    </xf>
    <xf numFmtId="0" fontId="8" fillId="5" borderId="5" xfId="0" applyFont="1" applyFill="1" applyBorder="1" applyAlignment="1">
      <alignment horizontal="left"/>
    </xf>
    <xf numFmtId="0" fontId="8" fillId="3" borderId="6" xfId="0" applyFont="1" applyFill="1" applyBorder="1" applyAlignment="1">
      <alignment horizontal="center"/>
    </xf>
    <xf numFmtId="0" fontId="8" fillId="3" borderId="9" xfId="0" applyFont="1" applyFill="1" applyBorder="1" applyAlignment="1">
      <alignment horizontal="center"/>
    </xf>
  </cellXfs>
  <cellStyles count="17">
    <cellStyle name="Euro" xfId="1" xr:uid="{00000000-0005-0000-0000-000000000000}"/>
    <cellStyle name="Euro 2" xfId="14" xr:uid="{0D153101-6CB7-4177-BF8B-AF2BBE6EF916}"/>
    <cellStyle name="Komma 2" xfId="2" xr:uid="{00000000-0005-0000-0000-000001000000}"/>
    <cellStyle name="Komma 2 2" xfId="3" xr:uid="{00000000-0005-0000-0000-000002000000}"/>
    <cellStyle name="Komma 3" xfId="4" xr:uid="{00000000-0005-0000-0000-000003000000}"/>
    <cellStyle name="Komma 4" xfId="16" xr:uid="{46D72C33-2508-465C-BF59-7F38FF1512B9}"/>
    <cellStyle name="Procent 2" xfId="5" xr:uid="{00000000-0005-0000-0000-000004000000}"/>
    <cellStyle name="Procent 2 2" xfId="6" xr:uid="{00000000-0005-0000-0000-000005000000}"/>
    <cellStyle name="Procent 3" xfId="7" xr:uid="{00000000-0005-0000-0000-000006000000}"/>
    <cellStyle name="Standaard" xfId="0" builtinId="0"/>
    <cellStyle name="Standaard 2" xfId="8" xr:uid="{00000000-0005-0000-0000-000008000000}"/>
    <cellStyle name="Standaard 3" xfId="9" xr:uid="{00000000-0005-0000-0000-000009000000}"/>
    <cellStyle name="Standaard 3 2" xfId="15" xr:uid="{68EDF23A-5DFA-414D-8D66-1A386845BC40}"/>
    <cellStyle name="Standaard 4" xfId="11" xr:uid="{00000000-0005-0000-0000-00000A000000}"/>
    <cellStyle name="Standaard 5" xfId="12" xr:uid="{3B1772E2-2BBF-435D-8FD4-766B6FC655F9}"/>
    <cellStyle name="Valuta 2" xfId="10" xr:uid="{00000000-0005-0000-0000-00000C000000}"/>
    <cellStyle name="Valuta 3" xfId="13" xr:uid="{0E7BBDCF-686C-4253-AC12-1A1F7F4B4AB1}"/>
  </cellStyles>
  <dxfs count="0"/>
  <tableStyles count="0" defaultTableStyle="TableStyleMedium2" defaultPivotStyle="PivotStyleLight16"/>
  <colors>
    <mruColors>
      <color rgb="FFCC0000"/>
      <color rgb="FFFFB70B"/>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9</xdr:col>
      <xdr:colOff>344367</xdr:colOff>
      <xdr:row>0</xdr:row>
      <xdr:rowOff>131885</xdr:rowOff>
    </xdr:from>
    <xdr:to>
      <xdr:col>9</xdr:col>
      <xdr:colOff>1771628</xdr:colOff>
      <xdr:row>4</xdr:row>
      <xdr:rowOff>129736</xdr:rowOff>
    </xdr:to>
    <xdr:pic>
      <xdr:nvPicPr>
        <xdr:cNvPr id="2" name="Afbeelding 1" descr="Logo Gemeente Utrecht">
          <a:extLst>
            <a:ext uri="{FF2B5EF4-FFF2-40B4-BE49-F238E27FC236}">
              <a16:creationId xmlns:a16="http://schemas.microsoft.com/office/drawing/2014/main" id="{4D3F3DBF-32F5-4D3A-BBCF-1C019FBDA29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898067" y="131885"/>
          <a:ext cx="1427261" cy="740801"/>
        </a:xfrm>
        <a:prstGeom prst="rect">
          <a:avLst/>
        </a:prstGeom>
        <a:noFill/>
        <a:ln>
          <a:noFill/>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19C448-B097-4308-9835-603F6E97169C}">
  <sheetPr>
    <pageSetUpPr fitToPage="1"/>
  </sheetPr>
  <dimension ref="A1:AP60"/>
  <sheetViews>
    <sheetView showGridLines="0" tabSelected="1" topLeftCell="A47" zoomScale="98" zoomScaleNormal="98" workbookViewId="0">
      <selection activeCell="D66" sqref="C58:E66"/>
    </sheetView>
  </sheetViews>
  <sheetFormatPr defaultRowHeight="12.75"/>
  <cols>
    <col min="1" max="1" width="40.85546875" customWidth="1"/>
    <col min="2" max="4" width="25.7109375" customWidth="1"/>
    <col min="5" max="5" width="28.7109375" customWidth="1"/>
    <col min="6" max="8" width="21.7109375" customWidth="1"/>
    <col min="9" max="9" width="28.7109375" customWidth="1"/>
    <col min="10" max="10" width="29.7109375" customWidth="1"/>
    <col min="11" max="11" width="15.140625" bestFit="1" customWidth="1"/>
    <col min="12" max="12" width="25.28515625" bestFit="1" customWidth="1"/>
  </cols>
  <sheetData>
    <row r="1" spans="1:42" ht="20.25">
      <c r="A1" s="62" t="s">
        <v>0</v>
      </c>
      <c r="B1" s="62"/>
      <c r="C1" s="62"/>
      <c r="D1" s="62"/>
      <c r="E1" s="62"/>
      <c r="F1" s="62"/>
      <c r="G1" s="62"/>
      <c r="H1" s="62"/>
      <c r="I1" s="62"/>
      <c r="J1" s="62"/>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row>
    <row r="2" spans="1:42">
      <c r="A2" s="3"/>
      <c r="B2" s="3"/>
      <c r="C2" s="3"/>
      <c r="D2" s="3"/>
      <c r="E2" s="2"/>
      <c r="F2" s="2"/>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row>
    <row r="3" spans="1:42" ht="12.75" customHeight="1">
      <c r="A3" s="63" t="s">
        <v>1</v>
      </c>
      <c r="B3" s="63"/>
      <c r="C3" s="63"/>
      <c r="D3" s="63"/>
      <c r="E3" s="63"/>
      <c r="F3" s="63"/>
      <c r="G3" s="63"/>
      <c r="H3" s="63"/>
      <c r="I3" s="63"/>
      <c r="J3" s="63"/>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row>
    <row r="4" spans="1:42">
      <c r="A4" s="24" t="s">
        <v>2</v>
      </c>
      <c r="B4" s="24"/>
      <c r="C4" s="22"/>
      <c r="D4" s="22"/>
      <c r="E4" s="22"/>
      <c r="F4" s="22"/>
      <c r="G4" s="22"/>
      <c r="H4" s="22"/>
      <c r="I4" s="22"/>
      <c r="J4" s="22"/>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row>
    <row r="5" spans="1:42">
      <c r="A5" s="24" t="s">
        <v>3</v>
      </c>
      <c r="B5" s="24"/>
      <c r="C5" s="22"/>
      <c r="D5" s="22"/>
      <c r="E5" s="22"/>
      <c r="F5" s="22"/>
      <c r="G5" s="22"/>
      <c r="H5" s="22"/>
      <c r="I5" s="22"/>
      <c r="J5" s="22"/>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row>
    <row r="6" spans="1:42">
      <c r="A6" s="1" t="s">
        <v>4</v>
      </c>
      <c r="B6" s="1"/>
      <c r="C6" s="22"/>
      <c r="D6" s="22"/>
      <c r="E6" s="22"/>
      <c r="F6" s="22"/>
      <c r="G6" s="22"/>
      <c r="H6" s="22"/>
      <c r="I6" s="22"/>
      <c r="J6" s="22"/>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row>
    <row r="7" spans="1:42">
      <c r="A7" s="1" t="s">
        <v>5</v>
      </c>
      <c r="B7" s="1"/>
      <c r="C7" s="22"/>
      <c r="D7" s="22"/>
      <c r="E7" s="22"/>
      <c r="F7" s="22"/>
      <c r="G7" s="22"/>
      <c r="H7" s="22"/>
      <c r="I7" s="22"/>
      <c r="J7" s="22"/>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row>
    <row r="8" spans="1:42">
      <c r="A8" s="1" t="s">
        <v>6</v>
      </c>
      <c r="B8" s="1"/>
      <c r="C8" s="1"/>
      <c r="D8" s="1"/>
      <c r="E8" s="2"/>
      <c r="F8" s="2"/>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t="s">
        <v>7</v>
      </c>
      <c r="AL8" s="1"/>
      <c r="AM8" s="1"/>
      <c r="AN8" s="1"/>
      <c r="AO8" s="1"/>
      <c r="AP8" s="1"/>
    </row>
    <row r="9" spans="1:42">
      <c r="A9" s="1" t="s">
        <v>8</v>
      </c>
      <c r="B9" s="1"/>
      <c r="C9" s="1"/>
      <c r="D9" s="1"/>
      <c r="E9" s="2"/>
      <c r="F9" s="2"/>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row>
    <row r="10" spans="1:42">
      <c r="A10" s="1" t="s">
        <v>9</v>
      </c>
      <c r="B10" s="1"/>
      <c r="C10" s="1"/>
      <c r="D10" s="1"/>
      <c r="E10" s="2"/>
      <c r="F10" s="2"/>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row>
    <row r="11" spans="1:42">
      <c r="C11" s="1"/>
      <c r="D11" s="1"/>
      <c r="E11" s="2"/>
      <c r="F11" s="2"/>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row>
    <row r="12" spans="1:42">
      <c r="A12" s="30"/>
      <c r="B12" s="50" t="s">
        <v>10</v>
      </c>
      <c r="C12" s="50"/>
      <c r="D12" s="51"/>
      <c r="E12" s="44" t="s">
        <v>11</v>
      </c>
      <c r="F12" s="49" t="s">
        <v>12</v>
      </c>
      <c r="G12" s="50"/>
      <c r="H12" s="51"/>
      <c r="I12" s="59" t="s">
        <v>13</v>
      </c>
      <c r="J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row>
    <row r="13" spans="1:42">
      <c r="A13" s="31" t="s">
        <v>14</v>
      </c>
      <c r="B13" s="5" t="s">
        <v>15</v>
      </c>
      <c r="C13" s="5" t="s">
        <v>16</v>
      </c>
      <c r="D13" s="5" t="s">
        <v>17</v>
      </c>
      <c r="E13" s="44"/>
      <c r="F13" s="4" t="s">
        <v>18</v>
      </c>
      <c r="G13" s="5" t="s">
        <v>16</v>
      </c>
      <c r="H13" s="5" t="s">
        <v>17</v>
      </c>
      <c r="I13" s="59"/>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row>
    <row r="14" spans="1:42">
      <c r="A14" s="13" t="s">
        <v>19</v>
      </c>
      <c r="B14" s="23" t="s">
        <v>15</v>
      </c>
      <c r="C14" s="15">
        <v>10</v>
      </c>
      <c r="D14" s="15">
        <v>1.5</v>
      </c>
      <c r="E14" s="23">
        <v>253</v>
      </c>
      <c r="F14" s="23" t="s">
        <v>15</v>
      </c>
      <c r="G14" s="7">
        <v>0</v>
      </c>
      <c r="H14" s="7">
        <v>0</v>
      </c>
      <c r="I14" s="36">
        <f>((C14*E14)*G14)+((D14*E14)*H14)</f>
        <v>0</v>
      </c>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row>
    <row r="15" spans="1:42">
      <c r="A15" s="13" t="s">
        <v>20</v>
      </c>
      <c r="B15" s="23" t="s">
        <v>15</v>
      </c>
      <c r="C15" s="15">
        <v>10</v>
      </c>
      <c r="D15" s="15">
        <v>1.5</v>
      </c>
      <c r="E15" s="23">
        <v>51</v>
      </c>
      <c r="F15" s="23" t="s">
        <v>15</v>
      </c>
      <c r="G15" s="7">
        <v>0</v>
      </c>
      <c r="H15" s="7">
        <v>0</v>
      </c>
      <c r="I15" s="36">
        <f t="shared" ref="I15:I17" si="0">((C15*E15)*G15)+((D15*E15)*H15)</f>
        <v>0</v>
      </c>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row>
    <row r="16" spans="1:42">
      <c r="A16" s="13" t="s">
        <v>21</v>
      </c>
      <c r="B16" s="23" t="s">
        <v>15</v>
      </c>
      <c r="C16" s="15">
        <v>10</v>
      </c>
      <c r="D16" s="15">
        <v>1.5</v>
      </c>
      <c r="E16" s="23">
        <v>51</v>
      </c>
      <c r="F16" s="23" t="s">
        <v>15</v>
      </c>
      <c r="G16" s="7">
        <v>0</v>
      </c>
      <c r="H16" s="7">
        <v>0</v>
      </c>
      <c r="I16" s="36">
        <f t="shared" si="0"/>
        <v>0</v>
      </c>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row>
    <row r="17" spans="1:42">
      <c r="A17" s="13" t="s">
        <v>22</v>
      </c>
      <c r="B17" s="23" t="s">
        <v>15</v>
      </c>
      <c r="C17" s="15">
        <v>10</v>
      </c>
      <c r="D17" s="15">
        <v>1.5</v>
      </c>
      <c r="E17" s="23">
        <v>10</v>
      </c>
      <c r="F17" s="23" t="s">
        <v>15</v>
      </c>
      <c r="G17" s="7">
        <v>0</v>
      </c>
      <c r="H17" s="7">
        <v>0</v>
      </c>
      <c r="I17" s="36">
        <f t="shared" si="0"/>
        <v>0</v>
      </c>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row>
    <row r="18" spans="1:42">
      <c r="A18" s="64" t="s">
        <v>23</v>
      </c>
      <c r="B18" s="64"/>
      <c r="C18" s="64"/>
      <c r="D18" s="64"/>
      <c r="E18" s="64"/>
      <c r="F18" s="64"/>
      <c r="G18" s="64"/>
      <c r="H18" s="27"/>
      <c r="I18" s="18">
        <f>SUM(I14:I17)</f>
        <v>0</v>
      </c>
    </row>
    <row r="20" spans="1:42">
      <c r="A20" s="30"/>
      <c r="J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row>
    <row r="21" spans="1:42">
      <c r="B21" s="50" t="s">
        <v>10</v>
      </c>
      <c r="C21" s="50"/>
      <c r="D21" s="51"/>
      <c r="E21" s="44" t="s">
        <v>11</v>
      </c>
      <c r="F21" s="68" t="s">
        <v>12</v>
      </c>
      <c r="G21" s="69"/>
      <c r="H21" s="69"/>
      <c r="I21" s="47" t="s">
        <v>13</v>
      </c>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row>
    <row r="22" spans="1:42">
      <c r="A22" s="4" t="s">
        <v>24</v>
      </c>
      <c r="B22" s="5" t="s">
        <v>25</v>
      </c>
      <c r="C22" s="5" t="s">
        <v>26</v>
      </c>
      <c r="D22" s="5" t="s">
        <v>27</v>
      </c>
      <c r="E22" s="44"/>
      <c r="F22" s="4" t="s">
        <v>18</v>
      </c>
      <c r="G22" s="5" t="s">
        <v>16</v>
      </c>
      <c r="H22" s="5" t="s">
        <v>27</v>
      </c>
      <c r="I22" s="48"/>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row>
    <row r="23" spans="1:42">
      <c r="A23" s="13" t="s">
        <v>28</v>
      </c>
      <c r="B23" s="13">
        <v>1</v>
      </c>
      <c r="C23" s="15">
        <v>11</v>
      </c>
      <c r="D23" s="15">
        <v>5</v>
      </c>
      <c r="E23" s="23">
        <f>253*0.2</f>
        <v>50.6</v>
      </c>
      <c r="F23" s="7">
        <v>0</v>
      </c>
      <c r="G23" s="7">
        <v>0</v>
      </c>
      <c r="H23" s="7">
        <v>0</v>
      </c>
      <c r="I23" s="36">
        <f>((C23*E23)*G23)+((D23*E23)*H23)+((B23*E23)*F23)</f>
        <v>0</v>
      </c>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row>
    <row r="24" spans="1:42">
      <c r="A24" s="13" t="s">
        <v>29</v>
      </c>
      <c r="B24" s="13">
        <v>1</v>
      </c>
      <c r="C24" s="15">
        <v>11</v>
      </c>
      <c r="D24" s="15">
        <v>5</v>
      </c>
      <c r="E24" s="23">
        <f>253*0.2</f>
        <v>50.6</v>
      </c>
      <c r="F24" s="7">
        <v>0</v>
      </c>
      <c r="G24" s="7">
        <v>0</v>
      </c>
      <c r="H24" s="7">
        <v>0</v>
      </c>
      <c r="I24" s="36">
        <f t="shared" ref="I24:I26" si="1">((C24*E24)*G24)+((D24*E24)*H24)+((B24*E24)*F24)</f>
        <v>0</v>
      </c>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row>
    <row r="25" spans="1:42">
      <c r="A25" s="13" t="s">
        <v>30</v>
      </c>
      <c r="B25" s="13">
        <v>1</v>
      </c>
      <c r="C25" s="15">
        <v>11</v>
      </c>
      <c r="D25" s="15">
        <v>5</v>
      </c>
      <c r="E25" s="23">
        <f>253*0.6</f>
        <v>151.79999999999998</v>
      </c>
      <c r="F25" s="7">
        <v>0</v>
      </c>
      <c r="G25" s="7">
        <v>0</v>
      </c>
      <c r="H25" s="7">
        <v>0</v>
      </c>
      <c r="I25" s="36">
        <f t="shared" si="1"/>
        <v>0</v>
      </c>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row>
    <row r="26" spans="1:42">
      <c r="A26" s="13" t="s">
        <v>22</v>
      </c>
      <c r="B26" s="13">
        <v>0</v>
      </c>
      <c r="C26" s="15">
        <v>11</v>
      </c>
      <c r="D26" s="15">
        <v>1.5</v>
      </c>
      <c r="E26" s="23">
        <v>8</v>
      </c>
      <c r="F26" s="7">
        <v>0</v>
      </c>
      <c r="G26" s="7">
        <v>0</v>
      </c>
      <c r="H26" s="7">
        <v>0</v>
      </c>
      <c r="I26" s="36">
        <f t="shared" si="1"/>
        <v>0</v>
      </c>
      <c r="J26" s="33"/>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row>
    <row r="27" spans="1:42">
      <c r="A27" s="65" t="s">
        <v>31</v>
      </c>
      <c r="B27" s="66"/>
      <c r="C27" s="66"/>
      <c r="D27" s="66"/>
      <c r="E27" s="66"/>
      <c r="F27" s="66"/>
      <c r="G27" s="67"/>
      <c r="H27" s="28"/>
      <c r="I27" s="18">
        <f>SUM(I23:I26)</f>
        <v>0</v>
      </c>
    </row>
    <row r="28" spans="1:42">
      <c r="A28" s="19"/>
      <c r="B28" s="19"/>
      <c r="C28" s="19"/>
      <c r="D28" s="19"/>
      <c r="E28" s="19"/>
      <c r="F28" s="19"/>
      <c r="G28" s="19"/>
      <c r="H28" s="19"/>
      <c r="I28" s="20"/>
    </row>
    <row r="30" spans="1:42">
      <c r="B30" s="50" t="s">
        <v>10</v>
      </c>
      <c r="C30" s="50"/>
      <c r="D30" s="51"/>
      <c r="E30" s="44" t="s">
        <v>11</v>
      </c>
      <c r="F30" s="49" t="s">
        <v>32</v>
      </c>
      <c r="G30" s="50"/>
      <c r="H30" s="51"/>
      <c r="I30" s="47" t="s">
        <v>13</v>
      </c>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row>
    <row r="31" spans="1:42">
      <c r="A31" s="4" t="s">
        <v>33</v>
      </c>
      <c r="B31" s="50" t="s">
        <v>34</v>
      </c>
      <c r="C31" s="50"/>
      <c r="D31" s="51"/>
      <c r="E31" s="44"/>
      <c r="F31" s="49" t="s">
        <v>26</v>
      </c>
      <c r="G31" s="50"/>
      <c r="H31" s="51"/>
      <c r="I31" s="48"/>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row>
    <row r="32" spans="1:42">
      <c r="A32" s="13" t="s">
        <v>35</v>
      </c>
      <c r="B32" s="55">
        <v>100</v>
      </c>
      <c r="C32" s="56"/>
      <c r="D32" s="57"/>
      <c r="E32" s="23" t="s">
        <v>15</v>
      </c>
      <c r="F32" s="45">
        <v>0</v>
      </c>
      <c r="G32" s="46"/>
      <c r="H32" s="46"/>
      <c r="I32" s="36">
        <f>B32*F32</f>
        <v>0</v>
      </c>
      <c r="J32" s="17"/>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row>
    <row r="33" spans="1:42">
      <c r="A33" s="13" t="s">
        <v>20</v>
      </c>
      <c r="B33" s="55">
        <v>40</v>
      </c>
      <c r="C33" s="56"/>
      <c r="D33" s="57"/>
      <c r="E33" s="23" t="s">
        <v>15</v>
      </c>
      <c r="F33" s="45">
        <v>0</v>
      </c>
      <c r="G33" s="46"/>
      <c r="H33" s="46"/>
      <c r="I33" s="36">
        <f t="shared" ref="I33:I34" si="2">B33*F33</f>
        <v>0</v>
      </c>
      <c r="J33" s="17"/>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row>
    <row r="34" spans="1:42">
      <c r="A34" s="13" t="s">
        <v>36</v>
      </c>
      <c r="B34" s="55">
        <v>32</v>
      </c>
      <c r="C34" s="56"/>
      <c r="D34" s="57"/>
      <c r="E34" s="23" t="s">
        <v>15</v>
      </c>
      <c r="F34" s="45">
        <v>0</v>
      </c>
      <c r="G34" s="46"/>
      <c r="H34" s="46"/>
      <c r="I34" s="36">
        <f t="shared" si="2"/>
        <v>0</v>
      </c>
      <c r="J34" s="17"/>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row>
    <row r="35" spans="1:42">
      <c r="A35" s="60" t="s">
        <v>37</v>
      </c>
      <c r="B35" s="60"/>
      <c r="C35" s="60"/>
      <c r="D35" s="60"/>
      <c r="E35" s="60"/>
      <c r="F35" s="60"/>
      <c r="G35" s="60"/>
      <c r="H35" s="26"/>
      <c r="I35" s="18">
        <f>SUM(I32:I34)</f>
        <v>0</v>
      </c>
      <c r="J35" s="17"/>
    </row>
    <row r="36" spans="1:42">
      <c r="A36" s="19"/>
      <c r="B36" s="19"/>
      <c r="C36" s="19"/>
      <c r="D36" s="19"/>
      <c r="E36" s="19"/>
      <c r="F36" s="19"/>
      <c r="G36" s="19"/>
      <c r="H36" s="19"/>
      <c r="I36" s="20"/>
      <c r="J36" s="17"/>
    </row>
    <row r="37" spans="1:42">
      <c r="A37" s="19"/>
      <c r="B37" s="19"/>
      <c r="C37" s="19"/>
      <c r="D37" s="19"/>
      <c r="E37" s="19"/>
      <c r="F37" s="19"/>
      <c r="G37" s="19"/>
      <c r="H37" s="19"/>
      <c r="I37" s="20"/>
      <c r="J37" s="17"/>
    </row>
    <row r="38" spans="1:42">
      <c r="A38" s="4" t="s">
        <v>38</v>
      </c>
      <c r="B38" s="49" t="s">
        <v>10</v>
      </c>
      <c r="C38" s="50"/>
      <c r="D38" s="51"/>
      <c r="E38" s="5" t="s">
        <v>11</v>
      </c>
      <c r="F38" s="49" t="s">
        <v>39</v>
      </c>
      <c r="G38" s="50"/>
      <c r="H38" s="51"/>
      <c r="I38" s="5" t="s">
        <v>13</v>
      </c>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row>
    <row r="39" spans="1:42">
      <c r="A39" s="13" t="s">
        <v>19</v>
      </c>
      <c r="B39" s="55">
        <v>50</v>
      </c>
      <c r="C39" s="56"/>
      <c r="D39" s="57"/>
      <c r="E39" s="23" t="s">
        <v>15</v>
      </c>
      <c r="F39" s="45">
        <v>0</v>
      </c>
      <c r="G39" s="46"/>
      <c r="H39" s="46"/>
      <c r="I39" s="36">
        <f>B39*F39</f>
        <v>0</v>
      </c>
      <c r="J39" s="17"/>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row>
    <row r="40" spans="1:42">
      <c r="A40" s="60" t="s">
        <v>40</v>
      </c>
      <c r="B40" s="60"/>
      <c r="C40" s="60"/>
      <c r="D40" s="60"/>
      <c r="E40" s="60"/>
      <c r="F40" s="60"/>
      <c r="G40" s="60"/>
      <c r="H40" s="26"/>
      <c r="I40" s="18">
        <f>I39</f>
        <v>0</v>
      </c>
      <c r="J40" s="17"/>
    </row>
    <row r="41" spans="1:42">
      <c r="A41" s="19"/>
      <c r="B41" s="19"/>
      <c r="C41" s="19"/>
      <c r="D41" s="19"/>
      <c r="E41" s="19"/>
      <c r="F41" s="19"/>
      <c r="G41" s="19"/>
      <c r="H41" s="19"/>
      <c r="I41" s="20"/>
      <c r="J41" s="17"/>
    </row>
    <row r="42" spans="1:42">
      <c r="A42" s="19"/>
      <c r="B42" s="19"/>
      <c r="C42" s="19"/>
      <c r="D42" s="19"/>
      <c r="E42" s="19"/>
      <c r="F42" s="19"/>
      <c r="G42" s="19"/>
      <c r="H42" s="19"/>
      <c r="I42" s="20"/>
      <c r="J42" s="17"/>
    </row>
    <row r="43" spans="1:42">
      <c r="A43" s="19"/>
      <c r="B43" s="54" t="s">
        <v>10</v>
      </c>
      <c r="C43" s="54"/>
      <c r="D43" s="54"/>
      <c r="E43" s="44" t="s">
        <v>11</v>
      </c>
      <c r="F43" s="54" t="s">
        <v>41</v>
      </c>
      <c r="G43" s="54"/>
      <c r="H43" s="54"/>
      <c r="I43" s="52" t="s">
        <v>13</v>
      </c>
      <c r="J43" s="17"/>
    </row>
    <row r="44" spans="1:42">
      <c r="A44" s="4" t="s">
        <v>42</v>
      </c>
      <c r="B44" s="5" t="s">
        <v>43</v>
      </c>
      <c r="C44" s="5" t="s">
        <v>44</v>
      </c>
      <c r="D44" s="5" t="s">
        <v>45</v>
      </c>
      <c r="E44" s="44"/>
      <c r="F44" s="5" t="s">
        <v>43</v>
      </c>
      <c r="G44" s="5" t="s">
        <v>44</v>
      </c>
      <c r="H44" s="5" t="s">
        <v>45</v>
      </c>
      <c r="I44" s="53"/>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row>
    <row r="45" spans="1:42">
      <c r="A45" s="13" t="s">
        <v>28</v>
      </c>
      <c r="B45" s="13">
        <v>7</v>
      </c>
      <c r="C45" s="13">
        <v>11</v>
      </c>
      <c r="D45" s="15">
        <v>6</v>
      </c>
      <c r="E45" s="23">
        <f>52*0.2</f>
        <v>10.4</v>
      </c>
      <c r="F45" s="7">
        <v>0</v>
      </c>
      <c r="G45" s="7">
        <v>0</v>
      </c>
      <c r="H45" s="7">
        <v>0</v>
      </c>
      <c r="I45" s="36">
        <f>((C45*E45)*G45)+((D45*E45)*H45)+((B45*E45)*F45)</f>
        <v>0</v>
      </c>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row>
    <row r="46" spans="1:42">
      <c r="A46" s="13" t="s">
        <v>29</v>
      </c>
      <c r="B46" s="13">
        <v>7</v>
      </c>
      <c r="C46" s="13">
        <v>11</v>
      </c>
      <c r="D46" s="15">
        <v>6</v>
      </c>
      <c r="E46" s="23">
        <f>52*0.2</f>
        <v>10.4</v>
      </c>
      <c r="F46" s="7">
        <v>0</v>
      </c>
      <c r="G46" s="7">
        <v>0</v>
      </c>
      <c r="H46" s="7">
        <v>0</v>
      </c>
      <c r="I46" s="36">
        <f t="shared" ref="I46:I47" si="3">((C46*E46)*G46)+((D46*E46)*H46)+((B46*E46)*F46)</f>
        <v>0</v>
      </c>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row>
    <row r="47" spans="1:42">
      <c r="A47" s="13" t="s">
        <v>30</v>
      </c>
      <c r="B47" s="13">
        <v>7</v>
      </c>
      <c r="C47" s="13">
        <v>11</v>
      </c>
      <c r="D47" s="15">
        <v>6</v>
      </c>
      <c r="E47" s="23">
        <f>52*0.6</f>
        <v>31.2</v>
      </c>
      <c r="F47" s="7">
        <v>0</v>
      </c>
      <c r="G47" s="7">
        <v>0</v>
      </c>
      <c r="H47" s="7">
        <v>0</v>
      </c>
      <c r="I47" s="36">
        <f t="shared" si="3"/>
        <v>0</v>
      </c>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row>
    <row r="48" spans="1:42">
      <c r="A48" s="13" t="s">
        <v>20</v>
      </c>
      <c r="B48" s="13">
        <v>7</v>
      </c>
      <c r="C48" s="13">
        <v>11</v>
      </c>
      <c r="D48" s="15">
        <v>6</v>
      </c>
      <c r="E48" s="23">
        <v>52</v>
      </c>
      <c r="F48" s="7">
        <v>0</v>
      </c>
      <c r="G48" s="7">
        <v>0</v>
      </c>
      <c r="H48" s="7">
        <v>0</v>
      </c>
      <c r="I48" s="36">
        <f>((C48*E48)*G48)+((D48*E48)*H48)+((B48*E48)*F48)</f>
        <v>0</v>
      </c>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row>
    <row r="49" spans="1:42">
      <c r="A49" s="13" t="s">
        <v>21</v>
      </c>
      <c r="B49" s="13">
        <v>7</v>
      </c>
      <c r="C49" s="13">
        <v>11</v>
      </c>
      <c r="D49" s="15">
        <v>6</v>
      </c>
      <c r="E49" s="23">
        <v>52</v>
      </c>
      <c r="F49" s="7">
        <v>0</v>
      </c>
      <c r="G49" s="7">
        <v>0</v>
      </c>
      <c r="H49" s="7">
        <v>0</v>
      </c>
      <c r="I49" s="36">
        <f>((C49*E49)*G49)+((D49*E49)*H49)+((B49*E49)*F49)</f>
        <v>0</v>
      </c>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row>
    <row r="50" spans="1:42">
      <c r="A50" s="13" t="s">
        <v>22</v>
      </c>
      <c r="B50" s="13">
        <v>7</v>
      </c>
      <c r="C50" s="13">
        <v>11</v>
      </c>
      <c r="D50" s="15">
        <v>6</v>
      </c>
      <c r="E50" s="23">
        <v>10</v>
      </c>
      <c r="F50" s="7">
        <v>0</v>
      </c>
      <c r="G50" s="7">
        <v>0</v>
      </c>
      <c r="H50" s="7">
        <v>0</v>
      </c>
      <c r="I50" s="36">
        <f>((C50*E50)*G50)+((D50*E50)*H50)+((B50*E50)*F50)</f>
        <v>0</v>
      </c>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row>
    <row r="51" spans="1:42">
      <c r="A51" s="60" t="s">
        <v>46</v>
      </c>
      <c r="B51" s="60"/>
      <c r="C51" s="60"/>
      <c r="D51" s="60"/>
      <c r="E51" s="60"/>
      <c r="F51" s="60"/>
      <c r="G51" s="60"/>
      <c r="H51" s="26"/>
      <c r="I51" s="18">
        <f>SUM(I45:I50)</f>
        <v>0</v>
      </c>
    </row>
    <row r="52" spans="1:42">
      <c r="A52" s="16"/>
      <c r="B52" s="16"/>
      <c r="C52" s="14"/>
      <c r="D52" s="14"/>
      <c r="E52" s="14"/>
      <c r="F52" s="14"/>
      <c r="G52" s="14"/>
      <c r="H52" s="14"/>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row>
    <row r="53" spans="1:42">
      <c r="A53" s="61" t="s">
        <v>47</v>
      </c>
      <c r="B53" s="61"/>
      <c r="C53" s="61"/>
      <c r="D53" s="61"/>
      <c r="E53" s="61"/>
      <c r="F53" s="61"/>
      <c r="G53" s="61"/>
      <c r="H53" s="26"/>
      <c r="I53" s="40">
        <f>I18+I27+I35+I40+I51</f>
        <v>0</v>
      </c>
    </row>
    <row r="54" spans="1:42">
      <c r="A54" s="19"/>
      <c r="B54" s="19"/>
      <c r="C54" s="19"/>
      <c r="D54" s="19"/>
      <c r="E54" s="19"/>
      <c r="F54" s="19"/>
      <c r="G54" s="19"/>
      <c r="H54" s="19"/>
      <c r="I54" s="20"/>
    </row>
    <row r="56" spans="1:42">
      <c r="A56" s="61" t="s">
        <v>48</v>
      </c>
      <c r="B56" s="61"/>
      <c r="C56" s="61"/>
      <c r="D56" s="61"/>
      <c r="E56" s="61"/>
      <c r="F56" s="61"/>
      <c r="G56" s="61"/>
      <c r="H56" s="26"/>
      <c r="I56" s="25">
        <v>0</v>
      </c>
    </row>
    <row r="58" spans="1:42">
      <c r="A58" s="6" t="s">
        <v>49</v>
      </c>
      <c r="B58" s="6"/>
      <c r="C58" s="58"/>
      <c r="D58" s="58"/>
      <c r="E58" s="58"/>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row>
    <row r="59" spans="1:42">
      <c r="A59" s="6" t="s">
        <v>50</v>
      </c>
      <c r="B59" s="6"/>
      <c r="C59" s="58"/>
      <c r="D59" s="58"/>
      <c r="E59" s="58"/>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row>
    <row r="60" spans="1:42" ht="39" customHeight="1">
      <c r="A60" s="6" t="s">
        <v>51</v>
      </c>
      <c r="B60" s="6"/>
      <c r="C60" s="58"/>
      <c r="D60" s="58"/>
      <c r="E60" s="58"/>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row>
  </sheetData>
  <mergeCells count="40">
    <mergeCell ref="A1:J1"/>
    <mergeCell ref="A3:J3"/>
    <mergeCell ref="A18:G18"/>
    <mergeCell ref="A27:G27"/>
    <mergeCell ref="A35:G35"/>
    <mergeCell ref="F21:H21"/>
    <mergeCell ref="B21:D21"/>
    <mergeCell ref="B30:D30"/>
    <mergeCell ref="F30:H30"/>
    <mergeCell ref="F32:H32"/>
    <mergeCell ref="F34:H34"/>
    <mergeCell ref="E21:E22"/>
    <mergeCell ref="E30:E31"/>
    <mergeCell ref="F33:H33"/>
    <mergeCell ref="C60:E60"/>
    <mergeCell ref="E12:E13"/>
    <mergeCell ref="I12:I13"/>
    <mergeCell ref="B12:D12"/>
    <mergeCell ref="I21:I22"/>
    <mergeCell ref="A40:G40"/>
    <mergeCell ref="A51:G51"/>
    <mergeCell ref="A53:G53"/>
    <mergeCell ref="A56:G56"/>
    <mergeCell ref="C58:E58"/>
    <mergeCell ref="C59:E59"/>
    <mergeCell ref="B38:D38"/>
    <mergeCell ref="B39:D39"/>
    <mergeCell ref="F12:H12"/>
    <mergeCell ref="F38:H38"/>
    <mergeCell ref="F43:H43"/>
    <mergeCell ref="B43:D43"/>
    <mergeCell ref="B32:D32"/>
    <mergeCell ref="B33:D33"/>
    <mergeCell ref="B34:D34"/>
    <mergeCell ref="B31:D31"/>
    <mergeCell ref="E43:E44"/>
    <mergeCell ref="F39:H39"/>
    <mergeCell ref="I30:I31"/>
    <mergeCell ref="F31:H31"/>
    <mergeCell ref="I43:I44"/>
  </mergeCells>
  <pageMargins left="0.7" right="0.7" top="0.75" bottom="0.75" header="0.3" footer="0.3"/>
  <pageSetup paperSize="9" scale="92"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49AB8E-321E-40B0-B155-415B1F215390}">
  <dimension ref="A1:AM47"/>
  <sheetViews>
    <sheetView showGridLines="0" topLeftCell="A15" zoomScaleNormal="100" workbookViewId="0">
      <selection activeCell="C36" sqref="C36"/>
    </sheetView>
  </sheetViews>
  <sheetFormatPr defaultRowHeight="12.75"/>
  <cols>
    <col min="1" max="1" width="50.140625" customWidth="1"/>
    <col min="2" max="2" width="21.85546875" bestFit="1" customWidth="1"/>
    <col min="3" max="6" width="30.28515625" customWidth="1"/>
  </cols>
  <sheetData>
    <row r="1" spans="1:39" ht="20.25">
      <c r="A1" s="62" t="s">
        <v>52</v>
      </c>
      <c r="B1" s="62"/>
      <c r="C1" s="62"/>
      <c r="D1" s="62"/>
      <c r="E1" s="62"/>
      <c r="F1" s="62"/>
      <c r="G1" s="62"/>
    </row>
    <row r="3" spans="1:39" ht="15">
      <c r="A3" s="63" t="s">
        <v>1</v>
      </c>
      <c r="B3" s="63"/>
      <c r="C3" s="63"/>
      <c r="D3" s="63"/>
      <c r="E3" s="63"/>
      <c r="F3" s="63"/>
      <c r="G3" s="63"/>
      <c r="H3" s="63"/>
      <c r="I3" s="63"/>
      <c r="J3" s="63"/>
    </row>
    <row r="4" spans="1:39">
      <c r="A4" t="s">
        <v>53</v>
      </c>
    </row>
    <row r="5" spans="1:39">
      <c r="A5" t="s">
        <v>54</v>
      </c>
      <c r="C5" s="19"/>
      <c r="D5" s="19"/>
      <c r="E5" s="19"/>
      <c r="F5" s="20"/>
    </row>
    <row r="6" spans="1:39">
      <c r="A6" s="37" t="s">
        <v>55</v>
      </c>
      <c r="B6" s="17"/>
      <c r="C6" s="19"/>
      <c r="D6" s="19"/>
      <c r="E6" s="19"/>
      <c r="F6" s="20"/>
    </row>
    <row r="7" spans="1:39">
      <c r="A7" s="17"/>
      <c r="B7" s="17"/>
      <c r="C7" s="19"/>
      <c r="D7" s="19"/>
      <c r="E7" s="19"/>
      <c r="F7" s="20"/>
    </row>
    <row r="8" spans="1:39">
      <c r="A8" s="19"/>
      <c r="B8" s="19"/>
      <c r="C8" s="19"/>
      <c r="D8" s="19"/>
      <c r="E8" s="19"/>
      <c r="F8" s="20"/>
    </row>
    <row r="9" spans="1:39">
      <c r="A9" s="4" t="s">
        <v>56</v>
      </c>
      <c r="B9" s="4" t="s">
        <v>57</v>
      </c>
      <c r="C9" s="5" t="s">
        <v>58</v>
      </c>
      <c r="D9" s="4" t="s">
        <v>59</v>
      </c>
      <c r="E9" s="4" t="s">
        <v>60</v>
      </c>
      <c r="F9" s="39"/>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row>
    <row r="10" spans="1:39" s="10" customFormat="1">
      <c r="A10" s="8" t="s">
        <v>61</v>
      </c>
      <c r="B10" s="8"/>
      <c r="C10" s="9" t="s">
        <v>62</v>
      </c>
      <c r="D10" s="9" t="s">
        <v>63</v>
      </c>
      <c r="E10" s="9" t="s">
        <v>64</v>
      </c>
      <c r="F10"/>
      <c r="H10" s="11"/>
      <c r="J10" s="11"/>
      <c r="K10" s="11"/>
      <c r="L10" s="11"/>
      <c r="M10" s="11"/>
      <c r="N10" s="11"/>
      <c r="O10" s="11"/>
      <c r="P10" s="11"/>
      <c r="Q10" s="11"/>
      <c r="R10" s="11"/>
      <c r="S10" s="11"/>
      <c r="T10" s="11"/>
      <c r="U10" s="11"/>
      <c r="V10" s="11"/>
      <c r="W10" s="11"/>
      <c r="X10" s="11"/>
      <c r="Y10" s="11"/>
      <c r="Z10" s="11"/>
      <c r="AA10" s="11"/>
      <c r="AB10" s="11"/>
      <c r="AC10" s="11"/>
      <c r="AD10" s="11"/>
      <c r="AE10" s="11"/>
      <c r="AF10" s="11"/>
      <c r="AG10" s="11"/>
      <c r="AH10" s="11"/>
      <c r="AI10" s="11"/>
      <c r="AJ10" s="11"/>
      <c r="AK10" s="11"/>
      <c r="AL10" s="11"/>
      <c r="AM10" s="11"/>
    </row>
    <row r="11" spans="1:39">
      <c r="A11" s="12" t="s">
        <v>65</v>
      </c>
      <c r="B11" s="12" t="s">
        <v>66</v>
      </c>
      <c r="C11" s="32">
        <v>0</v>
      </c>
      <c r="D11" s="32">
        <v>0</v>
      </c>
      <c r="E11" s="32">
        <v>0</v>
      </c>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row>
    <row r="12" spans="1:39">
      <c r="A12" s="12" t="s">
        <v>67</v>
      </c>
      <c r="B12" s="34">
        <v>0.1</v>
      </c>
      <c r="C12" s="38">
        <f>$C$11*1.1</f>
        <v>0</v>
      </c>
      <c r="D12" s="38">
        <f t="shared" ref="D12:E12" si="0">$C$11*1.1</f>
        <v>0</v>
      </c>
      <c r="E12" s="38">
        <f t="shared" si="0"/>
        <v>0</v>
      </c>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row>
    <row r="13" spans="1:39">
      <c r="A13" s="12" t="s">
        <v>68</v>
      </c>
      <c r="B13" s="34">
        <v>0.35</v>
      </c>
      <c r="C13" s="38">
        <f>C11*1.35</f>
        <v>0</v>
      </c>
      <c r="D13" s="38">
        <f t="shared" ref="D13:E13" si="1">D11*1.35</f>
        <v>0</v>
      </c>
      <c r="E13" s="38">
        <f t="shared" si="1"/>
        <v>0</v>
      </c>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row>
    <row r="14" spans="1:39">
      <c r="A14" s="12" t="s">
        <v>22</v>
      </c>
      <c r="B14" s="34">
        <v>0.5</v>
      </c>
      <c r="C14" s="38">
        <f>C11*1.5</f>
        <v>0</v>
      </c>
      <c r="D14" s="38">
        <f>D11*1.5</f>
        <v>0</v>
      </c>
      <c r="E14" s="38">
        <f>E11*1.5</f>
        <v>0</v>
      </c>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row>
    <row r="15" spans="1:39" ht="25.5">
      <c r="A15" s="43" t="s">
        <v>69</v>
      </c>
      <c r="B15" s="34">
        <v>0.7</v>
      </c>
      <c r="C15" s="38">
        <f>C11*1.7</f>
        <v>0</v>
      </c>
      <c r="D15" s="38">
        <f t="shared" ref="D15:E15" si="2">D11*1.7</f>
        <v>0</v>
      </c>
      <c r="E15" s="38">
        <f t="shared" si="2"/>
        <v>0</v>
      </c>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row>
    <row r="16" spans="1:39" ht="25.5">
      <c r="A16" s="43" t="s">
        <v>70</v>
      </c>
      <c r="B16" s="42">
        <v>0.6</v>
      </c>
      <c r="C16" s="38">
        <f>C11*1.6</f>
        <v>0</v>
      </c>
      <c r="D16" s="38">
        <f t="shared" ref="D16:E16" si="3">D11*1.6</f>
        <v>0</v>
      </c>
      <c r="E16" s="38">
        <f t="shared" si="3"/>
        <v>0</v>
      </c>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row>
    <row r="17" spans="1:39" ht="25.5">
      <c r="A17" s="43" t="s">
        <v>71</v>
      </c>
      <c r="B17" s="42">
        <v>0.85</v>
      </c>
      <c r="C17" s="38">
        <f>C11*1.85</f>
        <v>0</v>
      </c>
      <c r="D17" s="38">
        <f t="shared" ref="D17:E17" si="4">D11*1.85</f>
        <v>0</v>
      </c>
      <c r="E17" s="38">
        <f t="shared" si="4"/>
        <v>0</v>
      </c>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row>
    <row r="18" spans="1:39">
      <c r="A18" s="12" t="s">
        <v>72</v>
      </c>
      <c r="B18" s="34">
        <v>1</v>
      </c>
      <c r="C18" s="38">
        <f>C11*2</f>
        <v>0</v>
      </c>
      <c r="D18" s="38">
        <f t="shared" ref="D18:E18" si="5">D11*2</f>
        <v>0</v>
      </c>
      <c r="E18" s="38">
        <f t="shared" si="5"/>
        <v>0</v>
      </c>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row>
    <row r="19" spans="1:39">
      <c r="A19" s="16"/>
      <c r="B19" s="35"/>
      <c r="C19" s="14"/>
      <c r="D19" s="14"/>
      <c r="E19" s="14"/>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row>
    <row r="20" spans="1:39">
      <c r="A20" s="16"/>
      <c r="B20" s="35"/>
      <c r="C20" s="14"/>
      <c r="D20" s="14"/>
      <c r="E20" s="14"/>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row>
    <row r="21" spans="1:39">
      <c r="A21" s="4" t="s">
        <v>73</v>
      </c>
      <c r="B21" s="4" t="s">
        <v>57</v>
      </c>
      <c r="C21" s="5" t="s">
        <v>58</v>
      </c>
      <c r="D21" s="4" t="s">
        <v>59</v>
      </c>
      <c r="E21" s="4" t="s">
        <v>60</v>
      </c>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row>
    <row r="22" spans="1:39">
      <c r="A22" s="8" t="s">
        <v>61</v>
      </c>
      <c r="B22" s="8"/>
      <c r="C22" s="9" t="s">
        <v>62</v>
      </c>
      <c r="D22" s="9" t="s">
        <v>63</v>
      </c>
      <c r="E22" s="9" t="s">
        <v>64</v>
      </c>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row>
    <row r="23" spans="1:39">
      <c r="A23" s="12" t="s">
        <v>65</v>
      </c>
      <c r="B23" s="12" t="s">
        <v>66</v>
      </c>
      <c r="C23" s="32">
        <v>0</v>
      </c>
      <c r="D23" s="32">
        <v>0</v>
      </c>
      <c r="E23" s="32">
        <v>0</v>
      </c>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row>
    <row r="24" spans="1:39">
      <c r="A24" s="12" t="s">
        <v>67</v>
      </c>
      <c r="B24" s="34">
        <v>0.1</v>
      </c>
      <c r="C24" s="38">
        <f>C23*1.1</f>
        <v>0</v>
      </c>
      <c r="D24" s="38">
        <f>D23*1.1</f>
        <v>0</v>
      </c>
      <c r="E24" s="38">
        <f t="shared" ref="D24:E24" si="6">E23*1.1</f>
        <v>0</v>
      </c>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row>
    <row r="25" spans="1:39">
      <c r="A25" s="12" t="s">
        <v>68</v>
      </c>
      <c r="B25" s="34">
        <v>0.35</v>
      </c>
      <c r="C25" s="38">
        <f>C23*1.35</f>
        <v>0</v>
      </c>
      <c r="D25" s="38">
        <f t="shared" ref="D25:E25" si="7">D23*1.35</f>
        <v>0</v>
      </c>
      <c r="E25" s="38">
        <f t="shared" si="7"/>
        <v>0</v>
      </c>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row>
    <row r="26" spans="1:39">
      <c r="A26" s="12" t="s">
        <v>22</v>
      </c>
      <c r="B26" s="34">
        <v>0.5</v>
      </c>
      <c r="C26" s="38">
        <f>C23*1.5</f>
        <v>0</v>
      </c>
      <c r="D26" s="38">
        <f>D23*1.5</f>
        <v>0</v>
      </c>
      <c r="E26" s="38">
        <f>E23*1.5</f>
        <v>0</v>
      </c>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row>
    <row r="27" spans="1:39" ht="25.5">
      <c r="A27" s="43" t="s">
        <v>69</v>
      </c>
      <c r="B27" s="34">
        <v>0.7</v>
      </c>
      <c r="C27" s="38">
        <f>C23*1.7</f>
        <v>0</v>
      </c>
      <c r="D27" s="38">
        <f t="shared" ref="D27:E27" si="8">D23*1.7</f>
        <v>0</v>
      </c>
      <c r="E27" s="38">
        <f t="shared" si="8"/>
        <v>0</v>
      </c>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row>
    <row r="28" spans="1:39" ht="25.5">
      <c r="A28" s="43" t="s">
        <v>70</v>
      </c>
      <c r="B28" s="42">
        <v>0.6</v>
      </c>
      <c r="C28" s="38">
        <f>C23*1.6</f>
        <v>0</v>
      </c>
      <c r="D28" s="38">
        <f t="shared" ref="D28:E28" si="9">D23*1.6</f>
        <v>0</v>
      </c>
      <c r="E28" s="38">
        <f t="shared" si="9"/>
        <v>0</v>
      </c>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row>
    <row r="29" spans="1:39" ht="25.5">
      <c r="A29" s="43" t="s">
        <v>71</v>
      </c>
      <c r="B29" s="42">
        <v>0.85</v>
      </c>
      <c r="C29" s="38">
        <f>C23*1.85</f>
        <v>0</v>
      </c>
      <c r="D29" s="38">
        <f t="shared" ref="D29:E29" si="10">D23*1.85</f>
        <v>0</v>
      </c>
      <c r="E29" s="38">
        <f t="shared" si="10"/>
        <v>0</v>
      </c>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row>
    <row r="30" spans="1:39">
      <c r="A30" s="12" t="s">
        <v>72</v>
      </c>
      <c r="B30" s="34">
        <v>1</v>
      </c>
      <c r="C30" s="38">
        <f>C23*2</f>
        <v>0</v>
      </c>
      <c r="D30" s="38">
        <f>D23*2</f>
        <v>0</v>
      </c>
      <c r="E30" s="38">
        <f>E23*2</f>
        <v>0</v>
      </c>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row>
    <row r="31" spans="1:39">
      <c r="A31" s="16"/>
      <c r="B31" s="35"/>
      <c r="C31" s="41"/>
      <c r="D31" s="41"/>
      <c r="E31" s="4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row>
    <row r="32" spans="1:39">
      <c r="A32" s="16"/>
      <c r="B32" s="35"/>
      <c r="C32" s="14"/>
      <c r="D32" s="14"/>
      <c r="E32" s="14"/>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row>
    <row r="33" spans="1:39">
      <c r="A33" s="4" t="s">
        <v>74</v>
      </c>
      <c r="B33" s="4" t="s">
        <v>57</v>
      </c>
      <c r="C33" s="5" t="s">
        <v>58</v>
      </c>
      <c r="D33" s="4" t="s">
        <v>59</v>
      </c>
      <c r="E33" s="4" t="s">
        <v>60</v>
      </c>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row>
    <row r="34" spans="1:39">
      <c r="A34" s="8" t="s">
        <v>61</v>
      </c>
      <c r="B34" s="8"/>
      <c r="C34" s="9" t="s">
        <v>62</v>
      </c>
      <c r="D34" s="9" t="s">
        <v>63</v>
      </c>
      <c r="E34" s="9" t="s">
        <v>64</v>
      </c>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row>
    <row r="35" spans="1:39">
      <c r="A35" s="12" t="s">
        <v>65</v>
      </c>
      <c r="B35" s="12" t="s">
        <v>66</v>
      </c>
      <c r="C35" s="32">
        <v>0</v>
      </c>
      <c r="D35" s="32">
        <v>0</v>
      </c>
      <c r="E35" s="32">
        <v>0</v>
      </c>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row>
    <row r="36" spans="1:39">
      <c r="A36" s="16"/>
      <c r="B36" s="35"/>
      <c r="C36" s="14"/>
      <c r="D36" s="14"/>
      <c r="E36" s="14"/>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row>
    <row r="37" spans="1:39">
      <c r="A37" s="16"/>
      <c r="B37" s="35"/>
      <c r="C37" s="14"/>
      <c r="D37" s="14"/>
      <c r="E37" s="14"/>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row>
    <row r="38" spans="1:39">
      <c r="A38" s="4" t="s">
        <v>75</v>
      </c>
      <c r="B38" s="29"/>
      <c r="C38" s="21" t="s">
        <v>76</v>
      </c>
      <c r="D38" s="5" t="s">
        <v>77</v>
      </c>
      <c r="E38" s="5" t="s">
        <v>78</v>
      </c>
      <c r="F38" s="5" t="s">
        <v>79</v>
      </c>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row>
    <row r="39" spans="1:39">
      <c r="A39" s="12" t="s">
        <v>80</v>
      </c>
      <c r="B39" s="12" t="s">
        <v>66</v>
      </c>
      <c r="C39" s="32">
        <v>0</v>
      </c>
      <c r="D39" s="32">
        <v>0</v>
      </c>
      <c r="E39" s="32">
        <v>0</v>
      </c>
      <c r="F39" s="32">
        <v>0</v>
      </c>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row>
    <row r="40" spans="1:39">
      <c r="A40" s="12" t="s">
        <v>67</v>
      </c>
      <c r="B40" s="34">
        <v>0.1</v>
      </c>
      <c r="C40" s="38">
        <f>C39*1.1</f>
        <v>0</v>
      </c>
      <c r="D40" s="38">
        <f t="shared" ref="D40:F40" si="11">D39*1.1</f>
        <v>0</v>
      </c>
      <c r="E40" s="38">
        <f t="shared" si="11"/>
        <v>0</v>
      </c>
      <c r="F40" s="38">
        <f t="shared" si="11"/>
        <v>0</v>
      </c>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row>
    <row r="41" spans="1:39">
      <c r="A41" s="12" t="s">
        <v>81</v>
      </c>
      <c r="B41" s="34">
        <v>0.2</v>
      </c>
      <c r="C41" s="38">
        <f>C39*1.2</f>
        <v>0</v>
      </c>
      <c r="D41" s="38">
        <f t="shared" ref="D41:F41" si="12">D39*1.2</f>
        <v>0</v>
      </c>
      <c r="E41" s="38">
        <f t="shared" si="12"/>
        <v>0</v>
      </c>
      <c r="F41" s="38">
        <f t="shared" si="12"/>
        <v>0</v>
      </c>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row>
    <row r="42" spans="1:39">
      <c r="A42" s="12" t="s">
        <v>68</v>
      </c>
      <c r="B42" s="34">
        <v>0.35</v>
      </c>
      <c r="C42" s="38">
        <f>C39*1.35</f>
        <v>0</v>
      </c>
      <c r="D42" s="38">
        <f t="shared" ref="D42:F42" si="13">D39*1.35</f>
        <v>0</v>
      </c>
      <c r="E42" s="38">
        <f t="shared" si="13"/>
        <v>0</v>
      </c>
      <c r="F42" s="38">
        <f t="shared" si="13"/>
        <v>0</v>
      </c>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row>
    <row r="43" spans="1:39">
      <c r="A43" s="12" t="s">
        <v>22</v>
      </c>
      <c r="B43" s="34">
        <v>0.5</v>
      </c>
      <c r="C43" s="38">
        <f>C39*1.5</f>
        <v>0</v>
      </c>
      <c r="D43" s="38">
        <f t="shared" ref="D43:F43" si="14">D39*1.5</f>
        <v>0</v>
      </c>
      <c r="E43" s="38">
        <f t="shared" si="14"/>
        <v>0</v>
      </c>
      <c r="F43" s="38">
        <f t="shared" si="14"/>
        <v>0</v>
      </c>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row>
    <row r="44" spans="1:39" ht="25.5">
      <c r="A44" s="43" t="s">
        <v>69</v>
      </c>
      <c r="B44" s="34">
        <v>0.7</v>
      </c>
      <c r="C44" s="38">
        <f>C39*1.7</f>
        <v>0</v>
      </c>
      <c r="D44" s="38">
        <f t="shared" ref="D44:F44" si="15">D39*1.7</f>
        <v>0</v>
      </c>
      <c r="E44" s="38">
        <f t="shared" si="15"/>
        <v>0</v>
      </c>
      <c r="F44" s="38">
        <f t="shared" si="15"/>
        <v>0</v>
      </c>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row>
    <row r="45" spans="1:39" ht="25.5">
      <c r="A45" s="43" t="s">
        <v>70</v>
      </c>
      <c r="B45" s="42">
        <v>0.6</v>
      </c>
      <c r="C45" s="38">
        <f>C39*1.6</f>
        <v>0</v>
      </c>
      <c r="D45" s="38">
        <f t="shared" ref="D45:F45" si="16">D39*1.6</f>
        <v>0</v>
      </c>
      <c r="E45" s="38">
        <f t="shared" si="16"/>
        <v>0</v>
      </c>
      <c r="F45" s="38">
        <f t="shared" si="16"/>
        <v>0</v>
      </c>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row>
    <row r="46" spans="1:39" ht="25.5">
      <c r="A46" s="43" t="s">
        <v>71</v>
      </c>
      <c r="B46" s="42">
        <v>0.85</v>
      </c>
      <c r="C46" s="38">
        <f>C39*1.85</f>
        <v>0</v>
      </c>
      <c r="D46" s="38">
        <f t="shared" ref="D46:F46" si="17">D39*1.85</f>
        <v>0</v>
      </c>
      <c r="E46" s="38">
        <f t="shared" si="17"/>
        <v>0</v>
      </c>
      <c r="F46" s="38">
        <f t="shared" si="17"/>
        <v>0</v>
      </c>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row>
    <row r="47" spans="1:39">
      <c r="A47" s="12" t="s">
        <v>72</v>
      </c>
      <c r="B47" s="34">
        <v>1</v>
      </c>
      <c r="C47" s="38">
        <f>C39*2</f>
        <v>0</v>
      </c>
      <c r="D47" s="38">
        <f t="shared" ref="D47:F47" si="18">D39*2</f>
        <v>0</v>
      </c>
      <c r="E47" s="38">
        <f t="shared" si="18"/>
        <v>0</v>
      </c>
      <c r="F47" s="38">
        <f t="shared" si="18"/>
        <v>0</v>
      </c>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row>
  </sheetData>
  <mergeCells count="2">
    <mergeCell ref="A1:G1"/>
    <mergeCell ref="A3:J3"/>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2A5F2B006CF7248860356749DC49D25" ma:contentTypeVersion="13" ma:contentTypeDescription="Een nieuw document maken." ma:contentTypeScope="" ma:versionID="1f5158bcb2730412e13f5ea14a17c13b">
  <xsd:schema xmlns:xsd="http://www.w3.org/2001/XMLSchema" xmlns:xs="http://www.w3.org/2001/XMLSchema" xmlns:p="http://schemas.microsoft.com/office/2006/metadata/properties" xmlns:ns2="38f5d0e0-8e43-4b02-8a68-99db94ab9463" xmlns:ns3="6cf66a80-8636-49e4-abb7-f112782f0662" targetNamespace="http://schemas.microsoft.com/office/2006/metadata/properties" ma:root="true" ma:fieldsID="0fa299fc8b07be4cf60463fe64d4362d" ns2:_="" ns3:_="">
    <xsd:import namespace="38f5d0e0-8e43-4b02-8a68-99db94ab9463"/>
    <xsd:import namespace="6cf66a80-8636-49e4-abb7-f112782f0662"/>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DateTaken" minOccurs="0"/>
                <xsd:element ref="ns2:MediaLengthInSeconds" minOccurs="0"/>
                <xsd:element ref="ns3:SharedWithUsers" minOccurs="0"/>
                <xsd:element ref="ns3:SharedWithDetails" minOccurs="0"/>
                <xsd:element ref="ns2:lcf76f155ced4ddcb4097134ff3c332f" minOccurs="0"/>
                <xsd:element ref="ns2:MediaServiceOCR" minOccurs="0"/>
                <xsd:element ref="ns2:MediaServiceGenerationTime" minOccurs="0"/>
                <xsd:element ref="ns2:MediaServiceEventHashCode"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8f5d0e0-8e43-4b02-8a68-99db94ab946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Afbeeldingtags" ma:readOnly="false" ma:fieldId="{5cf76f15-5ced-4ddc-b409-7134ff3c332f}" ma:taxonomyMulti="true" ma:sspId="425ec6a0-244e-4cb9-ab66-ebcbcfe305d8"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cf66a80-8636-49e4-abb7-f112782f0662" elementFormDefault="qualified">
    <xsd:import namespace="http://schemas.microsoft.com/office/2006/documentManagement/types"/>
    <xsd:import namespace="http://schemas.microsoft.com/office/infopath/2007/PartnerControls"/>
    <xsd:element name="SharedWithUsers" ma:index="13"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38f5d0e0-8e43-4b02-8a68-99db94ab9463">
      <Terms xmlns="http://schemas.microsoft.com/office/infopath/2007/PartnerControls"/>
    </lcf76f155ced4ddcb4097134ff3c332f>
    <SharedWithUsers xmlns="6cf66a80-8636-49e4-abb7-f112782f0662">
      <UserInfo>
        <DisplayName>Kremer, Mark</DisplayName>
        <AccountId>70</AccountId>
        <AccountType/>
      </UserInfo>
      <UserInfo>
        <DisplayName>Huizing, Marvin</DisplayName>
        <AccountId>71</AccountId>
        <AccountType/>
      </UserInfo>
      <UserInfo>
        <DisplayName>Mattheijssen, Patricia</DisplayName>
        <AccountId>20</AccountId>
        <AccountType/>
      </UserInfo>
      <UserInfo>
        <DisplayName>Wiegel, Saskia</DisplayName>
        <AccountId>25</AccountId>
        <AccountType/>
      </UserInfo>
    </SharedWithUsers>
  </documentManagement>
</p:properties>
</file>

<file path=customXml/itemProps1.xml><?xml version="1.0" encoding="utf-8"?>
<ds:datastoreItem xmlns:ds="http://schemas.openxmlformats.org/officeDocument/2006/customXml" ds:itemID="{C2313AA8-22E8-42CE-AF56-104282E3529C}"/>
</file>

<file path=customXml/itemProps2.xml><?xml version="1.0" encoding="utf-8"?>
<ds:datastoreItem xmlns:ds="http://schemas.openxmlformats.org/officeDocument/2006/customXml" ds:itemID="{92CBB1AA-5369-46FE-95E8-8AAED704ACB5}"/>
</file>

<file path=customXml/itemProps3.xml><?xml version="1.0" encoding="utf-8"?>
<ds:datastoreItem xmlns:ds="http://schemas.openxmlformats.org/officeDocument/2006/customXml" ds:itemID="{BB338F4D-D7A9-46AC-82C9-E8716120DC70}"/>
</file>

<file path=docProps/app.xml><?xml version="1.0" encoding="utf-8"?>
<Properties xmlns="http://schemas.openxmlformats.org/officeDocument/2006/extended-properties" xmlns:vt="http://schemas.openxmlformats.org/officeDocument/2006/docPropsVTypes">
  <Application>Microsoft Excel Online</Application>
  <Manager/>
  <Company>Gemeente Utrecht</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Hebels, Erwin</dc:creator>
  <cp:keywords/>
  <dc:description/>
  <cp:lastModifiedBy/>
  <cp:revision/>
  <dcterms:created xsi:type="dcterms:W3CDTF">2018-07-03T23:33:41Z</dcterms:created>
  <dcterms:modified xsi:type="dcterms:W3CDTF">2024-05-23T16:40:35Z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0x01010002A5F2B006CF7248860356749DC49D25</vt:lpwstr>
  </property>
  <property fmtid="{D5CDD505-2E9C-101B-9397-08002B2CF9AE}" pid="3" name="Order">
    <vt:r8>100</vt:r8>
  </property>
  <property fmtid="{D5CDD505-2E9C-101B-9397-08002B2CF9AE}" pid="4" name="_ExtendedDescription">
    <vt:lpwstr/>
  </property>
  <property fmtid="{D5CDD505-2E9C-101B-9397-08002B2CF9AE}" pid="5" name="MediaServiceImageTags">
    <vt:lpwstr/>
  </property>
</Properties>
</file>