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7481\Desktop\toevoegen\"/>
    </mc:Choice>
  </mc:AlternateContent>
  <xr:revisionPtr revIDLastSave="0" documentId="13_ncr:1_{6AE1AE6F-29CC-424E-9C1A-3C0911DF64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elichting" sheetId="3" r:id="rId1"/>
    <sheet name="Blad1" sheetId="1" r:id="rId2"/>
    <sheet name="Blad2" sheetId="2" r:id="rId3"/>
  </sheets>
  <definedNames>
    <definedName name="_xlnm._FilterDatabase" localSheetId="1" hidden="1">Blad1!$A$25:$Q$86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" l="1"/>
  <c r="U30" i="2"/>
  <c r="S30" i="2"/>
  <c r="S23" i="2"/>
  <c r="N25" i="2"/>
  <c r="N26" i="2"/>
  <c r="N30" i="2"/>
  <c r="M30" i="2"/>
  <c r="N26" i="1"/>
  <c r="P26" i="1" s="1"/>
  <c r="M28" i="1"/>
  <c r="O28" i="1" s="1"/>
  <c r="M29" i="1"/>
  <c r="O29" i="1" s="1"/>
  <c r="M30" i="1"/>
  <c r="O30" i="1" s="1"/>
  <c r="M31" i="1"/>
  <c r="O31" i="1" s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26" i="1"/>
  <c r="O26" i="1" s="1"/>
  <c r="M27" i="1"/>
  <c r="O27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K29" i="2"/>
  <c r="K30" i="2"/>
  <c r="F4" i="2"/>
  <c r="F5" i="2"/>
  <c r="F6" i="2"/>
  <c r="F7" i="2"/>
  <c r="V25" i="2" s="1"/>
  <c r="F8" i="2"/>
  <c r="V26" i="2" s="1"/>
  <c r="F9" i="2"/>
  <c r="F10" i="2"/>
  <c r="F11" i="2"/>
  <c r="F12" i="2"/>
  <c r="F13" i="2"/>
  <c r="F14" i="2"/>
  <c r="V24" i="2" s="1"/>
  <c r="F15" i="2"/>
  <c r="F16" i="2"/>
  <c r="V30" i="2" s="1"/>
  <c r="F17" i="2"/>
  <c r="N29" i="2" s="1"/>
  <c r="F18" i="2"/>
  <c r="V27" i="2" s="1"/>
  <c r="F19" i="2"/>
  <c r="V28" i="2" s="1"/>
  <c r="E4" i="2"/>
  <c r="E5" i="2"/>
  <c r="E6" i="2"/>
  <c r="E7" i="2"/>
  <c r="M25" i="2" s="1"/>
  <c r="E8" i="2"/>
  <c r="M26" i="2" s="1"/>
  <c r="E9" i="2"/>
  <c r="E10" i="2"/>
  <c r="E11" i="2"/>
  <c r="E12" i="2"/>
  <c r="E13" i="2"/>
  <c r="E14" i="2"/>
  <c r="U24" i="2" s="1"/>
  <c r="E15" i="2"/>
  <c r="E16" i="2"/>
  <c r="E17" i="2"/>
  <c r="U29" i="2" s="1"/>
  <c r="E18" i="2"/>
  <c r="U27" i="2" s="1"/>
  <c r="E19" i="2"/>
  <c r="M28" i="2" s="1"/>
  <c r="D11" i="2"/>
  <c r="D12" i="2"/>
  <c r="D13" i="2"/>
  <c r="D14" i="2"/>
  <c r="S24" i="2" s="1"/>
  <c r="D15" i="2"/>
  <c r="D16" i="2"/>
  <c r="D17" i="2"/>
  <c r="S29" i="2" s="1"/>
  <c r="D18" i="2"/>
  <c r="K27" i="2" s="1"/>
  <c r="D19" i="2"/>
  <c r="K28" i="2" s="1"/>
  <c r="D3" i="2"/>
  <c r="K23" i="2" s="1"/>
  <c r="K30" i="1"/>
  <c r="K29" i="1"/>
  <c r="K28" i="1"/>
  <c r="K27" i="1"/>
  <c r="K26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31" i="1"/>
  <c r="H26" i="1"/>
  <c r="H27" i="1"/>
  <c r="H28" i="1"/>
  <c r="H29" i="1"/>
  <c r="H30" i="1"/>
  <c r="H31" i="1"/>
  <c r="H26" i="2"/>
  <c r="H32" i="1"/>
  <c r="K24" i="2" l="1"/>
  <c r="S28" i="2"/>
  <c r="S27" i="2"/>
  <c r="U28" i="2"/>
  <c r="W28" i="2" s="1"/>
  <c r="M24" i="2"/>
  <c r="M29" i="2"/>
  <c r="M27" i="2"/>
  <c r="N28" i="2"/>
  <c r="N27" i="2"/>
  <c r="V29" i="2"/>
  <c r="N24" i="2"/>
  <c r="U25" i="2"/>
  <c r="Q27" i="1"/>
  <c r="Q28" i="1"/>
  <c r="Q26" i="1"/>
  <c r="Q29" i="1"/>
  <c r="Q31" i="1"/>
  <c r="Q30" i="1"/>
  <c r="D4" i="2"/>
  <c r="D7" i="2"/>
  <c r="D8" i="2"/>
  <c r="D10" i="2"/>
  <c r="F3" i="2"/>
  <c r="H23" i="2"/>
  <c r="H27" i="2"/>
  <c r="H28" i="2"/>
  <c r="H24" i="2"/>
  <c r="H25" i="2"/>
  <c r="O26" i="2"/>
  <c r="H69" i="1"/>
  <c r="H83" i="1"/>
  <c r="H80" i="1"/>
  <c r="H47" i="1"/>
  <c r="H81" i="1"/>
  <c r="H82" i="1"/>
  <c r="H77" i="1"/>
  <c r="H78" i="1"/>
  <c r="H66" i="1"/>
  <c r="H67" i="1"/>
  <c r="H68" i="1"/>
  <c r="H70" i="1"/>
  <c r="H71" i="1"/>
  <c r="H72" i="1"/>
  <c r="H53" i="1"/>
  <c r="H54" i="1"/>
  <c r="H55" i="1"/>
  <c r="H48" i="1"/>
  <c r="H34" i="1"/>
  <c r="H46" i="1"/>
  <c r="H65" i="1"/>
  <c r="H58" i="1"/>
  <c r="H73" i="1"/>
  <c r="H74" i="1"/>
  <c r="H75" i="1"/>
  <c r="H76" i="1"/>
  <c r="H60" i="1"/>
  <c r="H61" i="1"/>
  <c r="H62" i="1"/>
  <c r="H63" i="1"/>
  <c r="H64" i="1"/>
  <c r="H56" i="1"/>
  <c r="H49" i="1"/>
  <c r="H50" i="1"/>
  <c r="H51" i="1"/>
  <c r="H52" i="1"/>
  <c r="H35" i="1"/>
  <c r="H36" i="1"/>
  <c r="H37" i="1"/>
  <c r="H38" i="1"/>
  <c r="H39" i="1"/>
  <c r="H59" i="1"/>
  <c r="H33" i="1"/>
  <c r="H40" i="1"/>
  <c r="H41" i="1"/>
  <c r="H42" i="1"/>
  <c r="H43" i="1"/>
  <c r="H44" i="1"/>
  <c r="H45" i="1"/>
  <c r="H57" i="1"/>
  <c r="H79" i="1"/>
  <c r="H84" i="1"/>
  <c r="H85" i="1"/>
  <c r="P80" i="1"/>
  <c r="P47" i="1"/>
  <c r="P81" i="1"/>
  <c r="P82" i="1"/>
  <c r="P77" i="1"/>
  <c r="P78" i="1"/>
  <c r="P66" i="1"/>
  <c r="P67" i="1"/>
  <c r="P68" i="1"/>
  <c r="P69" i="1"/>
  <c r="P70" i="1"/>
  <c r="P71" i="1"/>
  <c r="P72" i="1"/>
  <c r="P53" i="1"/>
  <c r="P54" i="1"/>
  <c r="P55" i="1"/>
  <c r="P48" i="1"/>
  <c r="P34" i="1"/>
  <c r="P46" i="1"/>
  <c r="P65" i="1"/>
  <c r="P58" i="1"/>
  <c r="P83" i="1"/>
  <c r="P73" i="1"/>
  <c r="P74" i="1"/>
  <c r="P75" i="1"/>
  <c r="P76" i="1"/>
  <c r="P60" i="1"/>
  <c r="P61" i="1"/>
  <c r="P62" i="1"/>
  <c r="P63" i="1"/>
  <c r="P64" i="1"/>
  <c r="P56" i="1"/>
  <c r="P49" i="1"/>
  <c r="P50" i="1"/>
  <c r="P51" i="1"/>
  <c r="P52" i="1"/>
  <c r="P35" i="1"/>
  <c r="P36" i="1"/>
  <c r="P37" i="1"/>
  <c r="P38" i="1"/>
  <c r="P39" i="1"/>
  <c r="P59" i="1"/>
  <c r="O80" i="1"/>
  <c r="O47" i="1"/>
  <c r="O81" i="1"/>
  <c r="O82" i="1"/>
  <c r="O77" i="1"/>
  <c r="O78" i="1"/>
  <c r="O66" i="1"/>
  <c r="O67" i="1"/>
  <c r="O68" i="1"/>
  <c r="O69" i="1"/>
  <c r="O70" i="1"/>
  <c r="O71" i="1"/>
  <c r="O72" i="1"/>
  <c r="O53" i="1"/>
  <c r="O54" i="1"/>
  <c r="O55" i="1"/>
  <c r="O48" i="1"/>
  <c r="O34" i="1"/>
  <c r="O46" i="1"/>
  <c r="O65" i="1"/>
  <c r="O58" i="1"/>
  <c r="O83" i="1"/>
  <c r="O73" i="1"/>
  <c r="O74" i="1"/>
  <c r="O75" i="1"/>
  <c r="O76" i="1"/>
  <c r="O60" i="1"/>
  <c r="O61" i="1"/>
  <c r="O62" i="1"/>
  <c r="O63" i="1"/>
  <c r="O64" i="1"/>
  <c r="O56" i="1"/>
  <c r="O49" i="1"/>
  <c r="O50" i="1"/>
  <c r="O51" i="1"/>
  <c r="O52" i="1"/>
  <c r="O35" i="1"/>
  <c r="O36" i="1"/>
  <c r="O37" i="1"/>
  <c r="O38" i="1"/>
  <c r="O39" i="1"/>
  <c r="O59" i="1"/>
  <c r="O32" i="1"/>
  <c r="P32" i="1"/>
  <c r="O33" i="1"/>
  <c r="P33" i="1"/>
  <c r="W30" i="2"/>
  <c r="W24" i="2"/>
  <c r="E3" i="2"/>
  <c r="D5" i="2"/>
  <c r="D6" i="2"/>
  <c r="D9" i="2"/>
  <c r="P40" i="1"/>
  <c r="P41" i="1"/>
  <c r="P42" i="1"/>
  <c r="P43" i="1"/>
  <c r="P44" i="1"/>
  <c r="P45" i="1"/>
  <c r="P57" i="1"/>
  <c r="P79" i="1"/>
  <c r="P84" i="1"/>
  <c r="P85" i="1"/>
  <c r="O40" i="1"/>
  <c r="O41" i="1"/>
  <c r="O42" i="1"/>
  <c r="O43" i="1"/>
  <c r="O44" i="1"/>
  <c r="O45" i="1"/>
  <c r="O57" i="1"/>
  <c r="O79" i="1"/>
  <c r="O84" i="1"/>
  <c r="O85" i="1"/>
  <c r="W29" i="2"/>
  <c r="O29" i="2"/>
  <c r="S26" i="2" l="1"/>
  <c r="K26" i="2"/>
  <c r="S25" i="2"/>
  <c r="K25" i="2"/>
  <c r="N23" i="2"/>
  <c r="P23" i="2" s="1"/>
  <c r="V23" i="2"/>
  <c r="X23" i="2" s="1"/>
  <c r="W25" i="2"/>
  <c r="U23" i="2"/>
  <c r="W23" i="2" s="1"/>
  <c r="M23" i="2"/>
  <c r="O23" i="2" s="1"/>
  <c r="X25" i="2"/>
  <c r="P25" i="2"/>
  <c r="X24" i="2"/>
  <c r="Y24" i="2" s="1"/>
  <c r="X26" i="2"/>
  <c r="X28" i="2"/>
  <c r="Y28" i="2" s="1"/>
  <c r="W26" i="2"/>
  <c r="O28" i="2"/>
  <c r="O27" i="2"/>
  <c r="O25" i="2"/>
  <c r="O24" i="2"/>
  <c r="O30" i="2"/>
  <c r="W27" i="2"/>
  <c r="P30" i="2"/>
  <c r="P28" i="2"/>
  <c r="P26" i="2"/>
  <c r="X30" i="2"/>
  <c r="P24" i="2"/>
  <c r="P29" i="2"/>
  <c r="P27" i="2"/>
  <c r="X29" i="2"/>
  <c r="X27" i="2"/>
  <c r="Q61" i="1"/>
  <c r="Q49" i="1"/>
  <c r="Q48" i="1"/>
  <c r="Q38" i="1"/>
  <c r="Q55" i="1"/>
  <c r="Q59" i="1"/>
  <c r="Q39" i="1"/>
  <c r="Q52" i="1"/>
  <c r="Q51" i="1"/>
  <c r="Q56" i="1"/>
  <c r="Q74" i="1"/>
  <c r="Q73" i="1"/>
  <c r="Q58" i="1"/>
  <c r="Q46" i="1"/>
  <c r="Q53" i="1"/>
  <c r="Q69" i="1"/>
  <c r="Q78" i="1"/>
  <c r="Q81" i="1"/>
  <c r="Q35" i="1"/>
  <c r="Q82" i="1"/>
  <c r="Q76" i="1"/>
  <c r="Q77" i="1"/>
  <c r="Q70" i="1"/>
  <c r="Q80" i="1"/>
  <c r="Q67" i="1"/>
  <c r="Q72" i="1"/>
  <c r="Q65" i="1"/>
  <c r="Q63" i="1"/>
  <c r="Q68" i="1"/>
  <c r="Q54" i="1"/>
  <c r="Q50" i="1"/>
  <c r="Q75" i="1"/>
  <c r="Q34" i="1"/>
  <c r="Q36" i="1"/>
  <c r="Q60" i="1"/>
  <c r="Q66" i="1"/>
  <c r="Q37" i="1"/>
  <c r="Q62" i="1"/>
  <c r="Q64" i="1"/>
  <c r="Q71" i="1"/>
  <c r="Q83" i="1"/>
  <c r="Q47" i="1"/>
  <c r="Q33" i="1"/>
  <c r="Q32" i="1"/>
  <c r="Q43" i="1"/>
  <c r="Q57" i="1"/>
  <c r="Q40" i="1"/>
  <c r="Q41" i="1"/>
  <c r="Q84" i="1"/>
  <c r="Q44" i="1"/>
  <c r="Q85" i="1"/>
  <c r="Q79" i="1"/>
  <c r="Q45" i="1"/>
  <c r="Q42" i="1"/>
  <c r="Q26" i="2" l="1"/>
  <c r="Y25" i="2"/>
  <c r="Q25" i="2"/>
  <c r="Y26" i="2"/>
  <c r="Y23" i="2"/>
  <c r="Q28" i="2"/>
  <c r="Z28" i="2" s="1"/>
  <c r="Q29" i="2"/>
  <c r="Q23" i="2"/>
  <c r="Y30" i="2"/>
  <c r="Q24" i="2"/>
  <c r="Z24" i="2" s="1"/>
  <c r="Q27" i="2"/>
  <c r="Q30" i="2"/>
  <c r="Y29" i="2"/>
  <c r="Y27" i="2"/>
  <c r="Q86" i="1"/>
  <c r="D35" i="2" s="1"/>
  <c r="Z26" i="2" l="1"/>
  <c r="Z25" i="2"/>
  <c r="Z23" i="2"/>
  <c r="Z30" i="2"/>
  <c r="Z29" i="2"/>
  <c r="Z27" i="2"/>
  <c r="Z31" i="2" l="1"/>
  <c r="D36" i="2" s="1"/>
  <c r="D37" i="2" s="1"/>
</calcChain>
</file>

<file path=xl/sharedStrings.xml><?xml version="1.0" encoding="utf-8"?>
<sst xmlns="http://schemas.openxmlformats.org/spreadsheetml/2006/main" count="481" uniqueCount="158">
  <si>
    <t>Toelichting Rekenblad (Stappenplan)</t>
  </si>
  <si>
    <t xml:space="preserve">De reizen zijn onderverdeeld in reizen tot en met zestig personen (Blad 1), waarbij maximaal één bus kan worden ingezet en </t>
  </si>
  <si>
    <t xml:space="preserve">reizen vanaf eenenzestig personen (Blad 2), waarbij maximaal twee bussen kunnen worden ingezet. </t>
  </si>
  <si>
    <t>Het aantal personen en het aantal retour kilometers zijn al ingevuld. Opdrachtnemer dient zelf het in aantal in te zetten uren in te vullen.</t>
  </si>
  <si>
    <t>Opdrachtnemer bepaalt zelf of de bus tussen vertrek en terugkomst op de bestemmingslocatie blijft, of weer retour gaat en of al dan niet het uurtarief in rekening wordt gebracht.</t>
  </si>
  <si>
    <t>Opdrachtnemer vult uitsluitend de geel gearceerde velden in.</t>
  </si>
  <si>
    <t>Tabel 1 Blad 1</t>
  </si>
  <si>
    <t>Het Minimumtarief (kolom D) per bustype; cel D3 tot en met cel D10</t>
  </si>
  <si>
    <t>Prijs per uur (kolom E) per bustype; cel E 3 tot en met cel E10</t>
  </si>
  <si>
    <t>Prijs per KM (kolom F) per bustype; cel F3 tot en met cel F10</t>
  </si>
  <si>
    <t>De ingevulde bedragen worden automatisch doorgezet naar Blad 2.</t>
  </si>
  <si>
    <t>Tabel 2 Reizen t/m 60 personen (1 Bus) Blad 1</t>
  </si>
  <si>
    <t>Type Bus</t>
  </si>
  <si>
    <t>Inzet uren</t>
  </si>
  <si>
    <t>De totale kosten per Kilometer (Kolom H 'aantal KM' * Kolom N '€ per KM') worden automatisch in Kolom P 'Totale € KM' gezet.</t>
  </si>
  <si>
    <t xml:space="preserve">Als het totaalbedrag minder is dan het minimumtarief, dan wordt het minimumtarief automatisch in Totaal € per rit (Kolom Q) gezet. </t>
  </si>
  <si>
    <t>Tabel 3 Reizen vanaf 61 personen (2 Bussen) Blad 2</t>
  </si>
  <si>
    <t xml:space="preserve">De type bussen moeten worden ingevuld aan de hand van het aantal te vervoeren personen in Kolom D. </t>
  </si>
  <si>
    <t>Het minimumtarief (Kolom K en S), uurtarief (Kolom M en U) en de kosten per KM (Kolom O en W), die in Tabel 1 zijn ingevuld, worden daarmee automatisch inzichtelijk.</t>
  </si>
  <si>
    <t xml:space="preserve">Daarnaast vult Opdrachtnemer de 'Inzet uren' (Kolom L en T) van de chauffeur/bus in. </t>
  </si>
  <si>
    <t xml:space="preserve">Het aantal in te zetten uren (Kolom L en T 'inzet uren') wordt vermenigvuldigt met het uurtarief (Kolom M en U '€ per uur'). </t>
  </si>
  <si>
    <t>Tabel 4 Totaalprijs Exclusief BTW</t>
  </si>
  <si>
    <t xml:space="preserve">Tabel 4 vormt de Totaalprijs exclusief BTW waarop Opdrachtnemer wordt beoordeeld. </t>
  </si>
  <si>
    <t>TABEL 1</t>
  </si>
  <si>
    <t>Bustype</t>
  </si>
  <si>
    <t>Max. aantal personen</t>
  </si>
  <si>
    <t>Minimumtarief</t>
  </si>
  <si>
    <t>Prijs per uur</t>
  </si>
  <si>
    <t>Prijs per KM</t>
  </si>
  <si>
    <t>Bustarief type 1 (1 t/m 8 pers)</t>
  </si>
  <si>
    <t>Bustarief type 2 (9 t/m 23 pers)</t>
  </si>
  <si>
    <t>Bustarief type 3 (24 t/m 50 pers)</t>
  </si>
  <si>
    <t>Bustarief type 4 (51 t/m 54 pers)</t>
  </si>
  <si>
    <t>Bustarief type 5 (55 t/m 58 pers)</t>
  </si>
  <si>
    <t xml:space="preserve">Bustarief type 6 (59 t/m 62 pers) </t>
  </si>
  <si>
    <t>Bustarief type 7 (63 t/m 75 pers)</t>
  </si>
  <si>
    <t>Bustarief type 8 (76 t/m 90 pers)</t>
  </si>
  <si>
    <t>TABEL 2</t>
  </si>
  <si>
    <t>Reizen t/m 60 personen</t>
  </si>
  <si>
    <t>Vertreklocatie</t>
  </si>
  <si>
    <t>Bestemmingslocatie</t>
  </si>
  <si>
    <t>Periode</t>
  </si>
  <si>
    <t>Aantal te vervoeren personen</t>
  </si>
  <si>
    <t xml:space="preserve">Vertrektijd school </t>
  </si>
  <si>
    <t>Aankomst (terug op school)</t>
  </si>
  <si>
    <t xml:space="preserve"> Aantal km </t>
  </si>
  <si>
    <t>Retour Aantal km</t>
  </si>
  <si>
    <t>Bus moet hele dag blijven</t>
  </si>
  <si>
    <t xml:space="preserve">Inzet uren </t>
  </si>
  <si>
    <t>€ Per uur</t>
  </si>
  <si>
    <t xml:space="preserve"> € Per KM</t>
  </si>
  <si>
    <t>Totaal € uren</t>
  </si>
  <si>
    <t>Totaal € KM</t>
  </si>
  <si>
    <t>Totaal € per rit excl. BTW</t>
  </si>
  <si>
    <t>15.00</t>
  </si>
  <si>
    <t>Nee</t>
  </si>
  <si>
    <t>Drachten</t>
  </si>
  <si>
    <t>Leeuwarden</t>
  </si>
  <si>
    <t>Assen</t>
  </si>
  <si>
    <t>10.00</t>
  </si>
  <si>
    <t>April</t>
  </si>
  <si>
    <t>Juni</t>
  </si>
  <si>
    <t>Groningen</t>
  </si>
  <si>
    <t>Februari</t>
  </si>
  <si>
    <t>Emmen</t>
  </si>
  <si>
    <t>Hellum</t>
  </si>
  <si>
    <t>14.00</t>
  </si>
  <si>
    <t>Dronten</t>
  </si>
  <si>
    <t>8.00</t>
  </si>
  <si>
    <t>Foxwolde</t>
  </si>
  <si>
    <t>Beerta</t>
  </si>
  <si>
    <t>Ja</t>
  </si>
  <si>
    <t>Marum</t>
  </si>
  <si>
    <t>Lelystad</t>
  </si>
  <si>
    <t>Den Ham</t>
  </si>
  <si>
    <t>8.30</t>
  </si>
  <si>
    <t>Bedum</t>
  </si>
  <si>
    <t>Midwolda</t>
  </si>
  <si>
    <t>Drouwenerveen</t>
  </si>
  <si>
    <t>Apeldoorn</t>
  </si>
  <si>
    <t>Bramsche</t>
  </si>
  <si>
    <t>Den Bosch</t>
  </si>
  <si>
    <t>Leek</t>
  </si>
  <si>
    <t>Grootegast</t>
  </si>
  <si>
    <t>Amsterdam</t>
  </si>
  <si>
    <t>Oldekerk</t>
  </si>
  <si>
    <t>Niebert</t>
  </si>
  <si>
    <t>Harlingen</t>
  </si>
  <si>
    <t>Eelde</t>
  </si>
  <si>
    <t>Holwerd</t>
  </si>
  <si>
    <t>Biddinghuizen</t>
  </si>
  <si>
    <t>18.00</t>
  </si>
  <si>
    <t>Bremen</t>
  </si>
  <si>
    <t>Hooghalen</t>
  </si>
  <si>
    <t>Roden</t>
  </si>
  <si>
    <t>Kaatsheuvel</t>
  </si>
  <si>
    <t>Bottrop</t>
  </si>
  <si>
    <t>Oberhausen</t>
  </si>
  <si>
    <t xml:space="preserve">Oktober </t>
  </si>
  <si>
    <t>Den Haag</t>
  </si>
  <si>
    <t>November</t>
  </si>
  <si>
    <t>Essen</t>
  </si>
  <si>
    <t>December</t>
  </si>
  <si>
    <t>Maart</t>
  </si>
  <si>
    <t>Mei</t>
  </si>
  <si>
    <t>September</t>
  </si>
  <si>
    <t>Oktober</t>
  </si>
  <si>
    <t>Totaal per rit excl. BTW</t>
  </si>
  <si>
    <t>Maximaal aantal personen</t>
  </si>
  <si>
    <t>TABEL 3</t>
  </si>
  <si>
    <t>Reizen vanaf 61 personen</t>
  </si>
  <si>
    <t>Aankomst terug op school</t>
  </si>
  <si>
    <t>€ Per km</t>
  </si>
  <si>
    <t>Totaal € bus 1</t>
  </si>
  <si>
    <t>Totaal bus 2</t>
  </si>
  <si>
    <t>Totaal bus 1 &amp; 2</t>
  </si>
  <si>
    <t>Januari</t>
  </si>
  <si>
    <t xml:space="preserve">Groningen </t>
  </si>
  <si>
    <t>TABEL 4</t>
  </si>
  <si>
    <t xml:space="preserve">Reizen t/m 60 personen </t>
  </si>
  <si>
    <t>Totaal</t>
  </si>
  <si>
    <r>
      <t xml:space="preserve">De prijzen worden </t>
    </r>
    <r>
      <rPr>
        <u/>
        <sz val="11"/>
        <color theme="1"/>
        <rFont val="Calibri"/>
        <family val="2"/>
        <scheme val="minor"/>
      </rPr>
      <t>exclusief BTW</t>
    </r>
    <r>
      <rPr>
        <sz val="11"/>
        <color theme="1"/>
        <rFont val="Calibri"/>
        <family val="2"/>
        <scheme val="minor"/>
      </rPr>
      <t xml:space="preserve"> uitgevraagd in twee verschillende tabbladen. Opdrachtnemer wordt beoordeeld op de totaalprijs van de twee prijzenbladen </t>
    </r>
    <r>
      <rPr>
        <sz val="11"/>
        <color rgb="FFFF0000"/>
        <rFont val="Calibri"/>
        <family val="2"/>
        <scheme val="minor"/>
      </rPr>
      <t>waarin</t>
    </r>
    <r>
      <rPr>
        <sz val="11"/>
        <color theme="1"/>
        <rFont val="Calibri"/>
        <family val="2"/>
        <scheme val="minor"/>
      </rPr>
      <t xml:space="preserve"> (fictieve) reizen zijn uitgezet. </t>
    </r>
  </si>
  <si>
    <r>
      <t xml:space="preserve">Opdrachtnemer vult in </t>
    </r>
    <r>
      <rPr>
        <sz val="11"/>
        <color rgb="FFFF0000"/>
        <rFont val="Calibri"/>
        <family val="2"/>
        <scheme val="minor"/>
      </rPr>
      <t>Tabel 1 in Blad 1</t>
    </r>
    <r>
      <rPr>
        <sz val="11"/>
        <color theme="1"/>
        <rFont val="Calibri"/>
        <family val="2"/>
        <scheme val="minor"/>
      </rPr>
      <t xml:space="preserve"> per Bustype het volgende in: </t>
    </r>
  </si>
  <si>
    <t>In Tabel 2 vult Opdrachtnemer per rit het type bus in (cel J16 t/m cel J124) die gebruikt wordt voor de rit.</t>
  </si>
  <si>
    <r>
      <t xml:space="preserve">Het type bus moet worden ingevuld aan de hand van het aantal te vervoeren personen </t>
    </r>
    <r>
      <rPr>
        <sz val="11"/>
        <color rgb="FFFF0000"/>
        <rFont val="Calibri"/>
        <family val="2"/>
        <scheme val="minor"/>
      </rPr>
      <t xml:space="preserve">dat is vermeld </t>
    </r>
    <r>
      <rPr>
        <sz val="11"/>
        <color theme="1"/>
        <rFont val="Calibri"/>
        <family val="2"/>
        <scheme val="minor"/>
      </rPr>
      <t xml:space="preserve">in Kolom D. </t>
    </r>
  </si>
  <si>
    <r>
      <t>Het minimumtarief (</t>
    </r>
    <r>
      <rPr>
        <sz val="11"/>
        <color rgb="FFFF0000"/>
        <rFont val="Calibri"/>
        <family val="2"/>
        <scheme val="minor"/>
      </rPr>
      <t>kolom K</t>
    </r>
    <r>
      <rPr>
        <sz val="11"/>
        <color theme="1"/>
        <rFont val="Calibri"/>
        <family val="2"/>
        <scheme val="minor"/>
      </rPr>
      <t>), uurtarief (</t>
    </r>
    <r>
      <rPr>
        <sz val="11"/>
        <color rgb="FFFF0000"/>
        <rFont val="Calibri"/>
        <family val="2"/>
        <scheme val="minor"/>
      </rPr>
      <t>kolom M)</t>
    </r>
    <r>
      <rPr>
        <sz val="11"/>
        <color theme="1"/>
        <rFont val="Calibri"/>
        <family val="2"/>
        <scheme val="minor"/>
      </rPr>
      <t xml:space="preserve"> en de kosten per KM (</t>
    </r>
    <r>
      <rPr>
        <sz val="11"/>
        <color rgb="FFFF0000"/>
        <rFont val="Calibri"/>
        <family val="2"/>
        <scheme val="minor"/>
      </rPr>
      <t>kolom N</t>
    </r>
    <r>
      <rPr>
        <sz val="11"/>
        <color theme="1"/>
        <rFont val="Calibri"/>
        <family val="2"/>
        <scheme val="minor"/>
      </rPr>
      <t xml:space="preserve">) worden daarmee automatisch inzichtelijk. </t>
    </r>
  </si>
  <si>
    <r>
      <t>Daarnaast vult Opdrachtnemer de Inzet uren (</t>
    </r>
    <r>
      <rPr>
        <sz val="11"/>
        <color rgb="FFFF0000"/>
        <rFont val="Calibri"/>
        <family val="2"/>
        <scheme val="minor"/>
      </rPr>
      <t>Kolom L)</t>
    </r>
    <r>
      <rPr>
        <sz val="11"/>
        <color theme="1"/>
        <rFont val="Calibri"/>
        <family val="2"/>
        <scheme val="minor"/>
      </rPr>
      <t xml:space="preserve"> van de chauffeur/bus in.</t>
    </r>
  </si>
  <si>
    <r>
      <t>Het aantal in te zetten uren (</t>
    </r>
    <r>
      <rPr>
        <sz val="11"/>
        <color rgb="FFFF0000"/>
        <rFont val="Calibri"/>
        <family val="2"/>
        <scheme val="minor"/>
      </rPr>
      <t>Kolom L</t>
    </r>
    <r>
      <rPr>
        <sz val="11"/>
        <color theme="1"/>
        <rFont val="Calibri"/>
        <family val="2"/>
        <scheme val="minor"/>
      </rPr>
      <t>) wordt vermenigvuldigt met het uurtarief (</t>
    </r>
    <r>
      <rPr>
        <sz val="11"/>
        <color rgb="FFFF0000"/>
        <rFont val="Calibri"/>
        <family val="2"/>
        <scheme val="minor"/>
      </rPr>
      <t>Kolom M</t>
    </r>
    <r>
      <rPr>
        <sz val="11"/>
        <color theme="1"/>
        <rFont val="Calibri"/>
        <family val="2"/>
        <scheme val="minor"/>
      </rPr>
      <t xml:space="preserve">). </t>
    </r>
  </si>
  <si>
    <r>
      <t>De totale kosten van het aantal uren * uurtarief (</t>
    </r>
    <r>
      <rPr>
        <sz val="11"/>
        <color rgb="FFFF0000"/>
        <rFont val="Calibri"/>
        <family val="2"/>
        <scheme val="minor"/>
      </rPr>
      <t>Kolom L * Kolom M</t>
    </r>
    <r>
      <rPr>
        <sz val="11"/>
        <color theme="1"/>
        <rFont val="Calibri"/>
        <family val="2"/>
        <scheme val="minor"/>
      </rPr>
      <t>) worden automatisch in Kolom O '</t>
    </r>
    <r>
      <rPr>
        <sz val="11"/>
        <color rgb="FFFF0000"/>
        <rFont val="Calibri"/>
        <family val="2"/>
        <scheme val="minor"/>
      </rPr>
      <t>Totaal € uren</t>
    </r>
    <r>
      <rPr>
        <sz val="11"/>
        <color theme="1"/>
        <rFont val="Calibri"/>
        <family val="2"/>
        <scheme val="minor"/>
      </rPr>
      <t xml:space="preserve">' gezet. </t>
    </r>
  </si>
  <si>
    <r>
      <t xml:space="preserve">Is het totaalbedrag meer dan het minimumtarief, dan worden Kolom O (Totale € uren) en Kolom P (Totale € KM) bij elkaar opgeteld en vormt </t>
    </r>
    <r>
      <rPr>
        <sz val="11"/>
        <color rgb="FFFF0000"/>
        <rFont val="Calibri"/>
        <family val="2"/>
        <scheme val="minor"/>
      </rPr>
      <t xml:space="preserve">dit </t>
    </r>
    <r>
      <rPr>
        <sz val="11"/>
        <color theme="1"/>
        <rFont val="Calibri"/>
        <family val="2"/>
        <scheme val="minor"/>
      </rPr>
      <t>de uitkomst Kolom Q.</t>
    </r>
  </si>
  <si>
    <r>
      <t xml:space="preserve">In Tabel 3 vult Opdrachtnemer per rit (rij 16 t/m 25) twee </t>
    </r>
    <r>
      <rPr>
        <sz val="11"/>
        <color rgb="FFFF0000"/>
        <rFont val="Calibri"/>
        <family val="2"/>
        <scheme val="minor"/>
      </rPr>
      <t>bustypes</t>
    </r>
    <r>
      <rPr>
        <sz val="11"/>
        <color theme="1"/>
        <rFont val="Calibri"/>
        <family val="2"/>
        <scheme val="minor"/>
      </rPr>
      <t xml:space="preserve"> in, één </t>
    </r>
    <r>
      <rPr>
        <sz val="11"/>
        <color rgb="FFFF0000"/>
        <rFont val="Calibri"/>
        <family val="2"/>
        <scheme val="minor"/>
      </rPr>
      <t>bustype</t>
    </r>
    <r>
      <rPr>
        <sz val="11"/>
        <color theme="1"/>
        <rFont val="Calibri"/>
        <family val="2"/>
        <scheme val="minor"/>
      </rPr>
      <t xml:space="preserve"> in Kolom J (bus 1) en één </t>
    </r>
    <r>
      <rPr>
        <sz val="11"/>
        <color rgb="FFFF0000"/>
        <rFont val="Calibri"/>
        <family val="2"/>
        <scheme val="minor"/>
      </rPr>
      <t xml:space="preserve">bustype </t>
    </r>
    <r>
      <rPr>
        <sz val="11"/>
        <color theme="1"/>
        <rFont val="Calibri"/>
        <family val="2"/>
        <scheme val="minor"/>
      </rPr>
      <t>in Kolom R (bus 2).</t>
    </r>
  </si>
  <si>
    <r>
      <t xml:space="preserve">De totale kosten van het aantal uren (Kolom L/T 'inzet uren' * Kolom M/U '€ per uur') worden automatisch in Kolom O en </t>
    </r>
    <r>
      <rPr>
        <sz val="11"/>
        <color rgb="FFFF0000"/>
        <rFont val="Calibri"/>
        <family val="2"/>
        <scheme val="minor"/>
      </rPr>
      <t xml:space="preserve">kolom W </t>
    </r>
    <r>
      <rPr>
        <sz val="11"/>
        <color theme="1"/>
        <rFont val="Calibri"/>
        <family val="2"/>
        <scheme val="minor"/>
      </rPr>
      <t>'totaal € uren' gezet.</t>
    </r>
  </si>
  <si>
    <r>
      <t xml:space="preserve">De totale kosten per Kilometer (Kolom H 'aantal KM' * Kolom N/V '€ per KM') worden automatisch in Kolom P en </t>
    </r>
    <r>
      <rPr>
        <sz val="11"/>
        <color rgb="FFFF0000"/>
        <rFont val="Calibri"/>
        <family val="2"/>
        <scheme val="minor"/>
      </rPr>
      <t>kolom</t>
    </r>
    <r>
      <rPr>
        <sz val="11"/>
        <color theme="1"/>
        <rFont val="Calibri"/>
        <family val="2"/>
        <scheme val="minor"/>
      </rPr>
      <t xml:space="preserve"> X 'Totaal € KM' gezet.</t>
    </r>
  </si>
  <si>
    <r>
      <t>Als het totaalbedrag minder is dan het minimumtarief, dan wordt het minimumtarief automatisch in 'Totaal € per rit' (</t>
    </r>
    <r>
      <rPr>
        <sz val="11"/>
        <color rgb="FFFF0000"/>
        <rFont val="Calibri"/>
        <family val="2"/>
        <scheme val="minor"/>
      </rPr>
      <t>kolom P en kolom X</t>
    </r>
    <r>
      <rPr>
        <sz val="11"/>
        <color theme="1"/>
        <rFont val="Calibri"/>
        <family val="2"/>
        <scheme val="minor"/>
      </rPr>
      <t xml:space="preserve">) gezet. </t>
    </r>
  </si>
  <si>
    <t xml:space="preserve">Is het totaalbedrag meer dan het minimumtarief, dan vormt Kolom Q ('Totaal € Bus 1') en Y ('Totaal € Bus 2') het totaalbedrag per bus (de optelsom van kolom O/W 'Totaal € uren' en kolom P/X 'Totaal € KM'). </t>
  </si>
  <si>
    <t>Het totaaltarief van bus 1 en 2 komt naar voren in kolom Z.</t>
  </si>
  <si>
    <r>
      <t xml:space="preserve">De Totaalprijs Exclusief BTW verschijnt in </t>
    </r>
    <r>
      <rPr>
        <sz val="11"/>
        <color rgb="FFFF0000"/>
        <rFont val="Calibri"/>
        <family val="2"/>
        <scheme val="minor"/>
      </rPr>
      <t>cel Q75</t>
    </r>
    <r>
      <rPr>
        <sz val="11"/>
        <color theme="1"/>
        <rFont val="Calibri"/>
        <family val="2"/>
        <scheme val="minor"/>
      </rPr>
      <t>. Deze prijs komt ook in Tabel 4 bij Blad 2 te staan.</t>
    </r>
  </si>
  <si>
    <r>
      <t xml:space="preserve">De Totaalprijs Ecxlusief BTW verschijnt in </t>
    </r>
    <r>
      <rPr>
        <sz val="11"/>
        <color rgb="FFFF0000"/>
        <rFont val="Calibri"/>
        <family val="2"/>
        <scheme val="minor"/>
      </rPr>
      <t>cel Z24.</t>
    </r>
    <r>
      <rPr>
        <sz val="11"/>
        <color theme="1"/>
        <rFont val="Calibri"/>
        <family val="2"/>
        <scheme val="minor"/>
      </rPr>
      <t xml:space="preserve"> Deze prijst komt ook in Tabel 4 bij Blad 2 te staan.</t>
    </r>
  </si>
  <si>
    <t>1A</t>
  </si>
  <si>
    <t>2A</t>
  </si>
  <si>
    <t>Breng en haal Ritten</t>
  </si>
  <si>
    <t>3A</t>
  </si>
  <si>
    <t>4A</t>
  </si>
  <si>
    <t>5A</t>
  </si>
  <si>
    <t>6A</t>
  </si>
  <si>
    <t>7A</t>
  </si>
  <si>
    <t>8A</t>
  </si>
  <si>
    <t>3a</t>
  </si>
  <si>
    <t>5a</t>
  </si>
  <si>
    <t>6a</t>
  </si>
  <si>
    <t>7a</t>
  </si>
  <si>
    <t>8a</t>
  </si>
  <si>
    <t>Dagritten (bus blijft)</t>
  </si>
  <si>
    <t>bus blijft ook vanaf 150 km retour</t>
  </si>
  <si>
    <t>Indien blijkt dat dit bij uitvoering afwijkt zal Aanbestedende Dienst Opdrachtnemer aanspreken op de overeengekomen prijzen.</t>
  </si>
  <si>
    <t>U vult het formulier in aan de hand van Dagritten en Breng en Haal Ritten. U dient voor de dagritten bustype 1 t/m 8 in te vullen en voor de breng en haal ritten bustype 1A t/m 8A.</t>
  </si>
  <si>
    <t>De ritten boven de 150 km retour zijn aangepast in een nieuw schema om ter plekke te blijven. (bus moet hele dag blijven = ja)</t>
  </si>
  <si>
    <t xml:space="preserve">Hetgeen Inschrijver in het Rekenblad invult is onderdeel van de af te sluiten overeenkomst met Opdrachtnemer en de bijbehorende facturering.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</si>
</sst>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38">
    <xf numFmtId="0" fontId="0" fillId="0" borderId="0" xfId="0"/>
    <xf numFmtId="0" fontId="8" fillId="4" borderId="1" xfId="0" applyFont="1" applyFill="1" applyBorder="1"/>
    <xf numFmtId="0" fontId="9" fillId="4" borderId="10" xfId="0" applyFont="1" applyFill="1" applyBorder="1"/>
    <xf numFmtId="0" fontId="9" fillId="4" borderId="2" xfId="0" applyFont="1" applyFill="1" applyBorder="1"/>
    <xf numFmtId="0" fontId="9" fillId="4" borderId="3" xfId="0" applyFont="1" applyFill="1" applyBorder="1"/>
    <xf numFmtId="0" fontId="9" fillId="0" borderId="0" xfId="0" applyFont="1"/>
    <xf numFmtId="0" fontId="10" fillId="3" borderId="7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0" fontId="10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0" fontId="14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44" fontId="14" fillId="3" borderId="3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4" fontId="14" fillId="0" borderId="0" xfId="0" applyNumberFormat="1" applyFont="1" applyAlignment="1">
      <alignment vertical="center"/>
    </xf>
    <xf numFmtId="1" fontId="9" fillId="2" borderId="4" xfId="1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44" fontId="9" fillId="2" borderId="0" xfId="1" applyFont="1" applyFill="1" applyAlignment="1">
      <alignment horizontal="left"/>
    </xf>
    <xf numFmtId="44" fontId="9" fillId="2" borderId="13" xfId="1" applyFont="1" applyFill="1" applyBorder="1" applyAlignment="1">
      <alignment horizontal="left"/>
    </xf>
    <xf numFmtId="44" fontId="9" fillId="2" borderId="14" xfId="1" applyFont="1" applyFill="1" applyBorder="1" applyAlignment="1">
      <alignment horizontal="left"/>
    </xf>
    <xf numFmtId="44" fontId="9" fillId="2" borderId="15" xfId="1" applyFont="1" applyFill="1" applyBorder="1" applyAlignment="1">
      <alignment horizontal="left"/>
    </xf>
    <xf numFmtId="0" fontId="16" fillId="0" borderId="0" xfId="0" applyFont="1"/>
    <xf numFmtId="0" fontId="8" fillId="4" borderId="16" xfId="0" applyFont="1" applyFill="1" applyBorder="1"/>
    <xf numFmtId="0" fontId="9" fillId="4" borderId="11" xfId="0" applyFont="1" applyFill="1" applyBorder="1"/>
    <xf numFmtId="0" fontId="9" fillId="4" borderId="12" xfId="0" applyFont="1" applyFill="1" applyBorder="1"/>
    <xf numFmtId="44" fontId="9" fillId="0" borderId="4" xfId="1" applyFont="1" applyBorder="1"/>
    <xf numFmtId="0" fontId="13" fillId="0" borderId="11" xfId="0" applyFont="1" applyBorder="1"/>
    <xf numFmtId="0" fontId="12" fillId="0" borderId="0" xfId="0" applyFont="1"/>
    <xf numFmtId="0" fontId="12" fillId="0" borderId="14" xfId="0" applyFont="1" applyBorder="1"/>
    <xf numFmtId="0" fontId="11" fillId="0" borderId="11" xfId="0" applyFont="1" applyBorder="1"/>
    <xf numFmtId="44" fontId="11" fillId="0" borderId="12" xfId="1" applyFont="1" applyBorder="1" applyAlignment="1">
      <alignment horizontal="center"/>
    </xf>
    <xf numFmtId="44" fontId="9" fillId="0" borderId="14" xfId="1" applyFont="1" applyBorder="1"/>
    <xf numFmtId="44" fontId="9" fillId="0" borderId="13" xfId="1" applyFont="1" applyBorder="1"/>
    <xf numFmtId="44" fontId="9" fillId="0" borderId="15" xfId="1" applyFont="1" applyBorder="1"/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4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/>
    <xf numFmtId="0" fontId="17" fillId="0" borderId="1" xfId="0" applyFont="1" applyBorder="1"/>
    <xf numFmtId="0" fontId="17" fillId="0" borderId="2" xfId="0" applyFont="1" applyBorder="1"/>
    <xf numFmtId="0" fontId="0" fillId="0" borderId="3" xfId="0" applyBorder="1"/>
    <xf numFmtId="44" fontId="14" fillId="3" borderId="3" xfId="1" applyFont="1" applyFill="1" applyBorder="1" applyAlignment="1">
      <alignment horizontal="left"/>
    </xf>
    <xf numFmtId="44" fontId="0" fillId="0" borderId="1" xfId="0" applyNumberFormat="1" applyBorder="1"/>
    <xf numFmtId="0" fontId="0" fillId="0" borderId="2" xfId="0" applyBorder="1"/>
    <xf numFmtId="0" fontId="17" fillId="4" borderId="18" xfId="0" applyFont="1" applyFill="1" applyBorder="1"/>
    <xf numFmtId="0" fontId="17" fillId="4" borderId="14" xfId="0" applyFont="1" applyFill="1" applyBorder="1"/>
    <xf numFmtId="0" fontId="0" fillId="4" borderId="15" xfId="0" applyFill="1" applyBorder="1"/>
    <xf numFmtId="44" fontId="0" fillId="4" borderId="18" xfId="0" applyNumberFormat="1" applyFill="1" applyBorder="1"/>
    <xf numFmtId="0" fontId="0" fillId="4" borderId="14" xfId="0" applyFill="1" applyBorder="1"/>
    <xf numFmtId="0" fontId="10" fillId="2" borderId="8" xfId="0" applyFont="1" applyFill="1" applyBorder="1" applyAlignment="1">
      <alignment horizontal="center" wrapText="1"/>
    </xf>
    <xf numFmtId="2" fontId="9" fillId="2" borderId="4" xfId="1" applyNumberFormat="1" applyFont="1" applyFill="1" applyBorder="1"/>
    <xf numFmtId="44" fontId="9" fillId="4" borderId="4" xfId="1" applyFont="1" applyFill="1" applyBorder="1"/>
    <xf numFmtId="0" fontId="10" fillId="3" borderId="19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center" wrapText="1"/>
    </xf>
    <xf numFmtId="0" fontId="10" fillId="3" borderId="21" xfId="0" applyFont="1" applyFill="1" applyBorder="1" applyAlignment="1">
      <alignment horizontal="center" wrapText="1"/>
    </xf>
    <xf numFmtId="0" fontId="9" fillId="0" borderId="22" xfId="0" applyFont="1" applyBorder="1"/>
    <xf numFmtId="0" fontId="10" fillId="4" borderId="21" xfId="0" applyFont="1" applyFill="1" applyBorder="1" applyAlignment="1">
      <alignment horizontal="center" wrapText="1"/>
    </xf>
    <xf numFmtId="44" fontId="9" fillId="4" borderId="22" xfId="1" applyFont="1" applyFill="1" applyBorder="1"/>
    <xf numFmtId="0" fontId="11" fillId="4" borderId="23" xfId="0" applyFont="1" applyFill="1" applyBorder="1" applyAlignment="1">
      <alignment horizontal="center" wrapText="1"/>
    </xf>
    <xf numFmtId="44" fontId="11" fillId="4" borderId="24" xfId="0" applyNumberFormat="1" applyFont="1" applyFill="1" applyBorder="1"/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27" fillId="5" borderId="0" xfId="0" applyFont="1" applyFill="1"/>
    <xf numFmtId="0" fontId="0" fillId="5" borderId="0" xfId="0" applyFill="1"/>
    <xf numFmtId="0" fontId="19" fillId="5" borderId="0" xfId="0" applyFont="1" applyFill="1"/>
    <xf numFmtId="0" fontId="20" fillId="5" borderId="0" xfId="0" applyFont="1" applyFill="1"/>
    <xf numFmtId="0" fontId="21" fillId="5" borderId="0" xfId="0" applyFont="1" applyFill="1"/>
    <xf numFmtId="0" fontId="22" fillId="5" borderId="0" xfId="0" applyFont="1" applyFill="1"/>
    <xf numFmtId="0" fontId="23" fillId="5" borderId="0" xfId="0" applyFont="1" applyFill="1"/>
    <xf numFmtId="0" fontId="9" fillId="5" borderId="0" xfId="0" applyFont="1" applyFill="1"/>
    <xf numFmtId="0" fontId="25" fillId="5" borderId="0" xfId="0" applyFont="1" applyFill="1"/>
    <xf numFmtId="0" fontId="24" fillId="5" borderId="0" xfId="0" applyFont="1" applyFill="1"/>
    <xf numFmtId="0" fontId="11" fillId="5" borderId="0" xfId="0" applyFont="1" applyFill="1"/>
    <xf numFmtId="0" fontId="18" fillId="5" borderId="0" xfId="0" applyFont="1" applyFill="1"/>
    <xf numFmtId="0" fontId="26" fillId="5" borderId="0" xfId="0" applyFont="1" applyFill="1"/>
    <xf numFmtId="0" fontId="28" fillId="5" borderId="0" xfId="0" applyFont="1" applyFill="1"/>
    <xf numFmtId="0" fontId="30" fillId="4" borderId="9" xfId="0" applyFont="1" applyFill="1" applyBorder="1" applyAlignment="1">
      <alignment horizontal="center" wrapText="1"/>
    </xf>
    <xf numFmtId="0" fontId="31" fillId="0" borderId="4" xfId="0" applyFont="1" applyBorder="1"/>
    <xf numFmtId="0" fontId="31" fillId="0" borderId="4" xfId="0" applyFont="1" applyBorder="1" applyAlignment="1">
      <alignment horizontal="center"/>
    </xf>
    <xf numFmtId="20" fontId="31" fillId="0" borderId="4" xfId="0" applyNumberFormat="1" applyFont="1" applyBorder="1" applyAlignment="1">
      <alignment horizontal="center"/>
    </xf>
    <xf numFmtId="1" fontId="31" fillId="2" borderId="4" xfId="1" applyNumberFormat="1" applyFont="1" applyFill="1" applyBorder="1" applyAlignment="1">
      <alignment horizontal="center"/>
    </xf>
    <xf numFmtId="44" fontId="31" fillId="0" borderId="6" xfId="1" applyFont="1" applyBorder="1"/>
    <xf numFmtId="2" fontId="31" fillId="2" borderId="6" xfId="1" applyNumberFormat="1" applyFont="1" applyFill="1" applyBorder="1"/>
    <xf numFmtId="44" fontId="31" fillId="4" borderId="6" xfId="1" applyFont="1" applyFill="1" applyBorder="1"/>
    <xf numFmtId="0" fontId="32" fillId="0" borderId="4" xfId="0" applyFont="1" applyBorder="1"/>
    <xf numFmtId="0" fontId="10" fillId="3" borderId="25" xfId="0" applyFont="1" applyFill="1" applyBorder="1" applyAlignment="1">
      <alignment horizontal="center" wrapText="1"/>
    </xf>
    <xf numFmtId="0" fontId="13" fillId="3" borderId="14" xfId="0" applyFont="1" applyFill="1" applyBorder="1" applyAlignment="1">
      <alignment horizontal="center" vertical="center"/>
    </xf>
    <xf numFmtId="0" fontId="31" fillId="0" borderId="26" xfId="0" applyFont="1" applyBorder="1"/>
    <xf numFmtId="0" fontId="10" fillId="3" borderId="18" xfId="0" applyFont="1" applyFill="1" applyBorder="1" applyAlignment="1">
      <alignment vertical="center"/>
    </xf>
    <xf numFmtId="44" fontId="9" fillId="0" borderId="0" xfId="1" applyFont="1" applyBorder="1"/>
    <xf numFmtId="0" fontId="6" fillId="5" borderId="0" xfId="0" applyFont="1" applyFill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/>
    <xf numFmtId="0" fontId="19" fillId="0" borderId="0" xfId="0" applyFont="1"/>
    <xf numFmtId="0" fontId="9" fillId="0" borderId="5" xfId="0" applyFont="1" applyBorder="1"/>
    <xf numFmtId="0" fontId="4" fillId="0" borderId="0" xfId="0" applyFont="1"/>
    <xf numFmtId="0" fontId="3" fillId="0" borderId="0" xfId="0" applyFont="1"/>
    <xf numFmtId="0" fontId="34" fillId="0" borderId="0" xfId="0" applyFont="1"/>
    <xf numFmtId="0" fontId="35" fillId="0" borderId="0" xfId="0" applyFont="1"/>
    <xf numFmtId="0" fontId="31" fillId="0" borderId="26" xfId="0" quotePrefix="1" applyFont="1" applyBorder="1"/>
    <xf numFmtId="0" fontId="32" fillId="0" borderId="26" xfId="0" applyFont="1" applyBorder="1"/>
    <xf numFmtId="0" fontId="31" fillId="0" borderId="0" xfId="0" applyFont="1"/>
    <xf numFmtId="16" fontId="31" fillId="0" borderId="6" xfId="0" applyNumberFormat="1" applyFont="1" applyBorder="1" applyAlignment="1">
      <alignment horizontal="left"/>
    </xf>
    <xf numFmtId="0" fontId="31" fillId="0" borderId="6" xfId="0" applyFont="1" applyBorder="1" applyAlignment="1">
      <alignment horizontal="center"/>
    </xf>
    <xf numFmtId="20" fontId="31" fillId="0" borderId="6" xfId="0" applyNumberFormat="1" applyFont="1" applyBorder="1" applyAlignment="1">
      <alignment horizontal="center"/>
    </xf>
    <xf numFmtId="44" fontId="9" fillId="0" borderId="11" xfId="1" applyFont="1" applyBorder="1"/>
    <xf numFmtId="44" fontId="9" fillId="0" borderId="12" xfId="1" applyFont="1" applyBorder="1"/>
    <xf numFmtId="11" fontId="31" fillId="0" borderId="4" xfId="0" applyNumberFormat="1" applyFont="1" applyBorder="1"/>
    <xf numFmtId="0" fontId="31" fillId="0" borderId="6" xfId="0" applyFont="1" applyBorder="1"/>
    <xf numFmtId="0" fontId="2" fillId="2" borderId="0" xfId="0" applyFont="1" applyFill="1"/>
    <xf numFmtId="0" fontId="6" fillId="2" borderId="0" xfId="0" applyFont="1" applyFill="1"/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/>
  </cellXfs>
  <cellStyles count="2">
    <cellStyle name="Standaard" xfId="0" builtinId="0"/>
    <cellStyle name="Valuta" xfId="1" builtinId="4"/>
  </cellStyles>
  <dxfs count="1">
    <dxf>
      <fill>
        <patternFill patternType="solid">
          <fgColor rgb="FFF8CBAD"/>
          <bgColor rgb="FF000000"/>
        </patternFill>
      </fill>
    </dxf>
  </dxfs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1"/>
  <sheetViews>
    <sheetView tabSelected="1" workbookViewId="0">
      <selection activeCell="K8" sqref="K8"/>
    </sheetView>
  </sheetViews>
  <sheetFormatPr defaultColWidth="9.1796875" defaultRowHeight="12.5" x14ac:dyDescent="0.25"/>
  <cols>
    <col min="1" max="1" width="10.453125" style="86" customWidth="1"/>
    <col min="2" max="16384" width="9.1796875" style="86"/>
  </cols>
  <sheetData>
    <row r="1" spans="1:20" ht="23.5" x14ac:dyDescent="0.55000000000000004">
      <c r="A1" s="85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customFormat="1" ht="14.5" x14ac:dyDescent="0.35">
      <c r="A2" s="116" t="s">
        <v>121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4.5" x14ac:dyDescent="0.3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ht="14.5" x14ac:dyDescent="0.35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ht="14.5" x14ac:dyDescent="0.35">
      <c r="A5" s="113" t="s">
        <v>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</row>
    <row r="6" spans="1:20" ht="14.5" x14ac:dyDescent="0.35">
      <c r="A6" s="113" t="s">
        <v>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</row>
    <row r="7" spans="1:20" ht="15" customHeight="1" x14ac:dyDescent="0.35">
      <c r="A7" s="87" t="s">
        <v>5</v>
      </c>
      <c r="B7" s="88"/>
      <c r="C7" s="88"/>
      <c r="D7" s="88"/>
      <c r="E7" s="88"/>
      <c r="F7" s="88"/>
      <c r="G7" s="88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</row>
    <row r="8" spans="1:20" s="89" customFormat="1" ht="14.5" x14ac:dyDescent="0.35"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pans="1:20" ht="14.5" x14ac:dyDescent="0.35">
      <c r="A9" s="90" t="s">
        <v>6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</row>
    <row r="10" spans="1:20" customFormat="1" ht="14.5" x14ac:dyDescent="0.35">
      <c r="A10" s="116" t="s">
        <v>122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spans="1:20" ht="14.5" x14ac:dyDescent="0.35">
      <c r="A11" s="113" t="s">
        <v>7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1:20" ht="14.5" x14ac:dyDescent="0.35">
      <c r="A12" s="113" t="s">
        <v>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</row>
    <row r="13" spans="1:20" ht="14.5" x14ac:dyDescent="0.35">
      <c r="A13" s="113" t="s">
        <v>9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spans="1:20" ht="14.5" x14ac:dyDescent="0.35">
      <c r="A14" s="113" t="s">
        <v>10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pans="1:20" ht="14.5" x14ac:dyDescent="0.3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</row>
    <row r="16" spans="1:20" ht="14.5" x14ac:dyDescent="0.35">
      <c r="A16" s="90" t="s">
        <v>11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20" ht="14.5" x14ac:dyDescent="0.35">
      <c r="A17" s="91" t="s">
        <v>12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  <row r="18" spans="1:20" s="122" customFormat="1" ht="14.5" x14ac:dyDescent="0.35">
      <c r="A18" s="121" t="s">
        <v>123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</row>
    <row r="19" spans="1:20" customFormat="1" ht="14.5" x14ac:dyDescent="0.35">
      <c r="A19" s="116" t="s">
        <v>124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</row>
    <row r="20" spans="1:20" customFormat="1" ht="14.5" x14ac:dyDescent="0.35">
      <c r="A20" s="116" t="s">
        <v>125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</row>
    <row r="21" spans="1:20" customFormat="1" ht="14.5" x14ac:dyDescent="0.35">
      <c r="A21" s="116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 customFormat="1" ht="14.5" x14ac:dyDescent="0.35">
      <c r="A22" s="133" t="s">
        <v>155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14"/>
      <c r="S22" s="114"/>
      <c r="T22" s="114"/>
    </row>
    <row r="23" spans="1:20" customFormat="1" ht="14.5" x14ac:dyDescent="0.35">
      <c r="A23" s="135" t="s">
        <v>156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14"/>
      <c r="S23" s="114"/>
      <c r="T23" s="114"/>
    </row>
    <row r="24" spans="1:20" customFormat="1" ht="14.5" x14ac:dyDescent="0.35">
      <c r="A24" s="136" t="s">
        <v>157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4"/>
      <c r="P24" s="134"/>
      <c r="Q24" s="134"/>
      <c r="R24" s="114"/>
      <c r="S24" s="114"/>
      <c r="T24" s="114"/>
    </row>
    <row r="25" spans="1:20" customFormat="1" ht="14.5" x14ac:dyDescent="0.35">
      <c r="A25" s="135" t="s">
        <v>154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14"/>
      <c r="S25" s="114"/>
      <c r="T25" s="114"/>
    </row>
    <row r="26" spans="1:20" customFormat="1" ht="14.5" x14ac:dyDescent="0.3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</row>
    <row r="27" spans="1:20" customFormat="1" ht="14.5" x14ac:dyDescent="0.35">
      <c r="A27" s="117" t="s">
        <v>13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</row>
    <row r="28" spans="1:20" customFormat="1" ht="14.5" x14ac:dyDescent="0.35">
      <c r="A28" s="116" t="s">
        <v>126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</row>
    <row r="29" spans="1:20" customFormat="1" ht="14.5" x14ac:dyDescent="0.35">
      <c r="A29" s="116" t="s">
        <v>127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</row>
    <row r="30" spans="1:20" customFormat="1" ht="14.5" x14ac:dyDescent="0.3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customFormat="1" ht="14.5" x14ac:dyDescent="0.35">
      <c r="A31" s="116" t="s">
        <v>128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customFormat="1" ht="14.5" x14ac:dyDescent="0.35">
      <c r="A32" s="114" t="s">
        <v>14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customFormat="1" ht="14.5" x14ac:dyDescent="0.3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customFormat="1" ht="14.5" x14ac:dyDescent="0.35">
      <c r="A34" s="114" t="s">
        <v>15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20" customFormat="1" ht="14.5" x14ac:dyDescent="0.35">
      <c r="A35" s="116" t="s">
        <v>129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20" ht="13" x14ac:dyDescent="0.3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</row>
    <row r="37" spans="1:20" customFormat="1" ht="14.5" x14ac:dyDescent="0.35">
      <c r="A37" s="119" t="s">
        <v>136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20" ht="13" x14ac:dyDescent="0.3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20" s="94" customFormat="1" ht="14.5" x14ac:dyDescent="0.35">
      <c r="A39" s="90" t="s">
        <v>16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</row>
    <row r="40" spans="1:20" s="94" customFormat="1" ht="14.5" x14ac:dyDescent="0.35">
      <c r="A40" s="91" t="s">
        <v>12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</row>
    <row r="41" spans="1:20" customFormat="1" ht="14.5" x14ac:dyDescent="0.35">
      <c r="A41" s="116" t="s">
        <v>130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20" customFormat="1" ht="14.5" x14ac:dyDescent="0.35">
      <c r="A42" s="114" t="s">
        <v>17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</row>
    <row r="43" spans="1:20" customFormat="1" ht="14.5" x14ac:dyDescent="0.35">
      <c r="A43" s="115" t="s">
        <v>18</v>
      </c>
      <c r="B43" s="114"/>
      <c r="C43" s="114"/>
      <c r="D43" s="114"/>
      <c r="E43" s="114"/>
      <c r="F43" s="114"/>
      <c r="G43" s="114"/>
      <c r="H43" s="114"/>
      <c r="I43" s="114"/>
      <c r="J43" s="114"/>
      <c r="K43" s="5"/>
      <c r="L43" s="5"/>
      <c r="M43" s="5"/>
      <c r="N43" s="5"/>
      <c r="O43" s="5"/>
    </row>
    <row r="44" spans="1:20" ht="14.5" x14ac:dyDescent="0.3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92"/>
      <c r="L44" s="92"/>
      <c r="M44" s="92"/>
      <c r="N44" s="92"/>
      <c r="O44" s="92"/>
    </row>
    <row r="45" spans="1:20" ht="14.5" x14ac:dyDescent="0.35">
      <c r="A45" s="87" t="s">
        <v>13</v>
      </c>
      <c r="B45" s="113"/>
      <c r="C45" s="113"/>
      <c r="D45" s="113"/>
      <c r="E45" s="113"/>
      <c r="F45" s="113"/>
      <c r="G45" s="113"/>
      <c r="H45" s="113"/>
      <c r="I45" s="113"/>
      <c r="J45" s="113"/>
      <c r="K45" s="92"/>
      <c r="L45" s="92"/>
      <c r="M45" s="92"/>
      <c r="N45" s="92"/>
      <c r="O45" s="92"/>
    </row>
    <row r="46" spans="1:20" customFormat="1" ht="14.5" x14ac:dyDescent="0.35">
      <c r="A46" s="114" t="s">
        <v>19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</row>
    <row r="47" spans="1:20" customFormat="1" ht="14.5" x14ac:dyDescent="0.35">
      <c r="A47" s="114" t="s">
        <v>20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</row>
    <row r="48" spans="1:20" ht="14.5" x14ac:dyDescent="0.3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</row>
    <row r="49" spans="1:20" customFormat="1" ht="14.5" x14ac:dyDescent="0.35">
      <c r="A49" s="116" t="s">
        <v>131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M49" s="114"/>
      <c r="N49" s="114"/>
      <c r="O49" s="114"/>
      <c r="P49" s="114"/>
      <c r="Q49" s="114"/>
      <c r="R49" s="114"/>
      <c r="S49" s="114"/>
      <c r="T49" s="114"/>
    </row>
    <row r="50" spans="1:20" customFormat="1" ht="14.5" x14ac:dyDescent="0.35">
      <c r="A50" s="116" t="s">
        <v>132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</row>
    <row r="51" spans="1:20" customFormat="1" ht="14.5" x14ac:dyDescent="0.3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5"/>
      <c r="L51" s="5"/>
      <c r="M51" s="5"/>
      <c r="N51" s="5"/>
      <c r="O51" s="5"/>
    </row>
    <row r="52" spans="1:20" customFormat="1" ht="14.5" x14ac:dyDescent="0.35">
      <c r="A52" s="116" t="s">
        <v>133</v>
      </c>
      <c r="B52" s="114"/>
      <c r="C52" s="114"/>
      <c r="D52" s="114"/>
      <c r="E52" s="114"/>
      <c r="F52" s="114"/>
      <c r="G52" s="114"/>
      <c r="H52" s="114"/>
      <c r="I52" s="114"/>
      <c r="J52" s="114"/>
      <c r="K52" s="5"/>
      <c r="L52" s="5"/>
      <c r="M52" s="5"/>
      <c r="N52" s="5"/>
      <c r="O52" s="5"/>
    </row>
    <row r="53" spans="1:20" customFormat="1" ht="14.5" x14ac:dyDescent="0.35">
      <c r="A53" s="116" t="s">
        <v>134</v>
      </c>
      <c r="B53" s="114"/>
      <c r="C53" s="114"/>
      <c r="D53" s="114"/>
      <c r="E53" s="114"/>
      <c r="F53" s="114"/>
      <c r="G53" s="114"/>
      <c r="H53" s="114"/>
      <c r="I53" s="114"/>
      <c r="J53" s="114"/>
      <c r="K53" s="5"/>
      <c r="L53" s="5"/>
      <c r="M53" s="5"/>
      <c r="N53" s="5"/>
      <c r="O53" s="5"/>
    </row>
    <row r="54" spans="1:20" customFormat="1" ht="14.5" x14ac:dyDescent="0.35">
      <c r="A54" s="116" t="s">
        <v>135</v>
      </c>
      <c r="B54" s="114"/>
      <c r="C54" s="114"/>
      <c r="D54" s="114"/>
      <c r="E54" s="114"/>
      <c r="F54" s="114"/>
      <c r="G54" s="114"/>
      <c r="H54" s="114"/>
      <c r="I54" s="114"/>
      <c r="J54" s="114"/>
      <c r="K54" s="5"/>
      <c r="L54" s="5"/>
      <c r="M54" s="5"/>
      <c r="N54" s="5"/>
      <c r="O54" s="5"/>
    </row>
    <row r="55" spans="1:20" ht="14.5" x14ac:dyDescent="0.3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92"/>
      <c r="L55" s="92"/>
      <c r="M55" s="92"/>
      <c r="N55" s="92"/>
      <c r="O55" s="92"/>
    </row>
    <row r="56" spans="1:20" customFormat="1" ht="14.5" x14ac:dyDescent="0.35">
      <c r="A56" s="120" t="s">
        <v>137</v>
      </c>
      <c r="B56" s="114"/>
      <c r="C56" s="114"/>
      <c r="D56" s="114"/>
      <c r="E56" s="114"/>
      <c r="F56" s="114"/>
      <c r="G56" s="114"/>
      <c r="H56" s="114"/>
      <c r="I56" s="114"/>
      <c r="J56" s="114"/>
      <c r="K56" s="5"/>
      <c r="L56" s="5"/>
      <c r="M56" s="5"/>
      <c r="N56" s="5"/>
      <c r="O56" s="5"/>
    </row>
    <row r="57" spans="1:20" ht="14.5" x14ac:dyDescent="0.3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92"/>
      <c r="L57" s="92"/>
      <c r="M57" s="92"/>
      <c r="N57" s="92"/>
      <c r="O57" s="92"/>
    </row>
    <row r="58" spans="1:20" s="96" customFormat="1" ht="14.5" x14ac:dyDescent="0.35">
      <c r="A58" s="90" t="s">
        <v>21</v>
      </c>
      <c r="B58" s="90"/>
      <c r="C58" s="90"/>
      <c r="D58" s="98"/>
      <c r="E58" s="98"/>
      <c r="F58" s="98"/>
      <c r="G58" s="98"/>
      <c r="H58" s="98"/>
      <c r="I58" s="98"/>
      <c r="J58" s="98"/>
      <c r="K58" s="95"/>
      <c r="L58" s="95"/>
      <c r="M58" s="95"/>
      <c r="N58" s="95"/>
      <c r="O58" s="95"/>
    </row>
    <row r="59" spans="1:20" s="97" customFormat="1" ht="14.5" x14ac:dyDescent="0.35">
      <c r="A59" s="113" t="s">
        <v>22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</row>
    <row r="60" spans="1:20" ht="13" x14ac:dyDescent="0.3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</row>
    <row r="61" spans="1:20" ht="13" x14ac:dyDescent="0.3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"/>
  <sheetViews>
    <sheetView workbookViewId="0">
      <selection activeCell="I15" sqref="I15"/>
    </sheetView>
  </sheetViews>
  <sheetFormatPr defaultColWidth="9.1796875" defaultRowHeight="13" x14ac:dyDescent="0.3"/>
  <cols>
    <col min="1" max="1" width="13.54296875" style="5" customWidth="1"/>
    <col min="2" max="2" width="17.54296875" style="5" customWidth="1"/>
    <col min="3" max="3" width="11" style="5" customWidth="1"/>
    <col min="4" max="4" width="11.7265625" style="5" customWidth="1"/>
    <col min="5" max="5" width="11.453125" style="5" customWidth="1"/>
    <col min="6" max="6" width="12.453125" style="5" customWidth="1"/>
    <col min="7" max="7" width="11.1796875" style="5" customWidth="1"/>
    <col min="8" max="9" width="9.1796875" style="5"/>
    <col min="10" max="10" width="10.1796875" style="5" customWidth="1"/>
    <col min="11" max="11" width="12.1796875" style="5" customWidth="1"/>
    <col min="12" max="12" width="13.26953125" style="5" customWidth="1"/>
    <col min="13" max="13" width="9.1796875" style="5"/>
    <col min="14" max="15" width="12.54296875" style="5" customWidth="1"/>
    <col min="16" max="16" width="12.7265625" style="5" customWidth="1"/>
    <col min="17" max="17" width="20.54296875" style="5" customWidth="1"/>
    <col min="18" max="18" width="12.81640625" style="5" customWidth="1"/>
    <col min="19" max="19" width="13.81640625" style="5" customWidth="1"/>
    <col min="20" max="20" width="15.1796875" style="5" customWidth="1"/>
    <col min="21" max="21" width="15.54296875" style="5" customWidth="1"/>
    <col min="22" max="22" width="16.453125" style="5" customWidth="1"/>
    <col min="23" max="16384" width="9.1796875" style="5"/>
  </cols>
  <sheetData>
    <row r="1" spans="1:9" ht="21.5" thickBot="1" x14ac:dyDescent="0.55000000000000004">
      <c r="A1" s="36" t="s">
        <v>23</v>
      </c>
    </row>
    <row r="2" spans="1:9" x14ac:dyDescent="0.3">
      <c r="A2" s="29" t="s">
        <v>24</v>
      </c>
      <c r="B2" s="26" t="s">
        <v>25</v>
      </c>
      <c r="C2" s="26"/>
      <c r="D2" s="27" t="s">
        <v>26</v>
      </c>
      <c r="E2" s="27" t="s">
        <v>27</v>
      </c>
      <c r="F2" s="28" t="s">
        <v>28</v>
      </c>
      <c r="G2" s="5" t="s">
        <v>152</v>
      </c>
      <c r="I2" s="5" t="s">
        <v>153</v>
      </c>
    </row>
    <row r="3" spans="1:9" x14ac:dyDescent="0.3">
      <c r="A3" s="30">
        <v>1</v>
      </c>
      <c r="B3" s="42" t="s">
        <v>29</v>
      </c>
      <c r="C3" s="42"/>
      <c r="D3" s="32">
        <v>0</v>
      </c>
      <c r="E3" s="32">
        <v>0</v>
      </c>
      <c r="F3" s="33">
        <v>0</v>
      </c>
    </row>
    <row r="4" spans="1:9" x14ac:dyDescent="0.3">
      <c r="A4" s="30">
        <v>2</v>
      </c>
      <c r="B4" s="42" t="s">
        <v>30</v>
      </c>
      <c r="C4" s="42"/>
      <c r="D4" s="32">
        <v>0</v>
      </c>
      <c r="E4" s="32">
        <v>0</v>
      </c>
      <c r="F4" s="33">
        <v>0</v>
      </c>
    </row>
    <row r="5" spans="1:9" x14ac:dyDescent="0.3">
      <c r="A5" s="30">
        <v>3</v>
      </c>
      <c r="B5" s="42" t="s">
        <v>31</v>
      </c>
      <c r="C5" s="42"/>
      <c r="D5" s="32">
        <v>0</v>
      </c>
      <c r="E5" s="32">
        <v>0</v>
      </c>
      <c r="F5" s="33">
        <v>0</v>
      </c>
    </row>
    <row r="6" spans="1:9" x14ac:dyDescent="0.3">
      <c r="A6" s="30">
        <v>4</v>
      </c>
      <c r="B6" s="42" t="s">
        <v>32</v>
      </c>
      <c r="C6" s="42"/>
      <c r="D6" s="32">
        <v>0</v>
      </c>
      <c r="E6" s="32">
        <v>0</v>
      </c>
      <c r="F6" s="33">
        <v>0</v>
      </c>
    </row>
    <row r="7" spans="1:9" x14ac:dyDescent="0.3">
      <c r="A7" s="30">
        <v>5</v>
      </c>
      <c r="B7" s="42" t="s">
        <v>33</v>
      </c>
      <c r="C7" s="42"/>
      <c r="D7" s="32">
        <v>0</v>
      </c>
      <c r="E7" s="32">
        <v>0</v>
      </c>
      <c r="F7" s="33">
        <v>0</v>
      </c>
    </row>
    <row r="8" spans="1:9" x14ac:dyDescent="0.3">
      <c r="A8" s="30">
        <v>6</v>
      </c>
      <c r="B8" s="42" t="s">
        <v>34</v>
      </c>
      <c r="C8" s="42"/>
      <c r="D8" s="32">
        <v>0</v>
      </c>
      <c r="E8" s="32">
        <v>0</v>
      </c>
      <c r="F8" s="33">
        <v>0</v>
      </c>
    </row>
    <row r="9" spans="1:9" x14ac:dyDescent="0.3">
      <c r="A9" s="30">
        <v>7</v>
      </c>
      <c r="B9" s="42" t="s">
        <v>35</v>
      </c>
      <c r="C9" s="42"/>
      <c r="D9" s="32">
        <v>0</v>
      </c>
      <c r="E9" s="32">
        <v>0</v>
      </c>
      <c r="F9" s="33">
        <v>0</v>
      </c>
    </row>
    <row r="10" spans="1:9" ht="13.5" thickBot="1" x14ac:dyDescent="0.35">
      <c r="A10" s="31">
        <v>8</v>
      </c>
      <c r="B10" s="43" t="s">
        <v>36</v>
      </c>
      <c r="C10" s="43"/>
      <c r="D10" s="34">
        <v>0</v>
      </c>
      <c r="E10" s="34">
        <v>0</v>
      </c>
      <c r="F10" s="35">
        <v>0</v>
      </c>
    </row>
    <row r="11" spans="1:9" x14ac:dyDescent="0.3">
      <c r="A11" s="29" t="s">
        <v>24</v>
      </c>
      <c r="B11" s="26" t="s">
        <v>25</v>
      </c>
      <c r="C11" s="26"/>
      <c r="D11" s="27" t="s">
        <v>26</v>
      </c>
      <c r="E11" s="27" t="s">
        <v>27</v>
      </c>
      <c r="F11" s="28" t="s">
        <v>28</v>
      </c>
      <c r="G11" s="5" t="s">
        <v>140</v>
      </c>
    </row>
    <row r="12" spans="1:9" x14ac:dyDescent="0.3">
      <c r="A12" s="30" t="s">
        <v>138</v>
      </c>
      <c r="B12" s="42" t="s">
        <v>29</v>
      </c>
      <c r="C12" s="42"/>
      <c r="D12" s="32">
        <v>0</v>
      </c>
      <c r="E12" s="32">
        <v>0</v>
      </c>
      <c r="F12" s="33">
        <v>0</v>
      </c>
    </row>
    <row r="13" spans="1:9" x14ac:dyDescent="0.3">
      <c r="A13" s="30" t="s">
        <v>139</v>
      </c>
      <c r="B13" s="42" t="s">
        <v>30</v>
      </c>
      <c r="C13" s="42"/>
      <c r="D13" s="32">
        <v>0</v>
      </c>
      <c r="E13" s="32">
        <v>0</v>
      </c>
      <c r="F13" s="33">
        <v>0</v>
      </c>
    </row>
    <row r="14" spans="1:9" x14ac:dyDescent="0.3">
      <c r="A14" s="30" t="s">
        <v>141</v>
      </c>
      <c r="B14" s="42" t="s">
        <v>31</v>
      </c>
      <c r="C14" s="42"/>
      <c r="D14" s="32">
        <v>0</v>
      </c>
      <c r="E14" s="32">
        <v>0</v>
      </c>
      <c r="F14" s="33">
        <v>0</v>
      </c>
    </row>
    <row r="15" spans="1:9" x14ac:dyDescent="0.3">
      <c r="A15" s="30" t="s">
        <v>142</v>
      </c>
      <c r="B15" s="42" t="s">
        <v>32</v>
      </c>
      <c r="C15" s="42"/>
      <c r="D15" s="32">
        <v>0</v>
      </c>
      <c r="E15" s="32">
        <v>0</v>
      </c>
      <c r="F15" s="33">
        <v>0</v>
      </c>
    </row>
    <row r="16" spans="1:9" x14ac:dyDescent="0.3">
      <c r="A16" s="30" t="s">
        <v>143</v>
      </c>
      <c r="B16" s="42" t="s">
        <v>33</v>
      </c>
      <c r="C16" s="42"/>
      <c r="D16" s="32">
        <v>0</v>
      </c>
      <c r="E16" s="32">
        <v>0</v>
      </c>
      <c r="F16" s="33">
        <v>0</v>
      </c>
    </row>
    <row r="17" spans="1:17" x14ac:dyDescent="0.3">
      <c r="A17" s="30" t="s">
        <v>144</v>
      </c>
      <c r="B17" s="42" t="s">
        <v>34</v>
      </c>
      <c r="C17" s="42"/>
      <c r="D17" s="32">
        <v>0</v>
      </c>
      <c r="E17" s="32">
        <v>0</v>
      </c>
      <c r="F17" s="33">
        <v>0</v>
      </c>
    </row>
    <row r="18" spans="1:17" x14ac:dyDescent="0.3">
      <c r="A18" s="30" t="s">
        <v>145</v>
      </c>
      <c r="B18" s="42" t="s">
        <v>35</v>
      </c>
      <c r="C18" s="42"/>
      <c r="D18" s="32">
        <v>0</v>
      </c>
      <c r="E18" s="32">
        <v>0</v>
      </c>
      <c r="F18" s="33">
        <v>0</v>
      </c>
    </row>
    <row r="19" spans="1:17" ht="13.5" thickBot="1" x14ac:dyDescent="0.35">
      <c r="A19" s="31" t="s">
        <v>146</v>
      </c>
      <c r="B19" s="43" t="s">
        <v>36</v>
      </c>
      <c r="C19" s="43"/>
      <c r="D19" s="34">
        <v>0</v>
      </c>
      <c r="E19" s="34">
        <v>0</v>
      </c>
      <c r="F19" s="35">
        <v>0</v>
      </c>
    </row>
    <row r="23" spans="1:17" ht="21.5" thickBot="1" x14ac:dyDescent="0.55000000000000004">
      <c r="A23" s="36" t="s">
        <v>37</v>
      </c>
    </row>
    <row r="24" spans="1:17" ht="29" thickBot="1" x14ac:dyDescent="0.7">
      <c r="A24" s="1" t="s">
        <v>38</v>
      </c>
      <c r="B24" s="2"/>
      <c r="C24" s="3"/>
      <c r="D24" s="4"/>
    </row>
    <row r="25" spans="1:17" ht="42" customHeight="1" thickBot="1" x14ac:dyDescent="0.35">
      <c r="A25" s="6" t="s">
        <v>39</v>
      </c>
      <c r="B25" s="108" t="s">
        <v>40</v>
      </c>
      <c r="C25" s="108" t="s">
        <v>41</v>
      </c>
      <c r="D25" s="108" t="s">
        <v>42</v>
      </c>
      <c r="E25" s="108" t="s">
        <v>43</v>
      </c>
      <c r="F25" s="7" t="s">
        <v>44</v>
      </c>
      <c r="G25" s="108" t="s">
        <v>45</v>
      </c>
      <c r="H25" s="108" t="s">
        <v>46</v>
      </c>
      <c r="I25" s="7" t="s">
        <v>47</v>
      </c>
      <c r="J25" s="70" t="s">
        <v>24</v>
      </c>
      <c r="K25" s="7" t="s">
        <v>26</v>
      </c>
      <c r="L25" s="70" t="s">
        <v>48</v>
      </c>
      <c r="M25" s="7" t="s">
        <v>49</v>
      </c>
      <c r="N25" s="7" t="s">
        <v>50</v>
      </c>
      <c r="O25" s="7" t="s">
        <v>51</v>
      </c>
      <c r="P25" s="7" t="s">
        <v>52</v>
      </c>
      <c r="Q25" s="99" t="s">
        <v>53</v>
      </c>
    </row>
    <row r="26" spans="1:17" x14ac:dyDescent="0.3">
      <c r="A26" s="100" t="s">
        <v>62</v>
      </c>
      <c r="B26" s="110" t="s">
        <v>67</v>
      </c>
      <c r="C26" s="100" t="s">
        <v>116</v>
      </c>
      <c r="D26" s="101">
        <v>50</v>
      </c>
      <c r="E26" s="102">
        <v>0.33333333333333331</v>
      </c>
      <c r="F26" s="102">
        <v>0.70833333333333337</v>
      </c>
      <c r="G26" s="101">
        <v>123</v>
      </c>
      <c r="H26" s="101">
        <f>SUM(G26*2)</f>
        <v>246</v>
      </c>
      <c r="I26" s="100" t="s">
        <v>71</v>
      </c>
      <c r="J26" s="103"/>
      <c r="K26" s="104" t="str">
        <f t="shared" ref="K26:K31" si="0">IFERROR(VLOOKUP($J26,$A$3:$F$19,4,FALSE),"0")</f>
        <v>0</v>
      </c>
      <c r="L26" s="105">
        <v>0</v>
      </c>
      <c r="M26" s="104" t="str">
        <f>IFERROR(VLOOKUP($J26,$A$3:$F$19,5,FALSE),"0")</f>
        <v>0</v>
      </c>
      <c r="N26" s="104" t="str">
        <f>IFERROR(VLOOKUP($J26,$A$3:$F$19,6,FALSE),"0")</f>
        <v>0</v>
      </c>
      <c r="O26" s="104">
        <f>SUM(L26*M26)</f>
        <v>0</v>
      </c>
      <c r="P26" s="104">
        <f>SUM(G26*N26)</f>
        <v>0</v>
      </c>
      <c r="Q26" s="106" t="str">
        <f>IF((O26+P26)&lt;K26,K26,O26+P26)</f>
        <v>0</v>
      </c>
    </row>
    <row r="27" spans="1:17" ht="13.5" customHeight="1" x14ac:dyDescent="0.3">
      <c r="A27" s="100" t="s">
        <v>58</v>
      </c>
      <c r="B27" s="110" t="s">
        <v>84</v>
      </c>
      <c r="C27" s="100" t="s">
        <v>116</v>
      </c>
      <c r="D27" s="101">
        <v>58</v>
      </c>
      <c r="E27" s="101" t="s">
        <v>68</v>
      </c>
      <c r="F27" s="102">
        <v>0.75</v>
      </c>
      <c r="G27" s="101">
        <v>189</v>
      </c>
      <c r="H27" s="101">
        <f>SUM(G27*2)</f>
        <v>378</v>
      </c>
      <c r="I27" s="100" t="s">
        <v>71</v>
      </c>
      <c r="J27" s="103"/>
      <c r="K27" s="104" t="str">
        <f t="shared" si="0"/>
        <v>0</v>
      </c>
      <c r="L27" s="105">
        <v>0</v>
      </c>
      <c r="M27" s="104" t="str">
        <f>IFERROR(VLOOKUP($J27,$A$3:$F$19,5,FALSE),"0")</f>
        <v>0</v>
      </c>
      <c r="N27" s="104" t="str">
        <f t="shared" ref="N27:N85" si="1">IFERROR(VLOOKUP($J27,$A$3:$F$19,6,FALSE),"0")</f>
        <v>0</v>
      </c>
      <c r="O27" s="104">
        <f>SUM(L27*M27)</f>
        <v>0</v>
      </c>
      <c r="P27" s="104">
        <f>SUM(G27*N27)</f>
        <v>0</v>
      </c>
      <c r="Q27" s="106" t="str">
        <f>IF((O27+P27)&lt;K27,K27,O27+P27)</f>
        <v>0</v>
      </c>
    </row>
    <row r="28" spans="1:17" x14ac:dyDescent="0.3">
      <c r="A28" s="100" t="s">
        <v>85</v>
      </c>
      <c r="B28" s="110" t="s">
        <v>82</v>
      </c>
      <c r="C28" s="100" t="s">
        <v>116</v>
      </c>
      <c r="D28" s="101">
        <v>25</v>
      </c>
      <c r="E28" s="102">
        <v>0.375</v>
      </c>
      <c r="F28" s="102" t="s">
        <v>54</v>
      </c>
      <c r="G28" s="101">
        <v>9</v>
      </c>
      <c r="H28" s="101">
        <f>SUM(G28*2)</f>
        <v>18</v>
      </c>
      <c r="I28" s="100" t="s">
        <v>55</v>
      </c>
      <c r="J28" s="103"/>
      <c r="K28" s="104" t="str">
        <f t="shared" si="0"/>
        <v>0</v>
      </c>
      <c r="L28" s="105">
        <v>0</v>
      </c>
      <c r="M28" s="104" t="str">
        <f t="shared" ref="M28:M85" si="2">IFERROR(VLOOKUP($J28,$A$3:$F$19,5,FALSE),"0")</f>
        <v>0</v>
      </c>
      <c r="N28" s="104" t="str">
        <f t="shared" si="1"/>
        <v>0</v>
      </c>
      <c r="O28" s="104">
        <f>SUM(L28*M28)</f>
        <v>0</v>
      </c>
      <c r="P28" s="104">
        <f>SUM(G28*N28)</f>
        <v>0</v>
      </c>
      <c r="Q28" s="106" t="str">
        <f>IF((O28+P28)&lt;K28,K28,O28+P28)</f>
        <v>0</v>
      </c>
    </row>
    <row r="29" spans="1:17" x14ac:dyDescent="0.3">
      <c r="A29" s="100" t="s">
        <v>58</v>
      </c>
      <c r="B29" s="110" t="s">
        <v>62</v>
      </c>
      <c r="C29" s="100" t="s">
        <v>63</v>
      </c>
      <c r="D29" s="101">
        <v>30</v>
      </c>
      <c r="E29" s="102">
        <v>0.38541666666666669</v>
      </c>
      <c r="F29" s="102">
        <v>0.64583333333333337</v>
      </c>
      <c r="G29" s="101">
        <v>30</v>
      </c>
      <c r="H29" s="101">
        <f>SUM(G29*2)</f>
        <v>60</v>
      </c>
      <c r="I29" s="100" t="s">
        <v>55</v>
      </c>
      <c r="J29" s="103"/>
      <c r="K29" s="104" t="str">
        <f t="shared" si="0"/>
        <v>0</v>
      </c>
      <c r="L29" s="105">
        <v>0</v>
      </c>
      <c r="M29" s="104" t="str">
        <f t="shared" si="2"/>
        <v>0</v>
      </c>
      <c r="N29" s="104" t="str">
        <f t="shared" si="1"/>
        <v>0</v>
      </c>
      <c r="O29" s="104">
        <f>SUM(L29*M29)</f>
        <v>0</v>
      </c>
      <c r="P29" s="104">
        <f>SUM(G29*N29)</f>
        <v>0</v>
      </c>
      <c r="Q29" s="106" t="str">
        <f>IF((O29+P29)&lt;K29,K29,O29+P29)</f>
        <v>0</v>
      </c>
    </row>
    <row r="30" spans="1:17" x14ac:dyDescent="0.3">
      <c r="A30" s="107" t="s">
        <v>58</v>
      </c>
      <c r="B30" s="124" t="s">
        <v>64</v>
      </c>
      <c r="C30" s="100" t="s">
        <v>63</v>
      </c>
      <c r="D30" s="101">
        <v>60</v>
      </c>
      <c r="E30" s="102">
        <v>0.46875</v>
      </c>
      <c r="F30" s="102">
        <v>0.67708333333333337</v>
      </c>
      <c r="G30" s="101">
        <v>50</v>
      </c>
      <c r="H30" s="101">
        <f>SUM(G30*2)</f>
        <v>100</v>
      </c>
      <c r="I30" s="100" t="s">
        <v>55</v>
      </c>
      <c r="J30" s="103"/>
      <c r="K30" s="104" t="str">
        <f t="shared" si="0"/>
        <v>0</v>
      </c>
      <c r="L30" s="105">
        <v>0</v>
      </c>
      <c r="M30" s="104" t="str">
        <f t="shared" si="2"/>
        <v>0</v>
      </c>
      <c r="N30" s="104" t="str">
        <f t="shared" si="1"/>
        <v>0</v>
      </c>
      <c r="O30" s="104">
        <f>SUM(L30*M30)</f>
        <v>0</v>
      </c>
      <c r="P30" s="104">
        <f>SUM(G30*N30)</f>
        <v>0</v>
      </c>
      <c r="Q30" s="106" t="str">
        <f>IF((O30+P30)&lt;K30,K30,O30+P30)</f>
        <v>0</v>
      </c>
    </row>
    <row r="31" spans="1:17" x14ac:dyDescent="0.3">
      <c r="A31" s="100" t="s">
        <v>85</v>
      </c>
      <c r="B31" s="110" t="s">
        <v>82</v>
      </c>
      <c r="C31" s="100" t="s">
        <v>63</v>
      </c>
      <c r="D31" s="101">
        <v>20</v>
      </c>
      <c r="E31" s="102">
        <v>0.375</v>
      </c>
      <c r="F31" s="102" t="s">
        <v>54</v>
      </c>
      <c r="G31" s="101">
        <v>9</v>
      </c>
      <c r="H31" s="101">
        <f t="shared" ref="H31:H68" si="3">SUM(G31*2)</f>
        <v>18</v>
      </c>
      <c r="I31" s="100" t="s">
        <v>55</v>
      </c>
      <c r="J31" s="103"/>
      <c r="K31" s="104" t="str">
        <f t="shared" si="0"/>
        <v>0</v>
      </c>
      <c r="L31" s="105">
        <v>0</v>
      </c>
      <c r="M31" s="104" t="str">
        <f t="shared" si="2"/>
        <v>0</v>
      </c>
      <c r="N31" s="104" t="str">
        <f t="shared" si="1"/>
        <v>0</v>
      </c>
      <c r="O31" s="104">
        <f t="shared" ref="O31:O78" si="4">SUM(L31*M31)</f>
        <v>0</v>
      </c>
      <c r="P31" s="104">
        <f t="shared" ref="P31:P78" si="5">SUM(G31*N31)</f>
        <v>0</v>
      </c>
      <c r="Q31" s="106" t="str">
        <f t="shared" ref="Q31:Q78" si="6">IF((O31+P31)&lt;K31,K31,O31+P31)</f>
        <v>0</v>
      </c>
    </row>
    <row r="32" spans="1:17" ht="12" customHeight="1" x14ac:dyDescent="0.3">
      <c r="A32" s="100" t="s">
        <v>58</v>
      </c>
      <c r="B32" s="110" t="s">
        <v>62</v>
      </c>
      <c r="C32" s="100" t="s">
        <v>63</v>
      </c>
      <c r="D32" s="101">
        <v>50</v>
      </c>
      <c r="E32" s="102">
        <v>0.55208333333333404</v>
      </c>
      <c r="F32" s="102">
        <v>0.70833333333333304</v>
      </c>
      <c r="G32" s="101">
        <v>30</v>
      </c>
      <c r="H32" s="101">
        <f>SUM(G32*2)</f>
        <v>60</v>
      </c>
      <c r="I32" s="100" t="s">
        <v>55</v>
      </c>
      <c r="J32" s="103"/>
      <c r="K32" s="104" t="str">
        <f t="shared" ref="K32:K85" si="7">IFERROR(VLOOKUP($J32,$A$3:$F$19,4,FALSE),"0")</f>
        <v>0</v>
      </c>
      <c r="L32" s="105">
        <v>0</v>
      </c>
      <c r="M32" s="104" t="str">
        <f t="shared" si="2"/>
        <v>0</v>
      </c>
      <c r="N32" s="104" t="str">
        <f t="shared" si="1"/>
        <v>0</v>
      </c>
      <c r="O32" s="104">
        <f t="shared" si="4"/>
        <v>0</v>
      </c>
      <c r="P32" s="104">
        <f t="shared" si="5"/>
        <v>0</v>
      </c>
      <c r="Q32" s="106" t="str">
        <f t="shared" si="6"/>
        <v>0</v>
      </c>
    </row>
    <row r="33" spans="1:17" x14ac:dyDescent="0.3">
      <c r="A33" s="107" t="s">
        <v>58</v>
      </c>
      <c r="B33" s="124" t="s">
        <v>64</v>
      </c>
      <c r="C33" s="100" t="s">
        <v>63</v>
      </c>
      <c r="D33" s="101">
        <v>30</v>
      </c>
      <c r="E33" s="102">
        <v>0.41666666666666669</v>
      </c>
      <c r="F33" s="102">
        <v>0.73958333333333304</v>
      </c>
      <c r="G33" s="101">
        <v>50</v>
      </c>
      <c r="H33" s="101">
        <f t="shared" si="3"/>
        <v>100</v>
      </c>
      <c r="I33" s="100" t="s">
        <v>55</v>
      </c>
      <c r="J33" s="103"/>
      <c r="K33" s="104" t="str">
        <f t="shared" si="7"/>
        <v>0</v>
      </c>
      <c r="L33" s="105">
        <v>0</v>
      </c>
      <c r="M33" s="104" t="str">
        <f t="shared" si="2"/>
        <v>0</v>
      </c>
      <c r="N33" s="104" t="str">
        <f t="shared" si="1"/>
        <v>0</v>
      </c>
      <c r="O33" s="104">
        <f t="shared" si="4"/>
        <v>0</v>
      </c>
      <c r="P33" s="104">
        <f t="shared" si="5"/>
        <v>0</v>
      </c>
      <c r="Q33" s="106" t="str">
        <f t="shared" si="6"/>
        <v>0</v>
      </c>
    </row>
    <row r="34" spans="1:17" x14ac:dyDescent="0.3">
      <c r="A34" s="100" t="s">
        <v>62</v>
      </c>
      <c r="B34" s="110" t="s">
        <v>67</v>
      </c>
      <c r="C34" s="100" t="s">
        <v>103</v>
      </c>
      <c r="D34" s="101">
        <v>50</v>
      </c>
      <c r="E34" s="102">
        <v>0.33333333333333331</v>
      </c>
      <c r="F34" s="102">
        <v>0.66666666666666663</v>
      </c>
      <c r="G34" s="101">
        <v>123</v>
      </c>
      <c r="H34" s="101">
        <f t="shared" si="3"/>
        <v>246</v>
      </c>
      <c r="I34" s="100" t="s">
        <v>71</v>
      </c>
      <c r="J34" s="103"/>
      <c r="K34" s="104" t="str">
        <f t="shared" si="7"/>
        <v>0</v>
      </c>
      <c r="L34" s="105">
        <v>0</v>
      </c>
      <c r="M34" s="104" t="str">
        <f t="shared" si="2"/>
        <v>0</v>
      </c>
      <c r="N34" s="104" t="str">
        <f t="shared" si="1"/>
        <v>0</v>
      </c>
      <c r="O34" s="104">
        <f t="shared" si="4"/>
        <v>0</v>
      </c>
      <c r="P34" s="104">
        <f t="shared" si="5"/>
        <v>0</v>
      </c>
      <c r="Q34" s="106" t="str">
        <f t="shared" si="6"/>
        <v>0</v>
      </c>
    </row>
    <row r="35" spans="1:17" x14ac:dyDescent="0.3">
      <c r="A35" s="100" t="s">
        <v>85</v>
      </c>
      <c r="B35" s="110" t="s">
        <v>62</v>
      </c>
      <c r="C35" s="100" t="s">
        <v>103</v>
      </c>
      <c r="D35" s="101">
        <v>35</v>
      </c>
      <c r="E35" s="102">
        <v>0.375</v>
      </c>
      <c r="F35" s="102" t="s">
        <v>54</v>
      </c>
      <c r="G35" s="101">
        <v>19</v>
      </c>
      <c r="H35" s="101">
        <f t="shared" si="3"/>
        <v>38</v>
      </c>
      <c r="I35" s="100" t="s">
        <v>55</v>
      </c>
      <c r="J35" s="103"/>
      <c r="K35" s="104" t="str">
        <f t="shared" si="7"/>
        <v>0</v>
      </c>
      <c r="L35" s="105">
        <v>0</v>
      </c>
      <c r="M35" s="104" t="str">
        <f t="shared" si="2"/>
        <v>0</v>
      </c>
      <c r="N35" s="104" t="str">
        <f t="shared" si="1"/>
        <v>0</v>
      </c>
      <c r="O35" s="104">
        <f t="shared" si="4"/>
        <v>0</v>
      </c>
      <c r="P35" s="104">
        <f t="shared" si="5"/>
        <v>0</v>
      </c>
      <c r="Q35" s="106" t="str">
        <f t="shared" si="6"/>
        <v>0</v>
      </c>
    </row>
    <row r="36" spans="1:17" x14ac:dyDescent="0.3">
      <c r="A36" s="100" t="s">
        <v>85</v>
      </c>
      <c r="B36" s="110" t="s">
        <v>82</v>
      </c>
      <c r="C36" s="100" t="s">
        <v>103</v>
      </c>
      <c r="D36" s="101">
        <v>35</v>
      </c>
      <c r="E36" s="102">
        <v>0.375</v>
      </c>
      <c r="F36" s="102" t="s">
        <v>54</v>
      </c>
      <c r="G36" s="101">
        <v>9</v>
      </c>
      <c r="H36" s="101">
        <f t="shared" si="3"/>
        <v>18</v>
      </c>
      <c r="I36" s="100" t="s">
        <v>55</v>
      </c>
      <c r="J36" s="103"/>
      <c r="K36" s="104" t="str">
        <f t="shared" si="7"/>
        <v>0</v>
      </c>
      <c r="L36" s="105">
        <v>0</v>
      </c>
      <c r="M36" s="104" t="str">
        <f t="shared" si="2"/>
        <v>0</v>
      </c>
      <c r="N36" s="104" t="str">
        <f t="shared" si="1"/>
        <v>0</v>
      </c>
      <c r="O36" s="104">
        <f t="shared" si="4"/>
        <v>0</v>
      </c>
      <c r="P36" s="104">
        <f t="shared" si="5"/>
        <v>0</v>
      </c>
      <c r="Q36" s="106" t="str">
        <f t="shared" si="6"/>
        <v>0</v>
      </c>
    </row>
    <row r="37" spans="1:17" x14ac:dyDescent="0.3">
      <c r="A37" s="100" t="s">
        <v>85</v>
      </c>
      <c r="B37" s="110" t="s">
        <v>82</v>
      </c>
      <c r="C37" s="100" t="s">
        <v>103</v>
      </c>
      <c r="D37" s="101">
        <v>35</v>
      </c>
      <c r="E37" s="102">
        <v>0.375</v>
      </c>
      <c r="F37" s="102" t="s">
        <v>54</v>
      </c>
      <c r="G37" s="101">
        <v>9</v>
      </c>
      <c r="H37" s="101">
        <f t="shared" si="3"/>
        <v>18</v>
      </c>
      <c r="I37" s="100" t="s">
        <v>55</v>
      </c>
      <c r="J37" s="103"/>
      <c r="K37" s="104" t="str">
        <f t="shared" si="7"/>
        <v>0</v>
      </c>
      <c r="L37" s="105">
        <v>0</v>
      </c>
      <c r="M37" s="104" t="str">
        <f t="shared" si="2"/>
        <v>0</v>
      </c>
      <c r="N37" s="104" t="str">
        <f t="shared" si="1"/>
        <v>0</v>
      </c>
      <c r="O37" s="104">
        <f t="shared" si="4"/>
        <v>0</v>
      </c>
      <c r="P37" s="104">
        <f t="shared" si="5"/>
        <v>0</v>
      </c>
      <c r="Q37" s="106" t="str">
        <f t="shared" si="6"/>
        <v>0</v>
      </c>
    </row>
    <row r="38" spans="1:17" x14ac:dyDescent="0.3">
      <c r="A38" s="100" t="s">
        <v>85</v>
      </c>
      <c r="B38" s="110" t="s">
        <v>56</v>
      </c>
      <c r="C38" s="100" t="s">
        <v>103</v>
      </c>
      <c r="D38" s="101">
        <v>35</v>
      </c>
      <c r="E38" s="102">
        <v>0.375</v>
      </c>
      <c r="F38" s="102" t="s">
        <v>54</v>
      </c>
      <c r="G38" s="101">
        <v>28</v>
      </c>
      <c r="H38" s="101">
        <f t="shared" si="3"/>
        <v>56</v>
      </c>
      <c r="I38" s="100" t="s">
        <v>55</v>
      </c>
      <c r="J38" s="103"/>
      <c r="K38" s="104" t="str">
        <f t="shared" si="7"/>
        <v>0</v>
      </c>
      <c r="L38" s="105">
        <v>0</v>
      </c>
      <c r="M38" s="104" t="str">
        <f t="shared" si="2"/>
        <v>0</v>
      </c>
      <c r="N38" s="104" t="str">
        <f t="shared" si="1"/>
        <v>0</v>
      </c>
      <c r="O38" s="104">
        <f t="shared" si="4"/>
        <v>0</v>
      </c>
      <c r="P38" s="104">
        <f t="shared" si="5"/>
        <v>0</v>
      </c>
      <c r="Q38" s="106" t="str">
        <f t="shared" si="6"/>
        <v>0</v>
      </c>
    </row>
    <row r="39" spans="1:17" x14ac:dyDescent="0.3">
      <c r="A39" s="100" t="s">
        <v>85</v>
      </c>
      <c r="B39" s="110" t="s">
        <v>62</v>
      </c>
      <c r="C39" s="100" t="s">
        <v>103</v>
      </c>
      <c r="D39" s="101">
        <v>35</v>
      </c>
      <c r="E39" s="102">
        <v>0.375</v>
      </c>
      <c r="F39" s="102" t="s">
        <v>54</v>
      </c>
      <c r="G39" s="101">
        <v>19</v>
      </c>
      <c r="H39" s="101">
        <f t="shared" si="3"/>
        <v>38</v>
      </c>
      <c r="I39" s="100" t="s">
        <v>55</v>
      </c>
      <c r="J39" s="103"/>
      <c r="K39" s="104" t="str">
        <f t="shared" si="7"/>
        <v>0</v>
      </c>
      <c r="L39" s="105">
        <v>0</v>
      </c>
      <c r="M39" s="104" t="str">
        <f t="shared" si="2"/>
        <v>0</v>
      </c>
      <c r="N39" s="104" t="str">
        <f t="shared" si="1"/>
        <v>0</v>
      </c>
      <c r="O39" s="104">
        <f t="shared" si="4"/>
        <v>0</v>
      </c>
      <c r="P39" s="104">
        <f t="shared" si="5"/>
        <v>0</v>
      </c>
      <c r="Q39" s="106" t="str">
        <f t="shared" si="6"/>
        <v>0</v>
      </c>
    </row>
    <row r="40" spans="1:17" x14ac:dyDescent="0.3">
      <c r="A40" s="107" t="s">
        <v>58</v>
      </c>
      <c r="B40" s="124" t="s">
        <v>64</v>
      </c>
      <c r="C40" s="107" t="s">
        <v>60</v>
      </c>
      <c r="D40" s="101">
        <v>60</v>
      </c>
      <c r="E40" s="102">
        <v>0.46875</v>
      </c>
      <c r="F40" s="102">
        <v>0.67708333333333337</v>
      </c>
      <c r="G40" s="101">
        <v>50</v>
      </c>
      <c r="H40" s="101">
        <f t="shared" si="3"/>
        <v>100</v>
      </c>
      <c r="I40" s="100" t="s">
        <v>55</v>
      </c>
      <c r="J40" s="103"/>
      <c r="K40" s="104" t="str">
        <f t="shared" si="7"/>
        <v>0</v>
      </c>
      <c r="L40" s="105">
        <v>0</v>
      </c>
      <c r="M40" s="104" t="str">
        <f t="shared" si="2"/>
        <v>0</v>
      </c>
      <c r="N40" s="104" t="str">
        <f t="shared" si="1"/>
        <v>0</v>
      </c>
      <c r="O40" s="104">
        <f t="shared" si="4"/>
        <v>0</v>
      </c>
      <c r="P40" s="104">
        <f t="shared" si="5"/>
        <v>0</v>
      </c>
      <c r="Q40" s="106" t="str">
        <f t="shared" si="6"/>
        <v>0</v>
      </c>
    </row>
    <row r="41" spans="1:17" x14ac:dyDescent="0.3">
      <c r="A41" s="100" t="s">
        <v>58</v>
      </c>
      <c r="B41" s="110" t="s">
        <v>93</v>
      </c>
      <c r="C41" s="100" t="s">
        <v>60</v>
      </c>
      <c r="D41" s="101">
        <v>20</v>
      </c>
      <c r="E41" s="102">
        <v>0.5</v>
      </c>
      <c r="F41" s="102">
        <v>0.69097222222222221</v>
      </c>
      <c r="G41" s="101">
        <v>20</v>
      </c>
      <c r="H41" s="101">
        <f t="shared" si="3"/>
        <v>40</v>
      </c>
      <c r="I41" s="100" t="s">
        <v>55</v>
      </c>
      <c r="J41" s="103"/>
      <c r="K41" s="104" t="str">
        <f t="shared" si="7"/>
        <v>0</v>
      </c>
      <c r="L41" s="105">
        <v>0</v>
      </c>
      <c r="M41" s="104" t="str">
        <f t="shared" si="2"/>
        <v>0</v>
      </c>
      <c r="N41" s="104" t="str">
        <f t="shared" si="1"/>
        <v>0</v>
      </c>
      <c r="O41" s="104">
        <f t="shared" si="4"/>
        <v>0</v>
      </c>
      <c r="P41" s="104">
        <f t="shared" si="5"/>
        <v>0</v>
      </c>
      <c r="Q41" s="106" t="str">
        <f t="shared" si="6"/>
        <v>0</v>
      </c>
    </row>
    <row r="42" spans="1:17" x14ac:dyDescent="0.3">
      <c r="A42" s="100" t="s">
        <v>58</v>
      </c>
      <c r="B42" s="110" t="s">
        <v>64</v>
      </c>
      <c r="C42" s="126" t="s">
        <v>60</v>
      </c>
      <c r="D42" s="127">
        <v>25</v>
      </c>
      <c r="E42" s="128">
        <v>0.35416666666666669</v>
      </c>
      <c r="F42" s="102">
        <v>0.5625</v>
      </c>
      <c r="G42" s="101">
        <v>50</v>
      </c>
      <c r="H42" s="101">
        <f t="shared" si="3"/>
        <v>100</v>
      </c>
      <c r="I42" s="100" t="s">
        <v>55</v>
      </c>
      <c r="J42" s="103"/>
      <c r="K42" s="104" t="str">
        <f t="shared" si="7"/>
        <v>0</v>
      </c>
      <c r="L42" s="105">
        <v>0</v>
      </c>
      <c r="M42" s="104" t="str">
        <f t="shared" si="2"/>
        <v>0</v>
      </c>
      <c r="N42" s="104" t="str">
        <f t="shared" si="1"/>
        <v>0</v>
      </c>
      <c r="O42" s="104">
        <f t="shared" si="4"/>
        <v>0</v>
      </c>
      <c r="P42" s="104">
        <f t="shared" si="5"/>
        <v>0</v>
      </c>
      <c r="Q42" s="106" t="str">
        <f t="shared" si="6"/>
        <v>0</v>
      </c>
    </row>
    <row r="43" spans="1:17" ht="13.5" customHeight="1" x14ac:dyDescent="0.3">
      <c r="A43" s="132" t="s">
        <v>58</v>
      </c>
      <c r="B43" s="125" t="s">
        <v>94</v>
      </c>
      <c r="C43" s="100" t="s">
        <v>60</v>
      </c>
      <c r="D43" s="101">
        <v>28</v>
      </c>
      <c r="E43" s="102">
        <v>0.34375</v>
      </c>
      <c r="F43" s="102">
        <v>0.70833333333333337</v>
      </c>
      <c r="G43" s="101">
        <v>60</v>
      </c>
      <c r="H43" s="101">
        <f t="shared" si="3"/>
        <v>120</v>
      </c>
      <c r="I43" s="100" t="s">
        <v>55</v>
      </c>
      <c r="J43" s="103"/>
      <c r="K43" s="104" t="str">
        <f t="shared" si="7"/>
        <v>0</v>
      </c>
      <c r="L43" s="105">
        <v>0</v>
      </c>
      <c r="M43" s="104" t="str">
        <f t="shared" si="2"/>
        <v>0</v>
      </c>
      <c r="N43" s="104" t="str">
        <f t="shared" si="1"/>
        <v>0</v>
      </c>
      <c r="O43" s="104">
        <f t="shared" si="4"/>
        <v>0</v>
      </c>
      <c r="P43" s="104">
        <f t="shared" si="5"/>
        <v>0</v>
      </c>
      <c r="Q43" s="106" t="str">
        <f t="shared" si="6"/>
        <v>0</v>
      </c>
    </row>
    <row r="44" spans="1:17" x14ac:dyDescent="0.3">
      <c r="A44" s="100" t="s">
        <v>58</v>
      </c>
      <c r="B44" s="110" t="s">
        <v>95</v>
      </c>
      <c r="C44" s="100" t="s">
        <v>60</v>
      </c>
      <c r="D44" s="101">
        <v>45</v>
      </c>
      <c r="E44" s="102">
        <v>0.3125</v>
      </c>
      <c r="F44" s="102">
        <v>0.83333333333333337</v>
      </c>
      <c r="G44" s="101">
        <v>265</v>
      </c>
      <c r="H44" s="101">
        <f t="shared" si="3"/>
        <v>530</v>
      </c>
      <c r="I44" s="100" t="s">
        <v>71</v>
      </c>
      <c r="J44" s="103"/>
      <c r="K44" s="104" t="str">
        <f t="shared" si="7"/>
        <v>0</v>
      </c>
      <c r="L44" s="105">
        <v>0</v>
      </c>
      <c r="M44" s="104" t="str">
        <f t="shared" si="2"/>
        <v>0</v>
      </c>
      <c r="N44" s="104" t="str">
        <f t="shared" si="1"/>
        <v>0</v>
      </c>
      <c r="O44" s="104">
        <f t="shared" si="4"/>
        <v>0</v>
      </c>
      <c r="P44" s="104">
        <f t="shared" si="5"/>
        <v>0</v>
      </c>
      <c r="Q44" s="106" t="str">
        <f t="shared" si="6"/>
        <v>0</v>
      </c>
    </row>
    <row r="45" spans="1:17" x14ac:dyDescent="0.3">
      <c r="A45" s="100" t="s">
        <v>58</v>
      </c>
      <c r="B45" s="110" t="s">
        <v>96</v>
      </c>
      <c r="C45" s="100" t="s">
        <v>60</v>
      </c>
      <c r="D45" s="101">
        <v>28</v>
      </c>
      <c r="E45" s="102">
        <v>0.36458333333333331</v>
      </c>
      <c r="F45" s="102">
        <v>0.89583333333333337</v>
      </c>
      <c r="G45" s="101">
        <v>220</v>
      </c>
      <c r="H45" s="101">
        <f t="shared" si="3"/>
        <v>440</v>
      </c>
      <c r="I45" s="100" t="s">
        <v>71</v>
      </c>
      <c r="J45" s="103"/>
      <c r="K45" s="104" t="str">
        <f t="shared" si="7"/>
        <v>0</v>
      </c>
      <c r="L45" s="105">
        <v>0</v>
      </c>
      <c r="M45" s="104" t="str">
        <f t="shared" si="2"/>
        <v>0</v>
      </c>
      <c r="N45" s="104" t="str">
        <f t="shared" si="1"/>
        <v>0</v>
      </c>
      <c r="O45" s="104">
        <f t="shared" si="4"/>
        <v>0</v>
      </c>
      <c r="P45" s="104">
        <f t="shared" si="5"/>
        <v>0</v>
      </c>
      <c r="Q45" s="106" t="str">
        <f t="shared" si="6"/>
        <v>0</v>
      </c>
    </row>
    <row r="46" spans="1:17" x14ac:dyDescent="0.3">
      <c r="A46" s="100" t="s">
        <v>62</v>
      </c>
      <c r="B46" s="110" t="s">
        <v>81</v>
      </c>
      <c r="C46" s="100" t="s">
        <v>60</v>
      </c>
      <c r="D46" s="101">
        <v>50</v>
      </c>
      <c r="E46" s="102">
        <v>0.33333333333333331</v>
      </c>
      <c r="F46" s="102">
        <v>0.70833333333333337</v>
      </c>
      <c r="G46" s="101">
        <v>233</v>
      </c>
      <c r="H46" s="101">
        <f t="shared" si="3"/>
        <v>466</v>
      </c>
      <c r="I46" s="100" t="s">
        <v>71</v>
      </c>
      <c r="J46" s="103"/>
      <c r="K46" s="104" t="str">
        <f t="shared" si="7"/>
        <v>0</v>
      </c>
      <c r="L46" s="105">
        <v>0</v>
      </c>
      <c r="M46" s="104" t="str">
        <f t="shared" si="2"/>
        <v>0</v>
      </c>
      <c r="N46" s="104" t="str">
        <f t="shared" si="1"/>
        <v>0</v>
      </c>
      <c r="O46" s="104">
        <f t="shared" si="4"/>
        <v>0</v>
      </c>
      <c r="P46" s="104">
        <f t="shared" si="5"/>
        <v>0</v>
      </c>
      <c r="Q46" s="106" t="str">
        <f t="shared" si="6"/>
        <v>0</v>
      </c>
    </row>
    <row r="47" spans="1:17" x14ac:dyDescent="0.3">
      <c r="A47" s="100" t="s">
        <v>62</v>
      </c>
      <c r="B47" s="110" t="s">
        <v>67</v>
      </c>
      <c r="C47" s="100" t="s">
        <v>60</v>
      </c>
      <c r="D47" s="101">
        <v>35</v>
      </c>
      <c r="E47" s="101" t="s">
        <v>68</v>
      </c>
      <c r="F47" s="102">
        <v>0.70833333333333337</v>
      </c>
      <c r="G47" s="101">
        <v>123</v>
      </c>
      <c r="H47" s="101">
        <f t="shared" si="3"/>
        <v>246</v>
      </c>
      <c r="I47" s="100" t="s">
        <v>71</v>
      </c>
      <c r="J47" s="103"/>
      <c r="K47" s="104" t="str">
        <f t="shared" si="7"/>
        <v>0</v>
      </c>
      <c r="L47" s="105">
        <v>0</v>
      </c>
      <c r="M47" s="104" t="str">
        <f t="shared" si="2"/>
        <v>0</v>
      </c>
      <c r="N47" s="104" t="str">
        <f t="shared" si="1"/>
        <v>0</v>
      </c>
      <c r="O47" s="104">
        <f t="shared" si="4"/>
        <v>0</v>
      </c>
      <c r="P47" s="104">
        <f t="shared" si="5"/>
        <v>0</v>
      </c>
      <c r="Q47" s="106" t="str">
        <f t="shared" si="6"/>
        <v>0</v>
      </c>
    </row>
    <row r="48" spans="1:17" x14ac:dyDescent="0.3">
      <c r="A48" s="100" t="s">
        <v>62</v>
      </c>
      <c r="B48" s="110" t="s">
        <v>80</v>
      </c>
      <c r="C48" s="100" t="s">
        <v>60</v>
      </c>
      <c r="D48" s="101">
        <v>35</v>
      </c>
      <c r="E48" s="102">
        <v>0.33333333333333331</v>
      </c>
      <c r="F48" s="102">
        <v>0.70833333333333337</v>
      </c>
      <c r="G48" s="101">
        <v>205</v>
      </c>
      <c r="H48" s="101">
        <f t="shared" si="3"/>
        <v>410</v>
      </c>
      <c r="I48" s="100" t="s">
        <v>71</v>
      </c>
      <c r="J48" s="103"/>
      <c r="K48" s="104" t="str">
        <f t="shared" si="7"/>
        <v>0</v>
      </c>
      <c r="L48" s="105">
        <v>0</v>
      </c>
      <c r="M48" s="104" t="str">
        <f t="shared" si="2"/>
        <v>0</v>
      </c>
      <c r="N48" s="104" t="str">
        <f t="shared" si="1"/>
        <v>0</v>
      </c>
      <c r="O48" s="104">
        <f t="shared" si="4"/>
        <v>0</v>
      </c>
      <c r="P48" s="104">
        <f t="shared" si="5"/>
        <v>0</v>
      </c>
      <c r="Q48" s="106" t="str">
        <f t="shared" si="6"/>
        <v>0</v>
      </c>
    </row>
    <row r="49" spans="1:17" x14ac:dyDescent="0.3">
      <c r="A49" s="100" t="s">
        <v>88</v>
      </c>
      <c r="B49" s="110" t="s">
        <v>87</v>
      </c>
      <c r="C49" s="100" t="s">
        <v>60</v>
      </c>
      <c r="D49" s="101">
        <v>30</v>
      </c>
      <c r="E49" s="102">
        <v>0.375</v>
      </c>
      <c r="F49" s="102">
        <v>0.70833333333333337</v>
      </c>
      <c r="G49" s="101">
        <v>94</v>
      </c>
      <c r="H49" s="101">
        <f t="shared" si="3"/>
        <v>188</v>
      </c>
      <c r="I49" s="100" t="s">
        <v>71</v>
      </c>
      <c r="J49" s="103"/>
      <c r="K49" s="104" t="str">
        <f t="shared" si="7"/>
        <v>0</v>
      </c>
      <c r="L49" s="105">
        <v>0</v>
      </c>
      <c r="M49" s="104" t="str">
        <f t="shared" si="2"/>
        <v>0</v>
      </c>
      <c r="N49" s="104" t="str">
        <f t="shared" si="1"/>
        <v>0</v>
      </c>
      <c r="O49" s="104">
        <f t="shared" si="4"/>
        <v>0</v>
      </c>
      <c r="P49" s="104">
        <f t="shared" si="5"/>
        <v>0</v>
      </c>
      <c r="Q49" s="106" t="str">
        <f t="shared" si="6"/>
        <v>0</v>
      </c>
    </row>
    <row r="50" spans="1:17" x14ac:dyDescent="0.3">
      <c r="A50" s="100" t="s">
        <v>88</v>
      </c>
      <c r="B50" s="110" t="s">
        <v>87</v>
      </c>
      <c r="C50" s="100" t="s">
        <v>60</v>
      </c>
      <c r="D50" s="101">
        <v>40</v>
      </c>
      <c r="E50" s="102">
        <v>0.375</v>
      </c>
      <c r="F50" s="102">
        <v>0.70833333333333337</v>
      </c>
      <c r="G50" s="101">
        <v>94</v>
      </c>
      <c r="H50" s="101">
        <f t="shared" si="3"/>
        <v>188</v>
      </c>
      <c r="I50" s="100" t="s">
        <v>71</v>
      </c>
      <c r="J50" s="103"/>
      <c r="K50" s="104" t="str">
        <f t="shared" si="7"/>
        <v>0</v>
      </c>
      <c r="L50" s="105">
        <v>0</v>
      </c>
      <c r="M50" s="104" t="str">
        <f t="shared" si="2"/>
        <v>0</v>
      </c>
      <c r="N50" s="104" t="str">
        <f t="shared" si="1"/>
        <v>0</v>
      </c>
      <c r="O50" s="104">
        <f t="shared" si="4"/>
        <v>0</v>
      </c>
      <c r="P50" s="104">
        <f t="shared" si="5"/>
        <v>0</v>
      </c>
      <c r="Q50" s="106" t="str">
        <f t="shared" si="6"/>
        <v>0</v>
      </c>
    </row>
    <row r="51" spans="1:17" x14ac:dyDescent="0.3">
      <c r="A51" s="100" t="s">
        <v>88</v>
      </c>
      <c r="B51" s="110" t="s">
        <v>87</v>
      </c>
      <c r="C51" s="100" t="s">
        <v>60</v>
      </c>
      <c r="D51" s="101">
        <v>45</v>
      </c>
      <c r="E51" s="102">
        <v>0.375</v>
      </c>
      <c r="F51" s="102">
        <v>0.70833333333333337</v>
      </c>
      <c r="G51" s="101">
        <v>94</v>
      </c>
      <c r="H51" s="101">
        <f t="shared" si="3"/>
        <v>188</v>
      </c>
      <c r="I51" s="100" t="s">
        <v>71</v>
      </c>
      <c r="J51" s="103"/>
      <c r="K51" s="104" t="str">
        <f t="shared" si="7"/>
        <v>0</v>
      </c>
      <c r="L51" s="105">
        <v>0</v>
      </c>
      <c r="M51" s="104" t="str">
        <f t="shared" si="2"/>
        <v>0</v>
      </c>
      <c r="N51" s="104" t="str">
        <f t="shared" si="1"/>
        <v>0</v>
      </c>
      <c r="O51" s="104">
        <f t="shared" si="4"/>
        <v>0</v>
      </c>
      <c r="P51" s="104">
        <f t="shared" si="5"/>
        <v>0</v>
      </c>
      <c r="Q51" s="106" t="str">
        <f t="shared" si="6"/>
        <v>0</v>
      </c>
    </row>
    <row r="52" spans="1:17" ht="13.5" customHeight="1" x14ac:dyDescent="0.3">
      <c r="A52" s="100" t="s">
        <v>85</v>
      </c>
      <c r="B52" s="110" t="s">
        <v>82</v>
      </c>
      <c r="C52" s="100" t="s">
        <v>60</v>
      </c>
      <c r="D52" s="101">
        <v>45</v>
      </c>
      <c r="E52" s="102">
        <v>0.375</v>
      </c>
      <c r="F52" s="102" t="s">
        <v>54</v>
      </c>
      <c r="G52" s="101">
        <v>9</v>
      </c>
      <c r="H52" s="101">
        <f t="shared" si="3"/>
        <v>18</v>
      </c>
      <c r="I52" s="100" t="s">
        <v>55</v>
      </c>
      <c r="J52" s="103"/>
      <c r="K52" s="104" t="str">
        <f t="shared" si="7"/>
        <v>0</v>
      </c>
      <c r="L52" s="105">
        <v>0</v>
      </c>
      <c r="M52" s="104" t="str">
        <f t="shared" si="2"/>
        <v>0</v>
      </c>
      <c r="N52" s="104" t="str">
        <f t="shared" si="1"/>
        <v>0</v>
      </c>
      <c r="O52" s="104">
        <f t="shared" si="4"/>
        <v>0</v>
      </c>
      <c r="P52" s="104">
        <f t="shared" si="5"/>
        <v>0</v>
      </c>
      <c r="Q52" s="106" t="str">
        <f t="shared" si="6"/>
        <v>0</v>
      </c>
    </row>
    <row r="53" spans="1:17" x14ac:dyDescent="0.3">
      <c r="A53" s="100" t="s">
        <v>62</v>
      </c>
      <c r="B53" s="110" t="s">
        <v>73</v>
      </c>
      <c r="C53" s="100" t="s">
        <v>104</v>
      </c>
      <c r="D53" s="101">
        <v>70</v>
      </c>
      <c r="E53" s="102">
        <v>0.33333333333333331</v>
      </c>
      <c r="F53" s="102">
        <v>0.66666666666666663</v>
      </c>
      <c r="G53" s="101">
        <v>127</v>
      </c>
      <c r="H53" s="101">
        <f t="shared" si="3"/>
        <v>254</v>
      </c>
      <c r="I53" s="100" t="s">
        <v>71</v>
      </c>
      <c r="J53" s="103"/>
      <c r="K53" s="104" t="str">
        <f t="shared" si="7"/>
        <v>0</v>
      </c>
      <c r="L53" s="105">
        <v>0</v>
      </c>
      <c r="M53" s="104" t="str">
        <f t="shared" si="2"/>
        <v>0</v>
      </c>
      <c r="N53" s="104" t="str">
        <f t="shared" si="1"/>
        <v>0</v>
      </c>
      <c r="O53" s="104">
        <f t="shared" si="4"/>
        <v>0</v>
      </c>
      <c r="P53" s="104">
        <f t="shared" si="5"/>
        <v>0</v>
      </c>
      <c r="Q53" s="106" t="str">
        <f t="shared" si="6"/>
        <v>0</v>
      </c>
    </row>
    <row r="54" spans="1:17" x14ac:dyDescent="0.3">
      <c r="A54" s="100" t="s">
        <v>62</v>
      </c>
      <c r="B54" s="110" t="s">
        <v>79</v>
      </c>
      <c r="C54" s="100" t="s">
        <v>104</v>
      </c>
      <c r="D54" s="101">
        <v>50</v>
      </c>
      <c r="E54" s="102">
        <v>0.33333333333333331</v>
      </c>
      <c r="F54" s="102">
        <v>0.75</v>
      </c>
      <c r="G54" s="101">
        <v>144</v>
      </c>
      <c r="H54" s="101">
        <f t="shared" si="3"/>
        <v>288</v>
      </c>
      <c r="I54" s="100" t="s">
        <v>71</v>
      </c>
      <c r="J54" s="103"/>
      <c r="K54" s="104" t="str">
        <f t="shared" si="7"/>
        <v>0</v>
      </c>
      <c r="L54" s="105">
        <v>0</v>
      </c>
      <c r="M54" s="104" t="str">
        <f t="shared" si="2"/>
        <v>0</v>
      </c>
      <c r="N54" s="104" t="str">
        <f t="shared" si="1"/>
        <v>0</v>
      </c>
      <c r="O54" s="104">
        <f t="shared" si="4"/>
        <v>0</v>
      </c>
      <c r="P54" s="104">
        <f t="shared" si="5"/>
        <v>0</v>
      </c>
      <c r="Q54" s="106" t="str">
        <f t="shared" si="6"/>
        <v>0</v>
      </c>
    </row>
    <row r="55" spans="1:17" x14ac:dyDescent="0.3">
      <c r="A55" s="100" t="s">
        <v>58</v>
      </c>
      <c r="B55" s="110" t="s">
        <v>62</v>
      </c>
      <c r="C55" s="100" t="s">
        <v>104</v>
      </c>
      <c r="D55" s="101">
        <v>35</v>
      </c>
      <c r="E55" s="102">
        <v>0.375</v>
      </c>
      <c r="F55" s="102">
        <v>0.625</v>
      </c>
      <c r="G55" s="101">
        <v>30</v>
      </c>
      <c r="H55" s="101">
        <f t="shared" si="3"/>
        <v>60</v>
      </c>
      <c r="I55" s="100" t="s">
        <v>55</v>
      </c>
      <c r="J55" s="103"/>
      <c r="K55" s="104" t="str">
        <f t="shared" si="7"/>
        <v>0</v>
      </c>
      <c r="L55" s="105">
        <v>0</v>
      </c>
      <c r="M55" s="104" t="str">
        <f t="shared" si="2"/>
        <v>0</v>
      </c>
      <c r="N55" s="104" t="str">
        <f t="shared" si="1"/>
        <v>0</v>
      </c>
      <c r="O55" s="104">
        <f t="shared" si="4"/>
        <v>0</v>
      </c>
      <c r="P55" s="104">
        <f t="shared" si="5"/>
        <v>0</v>
      </c>
      <c r="Q55" s="106" t="str">
        <f t="shared" si="6"/>
        <v>0</v>
      </c>
    </row>
    <row r="56" spans="1:17" x14ac:dyDescent="0.3">
      <c r="A56" s="100" t="s">
        <v>85</v>
      </c>
      <c r="B56" s="110" t="s">
        <v>90</v>
      </c>
      <c r="C56" s="100" t="s">
        <v>104</v>
      </c>
      <c r="D56" s="101">
        <v>45</v>
      </c>
      <c r="E56" s="101" t="s">
        <v>68</v>
      </c>
      <c r="F56" s="102" t="s">
        <v>91</v>
      </c>
      <c r="G56" s="101">
        <v>117</v>
      </c>
      <c r="H56" s="101">
        <f t="shared" si="3"/>
        <v>234</v>
      </c>
      <c r="I56" s="100" t="s">
        <v>71</v>
      </c>
      <c r="J56" s="103"/>
      <c r="K56" s="104" t="str">
        <f t="shared" si="7"/>
        <v>0</v>
      </c>
      <c r="L56" s="105">
        <v>0</v>
      </c>
      <c r="M56" s="104" t="str">
        <f t="shared" si="2"/>
        <v>0</v>
      </c>
      <c r="N56" s="104" t="str">
        <f t="shared" si="1"/>
        <v>0</v>
      </c>
      <c r="O56" s="104">
        <f t="shared" si="4"/>
        <v>0</v>
      </c>
      <c r="P56" s="104">
        <f t="shared" si="5"/>
        <v>0</v>
      </c>
      <c r="Q56" s="106" t="str">
        <f t="shared" si="6"/>
        <v>0</v>
      </c>
    </row>
    <row r="57" spans="1:17" x14ac:dyDescent="0.3">
      <c r="A57" s="100" t="s">
        <v>58</v>
      </c>
      <c r="B57" s="110" t="s">
        <v>97</v>
      </c>
      <c r="C57" s="100" t="s">
        <v>61</v>
      </c>
      <c r="D57" s="101">
        <v>34</v>
      </c>
      <c r="E57" s="102">
        <v>0.35416666666666669</v>
      </c>
      <c r="F57" s="102">
        <v>0.75</v>
      </c>
      <c r="G57" s="101">
        <v>230</v>
      </c>
      <c r="H57" s="101">
        <f t="shared" si="3"/>
        <v>460</v>
      </c>
      <c r="I57" s="100" t="s">
        <v>71</v>
      </c>
      <c r="J57" s="103"/>
      <c r="K57" s="104" t="str">
        <f t="shared" si="7"/>
        <v>0</v>
      </c>
      <c r="L57" s="105">
        <v>0</v>
      </c>
      <c r="M57" s="104" t="str">
        <f t="shared" si="2"/>
        <v>0</v>
      </c>
      <c r="N57" s="104" t="str">
        <f t="shared" si="1"/>
        <v>0</v>
      </c>
      <c r="O57" s="104">
        <f t="shared" si="4"/>
        <v>0</v>
      </c>
      <c r="P57" s="104">
        <f t="shared" si="5"/>
        <v>0</v>
      </c>
      <c r="Q57" s="106" t="str">
        <f t="shared" si="6"/>
        <v>0</v>
      </c>
    </row>
    <row r="58" spans="1:17" x14ac:dyDescent="0.3">
      <c r="A58" s="100" t="s">
        <v>62</v>
      </c>
      <c r="B58" s="110" t="s">
        <v>57</v>
      </c>
      <c r="C58" s="100" t="s">
        <v>61</v>
      </c>
      <c r="D58" s="101">
        <v>70</v>
      </c>
      <c r="E58" s="101" t="s">
        <v>68</v>
      </c>
      <c r="F58" s="102">
        <v>0.625</v>
      </c>
      <c r="G58" s="101">
        <v>65</v>
      </c>
      <c r="H58" s="101">
        <f t="shared" si="3"/>
        <v>130</v>
      </c>
      <c r="I58" s="100" t="s">
        <v>55</v>
      </c>
      <c r="J58" s="103"/>
      <c r="K58" s="104" t="str">
        <f t="shared" si="7"/>
        <v>0</v>
      </c>
      <c r="L58" s="105">
        <v>0</v>
      </c>
      <c r="M58" s="104" t="str">
        <f t="shared" si="2"/>
        <v>0</v>
      </c>
      <c r="N58" s="104" t="str">
        <f t="shared" si="1"/>
        <v>0</v>
      </c>
      <c r="O58" s="104">
        <f t="shared" si="4"/>
        <v>0</v>
      </c>
      <c r="P58" s="104">
        <f t="shared" si="5"/>
        <v>0</v>
      </c>
      <c r="Q58" s="106" t="str">
        <f t="shared" si="6"/>
        <v>0</v>
      </c>
    </row>
    <row r="59" spans="1:17" x14ac:dyDescent="0.3">
      <c r="A59" s="100" t="s">
        <v>58</v>
      </c>
      <c r="B59" s="110" t="s">
        <v>92</v>
      </c>
      <c r="C59" s="100" t="s">
        <v>61</v>
      </c>
      <c r="D59" s="101">
        <v>60</v>
      </c>
      <c r="E59" s="102">
        <v>0.33333333333333331</v>
      </c>
      <c r="F59" s="102">
        <v>0.75</v>
      </c>
      <c r="G59" s="101">
        <v>200</v>
      </c>
      <c r="H59" s="101">
        <f t="shared" si="3"/>
        <v>400</v>
      </c>
      <c r="I59" s="100" t="s">
        <v>71</v>
      </c>
      <c r="J59" s="103"/>
      <c r="K59" s="104" t="str">
        <f t="shared" si="7"/>
        <v>0</v>
      </c>
      <c r="L59" s="105">
        <v>0</v>
      </c>
      <c r="M59" s="104" t="str">
        <f t="shared" si="2"/>
        <v>0</v>
      </c>
      <c r="N59" s="104" t="str">
        <f t="shared" si="1"/>
        <v>0</v>
      </c>
      <c r="O59" s="104">
        <f t="shared" si="4"/>
        <v>0</v>
      </c>
      <c r="P59" s="104">
        <f t="shared" si="5"/>
        <v>0</v>
      </c>
      <c r="Q59" s="106" t="str">
        <f t="shared" si="6"/>
        <v>0</v>
      </c>
    </row>
    <row r="60" spans="1:17" x14ac:dyDescent="0.3">
      <c r="A60" s="100" t="s">
        <v>85</v>
      </c>
      <c r="B60" s="110" t="s">
        <v>82</v>
      </c>
      <c r="C60" s="100" t="s">
        <v>105</v>
      </c>
      <c r="D60" s="101">
        <v>30</v>
      </c>
      <c r="E60" s="102">
        <v>0.375</v>
      </c>
      <c r="F60" s="102" t="s">
        <v>54</v>
      </c>
      <c r="G60" s="101">
        <v>9</v>
      </c>
      <c r="H60" s="101">
        <f t="shared" si="3"/>
        <v>18</v>
      </c>
      <c r="I60" s="100" t="s">
        <v>55</v>
      </c>
      <c r="J60" s="103"/>
      <c r="K60" s="104" t="str">
        <f t="shared" si="7"/>
        <v>0</v>
      </c>
      <c r="L60" s="105">
        <v>0</v>
      </c>
      <c r="M60" s="104" t="str">
        <f t="shared" si="2"/>
        <v>0</v>
      </c>
      <c r="N60" s="104" t="str">
        <f t="shared" si="1"/>
        <v>0</v>
      </c>
      <c r="O60" s="104">
        <f t="shared" si="4"/>
        <v>0</v>
      </c>
      <c r="P60" s="104">
        <f t="shared" si="5"/>
        <v>0</v>
      </c>
      <c r="Q60" s="106" t="str">
        <f t="shared" si="6"/>
        <v>0</v>
      </c>
    </row>
    <row r="61" spans="1:17" x14ac:dyDescent="0.3">
      <c r="A61" s="100" t="s">
        <v>87</v>
      </c>
      <c r="B61" s="110" t="s">
        <v>88</v>
      </c>
      <c r="C61" s="100" t="s">
        <v>105</v>
      </c>
      <c r="D61" s="101">
        <v>30</v>
      </c>
      <c r="E61" s="101" t="s">
        <v>68</v>
      </c>
      <c r="F61" s="102">
        <v>0.66666666666666663</v>
      </c>
      <c r="G61" s="101">
        <v>94</v>
      </c>
      <c r="H61" s="101">
        <f t="shared" si="3"/>
        <v>188</v>
      </c>
      <c r="I61" s="100" t="s">
        <v>71</v>
      </c>
      <c r="J61" s="103"/>
      <c r="K61" s="104" t="str">
        <f t="shared" si="7"/>
        <v>0</v>
      </c>
      <c r="L61" s="105">
        <v>0</v>
      </c>
      <c r="M61" s="104" t="str">
        <f t="shared" si="2"/>
        <v>0</v>
      </c>
      <c r="N61" s="104" t="str">
        <f t="shared" si="1"/>
        <v>0</v>
      </c>
      <c r="O61" s="104">
        <f t="shared" si="4"/>
        <v>0</v>
      </c>
      <c r="P61" s="104">
        <f t="shared" si="5"/>
        <v>0</v>
      </c>
      <c r="Q61" s="106" t="str">
        <f t="shared" si="6"/>
        <v>0</v>
      </c>
    </row>
    <row r="62" spans="1:17" x14ac:dyDescent="0.3">
      <c r="A62" s="100" t="s">
        <v>88</v>
      </c>
      <c r="B62" s="110" t="s">
        <v>87</v>
      </c>
      <c r="C62" s="100" t="s">
        <v>105</v>
      </c>
      <c r="D62" s="101">
        <v>30</v>
      </c>
      <c r="E62" s="101" t="s">
        <v>68</v>
      </c>
      <c r="F62" s="102">
        <v>0.66666666666666663</v>
      </c>
      <c r="G62" s="101">
        <v>94</v>
      </c>
      <c r="H62" s="101">
        <f t="shared" si="3"/>
        <v>188</v>
      </c>
      <c r="I62" s="100" t="s">
        <v>71</v>
      </c>
      <c r="J62" s="103"/>
      <c r="K62" s="104" t="str">
        <f t="shared" si="7"/>
        <v>0</v>
      </c>
      <c r="L62" s="105">
        <v>0</v>
      </c>
      <c r="M62" s="104" t="str">
        <f t="shared" si="2"/>
        <v>0</v>
      </c>
      <c r="N62" s="104" t="str">
        <f t="shared" si="1"/>
        <v>0</v>
      </c>
      <c r="O62" s="104">
        <f t="shared" si="4"/>
        <v>0</v>
      </c>
      <c r="P62" s="104">
        <f t="shared" si="5"/>
        <v>0</v>
      </c>
      <c r="Q62" s="106" t="str">
        <f t="shared" si="6"/>
        <v>0</v>
      </c>
    </row>
    <row r="63" spans="1:17" x14ac:dyDescent="0.3">
      <c r="A63" s="100" t="s">
        <v>88</v>
      </c>
      <c r="B63" s="110" t="s">
        <v>87</v>
      </c>
      <c r="C63" s="100" t="s">
        <v>105</v>
      </c>
      <c r="D63" s="101">
        <v>30</v>
      </c>
      <c r="E63" s="101" t="s">
        <v>68</v>
      </c>
      <c r="F63" s="102">
        <v>0.66666666666666663</v>
      </c>
      <c r="G63" s="101">
        <v>94</v>
      </c>
      <c r="H63" s="101">
        <f t="shared" si="3"/>
        <v>188</v>
      </c>
      <c r="I63" s="100" t="s">
        <v>71</v>
      </c>
      <c r="J63" s="103"/>
      <c r="K63" s="104" t="str">
        <f t="shared" si="7"/>
        <v>0</v>
      </c>
      <c r="L63" s="105">
        <v>0</v>
      </c>
      <c r="M63" s="104" t="str">
        <f t="shared" si="2"/>
        <v>0</v>
      </c>
      <c r="N63" s="104" t="str">
        <f t="shared" si="1"/>
        <v>0</v>
      </c>
      <c r="O63" s="104">
        <f t="shared" si="4"/>
        <v>0</v>
      </c>
      <c r="P63" s="104">
        <f t="shared" si="5"/>
        <v>0</v>
      </c>
      <c r="Q63" s="106" t="str">
        <f t="shared" si="6"/>
        <v>0</v>
      </c>
    </row>
    <row r="64" spans="1:17" x14ac:dyDescent="0.3">
      <c r="A64" s="100" t="s">
        <v>85</v>
      </c>
      <c r="B64" s="110" t="s">
        <v>89</v>
      </c>
      <c r="C64" s="100" t="s">
        <v>105</v>
      </c>
      <c r="D64" s="101">
        <v>42</v>
      </c>
      <c r="E64" s="102">
        <v>0.375</v>
      </c>
      <c r="F64" s="102">
        <v>0.66666666666666663</v>
      </c>
      <c r="G64" s="101">
        <v>44</v>
      </c>
      <c r="H64" s="101">
        <f t="shared" si="3"/>
        <v>88</v>
      </c>
      <c r="I64" s="100" t="s">
        <v>55</v>
      </c>
      <c r="J64" s="103"/>
      <c r="K64" s="104" t="str">
        <f t="shared" si="7"/>
        <v>0</v>
      </c>
      <c r="L64" s="105">
        <v>0</v>
      </c>
      <c r="M64" s="104" t="str">
        <f t="shared" si="2"/>
        <v>0</v>
      </c>
      <c r="N64" s="104" t="str">
        <f t="shared" si="1"/>
        <v>0</v>
      </c>
      <c r="O64" s="104">
        <f t="shared" si="4"/>
        <v>0</v>
      </c>
      <c r="P64" s="104">
        <f t="shared" si="5"/>
        <v>0</v>
      </c>
      <c r="Q64" s="106" t="str">
        <f t="shared" si="6"/>
        <v>0</v>
      </c>
    </row>
    <row r="65" spans="1:17" x14ac:dyDescent="0.3">
      <c r="A65" s="100" t="s">
        <v>82</v>
      </c>
      <c r="B65" s="110" t="s">
        <v>83</v>
      </c>
      <c r="C65" s="100" t="s">
        <v>105</v>
      </c>
      <c r="D65" s="101">
        <v>35</v>
      </c>
      <c r="E65" s="102">
        <v>0.375</v>
      </c>
      <c r="F65" s="102">
        <v>0.5</v>
      </c>
      <c r="G65" s="101">
        <v>14</v>
      </c>
      <c r="H65" s="101">
        <f t="shared" si="3"/>
        <v>28</v>
      </c>
      <c r="I65" s="100" t="s">
        <v>55</v>
      </c>
      <c r="J65" s="103"/>
      <c r="K65" s="104" t="str">
        <f t="shared" si="7"/>
        <v>0</v>
      </c>
      <c r="L65" s="105">
        <v>0</v>
      </c>
      <c r="M65" s="104" t="str">
        <f t="shared" si="2"/>
        <v>0</v>
      </c>
      <c r="N65" s="104" t="str">
        <f t="shared" si="1"/>
        <v>0</v>
      </c>
      <c r="O65" s="104">
        <f t="shared" si="4"/>
        <v>0</v>
      </c>
      <c r="P65" s="104">
        <f t="shared" si="5"/>
        <v>0</v>
      </c>
      <c r="Q65" s="106" t="str">
        <f t="shared" si="6"/>
        <v>0</v>
      </c>
    </row>
    <row r="66" spans="1:17" x14ac:dyDescent="0.3">
      <c r="A66" s="100" t="s">
        <v>62</v>
      </c>
      <c r="B66" s="110" t="s">
        <v>72</v>
      </c>
      <c r="C66" s="100" t="s">
        <v>105</v>
      </c>
      <c r="D66" s="101">
        <v>52</v>
      </c>
      <c r="E66" s="102">
        <v>0.375</v>
      </c>
      <c r="F66" s="102" t="s">
        <v>54</v>
      </c>
      <c r="G66" s="101">
        <v>29</v>
      </c>
      <c r="H66" s="101">
        <f t="shared" si="3"/>
        <v>58</v>
      </c>
      <c r="I66" s="100" t="s">
        <v>55</v>
      </c>
      <c r="J66" s="103"/>
      <c r="K66" s="104" t="str">
        <f t="shared" si="7"/>
        <v>0</v>
      </c>
      <c r="L66" s="105">
        <v>0</v>
      </c>
      <c r="M66" s="104" t="str">
        <f t="shared" si="2"/>
        <v>0</v>
      </c>
      <c r="N66" s="104" t="str">
        <f t="shared" si="1"/>
        <v>0</v>
      </c>
      <c r="O66" s="104">
        <f t="shared" si="4"/>
        <v>0</v>
      </c>
      <c r="P66" s="104">
        <f t="shared" si="5"/>
        <v>0</v>
      </c>
      <c r="Q66" s="106" t="str">
        <f t="shared" si="6"/>
        <v>0</v>
      </c>
    </row>
    <row r="67" spans="1:17" x14ac:dyDescent="0.3">
      <c r="A67" s="100" t="s">
        <v>62</v>
      </c>
      <c r="B67" s="110" t="s">
        <v>73</v>
      </c>
      <c r="C67" s="100" t="s">
        <v>105</v>
      </c>
      <c r="D67" s="101">
        <v>35</v>
      </c>
      <c r="E67" s="101" t="s">
        <v>68</v>
      </c>
      <c r="F67" s="102">
        <v>0.66666666666666663</v>
      </c>
      <c r="G67" s="101">
        <v>127</v>
      </c>
      <c r="H67" s="101">
        <f t="shared" si="3"/>
        <v>254</v>
      </c>
      <c r="I67" s="131" t="s">
        <v>71</v>
      </c>
      <c r="J67" s="103"/>
      <c r="K67" s="104" t="str">
        <f t="shared" si="7"/>
        <v>0</v>
      </c>
      <c r="L67" s="105">
        <v>0</v>
      </c>
      <c r="M67" s="104" t="str">
        <f t="shared" si="2"/>
        <v>0</v>
      </c>
      <c r="N67" s="104" t="str">
        <f t="shared" si="1"/>
        <v>0</v>
      </c>
      <c r="O67" s="104">
        <f t="shared" si="4"/>
        <v>0</v>
      </c>
      <c r="P67" s="104">
        <f t="shared" si="5"/>
        <v>0</v>
      </c>
      <c r="Q67" s="106" t="str">
        <f t="shared" si="6"/>
        <v>0</v>
      </c>
    </row>
    <row r="68" spans="1:17" x14ac:dyDescent="0.3">
      <c r="A68" s="100" t="s">
        <v>62</v>
      </c>
      <c r="B68" s="110" t="s">
        <v>74</v>
      </c>
      <c r="C68" s="100" t="s">
        <v>105</v>
      </c>
      <c r="D68" s="101">
        <v>53</v>
      </c>
      <c r="E68" s="101" t="s">
        <v>75</v>
      </c>
      <c r="F68" s="102">
        <v>0.58333333333333337</v>
      </c>
      <c r="G68" s="101">
        <v>97</v>
      </c>
      <c r="H68" s="101">
        <f t="shared" si="3"/>
        <v>194</v>
      </c>
      <c r="I68" s="100" t="s">
        <v>71</v>
      </c>
      <c r="J68" s="103"/>
      <c r="K68" s="104" t="str">
        <f t="shared" si="7"/>
        <v>0</v>
      </c>
      <c r="L68" s="105">
        <v>0</v>
      </c>
      <c r="M68" s="104" t="str">
        <f t="shared" si="2"/>
        <v>0</v>
      </c>
      <c r="N68" s="104" t="str">
        <f t="shared" si="1"/>
        <v>0</v>
      </c>
      <c r="O68" s="104">
        <f t="shared" si="4"/>
        <v>0</v>
      </c>
      <c r="P68" s="104">
        <f t="shared" si="5"/>
        <v>0</v>
      </c>
      <c r="Q68" s="106" t="str">
        <f t="shared" si="6"/>
        <v>0</v>
      </c>
    </row>
    <row r="69" spans="1:17" x14ac:dyDescent="0.3">
      <c r="A69" s="100" t="s">
        <v>62</v>
      </c>
      <c r="B69" s="110" t="s">
        <v>70</v>
      </c>
      <c r="C69" s="100" t="s">
        <v>105</v>
      </c>
      <c r="D69" s="101">
        <v>55</v>
      </c>
      <c r="E69" s="102">
        <v>0.375</v>
      </c>
      <c r="F69" s="102">
        <v>0.5</v>
      </c>
      <c r="G69" s="101">
        <v>42</v>
      </c>
      <c r="H69" s="101">
        <f>SUM(G69*2)</f>
        <v>84</v>
      </c>
      <c r="I69" s="100" t="s">
        <v>71</v>
      </c>
      <c r="J69" s="103"/>
      <c r="K69" s="104" t="str">
        <f t="shared" si="7"/>
        <v>0</v>
      </c>
      <c r="L69" s="105">
        <v>0</v>
      </c>
      <c r="M69" s="104" t="str">
        <f t="shared" si="2"/>
        <v>0</v>
      </c>
      <c r="N69" s="104" t="str">
        <f t="shared" si="1"/>
        <v>0</v>
      </c>
      <c r="O69" s="104">
        <f t="shared" si="4"/>
        <v>0</v>
      </c>
      <c r="P69" s="104">
        <f t="shared" si="5"/>
        <v>0</v>
      </c>
      <c r="Q69" s="106" t="str">
        <f t="shared" si="6"/>
        <v>0</v>
      </c>
    </row>
    <row r="70" spans="1:17" x14ac:dyDescent="0.3">
      <c r="A70" s="100" t="s">
        <v>62</v>
      </c>
      <c r="B70" s="110" t="s">
        <v>76</v>
      </c>
      <c r="C70" s="100" t="s">
        <v>105</v>
      </c>
      <c r="D70" s="101">
        <v>35</v>
      </c>
      <c r="E70" s="102">
        <v>0.375</v>
      </c>
      <c r="F70" s="102">
        <v>0.5</v>
      </c>
      <c r="G70" s="101">
        <v>10</v>
      </c>
      <c r="H70" s="101">
        <f t="shared" ref="H70:H78" si="8">SUM(G70*2)</f>
        <v>20</v>
      </c>
      <c r="I70" s="100" t="s">
        <v>71</v>
      </c>
      <c r="J70" s="103"/>
      <c r="K70" s="104" t="str">
        <f t="shared" si="7"/>
        <v>0</v>
      </c>
      <c r="L70" s="105">
        <v>0</v>
      </c>
      <c r="M70" s="104" t="str">
        <f t="shared" si="2"/>
        <v>0</v>
      </c>
      <c r="N70" s="104" t="str">
        <f t="shared" si="1"/>
        <v>0</v>
      </c>
      <c r="O70" s="104">
        <f t="shared" si="4"/>
        <v>0</v>
      </c>
      <c r="P70" s="104">
        <f t="shared" si="5"/>
        <v>0</v>
      </c>
      <c r="Q70" s="106" t="str">
        <f t="shared" si="6"/>
        <v>0</v>
      </c>
    </row>
    <row r="71" spans="1:17" x14ac:dyDescent="0.3">
      <c r="A71" s="100" t="s">
        <v>62</v>
      </c>
      <c r="B71" s="110" t="s">
        <v>77</v>
      </c>
      <c r="C71" s="100" t="s">
        <v>105</v>
      </c>
      <c r="D71" s="101">
        <v>25</v>
      </c>
      <c r="E71" s="102">
        <v>0.375</v>
      </c>
      <c r="F71" s="102">
        <v>0.58333333333333337</v>
      </c>
      <c r="G71" s="101">
        <v>35</v>
      </c>
      <c r="H71" s="101">
        <f t="shared" si="8"/>
        <v>70</v>
      </c>
      <c r="I71" s="100" t="s">
        <v>55</v>
      </c>
      <c r="J71" s="103"/>
      <c r="K71" s="104" t="str">
        <f t="shared" si="7"/>
        <v>0</v>
      </c>
      <c r="L71" s="105">
        <v>0</v>
      </c>
      <c r="M71" s="104" t="str">
        <f t="shared" si="2"/>
        <v>0</v>
      </c>
      <c r="N71" s="104" t="str">
        <f t="shared" si="1"/>
        <v>0</v>
      </c>
      <c r="O71" s="104">
        <f t="shared" si="4"/>
        <v>0</v>
      </c>
      <c r="P71" s="104">
        <f t="shared" si="5"/>
        <v>0</v>
      </c>
      <c r="Q71" s="106" t="str">
        <f t="shared" si="6"/>
        <v>0</v>
      </c>
    </row>
    <row r="72" spans="1:17" x14ac:dyDescent="0.3">
      <c r="A72" s="100" t="s">
        <v>62</v>
      </c>
      <c r="B72" s="110" t="s">
        <v>78</v>
      </c>
      <c r="C72" s="100" t="s">
        <v>105</v>
      </c>
      <c r="D72" s="101">
        <v>45</v>
      </c>
      <c r="E72" s="102">
        <v>0.33333333333333331</v>
      </c>
      <c r="F72" s="102">
        <v>0.66666666666666663</v>
      </c>
      <c r="G72" s="101">
        <v>53</v>
      </c>
      <c r="H72" s="101">
        <f t="shared" si="8"/>
        <v>106</v>
      </c>
      <c r="I72" s="100" t="s">
        <v>55</v>
      </c>
      <c r="J72" s="103"/>
      <c r="K72" s="104" t="str">
        <f t="shared" si="7"/>
        <v>0</v>
      </c>
      <c r="L72" s="105">
        <v>0</v>
      </c>
      <c r="M72" s="104" t="str">
        <f t="shared" si="2"/>
        <v>0</v>
      </c>
      <c r="N72" s="104" t="str">
        <f t="shared" si="1"/>
        <v>0</v>
      </c>
      <c r="O72" s="104">
        <f t="shared" si="4"/>
        <v>0</v>
      </c>
      <c r="P72" s="104">
        <f t="shared" si="5"/>
        <v>0</v>
      </c>
      <c r="Q72" s="106" t="str">
        <f t="shared" si="6"/>
        <v>0</v>
      </c>
    </row>
    <row r="73" spans="1:17" x14ac:dyDescent="0.3">
      <c r="A73" s="100" t="s">
        <v>85</v>
      </c>
      <c r="B73" s="110" t="s">
        <v>82</v>
      </c>
      <c r="C73" s="107" t="s">
        <v>98</v>
      </c>
      <c r="D73" s="101">
        <v>35</v>
      </c>
      <c r="E73" s="102">
        <v>0.375</v>
      </c>
      <c r="F73" s="102" t="s">
        <v>54</v>
      </c>
      <c r="G73" s="101">
        <v>9</v>
      </c>
      <c r="H73" s="101">
        <f t="shared" si="8"/>
        <v>18</v>
      </c>
      <c r="I73" s="100" t="s">
        <v>55</v>
      </c>
      <c r="J73" s="103"/>
      <c r="K73" s="104" t="str">
        <f t="shared" si="7"/>
        <v>0</v>
      </c>
      <c r="L73" s="105">
        <v>0</v>
      </c>
      <c r="M73" s="104" t="str">
        <f t="shared" si="2"/>
        <v>0</v>
      </c>
      <c r="N73" s="104" t="str">
        <f t="shared" si="1"/>
        <v>0</v>
      </c>
      <c r="O73" s="104">
        <f t="shared" si="4"/>
        <v>0</v>
      </c>
      <c r="P73" s="104">
        <f t="shared" si="5"/>
        <v>0</v>
      </c>
      <c r="Q73" s="106" t="str">
        <f t="shared" si="6"/>
        <v>0</v>
      </c>
    </row>
    <row r="74" spans="1:17" x14ac:dyDescent="0.3">
      <c r="A74" s="100" t="s">
        <v>86</v>
      </c>
      <c r="B74" s="110" t="s">
        <v>85</v>
      </c>
      <c r="C74" s="107" t="s">
        <v>98</v>
      </c>
      <c r="D74" s="101">
        <v>15</v>
      </c>
      <c r="E74" s="102">
        <v>0.375</v>
      </c>
      <c r="F74" s="102" t="s">
        <v>54</v>
      </c>
      <c r="G74" s="101">
        <v>8</v>
      </c>
      <c r="H74" s="101">
        <f t="shared" si="8"/>
        <v>16</v>
      </c>
      <c r="I74" s="100" t="s">
        <v>55</v>
      </c>
      <c r="J74" s="103"/>
      <c r="K74" s="104" t="str">
        <f t="shared" si="7"/>
        <v>0</v>
      </c>
      <c r="L74" s="105">
        <v>0</v>
      </c>
      <c r="M74" s="104" t="str">
        <f t="shared" si="2"/>
        <v>0</v>
      </c>
      <c r="N74" s="104" t="str">
        <f t="shared" si="1"/>
        <v>0</v>
      </c>
      <c r="O74" s="104">
        <f t="shared" si="4"/>
        <v>0</v>
      </c>
      <c r="P74" s="104">
        <f t="shared" si="5"/>
        <v>0</v>
      </c>
      <c r="Q74" s="106" t="str">
        <f t="shared" si="6"/>
        <v>0</v>
      </c>
    </row>
    <row r="75" spans="1:17" x14ac:dyDescent="0.3">
      <c r="A75" s="100" t="s">
        <v>86</v>
      </c>
      <c r="B75" s="110" t="s">
        <v>85</v>
      </c>
      <c r="C75" s="107" t="s">
        <v>98</v>
      </c>
      <c r="D75" s="101">
        <v>15</v>
      </c>
      <c r="E75" s="102">
        <v>0.375</v>
      </c>
      <c r="F75" s="102" t="s">
        <v>54</v>
      </c>
      <c r="G75" s="101">
        <v>8</v>
      </c>
      <c r="H75" s="101">
        <f t="shared" si="8"/>
        <v>16</v>
      </c>
      <c r="I75" s="100" t="s">
        <v>55</v>
      </c>
      <c r="J75" s="103"/>
      <c r="K75" s="104" t="str">
        <f t="shared" si="7"/>
        <v>0</v>
      </c>
      <c r="L75" s="105">
        <v>0</v>
      </c>
      <c r="M75" s="104" t="str">
        <f t="shared" si="2"/>
        <v>0</v>
      </c>
      <c r="N75" s="104" t="str">
        <f t="shared" si="1"/>
        <v>0</v>
      </c>
      <c r="O75" s="104">
        <f t="shared" si="4"/>
        <v>0</v>
      </c>
      <c r="P75" s="104">
        <f t="shared" si="5"/>
        <v>0</v>
      </c>
      <c r="Q75" s="106" t="str">
        <f t="shared" si="6"/>
        <v>0</v>
      </c>
    </row>
    <row r="76" spans="1:17" x14ac:dyDescent="0.3">
      <c r="A76" s="100" t="s">
        <v>86</v>
      </c>
      <c r="B76" s="110" t="s">
        <v>85</v>
      </c>
      <c r="C76" s="107" t="s">
        <v>98</v>
      </c>
      <c r="D76" s="101">
        <v>15</v>
      </c>
      <c r="E76" s="102">
        <v>0.375</v>
      </c>
      <c r="F76" s="102" t="s">
        <v>54</v>
      </c>
      <c r="G76" s="101">
        <v>8</v>
      </c>
      <c r="H76" s="101">
        <f t="shared" si="8"/>
        <v>16</v>
      </c>
      <c r="I76" s="100" t="s">
        <v>55</v>
      </c>
      <c r="J76" s="103"/>
      <c r="K76" s="104" t="str">
        <f t="shared" si="7"/>
        <v>0</v>
      </c>
      <c r="L76" s="105">
        <v>0</v>
      </c>
      <c r="M76" s="104" t="str">
        <f t="shared" si="2"/>
        <v>0</v>
      </c>
      <c r="N76" s="104" t="str">
        <f t="shared" si="1"/>
        <v>0</v>
      </c>
      <c r="O76" s="104">
        <f t="shared" si="4"/>
        <v>0</v>
      </c>
      <c r="P76" s="104">
        <f t="shared" si="5"/>
        <v>0</v>
      </c>
      <c r="Q76" s="106" t="str">
        <f t="shared" si="6"/>
        <v>0</v>
      </c>
    </row>
    <row r="77" spans="1:17" x14ac:dyDescent="0.3">
      <c r="A77" s="100" t="s">
        <v>62</v>
      </c>
      <c r="B77" s="110" t="s">
        <v>69</v>
      </c>
      <c r="C77" s="100" t="s">
        <v>106</v>
      </c>
      <c r="D77" s="101">
        <v>25</v>
      </c>
      <c r="E77" s="102">
        <v>0.375</v>
      </c>
      <c r="F77" s="102" t="s">
        <v>54</v>
      </c>
      <c r="G77" s="101">
        <v>16</v>
      </c>
      <c r="H77" s="101">
        <f t="shared" si="8"/>
        <v>32</v>
      </c>
      <c r="I77" s="100" t="s">
        <v>55</v>
      </c>
      <c r="J77" s="103"/>
      <c r="K77" s="104" t="str">
        <f t="shared" si="7"/>
        <v>0</v>
      </c>
      <c r="L77" s="105">
        <v>0</v>
      </c>
      <c r="M77" s="104" t="str">
        <f t="shared" si="2"/>
        <v>0</v>
      </c>
      <c r="N77" s="104" t="str">
        <f t="shared" si="1"/>
        <v>0</v>
      </c>
      <c r="O77" s="104">
        <f t="shared" si="4"/>
        <v>0</v>
      </c>
      <c r="P77" s="104">
        <f t="shared" si="5"/>
        <v>0</v>
      </c>
      <c r="Q77" s="106" t="str">
        <f t="shared" si="6"/>
        <v>0</v>
      </c>
    </row>
    <row r="78" spans="1:17" x14ac:dyDescent="0.3">
      <c r="A78" s="100" t="s">
        <v>62</v>
      </c>
      <c r="B78" s="110" t="s">
        <v>70</v>
      </c>
      <c r="C78" s="100" t="s">
        <v>106</v>
      </c>
      <c r="D78" s="101">
        <v>42</v>
      </c>
      <c r="E78" s="102">
        <v>0.375</v>
      </c>
      <c r="F78" s="102">
        <v>0.5</v>
      </c>
      <c r="G78" s="101">
        <v>42</v>
      </c>
      <c r="H78" s="101">
        <f t="shared" si="8"/>
        <v>84</v>
      </c>
      <c r="I78" s="100" t="s">
        <v>71</v>
      </c>
      <c r="J78" s="103"/>
      <c r="K78" s="104" t="str">
        <f t="shared" si="7"/>
        <v>0</v>
      </c>
      <c r="L78" s="105">
        <v>0</v>
      </c>
      <c r="M78" s="104" t="str">
        <f t="shared" si="2"/>
        <v>0</v>
      </c>
      <c r="N78" s="104" t="str">
        <f t="shared" si="1"/>
        <v>0</v>
      </c>
      <c r="O78" s="104">
        <f t="shared" si="4"/>
        <v>0</v>
      </c>
      <c r="P78" s="104">
        <f t="shared" si="5"/>
        <v>0</v>
      </c>
      <c r="Q78" s="106" t="str">
        <f t="shared" si="6"/>
        <v>0</v>
      </c>
    </row>
    <row r="79" spans="1:17" x14ac:dyDescent="0.3">
      <c r="A79" s="100" t="s">
        <v>58</v>
      </c>
      <c r="B79" s="110" t="s">
        <v>62</v>
      </c>
      <c r="C79" s="107" t="s">
        <v>98</v>
      </c>
      <c r="D79" s="101">
        <v>30</v>
      </c>
      <c r="E79" s="102">
        <v>0.32291666666666669</v>
      </c>
      <c r="F79" s="102">
        <v>0.5625</v>
      </c>
      <c r="G79" s="101">
        <v>30</v>
      </c>
      <c r="H79" s="101">
        <f t="shared" ref="H79:H85" si="9">SUM(G79*2)</f>
        <v>60</v>
      </c>
      <c r="I79" s="100" t="s">
        <v>55</v>
      </c>
      <c r="J79" s="103"/>
      <c r="K79" s="104" t="str">
        <f t="shared" si="7"/>
        <v>0</v>
      </c>
      <c r="L79" s="105">
        <v>0</v>
      </c>
      <c r="M79" s="104" t="str">
        <f t="shared" si="2"/>
        <v>0</v>
      </c>
      <c r="N79" s="104" t="str">
        <f t="shared" si="1"/>
        <v>0</v>
      </c>
      <c r="O79" s="104">
        <f t="shared" ref="O79:O85" si="10">SUM(L79*M79)</f>
        <v>0</v>
      </c>
      <c r="P79" s="104">
        <f t="shared" ref="P79:P85" si="11">SUM(G79*N79)</f>
        <v>0</v>
      </c>
      <c r="Q79" s="106" t="str">
        <f t="shared" ref="Q79:Q85" si="12">IF((O79+P79)&lt;K79,K79,O79+P79)</f>
        <v>0</v>
      </c>
    </row>
    <row r="80" spans="1:17" x14ac:dyDescent="0.3">
      <c r="A80" s="100" t="s">
        <v>62</v>
      </c>
      <c r="B80" s="110" t="s">
        <v>65</v>
      </c>
      <c r="C80" s="100" t="s">
        <v>100</v>
      </c>
      <c r="D80" s="101">
        <v>35</v>
      </c>
      <c r="E80" s="102" t="s">
        <v>59</v>
      </c>
      <c r="F80" s="102" t="s">
        <v>66</v>
      </c>
      <c r="G80" s="101">
        <v>27</v>
      </c>
      <c r="H80" s="101">
        <f>SUM(G80*2)</f>
        <v>54</v>
      </c>
      <c r="I80" s="100" t="s">
        <v>55</v>
      </c>
      <c r="J80" s="103"/>
      <c r="K80" s="104" t="str">
        <f t="shared" si="7"/>
        <v>0</v>
      </c>
      <c r="L80" s="105">
        <v>0</v>
      </c>
      <c r="M80" s="104" t="str">
        <f t="shared" si="2"/>
        <v>0</v>
      </c>
      <c r="N80" s="104" t="str">
        <f t="shared" si="1"/>
        <v>0</v>
      </c>
      <c r="O80" s="104">
        <f>SUM(L80*M80)</f>
        <v>0</v>
      </c>
      <c r="P80" s="104">
        <f>SUM(G80*N80)</f>
        <v>0</v>
      </c>
      <c r="Q80" s="106" t="str">
        <f>IF((O80+P80)&lt;K80,K80,O80+P80)</f>
        <v>0</v>
      </c>
    </row>
    <row r="81" spans="1:17" ht="13.5" customHeight="1" x14ac:dyDescent="0.3">
      <c r="A81" s="100" t="s">
        <v>62</v>
      </c>
      <c r="B81" s="110" t="s">
        <v>69</v>
      </c>
      <c r="C81" s="100" t="s">
        <v>100</v>
      </c>
      <c r="D81" s="101">
        <v>25</v>
      </c>
      <c r="E81" s="102">
        <v>0.375</v>
      </c>
      <c r="F81" s="102" t="s">
        <v>54</v>
      </c>
      <c r="G81" s="101">
        <v>16</v>
      </c>
      <c r="H81" s="101">
        <f>SUM(G81*2)</f>
        <v>32</v>
      </c>
      <c r="I81" s="100" t="s">
        <v>55</v>
      </c>
      <c r="J81" s="103"/>
      <c r="K81" s="104" t="str">
        <f t="shared" si="7"/>
        <v>0</v>
      </c>
      <c r="L81" s="105">
        <v>0</v>
      </c>
      <c r="M81" s="104" t="str">
        <f t="shared" si="2"/>
        <v>0</v>
      </c>
      <c r="N81" s="104" t="str">
        <f t="shared" si="1"/>
        <v>0</v>
      </c>
      <c r="O81" s="104">
        <f>SUM(L81*M81)</f>
        <v>0</v>
      </c>
      <c r="P81" s="104">
        <f>SUM(G81*N81)</f>
        <v>0</v>
      </c>
      <c r="Q81" s="106" t="str">
        <f>IF((O81+P81)&lt;K81,K81,O81+P81)</f>
        <v>0</v>
      </c>
    </row>
    <row r="82" spans="1:17" x14ac:dyDescent="0.3">
      <c r="A82" s="100" t="s">
        <v>62</v>
      </c>
      <c r="B82" s="110" t="s">
        <v>69</v>
      </c>
      <c r="C82" s="100" t="s">
        <v>100</v>
      </c>
      <c r="D82" s="101">
        <v>25</v>
      </c>
      <c r="E82" s="102">
        <v>0.375</v>
      </c>
      <c r="F82" s="102" t="s">
        <v>54</v>
      </c>
      <c r="G82" s="101">
        <v>16</v>
      </c>
      <c r="H82" s="101">
        <f>SUM(G82*2)</f>
        <v>32</v>
      </c>
      <c r="I82" s="100" t="s">
        <v>55</v>
      </c>
      <c r="J82" s="103"/>
      <c r="K82" s="104" t="str">
        <f t="shared" si="7"/>
        <v>0</v>
      </c>
      <c r="L82" s="105">
        <v>0</v>
      </c>
      <c r="M82" s="104" t="str">
        <f t="shared" si="2"/>
        <v>0</v>
      </c>
      <c r="N82" s="104" t="str">
        <f t="shared" si="1"/>
        <v>0</v>
      </c>
      <c r="O82" s="104">
        <f>SUM(L82*M82)</f>
        <v>0</v>
      </c>
      <c r="P82" s="104">
        <f>SUM(G82*N82)</f>
        <v>0</v>
      </c>
      <c r="Q82" s="106" t="str">
        <f>IF((O82+P82)&lt;K82,K82,O82+P82)</f>
        <v>0</v>
      </c>
    </row>
    <row r="83" spans="1:17" x14ac:dyDescent="0.3">
      <c r="A83" s="100" t="s">
        <v>85</v>
      </c>
      <c r="B83" s="110" t="s">
        <v>82</v>
      </c>
      <c r="C83" s="100" t="s">
        <v>100</v>
      </c>
      <c r="D83" s="101">
        <v>35</v>
      </c>
      <c r="E83" s="102">
        <v>0.375</v>
      </c>
      <c r="F83" s="102" t="s">
        <v>54</v>
      </c>
      <c r="G83" s="101">
        <v>9</v>
      </c>
      <c r="H83" s="101">
        <f>SUM(G83*2)</f>
        <v>18</v>
      </c>
      <c r="I83" s="100" t="s">
        <v>55</v>
      </c>
      <c r="J83" s="103"/>
      <c r="K83" s="104" t="str">
        <f t="shared" si="7"/>
        <v>0</v>
      </c>
      <c r="L83" s="105">
        <v>0</v>
      </c>
      <c r="M83" s="104" t="str">
        <f t="shared" si="2"/>
        <v>0</v>
      </c>
      <c r="N83" s="104" t="str">
        <f t="shared" si="1"/>
        <v>0</v>
      </c>
      <c r="O83" s="104">
        <f>SUM(L83*M83)</f>
        <v>0</v>
      </c>
      <c r="P83" s="104">
        <f>SUM(G83*N83)</f>
        <v>0</v>
      </c>
      <c r="Q83" s="106" t="str">
        <f>IF((O83+P83)&lt;K83,K83,O83+P83)</f>
        <v>0</v>
      </c>
    </row>
    <row r="84" spans="1:17" x14ac:dyDescent="0.3">
      <c r="A84" s="100" t="s">
        <v>58</v>
      </c>
      <c r="B84" s="123" t="s">
        <v>99</v>
      </c>
      <c r="C84" s="100" t="s">
        <v>100</v>
      </c>
      <c r="D84" s="101">
        <v>50</v>
      </c>
      <c r="E84" s="102">
        <v>0.28125</v>
      </c>
      <c r="F84" s="102">
        <v>0.82291666666666663</v>
      </c>
      <c r="G84" s="101">
        <v>230</v>
      </c>
      <c r="H84" s="101">
        <f t="shared" si="9"/>
        <v>460</v>
      </c>
      <c r="I84" s="100" t="s">
        <v>71</v>
      </c>
      <c r="J84" s="103"/>
      <c r="K84" s="104" t="str">
        <f t="shared" si="7"/>
        <v>0</v>
      </c>
      <c r="L84" s="105">
        <v>0</v>
      </c>
      <c r="M84" s="104" t="str">
        <f t="shared" si="2"/>
        <v>0</v>
      </c>
      <c r="N84" s="104" t="str">
        <f t="shared" si="1"/>
        <v>0</v>
      </c>
      <c r="O84" s="104">
        <f t="shared" si="10"/>
        <v>0</v>
      </c>
      <c r="P84" s="104">
        <f t="shared" si="11"/>
        <v>0</v>
      </c>
      <c r="Q84" s="106" t="str">
        <f t="shared" si="12"/>
        <v>0</v>
      </c>
    </row>
    <row r="85" spans="1:17" ht="13.5" thickBot="1" x14ac:dyDescent="0.35">
      <c r="A85" s="100" t="s">
        <v>58</v>
      </c>
      <c r="B85" s="110" t="s">
        <v>101</v>
      </c>
      <c r="C85" s="100" t="s">
        <v>102</v>
      </c>
      <c r="D85" s="101">
        <v>60</v>
      </c>
      <c r="E85" s="102">
        <v>0.34375</v>
      </c>
      <c r="F85" s="102">
        <v>0.75</v>
      </c>
      <c r="G85" s="101">
        <v>200</v>
      </c>
      <c r="H85" s="101">
        <f t="shared" si="9"/>
        <v>400</v>
      </c>
      <c r="I85" s="100" t="s">
        <v>71</v>
      </c>
      <c r="J85" s="103"/>
      <c r="K85" s="104" t="str">
        <f t="shared" si="7"/>
        <v>0</v>
      </c>
      <c r="L85" s="105">
        <v>0</v>
      </c>
      <c r="M85" s="104" t="str">
        <f t="shared" si="2"/>
        <v>0</v>
      </c>
      <c r="N85" s="104" t="str">
        <f t="shared" si="1"/>
        <v>0</v>
      </c>
      <c r="O85" s="104">
        <f t="shared" si="10"/>
        <v>0</v>
      </c>
      <c r="P85" s="104">
        <f t="shared" si="11"/>
        <v>0</v>
      </c>
      <c r="Q85" s="106" t="str">
        <f t="shared" si="12"/>
        <v>0</v>
      </c>
    </row>
    <row r="86" spans="1:17" ht="33.75" customHeight="1" thickBot="1" x14ac:dyDescent="0.35">
      <c r="A86" s="111"/>
      <c r="B86" s="11"/>
      <c r="C86" s="12"/>
      <c r="D86" s="13"/>
      <c r="E86" s="13"/>
      <c r="F86" s="13"/>
      <c r="G86" s="109"/>
      <c r="H86" s="109"/>
      <c r="I86" s="14"/>
      <c r="J86" s="14"/>
      <c r="K86" s="14"/>
      <c r="L86" s="14"/>
      <c r="M86" s="14"/>
      <c r="N86" s="15" t="s">
        <v>107</v>
      </c>
      <c r="O86" s="16"/>
      <c r="P86" s="17"/>
      <c r="Q86" s="18">
        <f>SUM(Q29:Q85)</f>
        <v>0</v>
      </c>
    </row>
    <row r="87" spans="1:17" ht="33.75" customHeight="1" x14ac:dyDescent="0.3">
      <c r="A87" s="19"/>
      <c r="B87" s="19"/>
      <c r="C87" s="20"/>
      <c r="D87" s="21"/>
      <c r="E87" s="21"/>
      <c r="F87" s="21"/>
      <c r="G87" s="21"/>
      <c r="H87" s="21"/>
      <c r="N87" s="22"/>
      <c r="O87" s="23"/>
      <c r="P87" s="23"/>
      <c r="Q87" s="24"/>
    </row>
  </sheetData>
  <autoFilter ref="A25:Q86" xr:uid="{00000000-0001-0000-0100-000000000000}">
    <sortState xmlns:xlrd2="http://schemas.microsoft.com/office/spreadsheetml/2017/richdata2" ref="A26:Q86">
      <sortCondition sortBy="cellColor" ref="A25:A85" dxfId="0"/>
    </sortState>
  </autoFilter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7"/>
  <sheetViews>
    <sheetView topLeftCell="A20" workbookViewId="0">
      <selection activeCell="L31" sqref="L31"/>
    </sheetView>
  </sheetViews>
  <sheetFormatPr defaultRowHeight="12.5" x14ac:dyDescent="0.25"/>
  <cols>
    <col min="1" max="1" width="12.7265625" customWidth="1"/>
    <col min="2" max="2" width="16.81640625" customWidth="1"/>
    <col min="3" max="3" width="13.26953125" customWidth="1"/>
    <col min="4" max="4" width="15.54296875" customWidth="1"/>
    <col min="5" max="5" width="11.54296875" customWidth="1"/>
    <col min="6" max="6" width="11.453125" customWidth="1"/>
    <col min="7" max="7" width="8.81640625" customWidth="1"/>
    <col min="11" max="11" width="13.1796875" customWidth="1"/>
    <col min="16" max="16" width="11" customWidth="1"/>
    <col min="17" max="17" width="11.54296875" customWidth="1"/>
    <col min="19" max="19" width="13.54296875" customWidth="1"/>
    <col min="23" max="23" width="11.26953125" customWidth="1"/>
    <col min="24" max="24" width="11" customWidth="1"/>
    <col min="25" max="25" width="13.1796875" customWidth="1"/>
    <col min="26" max="26" width="19.1796875" customWidth="1"/>
  </cols>
  <sheetData>
    <row r="1" spans="1:8" ht="21.5" thickBot="1" x14ac:dyDescent="0.55000000000000004">
      <c r="A1" s="36" t="s">
        <v>23</v>
      </c>
    </row>
    <row r="2" spans="1:8" ht="13" x14ac:dyDescent="0.3">
      <c r="A2" s="29" t="s">
        <v>24</v>
      </c>
      <c r="B2" s="41" t="s">
        <v>108</v>
      </c>
      <c r="C2" s="41"/>
      <c r="D2" s="44" t="s">
        <v>26</v>
      </c>
      <c r="E2" s="44" t="s">
        <v>27</v>
      </c>
      <c r="F2" s="45" t="s">
        <v>28</v>
      </c>
      <c r="G2" s="5" t="s">
        <v>152</v>
      </c>
      <c r="H2" s="5"/>
    </row>
    <row r="3" spans="1:8" ht="13" x14ac:dyDescent="0.3">
      <c r="A3" s="30">
        <v>1</v>
      </c>
      <c r="B3" s="42" t="s">
        <v>29</v>
      </c>
      <c r="C3" s="42"/>
      <c r="D3" s="112">
        <f>(Blad1!D3)</f>
        <v>0</v>
      </c>
      <c r="E3" s="112">
        <f>(Blad1!E3)</f>
        <v>0</v>
      </c>
      <c r="F3" s="47">
        <f>(Blad1!F3)</f>
        <v>0</v>
      </c>
      <c r="G3" s="112"/>
      <c r="H3" s="5"/>
    </row>
    <row r="4" spans="1:8" ht="13" x14ac:dyDescent="0.3">
      <c r="A4" s="30">
        <v>2</v>
      </c>
      <c r="B4" s="42" t="s">
        <v>30</v>
      </c>
      <c r="C4" s="42"/>
      <c r="D4" s="112">
        <f>(Blad1!D4)</f>
        <v>0</v>
      </c>
      <c r="E4" s="112">
        <f>(Blad1!E4)</f>
        <v>0</v>
      </c>
      <c r="F4" s="47">
        <f>(Blad1!F4)</f>
        <v>0</v>
      </c>
      <c r="G4" s="112"/>
      <c r="H4" s="5"/>
    </row>
    <row r="5" spans="1:8" ht="13" x14ac:dyDescent="0.3">
      <c r="A5" s="30">
        <v>3</v>
      </c>
      <c r="B5" s="42" t="s">
        <v>31</v>
      </c>
      <c r="C5" s="42"/>
      <c r="D5" s="112">
        <f>(Blad1!D5)</f>
        <v>0</v>
      </c>
      <c r="E5" s="112">
        <f>(Blad1!E5)</f>
        <v>0</v>
      </c>
      <c r="F5" s="47">
        <f>(Blad1!F5)</f>
        <v>0</v>
      </c>
      <c r="G5" s="112"/>
      <c r="H5" s="5"/>
    </row>
    <row r="6" spans="1:8" ht="13" x14ac:dyDescent="0.3">
      <c r="A6" s="30">
        <v>4</v>
      </c>
      <c r="B6" s="42" t="s">
        <v>32</v>
      </c>
      <c r="C6" s="42"/>
      <c r="D6" s="112">
        <f>(Blad1!D6)</f>
        <v>0</v>
      </c>
      <c r="E6" s="112">
        <f>(Blad1!E6)</f>
        <v>0</v>
      </c>
      <c r="F6" s="47">
        <f>(Blad1!F6)</f>
        <v>0</v>
      </c>
      <c r="G6" s="112"/>
      <c r="H6" s="5"/>
    </row>
    <row r="7" spans="1:8" ht="13" x14ac:dyDescent="0.3">
      <c r="A7" s="30">
        <v>5</v>
      </c>
      <c r="B7" s="42" t="s">
        <v>33</v>
      </c>
      <c r="C7" s="42"/>
      <c r="D7" s="112">
        <f>(Blad1!D7)</f>
        <v>0</v>
      </c>
      <c r="E7" s="112">
        <f>(Blad1!E7)</f>
        <v>0</v>
      </c>
      <c r="F7" s="47">
        <f>(Blad1!F7)</f>
        <v>0</v>
      </c>
      <c r="G7" s="112"/>
      <c r="H7" s="5"/>
    </row>
    <row r="8" spans="1:8" ht="13" x14ac:dyDescent="0.3">
      <c r="A8" s="30">
        <v>6</v>
      </c>
      <c r="B8" s="42" t="s">
        <v>34</v>
      </c>
      <c r="C8" s="42"/>
      <c r="D8" s="112">
        <f>(Blad1!D8)</f>
        <v>0</v>
      </c>
      <c r="E8" s="112">
        <f>(Blad1!E8)</f>
        <v>0</v>
      </c>
      <c r="F8" s="47">
        <f>(Blad1!F8)</f>
        <v>0</v>
      </c>
      <c r="G8" s="112"/>
      <c r="H8" s="5"/>
    </row>
    <row r="9" spans="1:8" ht="13" x14ac:dyDescent="0.3">
      <c r="A9" s="30">
        <v>7</v>
      </c>
      <c r="B9" s="42" t="s">
        <v>35</v>
      </c>
      <c r="C9" s="42"/>
      <c r="D9" s="112">
        <f>(Blad1!D9)</f>
        <v>0</v>
      </c>
      <c r="E9" s="112">
        <f>(Blad1!E9)</f>
        <v>0</v>
      </c>
      <c r="F9" s="47">
        <f>(Blad1!F9)</f>
        <v>0</v>
      </c>
      <c r="G9" s="112"/>
      <c r="H9" s="5"/>
    </row>
    <row r="10" spans="1:8" ht="13.5" thickBot="1" x14ac:dyDescent="0.35">
      <c r="A10" s="31">
        <v>8</v>
      </c>
      <c r="B10" s="43" t="s">
        <v>36</v>
      </c>
      <c r="C10" s="43"/>
      <c r="D10" s="46">
        <f>(Blad1!D10)</f>
        <v>0</v>
      </c>
      <c r="E10" s="46">
        <f>(Blad1!E10)</f>
        <v>0</v>
      </c>
      <c r="F10" s="48">
        <f>(Blad1!F10)</f>
        <v>0</v>
      </c>
      <c r="G10" s="112"/>
      <c r="H10" s="5"/>
    </row>
    <row r="11" spans="1:8" ht="13" x14ac:dyDescent="0.3">
      <c r="A11" s="29" t="s">
        <v>24</v>
      </c>
      <c r="B11" s="26" t="s">
        <v>25</v>
      </c>
      <c r="C11" s="26"/>
      <c r="D11" s="129" t="str">
        <f>(Blad1!D11)</f>
        <v>Minimumtarief</v>
      </c>
      <c r="E11" s="129" t="str">
        <f>(Blad1!E11)</f>
        <v>Prijs per uur</v>
      </c>
      <c r="F11" s="130" t="str">
        <f>(Blad1!F11)</f>
        <v>Prijs per KM</v>
      </c>
      <c r="G11" s="5" t="s">
        <v>140</v>
      </c>
      <c r="H11" s="5"/>
    </row>
    <row r="12" spans="1:8" ht="13" x14ac:dyDescent="0.3">
      <c r="A12" s="30" t="s">
        <v>138</v>
      </c>
      <c r="B12" s="42" t="s">
        <v>29</v>
      </c>
      <c r="C12" s="42"/>
      <c r="D12" s="112">
        <f>(Blad1!D12)</f>
        <v>0</v>
      </c>
      <c r="E12" s="112">
        <f>(Blad1!E12)</f>
        <v>0</v>
      </c>
      <c r="F12" s="47">
        <f>(Blad1!F12)</f>
        <v>0</v>
      </c>
      <c r="G12" s="112"/>
      <c r="H12" s="5"/>
    </row>
    <row r="13" spans="1:8" ht="13" x14ac:dyDescent="0.3">
      <c r="A13" s="30" t="s">
        <v>139</v>
      </c>
      <c r="B13" s="42" t="s">
        <v>30</v>
      </c>
      <c r="C13" s="42"/>
      <c r="D13" s="112">
        <f>(Blad1!D13)</f>
        <v>0</v>
      </c>
      <c r="E13" s="112">
        <f>(Blad1!E13)</f>
        <v>0</v>
      </c>
      <c r="F13" s="47">
        <f>(Blad1!F13)</f>
        <v>0</v>
      </c>
      <c r="G13" s="112"/>
      <c r="H13" s="5"/>
    </row>
    <row r="14" spans="1:8" ht="13" x14ac:dyDescent="0.3">
      <c r="A14" s="30" t="s">
        <v>141</v>
      </c>
      <c r="B14" s="42" t="s">
        <v>31</v>
      </c>
      <c r="C14" s="42"/>
      <c r="D14" s="112">
        <f>(Blad1!D14)</f>
        <v>0</v>
      </c>
      <c r="E14" s="112">
        <f>(Blad1!E14)</f>
        <v>0</v>
      </c>
      <c r="F14" s="47">
        <f>(Blad1!F14)</f>
        <v>0</v>
      </c>
      <c r="G14" s="112"/>
      <c r="H14" s="5"/>
    </row>
    <row r="15" spans="1:8" ht="13" x14ac:dyDescent="0.3">
      <c r="A15" s="30" t="s">
        <v>142</v>
      </c>
      <c r="B15" s="42" t="s">
        <v>32</v>
      </c>
      <c r="C15" s="42"/>
      <c r="D15" s="112">
        <f>(Blad1!D15)</f>
        <v>0</v>
      </c>
      <c r="E15" s="112">
        <f>(Blad1!E15)</f>
        <v>0</v>
      </c>
      <c r="F15" s="47">
        <f>(Blad1!F15)</f>
        <v>0</v>
      </c>
      <c r="G15" s="112"/>
      <c r="H15" s="5"/>
    </row>
    <row r="16" spans="1:8" ht="13" x14ac:dyDescent="0.3">
      <c r="A16" s="30" t="s">
        <v>143</v>
      </c>
      <c r="B16" s="42" t="s">
        <v>33</v>
      </c>
      <c r="C16" s="42"/>
      <c r="D16" s="112">
        <f>(Blad1!D16)</f>
        <v>0</v>
      </c>
      <c r="E16" s="112">
        <f>(Blad1!E16)</f>
        <v>0</v>
      </c>
      <c r="F16" s="47">
        <f>(Blad1!F16)</f>
        <v>0</v>
      </c>
      <c r="G16" s="112"/>
      <c r="H16" s="5"/>
    </row>
    <row r="17" spans="1:26" ht="13" x14ac:dyDescent="0.3">
      <c r="A17" s="30" t="s">
        <v>144</v>
      </c>
      <c r="B17" s="42" t="s">
        <v>34</v>
      </c>
      <c r="C17" s="42"/>
      <c r="D17" s="112">
        <f>(Blad1!D17)</f>
        <v>0</v>
      </c>
      <c r="E17" s="112">
        <f>(Blad1!E17)</f>
        <v>0</v>
      </c>
      <c r="F17" s="47">
        <f>(Blad1!F17)</f>
        <v>0</v>
      </c>
      <c r="G17" s="112"/>
      <c r="H17" s="5"/>
    </row>
    <row r="18" spans="1:26" ht="13" x14ac:dyDescent="0.3">
      <c r="A18" s="30" t="s">
        <v>145</v>
      </c>
      <c r="B18" s="42" t="s">
        <v>35</v>
      </c>
      <c r="C18" s="42"/>
      <c r="D18" s="112">
        <f>(Blad1!D18)</f>
        <v>0</v>
      </c>
      <c r="E18" s="112">
        <f>(Blad1!E18)</f>
        <v>0</v>
      </c>
      <c r="F18" s="47">
        <f>(Blad1!F18)</f>
        <v>0</v>
      </c>
    </row>
    <row r="19" spans="1:26" ht="13.5" thickBot="1" x14ac:dyDescent="0.35">
      <c r="A19" s="31" t="s">
        <v>146</v>
      </c>
      <c r="B19" s="43" t="s">
        <v>36</v>
      </c>
      <c r="C19" s="43"/>
      <c r="D19" s="46">
        <f>(Blad1!D19)</f>
        <v>0</v>
      </c>
      <c r="E19" s="46">
        <f>(Blad1!E19)</f>
        <v>0</v>
      </c>
      <c r="F19" s="48">
        <f>(Blad1!F19)</f>
        <v>0</v>
      </c>
    </row>
    <row r="20" spans="1:26" ht="21.5" thickBot="1" x14ac:dyDescent="0.55000000000000004">
      <c r="A20" s="36" t="s">
        <v>109</v>
      </c>
    </row>
    <row r="21" spans="1:26" s="5" customFormat="1" ht="29" thickBot="1" x14ac:dyDescent="0.7">
      <c r="A21" s="37" t="s">
        <v>110</v>
      </c>
      <c r="B21" s="38"/>
      <c r="C21" s="38"/>
      <c r="D21" s="39"/>
    </row>
    <row r="22" spans="1:26" s="5" customFormat="1" ht="36" x14ac:dyDescent="0.3">
      <c r="A22" s="73" t="s">
        <v>39</v>
      </c>
      <c r="B22" s="77" t="s">
        <v>40</v>
      </c>
      <c r="C22" s="74" t="s">
        <v>41</v>
      </c>
      <c r="D22" s="74" t="s">
        <v>42</v>
      </c>
      <c r="E22" s="74" t="s">
        <v>43</v>
      </c>
      <c r="F22" s="74" t="s">
        <v>111</v>
      </c>
      <c r="G22" s="108" t="s">
        <v>45</v>
      </c>
      <c r="H22" s="74" t="s">
        <v>46</v>
      </c>
      <c r="I22" s="74" t="s">
        <v>47</v>
      </c>
      <c r="J22" s="75" t="s">
        <v>24</v>
      </c>
      <c r="K22" s="74" t="s">
        <v>26</v>
      </c>
      <c r="L22" s="75" t="s">
        <v>13</v>
      </c>
      <c r="M22" s="74" t="s">
        <v>49</v>
      </c>
      <c r="N22" s="74" t="s">
        <v>112</v>
      </c>
      <c r="O22" s="74" t="s">
        <v>51</v>
      </c>
      <c r="P22" s="74" t="s">
        <v>52</v>
      </c>
      <c r="Q22" s="76" t="s">
        <v>113</v>
      </c>
      <c r="R22" s="75" t="s">
        <v>24</v>
      </c>
      <c r="S22" s="74" t="s">
        <v>26</v>
      </c>
      <c r="T22" s="75" t="s">
        <v>13</v>
      </c>
      <c r="U22" s="74" t="s">
        <v>49</v>
      </c>
      <c r="V22" s="74" t="s">
        <v>50</v>
      </c>
      <c r="W22" s="74" t="s">
        <v>51</v>
      </c>
      <c r="X22" s="74" t="s">
        <v>52</v>
      </c>
      <c r="Y22" s="79" t="s">
        <v>114</v>
      </c>
      <c r="Z22" s="81" t="s">
        <v>115</v>
      </c>
    </row>
    <row r="23" spans="1:26" s="5" customFormat="1" ht="13" x14ac:dyDescent="0.3">
      <c r="A23" s="118" t="s">
        <v>117</v>
      </c>
      <c r="B23" s="78" t="s">
        <v>81</v>
      </c>
      <c r="C23" s="100" t="s">
        <v>116</v>
      </c>
      <c r="D23" s="101">
        <v>90</v>
      </c>
      <c r="E23" s="102">
        <v>0.33333333333333331</v>
      </c>
      <c r="F23" s="102">
        <v>0.70833333333333337</v>
      </c>
      <c r="G23" s="101">
        <v>233</v>
      </c>
      <c r="H23" s="101">
        <f t="shared" ref="H23:H28" si="0">SUM(G23*2)</f>
        <v>466</v>
      </c>
      <c r="I23" s="100" t="s">
        <v>71</v>
      </c>
      <c r="J23" s="25"/>
      <c r="K23" s="40" t="str">
        <f>IFERROR(VLOOKUP($J23,$A$3:$F$19,4,FALSE),"0")</f>
        <v>0</v>
      </c>
      <c r="L23" s="71">
        <v>0</v>
      </c>
      <c r="M23" s="40" t="str">
        <f>IFERROR(VLOOKUP($J23,$A$3:$F$19,5,FALSE),"0")</f>
        <v>0</v>
      </c>
      <c r="N23" s="40" t="str">
        <f>IFERROR(VLOOKUP($J23,$A$3:$F$19,6,FALSE),"0")</f>
        <v>0</v>
      </c>
      <c r="O23" s="40">
        <f t="shared" ref="O23:O30" si="1">SUM(L23*M23)</f>
        <v>0</v>
      </c>
      <c r="P23" s="40">
        <f t="shared" ref="P23:P30" si="2">SUM(N23*H23)</f>
        <v>0</v>
      </c>
      <c r="Q23" s="72" t="str">
        <f t="shared" ref="Q23:Q30" si="3">IF((O23+P23)&lt;K23,K23,O23+P23)</f>
        <v>0</v>
      </c>
      <c r="R23" s="25">
        <v>1</v>
      </c>
      <c r="S23" s="40">
        <f>IFERROR(VLOOKUP($R23,$A$3:$F$19,4,FALSE),"0")</f>
        <v>0</v>
      </c>
      <c r="T23" s="71">
        <v>5</v>
      </c>
      <c r="U23" s="40">
        <f>IFERROR(VLOOKUP($R23,$A$3:$F$19,5,FALSE),"0")</f>
        <v>0</v>
      </c>
      <c r="V23" s="40">
        <f>IFERROR(VLOOKUP($R23,$A$3:$F$19,6,FALSE),"0")</f>
        <v>0</v>
      </c>
      <c r="W23" s="40">
        <f t="shared" ref="W23:W30" si="4">SUM(T23*U23)</f>
        <v>0</v>
      </c>
      <c r="X23" s="40">
        <f t="shared" ref="X23:X30" si="5">SUM(V23*H23)</f>
        <v>0</v>
      </c>
      <c r="Y23" s="80">
        <f t="shared" ref="Y23:Y30" si="6">IF((W23+X23)&lt;S23,S23,W23+X23)</f>
        <v>0</v>
      </c>
      <c r="Z23" s="82">
        <f t="shared" ref="Z23:Z30" si="7">SUM(Q23+Y23)</f>
        <v>0</v>
      </c>
    </row>
    <row r="24" spans="1:26" s="5" customFormat="1" ht="13" x14ac:dyDescent="0.3">
      <c r="A24" s="118" t="s">
        <v>58</v>
      </c>
      <c r="B24" s="78" t="s">
        <v>62</v>
      </c>
      <c r="C24" s="100" t="s">
        <v>63</v>
      </c>
      <c r="D24" s="101">
        <v>90</v>
      </c>
      <c r="E24" s="102">
        <v>0.55208333333333404</v>
      </c>
      <c r="F24" s="102">
        <v>0.70833333333333304</v>
      </c>
      <c r="G24" s="101">
        <v>30</v>
      </c>
      <c r="H24" s="101">
        <f t="shared" si="0"/>
        <v>60</v>
      </c>
      <c r="I24" s="8" t="s">
        <v>55</v>
      </c>
      <c r="J24" s="25"/>
      <c r="K24" s="40" t="str">
        <f t="shared" ref="K24:K30" si="8">IFERROR(VLOOKUP($J24,$A$3:$F$19,4,FALSE),"0")</f>
        <v>0</v>
      </c>
      <c r="L24" s="71">
        <v>0</v>
      </c>
      <c r="M24" s="40" t="str">
        <f t="shared" ref="M24:M30" si="9">IFERROR(VLOOKUP($J24,$A$3:$F$19,5,FALSE),"0")</f>
        <v>0</v>
      </c>
      <c r="N24" s="40" t="str">
        <f t="shared" ref="N24:N30" si="10">IFERROR(VLOOKUP($J24,$A$3:$F$19,6,FALSE),"0")</f>
        <v>0</v>
      </c>
      <c r="O24" s="40">
        <f t="shared" si="1"/>
        <v>0</v>
      </c>
      <c r="P24" s="40">
        <f t="shared" si="2"/>
        <v>0</v>
      </c>
      <c r="Q24" s="72" t="str">
        <f t="shared" si="3"/>
        <v>0</v>
      </c>
      <c r="R24" s="25" t="s">
        <v>147</v>
      </c>
      <c r="S24" s="40">
        <f t="shared" ref="S24:S30" si="11">IFERROR(VLOOKUP($R24,$A$3:$F$19,4,FALSE),"0")</f>
        <v>0</v>
      </c>
      <c r="T24" s="71">
        <v>3</v>
      </c>
      <c r="U24" s="40">
        <f t="shared" ref="U24:U30" si="12">IFERROR(VLOOKUP($R24,$A$3:$F$19,5,FALSE),"0")</f>
        <v>0</v>
      </c>
      <c r="V24" s="40">
        <f t="shared" ref="V24:V30" si="13">IFERROR(VLOOKUP($R24,$A$3:$F$19,6,FALSE),"0")</f>
        <v>0</v>
      </c>
      <c r="W24" s="40">
        <f t="shared" si="4"/>
        <v>0</v>
      </c>
      <c r="X24" s="40">
        <f t="shared" si="5"/>
        <v>0</v>
      </c>
      <c r="Y24" s="80">
        <f t="shared" si="6"/>
        <v>0</v>
      </c>
      <c r="Z24" s="82">
        <f t="shared" si="7"/>
        <v>0</v>
      </c>
    </row>
    <row r="25" spans="1:26" s="5" customFormat="1" ht="13" x14ac:dyDescent="0.3">
      <c r="A25" s="118" t="s">
        <v>58</v>
      </c>
      <c r="B25" s="78" t="s">
        <v>64</v>
      </c>
      <c r="C25" s="100" t="s">
        <v>63</v>
      </c>
      <c r="D25" s="101">
        <v>120</v>
      </c>
      <c r="E25" s="102">
        <v>0.41666666666666669</v>
      </c>
      <c r="F25" s="102">
        <v>0.73958333333333304</v>
      </c>
      <c r="G25" s="101">
        <v>50</v>
      </c>
      <c r="H25" s="101">
        <f t="shared" si="0"/>
        <v>100</v>
      </c>
      <c r="I25" s="8" t="s">
        <v>55</v>
      </c>
      <c r="J25" s="25"/>
      <c r="K25" s="40" t="str">
        <f t="shared" si="8"/>
        <v>0</v>
      </c>
      <c r="L25" s="71">
        <v>0</v>
      </c>
      <c r="M25" s="40" t="str">
        <f t="shared" si="9"/>
        <v>0</v>
      </c>
      <c r="N25" s="40" t="str">
        <f t="shared" si="10"/>
        <v>0</v>
      </c>
      <c r="O25" s="40">
        <f t="shared" si="1"/>
        <v>0</v>
      </c>
      <c r="P25" s="40">
        <f t="shared" si="2"/>
        <v>0</v>
      </c>
      <c r="Q25" s="72" t="str">
        <f t="shared" si="3"/>
        <v>0</v>
      </c>
      <c r="R25" s="25">
        <v>5</v>
      </c>
      <c r="S25" s="40">
        <f t="shared" si="11"/>
        <v>0</v>
      </c>
      <c r="T25" s="71">
        <v>2</v>
      </c>
      <c r="U25" s="40">
        <f t="shared" si="12"/>
        <v>0</v>
      </c>
      <c r="V25" s="40">
        <f t="shared" si="13"/>
        <v>0</v>
      </c>
      <c r="W25" s="40">
        <f t="shared" si="4"/>
        <v>0</v>
      </c>
      <c r="X25" s="40">
        <f t="shared" si="5"/>
        <v>0</v>
      </c>
      <c r="Y25" s="80">
        <f t="shared" si="6"/>
        <v>0</v>
      </c>
      <c r="Z25" s="82">
        <f t="shared" si="7"/>
        <v>0</v>
      </c>
    </row>
    <row r="26" spans="1:26" s="5" customFormat="1" ht="13" x14ac:dyDescent="0.3">
      <c r="A26" s="118" t="s">
        <v>85</v>
      </c>
      <c r="B26" s="78" t="s">
        <v>90</v>
      </c>
      <c r="C26" s="100" t="s">
        <v>104</v>
      </c>
      <c r="D26" s="101">
        <v>65</v>
      </c>
      <c r="E26" s="101" t="s">
        <v>68</v>
      </c>
      <c r="F26" s="102" t="s">
        <v>91</v>
      </c>
      <c r="G26" s="101">
        <v>117</v>
      </c>
      <c r="H26" s="101">
        <f t="shared" si="0"/>
        <v>234</v>
      </c>
      <c r="I26" s="100" t="s">
        <v>71</v>
      </c>
      <c r="J26" s="25"/>
      <c r="K26" s="40" t="str">
        <f t="shared" si="8"/>
        <v>0</v>
      </c>
      <c r="L26" s="71">
        <v>0</v>
      </c>
      <c r="M26" s="40" t="str">
        <f t="shared" si="9"/>
        <v>0</v>
      </c>
      <c r="N26" s="40" t="str">
        <f t="shared" si="10"/>
        <v>0</v>
      </c>
      <c r="O26" s="40">
        <f t="shared" si="1"/>
        <v>0</v>
      </c>
      <c r="P26" s="40">
        <f t="shared" si="2"/>
        <v>0</v>
      </c>
      <c r="Q26" s="72" t="str">
        <f t="shared" si="3"/>
        <v>0</v>
      </c>
      <c r="R26" s="25">
        <v>6</v>
      </c>
      <c r="S26" s="40">
        <f t="shared" si="11"/>
        <v>0</v>
      </c>
      <c r="T26" s="71">
        <v>1</v>
      </c>
      <c r="U26" s="40">
        <f t="shared" si="12"/>
        <v>0</v>
      </c>
      <c r="V26" s="40">
        <f t="shared" si="13"/>
        <v>0</v>
      </c>
      <c r="W26" s="40">
        <f t="shared" si="4"/>
        <v>0</v>
      </c>
      <c r="X26" s="40">
        <f t="shared" si="5"/>
        <v>0</v>
      </c>
      <c r="Y26" s="80">
        <f t="shared" si="6"/>
        <v>0</v>
      </c>
      <c r="Z26" s="82">
        <f t="shared" si="7"/>
        <v>0</v>
      </c>
    </row>
    <row r="27" spans="1:26" s="5" customFormat="1" ht="13" x14ac:dyDescent="0.3">
      <c r="A27" s="118" t="s">
        <v>62</v>
      </c>
      <c r="B27" s="78" t="s">
        <v>70</v>
      </c>
      <c r="C27" s="100" t="s">
        <v>105</v>
      </c>
      <c r="D27" s="101">
        <v>65</v>
      </c>
      <c r="E27" s="102">
        <v>0.375</v>
      </c>
      <c r="F27" s="102">
        <v>0.5</v>
      </c>
      <c r="G27" s="101">
        <v>42</v>
      </c>
      <c r="H27" s="101">
        <f t="shared" si="0"/>
        <v>84</v>
      </c>
      <c r="I27" s="100" t="s">
        <v>71</v>
      </c>
      <c r="J27" s="25"/>
      <c r="K27" s="40" t="str">
        <f t="shared" si="8"/>
        <v>0</v>
      </c>
      <c r="L27" s="71">
        <v>0</v>
      </c>
      <c r="M27" s="40" t="str">
        <f t="shared" si="9"/>
        <v>0</v>
      </c>
      <c r="N27" s="40" t="str">
        <f t="shared" si="10"/>
        <v>0</v>
      </c>
      <c r="O27" s="40">
        <f t="shared" si="1"/>
        <v>0</v>
      </c>
      <c r="P27" s="40">
        <f t="shared" si="2"/>
        <v>0</v>
      </c>
      <c r="Q27" s="72" t="str">
        <f t="shared" si="3"/>
        <v>0</v>
      </c>
      <c r="R27" s="25" t="s">
        <v>150</v>
      </c>
      <c r="S27" s="40">
        <f t="shared" si="11"/>
        <v>0</v>
      </c>
      <c r="T27" s="71">
        <v>4</v>
      </c>
      <c r="U27" s="40">
        <f t="shared" si="12"/>
        <v>0</v>
      </c>
      <c r="V27" s="40">
        <f t="shared" si="13"/>
        <v>0</v>
      </c>
      <c r="W27" s="40">
        <f t="shared" si="4"/>
        <v>0</v>
      </c>
      <c r="X27" s="40">
        <f t="shared" si="5"/>
        <v>0</v>
      </c>
      <c r="Y27" s="80">
        <f t="shared" si="6"/>
        <v>0</v>
      </c>
      <c r="Z27" s="82">
        <f t="shared" si="7"/>
        <v>0</v>
      </c>
    </row>
    <row r="28" spans="1:26" s="5" customFormat="1" ht="13" x14ac:dyDescent="0.3">
      <c r="A28" s="118" t="s">
        <v>62</v>
      </c>
      <c r="B28" s="78" t="s">
        <v>67</v>
      </c>
      <c r="C28" s="100" t="s">
        <v>100</v>
      </c>
      <c r="D28" s="101">
        <v>70</v>
      </c>
      <c r="E28" s="101" t="s">
        <v>68</v>
      </c>
      <c r="F28" s="102">
        <v>0.70833333333333337</v>
      </c>
      <c r="G28" s="101">
        <v>123</v>
      </c>
      <c r="H28" s="101">
        <f t="shared" si="0"/>
        <v>246</v>
      </c>
      <c r="I28" s="100" t="s">
        <v>71</v>
      </c>
      <c r="J28" s="25"/>
      <c r="K28" s="40" t="str">
        <f t="shared" si="8"/>
        <v>0</v>
      </c>
      <c r="L28" s="71">
        <v>0</v>
      </c>
      <c r="M28" s="40" t="str">
        <f t="shared" si="9"/>
        <v>0</v>
      </c>
      <c r="N28" s="40" t="str">
        <f t="shared" si="10"/>
        <v>0</v>
      </c>
      <c r="O28" s="40">
        <f t="shared" si="1"/>
        <v>0</v>
      </c>
      <c r="P28" s="40">
        <f t="shared" si="2"/>
        <v>0</v>
      </c>
      <c r="Q28" s="72" t="str">
        <f t="shared" si="3"/>
        <v>0</v>
      </c>
      <c r="R28" s="25" t="s">
        <v>151</v>
      </c>
      <c r="S28" s="40">
        <f t="shared" si="11"/>
        <v>0</v>
      </c>
      <c r="T28" s="71">
        <v>88</v>
      </c>
      <c r="U28" s="40">
        <f t="shared" si="12"/>
        <v>0</v>
      </c>
      <c r="V28" s="40">
        <f t="shared" si="13"/>
        <v>0</v>
      </c>
      <c r="W28" s="40">
        <f t="shared" si="4"/>
        <v>0</v>
      </c>
      <c r="X28" s="40">
        <f t="shared" si="5"/>
        <v>0</v>
      </c>
      <c r="Y28" s="80">
        <f t="shared" si="6"/>
        <v>0</v>
      </c>
      <c r="Z28" s="82">
        <f t="shared" si="7"/>
        <v>0</v>
      </c>
    </row>
    <row r="29" spans="1:26" s="5" customFormat="1" ht="13" x14ac:dyDescent="0.3">
      <c r="A29" s="118" t="s">
        <v>58</v>
      </c>
      <c r="B29" s="78" t="s">
        <v>92</v>
      </c>
      <c r="C29" s="8" t="s">
        <v>102</v>
      </c>
      <c r="D29" s="9">
        <v>112</v>
      </c>
      <c r="E29" s="10">
        <v>0.35416666666666669</v>
      </c>
      <c r="F29" s="10">
        <v>0.75</v>
      </c>
      <c r="G29" s="9">
        <v>210</v>
      </c>
      <c r="H29" s="9">
        <v>420</v>
      </c>
      <c r="I29" s="8" t="s">
        <v>71</v>
      </c>
      <c r="J29" s="25"/>
      <c r="K29" s="40" t="str">
        <f t="shared" si="8"/>
        <v>0</v>
      </c>
      <c r="L29" s="71">
        <v>0</v>
      </c>
      <c r="M29" s="40" t="str">
        <f t="shared" si="9"/>
        <v>0</v>
      </c>
      <c r="N29" s="40" t="str">
        <f t="shared" si="10"/>
        <v>0</v>
      </c>
      <c r="O29" s="40">
        <f t="shared" si="1"/>
        <v>0</v>
      </c>
      <c r="P29" s="40">
        <f t="shared" si="2"/>
        <v>0</v>
      </c>
      <c r="Q29" s="72" t="str">
        <f t="shared" si="3"/>
        <v>0</v>
      </c>
      <c r="R29" s="25" t="s">
        <v>149</v>
      </c>
      <c r="S29" s="40">
        <f t="shared" si="11"/>
        <v>0</v>
      </c>
      <c r="T29" s="71">
        <v>4</v>
      </c>
      <c r="U29" s="40">
        <f t="shared" si="12"/>
        <v>0</v>
      </c>
      <c r="V29" s="40">
        <f t="shared" si="13"/>
        <v>0</v>
      </c>
      <c r="W29" s="40">
        <f t="shared" si="4"/>
        <v>0</v>
      </c>
      <c r="X29" s="40">
        <f t="shared" si="5"/>
        <v>0</v>
      </c>
      <c r="Y29" s="80">
        <f t="shared" si="6"/>
        <v>0</v>
      </c>
      <c r="Z29" s="82">
        <f t="shared" si="7"/>
        <v>0</v>
      </c>
    </row>
    <row r="30" spans="1:26" s="5" customFormat="1" ht="13.5" thickBot="1" x14ac:dyDescent="0.35">
      <c r="A30" s="118" t="s">
        <v>58</v>
      </c>
      <c r="B30" s="78" t="s">
        <v>101</v>
      </c>
      <c r="C30" s="8" t="s">
        <v>102</v>
      </c>
      <c r="D30" s="9">
        <v>83</v>
      </c>
      <c r="E30" s="10">
        <v>0.33333333333333331</v>
      </c>
      <c r="F30" s="10">
        <v>0.8125</v>
      </c>
      <c r="G30" s="9">
        <v>200</v>
      </c>
      <c r="H30" s="9">
        <v>400</v>
      </c>
      <c r="I30" s="8" t="s">
        <v>71</v>
      </c>
      <c r="J30" s="25"/>
      <c r="K30" s="40" t="str">
        <f t="shared" si="8"/>
        <v>0</v>
      </c>
      <c r="L30" s="71">
        <v>0</v>
      </c>
      <c r="M30" s="40" t="str">
        <f t="shared" si="9"/>
        <v>0</v>
      </c>
      <c r="N30" s="40" t="str">
        <f t="shared" si="10"/>
        <v>0</v>
      </c>
      <c r="O30" s="40">
        <f t="shared" si="1"/>
        <v>0</v>
      </c>
      <c r="P30" s="40">
        <f t="shared" si="2"/>
        <v>0</v>
      </c>
      <c r="Q30" s="72" t="str">
        <f t="shared" si="3"/>
        <v>0</v>
      </c>
      <c r="R30" s="25" t="s">
        <v>148</v>
      </c>
      <c r="S30" s="40">
        <f t="shared" si="11"/>
        <v>0</v>
      </c>
      <c r="T30" s="71">
        <v>1</v>
      </c>
      <c r="U30" s="40">
        <f t="shared" si="12"/>
        <v>0</v>
      </c>
      <c r="V30" s="40">
        <f t="shared" si="13"/>
        <v>0</v>
      </c>
      <c r="W30" s="40">
        <f t="shared" si="4"/>
        <v>0</v>
      </c>
      <c r="X30" s="40">
        <f t="shared" si="5"/>
        <v>0</v>
      </c>
      <c r="Y30" s="80">
        <f t="shared" si="6"/>
        <v>0</v>
      </c>
      <c r="Z30" s="82">
        <f t="shared" si="7"/>
        <v>0</v>
      </c>
    </row>
    <row r="31" spans="1:26" s="57" customFormat="1" ht="33.75" customHeight="1" thickBot="1" x14ac:dyDescent="0.55000000000000004">
      <c r="A31" s="49"/>
      <c r="B31" s="50"/>
      <c r="C31" s="51"/>
      <c r="D31" s="13"/>
      <c r="E31" s="13"/>
      <c r="F31" s="13"/>
      <c r="G31" s="13"/>
      <c r="H31" s="13"/>
      <c r="I31" s="52"/>
      <c r="J31" s="52"/>
      <c r="K31" s="52"/>
      <c r="L31" s="52"/>
      <c r="M31" s="52"/>
      <c r="N31" s="53"/>
      <c r="O31" s="53"/>
      <c r="P31" s="53"/>
      <c r="Q31" s="54"/>
      <c r="R31" s="54"/>
      <c r="S31" s="55"/>
      <c r="T31" s="52"/>
      <c r="U31" s="52"/>
      <c r="V31" s="83"/>
      <c r="W31" s="84"/>
      <c r="X31" s="56" t="s">
        <v>107</v>
      </c>
      <c r="Y31" s="84"/>
      <c r="Z31" s="62">
        <f>SUM(Z29:Z30)</f>
        <v>0</v>
      </c>
    </row>
    <row r="34" spans="1:6" ht="37.5" customHeight="1" thickBot="1" x14ac:dyDescent="0.55000000000000004">
      <c r="A34" s="36" t="s">
        <v>118</v>
      </c>
      <c r="B34" s="58"/>
    </row>
    <row r="35" spans="1:6" ht="22.5" customHeight="1" thickBot="1" x14ac:dyDescent="0.45">
      <c r="A35" s="59" t="s">
        <v>119</v>
      </c>
      <c r="B35" s="60"/>
      <c r="C35" s="61"/>
      <c r="D35" s="63">
        <f>(Blad1!Q86)</f>
        <v>0</v>
      </c>
      <c r="E35" s="64"/>
      <c r="F35" s="61"/>
    </row>
    <row r="36" spans="1:6" ht="22.5" customHeight="1" thickBot="1" x14ac:dyDescent="0.45">
      <c r="A36" s="59" t="s">
        <v>110</v>
      </c>
      <c r="B36" s="60"/>
      <c r="C36" s="61"/>
      <c r="D36" s="63">
        <f>Blad2!Z31</f>
        <v>0</v>
      </c>
      <c r="E36" s="64"/>
      <c r="F36" s="61"/>
    </row>
    <row r="37" spans="1:6" ht="22.5" customHeight="1" thickBot="1" x14ac:dyDescent="0.45">
      <c r="A37" s="65" t="s">
        <v>120</v>
      </c>
      <c r="B37" s="66"/>
      <c r="C37" s="67"/>
      <c r="D37" s="68">
        <f>SUM(D35:D36)</f>
        <v>0</v>
      </c>
      <c r="E37" s="69"/>
      <c r="F37" s="6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133f-f499-4ef0-970b-1b757bd417ca">
      <Terms xmlns="http://schemas.microsoft.com/office/infopath/2007/PartnerControls"/>
    </lcf76f155ced4ddcb4097134ff3c332f>
    <TaxCatchAll xmlns="0f64fd79-2a2e-4a60-b958-388bee250acc" xsi:nil="true"/>
    <MediaLengthInSeconds xmlns="eed2133f-f499-4ef0-970b-1b757bd417ca" xsi:nil="true"/>
    <SharedWithUsers xmlns="0f64fd79-2a2e-4a60-b958-388bee250ac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D836CF480F5C4BB3C71D2D6F71B475" ma:contentTypeVersion="20" ma:contentTypeDescription="Een nieuw document maken." ma:contentTypeScope="" ma:versionID="87e5ce25dec0c4bd9430fce7f684d21f">
  <xsd:schema xmlns:xsd="http://www.w3.org/2001/XMLSchema" xmlns:xs="http://www.w3.org/2001/XMLSchema" xmlns:p="http://schemas.microsoft.com/office/2006/metadata/properties" xmlns:ns2="0f64fd79-2a2e-4a60-b958-388bee250acc" xmlns:ns3="eed2133f-f499-4ef0-970b-1b757bd417ca" targetNamespace="http://schemas.microsoft.com/office/2006/metadata/properties" ma:root="true" ma:fieldsID="060af2f1f6511cf02a13f30941f3edaf" ns2:_="" ns3:_="">
    <xsd:import namespace="0f64fd79-2a2e-4a60-b958-388bee250acc"/>
    <xsd:import namespace="eed2133f-f499-4ef0-970b-1b757bd417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4fd79-2a2e-4a60-b958-388bee250a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cbfd2c83-00fb-4a57-a4c6-6e8fcf564a5f}" ma:internalName="TaxCatchAll" ma:showField="CatchAllData" ma:web="0f64fd79-2a2e-4a60-b958-388bee250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133f-f499-4ef0-970b-1b757bd417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c4cd5b2-0d68-4f4f-97c0-28e4f94f0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8BA472-85D1-44BC-9C11-9A3686D8EDB2}">
  <ds:schemaRefs>
    <ds:schemaRef ds:uri="http://schemas.microsoft.com/office/2006/metadata/properties"/>
    <ds:schemaRef ds:uri="http://schemas.microsoft.com/office/infopath/2007/PartnerControls"/>
    <ds:schemaRef ds:uri="eed2133f-f499-4ef0-970b-1b757bd417ca"/>
    <ds:schemaRef ds:uri="0f64fd79-2a2e-4a60-b958-388bee250acc"/>
  </ds:schemaRefs>
</ds:datastoreItem>
</file>

<file path=customXml/itemProps2.xml><?xml version="1.0" encoding="utf-8"?>
<ds:datastoreItem xmlns:ds="http://schemas.openxmlformats.org/officeDocument/2006/customXml" ds:itemID="{615C4032-BDC9-4E43-9394-C14177987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64fd79-2a2e-4a60-b958-388bee250acc"/>
    <ds:schemaRef ds:uri="eed2133f-f499-4ef0-970b-1b757bd41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9CB8B-3C8F-4D71-AE48-B0CCF5303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</vt:lpstr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Griemink, Romy</dc:creator>
  <cp:keywords/>
  <dc:description/>
  <cp:lastModifiedBy>Griemink, Romy</cp:lastModifiedBy>
  <cp:revision/>
  <dcterms:created xsi:type="dcterms:W3CDTF">2019-03-27T08:13:13Z</dcterms:created>
  <dcterms:modified xsi:type="dcterms:W3CDTF">2024-05-17T11:47:02Z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0x0101003DD836CF480F5C4BB3C71D2D6F71B475</vt:lpwstr>
  </property>
  <property fmtid="{D5CDD505-2E9C-101B-9397-08002B2CF9AE}" pid="3" name="MediaServiceImageTags">
    <vt:lpwstr/>
  </property>
</Properties>
</file>