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B:\AfdOverst\Inkoop\Aanbestedingen\Tijdelijke gymzalen ATS EA (1368561)\03 Aanbestedingsleidraad\"/>
    </mc:Choice>
  </mc:AlternateContent>
  <xr:revisionPtr revIDLastSave="0" documentId="13_ncr:1_{9057ACE8-3B22-4D24-BECE-7AC5980417F8}" xr6:coauthVersionLast="47" xr6:coauthVersionMax="47" xr10:uidLastSave="{00000000-0000-0000-0000-000000000000}"/>
  <bookViews>
    <workbookView xWindow="-108" yWindow="-108" windowWidth="22080" windowHeight="13176" firstSheet="1" activeTab="1" xr2:uid="{00000000-000D-0000-FFFF-FFFF00000000}"/>
  </bookViews>
  <sheets>
    <sheet name="Lijsten" sheetId="1" state="hidden" r:id="rId1"/>
    <sheet name="GC-K-2" sheetId="3" r:id="rId2"/>
  </sheets>
  <definedNames>
    <definedName name="Energieklasse">Lijsten!$C$5:$C$8</definedName>
    <definedName name="Geluidswering">Lijsten!$C$48:$C$51</definedName>
    <definedName name="Helderheidswering">Lijsten!$C$42:$C$45</definedName>
    <definedName name="Kunstlicht">Lijsten!$C$37:$C$40</definedName>
    <definedName name="Luchtverversing">Lijsten!$C$21:$C$24</definedName>
    <definedName name="OTWinter">Lijsten!$C$31:$C$34</definedName>
    <definedName name="Ruiteackoestiek">Lijsten!$C$53:$C$56</definedName>
    <definedName name="Ruiteakoestiek">Lijsten!$C$53:$C$56</definedName>
    <definedName name="spuiventilatie">Lijsten!$C$26:$C$28</definedName>
    <definedName name="WaarderingDak">Lijsten!$C$16:$C$18</definedName>
    <definedName name="WaarderingVloer">Lijsten!$C$10:$C$12</definedName>
    <definedName name="WaarderingWand">Lijsten!$C$13:$C$15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E13" i="1"/>
  <c r="E12" i="1"/>
  <c r="E11" i="1"/>
  <c r="E10" i="1"/>
  <c r="A16" i="1"/>
  <c r="A13" i="1"/>
  <c r="A10" i="1"/>
  <c r="D32" i="3"/>
  <c r="D30" i="3"/>
  <c r="D27" i="3"/>
  <c r="D25" i="3"/>
  <c r="D22" i="3"/>
  <c r="D19" i="3"/>
  <c r="D17" i="3"/>
  <c r="D14" i="3"/>
  <c r="D13" i="3"/>
  <c r="D12" i="3"/>
  <c r="D10" i="3"/>
  <c r="C10" i="3"/>
  <c r="C32" i="3"/>
  <c r="C30" i="3"/>
  <c r="C27" i="3"/>
  <c r="C25" i="3"/>
  <c r="C22" i="3"/>
  <c r="C19" i="3"/>
  <c r="C17" i="3"/>
  <c r="C14" i="3"/>
  <c r="C13" i="3"/>
  <c r="C12" i="3"/>
  <c r="E54" i="1"/>
  <c r="E55" i="1"/>
  <c r="E56" i="1"/>
  <c r="E53" i="1"/>
  <c r="E49" i="1"/>
  <c r="E50" i="1"/>
  <c r="E51" i="1"/>
  <c r="E48" i="1"/>
  <c r="E43" i="1"/>
  <c r="E44" i="1"/>
  <c r="E45" i="1"/>
  <c r="E42" i="1"/>
  <c r="E38" i="1"/>
  <c r="E39" i="1"/>
  <c r="E40" i="1"/>
  <c r="E37" i="1"/>
  <c r="E32" i="1"/>
  <c r="E33" i="1"/>
  <c r="E34" i="1"/>
  <c r="E31" i="1"/>
  <c r="E27" i="1"/>
  <c r="E26" i="1"/>
  <c r="E22" i="1"/>
  <c r="E23" i="1"/>
  <c r="E24" i="1"/>
  <c r="E21" i="1"/>
  <c r="E28" i="1"/>
  <c r="E8" i="1"/>
  <c r="E6" i="1"/>
  <c r="E7" i="1"/>
  <c r="E5" i="1"/>
  <c r="D35" i="3" l="1"/>
</calcChain>
</file>

<file path=xl/sharedStrings.xml><?xml version="1.0" encoding="utf-8"?>
<sst xmlns="http://schemas.openxmlformats.org/spreadsheetml/2006/main" count="91" uniqueCount="78">
  <si>
    <r>
      <t>60% Energieprestatie</t>
    </r>
    <r>
      <rPr>
        <sz val="11"/>
        <color rgb="FF0078D4"/>
        <rFont val="Times New Roman"/>
        <family val="1"/>
      </rPr>
      <t xml:space="preserve"> </t>
    </r>
    <r>
      <rPr>
        <sz val="8"/>
        <color theme="1"/>
        <rFont val="Calibri"/>
        <family val="2"/>
        <scheme val="minor"/>
      </rPr>
      <t> </t>
    </r>
  </si>
  <si>
    <r>
      <t>40% Thermische isolatie gebouwschil</t>
    </r>
    <r>
      <rPr>
        <sz val="8"/>
        <color theme="1"/>
        <rFont val="Calibri"/>
        <family val="2"/>
        <scheme val="minor"/>
      </rPr>
      <t> </t>
    </r>
  </si>
  <si>
    <r>
      <t>60% Luchtverversing</t>
    </r>
    <r>
      <rPr>
        <sz val="8"/>
        <color theme="1"/>
        <rFont val="Calibri"/>
        <family val="2"/>
        <scheme val="minor"/>
      </rPr>
      <t> </t>
    </r>
  </si>
  <si>
    <t>40% Spuiventilatie </t>
  </si>
  <si>
    <r>
      <t>70% Kunstlicht</t>
    </r>
    <r>
      <rPr>
        <sz val="8"/>
        <color theme="1"/>
        <rFont val="Calibri"/>
        <family val="2"/>
        <scheme val="minor"/>
      </rPr>
      <t> </t>
    </r>
  </si>
  <si>
    <r>
      <t>30% Helderheidswering</t>
    </r>
    <r>
      <rPr>
        <sz val="8"/>
        <color theme="1"/>
        <rFont val="Calibri"/>
        <family val="2"/>
        <scheme val="minor"/>
      </rPr>
      <t> </t>
    </r>
  </si>
  <si>
    <r>
      <t>40% Geluidwering van de gevel</t>
    </r>
    <r>
      <rPr>
        <sz val="8"/>
        <color theme="1"/>
        <rFont val="Calibri"/>
        <family val="2"/>
        <scheme val="minor"/>
      </rPr>
      <t> </t>
    </r>
  </si>
  <si>
    <t>60% Ruimteakoestiek </t>
  </si>
  <si>
    <t>waardering vloer</t>
  </si>
  <si>
    <t>Waardering wand</t>
  </si>
  <si>
    <t>Waardering dak</t>
  </si>
  <si>
    <t xml:space="preserve">Waardering </t>
  </si>
  <si>
    <t>Energieklasse</t>
  </si>
  <si>
    <t>C </t>
  </si>
  <si>
    <t>&lt;C  </t>
  </si>
  <si>
    <t>Klimaat</t>
  </si>
  <si>
    <r>
      <t>50% Energie:</t>
    </r>
    <r>
      <rPr>
        <sz val="11"/>
        <color rgb="FF0078D4"/>
        <rFont val="Calibri"/>
        <family val="2"/>
        <scheme val="minor"/>
      </rPr>
      <t> </t>
    </r>
  </si>
  <si>
    <r>
      <t>12,5% Lucht:</t>
    </r>
    <r>
      <rPr>
        <sz val="11"/>
        <color rgb="FF0078D4"/>
        <rFont val="Calibri"/>
        <family val="2"/>
        <scheme val="minor"/>
      </rPr>
      <t> </t>
    </r>
  </si>
  <si>
    <r>
      <t>6,25% Temperatuur:</t>
    </r>
    <r>
      <rPr>
        <sz val="11"/>
        <color rgb="FF0078D4"/>
        <rFont val="Calibri"/>
        <family val="2"/>
        <scheme val="minor"/>
      </rPr>
      <t> </t>
    </r>
  </si>
  <si>
    <r>
      <t>6,25% Licht:</t>
    </r>
    <r>
      <rPr>
        <sz val="11"/>
        <color rgb="FF0078D4"/>
        <rFont val="Calibri"/>
        <family val="2"/>
        <scheme val="minor"/>
      </rPr>
      <t> </t>
    </r>
  </si>
  <si>
    <r>
      <t>25% Geluid:</t>
    </r>
    <r>
      <rPr>
        <sz val="11"/>
        <color rgb="FF0078D4"/>
        <rFont val="Calibri"/>
        <family val="2"/>
        <scheme val="minor"/>
      </rPr>
      <t> </t>
    </r>
  </si>
  <si>
    <t>&lt; 6 l/s per m2</t>
  </si>
  <si>
    <t>minder dan 19˚C (operatieve temperatuur)</t>
  </si>
  <si>
    <t>minder dan 300 lux op vloerniveau</t>
  </si>
  <si>
    <t>Minder dan klasse 2 (visual Contact with te outside uit NEN-EN-14501) </t>
  </si>
  <si>
    <t>anders</t>
  </si>
  <si>
    <r>
      <t xml:space="preserve">geluidswering minimaal 25 dB </t>
    </r>
    <r>
      <rPr>
        <vertAlign val="superscript"/>
        <sz val="11"/>
        <rFont val="Calibri"/>
        <family val="2"/>
        <scheme val="minor"/>
      </rPr>
      <t>1</t>
    </r>
  </si>
  <si>
    <r>
      <t xml:space="preserve">geluidswering minimaal 20 dB </t>
    </r>
    <r>
      <rPr>
        <vertAlign val="superscript"/>
        <sz val="11"/>
        <rFont val="Calibri"/>
        <family val="2"/>
        <scheme val="minor"/>
      </rPr>
      <t>2</t>
    </r>
  </si>
  <si>
    <r>
      <t>&gt; 3,5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K/W </t>
    </r>
  </si>
  <si>
    <r>
      <t>3 – 2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K/W </t>
    </r>
  </si>
  <si>
    <r>
      <t>&lt; 2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K/W </t>
    </r>
  </si>
  <si>
    <r>
      <t>&gt; 4,5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K/W </t>
    </r>
  </si>
  <si>
    <r>
      <t xml:space="preserve"> 4,5 - 3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K/W </t>
    </r>
  </si>
  <si>
    <r>
      <t>&lt;3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K/W </t>
    </r>
  </si>
  <si>
    <r>
      <t>&gt; 6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K/W </t>
    </r>
  </si>
  <si>
    <r>
      <t xml:space="preserve"> 4,5 – 6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K/W </t>
    </r>
  </si>
  <si>
    <r>
      <t>&lt;4,5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K/W </t>
    </r>
  </si>
  <si>
    <t>950 – 1200 ppm CO2 concentratie </t>
  </si>
  <si>
    <t>&gt; 1200 ppm</t>
  </si>
  <si>
    <r>
      <t>minimaal 6 l/s per 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 </t>
    </r>
  </si>
  <si>
    <t>minimaal 9 l/s per m2</t>
  </si>
  <si>
    <r>
      <t>max 800 ppm 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concentratie </t>
    </r>
  </si>
  <si>
    <r>
      <t>800 – max 950 ppm CO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concentratie </t>
    </r>
  </si>
  <si>
    <t>minimaal 21˚C (operatieve temperatuur) </t>
  </si>
  <si>
    <t>minimaal 19˚C (operatieve temperatuur) </t>
  </si>
  <si>
    <t>minimaan 750 lux op vloerniveau </t>
  </si>
  <si>
    <t>minimaal 300 lux op vloerniveau </t>
  </si>
  <si>
    <t>minimaal 500 lux op vloerniveau </t>
  </si>
  <si>
    <t>minimaal klasse 3 (visual Contact with te outside uit NEN-EN-14501) </t>
  </si>
  <si>
    <t>minimaal klasse 3 (Glare control uit NEN-EN-14501) </t>
  </si>
  <si>
    <t>minimaal klasse 2 (visual Contact with te outside uit NEN-EN-14501) </t>
  </si>
  <si>
    <t xml:space="preserve">Totaal: </t>
  </si>
  <si>
    <t>nagalmtijd (T3) bedraagt maximaal 0,4 s </t>
  </si>
  <si>
    <t>nagalmtijd (T3) bedraagt maximaal 0,8 s</t>
  </si>
  <si>
    <t>nagalmtijd (T3) bedraagt meer dan 0,8 s</t>
  </si>
  <si>
    <t>Waardering</t>
  </si>
  <si>
    <t>Score (genormaliseerd)</t>
  </si>
  <si>
    <r>
      <t>100% Operatieve temperatuur winter</t>
    </r>
    <r>
      <rPr>
        <sz val="8"/>
        <color theme="1"/>
        <rFont val="Calibri"/>
        <family val="2"/>
        <scheme val="minor"/>
      </rPr>
      <t> </t>
    </r>
  </si>
  <si>
    <t>Auteur:</t>
  </si>
  <si>
    <t>Team Inkoop gemeente Hilversum</t>
  </si>
  <si>
    <t xml:space="preserve">Datum: </t>
  </si>
  <si>
    <t>Naam aanbesteding:</t>
  </si>
  <si>
    <t>Realisatie tijdelijke sportfaciliteiten op het Arenapark te Hilversum</t>
  </si>
  <si>
    <t>Kenmerk:</t>
  </si>
  <si>
    <t>Bijlage 5 - Invulformulier Gunningscriterium K-2</t>
  </si>
  <si>
    <t xml:space="preserve"> &gt; A </t>
  </si>
  <si>
    <t>nagalmtijd (T3) bedraagt maximaal 0,6 s </t>
  </si>
  <si>
    <t>minimaal 20˚C (operatieve temperatuur) </t>
  </si>
  <si>
    <r>
      <t>60% Energieprestatie</t>
    </r>
    <r>
      <rPr>
        <sz val="11"/>
        <color rgb="FF0078D4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 </t>
    </r>
  </si>
  <si>
    <t>A tot B  </t>
  </si>
  <si>
    <t>40% Thermische isolatie gebouwschil </t>
  </si>
  <si>
    <t>60% Luchtverversing </t>
  </si>
  <si>
    <t>Operatieve temperatuur winter </t>
  </si>
  <si>
    <t>70% Kunstlicht </t>
  </si>
  <si>
    <t>30% Helderheidswering </t>
  </si>
  <si>
    <t>40% Geluidwering van de gevel </t>
  </si>
  <si>
    <r>
      <t>De geluidwering van de gevel (GA) is gelijk aan het verschil tussen de geluidbelasting op de gevel en 33</t>
    </r>
    <r>
      <rPr>
        <i/>
        <vertAlign val="superscript"/>
        <sz val="11"/>
        <color rgb="FF0078D4"/>
        <rFont val="Calibri"/>
        <family val="2"/>
        <scheme val="minor"/>
      </rPr>
      <t>(1)</t>
    </r>
    <r>
      <rPr>
        <i/>
        <sz val="11"/>
        <color rgb="FF0078D4"/>
        <rFont val="Calibri"/>
        <family val="2"/>
        <scheme val="minor"/>
      </rPr>
      <t xml:space="preserve"> of 28 </t>
    </r>
    <r>
      <rPr>
        <i/>
        <vertAlign val="superscript"/>
        <sz val="11"/>
        <color rgb="FF0078D4"/>
        <rFont val="Calibri"/>
        <family val="2"/>
        <scheme val="minor"/>
      </rPr>
      <t>(2)</t>
    </r>
    <r>
      <rPr>
        <i/>
        <sz val="11"/>
        <color rgb="FF0078D4"/>
        <rFont val="Calibri"/>
        <family val="2"/>
        <scheme val="minor"/>
      </rPr>
      <t>  dB</t>
    </r>
    <r>
      <rPr>
        <sz val="11"/>
        <color rgb="FF0078D4"/>
        <rFont val="Calibri"/>
        <family val="2"/>
        <scheme val="minor"/>
      </rPr>
      <t> </t>
    </r>
  </si>
  <si>
    <t>Score (genorm.)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</si>
</sst>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5" x14ac:knownFonts="1">
    <font>
      <sz val="11"/>
      <color theme="1"/>
      <name val="Calibri"/>
      <family val="2"/>
      <scheme val="minor"/>
    </font>
    <font>
      <sz val="11"/>
      <color rgb="FF0078D4"/>
      <name val="Calibri"/>
      <family val="2"/>
      <scheme val="minor"/>
    </font>
    <font>
      <sz val="11"/>
      <color rgb="FF0078D4"/>
      <name val="Times New Roman"/>
      <family val="1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1"/>
      <scheme val="minor"/>
    </font>
    <font>
      <sz val="11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vertAlign val="superscript"/>
      <sz val="11"/>
      <color rgb="FF0078D4"/>
      <name val="Calibri"/>
      <family val="2"/>
      <scheme val="minor"/>
    </font>
    <font>
      <i/>
      <sz val="11"/>
      <color rgb="FF0078D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68">
    <xf numFmtId="0" fontId="0" fillId="0" borderId="0" xfId="0"/>
    <xf numFmtId="0" fontId="4" fillId="3" borderId="0" xfId="0" applyFont="1" applyFill="1"/>
    <xf numFmtId="0" fontId="5" fillId="0" borderId="0" xfId="0" applyFont="1"/>
    <xf numFmtId="10" fontId="0" fillId="0" borderId="0" xfId="1" applyNumberFormat="1" applyFont="1"/>
    <xf numFmtId="10" fontId="10" fillId="0" borderId="0" xfId="1" applyNumberFormat="1" applyFont="1" applyAlignment="1">
      <alignment horizontal="left"/>
    </xf>
    <xf numFmtId="0" fontId="0" fillId="4" borderId="1" xfId="0" applyFill="1" applyBorder="1"/>
    <xf numFmtId="0" fontId="0" fillId="4" borderId="2" xfId="0" applyFill="1" applyBorder="1"/>
    <xf numFmtId="0" fontId="0" fillId="5" borderId="4" xfId="0" applyFill="1" applyBorder="1" applyAlignment="1">
      <alignment horizontal="right"/>
    </xf>
    <xf numFmtId="0" fontId="0" fillId="5" borderId="0" xfId="0" applyFill="1" applyBorder="1"/>
    <xf numFmtId="0" fontId="0" fillId="0" borderId="0" xfId="0" applyBorder="1"/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/>
    <xf numFmtId="0" fontId="0" fillId="5" borderId="9" xfId="0" applyFill="1" applyBorder="1"/>
    <xf numFmtId="0" fontId="0" fillId="0" borderId="9" xfId="0" applyBorder="1"/>
    <xf numFmtId="0" fontId="0" fillId="0" borderId="10" xfId="0" applyBorder="1"/>
    <xf numFmtId="0" fontId="0" fillId="5" borderId="11" xfId="0" applyFill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6" xfId="0" applyBorder="1"/>
    <xf numFmtId="0" fontId="0" fillId="2" borderId="1" xfId="0" applyFill="1" applyBorder="1"/>
    <xf numFmtId="0" fontId="0" fillId="0" borderId="2" xfId="0" applyBorder="1"/>
    <xf numFmtId="0" fontId="0" fillId="0" borderId="13" xfId="0" applyBorder="1" applyAlignment="1">
      <alignment horizontal="right"/>
    </xf>
    <xf numFmtId="0" fontId="0" fillId="6" borderId="10" xfId="0" applyFill="1" applyBorder="1" applyProtection="1">
      <protection locked="0"/>
    </xf>
    <xf numFmtId="0" fontId="5" fillId="6" borderId="0" xfId="0" applyFont="1" applyFill="1" applyBorder="1" applyProtection="1">
      <protection locked="0"/>
    </xf>
    <xf numFmtId="0" fontId="5" fillId="6" borderId="7" xfId="0" applyFont="1" applyFill="1" applyBorder="1" applyProtection="1">
      <protection locked="0"/>
    </xf>
    <xf numFmtId="0" fontId="7" fillId="6" borderId="10" xfId="0" applyFont="1" applyFill="1" applyBorder="1" applyProtection="1">
      <protection locked="0"/>
    </xf>
    <xf numFmtId="0" fontId="5" fillId="6" borderId="10" xfId="0" applyFont="1" applyFill="1" applyBorder="1" applyProtection="1">
      <protection locked="0"/>
    </xf>
    <xf numFmtId="0" fontId="11" fillId="0" borderId="0" xfId="0" applyFont="1" applyAlignment="1">
      <alignment vertical="center"/>
    </xf>
    <xf numFmtId="15" fontId="11" fillId="0" borderId="0" xfId="0" applyNumberFormat="1" applyFont="1" applyAlignment="1">
      <alignment vertical="center"/>
    </xf>
    <xf numFmtId="0" fontId="11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left" vertical="center"/>
    </xf>
    <xf numFmtId="2" fontId="0" fillId="0" borderId="14" xfId="0" applyNumberFormat="1" applyBorder="1"/>
    <xf numFmtId="2" fontId="0" fillId="0" borderId="12" xfId="0" applyNumberFormat="1" applyBorder="1"/>
    <xf numFmtId="2" fontId="0" fillId="0" borderId="5" xfId="0" applyNumberFormat="1" applyBorder="1"/>
    <xf numFmtId="2" fontId="0" fillId="0" borderId="8" xfId="0" applyNumberFormat="1" applyBorder="1"/>
    <xf numFmtId="2" fontId="0" fillId="4" borderId="3" xfId="0" applyNumberFormat="1" applyFill="1" applyBorder="1"/>
    <xf numFmtId="2" fontId="0" fillId="0" borderId="3" xfId="0" applyNumberFormat="1" applyBorder="1"/>
    <xf numFmtId="10" fontId="8" fillId="0" borderId="0" xfId="1" applyNumberFormat="1" applyFont="1"/>
    <xf numFmtId="0" fontId="8" fillId="0" borderId="0" xfId="0" applyFont="1"/>
    <xf numFmtId="0" fontId="8" fillId="4" borderId="0" xfId="0" applyFont="1" applyFill="1"/>
    <xf numFmtId="0" fontId="8" fillId="5" borderId="0" xfId="0" applyFont="1" applyFill="1" applyAlignment="1">
      <alignment horizontal="right"/>
    </xf>
    <xf numFmtId="0" fontId="8" fillId="5" borderId="0" xfId="0" applyFont="1" applyFill="1"/>
    <xf numFmtId="0" fontId="8" fillId="0" borderId="0" xfId="0" applyFont="1" applyAlignment="1">
      <alignment horizontal="right"/>
    </xf>
    <xf numFmtId="0" fontId="0" fillId="4" borderId="2" xfId="0" applyFill="1" applyBorder="1" applyAlignment="1">
      <alignment horizontal="right"/>
    </xf>
    <xf numFmtId="0" fontId="0" fillId="4" borderId="3" xfId="0" applyFill="1" applyBorder="1" applyAlignment="1">
      <alignment horizontal="center" wrapText="1"/>
    </xf>
    <xf numFmtId="2" fontId="8" fillId="0" borderId="0" xfId="0" applyNumberFormat="1" applyFont="1"/>
    <xf numFmtId="0" fontId="4" fillId="3" borderId="15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left" vertical="center" indent="2"/>
    </xf>
    <xf numFmtId="14" fontId="0" fillId="0" borderId="5" xfId="0" applyNumberFormat="1" applyBorder="1" applyAlignment="1">
      <alignment horizontal="left" vertical="center" indent="2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indent="2"/>
    </xf>
    <xf numFmtId="0" fontId="4" fillId="3" borderId="16" xfId="0" applyFont="1" applyFill="1" applyBorder="1" applyAlignment="1">
      <alignment horizontal="right"/>
    </xf>
    <xf numFmtId="2" fontId="4" fillId="3" borderId="17" xfId="0" applyNumberFormat="1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2171700</xdr:colOff>
      <xdr:row>0</xdr:row>
      <xdr:rowOff>381000</xdr:rowOff>
    </xdr:from>
    <xdr:to>
      <xdr:col>1</xdr:col>
      <xdr:colOff>2209800</xdr:colOff>
      <xdr:row>0</xdr:row>
      <xdr:rowOff>1026795</xdr:rowOff>
    </xdr:to>
    <xdr:pic>
      <xdr:nvPicPr>
        <xdr:cNvPr id="4" name="Afbeelding 6" descr="Logo, Hilversum">
          <a:extLst>
            <a:ext uri="{FF2B5EF4-FFF2-40B4-BE49-F238E27FC236}">
              <a16:creationId xmlns:a16="http://schemas.microsoft.com/office/drawing/2014/main" id="{E1DE2300-F6EA-4A49-AF8A-62C9AA77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381000"/>
          <a:ext cx="2240280" cy="645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workbookViewId="0">
      <selection activeCell="C12" sqref="C12"/>
    </sheetView>
  </sheetViews>
  <sheetFormatPr defaultRowHeight="14.4" x14ac:dyDescent="0.3"/>
  <cols>
    <col min="1" max="1" width="8.88671875" style="3"/>
    <col min="2" max="2" width="35.77734375" customWidth="1"/>
    <col min="3" max="3" width="71.21875" bestFit="1" customWidth="1"/>
    <col min="5" max="5" width="9.44140625" bestFit="1" customWidth="1"/>
  </cols>
  <sheetData>
    <row r="1" spans="1:5" x14ac:dyDescent="0.3">
      <c r="A1" s="43"/>
      <c r="B1" s="1" t="s">
        <v>15</v>
      </c>
      <c r="C1" s="1"/>
      <c r="D1" s="1">
        <v>250</v>
      </c>
      <c r="E1" s="44"/>
    </row>
    <row r="2" spans="1:5" x14ac:dyDescent="0.3">
      <c r="A2" s="43"/>
      <c r="B2" s="44"/>
      <c r="C2" s="44"/>
      <c r="D2" s="44"/>
      <c r="E2" s="44"/>
    </row>
    <row r="3" spans="1:5" x14ac:dyDescent="0.3">
      <c r="A3" s="4">
        <v>0.5</v>
      </c>
      <c r="B3" s="45" t="s">
        <v>16</v>
      </c>
      <c r="C3" s="45"/>
      <c r="D3" s="45" t="s">
        <v>55</v>
      </c>
      <c r="E3" s="44" t="s">
        <v>56</v>
      </c>
    </row>
    <row r="4" spans="1:5" x14ac:dyDescent="0.3">
      <c r="A4" s="43">
        <v>0.6</v>
      </c>
      <c r="B4" s="46" t="s">
        <v>68</v>
      </c>
      <c r="C4" s="47"/>
      <c r="D4" s="44"/>
      <c r="E4" s="44"/>
    </row>
    <row r="5" spans="1:5" x14ac:dyDescent="0.3">
      <c r="A5" s="43"/>
      <c r="B5" s="48" t="s">
        <v>12</v>
      </c>
      <c r="C5" s="44" t="s">
        <v>65</v>
      </c>
      <c r="D5" s="44">
        <v>10</v>
      </c>
      <c r="E5" s="44">
        <f>D5/10*$A$3*$A$4*$D$1</f>
        <v>75</v>
      </c>
    </row>
    <row r="6" spans="1:5" x14ac:dyDescent="0.3">
      <c r="A6" s="43"/>
      <c r="B6" s="44"/>
      <c r="C6" s="44" t="s">
        <v>69</v>
      </c>
      <c r="D6" s="44">
        <v>5</v>
      </c>
      <c r="E6" s="44">
        <f t="shared" ref="E6:E7" si="0">D6/10*$A$3*$A$4*$D$1</f>
        <v>37.5</v>
      </c>
    </row>
    <row r="7" spans="1:5" x14ac:dyDescent="0.3">
      <c r="A7" s="43"/>
      <c r="B7" s="44"/>
      <c r="C7" s="44" t="s">
        <v>13</v>
      </c>
      <c r="D7" s="44">
        <v>3</v>
      </c>
      <c r="E7" s="44">
        <f t="shared" si="0"/>
        <v>22.5</v>
      </c>
    </row>
    <row r="8" spans="1:5" x14ac:dyDescent="0.3">
      <c r="A8" s="43"/>
      <c r="B8" s="44"/>
      <c r="C8" s="2" t="s">
        <v>14</v>
      </c>
      <c r="D8" s="44">
        <v>1</v>
      </c>
      <c r="E8" s="44">
        <f>D8/10*$A$3*$A$4*$D$1</f>
        <v>7.5</v>
      </c>
    </row>
    <row r="9" spans="1:5" x14ac:dyDescent="0.3">
      <c r="A9" s="43">
        <v>0.4</v>
      </c>
      <c r="B9" s="46" t="s">
        <v>70</v>
      </c>
      <c r="C9" s="47"/>
      <c r="D9" s="44"/>
      <c r="E9" s="44"/>
    </row>
    <row r="10" spans="1:5" ht="16.2" x14ac:dyDescent="0.3">
      <c r="A10" s="43">
        <f>1/3</f>
        <v>0.33333333333333331</v>
      </c>
      <c r="B10" s="48" t="s">
        <v>8</v>
      </c>
      <c r="C10" s="2" t="s">
        <v>28</v>
      </c>
      <c r="D10" s="44">
        <v>10</v>
      </c>
      <c r="E10" s="51">
        <f>(D10/10*$A$3*$A$9*$D$1)*A10</f>
        <v>16.666666666666664</v>
      </c>
    </row>
    <row r="11" spans="1:5" ht="16.2" x14ac:dyDescent="0.3">
      <c r="A11" s="43"/>
      <c r="B11" s="44"/>
      <c r="C11" s="2" t="s">
        <v>29</v>
      </c>
      <c r="D11" s="44">
        <v>5</v>
      </c>
      <c r="E11" s="51">
        <f>(D11/10*$A$3*$A$9*$D$1)*A10</f>
        <v>8.3333333333333321</v>
      </c>
    </row>
    <row r="12" spans="1:5" ht="16.2" x14ac:dyDescent="0.3">
      <c r="A12" s="43"/>
      <c r="B12" s="44"/>
      <c r="C12" s="2" t="s">
        <v>30</v>
      </c>
      <c r="D12" s="44">
        <v>3</v>
      </c>
      <c r="E12" s="51">
        <f>(D12/10*$A$3*$A$9*$D$1)*A10</f>
        <v>5</v>
      </c>
    </row>
    <row r="13" spans="1:5" ht="16.2" x14ac:dyDescent="0.3">
      <c r="A13" s="43">
        <f>1/3</f>
        <v>0.33333333333333331</v>
      </c>
      <c r="B13" s="48" t="s">
        <v>9</v>
      </c>
      <c r="C13" s="2" t="s">
        <v>31</v>
      </c>
      <c r="D13" s="44">
        <v>10</v>
      </c>
      <c r="E13" s="51">
        <f>(D13/10*$A$3*$A$9*$D$1)*A13</f>
        <v>16.666666666666664</v>
      </c>
    </row>
    <row r="14" spans="1:5" ht="16.2" x14ac:dyDescent="0.3">
      <c r="A14" s="43"/>
      <c r="B14" s="48"/>
      <c r="C14" s="2" t="s">
        <v>32</v>
      </c>
      <c r="D14" s="44">
        <v>5</v>
      </c>
      <c r="E14" s="51">
        <f>(D14/10*$A$3*$A$9*$D$1)*A13</f>
        <v>8.3333333333333321</v>
      </c>
    </row>
    <row r="15" spans="1:5" ht="16.2" x14ac:dyDescent="0.3">
      <c r="A15" s="43"/>
      <c r="B15" s="48"/>
      <c r="C15" s="2" t="s">
        <v>33</v>
      </c>
      <c r="D15" s="44">
        <v>3</v>
      </c>
      <c r="E15" s="51">
        <f>(D15/10*$A$3*$A$9*$D$1)*A13</f>
        <v>5</v>
      </c>
    </row>
    <row r="16" spans="1:5" ht="16.2" x14ac:dyDescent="0.3">
      <c r="A16" s="43">
        <f>1/3</f>
        <v>0.33333333333333331</v>
      </c>
      <c r="B16" s="48" t="s">
        <v>10</v>
      </c>
      <c r="C16" s="2" t="s">
        <v>34</v>
      </c>
      <c r="D16" s="44">
        <v>10</v>
      </c>
      <c r="E16" s="51">
        <f>(D16/10*$A$3*$A$9*$D$1)*A16</f>
        <v>16.666666666666664</v>
      </c>
    </row>
    <row r="17" spans="1:5" ht="16.2" x14ac:dyDescent="0.3">
      <c r="A17" s="43"/>
      <c r="B17" s="44"/>
      <c r="C17" s="2" t="s">
        <v>35</v>
      </c>
      <c r="D17" s="44">
        <v>5</v>
      </c>
      <c r="E17" s="51">
        <f>(D17/10*$A$3*$A$9*$D$1)*A16</f>
        <v>8.3333333333333321</v>
      </c>
    </row>
    <row r="18" spans="1:5" ht="16.2" x14ac:dyDescent="0.3">
      <c r="A18" s="43"/>
      <c r="B18" s="44"/>
      <c r="C18" s="2" t="s">
        <v>36</v>
      </c>
      <c r="D18" s="44">
        <v>3</v>
      </c>
      <c r="E18" s="51">
        <f>(D18/10*$A$3*$A$9*$D$1)*A16</f>
        <v>5</v>
      </c>
    </row>
    <row r="19" spans="1:5" x14ac:dyDescent="0.3">
      <c r="A19" s="4">
        <v>0.125</v>
      </c>
      <c r="B19" s="45" t="s">
        <v>17</v>
      </c>
      <c r="C19" s="45"/>
      <c r="D19" s="45"/>
      <c r="E19" s="44"/>
    </row>
    <row r="20" spans="1:5" x14ac:dyDescent="0.3">
      <c r="A20" s="43">
        <v>0.6</v>
      </c>
      <c r="B20" s="46" t="s">
        <v>71</v>
      </c>
      <c r="C20" s="47"/>
      <c r="D20" s="44"/>
      <c r="E20" s="44"/>
    </row>
    <row r="21" spans="1:5" ht="15.6" x14ac:dyDescent="0.35">
      <c r="A21" s="43"/>
      <c r="B21" s="48"/>
      <c r="C21" s="2" t="s">
        <v>41</v>
      </c>
      <c r="D21" s="44">
        <v>10</v>
      </c>
      <c r="E21" s="44">
        <f>D21/10*$A$19*$A$20*$D$1</f>
        <v>18.75</v>
      </c>
    </row>
    <row r="22" spans="1:5" ht="15.6" x14ac:dyDescent="0.35">
      <c r="A22" s="43"/>
      <c r="B22" s="44"/>
      <c r="C22" s="2" t="s">
        <v>42</v>
      </c>
      <c r="D22" s="44">
        <v>5</v>
      </c>
      <c r="E22" s="44">
        <f>D22/10*$A$19*$A$20*$D$1</f>
        <v>9.375</v>
      </c>
    </row>
    <row r="23" spans="1:5" x14ac:dyDescent="0.3">
      <c r="A23" s="43"/>
      <c r="B23" s="44"/>
      <c r="C23" s="2" t="s">
        <v>37</v>
      </c>
      <c r="D23" s="44">
        <v>3</v>
      </c>
      <c r="E23" s="44">
        <f>D23/10*$A$19*$A$20*$D$1</f>
        <v>5.625</v>
      </c>
    </row>
    <row r="24" spans="1:5" x14ac:dyDescent="0.3">
      <c r="A24" s="43"/>
      <c r="B24" s="44"/>
      <c r="C24" s="2" t="s">
        <v>38</v>
      </c>
      <c r="D24" s="44">
        <v>0</v>
      </c>
      <c r="E24" s="44">
        <f>D24/10*$A$19*$A$20*$D$1</f>
        <v>0</v>
      </c>
    </row>
    <row r="25" spans="1:5" x14ac:dyDescent="0.3">
      <c r="A25" s="43">
        <v>0.4</v>
      </c>
      <c r="B25" s="46" t="s">
        <v>3</v>
      </c>
      <c r="C25" s="47"/>
      <c r="D25" s="44"/>
      <c r="E25" s="44"/>
    </row>
    <row r="26" spans="1:5" x14ac:dyDescent="0.3">
      <c r="A26" s="43"/>
      <c r="B26" s="48" t="s">
        <v>11</v>
      </c>
      <c r="C26" s="2" t="s">
        <v>40</v>
      </c>
      <c r="D26" s="44">
        <v>10</v>
      </c>
      <c r="E26" s="44">
        <f>D26/10*$A$19*$A$25*$D$1</f>
        <v>12.5</v>
      </c>
    </row>
    <row r="27" spans="1:5" ht="16.2" x14ac:dyDescent="0.3">
      <c r="A27" s="43"/>
      <c r="B27" s="44"/>
      <c r="C27" s="2" t="s">
        <v>39</v>
      </c>
      <c r="D27" s="44">
        <v>5</v>
      </c>
      <c r="E27" s="44">
        <f>D27/10*$A$19*$A$25*$D$1</f>
        <v>6.25</v>
      </c>
    </row>
    <row r="28" spans="1:5" x14ac:dyDescent="0.3">
      <c r="A28" s="43"/>
      <c r="B28" s="44"/>
      <c r="C28" s="2" t="s">
        <v>21</v>
      </c>
      <c r="D28" s="44">
        <v>0</v>
      </c>
      <c r="E28" s="44">
        <f>D28/10*$A$19*$A$25*$D$1</f>
        <v>0</v>
      </c>
    </row>
    <row r="29" spans="1:5" x14ac:dyDescent="0.3">
      <c r="A29" s="4">
        <v>6.25E-2</v>
      </c>
      <c r="B29" s="45" t="s">
        <v>18</v>
      </c>
      <c r="C29" s="45"/>
      <c r="D29" s="45"/>
      <c r="E29" s="44"/>
    </row>
    <row r="30" spans="1:5" x14ac:dyDescent="0.3">
      <c r="A30" s="43">
        <v>1</v>
      </c>
      <c r="B30" s="46" t="s">
        <v>72</v>
      </c>
      <c r="C30" s="47"/>
      <c r="D30" s="44"/>
      <c r="E30" s="44"/>
    </row>
    <row r="31" spans="1:5" x14ac:dyDescent="0.3">
      <c r="A31" s="43"/>
      <c r="B31" s="44"/>
      <c r="C31" s="2" t="s">
        <v>43</v>
      </c>
      <c r="D31" s="44">
        <v>10</v>
      </c>
      <c r="E31" s="44">
        <f>D31/10*$A$29*$A$30*$D$1</f>
        <v>15.625</v>
      </c>
    </row>
    <row r="32" spans="1:5" x14ac:dyDescent="0.3">
      <c r="A32" s="43"/>
      <c r="B32" s="44"/>
      <c r="C32" s="44" t="s">
        <v>67</v>
      </c>
      <c r="D32" s="44">
        <v>5</v>
      </c>
      <c r="E32" s="44">
        <f>D32/10*$A$29*$A$30*$D$1</f>
        <v>7.8125</v>
      </c>
    </row>
    <row r="33" spans="1:5" x14ac:dyDescent="0.3">
      <c r="A33" s="43"/>
      <c r="B33" s="44"/>
      <c r="C33" s="44" t="s">
        <v>44</v>
      </c>
      <c r="D33" s="44">
        <v>3</v>
      </c>
      <c r="E33" s="44">
        <f>D33/10*$A$29*$A$30*$D$1</f>
        <v>4.6875</v>
      </c>
    </row>
    <row r="34" spans="1:5" x14ac:dyDescent="0.3">
      <c r="A34" s="43"/>
      <c r="B34" s="44"/>
      <c r="C34" s="44" t="s">
        <v>22</v>
      </c>
      <c r="D34" s="44">
        <v>0</v>
      </c>
      <c r="E34" s="44">
        <f>D34/10*$A$29*$A$30*$D$1</f>
        <v>0</v>
      </c>
    </row>
    <row r="35" spans="1:5" x14ac:dyDescent="0.3">
      <c r="A35" s="4">
        <v>6.25E-2</v>
      </c>
      <c r="B35" s="45" t="s">
        <v>19</v>
      </c>
      <c r="C35" s="45"/>
      <c r="D35" s="45"/>
      <c r="E35" s="44"/>
    </row>
    <row r="36" spans="1:5" x14ac:dyDescent="0.3">
      <c r="A36" s="43">
        <v>0.7</v>
      </c>
      <c r="B36" s="46" t="s">
        <v>73</v>
      </c>
      <c r="C36" s="47"/>
      <c r="D36" s="44"/>
      <c r="E36" s="44"/>
    </row>
    <row r="37" spans="1:5" x14ac:dyDescent="0.3">
      <c r="A37" s="43"/>
      <c r="B37" s="44"/>
      <c r="C37" s="2" t="s">
        <v>45</v>
      </c>
      <c r="D37" s="44">
        <v>10</v>
      </c>
      <c r="E37" s="44">
        <f>D37/10*$A$35*$A$36*$D$1</f>
        <v>10.9375</v>
      </c>
    </row>
    <row r="38" spans="1:5" x14ac:dyDescent="0.3">
      <c r="A38" s="43"/>
      <c r="B38" s="44"/>
      <c r="C38" s="2" t="s">
        <v>47</v>
      </c>
      <c r="D38" s="44">
        <v>5</v>
      </c>
      <c r="E38" s="44">
        <f>D38/10*$A$35*$A$36*$D$1</f>
        <v>5.46875</v>
      </c>
    </row>
    <row r="39" spans="1:5" x14ac:dyDescent="0.3">
      <c r="A39" s="43"/>
      <c r="B39" s="44"/>
      <c r="C39" s="2" t="s">
        <v>46</v>
      </c>
      <c r="D39" s="44">
        <v>3</v>
      </c>
      <c r="E39" s="44">
        <f>D39/10*$A$35*$A$36*$D$1</f>
        <v>3.28125</v>
      </c>
    </row>
    <row r="40" spans="1:5" x14ac:dyDescent="0.3">
      <c r="A40" s="43"/>
      <c r="B40" s="44"/>
      <c r="C40" s="2" t="s">
        <v>23</v>
      </c>
      <c r="D40" s="44">
        <v>0</v>
      </c>
      <c r="E40" s="44">
        <f>D40/10*$A$35*$A$36*$D$1</f>
        <v>0</v>
      </c>
    </row>
    <row r="41" spans="1:5" x14ac:dyDescent="0.3">
      <c r="A41" s="43">
        <v>0.3</v>
      </c>
      <c r="B41" s="46" t="s">
        <v>74</v>
      </c>
      <c r="C41" s="47"/>
      <c r="D41" s="44"/>
      <c r="E41" s="44"/>
    </row>
    <row r="42" spans="1:5" x14ac:dyDescent="0.3">
      <c r="A42" s="43"/>
      <c r="B42" s="44"/>
      <c r="C42" s="2" t="s">
        <v>48</v>
      </c>
      <c r="D42" s="44">
        <v>10</v>
      </c>
      <c r="E42" s="44">
        <f>D42/10*$A$35*$A$41*$D$1</f>
        <v>4.6875</v>
      </c>
    </row>
    <row r="43" spans="1:5" x14ac:dyDescent="0.3">
      <c r="A43" s="43"/>
      <c r="B43" s="44"/>
      <c r="C43" s="2" t="s">
        <v>49</v>
      </c>
      <c r="D43" s="44">
        <v>5</v>
      </c>
      <c r="E43" s="44">
        <f>D43/10*$A$35*$A$41*$D$1</f>
        <v>2.34375</v>
      </c>
    </row>
    <row r="44" spans="1:5" x14ac:dyDescent="0.3">
      <c r="A44" s="43"/>
      <c r="B44" s="44"/>
      <c r="C44" s="2" t="s">
        <v>50</v>
      </c>
      <c r="D44" s="44">
        <v>3</v>
      </c>
      <c r="E44" s="44">
        <f>D44/10*$A$35*$A$41*$D$1</f>
        <v>1.40625</v>
      </c>
    </row>
    <row r="45" spans="1:5" x14ac:dyDescent="0.3">
      <c r="A45" s="43"/>
      <c r="B45" s="44"/>
      <c r="C45" s="2" t="s">
        <v>24</v>
      </c>
      <c r="D45" s="44">
        <v>0</v>
      </c>
      <c r="E45" s="44">
        <f>D45/10*$A$35*$A$41*$D$1</f>
        <v>0</v>
      </c>
    </row>
    <row r="46" spans="1:5" x14ac:dyDescent="0.3">
      <c r="A46" s="4">
        <v>0.25</v>
      </c>
      <c r="B46" s="45" t="s">
        <v>20</v>
      </c>
      <c r="C46" s="45"/>
      <c r="D46" s="45"/>
      <c r="E46" s="44"/>
    </row>
    <row r="47" spans="1:5" x14ac:dyDescent="0.3">
      <c r="A47" s="43">
        <v>0.4</v>
      </c>
      <c r="B47" s="46" t="s">
        <v>75</v>
      </c>
      <c r="C47" s="47"/>
      <c r="D47" s="44"/>
      <c r="E47" s="44"/>
    </row>
    <row r="48" spans="1:5" ht="16.2" x14ac:dyDescent="0.3">
      <c r="A48" s="43"/>
      <c r="B48" s="44"/>
      <c r="C48" s="2" t="s">
        <v>26</v>
      </c>
      <c r="D48" s="44">
        <v>10</v>
      </c>
      <c r="E48" s="44">
        <f>D48/10*$A$46*$A$47*$D$1</f>
        <v>25</v>
      </c>
    </row>
    <row r="49" spans="1:5" ht="16.2" x14ac:dyDescent="0.3">
      <c r="A49" s="43"/>
      <c r="B49" s="44"/>
      <c r="C49" s="2" t="s">
        <v>27</v>
      </c>
      <c r="D49" s="44">
        <v>5</v>
      </c>
      <c r="E49" s="44">
        <f>D49/10*$A$46*$A$47*$D$1</f>
        <v>12.5</v>
      </c>
    </row>
    <row r="50" spans="1:5" ht="16.2" x14ac:dyDescent="0.3">
      <c r="A50" s="43"/>
      <c r="B50" s="44"/>
      <c r="C50" s="44" t="s">
        <v>76</v>
      </c>
      <c r="D50" s="44">
        <v>3</v>
      </c>
      <c r="E50" s="44">
        <f>D50/10*$A$46*$A$47*$D$1</f>
        <v>7.5</v>
      </c>
    </row>
    <row r="51" spans="1:5" x14ac:dyDescent="0.3">
      <c r="A51" s="43"/>
      <c r="B51" s="44"/>
      <c r="C51" s="44" t="s">
        <v>25</v>
      </c>
      <c r="D51" s="44">
        <v>0</v>
      </c>
      <c r="E51" s="44">
        <f>D51/10*$A$46*$A$47*$D$1</f>
        <v>0</v>
      </c>
    </row>
    <row r="52" spans="1:5" x14ac:dyDescent="0.3">
      <c r="A52" s="43">
        <v>0.6</v>
      </c>
      <c r="B52" s="46" t="s">
        <v>7</v>
      </c>
      <c r="C52" s="47"/>
      <c r="D52" s="44"/>
      <c r="E52" s="44"/>
    </row>
    <row r="53" spans="1:5" x14ac:dyDescent="0.3">
      <c r="A53" s="43"/>
      <c r="B53" s="44"/>
      <c r="C53" s="2" t="s">
        <v>52</v>
      </c>
      <c r="D53" s="44">
        <v>10</v>
      </c>
      <c r="E53" s="44">
        <f>D53/10*$A$46*$A$52*$D$1</f>
        <v>37.5</v>
      </c>
    </row>
    <row r="54" spans="1:5" x14ac:dyDescent="0.3">
      <c r="A54" s="43"/>
      <c r="B54" s="44"/>
      <c r="C54" s="44" t="s">
        <v>66</v>
      </c>
      <c r="D54" s="44">
        <v>5</v>
      </c>
      <c r="E54" s="44">
        <f>D54/10*$A$46*$A$52*$D$1</f>
        <v>18.75</v>
      </c>
    </row>
    <row r="55" spans="1:5" x14ac:dyDescent="0.3">
      <c r="A55" s="43"/>
      <c r="B55" s="44"/>
      <c r="C55" s="44" t="s">
        <v>53</v>
      </c>
      <c r="D55" s="44">
        <v>3</v>
      </c>
      <c r="E55" s="44">
        <f>D55/10*$A$46*$A$52*$D$1</f>
        <v>11.25</v>
      </c>
    </row>
    <row r="56" spans="1:5" x14ac:dyDescent="0.3">
      <c r="A56" s="43"/>
      <c r="B56" s="44"/>
      <c r="C56" s="44" t="s">
        <v>54</v>
      </c>
      <c r="D56" s="44">
        <v>0</v>
      </c>
      <c r="E56" s="44">
        <f>D56/10*$A$46*$A$52*$D$1</f>
        <v>0</v>
      </c>
    </row>
  </sheetData>
  <sheetProtection algorithmName="SHA-512" hashValue="heM/hGr7t/OGIz18X6kbqUoYKqJRmEifSKhxBHAjg9CD0EN0jD8Z5KDJm/9BEjrHmCOzkzIqqsKSzFSHXl+95A==" saltValue="VcvG5ZVegNJXMqv0vvzZ3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CDA0-B979-45AE-BE7E-352DD7AC0F8C}">
  <dimension ref="A1:J35"/>
  <sheetViews>
    <sheetView tabSelected="1" workbookViewId="0">
      <selection activeCell="B30" sqref="B30"/>
    </sheetView>
  </sheetViews>
  <sheetFormatPr defaultRowHeight="14.4" x14ac:dyDescent="0.3"/>
  <cols>
    <col min="1" max="1" width="32.109375" bestFit="1" customWidth="1"/>
    <col min="2" max="2" width="46.33203125" customWidth="1"/>
    <col min="4" max="4" width="11.21875" customWidth="1"/>
  </cols>
  <sheetData>
    <row r="1" spans="1:10" ht="123.75" customHeight="1" x14ac:dyDescent="0.3">
      <c r="A1" s="55"/>
      <c r="B1" s="56"/>
      <c r="C1" s="56"/>
      <c r="D1" s="57"/>
      <c r="E1" s="32"/>
    </row>
    <row r="2" spans="1:10" ht="46.8" customHeight="1" x14ac:dyDescent="0.3">
      <c r="A2" s="58" t="s">
        <v>64</v>
      </c>
      <c r="B2" s="35"/>
      <c r="C2" s="35"/>
      <c r="D2" s="59"/>
      <c r="E2" s="33"/>
      <c r="G2" s="28"/>
      <c r="J2" s="28"/>
    </row>
    <row r="3" spans="1:10" ht="30" customHeight="1" x14ac:dyDescent="0.3">
      <c r="A3" s="60" t="s">
        <v>58</v>
      </c>
      <c r="B3" s="34" t="s">
        <v>59</v>
      </c>
      <c r="C3" s="34"/>
      <c r="D3" s="61"/>
      <c r="E3" s="9"/>
      <c r="G3" s="28"/>
      <c r="J3" s="29"/>
    </row>
    <row r="4" spans="1:10" ht="30" customHeight="1" x14ac:dyDescent="0.3">
      <c r="A4" s="60" t="s">
        <v>60</v>
      </c>
      <c r="B4" s="36">
        <v>45314</v>
      </c>
      <c r="C4" s="36"/>
      <c r="D4" s="62"/>
      <c r="E4" s="9"/>
      <c r="G4" s="28"/>
      <c r="H4" s="28"/>
    </row>
    <row r="5" spans="1:10" ht="30" customHeight="1" x14ac:dyDescent="0.3">
      <c r="A5" s="60" t="s">
        <v>61</v>
      </c>
      <c r="B5" s="34" t="s">
        <v>62</v>
      </c>
      <c r="C5" s="31"/>
      <c r="D5" s="61"/>
      <c r="E5" s="9"/>
      <c r="G5" s="30"/>
      <c r="I5" s="30"/>
    </row>
    <row r="6" spans="1:10" ht="30" customHeight="1" thickBot="1" x14ac:dyDescent="0.35">
      <c r="A6" s="63" t="s">
        <v>63</v>
      </c>
      <c r="B6" s="64">
        <v>1368561</v>
      </c>
      <c r="C6" s="64"/>
      <c r="D6" s="65"/>
      <c r="E6" s="9"/>
    </row>
    <row r="7" spans="1:10" ht="15" thickBot="1" x14ac:dyDescent="0.35">
      <c r="A7" s="52" t="s">
        <v>15</v>
      </c>
      <c r="B7" s="53"/>
      <c r="C7" s="53"/>
      <c r="D7" s="54">
        <v>250</v>
      </c>
    </row>
    <row r="8" spans="1:10" ht="28.2" customHeight="1" x14ac:dyDescent="0.3">
      <c r="A8" s="5" t="s">
        <v>16</v>
      </c>
      <c r="B8" s="6"/>
      <c r="C8" s="49" t="s">
        <v>55</v>
      </c>
      <c r="D8" s="50" t="s">
        <v>77</v>
      </c>
    </row>
    <row r="9" spans="1:10" x14ac:dyDescent="0.3">
      <c r="A9" s="16" t="s">
        <v>0</v>
      </c>
      <c r="B9" s="13"/>
      <c r="C9" s="14"/>
      <c r="D9" s="17"/>
    </row>
    <row r="10" spans="1:10" x14ac:dyDescent="0.3">
      <c r="A10" s="22" t="s">
        <v>12</v>
      </c>
      <c r="B10" s="23"/>
      <c r="C10" s="15" t="e">
        <f>VLOOKUP(B10,Lijsten!C5:D8,2,FALSE)</f>
        <v>#N/A</v>
      </c>
      <c r="D10" s="37" t="e">
        <f>VLOOKUP(B10,Lijsten!C5:E8,3,FALSE)</f>
        <v>#N/A</v>
      </c>
    </row>
    <row r="11" spans="1:10" x14ac:dyDescent="0.3">
      <c r="A11" s="16" t="s">
        <v>1</v>
      </c>
      <c r="B11" s="13"/>
      <c r="C11" s="14"/>
      <c r="D11" s="38"/>
    </row>
    <row r="12" spans="1:10" x14ac:dyDescent="0.3">
      <c r="A12" s="10" t="s">
        <v>8</v>
      </c>
      <c r="B12" s="24"/>
      <c r="C12" s="9" t="e">
        <f>VLOOKUP(B12,Lijsten!C10:D12,2,FALSE)</f>
        <v>#N/A</v>
      </c>
      <c r="D12" s="39" t="e">
        <f>VLOOKUP(B12,Lijsten!C10:E12,3,FALSE)</f>
        <v>#N/A</v>
      </c>
    </row>
    <row r="13" spans="1:10" x14ac:dyDescent="0.3">
      <c r="A13" s="10" t="s">
        <v>9</v>
      </c>
      <c r="B13" s="24"/>
      <c r="C13" s="9" t="e">
        <f>VLOOKUP(B13,Lijsten!C13:D15,2,FALSE)</f>
        <v>#N/A</v>
      </c>
      <c r="D13" s="39" t="e">
        <f>VLOOKUP(B13,Lijsten!C13:E15,3,FALSE)</f>
        <v>#N/A</v>
      </c>
    </row>
    <row r="14" spans="1:10" ht="15" thickBot="1" x14ac:dyDescent="0.35">
      <c r="A14" s="11" t="s">
        <v>10</v>
      </c>
      <c r="B14" s="25"/>
      <c r="C14" s="12" t="e">
        <f>VLOOKUP(B14,Lijsten!C16:D18,2,FALSE)</f>
        <v>#N/A</v>
      </c>
      <c r="D14" s="40" t="e">
        <f>VLOOKUP(B14,Lijsten!C16:E18,3,FALSE)</f>
        <v>#N/A</v>
      </c>
    </row>
    <row r="15" spans="1:10" x14ac:dyDescent="0.3">
      <c r="A15" s="5" t="s">
        <v>17</v>
      </c>
      <c r="B15" s="6"/>
      <c r="C15" s="6"/>
      <c r="D15" s="41"/>
    </row>
    <row r="16" spans="1:10" x14ac:dyDescent="0.3">
      <c r="A16" s="16" t="s">
        <v>2</v>
      </c>
      <c r="B16" s="13"/>
      <c r="C16" s="14"/>
      <c r="D16" s="38"/>
    </row>
    <row r="17" spans="1:4" x14ac:dyDescent="0.3">
      <c r="A17" s="22"/>
      <c r="B17" s="26"/>
      <c r="C17" s="15" t="e">
        <f>VLOOKUP(B17,Lijsten!C21:D24,2,FALSE)</f>
        <v>#N/A</v>
      </c>
      <c r="D17" s="37" t="e">
        <f>VLOOKUP(B17,Lijsten!C21:E24,3,FALSE)</f>
        <v>#N/A</v>
      </c>
    </row>
    <row r="18" spans="1:4" x14ac:dyDescent="0.3">
      <c r="A18" s="7" t="s">
        <v>3</v>
      </c>
      <c r="B18" s="8"/>
      <c r="C18" s="9"/>
      <c r="D18" s="39"/>
    </row>
    <row r="19" spans="1:4" ht="15" thickBot="1" x14ac:dyDescent="0.35">
      <c r="A19" s="11"/>
      <c r="B19" s="25"/>
      <c r="C19" s="12" t="e">
        <f>VLOOKUP(B19,Lijsten!C26:D28,2,FALSE)</f>
        <v>#N/A</v>
      </c>
      <c r="D19" s="40" t="e">
        <f>VLOOKUP(B19,Lijsten!C26:E28,3,FALSE)</f>
        <v>#N/A</v>
      </c>
    </row>
    <row r="20" spans="1:4" x14ac:dyDescent="0.3">
      <c r="A20" s="5" t="s">
        <v>18</v>
      </c>
      <c r="B20" s="6"/>
      <c r="C20" s="6"/>
      <c r="D20" s="41"/>
    </row>
    <row r="21" spans="1:4" x14ac:dyDescent="0.3">
      <c r="A21" s="16" t="s">
        <v>57</v>
      </c>
      <c r="B21" s="13"/>
      <c r="C21" s="14"/>
      <c r="D21" s="38"/>
    </row>
    <row r="22" spans="1:4" ht="15" thickBot="1" x14ac:dyDescent="0.35">
      <c r="A22" s="19"/>
      <c r="B22" s="25"/>
      <c r="C22" s="12" t="e">
        <f>VLOOKUP(B22,Lijsten!C31:D34,2,FALSE)</f>
        <v>#N/A</v>
      </c>
      <c r="D22" s="40" t="e">
        <f>VLOOKUP(B22,Lijsten!C31:E34,3,FALSE)</f>
        <v>#N/A</v>
      </c>
    </row>
    <row r="23" spans="1:4" x14ac:dyDescent="0.3">
      <c r="A23" s="20" t="s">
        <v>19</v>
      </c>
      <c r="B23" s="21"/>
      <c r="C23" s="21"/>
      <c r="D23" s="42"/>
    </row>
    <row r="24" spans="1:4" x14ac:dyDescent="0.3">
      <c r="A24" s="16" t="s">
        <v>4</v>
      </c>
      <c r="B24" s="13"/>
      <c r="C24" s="14"/>
      <c r="D24" s="38"/>
    </row>
    <row r="25" spans="1:4" x14ac:dyDescent="0.3">
      <c r="A25" s="18"/>
      <c r="B25" s="27"/>
      <c r="C25" s="15" t="e">
        <f>VLOOKUP(B25,Lijsten!C37:D40,2,FALSE)</f>
        <v>#N/A</v>
      </c>
      <c r="D25" s="37" t="e">
        <f>VLOOKUP(B25,Lijsten!C37:E40,3,FALSE)</f>
        <v>#N/A</v>
      </c>
    </row>
    <row r="26" spans="1:4" x14ac:dyDescent="0.3">
      <c r="A26" s="7" t="s">
        <v>5</v>
      </c>
      <c r="B26" s="8"/>
      <c r="C26" s="9"/>
      <c r="D26" s="39"/>
    </row>
    <row r="27" spans="1:4" ht="15" thickBot="1" x14ac:dyDescent="0.35">
      <c r="A27" s="19"/>
      <c r="B27" s="25"/>
      <c r="C27" s="12" t="e">
        <f>VLOOKUP(B27,Lijsten!C42:D45,2,FALSE)</f>
        <v>#N/A</v>
      </c>
      <c r="D27" s="40" t="e">
        <f>VLOOKUP(B27,Lijsten!C42:E45,3,FALSE)</f>
        <v>#N/A</v>
      </c>
    </row>
    <row r="28" spans="1:4" x14ac:dyDescent="0.3">
      <c r="A28" s="5" t="s">
        <v>20</v>
      </c>
      <c r="B28" s="6"/>
      <c r="C28" s="6"/>
      <c r="D28" s="41"/>
    </row>
    <row r="29" spans="1:4" x14ac:dyDescent="0.3">
      <c r="A29" s="16" t="s">
        <v>6</v>
      </c>
      <c r="B29" s="13"/>
      <c r="C29" s="14"/>
      <c r="D29" s="38"/>
    </row>
    <row r="30" spans="1:4" x14ac:dyDescent="0.3">
      <c r="A30" s="18"/>
      <c r="B30" s="27"/>
      <c r="C30" s="15" t="e">
        <f>VLOOKUP(B30,Lijsten!C48:D51,2,FALSE)</f>
        <v>#N/A</v>
      </c>
      <c r="D30" s="37" t="e">
        <f>VLOOKUP(B30,Lijsten!C48:E51,3,FALSE)</f>
        <v>#N/A</v>
      </c>
    </row>
    <row r="31" spans="1:4" x14ac:dyDescent="0.3">
      <c r="A31" s="7" t="s">
        <v>7</v>
      </c>
      <c r="B31" s="8"/>
      <c r="C31" s="9"/>
      <c r="D31" s="39"/>
    </row>
    <row r="32" spans="1:4" ht="15" thickBot="1" x14ac:dyDescent="0.35">
      <c r="A32" s="19"/>
      <c r="B32" s="25"/>
      <c r="C32" s="12" t="e">
        <f>VLOOKUP(B32,Lijsten!C53:D56,2,FALSE)</f>
        <v>#N/A</v>
      </c>
      <c r="D32" s="40" t="e">
        <f>VLOOKUP(B32,Lijsten!C53:E56,3,FALSE)</f>
        <v>#N/A</v>
      </c>
    </row>
    <row r="34" spans="1:4" ht="13.8" customHeight="1" thickBot="1" x14ac:dyDescent="0.35"/>
    <row r="35" spans="1:4" ht="15" thickBot="1" x14ac:dyDescent="0.35">
      <c r="A35" s="52"/>
      <c r="B35" s="66" t="s">
        <v>51</v>
      </c>
      <c r="C35" s="66"/>
      <c r="D35" s="67" t="e">
        <f>SUM(D9:D32)</f>
        <v>#N/A</v>
      </c>
    </row>
  </sheetData>
  <sheetProtection algorithmName="SHA-512" hashValue="1n8HJI+kT6b46D4rtJLs7TpLaos5sKS5sJgCQsRrYn8xE7aeRmfLnRXinHD+mRd9kTCFxol//10x8c8XlbqrSA==" saltValue="HLUy05Xu3kFNKR/fM7BxlA==" spinCount="100000" sheet="1" objects="1" scenarios="1" selectLockedCells="1"/>
  <mergeCells count="4">
    <mergeCell ref="A1:D1"/>
    <mergeCell ref="A2:D2"/>
    <mergeCell ref="B4:C4"/>
    <mergeCell ref="B35:C35"/>
  </mergeCells>
  <dataValidations count="11">
    <dataValidation type="list" allowBlank="1" showInputMessage="1" showErrorMessage="1" sqref="B10" xr:uid="{28DD8768-8DB2-4315-A7FA-7D0C56885F5D}">
      <formula1>Energieklasse</formula1>
    </dataValidation>
    <dataValidation type="list" allowBlank="1" showInputMessage="1" showErrorMessage="1" sqref="B12" xr:uid="{5AB0E93A-0DA5-49B6-BAAC-1A8FE6223D18}">
      <formula1>WaarderingVloer</formula1>
    </dataValidation>
    <dataValidation type="list" allowBlank="1" showInputMessage="1" showErrorMessage="1" sqref="B13" xr:uid="{E8656DF8-567B-4AD6-9582-63F1D9E537E1}">
      <formula1>WaarderingWand</formula1>
    </dataValidation>
    <dataValidation type="list" allowBlank="1" showInputMessage="1" showErrorMessage="1" sqref="B14" xr:uid="{D671A4BF-9A9E-4BDE-AB85-3FAEC0A7AE0C}">
      <formula1>WaarderingDak</formula1>
    </dataValidation>
    <dataValidation type="list" allowBlank="1" showInputMessage="1" showErrorMessage="1" sqref="B17" xr:uid="{8150C53F-18D1-4C00-A178-0199898D0FA4}">
      <formula1>Luchtverversing</formula1>
    </dataValidation>
    <dataValidation type="list" allowBlank="1" showInputMessage="1" showErrorMessage="1" sqref="B19" xr:uid="{8C2CF47F-433D-426B-9BFC-F027EDCD49DD}">
      <formula1>spuiventilatie</formula1>
    </dataValidation>
    <dataValidation type="list" allowBlank="1" showInputMessage="1" showErrorMessage="1" sqref="B22" xr:uid="{C1C86B76-AD10-4B58-B284-3E3F49F9C9A8}">
      <formula1>OTWinter</formula1>
    </dataValidation>
    <dataValidation type="list" allowBlank="1" showInputMessage="1" showErrorMessage="1" sqref="B25" xr:uid="{6EB3C4EA-83B5-43F6-9563-0C2313224BEB}">
      <formula1>Kunstlicht</formula1>
    </dataValidation>
    <dataValidation type="list" allowBlank="1" showInputMessage="1" showErrorMessage="1" sqref="B27" xr:uid="{1ED80033-68DE-4818-B95E-9779A922A786}">
      <formula1>Helderheidswering</formula1>
    </dataValidation>
    <dataValidation type="list" allowBlank="1" showInputMessage="1" showErrorMessage="1" sqref="B30" xr:uid="{9AB6E1C9-3235-408A-A3AE-17142B4C17D4}">
      <formula1>Geluidswering</formula1>
    </dataValidation>
    <dataValidation type="list" allowBlank="1" showInputMessage="1" showErrorMessage="1" sqref="B32" xr:uid="{0924BA5A-6A33-40C9-B2C3-17DE25D0B23D}">
      <formula1>Ruiteackoestiek</formula1>
    </dataValidation>
  </dataValidation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12</vt:i4>
      </vt:variant>
    </vt:vector>
  </HeadingPairs>
  <TitlesOfParts>
    <vt:vector size="14" baseType="lpstr">
      <vt:lpstr>Lijsten</vt:lpstr>
      <vt:lpstr>GC-K-2</vt:lpstr>
      <vt:lpstr>Energieklasse</vt:lpstr>
      <vt:lpstr>Geluidswering</vt:lpstr>
      <vt:lpstr>Helderheidswering</vt:lpstr>
      <vt:lpstr>Kunstlicht</vt:lpstr>
      <vt:lpstr>Luchtverversing</vt:lpstr>
      <vt:lpstr>OTWinter</vt:lpstr>
      <vt:lpstr>Ruiteackoestiek</vt:lpstr>
      <vt:lpstr>Ruiteakoestiek</vt:lpstr>
      <vt:lpstr>spuiventilatie</vt:lpstr>
      <vt:lpstr>WaarderingDak</vt:lpstr>
      <vt:lpstr>WaarderingVloer</vt:lpstr>
      <vt:lpstr>WaarderingWand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Jasper Muller</cp:lastModifiedBy>
  <cp:lastPrinted>2024-01-23T14:35:49Z</cp:lastPrinted>
  <dcterms:created xsi:type="dcterms:W3CDTF">2015-06-05T18:19:34Z</dcterms:created>
  <dcterms:modified xsi:type="dcterms:W3CDTF">2024-01-23T14:38:43Z</dcterms:modified>
</cp:coreProperties>
</file>