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inqiot.sharepoint.com/sites/Linqiot/Gedeelde  documenten/Klanten/Gemeente Zwartewaterland/Projecten/Aanbesteding hoofdpost/"/>
    </mc:Choice>
  </mc:AlternateContent>
  <xr:revisionPtr revIDLastSave="204" documentId="8_{C592F97A-55BB-4B5E-AF65-42D3C3A2D600}" xr6:coauthVersionLast="47" xr6:coauthVersionMax="47" xr10:uidLastSave="{58A54A4D-85A0-44AF-B912-CB00CA45BE2F}"/>
  <bookViews>
    <workbookView xWindow="30612" yWindow="-108" windowWidth="30936" windowHeight="16776" xr2:uid="{9F82BAD7-4BE6-40C2-9D97-B0B4DD9B6F86}"/>
  </bookViews>
  <sheets>
    <sheet name="Samenvatting" sheetId="6" r:id="rId1"/>
    <sheet name="Initiele en jaarlijkse kosten" sheetId="7" r:id="rId2"/>
    <sheet name="Verrekenprijzen" sheetId="5" r:id="rId3"/>
  </sheets>
  <definedNames>
    <definedName name="_xlnm.Print_Area" localSheetId="1">'Initiele en jaarlijkse kosten'!$A$1:$J$53</definedName>
    <definedName name="_xlnm.Print_Area" localSheetId="0">Samenvatting!$A$1:$I$17</definedName>
    <definedName name="_xlnm.Print_Area" localSheetId="2">Verrekenprijzen!$A$1:$D$59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7" i="7" l="1"/>
  <c r="I47" i="7"/>
  <c r="H48" i="7"/>
  <c r="I48" i="7"/>
  <c r="H49" i="7"/>
  <c r="I49" i="7"/>
  <c r="I40" i="5"/>
  <c r="I41" i="5"/>
  <c r="I42" i="5"/>
  <c r="I43" i="5"/>
  <c r="I44" i="5"/>
  <c r="I45" i="5"/>
  <c r="I46" i="5"/>
  <c r="I47" i="5"/>
  <c r="I48" i="5"/>
  <c r="I49" i="5"/>
  <c r="I39" i="5"/>
  <c r="I56" i="5"/>
  <c r="I57" i="5"/>
  <c r="I58" i="5"/>
  <c r="I59" i="5"/>
  <c r="I68" i="5"/>
  <c r="I67" i="5"/>
  <c r="I66" i="5"/>
  <c r="H77" i="5"/>
  <c r="I27" i="5"/>
  <c r="H27" i="5"/>
  <c r="I26" i="5"/>
  <c r="H26" i="5"/>
  <c r="I25" i="5"/>
  <c r="H25" i="5"/>
  <c r="H68" i="5"/>
  <c r="H67" i="5"/>
  <c r="H66" i="5"/>
  <c r="H59" i="5"/>
  <c r="H58" i="5"/>
  <c r="H57" i="5"/>
  <c r="H56" i="5"/>
  <c r="F49" i="5"/>
  <c r="H49" i="5" s="1"/>
  <c r="F48" i="5"/>
  <c r="H48" i="5" s="1"/>
  <c r="F47" i="5"/>
  <c r="H47" i="5" s="1"/>
  <c r="H46" i="5"/>
  <c r="H45" i="5"/>
  <c r="H44" i="5"/>
  <c r="H43" i="5"/>
  <c r="F42" i="5"/>
  <c r="H42" i="5" s="1"/>
  <c r="H41" i="5"/>
  <c r="H40" i="5"/>
  <c r="H39" i="5"/>
  <c r="H14" i="7"/>
  <c r="I16" i="7"/>
  <c r="I15" i="7"/>
  <c r="H15" i="7"/>
  <c r="H16" i="7"/>
  <c r="H25" i="7"/>
  <c r="I25" i="7"/>
  <c r="H26" i="7"/>
  <c r="I26" i="7"/>
  <c r="H27" i="7"/>
  <c r="I27" i="7"/>
  <c r="H28" i="7"/>
  <c r="I28" i="7"/>
  <c r="H29" i="7"/>
  <c r="I29" i="7"/>
  <c r="H30" i="7"/>
  <c r="I30" i="7"/>
  <c r="H31" i="7"/>
  <c r="I31" i="7"/>
  <c r="H32" i="7"/>
  <c r="I32" i="7"/>
  <c r="H33" i="7"/>
  <c r="I33" i="7"/>
  <c r="H34" i="7"/>
  <c r="I34" i="7"/>
  <c r="H35" i="7"/>
  <c r="I35" i="7"/>
  <c r="H36" i="7"/>
  <c r="I36" i="7"/>
  <c r="H37" i="7"/>
  <c r="I37" i="7"/>
  <c r="H38" i="7"/>
  <c r="I38" i="7"/>
  <c r="H39" i="7"/>
  <c r="I39" i="7"/>
  <c r="H40" i="7"/>
  <c r="I40" i="7"/>
  <c r="H41" i="7"/>
  <c r="I41" i="7"/>
  <c r="H42" i="7"/>
  <c r="I42" i="7"/>
  <c r="H43" i="7"/>
  <c r="I43" i="7"/>
  <c r="H44" i="7"/>
  <c r="I44" i="7"/>
  <c r="H45" i="7"/>
  <c r="I45" i="7"/>
  <c r="H75" i="5"/>
  <c r="B5" i="7"/>
  <c r="H18" i="7"/>
  <c r="H12" i="7"/>
  <c r="H11" i="7"/>
  <c r="I11" i="7"/>
  <c r="I18" i="7"/>
  <c r="I46" i="7"/>
  <c r="H46" i="7"/>
  <c r="H13" i="7"/>
  <c r="H17" i="7"/>
  <c r="H23" i="7"/>
  <c r="F31" i="5"/>
  <c r="F30" i="5"/>
  <c r="F29" i="5"/>
  <c r="F28" i="5"/>
  <c r="F20" i="5"/>
  <c r="H23" i="5"/>
  <c r="I23" i="5"/>
  <c r="H24" i="5"/>
  <c r="I24" i="5"/>
  <c r="G10" i="6" l="1"/>
  <c r="G11" i="6"/>
  <c r="G12" i="6"/>
  <c r="C51" i="7"/>
  <c r="H76" i="5" l="1"/>
  <c r="G13" i="6" s="1"/>
  <c r="I18" i="5" l="1"/>
  <c r="I19" i="5"/>
  <c r="I20" i="5"/>
  <c r="I21" i="5"/>
  <c r="I22" i="5"/>
  <c r="I28" i="5"/>
  <c r="I29" i="5"/>
  <c r="I30" i="5"/>
  <c r="I31" i="5"/>
  <c r="I32" i="5"/>
  <c r="I17" i="5"/>
  <c r="H24" i="7"/>
  <c r="H51" i="7" s="1"/>
  <c r="I24" i="7"/>
  <c r="I51" i="7" s="1"/>
  <c r="H28" i="5"/>
  <c r="H29" i="5"/>
  <c r="H30" i="5"/>
  <c r="H31" i="5"/>
  <c r="H32" i="5"/>
  <c r="H22" i="5"/>
  <c r="H21" i="5"/>
  <c r="H20" i="5"/>
  <c r="H19" i="5"/>
  <c r="H18" i="5"/>
  <c r="H17" i="5"/>
  <c r="G9" i="6" l="1"/>
  <c r="H19" i="7"/>
  <c r="C10" i="6" s="1"/>
  <c r="B9" i="5"/>
  <c r="G14" i="6" l="1"/>
  <c r="H53" i="7"/>
  <c r="C11" i="6"/>
  <c r="C12" i="6" s="1"/>
  <c r="D11" i="6"/>
  <c r="I19" i="7"/>
  <c r="D10" i="6" s="1"/>
  <c r="I53" i="7" l="1"/>
  <c r="D12" i="6"/>
  <c r="D13" i="6" s="1"/>
  <c r="G17" i="6" s="1"/>
</calcChain>
</file>

<file path=xl/sharedStrings.xml><?xml version="1.0" encoding="utf-8"?>
<sst xmlns="http://schemas.openxmlformats.org/spreadsheetml/2006/main" count="251" uniqueCount="179">
  <si>
    <t>Omschrijving</t>
  </si>
  <si>
    <t>De inschrijver:</t>
  </si>
  <si>
    <t>TOTAAL</t>
  </si>
  <si>
    <t>Verrekenprijzen</t>
  </si>
  <si>
    <t>Nr</t>
  </si>
  <si>
    <t>Aantal</t>
  </si>
  <si>
    <t>Bedrag na weging</t>
  </si>
  <si>
    <t>TOTAL COST OF OWNERSHIP</t>
  </si>
  <si>
    <t xml:space="preserve">C.1 </t>
  </si>
  <si>
    <t>C.2</t>
  </si>
  <si>
    <t>C.3</t>
  </si>
  <si>
    <t>C.4</t>
  </si>
  <si>
    <t>Werkzaamheden</t>
  </si>
  <si>
    <t>Som van de verrekenprijzen</t>
  </si>
  <si>
    <t>C1.01</t>
  </si>
  <si>
    <t>C1.02</t>
  </si>
  <si>
    <t>C1.03</t>
  </si>
  <si>
    <t>C1.04</t>
  </si>
  <si>
    <t>C1.05</t>
  </si>
  <si>
    <t>C1.06</t>
  </si>
  <si>
    <t>C1.07</t>
  </si>
  <si>
    <t>C1.08</t>
  </si>
  <si>
    <t>C1.09</t>
  </si>
  <si>
    <t>C1.10</t>
  </si>
  <si>
    <t>C1.11</t>
  </si>
  <si>
    <t>C2.01</t>
  </si>
  <si>
    <t>C2.02</t>
  </si>
  <si>
    <t>C2.03</t>
  </si>
  <si>
    <t>C2.04</t>
  </si>
  <si>
    <t>C2.05</t>
  </si>
  <si>
    <t>C2.06</t>
  </si>
  <si>
    <t>C3.01</t>
  </si>
  <si>
    <t>Prijs per stuk</t>
  </si>
  <si>
    <t>Initiele Prijs</t>
  </si>
  <si>
    <t>Subtotaal Algemeen</t>
  </si>
  <si>
    <t>Alle gele velden in te vullen door inschrijver</t>
  </si>
  <si>
    <t>Alle gele velden in te vullen door inschrijver!</t>
  </si>
  <si>
    <t>Weegfactoren</t>
  </si>
  <si>
    <t>Initieel</t>
  </si>
  <si>
    <t>Initiele Prijs per stuk</t>
  </si>
  <si>
    <t>C1.12</t>
  </si>
  <si>
    <t>C1.13</t>
  </si>
  <si>
    <t>C1.14</t>
  </si>
  <si>
    <t>Totaal Bedrag</t>
  </si>
  <si>
    <t>Totaal bedrag</t>
  </si>
  <si>
    <t>Inschrijver:</t>
  </si>
  <si>
    <t>Bedrag per jaar</t>
  </si>
  <si>
    <t>Weegfactoren (per stuk)</t>
  </si>
  <si>
    <t>Totaal initieel</t>
  </si>
  <si>
    <t>Fictief inschrijfbedrag MET weegfactor</t>
  </si>
  <si>
    <t>Total Cost of Ownership (incl. weegfactor)</t>
  </si>
  <si>
    <t xml:space="preserve">Alle overige algemene werkzaamheden </t>
  </si>
  <si>
    <t xml:space="preserve">TOTAAL </t>
  </si>
  <si>
    <t>Subtotaal</t>
  </si>
  <si>
    <t>Zie ook overige tabbladen!</t>
  </si>
  <si>
    <t>Onderstaande verrekenprijzen zijn gericht op uurtarieven die worden gehanteerd</t>
  </si>
  <si>
    <t>Uurtarieven</t>
  </si>
  <si>
    <t>C1.15</t>
  </si>
  <si>
    <t>C1.16</t>
  </si>
  <si>
    <t>Setupkosten</t>
  </si>
  <si>
    <t>Soort</t>
  </si>
  <si>
    <t>Onderstaande verrekenprijzen zijn gericht op het toevoegen en onderhouden van objecten in de regionale hoofdpost die rechtstreeks communiceren met de PLC/modem of logger</t>
  </si>
  <si>
    <t xml:space="preserve">Intiele en onderhoduskosten </t>
  </si>
  <si>
    <t xml:space="preserve">Subtotaal </t>
  </si>
  <si>
    <t>Verwerken historische gegevens hoofdpost</t>
  </si>
  <si>
    <t>Jaarlijks</t>
  </si>
  <si>
    <t>Over 4 jaar</t>
  </si>
  <si>
    <t>Training hoofdpost</t>
  </si>
  <si>
    <t>Jaarlijkse kosten per stuk, inclusief communicatiekosten</t>
  </si>
  <si>
    <t>Projectmanagementkosten</t>
  </si>
  <si>
    <t>Algemene kosten hoofdpost</t>
  </si>
  <si>
    <t>Algemeen hoofdpost</t>
  </si>
  <si>
    <t>Hoofdpost per object soort</t>
  </si>
  <si>
    <t>Hoofdpost per objectsoort</t>
  </si>
  <si>
    <t>C.1 Object rechstreeks aansluiten op de regionale hoofdpost</t>
  </si>
  <si>
    <t>C2.07</t>
  </si>
  <si>
    <t>C2.08</t>
  </si>
  <si>
    <t>C2.09</t>
  </si>
  <si>
    <t>C2.10</t>
  </si>
  <si>
    <t>C2.11</t>
  </si>
  <si>
    <t>jaarlijks</t>
  </si>
  <si>
    <t>Per jaar per stuk</t>
  </si>
  <si>
    <t>C.4 Uurtarieven</t>
  </si>
  <si>
    <t>Jaarlijks met gewicht</t>
  </si>
  <si>
    <t>Object rechtstreeks aansluiten op de hoofdpost</t>
  </si>
  <si>
    <t>dit inschrijfformulier maakt onderdeel uit van de offerteaanvraag "hoofdpost en onderhoudsmanagementsysteem"</t>
  </si>
  <si>
    <t>C3.02</t>
  </si>
  <si>
    <t>C4.01</t>
  </si>
  <si>
    <t>C4.02</t>
  </si>
  <si>
    <t>Bergbezinkbassin</t>
  </si>
  <si>
    <t>Flygt APP900</t>
  </si>
  <si>
    <t>Flygt FGC</t>
  </si>
  <si>
    <t xml:space="preserve">Mitsubishi FX3U </t>
  </si>
  <si>
    <t>Sewertrack Go</t>
  </si>
  <si>
    <t>Drukrioolgemaal</t>
  </si>
  <si>
    <t>Flyght APP300</t>
  </si>
  <si>
    <t>Overstort</t>
  </si>
  <si>
    <t>Sofrel</t>
  </si>
  <si>
    <t>Rioolgemaal</t>
  </si>
  <si>
    <t>Flyght APP600</t>
  </si>
  <si>
    <t>Flyght APP900</t>
  </si>
  <si>
    <t>Huidig PLC type</t>
  </si>
  <si>
    <t>Flyght FGC*</t>
  </si>
  <si>
    <t>Flyght FGC300*</t>
  </si>
  <si>
    <t>MitsubishiFX2N*</t>
  </si>
  <si>
    <t>* = één of meerdere objecten worden gerenoveerd</t>
  </si>
  <si>
    <t>Mitsubishi FX3G</t>
  </si>
  <si>
    <t>Phoenix ILC (Modbus)</t>
  </si>
  <si>
    <t>Mitsubishi FX3U*</t>
  </si>
  <si>
    <t>Flyght FMC300*</t>
  </si>
  <si>
    <t>Flyght APP721</t>
  </si>
  <si>
    <t>Flyght SRA</t>
  </si>
  <si>
    <t>Flyght Nexicon</t>
  </si>
  <si>
    <t>Tussengemaal</t>
  </si>
  <si>
    <t>Grundfos Autoadapt</t>
  </si>
  <si>
    <t>Persluchtgemaal</t>
  </si>
  <si>
    <t>Phoenix ILC (modbus)*</t>
  </si>
  <si>
    <t>Flyght APP721*</t>
  </si>
  <si>
    <t>Koppeling met Robuust/ Aqua24</t>
  </si>
  <si>
    <t>Koppeling met Sofrel</t>
  </si>
  <si>
    <t>Totaal over 15 jaar</t>
  </si>
  <si>
    <t>Implementatie TLS in hoofdpost</t>
  </si>
  <si>
    <t xml:space="preserve">Toevoegen standaard één-/twee-pompsgemaal aan de hoofdpost welke reeds is voorzien van een besturing en communicatie en rechtstreeks aangesloten moet worden op de hoofdpost. </t>
  </si>
  <si>
    <t xml:space="preserve">Gelijk aan C1.01, maar dan 5 stuks of meer die gelijktijdig in opdracht worden gegeven </t>
  </si>
  <si>
    <t xml:space="preserve">Gelijk aan C1.01, maar dan 10 stuks of meer die gelijktijdig in opdracht worden gegeven </t>
  </si>
  <si>
    <t>Toevoegen Bergbezinkvoorziening met 1/2 ledigingspompen en 1/2 spoelpompen en metingen in riool, bassin en externe overstort (eventueel met verklikkers) op de hoofdpost welke reeds is voorzien van een besturing en communicatie en rechtstreeks aangesloten moet worden op de hoofdpost</t>
  </si>
  <si>
    <t>Toevoegen meer-pomp-gemaal en overige ‘speciale’ gemalen welke reeds is voorzien van een besturing en communicatie en rechtstreeks aangesloten moet worden op de hoofdpost</t>
  </si>
  <si>
    <t>Toevoegen object dat overstort, oppervlaktewatermeting of neerslag meet welke reeds is voorzien van logging en communicatieapparatuur en rechtstreeks aangesloten moet worden op de hoofdpost</t>
  </si>
  <si>
    <t>Gelijk aan C1.06, maar dan voor 5 stuks of meer die gelijktijdig in opdracht worden gegeven</t>
  </si>
  <si>
    <t>Gelijk aan C1.06, maar dan voor 10 stuks of meer die gelijktijdig in opdracht worden gegeven</t>
  </si>
  <si>
    <t>Gelijk aan C1.01 maar dan een ander type besturing</t>
  </si>
  <si>
    <t>Gelijk aan C1.01, maar dan voor 5 stuks of meer die gelijktijdig in opdracht worden gegeven</t>
  </si>
  <si>
    <t>Gelijk aan C1.01, maar dan voor 10 stuks of meer die gelijktijdig in opdracht worden gegeven</t>
  </si>
  <si>
    <t xml:space="preserve">Inrichten van een virtuele neerslagmeter waarbij de data afkomstig is van Hydronet en de neerslagdata ook getoond moet worden in de grafieken bij de betreffende afvalwaterobjecten </t>
  </si>
  <si>
    <t>C.2 Toevoegen protocol, koppelingen en communicatiemethoden</t>
  </si>
  <si>
    <t>Onderstaande verrekenprijzen zijn gericht op het toevoegen en onderhouden van protocollen, koppelingen en communicatiemethoden</t>
  </si>
  <si>
    <t>Toevoegen van een protocol om DCX-loggers aan te sluiten (Keller)</t>
  </si>
  <si>
    <t>Toevoegen van een protocol om ARC-loggers aan te sluiten (Keller)</t>
  </si>
  <si>
    <t>Toevoegen van een protocol om Nivus loggers aan te sluiten (Eijkelkamp)</t>
  </si>
  <si>
    <t>Toevoegen van een protocol om Campbell-CR6-loggers aan te sluiten (Koenders)</t>
  </si>
  <si>
    <t>Toevoegen van een protocol om Geokon-Model 8800 Geonet aan te sluiten (Koenders)</t>
  </si>
  <si>
    <t>Toevoegen van een protocol om Diver-loggers aan te sluiten op de hoofdpost (Eijkelkamp en Van Essen)</t>
  </si>
  <si>
    <t>Toevoegen van een protocol om DNP3 PLC’s aan te sluiten</t>
  </si>
  <si>
    <t>Toevoegen FEWS-uitwisseling (XML Timeseries)</t>
  </si>
  <si>
    <t>Toevoegen Sigfox communicatiemethode</t>
  </si>
  <si>
    <t>Toevoegen Narrow Band IoT communicatiemethode</t>
  </si>
  <si>
    <t>Toevoegen API via een beschreven webservice waarbij energiedata wordt verkregen via energie monitoringsystemen en opnemen van energiemeters in de hoofdpost en zichtbaar maken van verbruik in de grafieken van de betreffende afvalwatergemalen</t>
  </si>
  <si>
    <t>C.3 Communicatie</t>
  </si>
  <si>
    <t>Onderstaande verrekenprijzen zijn gericht op het aanvullend leveren van SIM-kaarten en kosten voor het leveren van communicatie</t>
  </si>
  <si>
    <t>Aanvullende SIM-kaart en veilige verbinding leveren (1 stuks of meer gelijktijdig)</t>
  </si>
  <si>
    <t>Aanvullende SIM-kaart en veilige verbinding leveren (10 stuks of meer gelijktijdig)</t>
  </si>
  <si>
    <t>C3.03</t>
  </si>
  <si>
    <t>Aanvullende SIM-kaart en veilige verbinding leveren (20 stuks of meer gelijktijdig)</t>
  </si>
  <si>
    <t>C3.04</t>
  </si>
  <si>
    <t>Prijs 4G of 5G modem</t>
  </si>
  <si>
    <t>C.4  Hoofdpostmodules</t>
  </si>
  <si>
    <t>Onderstaande verrekenprijzen zijn gericht op het aanvullend leveren  en onderhouden van bepaalde modules</t>
  </si>
  <si>
    <t>Leveren en inrichten validatiemodule en validatieregels (conform paragraaf 4.11.7)</t>
  </si>
  <si>
    <t>Scada tijdlijn om de trenddata over een bepaalde periode in een scadaplaatje af te spelen (zie paragraaf 4.11.11</t>
  </si>
  <si>
    <t>C4.03</t>
  </si>
  <si>
    <t>RTC module (conform paragraaf 4.11.17)</t>
  </si>
  <si>
    <t>C5.01</t>
  </si>
  <si>
    <t xml:space="preserve">Toevoegen van een drukriool met geen of meerdere slaves in de hoofdpost, hetzij via een API hetzij rechtstreeks aangesloten op de hoofdpost. </t>
  </si>
  <si>
    <t>Gelijk aan C1.09, maar dan voor 5 stuks of meer die gelijktijdig in opdracht worden gegeven</t>
  </si>
  <si>
    <t>Gelijk aan C1.09, maar dan voor 10 stuks of meer die gelijktijdig in opdracht worden gegeven</t>
  </si>
  <si>
    <t>Gelijk aan C1.15, maar dan voor 5 stuks gelijktijdig of meer</t>
  </si>
  <si>
    <t>Wat is het uurtarief van een (Service)monteur</t>
  </si>
  <si>
    <t>Wat is het uurtarief van een Softwareontwikkelaar</t>
  </si>
  <si>
    <t>Wat is het uurtarief van een Projectmanager</t>
  </si>
  <si>
    <t>C5.02</t>
  </si>
  <si>
    <t>C5.03</t>
  </si>
  <si>
    <t>C.5</t>
  </si>
  <si>
    <t>Toevoegen protocol, koppelingen en communicatiemethoden</t>
  </si>
  <si>
    <t>Communicatie</t>
  </si>
  <si>
    <t>Hoofdpost modules</t>
  </si>
  <si>
    <t>TOTAAL FICTIEF INSCHRIJFBEDRAG</t>
  </si>
  <si>
    <t>RWA/DWA</t>
  </si>
  <si>
    <t>Flyght APP741</t>
  </si>
  <si>
    <t>Oppervlaktewatermeting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</si>
</sst>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0.0_ ;\-#,##0.0\ "/>
    <numFmt numFmtId="166" formatCode="0.0"/>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Light"/>
      <family val="2"/>
      <scheme val="major"/>
    </font>
    <font>
      <sz val="10"/>
      <color theme="1"/>
      <name val="Calibri"/>
      <family val="2"/>
      <scheme val="minor"/>
    </font>
    <font>
      <b/>
      <sz val="14"/>
      <color theme="0"/>
      <name val="Calibri"/>
      <family val="2"/>
      <scheme val="minor"/>
    </font>
    <font>
      <b/>
      <sz val="16"/>
      <color theme="0"/>
      <name val="Calibri"/>
      <family val="2"/>
      <scheme val="minor"/>
    </font>
    <font>
      <sz val="12"/>
      <color rgb="FF4E85CE"/>
      <name val="Calibri Light"/>
      <family val="2"/>
    </font>
    <font>
      <sz val="10"/>
      <color theme="1"/>
      <name val="Calibri Light"/>
      <family val="2"/>
    </font>
    <font>
      <b/>
      <sz val="9"/>
      <color rgb="FFFFFFFF"/>
      <name val="Calibri Light"/>
      <family val="2"/>
    </font>
    <font>
      <sz val="9"/>
      <color theme="1"/>
      <name val="Calibri Light"/>
      <family val="2"/>
    </font>
    <font>
      <sz val="14"/>
      <color theme="0"/>
      <name val="Calibri"/>
      <family val="2"/>
      <scheme val="minor"/>
    </font>
    <font>
      <sz val="11"/>
      <color theme="1"/>
      <name val="Calibri"/>
      <family val="2"/>
    </font>
    <font>
      <sz val="14"/>
      <color theme="1"/>
      <name val="Calibri"/>
      <family val="2"/>
      <scheme val="minor"/>
    </font>
    <font>
      <b/>
      <sz val="18"/>
      <color theme="0"/>
      <name val="Calibri"/>
      <family val="2"/>
      <scheme val="minor"/>
    </font>
    <font>
      <sz val="11"/>
      <color rgb="FFFF0000"/>
      <name val="Calibri"/>
      <family val="2"/>
      <scheme val="minor"/>
    </font>
    <font>
      <b/>
      <sz val="9"/>
      <color theme="1"/>
      <name val="Calibri Light"/>
      <family val="2"/>
    </font>
    <font>
      <b/>
      <sz val="12"/>
      <color rgb="FFFFFFFF"/>
      <name val="Calibri Light"/>
      <family val="2"/>
    </font>
    <font>
      <sz val="12"/>
      <color theme="1"/>
      <name val="Calibri"/>
      <family val="2"/>
      <scheme val="minor"/>
    </font>
    <font>
      <sz val="9"/>
      <color rgb="FFFFFFFF"/>
      <name val="Calibri Light"/>
      <family val="2"/>
    </font>
    <font>
      <i/>
      <sz val="10"/>
      <color theme="1"/>
      <name val="Calibri"/>
      <family val="2"/>
      <scheme val="minor"/>
    </font>
    <font>
      <b/>
      <sz val="12"/>
      <color theme="0"/>
      <name val="Calibri Light"/>
      <family val="2"/>
    </font>
    <font>
      <b/>
      <sz val="9"/>
      <name val="Calibri Light"/>
      <family val="2"/>
    </font>
    <font>
      <sz val="8"/>
      <color theme="1"/>
      <name val="Calibri Light"/>
      <family val="2"/>
    </font>
    <font>
      <i/>
      <sz val="11"/>
      <color theme="1"/>
      <name val="Calibri"/>
      <family val="2"/>
      <scheme val="minor"/>
    </font>
    <font>
      <sz val="9"/>
      <color rgb="FF000000"/>
      <name val="Calibri Light"/>
      <family val="2"/>
    </font>
    <font>
      <sz val="8"/>
      <name val="Calibri"/>
      <family val="2"/>
      <scheme val="minor"/>
    </font>
    <font>
      <b/>
      <sz val="12"/>
      <color theme="0"/>
      <name val="Calibri"/>
      <family val="2"/>
      <scheme val="minor"/>
    </font>
  </fonts>
  <fills count="22">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54D83"/>
        <bgColor indexed="64"/>
      </patternFill>
    </fill>
    <fill>
      <patternFill patternType="solid">
        <fgColor rgb="FF326AB4"/>
        <bgColor indexed="64"/>
      </patternFill>
    </fill>
    <fill>
      <patternFill patternType="solid">
        <fgColor rgb="FFC6D8F0"/>
        <bgColor indexed="64"/>
      </patternFill>
    </fill>
    <fill>
      <patternFill patternType="solid">
        <fgColor rgb="FFE8EE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4C6E7"/>
        <bgColor indexed="64"/>
      </patternFill>
    </fill>
    <fill>
      <patternFill patternType="solid">
        <fgColor rgb="FF8EAADB"/>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FF7FF"/>
        <bgColor indexed="64"/>
      </patternFill>
    </fill>
    <fill>
      <patternFill patternType="solid">
        <fgColor theme="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280">
    <xf numFmtId="0" fontId="0" fillId="0" borderId="0" xfId="0"/>
    <xf numFmtId="0" fontId="0" fillId="0" borderId="0" xfId="0" applyAlignment="1">
      <alignment horizontal="right"/>
    </xf>
    <xf numFmtId="0" fontId="0" fillId="0" borderId="1" xfId="0" applyBorder="1"/>
    <xf numFmtId="0" fontId="5" fillId="0" borderId="0" xfId="0" applyFont="1"/>
    <xf numFmtId="0" fontId="8" fillId="0" borderId="0" xfId="0" applyFont="1" applyAlignment="1">
      <alignment vertical="center"/>
    </xf>
    <xf numFmtId="0" fontId="11" fillId="7" borderId="1" xfId="0" applyFont="1" applyFill="1" applyBorder="1" applyAlignment="1">
      <alignment vertical="center" wrapText="1"/>
    </xf>
    <xf numFmtId="0" fontId="11" fillId="8" borderId="1" xfId="0" applyFont="1" applyFill="1" applyBorder="1" applyAlignment="1">
      <alignment vertical="center" wrapText="1"/>
    </xf>
    <xf numFmtId="0" fontId="9" fillId="0" borderId="0" xfId="0" applyFont="1" applyAlignment="1">
      <alignment vertical="center"/>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3" fillId="3" borderId="1" xfId="0" applyFont="1" applyFill="1" applyBorder="1"/>
    <xf numFmtId="0" fontId="13" fillId="0" borderId="0" xfId="0" applyFont="1"/>
    <xf numFmtId="44" fontId="0" fillId="0" borderId="0" xfId="0" applyNumberFormat="1"/>
    <xf numFmtId="0" fontId="12" fillId="0" borderId="0" xfId="0" applyFont="1"/>
    <xf numFmtId="44" fontId="0" fillId="0" borderId="1" xfId="0" applyNumberFormat="1" applyBorder="1"/>
    <xf numFmtId="44" fontId="3" fillId="3" borderId="1" xfId="0" applyNumberFormat="1" applyFont="1" applyFill="1" applyBorder="1"/>
    <xf numFmtId="0" fontId="15" fillId="0" borderId="0" xfId="0" applyFont="1" applyAlignment="1">
      <alignment vertical="center"/>
    </xf>
    <xf numFmtId="0" fontId="1" fillId="0" borderId="0" xfId="0" applyFont="1"/>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44" fontId="0" fillId="0" borderId="0" xfId="0" applyNumberFormat="1" applyProtection="1">
      <protection locked="0"/>
    </xf>
    <xf numFmtId="0" fontId="16" fillId="0" borderId="0" xfId="0" applyFont="1"/>
    <xf numFmtId="0" fontId="11" fillId="8" borderId="16" xfId="0" applyFont="1" applyFill="1" applyBorder="1" applyAlignment="1">
      <alignment horizontal="center" vertical="center" wrapText="1"/>
    </xf>
    <xf numFmtId="0" fontId="0" fillId="0" borderId="1" xfId="0" applyBorder="1" applyAlignment="1">
      <alignment horizontal="center"/>
    </xf>
    <xf numFmtId="44" fontId="5" fillId="13" borderId="1" xfId="0" applyNumberFormat="1" applyFont="1" applyFill="1" applyBorder="1" applyAlignment="1" applyProtection="1">
      <alignment vertical="center"/>
      <protection locked="0"/>
    </xf>
    <xf numFmtId="44" fontId="0" fillId="13" borderId="1" xfId="0" applyNumberFormat="1" applyFill="1" applyBorder="1" applyAlignment="1" applyProtection="1">
      <alignment vertical="center"/>
      <protection locked="0"/>
    </xf>
    <xf numFmtId="44" fontId="18" fillId="2" borderId="11" xfId="0" applyNumberFormat="1" applyFont="1" applyFill="1" applyBorder="1" applyAlignment="1">
      <alignment vertical="center" wrapText="1"/>
    </xf>
    <xf numFmtId="0" fontId="19" fillId="0" borderId="0" xfId="0" applyFont="1"/>
    <xf numFmtId="44" fontId="0" fillId="13" borderId="13" xfId="0" applyNumberFormat="1" applyFill="1" applyBorder="1" applyProtection="1">
      <protection locked="0"/>
    </xf>
    <xf numFmtId="44" fontId="0" fillId="13" borderId="15" xfId="0" applyNumberFormat="1" applyFill="1" applyBorder="1" applyProtection="1">
      <protection locked="0"/>
    </xf>
    <xf numFmtId="0" fontId="10" fillId="5" borderId="19"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0" fillId="0" borderId="0" xfId="0" applyAlignment="1">
      <alignment horizontal="left"/>
    </xf>
    <xf numFmtId="0" fontId="5" fillId="0" borderId="0" xfId="0" applyFont="1" applyAlignment="1">
      <alignment horizontal="center"/>
    </xf>
    <xf numFmtId="0" fontId="7" fillId="2" borderId="0" xfId="0" applyFont="1" applyFill="1" applyAlignment="1">
      <alignment horizontal="center"/>
    </xf>
    <xf numFmtId="2" fontId="0" fillId="0" borderId="0" xfId="0" applyNumberFormat="1"/>
    <xf numFmtId="44" fontId="0" fillId="13" borderId="2" xfId="0" applyNumberFormat="1" applyFill="1" applyBorder="1" applyProtection="1">
      <protection locked="0"/>
    </xf>
    <xf numFmtId="44" fontId="0" fillId="13" borderId="25" xfId="0" applyNumberFormat="1" applyFill="1" applyBorder="1" applyProtection="1">
      <protection locked="0"/>
    </xf>
    <xf numFmtId="44" fontId="0" fillId="10" borderId="1" xfId="0" applyNumberFormat="1" applyFill="1" applyBorder="1" applyAlignment="1">
      <alignment vertical="center"/>
    </xf>
    <xf numFmtId="44" fontId="0" fillId="10" borderId="13" xfId="0" applyNumberFormat="1" applyFill="1" applyBorder="1" applyAlignment="1">
      <alignment vertical="center"/>
    </xf>
    <xf numFmtId="44" fontId="0" fillId="16" borderId="14" xfId="0" applyNumberFormat="1" applyFill="1" applyBorder="1" applyAlignment="1">
      <alignment vertical="center"/>
    </xf>
    <xf numFmtId="44" fontId="0" fillId="16" borderId="17" xfId="0" applyNumberFormat="1" applyFill="1" applyBorder="1" applyAlignment="1">
      <alignment vertical="center"/>
    </xf>
    <xf numFmtId="0" fontId="10" fillId="15" borderId="32" xfId="0" applyFont="1" applyFill="1" applyBorder="1" applyAlignment="1">
      <alignment horizontal="center" vertical="center" wrapText="1"/>
    </xf>
    <xf numFmtId="44" fontId="0" fillId="10" borderId="6" xfId="0" applyNumberFormat="1" applyFill="1" applyBorder="1" applyAlignment="1">
      <alignment vertical="center"/>
    </xf>
    <xf numFmtId="0" fontId="2" fillId="0" borderId="0" xfId="0" applyFont="1"/>
    <xf numFmtId="44" fontId="0" fillId="10" borderId="34" xfId="0" applyNumberFormat="1" applyFill="1" applyBorder="1" applyAlignment="1">
      <alignment vertical="center"/>
    </xf>
    <xf numFmtId="165" fontId="5" fillId="9" borderId="13" xfId="0" applyNumberFormat="1" applyFont="1" applyFill="1" applyBorder="1" applyAlignment="1">
      <alignment horizontal="center" vertical="center"/>
    </xf>
    <xf numFmtId="165" fontId="5" fillId="9" borderId="15" xfId="0" applyNumberFormat="1" applyFont="1" applyFill="1" applyBorder="1" applyAlignment="1">
      <alignment horizontal="center" vertical="center"/>
    </xf>
    <xf numFmtId="0" fontId="14" fillId="0" borderId="0" xfId="0" applyFont="1"/>
    <xf numFmtId="44" fontId="0" fillId="18" borderId="51" xfId="0" applyNumberFormat="1" applyFill="1" applyBorder="1"/>
    <xf numFmtId="44" fontId="3" fillId="3" borderId="52" xfId="0" applyNumberFormat="1" applyFont="1" applyFill="1" applyBorder="1"/>
    <xf numFmtId="0" fontId="12" fillId="2" borderId="58" xfId="0" applyFont="1" applyFill="1" applyBorder="1"/>
    <xf numFmtId="0" fontId="12" fillId="2" borderId="59" xfId="0" applyFont="1" applyFill="1" applyBorder="1"/>
    <xf numFmtId="0" fontId="3" fillId="4" borderId="1" xfId="0" applyFont="1" applyFill="1" applyBorder="1" applyAlignment="1">
      <alignment wrapText="1"/>
    </xf>
    <xf numFmtId="0" fontId="20" fillId="6" borderId="13"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3" fillId="4" borderId="60" xfId="0" applyFont="1" applyFill="1" applyBorder="1"/>
    <xf numFmtId="0" fontId="6" fillId="3" borderId="29" xfId="0" applyFont="1" applyFill="1" applyBorder="1"/>
    <xf numFmtId="0" fontId="6" fillId="3" borderId="35" xfId="0" applyFont="1" applyFill="1" applyBorder="1"/>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0" fillId="0" borderId="61" xfId="0" applyBorder="1" applyAlignment="1">
      <alignment horizontal="left"/>
    </xf>
    <xf numFmtId="0" fontId="0" fillId="0" borderId="44" xfId="0" applyBorder="1"/>
    <xf numFmtId="0" fontId="21" fillId="13" borderId="0" xfId="0" applyFont="1" applyFill="1"/>
    <xf numFmtId="44" fontId="0" fillId="16" borderId="4" xfId="0" applyNumberFormat="1" applyFill="1" applyBorder="1" applyAlignment="1">
      <alignment vertical="center"/>
    </xf>
    <xf numFmtId="44" fontId="0" fillId="16" borderId="22" xfId="0" applyNumberFormat="1" applyFill="1" applyBorder="1" applyAlignment="1">
      <alignment vertical="center"/>
    </xf>
    <xf numFmtId="0" fontId="11" fillId="7" borderId="16" xfId="0" applyFont="1" applyFill="1" applyBorder="1" applyAlignment="1">
      <alignment vertical="center" wrapText="1"/>
    </xf>
    <xf numFmtId="44" fontId="0" fillId="13" borderId="14" xfId="0" applyNumberFormat="1" applyFill="1" applyBorder="1" applyAlignment="1" applyProtection="1">
      <alignment vertical="center"/>
      <protection locked="0"/>
    </xf>
    <xf numFmtId="44" fontId="0" fillId="13" borderId="16" xfId="0" applyNumberFormat="1" applyFill="1" applyBorder="1" applyAlignment="1" applyProtection="1">
      <alignment vertical="center"/>
      <protection locked="0"/>
    </xf>
    <xf numFmtId="0" fontId="2" fillId="0" borderId="0" xfId="0" applyFont="1" applyAlignment="1">
      <alignment horizontal="center"/>
    </xf>
    <xf numFmtId="0" fontId="11" fillId="7" borderId="6" xfId="0"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wrapText="1"/>
    </xf>
    <xf numFmtId="44" fontId="17" fillId="0" borderId="0" xfId="0" applyNumberFormat="1" applyFont="1" applyAlignment="1">
      <alignment vertical="center" wrapText="1"/>
    </xf>
    <xf numFmtId="0" fontId="1" fillId="0" borderId="0" xfId="0" applyFont="1" applyAlignment="1">
      <alignment horizontal="center" vertical="center"/>
    </xf>
    <xf numFmtId="0" fontId="11" fillId="7" borderId="6" xfId="0" applyFont="1" applyFill="1" applyBorder="1" applyAlignment="1">
      <alignment vertical="center" wrapText="1"/>
    </xf>
    <xf numFmtId="0" fontId="17" fillId="18" borderId="38" xfId="0" applyFont="1" applyFill="1" applyBorder="1" applyAlignment="1">
      <alignment horizontal="center" vertical="center" wrapText="1"/>
    </xf>
    <xf numFmtId="44" fontId="17" fillId="18" borderId="44" xfId="0" applyNumberFormat="1" applyFont="1" applyFill="1" applyBorder="1" applyAlignment="1">
      <alignment vertical="center" wrapText="1"/>
    </xf>
    <xf numFmtId="44" fontId="17" fillId="18" borderId="68" xfId="0" applyNumberFormat="1" applyFont="1" applyFill="1" applyBorder="1" applyAlignment="1">
      <alignment vertical="center" wrapText="1"/>
    </xf>
    <xf numFmtId="0" fontId="10" fillId="15" borderId="36" xfId="0" applyFont="1" applyFill="1" applyBorder="1" applyAlignment="1">
      <alignment horizontal="center" vertical="center" wrapText="1"/>
    </xf>
    <xf numFmtId="44" fontId="0" fillId="10" borderId="65" xfId="0" applyNumberFormat="1" applyFill="1" applyBorder="1" applyAlignment="1">
      <alignment vertical="center"/>
    </xf>
    <xf numFmtId="0" fontId="10" fillId="15" borderId="50" xfId="0" applyFont="1" applyFill="1" applyBorder="1" applyAlignment="1">
      <alignment horizontal="center" vertical="center" wrapText="1"/>
    </xf>
    <xf numFmtId="44" fontId="0" fillId="10" borderId="51" xfId="0" applyNumberFormat="1" applyFill="1" applyBorder="1" applyAlignment="1">
      <alignment vertical="center"/>
    </xf>
    <xf numFmtId="0" fontId="10" fillId="5" borderId="38" xfId="0" applyFont="1" applyFill="1" applyBorder="1" applyAlignment="1">
      <alignment horizontal="center" vertical="center" wrapText="1"/>
    </xf>
    <xf numFmtId="0" fontId="10" fillId="5" borderId="40" xfId="0" applyFont="1" applyFill="1" applyBorder="1" applyAlignment="1">
      <alignment horizontal="center" vertical="center" wrapText="1"/>
    </xf>
    <xf numFmtId="44" fontId="5" fillId="13" borderId="6" xfId="0" applyNumberFormat="1" applyFont="1" applyFill="1" applyBorder="1" applyAlignment="1" applyProtection="1">
      <alignment vertical="center"/>
      <protection locked="0"/>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10" fillId="5" borderId="11" xfId="0" applyFont="1" applyFill="1" applyBorder="1" applyAlignment="1">
      <alignment horizontal="center" vertical="center" wrapText="1"/>
    </xf>
    <xf numFmtId="0" fontId="10" fillId="15" borderId="47"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10" fillId="15" borderId="23"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6" fillId="2" borderId="61" xfId="0" applyFont="1" applyFill="1" applyBorder="1"/>
    <xf numFmtId="0" fontId="6" fillId="2" borderId="39" xfId="0" applyFont="1" applyFill="1" applyBorder="1"/>
    <xf numFmtId="0" fontId="6" fillId="2" borderId="41" xfId="0" applyFont="1" applyFill="1" applyBorder="1"/>
    <xf numFmtId="0" fontId="7" fillId="2" borderId="26" xfId="0" applyFont="1" applyFill="1" applyBorder="1" applyAlignment="1">
      <alignment vertical="center"/>
    </xf>
    <xf numFmtId="0" fontId="7" fillId="2" borderId="27" xfId="0" applyFont="1" applyFill="1" applyBorder="1" applyAlignment="1">
      <alignment vertical="center"/>
    </xf>
    <xf numFmtId="44" fontId="12" fillId="2" borderId="59" xfId="0" applyNumberFormat="1" applyFont="1" applyFill="1" applyBorder="1"/>
    <xf numFmtId="44" fontId="0" fillId="19" borderId="51" xfId="0" applyNumberFormat="1" applyFill="1" applyBorder="1"/>
    <xf numFmtId="44" fontId="23" fillId="19" borderId="37" xfId="0" applyNumberFormat="1" applyFont="1" applyFill="1" applyBorder="1" applyAlignment="1">
      <alignment vertical="center" wrapText="1"/>
    </xf>
    <xf numFmtId="44" fontId="23" fillId="19" borderId="40" xfId="0" applyNumberFormat="1" applyFont="1" applyFill="1" applyBorder="1" applyAlignment="1">
      <alignment vertical="center" wrapText="1"/>
    </xf>
    <xf numFmtId="0" fontId="20" fillId="6" borderId="18" xfId="0" applyFont="1" applyFill="1" applyBorder="1" applyAlignment="1">
      <alignment horizontal="center" vertical="center" wrapText="1"/>
    </xf>
    <xf numFmtId="0" fontId="11" fillId="8" borderId="21" xfId="0" applyFont="1" applyFill="1" applyBorder="1" applyAlignment="1">
      <alignment vertical="center" wrapText="1"/>
    </xf>
    <xf numFmtId="0" fontId="11" fillId="8" borderId="21" xfId="0" applyFont="1" applyFill="1" applyBorder="1" applyAlignment="1">
      <alignment horizontal="center" vertical="center" wrapText="1"/>
    </xf>
    <xf numFmtId="44" fontId="0" fillId="16" borderId="32" xfId="0" applyNumberFormat="1" applyFill="1" applyBorder="1" applyAlignment="1">
      <alignment vertical="center"/>
    </xf>
    <xf numFmtId="0" fontId="10" fillId="5" borderId="37" xfId="0" applyFont="1" applyFill="1" applyBorder="1" applyAlignment="1">
      <alignment vertical="center" wrapText="1"/>
    </xf>
    <xf numFmtId="0" fontId="10" fillId="5" borderId="38" xfId="0" applyFont="1" applyFill="1" applyBorder="1" applyAlignment="1">
      <alignment vertical="center" wrapText="1"/>
    </xf>
    <xf numFmtId="0" fontId="1" fillId="0" borderId="0" xfId="0" applyFont="1" applyAlignment="1">
      <alignment horizontal="center" vertical="center" wrapText="1"/>
    </xf>
    <xf numFmtId="165" fontId="5" fillId="9" borderId="18" xfId="0" applyNumberFormat="1" applyFont="1" applyFill="1" applyBorder="1" applyAlignment="1">
      <alignment vertical="center"/>
    </xf>
    <xf numFmtId="44" fontId="0" fillId="16" borderId="64" xfId="0" applyNumberFormat="1" applyFill="1" applyBorder="1" applyAlignment="1">
      <alignment vertical="center"/>
    </xf>
    <xf numFmtId="0" fontId="24" fillId="0" borderId="1" xfId="0" applyFont="1" applyBorder="1" applyAlignment="1">
      <alignment wrapText="1"/>
    </xf>
    <xf numFmtId="0" fontId="11" fillId="0" borderId="1" xfId="0" applyFont="1" applyBorder="1" applyAlignment="1">
      <alignment wrapText="1"/>
    </xf>
    <xf numFmtId="0" fontId="7" fillId="0" borderId="0" xfId="0" applyFont="1"/>
    <xf numFmtId="0" fontId="11" fillId="7" borderId="21" xfId="0" applyFont="1" applyFill="1" applyBorder="1" applyAlignment="1">
      <alignment vertical="center" wrapText="1"/>
    </xf>
    <xf numFmtId="44" fontId="0" fillId="13" borderId="18" xfId="0" applyNumberFormat="1" applyFill="1" applyBorder="1" applyProtection="1">
      <protection locked="0"/>
    </xf>
    <xf numFmtId="44" fontId="0" fillId="13" borderId="33" xfId="0" applyNumberFormat="1" applyFill="1" applyBorder="1" applyProtection="1">
      <protection locked="0"/>
    </xf>
    <xf numFmtId="165" fontId="5" fillId="9" borderId="18" xfId="0" applyNumberFormat="1" applyFont="1" applyFill="1" applyBorder="1" applyAlignment="1">
      <alignment horizontal="center" vertical="center"/>
    </xf>
    <xf numFmtId="44" fontId="0" fillId="9" borderId="48" xfId="0" applyNumberFormat="1" applyFill="1" applyBorder="1" applyAlignment="1">
      <alignment vertical="center"/>
    </xf>
    <xf numFmtId="0" fontId="4" fillId="10" borderId="2" xfId="0" applyFont="1" applyFill="1" applyBorder="1" applyAlignment="1">
      <alignment horizontal="left" wrapText="1"/>
    </xf>
    <xf numFmtId="0" fontId="4" fillId="10" borderId="3" xfId="0" applyFont="1" applyFill="1" applyBorder="1" applyAlignment="1">
      <alignment horizontal="left" wrapText="1"/>
    </xf>
    <xf numFmtId="0" fontId="4" fillId="10" borderId="4" xfId="0" applyFont="1" applyFill="1" applyBorder="1" applyAlignment="1">
      <alignment horizontal="left" wrapText="1"/>
    </xf>
    <xf numFmtId="44" fontId="0" fillId="10" borderId="11" xfId="0" applyNumberFormat="1" applyFill="1" applyBorder="1" applyAlignment="1">
      <alignment horizontal="center" vertical="center"/>
    </xf>
    <xf numFmtId="0" fontId="10" fillId="15" borderId="64" xfId="0" applyFont="1" applyFill="1" applyBorder="1" applyAlignment="1">
      <alignment horizontal="center" vertical="center" wrapText="1"/>
    </xf>
    <xf numFmtId="0" fontId="11" fillId="7" borderId="46" xfId="0" applyFont="1" applyFill="1" applyBorder="1" applyAlignment="1">
      <alignment horizontal="center" vertical="center" wrapText="1"/>
    </xf>
    <xf numFmtId="44" fontId="0" fillId="13" borderId="17" xfId="0" applyNumberFormat="1" applyFill="1" applyBorder="1" applyAlignment="1" applyProtection="1">
      <alignment vertical="center"/>
      <protection locked="0"/>
    </xf>
    <xf numFmtId="0" fontId="11" fillId="7" borderId="21" xfId="0" applyFont="1" applyFill="1" applyBorder="1" applyAlignment="1">
      <alignment horizontal="center" vertical="center" wrapText="1"/>
    </xf>
    <xf numFmtId="44" fontId="0" fillId="13" borderId="21" xfId="0" applyNumberFormat="1" applyFill="1" applyBorder="1" applyAlignment="1" applyProtection="1">
      <alignment vertical="center"/>
      <protection locked="0"/>
    </xf>
    <xf numFmtId="44" fontId="0" fillId="13" borderId="32" xfId="0" applyNumberFormat="1" applyFill="1" applyBorder="1" applyAlignment="1" applyProtection="1">
      <alignment vertical="center"/>
      <protection locked="0"/>
    </xf>
    <xf numFmtId="0" fontId="11" fillId="8" borderId="16" xfId="0" applyFont="1" applyFill="1" applyBorder="1" applyAlignment="1">
      <alignment vertical="center" wrapText="1"/>
    </xf>
    <xf numFmtId="0" fontId="11" fillId="8" borderId="5" xfId="0" applyFont="1" applyFill="1" applyBorder="1" applyAlignment="1">
      <alignment horizontal="center" vertical="center" wrapText="1"/>
    </xf>
    <xf numFmtId="44" fontId="0" fillId="13" borderId="5" xfId="0" applyNumberFormat="1" applyFill="1" applyBorder="1" applyAlignment="1" applyProtection="1">
      <alignment vertical="center"/>
      <protection locked="0"/>
    </xf>
    <xf numFmtId="0" fontId="11" fillId="7" borderId="46" xfId="0" applyFont="1" applyFill="1" applyBorder="1" applyAlignment="1">
      <alignment vertical="center" wrapText="1"/>
    </xf>
    <xf numFmtId="44" fontId="5" fillId="9" borderId="24" xfId="0" applyNumberFormat="1" applyFont="1" applyFill="1" applyBorder="1" applyAlignment="1">
      <alignment vertical="center"/>
    </xf>
    <xf numFmtId="44" fontId="5" fillId="9" borderId="48" xfId="0" applyNumberFormat="1" applyFont="1" applyFill="1" applyBorder="1" applyAlignment="1">
      <alignment vertical="center"/>
    </xf>
    <xf numFmtId="44" fontId="5" fillId="9" borderId="45" xfId="0" applyNumberFormat="1" applyFont="1" applyFill="1" applyBorder="1" applyAlignment="1">
      <alignment vertical="center"/>
    </xf>
    <xf numFmtId="44" fontId="0" fillId="10" borderId="11" xfId="0" applyNumberFormat="1" applyFill="1" applyBorder="1" applyAlignment="1">
      <alignment vertical="center"/>
    </xf>
    <xf numFmtId="0" fontId="25" fillId="0" borderId="0" xfId="0" applyFont="1"/>
    <xf numFmtId="44" fontId="5" fillId="9" borderId="12" xfId="0" applyNumberFormat="1" applyFont="1" applyFill="1" applyBorder="1" applyAlignment="1">
      <alignment vertical="center"/>
    </xf>
    <xf numFmtId="0" fontId="11"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0" fillId="5" borderId="69" xfId="0" applyFont="1" applyFill="1" applyBorder="1" applyAlignment="1">
      <alignment vertical="center" wrapText="1"/>
    </xf>
    <xf numFmtId="0" fontId="10" fillId="5" borderId="19" xfId="0" applyFont="1" applyFill="1" applyBorder="1" applyAlignment="1">
      <alignment vertical="center" wrapText="1"/>
    </xf>
    <xf numFmtId="0" fontId="26" fillId="0" borderId="1" xfId="0" applyFont="1" applyBorder="1" applyAlignment="1">
      <alignment vertical="center" wrapText="1"/>
    </xf>
    <xf numFmtId="0" fontId="26" fillId="20" borderId="1" xfId="0" applyFont="1" applyFill="1" applyBorder="1" applyAlignment="1">
      <alignment vertical="center" wrapText="1"/>
    </xf>
    <xf numFmtId="0" fontId="10" fillId="5" borderId="70" xfId="0" applyFont="1" applyFill="1" applyBorder="1" applyAlignment="1">
      <alignment vertical="center" wrapText="1"/>
    </xf>
    <xf numFmtId="0" fontId="10" fillId="5" borderId="69" xfId="0" applyFont="1" applyFill="1" applyBorder="1" applyAlignment="1">
      <alignment horizontal="center" vertical="center" wrapText="1"/>
    </xf>
    <xf numFmtId="0" fontId="10" fillId="5" borderId="70" xfId="0" applyFont="1" applyFill="1" applyBorder="1" applyAlignment="1">
      <alignment horizontal="center" vertical="center" wrapText="1"/>
    </xf>
    <xf numFmtId="0" fontId="10" fillId="15" borderId="69" xfId="0" applyFont="1" applyFill="1" applyBorder="1" applyAlignment="1">
      <alignment horizontal="center" vertical="center" wrapText="1"/>
    </xf>
    <xf numFmtId="0" fontId="10" fillId="15" borderId="20"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26" fillId="0" borderId="21" xfId="0" applyFont="1" applyBorder="1" applyAlignment="1">
      <alignment vertical="center" wrapText="1"/>
    </xf>
    <xf numFmtId="0" fontId="11" fillId="7" borderId="35" xfId="0" applyFont="1" applyFill="1" applyBorder="1" applyAlignment="1">
      <alignment horizontal="center" vertical="center" wrapText="1"/>
    </xf>
    <xf numFmtId="0" fontId="26" fillId="0" borderId="16" xfId="0" applyFont="1" applyBorder="1" applyAlignment="1">
      <alignment vertical="center" wrapText="1"/>
    </xf>
    <xf numFmtId="0" fontId="11" fillId="8" borderId="72" xfId="0" applyFont="1" applyFill="1" applyBorder="1" applyAlignment="1">
      <alignment horizontal="center" vertical="center" wrapText="1"/>
    </xf>
    <xf numFmtId="44" fontId="0" fillId="13" borderId="4" xfId="0" applyNumberFormat="1" applyFill="1" applyBorder="1" applyProtection="1">
      <protection locked="0"/>
    </xf>
    <xf numFmtId="44" fontId="0" fillId="13" borderId="22" xfId="0" applyNumberFormat="1" applyFill="1" applyBorder="1" applyProtection="1">
      <protection locked="0"/>
    </xf>
    <xf numFmtId="44" fontId="0" fillId="13" borderId="64" xfId="0" applyNumberFormat="1" applyFill="1" applyBorder="1" applyProtection="1">
      <protection locked="0"/>
    </xf>
    <xf numFmtId="0" fontId="11" fillId="7" borderId="36"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26" fillId="0" borderId="0" xfId="0" applyFont="1" applyAlignment="1">
      <alignment vertical="center" wrapText="1"/>
    </xf>
    <xf numFmtId="0" fontId="11" fillId="8" borderId="35" xfId="0" applyFont="1" applyFill="1" applyBorder="1" applyAlignment="1">
      <alignment horizontal="center" vertical="center" wrapText="1"/>
    </xf>
    <xf numFmtId="0" fontId="26" fillId="20" borderId="16" xfId="0" applyFont="1" applyFill="1" applyBorder="1" applyAlignment="1">
      <alignment vertical="center" wrapText="1"/>
    </xf>
    <xf numFmtId="0" fontId="11" fillId="7" borderId="72" xfId="0" applyFont="1" applyFill="1" applyBorder="1" applyAlignment="1">
      <alignment horizontal="center" vertical="center" wrapText="1"/>
    </xf>
    <xf numFmtId="0" fontId="11" fillId="8" borderId="32" xfId="0" applyFont="1" applyFill="1" applyBorder="1" applyAlignment="1">
      <alignment horizontal="center" vertical="center" wrapText="1"/>
    </xf>
    <xf numFmtId="44" fontId="0" fillId="9" borderId="32" xfId="0" applyNumberFormat="1" applyFill="1" applyBorder="1"/>
    <xf numFmtId="44" fontId="0" fillId="9" borderId="14" xfId="0" applyNumberFormat="1" applyFill="1" applyBorder="1"/>
    <xf numFmtId="44" fontId="0" fillId="9" borderId="17" xfId="0" applyNumberFormat="1" applyFill="1" applyBorder="1"/>
    <xf numFmtId="165" fontId="5" fillId="9" borderId="13" xfId="0" applyNumberFormat="1" applyFont="1" applyFill="1" applyBorder="1" applyAlignment="1">
      <alignment vertical="center"/>
    </xf>
    <xf numFmtId="0" fontId="28" fillId="2" borderId="41" xfId="0" applyFont="1" applyFill="1" applyBorder="1" applyAlignment="1">
      <alignment horizontal="center" vertical="center"/>
    </xf>
    <xf numFmtId="0" fontId="11" fillId="8" borderId="17"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26" fillId="0" borderId="18" xfId="0" applyFont="1" applyBorder="1" applyAlignment="1">
      <alignment vertical="center" wrapText="1"/>
    </xf>
    <xf numFmtId="0" fontId="26" fillId="20" borderId="13" xfId="0" applyFont="1" applyFill="1" applyBorder="1" applyAlignment="1">
      <alignment vertical="center" wrapText="1"/>
    </xf>
    <xf numFmtId="0" fontId="26" fillId="0" borderId="13" xfId="0" applyFont="1" applyBorder="1" applyAlignment="1">
      <alignment vertical="center" wrapText="1"/>
    </xf>
    <xf numFmtId="0" fontId="26" fillId="0" borderId="15" xfId="0" applyFont="1" applyBorder="1" applyAlignment="1">
      <alignment vertical="center" wrapText="1"/>
    </xf>
    <xf numFmtId="44" fontId="0" fillId="16" borderId="18" xfId="0" applyNumberFormat="1" applyFill="1" applyBorder="1" applyAlignment="1">
      <alignment vertical="center"/>
    </xf>
    <xf numFmtId="44" fontId="0" fillId="16" borderId="13" xfId="0" applyNumberFormat="1" applyFill="1" applyBorder="1" applyAlignment="1">
      <alignment vertical="center"/>
    </xf>
    <xf numFmtId="44" fontId="0" fillId="16" borderId="15" xfId="0" applyNumberFormat="1" applyFill="1" applyBorder="1" applyAlignment="1">
      <alignment vertical="center"/>
    </xf>
    <xf numFmtId="0" fontId="11" fillId="12" borderId="58" xfId="0" applyFont="1" applyFill="1" applyBorder="1" applyAlignment="1">
      <alignment horizontal="center" vertical="center" wrapText="1"/>
    </xf>
    <xf numFmtId="0" fontId="11" fillId="8" borderId="46" xfId="0" applyFont="1" applyFill="1" applyBorder="1" applyAlignment="1">
      <alignment vertical="center" wrapText="1"/>
    </xf>
    <xf numFmtId="0" fontId="11" fillId="8" borderId="46" xfId="0" applyFont="1" applyFill="1" applyBorder="1" applyAlignment="1">
      <alignment horizontal="center" vertical="center" wrapText="1"/>
    </xf>
    <xf numFmtId="44" fontId="0" fillId="13" borderId="22" xfId="0" applyNumberFormat="1" applyFill="1" applyBorder="1" applyAlignment="1" applyProtection="1">
      <alignment vertical="center"/>
      <protection locked="0"/>
    </xf>
    <xf numFmtId="0" fontId="11" fillId="7" borderId="73" xfId="0" applyFont="1" applyFill="1" applyBorder="1" applyAlignment="1">
      <alignment horizontal="center" vertical="center" wrapText="1"/>
    </xf>
    <xf numFmtId="0" fontId="11" fillId="11" borderId="61" xfId="0" applyFont="1" applyFill="1" applyBorder="1" applyAlignment="1">
      <alignment horizontal="center" vertical="center" wrapText="1"/>
    </xf>
    <xf numFmtId="44" fontId="0" fillId="13" borderId="49" xfId="0" applyNumberFormat="1" applyFill="1" applyBorder="1" applyAlignment="1" applyProtection="1">
      <alignment vertical="center"/>
      <protection locked="0"/>
    </xf>
    <xf numFmtId="44" fontId="0" fillId="13" borderId="46" xfId="0" applyNumberFormat="1" applyFill="1" applyBorder="1" applyAlignment="1" applyProtection="1">
      <alignment vertical="center"/>
      <protection locked="0"/>
    </xf>
    <xf numFmtId="0" fontId="11" fillId="11" borderId="4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1" borderId="0" xfId="0" applyFont="1" applyFill="1" applyAlignment="1">
      <alignment horizontal="left" vertical="center"/>
    </xf>
    <xf numFmtId="44" fontId="6" fillId="21" borderId="0" xfId="0" applyNumberFormat="1" applyFont="1" applyFill="1" applyAlignment="1">
      <alignment horizontal="center" vertical="center"/>
    </xf>
    <xf numFmtId="0" fontId="6" fillId="21" borderId="0" xfId="0" applyFont="1" applyFill="1" applyAlignment="1">
      <alignment horizontal="center" vertical="center"/>
    </xf>
    <xf numFmtId="0" fontId="2" fillId="13" borderId="61" xfId="0" applyFont="1" applyFill="1" applyBorder="1" applyAlignment="1" applyProtection="1">
      <alignment horizontal="center"/>
      <protection locked="0"/>
    </xf>
    <xf numFmtId="0" fontId="2" fillId="13" borderId="39" xfId="0" applyFont="1" applyFill="1" applyBorder="1" applyAlignment="1" applyProtection="1">
      <alignment horizontal="center"/>
      <protection locked="0"/>
    </xf>
    <xf numFmtId="0" fontId="2" fillId="13" borderId="44" xfId="0" applyFont="1" applyFill="1" applyBorder="1" applyAlignment="1" applyProtection="1">
      <alignment horizontal="center"/>
      <protection locked="0"/>
    </xf>
    <xf numFmtId="0" fontId="3" fillId="3" borderId="31" xfId="0" applyFont="1" applyFill="1" applyBorder="1" applyAlignment="1">
      <alignment horizontal="left"/>
    </xf>
    <xf numFmtId="0" fontId="3" fillId="3" borderId="43" xfId="0" applyFont="1" applyFill="1" applyBorder="1" applyAlignment="1">
      <alignment horizontal="left"/>
    </xf>
    <xf numFmtId="0" fontId="0" fillId="19" borderId="53" xfId="0" applyFill="1" applyBorder="1" applyAlignment="1">
      <alignment horizontal="left"/>
    </xf>
    <xf numFmtId="0" fontId="0" fillId="19" borderId="54" xfId="0" applyFill="1" applyBorder="1" applyAlignment="1">
      <alignment horizontal="left"/>
    </xf>
    <xf numFmtId="0" fontId="0" fillId="18" borderId="30" xfId="0" applyFill="1" applyBorder="1" applyAlignment="1">
      <alignment horizontal="left"/>
    </xf>
    <xf numFmtId="0" fontId="0" fillId="18" borderId="65" xfId="0" applyFill="1" applyBorder="1" applyAlignment="1">
      <alignment horizontal="left"/>
    </xf>
    <xf numFmtId="0" fontId="3" fillId="4" borderId="56" xfId="0" applyFont="1" applyFill="1" applyBorder="1" applyAlignment="1">
      <alignment horizontal="center"/>
    </xf>
    <xf numFmtId="0" fontId="3" fillId="4" borderId="57" xfId="0" applyFont="1" applyFill="1" applyBorder="1" applyAlignment="1">
      <alignment horizontal="center"/>
    </xf>
    <xf numFmtId="0" fontId="11" fillId="12" borderId="69" xfId="0" applyFont="1" applyFill="1" applyBorder="1" applyAlignment="1">
      <alignment horizontal="center" vertical="center" wrapText="1"/>
    </xf>
    <xf numFmtId="0" fontId="11" fillId="12" borderId="66" xfId="0" applyFont="1" applyFill="1" applyBorder="1" applyAlignment="1">
      <alignment horizontal="center" vertical="center" wrapText="1"/>
    </xf>
    <xf numFmtId="0" fontId="7" fillId="2" borderId="12" xfId="0" applyFont="1" applyFill="1" applyBorder="1" applyAlignment="1">
      <alignment horizontal="center"/>
    </xf>
    <xf numFmtId="0" fontId="7" fillId="2" borderId="0" xfId="0" applyFont="1" applyFill="1" applyAlignment="1">
      <alignment horizontal="center"/>
    </xf>
    <xf numFmtId="0" fontId="0" fillId="0" borderId="0" xfId="0" applyAlignment="1">
      <alignment horizontal="center"/>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1" fillId="13" borderId="0" xfId="0" applyFont="1" applyFill="1" applyAlignment="1">
      <alignment horizontal="center"/>
    </xf>
    <xf numFmtId="0" fontId="4" fillId="10" borderId="2" xfId="0" applyFont="1" applyFill="1" applyBorder="1" applyAlignment="1">
      <alignment horizontal="left" wrapText="1"/>
    </xf>
    <xf numFmtId="0" fontId="4" fillId="10" borderId="3" xfId="0" applyFont="1" applyFill="1" applyBorder="1" applyAlignment="1">
      <alignment horizontal="left" wrapText="1"/>
    </xf>
    <xf numFmtId="0" fontId="4" fillId="10" borderId="4" xfId="0" applyFont="1" applyFill="1" applyBorder="1" applyAlignment="1">
      <alignment horizontal="left" wrapText="1"/>
    </xf>
    <xf numFmtId="0" fontId="17" fillId="18" borderId="61" xfId="0" applyFont="1" applyFill="1" applyBorder="1" applyAlignment="1">
      <alignment horizontal="left" vertical="center" wrapText="1"/>
    </xf>
    <xf numFmtId="0" fontId="17" fillId="18" borderId="41" xfId="0" applyFont="1" applyFill="1" applyBorder="1" applyAlignment="1">
      <alignment horizontal="left" vertical="center" wrapText="1"/>
    </xf>
    <xf numFmtId="0" fontId="17" fillId="18" borderId="42" xfId="0" applyFont="1" applyFill="1" applyBorder="1" applyAlignment="1">
      <alignment horizontal="center" vertical="center" wrapText="1"/>
    </xf>
    <xf numFmtId="0" fontId="17" fillId="18" borderId="39" xfId="0" applyFont="1" applyFill="1" applyBorder="1" applyAlignment="1">
      <alignment horizontal="center" vertical="center" wrapText="1"/>
    </xf>
    <xf numFmtId="0" fontId="17" fillId="18" borderId="44" xfId="0" applyFont="1" applyFill="1" applyBorder="1" applyAlignment="1">
      <alignment horizontal="center" vertical="center" wrapText="1"/>
    </xf>
    <xf numFmtId="0" fontId="1" fillId="14" borderId="26" xfId="0" applyFont="1" applyFill="1" applyBorder="1" applyAlignment="1">
      <alignment horizontal="center" vertical="center"/>
    </xf>
    <xf numFmtId="0" fontId="1" fillId="14" borderId="28" xfId="0" applyFont="1" applyFill="1" applyBorder="1" applyAlignment="1">
      <alignment horizontal="center" vertical="center"/>
    </xf>
    <xf numFmtId="0" fontId="1" fillId="14" borderId="26" xfId="0" applyFont="1" applyFill="1" applyBorder="1" applyAlignment="1">
      <alignment horizontal="center" vertical="center" wrapText="1"/>
    </xf>
    <xf numFmtId="0" fontId="1" fillId="14" borderId="27" xfId="0" applyFont="1" applyFill="1" applyBorder="1" applyAlignment="1">
      <alignment horizontal="center" vertical="center" wrapText="1"/>
    </xf>
    <xf numFmtId="166" fontId="5" fillId="9" borderId="24" xfId="0" applyNumberFormat="1" applyFont="1" applyFill="1" applyBorder="1" applyAlignment="1">
      <alignment horizontal="center" vertical="center"/>
    </xf>
    <xf numFmtId="166" fontId="5" fillId="9" borderId="48" xfId="0" applyNumberFormat="1" applyFont="1" applyFill="1" applyBorder="1" applyAlignment="1">
      <alignment horizontal="center" vertical="center"/>
    </xf>
    <xf numFmtId="166" fontId="5" fillId="9" borderId="49" xfId="0" applyNumberFormat="1" applyFont="1" applyFill="1" applyBorder="1" applyAlignment="1">
      <alignment horizontal="center" vertical="center"/>
    </xf>
    <xf numFmtId="166" fontId="5" fillId="9" borderId="34" xfId="0" applyNumberFormat="1" applyFont="1" applyFill="1" applyBorder="1" applyAlignment="1">
      <alignment horizontal="center" vertical="center"/>
    </xf>
    <xf numFmtId="166" fontId="5" fillId="9" borderId="47" xfId="0" applyNumberFormat="1" applyFont="1" applyFill="1" applyBorder="1" applyAlignment="1">
      <alignment horizontal="center" vertical="center"/>
    </xf>
    <xf numFmtId="166" fontId="5" fillId="9" borderId="66" xfId="0" applyNumberFormat="1" applyFont="1" applyFill="1" applyBorder="1" applyAlignment="1">
      <alignment horizontal="center" vertical="center"/>
    </xf>
    <xf numFmtId="0" fontId="23" fillId="19" borderId="61" xfId="0" applyFont="1" applyFill="1" applyBorder="1" applyAlignment="1">
      <alignment horizontal="left" vertical="center" wrapText="1"/>
    </xf>
    <xf numFmtId="0" fontId="23" fillId="19" borderId="39" xfId="0" applyFont="1" applyFill="1" applyBorder="1" applyAlignment="1">
      <alignment horizontal="left" vertical="center" wrapText="1"/>
    </xf>
    <xf numFmtId="0" fontId="23" fillId="19" borderId="44" xfId="0" applyFont="1" applyFill="1" applyBorder="1" applyAlignment="1">
      <alignment horizontal="left" vertical="center" wrapText="1"/>
    </xf>
    <xf numFmtId="0" fontId="11" fillId="8" borderId="55" xfId="0" applyFont="1" applyFill="1" applyBorder="1" applyAlignment="1">
      <alignment horizontal="left" vertical="center" wrapText="1"/>
    </xf>
    <xf numFmtId="0" fontId="11" fillId="8" borderId="67" xfId="0" applyFont="1" applyFill="1" applyBorder="1" applyAlignment="1">
      <alignment horizontal="left" vertical="center" wrapText="1"/>
    </xf>
    <xf numFmtId="0" fontId="6" fillId="2" borderId="61" xfId="0" applyFont="1" applyFill="1" applyBorder="1" applyAlignment="1">
      <alignment horizontal="left"/>
    </xf>
    <xf numFmtId="0" fontId="6" fillId="2" borderId="39" xfId="0" applyFont="1" applyFill="1" applyBorder="1" applyAlignment="1">
      <alignment horizontal="left"/>
    </xf>
    <xf numFmtId="0" fontId="6" fillId="2" borderId="44" xfId="0" applyFont="1" applyFill="1" applyBorder="1" applyAlignment="1">
      <alignment horizontal="left"/>
    </xf>
    <xf numFmtId="0" fontId="11" fillId="11" borderId="26"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11" fillId="11" borderId="5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 fillId="17" borderId="61" xfId="0" applyFont="1" applyFill="1" applyBorder="1" applyAlignment="1">
      <alignment horizontal="center" vertical="center"/>
    </xf>
    <xf numFmtId="0" fontId="1" fillId="17" borderId="39" xfId="0" applyFont="1" applyFill="1" applyBorder="1" applyAlignment="1">
      <alignment horizontal="center" vertical="center"/>
    </xf>
    <xf numFmtId="0" fontId="1" fillId="14" borderId="61" xfId="0" applyFont="1" applyFill="1" applyBorder="1" applyAlignment="1">
      <alignment horizontal="center" vertical="center" wrapText="1"/>
    </xf>
    <xf numFmtId="0" fontId="1" fillId="14" borderId="44" xfId="0" applyFont="1" applyFill="1" applyBorder="1" applyAlignment="1">
      <alignment horizontal="center" vertical="center" wrapText="1"/>
    </xf>
    <xf numFmtId="165" fontId="5" fillId="9" borderId="34" xfId="0" applyNumberFormat="1" applyFont="1" applyFill="1" applyBorder="1" applyAlignment="1">
      <alignment horizontal="center" vertical="center"/>
    </xf>
    <xf numFmtId="165" fontId="5" fillId="9" borderId="47" xfId="0" applyNumberFormat="1" applyFont="1" applyFill="1" applyBorder="1" applyAlignment="1">
      <alignment horizontal="center" vertical="center"/>
    </xf>
    <xf numFmtId="165" fontId="5" fillId="9" borderId="6" xfId="0" applyNumberFormat="1" applyFont="1" applyFill="1" applyBorder="1" applyAlignment="1">
      <alignment horizontal="center" vertical="center"/>
    </xf>
    <xf numFmtId="165" fontId="5" fillId="9" borderId="5" xfId="0" applyNumberFormat="1" applyFont="1" applyFill="1" applyBorder="1" applyAlignment="1">
      <alignment horizontal="center" vertical="center"/>
    </xf>
    <xf numFmtId="0" fontId="2" fillId="0" borderId="1" xfId="0" applyFont="1" applyBorder="1" applyAlignment="1">
      <alignment horizontal="center"/>
    </xf>
    <xf numFmtId="0" fontId="4" fillId="10" borderId="10" xfId="0" applyFont="1" applyFill="1" applyBorder="1" applyAlignment="1">
      <alignment horizontal="left" wrapText="1"/>
    </xf>
    <xf numFmtId="0" fontId="4" fillId="10" borderId="62" xfId="0" applyFont="1" applyFill="1" applyBorder="1" applyAlignment="1">
      <alignment horizontal="left" wrapText="1"/>
    </xf>
    <xf numFmtId="0" fontId="4" fillId="10" borderId="63" xfId="0" applyFont="1" applyFill="1" applyBorder="1" applyAlignment="1">
      <alignment horizontal="left" wrapText="1"/>
    </xf>
    <xf numFmtId="44" fontId="0" fillId="10" borderId="6" xfId="0" applyNumberFormat="1" applyFill="1" applyBorder="1" applyAlignment="1">
      <alignment horizontal="center" vertical="center"/>
    </xf>
    <xf numFmtId="44" fontId="0" fillId="10" borderId="11" xfId="0" applyNumberFormat="1" applyFill="1" applyBorder="1" applyAlignment="1">
      <alignment horizontal="center" vertical="center"/>
    </xf>
    <xf numFmtId="0" fontId="22" fillId="3" borderId="0" xfId="0" applyFont="1" applyFill="1" applyAlignment="1">
      <alignment horizontal="center" vertical="center"/>
    </xf>
    <xf numFmtId="0" fontId="11" fillId="0" borderId="0" xfId="0" applyFont="1" applyAlignment="1">
      <alignment horizontal="center" vertical="center"/>
    </xf>
    <xf numFmtId="164" fontId="5" fillId="9" borderId="32"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9" borderId="17" xfId="0" applyNumberFormat="1" applyFont="1" applyFill="1" applyBorder="1" applyAlignment="1">
      <alignment horizontal="center" vertical="center"/>
    </xf>
    <xf numFmtId="44" fontId="0" fillId="16" borderId="32" xfId="0" applyNumberFormat="1" applyFill="1" applyBorder="1" applyAlignment="1">
      <alignment horizontal="center" vertical="center"/>
    </xf>
    <xf numFmtId="44" fontId="0" fillId="16" borderId="14" xfId="0" applyNumberFormat="1" applyFill="1" applyBorder="1" applyAlignment="1">
      <alignment horizontal="center" vertical="center"/>
    </xf>
    <xf numFmtId="44" fontId="0" fillId="16" borderId="17" xfId="0" applyNumberFormat="1" applyFill="1" applyBorder="1" applyAlignment="1">
      <alignment horizontal="center" vertical="center"/>
    </xf>
    <xf numFmtId="0" fontId="1" fillId="17" borderId="26" xfId="0" applyFont="1" applyFill="1" applyBorder="1" applyAlignment="1">
      <alignment horizontal="center" vertical="center" wrapText="1"/>
    </xf>
    <xf numFmtId="0" fontId="1" fillId="17" borderId="28" xfId="0" applyFont="1" applyFill="1" applyBorder="1" applyAlignment="1">
      <alignment horizontal="center" vertical="center" wrapText="1"/>
    </xf>
    <xf numFmtId="166" fontId="5" fillId="9" borderId="20" xfId="0" applyNumberFormat="1" applyFont="1" applyFill="1" applyBorder="1" applyAlignment="1">
      <alignment horizontal="center" vertical="center"/>
    </xf>
    <xf numFmtId="0" fontId="5" fillId="0" borderId="0" xfId="0" applyFont="1" applyAlignment="1">
      <alignment horizontal="center"/>
    </xf>
    <xf numFmtId="0" fontId="1" fillId="17" borderId="27" xfId="0" applyFont="1" applyFill="1" applyBorder="1" applyAlignment="1">
      <alignment horizontal="center" vertical="center" wrapText="1"/>
    </xf>
    <xf numFmtId="166" fontId="5" fillId="9" borderId="70" xfId="0" applyNumberFormat="1" applyFont="1" applyFill="1" applyBorder="1" applyAlignment="1">
      <alignment horizontal="center" vertical="center"/>
    </xf>
    <xf numFmtId="166" fontId="5" fillId="9" borderId="12" xfId="0" applyNumberFormat="1" applyFont="1" applyFill="1" applyBorder="1" applyAlignment="1">
      <alignment horizontal="center" vertical="center"/>
    </xf>
    <xf numFmtId="166" fontId="5" fillId="9" borderId="73" xfId="0" applyNumberFormat="1" applyFont="1" applyFill="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B4C6E7"/>
      <color rgb="FFFF8585"/>
      <color rgb="FFC1D6FF"/>
      <color rgb="FFE9F5DB"/>
      <color rgb="FFB9D4ED"/>
      <color rgb="FFEBDEFE"/>
      <color rgb="FFD9E2F3"/>
      <color rgb="FFD0FBBB"/>
      <color rgb="FFD1FFB7"/>
      <color rgb="FFEC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7620</xdr:colOff>
      <xdr:row>2</xdr:row>
      <xdr:rowOff>240665</xdr:rowOff>
    </xdr:to>
    <xdr:pic>
      <xdr:nvPicPr>
        <xdr:cNvPr id="4" name="Afbeelding 3">
          <a:extLst>
            <a:ext uri="{FF2B5EF4-FFF2-40B4-BE49-F238E27FC236}">
              <a16:creationId xmlns:a16="http://schemas.microsoft.com/office/drawing/2014/main" id="{1A45F559-6E75-439F-BDC8-513E188D7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03180" cy="895985"/>
        </a:xfrm>
        <a:prstGeom prst="rect">
          <a:avLst/>
        </a:prstGeom>
      </xdr:spPr>
    </xdr:pic>
    <xdr:clientData/>
  </xdr:twoCellAnchor>
  <xdr:twoCellAnchor>
    <xdr:from>
      <xdr:col>0</xdr:col>
      <xdr:colOff>142876</xdr:colOff>
      <xdr:row>0</xdr:row>
      <xdr:rowOff>152400</xdr:rowOff>
    </xdr:from>
    <xdr:to>
      <xdr:col>7</xdr:col>
      <xdr:colOff>529167</xdr:colOff>
      <xdr:row>1</xdr:row>
      <xdr:rowOff>89858</xdr:rowOff>
    </xdr:to>
    <xdr:sp macro="" textlink="">
      <xdr:nvSpPr>
        <xdr:cNvPr id="6" name="Tekstvak 5">
          <a:extLst>
            <a:ext uri="{FF2B5EF4-FFF2-40B4-BE49-F238E27FC236}">
              <a16:creationId xmlns:a16="http://schemas.microsoft.com/office/drawing/2014/main" id="{F063CB16-1444-47C3-975B-7574ED8DC1C6}"/>
            </a:ext>
          </a:extLst>
        </xdr:cNvPr>
        <xdr:cNvSpPr txBox="1"/>
      </xdr:nvSpPr>
      <xdr:spPr>
        <a:xfrm>
          <a:off x="142876" y="152400"/>
          <a:ext cx="7201958"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Inschrijfformulier</a:t>
          </a:r>
        </a:p>
      </xdr:txBody>
    </xdr:sp>
    <xdr:clientData/>
  </xdr:twoCellAnchor>
  <xdr:twoCellAnchor editAs="oneCell">
    <xdr:from>
      <xdr:col>8</xdr:col>
      <xdr:colOff>94614</xdr:colOff>
      <xdr:row>0</xdr:row>
      <xdr:rowOff>122555</xdr:rowOff>
    </xdr:from>
    <xdr:to>
      <xdr:col>8</xdr:col>
      <xdr:colOff>1508124</xdr:colOff>
      <xdr:row>2</xdr:row>
      <xdr:rowOff>10160</xdr:rowOff>
    </xdr:to>
    <xdr:pic>
      <xdr:nvPicPr>
        <xdr:cNvPr id="5" name="Afbeelding 4" descr="logo gemeente zwartewaterland - Schageninfra">
          <a:extLst>
            <a:ext uri="{FF2B5EF4-FFF2-40B4-BE49-F238E27FC236}">
              <a16:creationId xmlns:a16="http://schemas.microsoft.com/office/drawing/2014/main" id="{12719BBC-E951-44E9-BA12-7C99D80A19EB}"/>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8507094" y="122555"/>
          <a:ext cx="1413510" cy="542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335280</xdr:colOff>
      <xdr:row>0</xdr:row>
      <xdr:rowOff>895985</xdr:rowOff>
    </xdr:to>
    <xdr:pic>
      <xdr:nvPicPr>
        <xdr:cNvPr id="7" name="Afbeelding 6">
          <a:extLst>
            <a:ext uri="{FF2B5EF4-FFF2-40B4-BE49-F238E27FC236}">
              <a16:creationId xmlns:a16="http://schemas.microsoft.com/office/drawing/2014/main" id="{D43F06B5-D6FC-4BDE-8D81-F59C68F839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03180" cy="895985"/>
        </a:xfrm>
        <a:prstGeom prst="rect">
          <a:avLst/>
        </a:prstGeom>
      </xdr:spPr>
    </xdr:pic>
    <xdr:clientData/>
  </xdr:twoCellAnchor>
  <xdr:twoCellAnchor>
    <xdr:from>
      <xdr:col>0</xdr:col>
      <xdr:colOff>95251</xdr:colOff>
      <xdr:row>0</xdr:row>
      <xdr:rowOff>209550</xdr:rowOff>
    </xdr:from>
    <xdr:to>
      <xdr:col>2</xdr:col>
      <xdr:colOff>182881</xdr:colOff>
      <xdr:row>0</xdr:row>
      <xdr:rowOff>623258</xdr:rowOff>
    </xdr:to>
    <xdr:sp macro="" textlink="">
      <xdr:nvSpPr>
        <xdr:cNvPr id="6" name="Tekstvak 5">
          <a:extLst>
            <a:ext uri="{FF2B5EF4-FFF2-40B4-BE49-F238E27FC236}">
              <a16:creationId xmlns:a16="http://schemas.microsoft.com/office/drawing/2014/main" id="{C571C4CE-233D-4AB1-BA58-BC661165517A}"/>
            </a:ext>
          </a:extLst>
        </xdr:cNvPr>
        <xdr:cNvSpPr txBox="1"/>
      </xdr:nvSpPr>
      <xdr:spPr>
        <a:xfrm>
          <a:off x="95251" y="209550"/>
          <a:ext cx="331851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Inschrijfformulier</a:t>
          </a:r>
        </a:p>
      </xdr:txBody>
    </xdr:sp>
    <xdr:clientData/>
  </xdr:twoCellAnchor>
  <xdr:twoCellAnchor editAs="oneCell">
    <xdr:from>
      <xdr:col>7</xdr:col>
      <xdr:colOff>716280</xdr:colOff>
      <xdr:row>0</xdr:row>
      <xdr:rowOff>91440</xdr:rowOff>
    </xdr:from>
    <xdr:to>
      <xdr:col>8</xdr:col>
      <xdr:colOff>1101090</xdr:colOff>
      <xdr:row>0</xdr:row>
      <xdr:rowOff>634365</xdr:rowOff>
    </xdr:to>
    <xdr:pic>
      <xdr:nvPicPr>
        <xdr:cNvPr id="8" name="Afbeelding 7" descr="logo gemeente zwartewaterland - Schageninfra">
          <a:extLst>
            <a:ext uri="{FF2B5EF4-FFF2-40B4-BE49-F238E27FC236}">
              <a16:creationId xmlns:a16="http://schemas.microsoft.com/office/drawing/2014/main" id="{2E8401E7-E190-436C-9E0C-FAF0E2DAB924}"/>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8450580" y="91440"/>
          <a:ext cx="1413510" cy="542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xdr:colOff>
      <xdr:row>4</xdr:row>
      <xdr:rowOff>164465</xdr:rowOff>
    </xdr:to>
    <xdr:pic>
      <xdr:nvPicPr>
        <xdr:cNvPr id="4" name="Afbeelding 3">
          <a:extLst>
            <a:ext uri="{FF2B5EF4-FFF2-40B4-BE49-F238E27FC236}">
              <a16:creationId xmlns:a16="http://schemas.microsoft.com/office/drawing/2014/main" id="{0C311CC8-B0CF-616B-F029-75E4C187B2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782425" cy="895985"/>
        </a:xfrm>
        <a:prstGeom prst="rect">
          <a:avLst/>
        </a:prstGeom>
      </xdr:spPr>
    </xdr:pic>
    <xdr:clientData/>
  </xdr:twoCellAnchor>
  <xdr:twoCellAnchor>
    <xdr:from>
      <xdr:col>0</xdr:col>
      <xdr:colOff>209550</xdr:colOff>
      <xdr:row>0</xdr:row>
      <xdr:rowOff>180975</xdr:rowOff>
    </xdr:from>
    <xdr:to>
      <xdr:col>1</xdr:col>
      <xdr:colOff>2238375</xdr:colOff>
      <xdr:row>3</xdr:row>
      <xdr:rowOff>23183</xdr:rowOff>
    </xdr:to>
    <xdr:sp macro="" textlink="">
      <xdr:nvSpPr>
        <xdr:cNvPr id="6" name="Tekstvak 5">
          <a:extLst>
            <a:ext uri="{FF2B5EF4-FFF2-40B4-BE49-F238E27FC236}">
              <a16:creationId xmlns:a16="http://schemas.microsoft.com/office/drawing/2014/main" id="{9A6E3C85-35B2-4F1D-A8B2-774EF3520F6C}"/>
            </a:ext>
          </a:extLst>
        </xdr:cNvPr>
        <xdr:cNvSpPr txBox="1"/>
      </xdr:nvSpPr>
      <xdr:spPr>
        <a:xfrm>
          <a:off x="209550" y="180975"/>
          <a:ext cx="2752725"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Inschrijfformulier</a:t>
          </a:r>
        </a:p>
      </xdr:txBody>
    </xdr:sp>
    <xdr:clientData/>
  </xdr:twoCellAnchor>
  <xdr:twoCellAnchor editAs="oneCell">
    <xdr:from>
      <xdr:col>7</xdr:col>
      <xdr:colOff>132715</xdr:colOff>
      <xdr:row>1</xdr:row>
      <xdr:rowOff>8255</xdr:rowOff>
    </xdr:from>
    <xdr:to>
      <xdr:col>8</xdr:col>
      <xdr:colOff>616585</xdr:colOff>
      <xdr:row>4</xdr:row>
      <xdr:rowOff>2540</xdr:rowOff>
    </xdr:to>
    <xdr:pic>
      <xdr:nvPicPr>
        <xdr:cNvPr id="5" name="Afbeelding 4" descr="logo gemeente zwartewaterland - Schageninfra">
          <a:extLst>
            <a:ext uri="{FF2B5EF4-FFF2-40B4-BE49-F238E27FC236}">
              <a16:creationId xmlns:a16="http://schemas.microsoft.com/office/drawing/2014/main" id="{4FEA67C0-0ACA-1190-9465-DF3F9BCD13D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10053955" y="191135"/>
          <a:ext cx="1413510" cy="542925"/>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5E87-6F3F-4D81-A4BF-246FF8F9B5CD}">
  <sheetPr>
    <pageSetUpPr fitToPage="1"/>
  </sheetPr>
  <dimension ref="A1:P20"/>
  <sheetViews>
    <sheetView tabSelected="1" zoomScaleNormal="100" workbookViewId="0">
      <selection activeCell="I14" sqref="I14"/>
    </sheetView>
  </sheetViews>
  <sheetFormatPr defaultRowHeight="14.4" x14ac:dyDescent="0.3"/>
  <cols>
    <col min="2" max="2" width="14.6640625" customWidth="1"/>
    <col min="3" max="3" width="16.33203125" customWidth="1"/>
    <col min="4" max="4" width="20.33203125" customWidth="1"/>
    <col min="5" max="5" width="17.33203125" customWidth="1"/>
    <col min="6" max="6" width="16.109375" customWidth="1"/>
    <col min="7" max="7" width="13.109375" customWidth="1"/>
    <col min="8" max="8" width="15.88671875" bestFit="1" customWidth="1"/>
    <col min="9" max="9" width="26" customWidth="1"/>
    <col min="10" max="10" width="17" customWidth="1"/>
    <col min="16" max="16" width="8.6640625" customWidth="1"/>
    <col min="17" max="17" width="10" customWidth="1"/>
  </cols>
  <sheetData>
    <row r="1" spans="1:9" ht="37.5" customHeight="1" x14ac:dyDescent="0.3"/>
    <row r="3" spans="1:9" ht="21.75" customHeight="1" thickBot="1" x14ac:dyDescent="0.35"/>
    <row r="4" spans="1:9" ht="15" thickBot="1" x14ac:dyDescent="0.35">
      <c r="A4" s="62" t="s">
        <v>1</v>
      </c>
      <c r="B4" s="63"/>
      <c r="C4" s="198"/>
      <c r="D4" s="199"/>
      <c r="E4" s="200"/>
      <c r="H4" s="64" t="s">
        <v>35</v>
      </c>
      <c r="I4" s="64"/>
    </row>
    <row r="5" spans="1:9" x14ac:dyDescent="0.3">
      <c r="H5" s="64" t="s">
        <v>54</v>
      </c>
      <c r="I5" s="64"/>
    </row>
    <row r="6" spans="1:9" ht="15" thickBot="1" x14ac:dyDescent="0.35">
      <c r="H6" s="45"/>
    </row>
    <row r="7" spans="1:9" ht="42" customHeight="1" thickBot="1" x14ac:dyDescent="0.35">
      <c r="A7" s="97" t="s">
        <v>7</v>
      </c>
      <c r="B7" s="98"/>
      <c r="C7" s="98"/>
      <c r="D7" s="98"/>
      <c r="E7" s="16"/>
      <c r="F7" s="193" t="s">
        <v>13</v>
      </c>
      <c r="G7" s="194"/>
      <c r="H7" s="194"/>
    </row>
    <row r="8" spans="1:9" ht="43.5" customHeight="1" x14ac:dyDescent="0.35">
      <c r="A8" s="58"/>
      <c r="B8" s="59"/>
      <c r="C8" s="60" t="s">
        <v>38</v>
      </c>
      <c r="D8" s="61" t="s">
        <v>66</v>
      </c>
      <c r="F8" s="54" t="s">
        <v>12</v>
      </c>
      <c r="G8" s="54" t="s">
        <v>6</v>
      </c>
      <c r="H8" s="54" t="s">
        <v>0</v>
      </c>
    </row>
    <row r="9" spans="1:9" ht="31.8" x14ac:dyDescent="0.3">
      <c r="A9" s="207"/>
      <c r="B9" s="208"/>
      <c r="C9" s="57" t="s">
        <v>43</v>
      </c>
      <c r="D9" s="57" t="s">
        <v>44</v>
      </c>
      <c r="F9" s="2" t="s">
        <v>8</v>
      </c>
      <c r="G9" s="14">
        <f>SUM(Verrekenprijzen!H17:H32)+SUM(Verrekenprijzen!I17:I32)</f>
        <v>0</v>
      </c>
      <c r="H9" s="112" t="s">
        <v>84</v>
      </c>
    </row>
    <row r="10" spans="1:9" ht="32.4" customHeight="1" x14ac:dyDescent="0.3">
      <c r="A10" s="203" t="s">
        <v>71</v>
      </c>
      <c r="B10" s="204"/>
      <c r="C10" s="100">
        <f>'Initiele en jaarlijkse kosten'!H19</f>
        <v>0</v>
      </c>
      <c r="D10" s="100">
        <f>'Initiele en jaarlijkse kosten'!I19</f>
        <v>0</v>
      </c>
      <c r="F10" s="2" t="s">
        <v>9</v>
      </c>
      <c r="G10" s="14">
        <f>SUM(Verrekenprijzen!H39:H49)+SUM(Verrekenprijzen!I39:I49)</f>
        <v>0</v>
      </c>
      <c r="H10" s="112" t="s">
        <v>172</v>
      </c>
    </row>
    <row r="11" spans="1:9" ht="26.25" customHeight="1" x14ac:dyDescent="0.3">
      <c r="A11" s="205" t="s">
        <v>73</v>
      </c>
      <c r="B11" s="206"/>
      <c r="C11" s="50">
        <f>'Initiele en jaarlijkse kosten'!H51</f>
        <v>0</v>
      </c>
      <c r="D11" s="50">
        <f>'Initiele en jaarlijkse kosten'!I51</f>
        <v>0</v>
      </c>
      <c r="F11" s="2" t="s">
        <v>10</v>
      </c>
      <c r="G11" s="14">
        <f>SUM(Verrekenprijzen!H56:H59)+SUM(Verrekenprijzen!I56:I59)</f>
        <v>0</v>
      </c>
      <c r="H11" s="113" t="s">
        <v>173</v>
      </c>
    </row>
    <row r="12" spans="1:9" ht="15" thickBot="1" x14ac:dyDescent="0.35">
      <c r="A12" s="201" t="s">
        <v>53</v>
      </c>
      <c r="B12" s="202"/>
      <c r="C12" s="51">
        <f>SUM(C10:C11)</f>
        <v>0</v>
      </c>
      <c r="D12" s="51">
        <f>SUM(D10:D11)</f>
        <v>0</v>
      </c>
      <c r="F12" s="2" t="s">
        <v>11</v>
      </c>
      <c r="G12" s="14">
        <f>SUM(Verrekenprijzen!H66:H68)+SUM(Verrekenprijzen!I66:I68)</f>
        <v>0</v>
      </c>
      <c r="H12" s="113" t="s">
        <v>174</v>
      </c>
    </row>
    <row r="13" spans="1:9" ht="18.600000000000001" thickBot="1" x14ac:dyDescent="0.4">
      <c r="A13" s="52" t="s">
        <v>7</v>
      </c>
      <c r="B13" s="53"/>
      <c r="C13" s="53"/>
      <c r="D13" s="99">
        <f>SUM(C12:D12)</f>
        <v>0</v>
      </c>
      <c r="F13" s="2" t="s">
        <v>171</v>
      </c>
      <c r="G13" s="14">
        <f>SUM(Verrekenprijzen!H75:H77)</f>
        <v>0</v>
      </c>
      <c r="H13" s="113" t="s">
        <v>56</v>
      </c>
    </row>
    <row r="14" spans="1:9" ht="18" x14ac:dyDescent="0.35">
      <c r="A14" s="49"/>
      <c r="B14" s="13"/>
      <c r="C14" s="13"/>
      <c r="D14" s="13"/>
      <c r="F14" s="10" t="s">
        <v>2</v>
      </c>
      <c r="G14" s="15">
        <f>SUM(G9:G12)</f>
        <v>0</v>
      </c>
      <c r="H14" s="10"/>
    </row>
    <row r="15" spans="1:9" ht="18" x14ac:dyDescent="0.35">
      <c r="E15" s="13"/>
    </row>
    <row r="17" spans="1:16" x14ac:dyDescent="0.3">
      <c r="A17" s="195" t="s">
        <v>175</v>
      </c>
      <c r="B17" s="195"/>
      <c r="C17" s="195"/>
      <c r="D17" s="195"/>
      <c r="E17" s="195"/>
      <c r="F17" s="195"/>
      <c r="G17" s="196">
        <f>D13+G14</f>
        <v>0</v>
      </c>
      <c r="H17" s="197"/>
      <c r="P17" s="11"/>
    </row>
    <row r="18" spans="1:16" x14ac:dyDescent="0.3">
      <c r="A18" s="195"/>
      <c r="B18" s="195"/>
      <c r="C18" s="195"/>
      <c r="D18" s="195"/>
      <c r="E18" s="195"/>
      <c r="F18" s="195"/>
      <c r="G18" s="197"/>
      <c r="H18" s="197"/>
    </row>
    <row r="20" spans="1:16" x14ac:dyDescent="0.3">
      <c r="K20" s="11"/>
    </row>
  </sheetData>
  <sheetProtection algorithmName="SHA-512" hashValue="YXaSF1boBErOVBEpLmvv/IV+nRioxxL7zo3G1z0FHymNKY8fiLz/8IRRwxjWCUvn3zO3KYti+eHExzImCUkSsQ==" saltValue="b/jXQgwLxpDLITcCddXegA==" spinCount="100000" sheet="1" objects="1" scenarios="1"/>
  <mergeCells count="8">
    <mergeCell ref="F7:H7"/>
    <mergeCell ref="A17:F18"/>
    <mergeCell ref="G17:H18"/>
    <mergeCell ref="C4:E4"/>
    <mergeCell ref="A12:B12"/>
    <mergeCell ref="A10:B10"/>
    <mergeCell ref="A11:B11"/>
    <mergeCell ref="A9:B9"/>
  </mergeCells>
  <pageMargins left="0.7" right="0.7" top="0.75" bottom="0.75" header="0.3" footer="0.3"/>
  <pageSetup paperSize="9" scale="8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9264-67BF-456D-A221-E536718A8454}">
  <sheetPr>
    <pageSetUpPr fitToPage="1"/>
  </sheetPr>
  <dimension ref="A1:M53"/>
  <sheetViews>
    <sheetView topLeftCell="A20" workbookViewId="0">
      <selection activeCell="M29" sqref="M29"/>
    </sheetView>
  </sheetViews>
  <sheetFormatPr defaultRowHeight="14.4" x14ac:dyDescent="0.3"/>
  <cols>
    <col min="1" max="1" width="30.6640625" customWidth="1"/>
    <col min="2" max="2" width="16.44140625" customWidth="1"/>
    <col min="3" max="3" width="10.88671875" customWidth="1"/>
    <col min="4" max="4" width="13.109375" customWidth="1"/>
    <col min="5" max="5" width="17.88671875" customWidth="1"/>
    <col min="6" max="7" width="11.88671875" customWidth="1"/>
    <col min="8" max="8" width="15" customWidth="1"/>
    <col min="9" max="9" width="16.109375" customWidth="1"/>
    <col min="10" max="10" width="9.33203125" customWidth="1"/>
    <col min="11" max="11" width="10.6640625" customWidth="1"/>
    <col min="12" max="12" width="16.109375" customWidth="1"/>
    <col min="13" max="13" width="16.5546875" customWidth="1"/>
  </cols>
  <sheetData>
    <row r="1" spans="1:13" ht="73.5" customHeight="1" x14ac:dyDescent="0.3"/>
    <row r="2" spans="1:13" ht="21" x14ac:dyDescent="0.4">
      <c r="A2" s="211" t="s">
        <v>62</v>
      </c>
      <c r="B2" s="212"/>
      <c r="C2" s="212"/>
      <c r="D2" s="212"/>
      <c r="E2" s="212"/>
      <c r="F2" s="212"/>
      <c r="G2" s="212"/>
      <c r="H2" s="212"/>
      <c r="I2" s="212"/>
      <c r="J2" s="114"/>
      <c r="K2" s="114"/>
      <c r="L2" s="114"/>
      <c r="M2" s="114"/>
    </row>
    <row r="3" spans="1:13" x14ac:dyDescent="0.3">
      <c r="A3" s="213" t="s">
        <v>85</v>
      </c>
      <c r="B3" s="213"/>
      <c r="C3" s="213"/>
      <c r="D3" s="213"/>
      <c r="E3" s="213"/>
      <c r="F3" s="213"/>
      <c r="G3" s="213"/>
      <c r="H3" s="213"/>
      <c r="I3" s="213"/>
    </row>
    <row r="5" spans="1:13" x14ac:dyDescent="0.3">
      <c r="A5" s="1" t="s">
        <v>1</v>
      </c>
      <c r="B5" s="258" t="str">
        <f>IF(Samenvatting!$C$4=0," ",Samenvatting!$C$4)</f>
        <v xml:space="preserve"> </v>
      </c>
      <c r="C5" s="258"/>
      <c r="D5" s="258"/>
      <c r="E5" s="258"/>
      <c r="F5" s="258"/>
      <c r="G5" s="70"/>
    </row>
    <row r="7" spans="1:13" x14ac:dyDescent="0.3">
      <c r="C7" s="217" t="s">
        <v>36</v>
      </c>
      <c r="D7" s="217"/>
      <c r="E7" s="217"/>
      <c r="F7" s="217"/>
    </row>
    <row r="8" spans="1:13" ht="15" thickBot="1" x14ac:dyDescent="0.35">
      <c r="A8" s="138" t="s">
        <v>105</v>
      </c>
    </row>
    <row r="9" spans="1:13" ht="32.25" customHeight="1" thickBot="1" x14ac:dyDescent="0.4">
      <c r="A9" s="94" t="s">
        <v>70</v>
      </c>
      <c r="B9" s="95"/>
      <c r="C9" s="95"/>
      <c r="D9" s="96"/>
      <c r="E9" s="172"/>
      <c r="F9" s="250" t="s">
        <v>37</v>
      </c>
      <c r="G9" s="251"/>
      <c r="H9" s="252" t="s">
        <v>50</v>
      </c>
      <c r="I9" s="253"/>
    </row>
    <row r="10" spans="1:13" ht="38.25" customHeight="1" x14ac:dyDescent="0.3">
      <c r="A10" s="87" t="s">
        <v>0</v>
      </c>
      <c r="B10" s="88"/>
      <c r="C10" s="88"/>
      <c r="D10" s="89" t="s">
        <v>33</v>
      </c>
      <c r="E10" s="89" t="s">
        <v>46</v>
      </c>
      <c r="F10" s="90" t="s">
        <v>38</v>
      </c>
      <c r="G10" s="91" t="s">
        <v>65</v>
      </c>
      <c r="H10" s="92" t="s">
        <v>48</v>
      </c>
      <c r="I10" s="93" t="s">
        <v>120</v>
      </c>
    </row>
    <row r="11" spans="1:13" ht="15" customHeight="1" x14ac:dyDescent="0.3">
      <c r="A11" s="218" t="s">
        <v>70</v>
      </c>
      <c r="B11" s="219"/>
      <c r="C11" s="220"/>
      <c r="D11" s="25">
        <v>0</v>
      </c>
      <c r="E11" s="25">
        <v>0</v>
      </c>
      <c r="F11" s="254">
        <v>1</v>
      </c>
      <c r="G11" s="256">
        <v>15</v>
      </c>
      <c r="H11" s="40">
        <f>D11*$F$11</f>
        <v>0</v>
      </c>
      <c r="I11" s="39">
        <f>$G$11*E11</f>
        <v>0</v>
      </c>
    </row>
    <row r="12" spans="1:13" ht="15" customHeight="1" x14ac:dyDescent="0.3">
      <c r="A12" s="218" t="s">
        <v>64</v>
      </c>
      <c r="B12" s="219"/>
      <c r="C12" s="220"/>
      <c r="D12" s="25">
        <v>0</v>
      </c>
      <c r="E12" s="134"/>
      <c r="F12" s="255"/>
      <c r="G12" s="257"/>
      <c r="H12" s="40">
        <f>D12*$F$11</f>
        <v>0</v>
      </c>
      <c r="I12" s="262"/>
    </row>
    <row r="13" spans="1:13" ht="15" customHeight="1" x14ac:dyDescent="0.3">
      <c r="A13" s="218" t="s">
        <v>67</v>
      </c>
      <c r="B13" s="219"/>
      <c r="C13" s="220"/>
      <c r="D13" s="25">
        <v>0</v>
      </c>
      <c r="E13" s="135"/>
      <c r="F13" s="255"/>
      <c r="G13" s="257"/>
      <c r="H13" s="40">
        <f t="shared" ref="H13:H17" si="0">D13*$F$11</f>
        <v>0</v>
      </c>
      <c r="I13" s="263"/>
    </row>
    <row r="14" spans="1:13" ht="15" customHeight="1" x14ac:dyDescent="0.3">
      <c r="A14" s="120" t="s">
        <v>121</v>
      </c>
      <c r="B14" s="121"/>
      <c r="C14" s="122"/>
      <c r="D14" s="25">
        <v>0</v>
      </c>
      <c r="E14" s="139"/>
      <c r="F14" s="255"/>
      <c r="G14" s="257"/>
      <c r="H14" s="40">
        <f t="shared" si="0"/>
        <v>0</v>
      </c>
      <c r="I14" s="123"/>
    </row>
    <row r="15" spans="1:13" ht="15" customHeight="1" x14ac:dyDescent="0.3">
      <c r="A15" s="120" t="s">
        <v>118</v>
      </c>
      <c r="B15" s="121"/>
      <c r="C15" s="122"/>
      <c r="D15" s="25">
        <v>0</v>
      </c>
      <c r="E15" s="25">
        <v>0</v>
      </c>
      <c r="F15" s="255"/>
      <c r="G15" s="257"/>
      <c r="H15" s="40">
        <f t="shared" si="0"/>
        <v>0</v>
      </c>
      <c r="I15" s="39">
        <f>$G$11*E15</f>
        <v>0</v>
      </c>
    </row>
    <row r="16" spans="1:13" ht="15" customHeight="1" x14ac:dyDescent="0.3">
      <c r="A16" s="120" t="s">
        <v>119</v>
      </c>
      <c r="B16" s="121"/>
      <c r="C16" s="122"/>
      <c r="D16" s="25">
        <v>0</v>
      </c>
      <c r="E16" s="25">
        <v>0</v>
      </c>
      <c r="F16" s="255"/>
      <c r="G16" s="257"/>
      <c r="H16" s="40">
        <f t="shared" si="0"/>
        <v>0</v>
      </c>
      <c r="I16" s="39">
        <f>$G$11*E16</f>
        <v>0</v>
      </c>
    </row>
    <row r="17" spans="1:9" ht="15" customHeight="1" x14ac:dyDescent="0.3">
      <c r="A17" s="218" t="s">
        <v>69</v>
      </c>
      <c r="B17" s="219"/>
      <c r="C17" s="220"/>
      <c r="D17" s="25">
        <v>0</v>
      </c>
      <c r="E17" s="136"/>
      <c r="F17" s="255"/>
      <c r="G17" s="257"/>
      <c r="H17" s="40">
        <f t="shared" si="0"/>
        <v>0</v>
      </c>
      <c r="I17" s="137"/>
    </row>
    <row r="18" spans="1:9" ht="15" customHeight="1" thickBot="1" x14ac:dyDescent="0.35">
      <c r="A18" s="259" t="s">
        <v>51</v>
      </c>
      <c r="B18" s="260"/>
      <c r="C18" s="261"/>
      <c r="D18" s="86">
        <v>0</v>
      </c>
      <c r="E18" s="86">
        <v>0</v>
      </c>
      <c r="F18" s="255"/>
      <c r="G18" s="257"/>
      <c r="H18" s="46">
        <f>D18*$F$11</f>
        <v>0</v>
      </c>
      <c r="I18" s="44">
        <f>$G$11*E18</f>
        <v>0</v>
      </c>
    </row>
    <row r="19" spans="1:9" ht="15" customHeight="1" thickBot="1" x14ac:dyDescent="0.35">
      <c r="A19" s="236" t="s">
        <v>34</v>
      </c>
      <c r="B19" s="237"/>
      <c r="C19" s="237"/>
      <c r="D19" s="237"/>
      <c r="E19" s="237"/>
      <c r="F19" s="237"/>
      <c r="G19" s="238"/>
      <c r="H19" s="101">
        <f>SUM(H11:H18)</f>
        <v>0</v>
      </c>
      <c r="I19" s="102">
        <f>SUM(I11:I18)</f>
        <v>0</v>
      </c>
    </row>
    <row r="20" spans="1:9" ht="15" thickBot="1" x14ac:dyDescent="0.35"/>
    <row r="21" spans="1:9" ht="39" customHeight="1" thickBot="1" x14ac:dyDescent="0.4">
      <c r="A21" s="241" t="s">
        <v>72</v>
      </c>
      <c r="B21" s="242"/>
      <c r="C21" s="242"/>
      <c r="D21" s="242"/>
      <c r="E21" s="243"/>
      <c r="F21" s="226" t="s">
        <v>47</v>
      </c>
      <c r="G21" s="227"/>
      <c r="H21" s="228" t="s">
        <v>50</v>
      </c>
      <c r="I21" s="229"/>
    </row>
    <row r="22" spans="1:9" ht="36.6" thickBot="1" x14ac:dyDescent="0.35">
      <c r="A22" s="107" t="s">
        <v>60</v>
      </c>
      <c r="B22" s="108" t="s">
        <v>101</v>
      </c>
      <c r="C22" s="84" t="s">
        <v>5</v>
      </c>
      <c r="D22" s="84" t="s">
        <v>39</v>
      </c>
      <c r="E22" s="85" t="s">
        <v>68</v>
      </c>
      <c r="F22" s="124" t="s">
        <v>38</v>
      </c>
      <c r="G22" s="43" t="s">
        <v>65</v>
      </c>
      <c r="H22" s="82" t="s">
        <v>48</v>
      </c>
      <c r="I22" s="80" t="s">
        <v>120</v>
      </c>
    </row>
    <row r="23" spans="1:9" ht="15" thickBot="1" x14ac:dyDescent="0.35">
      <c r="A23" s="239" t="s">
        <v>59</v>
      </c>
      <c r="B23" s="240"/>
      <c r="C23" s="131">
        <v>1</v>
      </c>
      <c r="D23" s="132">
        <v>0</v>
      </c>
      <c r="E23" s="119"/>
      <c r="F23" s="233">
        <v>1</v>
      </c>
      <c r="G23" s="230">
        <v>15</v>
      </c>
      <c r="H23" s="83">
        <f>C23*D23*$F$23</f>
        <v>0</v>
      </c>
      <c r="I23" s="81"/>
    </row>
    <row r="24" spans="1:9" x14ac:dyDescent="0.3">
      <c r="A24" s="247" t="s">
        <v>89</v>
      </c>
      <c r="B24" s="104" t="s">
        <v>90</v>
      </c>
      <c r="C24" s="127">
        <v>1</v>
      </c>
      <c r="D24" s="128">
        <v>0</v>
      </c>
      <c r="E24" s="129">
        <v>0</v>
      </c>
      <c r="F24" s="234"/>
      <c r="G24" s="231"/>
      <c r="H24" s="83">
        <f>C24*D24*$F$23</f>
        <v>0</v>
      </c>
      <c r="I24" s="81">
        <f>$G$23*E24*C24</f>
        <v>0</v>
      </c>
    </row>
    <row r="25" spans="1:9" x14ac:dyDescent="0.3">
      <c r="A25" s="248"/>
      <c r="B25" s="5" t="s">
        <v>92</v>
      </c>
      <c r="C25" s="9">
        <v>2</v>
      </c>
      <c r="D25" s="26">
        <v>0</v>
      </c>
      <c r="E25" s="68">
        <v>0</v>
      </c>
      <c r="F25" s="234"/>
      <c r="G25" s="231"/>
      <c r="H25" s="83">
        <f t="shared" ref="H25:H45" si="1">C25*D25*$F$23</f>
        <v>0</v>
      </c>
      <c r="I25" s="81">
        <f t="shared" ref="I25:I45" si="2">$G$23*E25*C25</f>
        <v>0</v>
      </c>
    </row>
    <row r="26" spans="1:9" ht="15" customHeight="1" thickBot="1" x14ac:dyDescent="0.35">
      <c r="A26" s="249"/>
      <c r="B26" s="130" t="s">
        <v>91</v>
      </c>
      <c r="C26" s="32">
        <v>1</v>
      </c>
      <c r="D26" s="69">
        <v>0</v>
      </c>
      <c r="E26" s="126">
        <v>0</v>
      </c>
      <c r="F26" s="234"/>
      <c r="G26" s="231"/>
      <c r="H26" s="83">
        <f t="shared" si="1"/>
        <v>0</v>
      </c>
      <c r="I26" s="81">
        <f t="shared" si="2"/>
        <v>0</v>
      </c>
    </row>
    <row r="27" spans="1:9" x14ac:dyDescent="0.3">
      <c r="A27" s="244" t="s">
        <v>94</v>
      </c>
      <c r="B27" s="115" t="s">
        <v>93</v>
      </c>
      <c r="C27" s="105">
        <v>1</v>
      </c>
      <c r="D27" s="128">
        <v>0</v>
      </c>
      <c r="E27" s="129">
        <v>0</v>
      </c>
      <c r="F27" s="234"/>
      <c r="G27" s="231"/>
      <c r="H27" s="83">
        <f t="shared" si="1"/>
        <v>0</v>
      </c>
      <c r="I27" s="81">
        <f t="shared" si="2"/>
        <v>0</v>
      </c>
    </row>
    <row r="28" spans="1:9" x14ac:dyDescent="0.3">
      <c r="A28" s="245"/>
      <c r="B28" s="6" t="s">
        <v>103</v>
      </c>
      <c r="C28" s="9">
        <v>14</v>
      </c>
      <c r="D28" s="26">
        <v>0</v>
      </c>
      <c r="E28" s="68">
        <v>0</v>
      </c>
      <c r="F28" s="234"/>
      <c r="G28" s="231"/>
      <c r="H28" s="83">
        <f t="shared" si="1"/>
        <v>0</v>
      </c>
      <c r="I28" s="81">
        <f t="shared" si="2"/>
        <v>0</v>
      </c>
    </row>
    <row r="29" spans="1:9" x14ac:dyDescent="0.3">
      <c r="A29" s="245"/>
      <c r="B29" s="5" t="s">
        <v>95</v>
      </c>
      <c r="C29" s="9">
        <v>2</v>
      </c>
      <c r="D29" s="26">
        <v>0</v>
      </c>
      <c r="E29" s="68">
        <v>0</v>
      </c>
      <c r="F29" s="234"/>
      <c r="G29" s="231"/>
      <c r="H29" s="83">
        <f t="shared" si="1"/>
        <v>0</v>
      </c>
      <c r="I29" s="81">
        <f t="shared" si="2"/>
        <v>0</v>
      </c>
    </row>
    <row r="30" spans="1:9" ht="15" thickBot="1" x14ac:dyDescent="0.35">
      <c r="A30" s="246"/>
      <c r="B30" s="130" t="s">
        <v>102</v>
      </c>
      <c r="C30" s="23">
        <v>1</v>
      </c>
      <c r="D30" s="69">
        <v>0</v>
      </c>
      <c r="E30" s="126">
        <v>0</v>
      </c>
      <c r="F30" s="234"/>
      <c r="G30" s="231"/>
      <c r="H30" s="83">
        <f t="shared" si="1"/>
        <v>0</v>
      </c>
      <c r="I30" s="81">
        <f t="shared" si="2"/>
        <v>0</v>
      </c>
    </row>
    <row r="31" spans="1:9" ht="15" thickBot="1" x14ac:dyDescent="0.35">
      <c r="A31" s="184" t="s">
        <v>96</v>
      </c>
      <c r="B31" s="67" t="s">
        <v>97</v>
      </c>
      <c r="C31" s="23">
        <v>48</v>
      </c>
      <c r="D31" s="69">
        <v>0</v>
      </c>
      <c r="E31" s="126">
        <v>0</v>
      </c>
      <c r="F31" s="234"/>
      <c r="G31" s="231"/>
      <c r="H31" s="83">
        <f t="shared" si="1"/>
        <v>0</v>
      </c>
      <c r="I31" s="81">
        <f t="shared" si="2"/>
        <v>0</v>
      </c>
    </row>
    <row r="32" spans="1:9" x14ac:dyDescent="0.3">
      <c r="A32" s="244" t="s">
        <v>98</v>
      </c>
      <c r="B32" s="104" t="s">
        <v>99</v>
      </c>
      <c r="C32" s="105">
        <v>1</v>
      </c>
      <c r="D32" s="128">
        <v>0</v>
      </c>
      <c r="E32" s="129">
        <v>0</v>
      </c>
      <c r="F32" s="234"/>
      <c r="G32" s="231"/>
      <c r="H32" s="83">
        <f t="shared" si="1"/>
        <v>0</v>
      </c>
      <c r="I32" s="81">
        <f t="shared" si="2"/>
        <v>0</v>
      </c>
    </row>
    <row r="33" spans="1:9" ht="16.8" customHeight="1" x14ac:dyDescent="0.3">
      <c r="A33" s="245"/>
      <c r="B33" s="5" t="s">
        <v>100</v>
      </c>
      <c r="C33" s="8">
        <v>4</v>
      </c>
      <c r="D33" s="26">
        <v>0</v>
      </c>
      <c r="E33" s="68">
        <v>0</v>
      </c>
      <c r="F33" s="234"/>
      <c r="G33" s="231"/>
      <c r="H33" s="83">
        <f t="shared" si="1"/>
        <v>0</v>
      </c>
      <c r="I33" s="81">
        <f t="shared" si="2"/>
        <v>0</v>
      </c>
    </row>
    <row r="34" spans="1:9" x14ac:dyDescent="0.3">
      <c r="A34" s="245"/>
      <c r="B34" s="6" t="s">
        <v>104</v>
      </c>
      <c r="C34" s="9">
        <v>4</v>
      </c>
      <c r="D34" s="26">
        <v>0</v>
      </c>
      <c r="E34" s="68">
        <v>0</v>
      </c>
      <c r="F34" s="234"/>
      <c r="G34" s="231"/>
      <c r="H34" s="83">
        <f t="shared" si="1"/>
        <v>0</v>
      </c>
      <c r="I34" s="81">
        <f t="shared" si="2"/>
        <v>0</v>
      </c>
    </row>
    <row r="35" spans="1:9" x14ac:dyDescent="0.3">
      <c r="A35" s="245"/>
      <c r="B35" s="5" t="s">
        <v>106</v>
      </c>
      <c r="C35" s="8">
        <v>6</v>
      </c>
      <c r="D35" s="26">
        <v>0</v>
      </c>
      <c r="E35" s="68">
        <v>0</v>
      </c>
      <c r="F35" s="234"/>
      <c r="G35" s="231"/>
      <c r="H35" s="83">
        <f t="shared" si="1"/>
        <v>0</v>
      </c>
      <c r="I35" s="81">
        <f t="shared" si="2"/>
        <v>0</v>
      </c>
    </row>
    <row r="36" spans="1:9" x14ac:dyDescent="0.3">
      <c r="A36" s="245"/>
      <c r="B36" s="6" t="s">
        <v>108</v>
      </c>
      <c r="C36" s="9">
        <v>4</v>
      </c>
      <c r="D36" s="26">
        <v>0</v>
      </c>
      <c r="E36" s="68">
        <v>0</v>
      </c>
      <c r="F36" s="234"/>
      <c r="G36" s="231"/>
      <c r="H36" s="83">
        <f t="shared" si="1"/>
        <v>0</v>
      </c>
      <c r="I36" s="81">
        <f t="shared" si="2"/>
        <v>0</v>
      </c>
    </row>
    <row r="37" spans="1:9" x14ac:dyDescent="0.3">
      <c r="A37" s="245"/>
      <c r="B37" s="5" t="s">
        <v>107</v>
      </c>
      <c r="C37" s="8">
        <v>1</v>
      </c>
      <c r="D37" s="26">
        <v>0</v>
      </c>
      <c r="E37" s="68">
        <v>0</v>
      </c>
      <c r="F37" s="234"/>
      <c r="G37" s="231"/>
      <c r="H37" s="83">
        <f t="shared" si="1"/>
        <v>0</v>
      </c>
      <c r="I37" s="81">
        <f t="shared" si="2"/>
        <v>0</v>
      </c>
    </row>
    <row r="38" spans="1:9" x14ac:dyDescent="0.3">
      <c r="A38" s="245"/>
      <c r="B38" s="6" t="s">
        <v>103</v>
      </c>
      <c r="C38" s="9">
        <v>6</v>
      </c>
      <c r="D38" s="26">
        <v>0</v>
      </c>
      <c r="E38" s="68">
        <v>0</v>
      </c>
      <c r="F38" s="234"/>
      <c r="G38" s="231"/>
      <c r="H38" s="83">
        <f t="shared" si="1"/>
        <v>0</v>
      </c>
      <c r="I38" s="81">
        <f t="shared" si="2"/>
        <v>0</v>
      </c>
    </row>
    <row r="39" spans="1:9" x14ac:dyDescent="0.3">
      <c r="A39" s="245"/>
      <c r="B39" s="5" t="s">
        <v>95</v>
      </c>
      <c r="C39" s="8">
        <v>8</v>
      </c>
      <c r="D39" s="26">
        <v>0</v>
      </c>
      <c r="E39" s="68">
        <v>0</v>
      </c>
      <c r="F39" s="234"/>
      <c r="G39" s="231"/>
      <c r="H39" s="83">
        <f t="shared" si="1"/>
        <v>0</v>
      </c>
      <c r="I39" s="81">
        <f t="shared" si="2"/>
        <v>0</v>
      </c>
    </row>
    <row r="40" spans="1:9" x14ac:dyDescent="0.3">
      <c r="A40" s="245"/>
      <c r="B40" s="6" t="s">
        <v>109</v>
      </c>
      <c r="C40" s="9">
        <v>1</v>
      </c>
      <c r="D40" s="26">
        <v>0</v>
      </c>
      <c r="E40" s="68">
        <v>0</v>
      </c>
      <c r="F40" s="234"/>
      <c r="G40" s="231"/>
      <c r="H40" s="83">
        <f t="shared" si="1"/>
        <v>0</v>
      </c>
      <c r="I40" s="81">
        <f t="shared" si="2"/>
        <v>0</v>
      </c>
    </row>
    <row r="41" spans="1:9" x14ac:dyDescent="0.3">
      <c r="A41" s="245"/>
      <c r="B41" s="5" t="s">
        <v>110</v>
      </c>
      <c r="C41" s="8">
        <v>1</v>
      </c>
      <c r="D41" s="26">
        <v>0</v>
      </c>
      <c r="E41" s="68">
        <v>0</v>
      </c>
      <c r="F41" s="234"/>
      <c r="G41" s="231"/>
      <c r="H41" s="83">
        <f t="shared" si="1"/>
        <v>0</v>
      </c>
      <c r="I41" s="81">
        <f t="shared" si="2"/>
        <v>0</v>
      </c>
    </row>
    <row r="42" spans="1:9" x14ac:dyDescent="0.3">
      <c r="A42" s="245"/>
      <c r="B42" s="6" t="s">
        <v>111</v>
      </c>
      <c r="C42" s="9">
        <v>1</v>
      </c>
      <c r="D42" s="26">
        <v>0</v>
      </c>
      <c r="E42" s="68">
        <v>0</v>
      </c>
      <c r="F42" s="234"/>
      <c r="G42" s="231"/>
      <c r="H42" s="83">
        <f t="shared" si="1"/>
        <v>0</v>
      </c>
      <c r="I42" s="81">
        <f t="shared" si="2"/>
        <v>0</v>
      </c>
    </row>
    <row r="43" spans="1:9" x14ac:dyDescent="0.3">
      <c r="A43" s="245"/>
      <c r="B43" s="76" t="s">
        <v>102</v>
      </c>
      <c r="C43" s="71">
        <v>2</v>
      </c>
      <c r="D43" s="26">
        <v>0</v>
      </c>
      <c r="E43" s="68">
        <v>0</v>
      </c>
      <c r="F43" s="234"/>
      <c r="G43" s="231"/>
      <c r="H43" s="83">
        <f t="shared" si="1"/>
        <v>0</v>
      </c>
      <c r="I43" s="81">
        <f t="shared" si="2"/>
        <v>0</v>
      </c>
    </row>
    <row r="44" spans="1:9" ht="15" thickBot="1" x14ac:dyDescent="0.35">
      <c r="A44" s="246"/>
      <c r="B44" s="130" t="s">
        <v>112</v>
      </c>
      <c r="C44" s="23">
        <v>1</v>
      </c>
      <c r="D44" s="69">
        <v>0</v>
      </c>
      <c r="E44" s="126">
        <v>0</v>
      </c>
      <c r="F44" s="234"/>
      <c r="G44" s="231"/>
      <c r="H44" s="83">
        <f t="shared" si="1"/>
        <v>0</v>
      </c>
      <c r="I44" s="81">
        <f t="shared" si="2"/>
        <v>0</v>
      </c>
    </row>
    <row r="45" spans="1:9" x14ac:dyDescent="0.3">
      <c r="A45" s="209" t="s">
        <v>113</v>
      </c>
      <c r="B45" s="115" t="s">
        <v>114</v>
      </c>
      <c r="C45" s="127">
        <v>1</v>
      </c>
      <c r="D45" s="128">
        <v>0</v>
      </c>
      <c r="E45" s="129">
        <v>0</v>
      </c>
      <c r="F45" s="234"/>
      <c r="G45" s="231"/>
      <c r="H45" s="83">
        <f t="shared" si="1"/>
        <v>0</v>
      </c>
      <c r="I45" s="81">
        <f t="shared" si="2"/>
        <v>0</v>
      </c>
    </row>
    <row r="46" spans="1:9" ht="15" thickBot="1" x14ac:dyDescent="0.35">
      <c r="A46" s="210"/>
      <c r="B46" s="185" t="s">
        <v>117</v>
      </c>
      <c r="C46" s="186">
        <v>1</v>
      </c>
      <c r="D46" s="191">
        <v>0</v>
      </c>
      <c r="E46" s="190">
        <v>0</v>
      </c>
      <c r="F46" s="234"/>
      <c r="G46" s="231"/>
      <c r="H46" s="83">
        <f>C46*D46*$F$23</f>
        <v>0</v>
      </c>
      <c r="I46" s="81">
        <f>$G$23*E46*C46</f>
        <v>0</v>
      </c>
    </row>
    <row r="47" spans="1:9" ht="15" thickBot="1" x14ac:dyDescent="0.35">
      <c r="A47" s="192" t="s">
        <v>115</v>
      </c>
      <c r="B47" s="133" t="s">
        <v>116</v>
      </c>
      <c r="C47" s="125">
        <v>2</v>
      </c>
      <c r="D47" s="191">
        <v>0</v>
      </c>
      <c r="E47" s="190">
        <v>0</v>
      </c>
      <c r="F47" s="234"/>
      <c r="G47" s="231"/>
      <c r="H47" s="83">
        <f t="shared" ref="H47:H49" si="3">C47*D47*$F$23</f>
        <v>0</v>
      </c>
      <c r="I47" s="81">
        <f t="shared" ref="I47:I49" si="4">$G$23*E47*C47</f>
        <v>0</v>
      </c>
    </row>
    <row r="48" spans="1:9" x14ac:dyDescent="0.3">
      <c r="A48" s="209" t="s">
        <v>176</v>
      </c>
      <c r="B48" s="104" t="s">
        <v>100</v>
      </c>
      <c r="C48" s="105">
        <v>3</v>
      </c>
      <c r="D48" s="128">
        <v>0</v>
      </c>
      <c r="E48" s="129">
        <v>0</v>
      </c>
      <c r="F48" s="234"/>
      <c r="G48" s="231"/>
      <c r="H48" s="83">
        <f t="shared" si="3"/>
        <v>0</v>
      </c>
      <c r="I48" s="81">
        <f t="shared" si="4"/>
        <v>0</v>
      </c>
    </row>
    <row r="49" spans="1:11" ht="15" thickBot="1" x14ac:dyDescent="0.35">
      <c r="A49" s="210"/>
      <c r="B49" s="133" t="s">
        <v>177</v>
      </c>
      <c r="C49" s="188">
        <v>2</v>
      </c>
      <c r="D49" s="191">
        <v>0</v>
      </c>
      <c r="E49" s="190">
        <v>0</v>
      </c>
      <c r="F49" s="234"/>
      <c r="G49" s="231"/>
      <c r="H49" s="83">
        <f t="shared" si="3"/>
        <v>0</v>
      </c>
      <c r="I49" s="81">
        <f t="shared" si="4"/>
        <v>0</v>
      </c>
    </row>
    <row r="50" spans="1:11" ht="15" thickBot="1" x14ac:dyDescent="0.35">
      <c r="A50" s="189" t="s">
        <v>178</v>
      </c>
      <c r="B50" s="104" t="s">
        <v>97</v>
      </c>
      <c r="C50" s="105">
        <v>7</v>
      </c>
      <c r="D50" s="187">
        <v>0</v>
      </c>
      <c r="E50" s="126">
        <v>0</v>
      </c>
      <c r="F50" s="235"/>
      <c r="G50" s="232"/>
      <c r="H50" s="83">
        <v>0</v>
      </c>
      <c r="I50" s="81">
        <v>0</v>
      </c>
    </row>
    <row r="51" spans="1:11" ht="15.75" customHeight="1" thickBot="1" x14ac:dyDescent="0.35">
      <c r="A51" s="221" t="s">
        <v>63</v>
      </c>
      <c r="B51" s="222"/>
      <c r="C51" s="77">
        <f>SUM(C24:C46)</f>
        <v>112</v>
      </c>
      <c r="D51" s="223"/>
      <c r="E51" s="224"/>
      <c r="F51" s="224"/>
      <c r="G51" s="225"/>
      <c r="H51" s="79">
        <f>SUM(H23:H50)</f>
        <v>0</v>
      </c>
      <c r="I51" s="78">
        <f>SUM(I23:I50)</f>
        <v>0</v>
      </c>
    </row>
    <row r="52" spans="1:11" ht="15.75" customHeight="1" x14ac:dyDescent="0.3">
      <c r="A52" s="72"/>
      <c r="B52" s="72"/>
      <c r="C52" s="73"/>
      <c r="D52" s="73"/>
      <c r="E52" s="74"/>
      <c r="F52" s="74"/>
      <c r="G52" s="74"/>
      <c r="H52" s="74"/>
      <c r="I52" s="74"/>
      <c r="J52" s="74"/>
      <c r="K52" s="74"/>
    </row>
    <row r="53" spans="1:11" s="28" customFormat="1" ht="24.75" customHeight="1" x14ac:dyDescent="0.3">
      <c r="A53" s="214" t="s">
        <v>52</v>
      </c>
      <c r="B53" s="215"/>
      <c r="C53" s="215"/>
      <c r="D53" s="215"/>
      <c r="E53" s="215"/>
      <c r="F53" s="215"/>
      <c r="G53" s="216"/>
      <c r="H53" s="27">
        <f>H51+H19</f>
        <v>0</v>
      </c>
      <c r="I53" s="27">
        <f>I51+I19</f>
        <v>0</v>
      </c>
    </row>
  </sheetData>
  <sheetProtection algorithmName="SHA-512" hashValue="C2+XBR36zV6SBO36sdF08EODyguB+cTqQqUINW+ILc/SBCHZdnZpK6daY/vtO/1C0dOvlOoVep3FexhmudtQHA==" saltValue="QaOs6D3D0tvod7gtByS0UQ==" spinCount="100000" sheet="1" objects="1" scenarios="1"/>
  <mergeCells count="29">
    <mergeCell ref="F9:G9"/>
    <mergeCell ref="H9:I9"/>
    <mergeCell ref="F11:F18"/>
    <mergeCell ref="G11:G18"/>
    <mergeCell ref="B5:F5"/>
    <mergeCell ref="A13:C13"/>
    <mergeCell ref="A17:C17"/>
    <mergeCell ref="A18:C18"/>
    <mergeCell ref="I12:I13"/>
    <mergeCell ref="A21:E21"/>
    <mergeCell ref="A27:A30"/>
    <mergeCell ref="A24:A26"/>
    <mergeCell ref="A32:A44"/>
    <mergeCell ref="A48:A49"/>
    <mergeCell ref="A45:A46"/>
    <mergeCell ref="A2:I2"/>
    <mergeCell ref="A3:I3"/>
    <mergeCell ref="A53:G53"/>
    <mergeCell ref="C7:F7"/>
    <mergeCell ref="A11:C11"/>
    <mergeCell ref="A12:C12"/>
    <mergeCell ref="A51:B51"/>
    <mergeCell ref="D51:G51"/>
    <mergeCell ref="F21:G21"/>
    <mergeCell ref="H21:I21"/>
    <mergeCell ref="G23:G50"/>
    <mergeCell ref="F23:F50"/>
    <mergeCell ref="A19:G19"/>
    <mergeCell ref="A23:B23"/>
  </mergeCells>
  <pageMargins left="0.7" right="0.7" top="0.75" bottom="0.75" header="0.3" footer="0.3"/>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B946-2B26-46D5-B9B4-E9C80779FD80}">
  <sheetPr>
    <pageSetUpPr fitToPage="1"/>
  </sheetPr>
  <dimension ref="A6:AC77"/>
  <sheetViews>
    <sheetView topLeftCell="A17" workbookViewId="0">
      <selection activeCell="D17" sqref="D17"/>
    </sheetView>
  </sheetViews>
  <sheetFormatPr defaultRowHeight="14.4" x14ac:dyDescent="0.3"/>
  <cols>
    <col min="1" max="1" width="10.88671875" customWidth="1"/>
    <col min="2" max="2" width="79.88671875" customWidth="1"/>
    <col min="4" max="4" width="14.5546875" customWidth="1"/>
    <col min="5" max="5" width="12.109375" customWidth="1"/>
    <col min="6" max="6" width="7.88671875" customWidth="1"/>
    <col min="7" max="7" width="10.44140625" customWidth="1"/>
    <col min="8" max="9" width="13.5546875" customWidth="1"/>
    <col min="11" max="11" width="12.44140625" customWidth="1"/>
    <col min="12" max="12" width="7.44140625" customWidth="1"/>
    <col min="21" max="21" width="10.5546875" bestFit="1" customWidth="1"/>
  </cols>
  <sheetData>
    <row r="6" spans="1:12" ht="21" x14ac:dyDescent="0.4">
      <c r="A6" s="212" t="s">
        <v>3</v>
      </c>
      <c r="B6" s="212"/>
      <c r="C6" s="212"/>
      <c r="D6" s="212"/>
      <c r="E6" s="212"/>
      <c r="F6" s="212"/>
      <c r="G6" s="212"/>
      <c r="H6" s="35"/>
      <c r="I6" s="35"/>
    </row>
    <row r="7" spans="1:12" x14ac:dyDescent="0.3">
      <c r="A7" s="275" t="s">
        <v>85</v>
      </c>
      <c r="B7" s="275"/>
      <c r="C7" s="275"/>
      <c r="D7" s="275"/>
      <c r="E7" s="275"/>
      <c r="F7" s="275"/>
      <c r="G7" s="275"/>
      <c r="H7" s="34"/>
      <c r="I7" s="34"/>
      <c r="J7" s="3"/>
      <c r="K7" s="3"/>
      <c r="L7" s="3"/>
    </row>
    <row r="9" spans="1:12" x14ac:dyDescent="0.3">
      <c r="A9" s="33" t="s">
        <v>45</v>
      </c>
      <c r="B9" s="24" t="str">
        <f>IF(Samenvatting!$C$4=0," ",Samenvatting!$C$4)</f>
        <v xml:space="preserve"> </v>
      </c>
    </row>
    <row r="10" spans="1:12" x14ac:dyDescent="0.3">
      <c r="C10" s="1"/>
    </row>
    <row r="11" spans="1:12" ht="15" customHeight="1" x14ac:dyDescent="0.3">
      <c r="D11" s="217" t="s">
        <v>36</v>
      </c>
      <c r="E11" s="217"/>
      <c r="F11" s="217"/>
    </row>
    <row r="13" spans="1:12" ht="15.6" x14ac:dyDescent="0.3">
      <c r="A13" s="264" t="s">
        <v>74</v>
      </c>
      <c r="B13" s="264"/>
      <c r="C13" s="264"/>
      <c r="D13" s="264"/>
      <c r="E13" s="264"/>
      <c r="F13" s="264"/>
      <c r="G13" s="264"/>
      <c r="H13" s="264"/>
      <c r="I13" s="264"/>
    </row>
    <row r="14" spans="1:12" s="22" customFormat="1" ht="15" thickBot="1" x14ac:dyDescent="0.35">
      <c r="A14" s="265" t="s">
        <v>61</v>
      </c>
      <c r="B14" s="265"/>
      <c r="C14" s="265"/>
      <c r="D14" s="265"/>
      <c r="E14" s="265"/>
      <c r="F14" s="265"/>
      <c r="G14" s="265"/>
      <c r="H14" s="265"/>
      <c r="I14" s="265"/>
    </row>
    <row r="15" spans="1:12" ht="34.5" customHeight="1" thickBot="1" x14ac:dyDescent="0.35">
      <c r="A15" s="4"/>
      <c r="D15" s="17" t="s">
        <v>32</v>
      </c>
      <c r="E15" s="75"/>
      <c r="F15" s="272" t="s">
        <v>47</v>
      </c>
      <c r="G15" s="273"/>
      <c r="H15" s="228" t="s">
        <v>49</v>
      </c>
      <c r="I15" s="229"/>
    </row>
    <row r="16" spans="1:12" ht="24.6" thickBot="1" x14ac:dyDescent="0.35">
      <c r="A16" s="142" t="s">
        <v>4</v>
      </c>
      <c r="B16" s="143" t="s">
        <v>0</v>
      </c>
      <c r="C16" s="146" t="s">
        <v>5</v>
      </c>
      <c r="D16" s="147" t="s">
        <v>39</v>
      </c>
      <c r="E16" s="148" t="s">
        <v>81</v>
      </c>
      <c r="F16" s="149" t="s">
        <v>38</v>
      </c>
      <c r="G16" s="150" t="s">
        <v>65</v>
      </c>
      <c r="H16" s="151" t="s">
        <v>48</v>
      </c>
      <c r="I16" s="150" t="s">
        <v>83</v>
      </c>
    </row>
    <row r="17" spans="1:29" ht="24" x14ac:dyDescent="0.3">
      <c r="A17" s="103" t="s">
        <v>14</v>
      </c>
      <c r="B17" s="152" t="s">
        <v>122</v>
      </c>
      <c r="C17" s="159">
        <v>1</v>
      </c>
      <c r="D17" s="158">
        <v>0</v>
      </c>
      <c r="E17" s="117">
        <v>0</v>
      </c>
      <c r="F17" s="118">
        <v>2</v>
      </c>
      <c r="G17" s="274">
        <v>2</v>
      </c>
      <c r="H17" s="111">
        <f t="shared" ref="H17:H32" si="0">D17*C17*F17</f>
        <v>0</v>
      </c>
      <c r="I17" s="106">
        <f t="shared" ref="I17:I32" si="1">E17*C17*$G$17</f>
        <v>0</v>
      </c>
      <c r="K17" s="12"/>
      <c r="AC17" s="36"/>
    </row>
    <row r="18" spans="1:29" x14ac:dyDescent="0.3">
      <c r="A18" s="55" t="s">
        <v>15</v>
      </c>
      <c r="B18" s="145" t="s">
        <v>123</v>
      </c>
      <c r="C18" s="160">
        <v>5</v>
      </c>
      <c r="D18" s="156">
        <v>0</v>
      </c>
      <c r="E18" s="37">
        <v>0</v>
      </c>
      <c r="F18" s="47">
        <v>1.5</v>
      </c>
      <c r="G18" s="231"/>
      <c r="H18" s="65">
        <f t="shared" si="0"/>
        <v>0</v>
      </c>
      <c r="I18" s="41">
        <f t="shared" si="1"/>
        <v>0</v>
      </c>
      <c r="K18" s="12"/>
    </row>
    <row r="19" spans="1:29" x14ac:dyDescent="0.3">
      <c r="A19" s="55" t="s">
        <v>16</v>
      </c>
      <c r="B19" s="144" t="s">
        <v>124</v>
      </c>
      <c r="C19" s="161">
        <v>10</v>
      </c>
      <c r="D19" s="156">
        <v>0</v>
      </c>
      <c r="E19" s="37">
        <v>0</v>
      </c>
      <c r="F19" s="47">
        <v>1.2</v>
      </c>
      <c r="G19" s="231"/>
      <c r="H19" s="65">
        <f t="shared" si="0"/>
        <v>0</v>
      </c>
      <c r="I19" s="41">
        <f t="shared" si="1"/>
        <v>0</v>
      </c>
      <c r="K19" s="12"/>
    </row>
    <row r="20" spans="1:29" ht="36" x14ac:dyDescent="0.3">
      <c r="A20" s="55" t="s">
        <v>17</v>
      </c>
      <c r="B20" s="145" t="s">
        <v>125</v>
      </c>
      <c r="C20" s="160">
        <v>1</v>
      </c>
      <c r="D20" s="156">
        <v>0</v>
      </c>
      <c r="E20" s="37">
        <v>0</v>
      </c>
      <c r="F20" s="47">
        <f>(0.3*10*5)/10</f>
        <v>1.5</v>
      </c>
      <c r="G20" s="231"/>
      <c r="H20" s="65">
        <f t="shared" si="0"/>
        <v>0</v>
      </c>
      <c r="I20" s="41">
        <f t="shared" si="1"/>
        <v>0</v>
      </c>
      <c r="K20" s="12"/>
    </row>
    <row r="21" spans="1:29" ht="24" x14ac:dyDescent="0.3">
      <c r="A21" s="55" t="s">
        <v>18</v>
      </c>
      <c r="B21" s="144" t="s">
        <v>126</v>
      </c>
      <c r="C21" s="161">
        <v>1</v>
      </c>
      <c r="D21" s="156">
        <v>0</v>
      </c>
      <c r="E21" s="37">
        <v>0</v>
      </c>
      <c r="F21" s="47">
        <v>1.5</v>
      </c>
      <c r="G21" s="231"/>
      <c r="H21" s="65">
        <f t="shared" si="0"/>
        <v>0</v>
      </c>
      <c r="I21" s="41">
        <f t="shared" si="1"/>
        <v>0</v>
      </c>
      <c r="K21" s="12"/>
    </row>
    <row r="22" spans="1:29" ht="24" x14ac:dyDescent="0.3">
      <c r="A22" s="55" t="s">
        <v>19</v>
      </c>
      <c r="B22" s="145" t="s">
        <v>127</v>
      </c>
      <c r="C22" s="160">
        <v>1</v>
      </c>
      <c r="D22" s="156">
        <v>0</v>
      </c>
      <c r="E22" s="37">
        <v>0</v>
      </c>
      <c r="F22" s="47">
        <v>2</v>
      </c>
      <c r="G22" s="231"/>
      <c r="H22" s="65">
        <f t="shared" si="0"/>
        <v>0</v>
      </c>
      <c r="I22" s="41">
        <f t="shared" si="1"/>
        <v>0</v>
      </c>
      <c r="K22" s="12"/>
    </row>
    <row r="23" spans="1:29" x14ac:dyDescent="0.3">
      <c r="A23" s="55" t="s">
        <v>20</v>
      </c>
      <c r="B23" s="144" t="s">
        <v>128</v>
      </c>
      <c r="C23" s="161">
        <v>5</v>
      </c>
      <c r="D23" s="156">
        <v>0</v>
      </c>
      <c r="E23" s="37">
        <v>0</v>
      </c>
      <c r="F23" s="47">
        <v>1.5</v>
      </c>
      <c r="G23" s="231"/>
      <c r="H23" s="65">
        <f t="shared" si="0"/>
        <v>0</v>
      </c>
      <c r="I23" s="41">
        <f t="shared" si="1"/>
        <v>0</v>
      </c>
      <c r="K23" s="12"/>
    </row>
    <row r="24" spans="1:29" x14ac:dyDescent="0.3">
      <c r="A24" s="55" t="s">
        <v>21</v>
      </c>
      <c r="B24" s="145" t="s">
        <v>129</v>
      </c>
      <c r="C24" s="160">
        <v>10</v>
      </c>
      <c r="D24" s="156">
        <v>0</v>
      </c>
      <c r="E24" s="37">
        <v>0</v>
      </c>
      <c r="F24" s="47">
        <v>1.2</v>
      </c>
      <c r="G24" s="231"/>
      <c r="H24" s="65">
        <f t="shared" si="0"/>
        <v>0</v>
      </c>
      <c r="I24" s="41">
        <f t="shared" si="1"/>
        <v>0</v>
      </c>
      <c r="K24" s="12"/>
    </row>
    <row r="25" spans="1:29" ht="24" x14ac:dyDescent="0.3">
      <c r="A25" s="55" t="s">
        <v>22</v>
      </c>
      <c r="B25" s="145" t="s">
        <v>162</v>
      </c>
      <c r="C25" s="160">
        <v>1</v>
      </c>
      <c r="D25" s="156">
        <v>0</v>
      </c>
      <c r="E25" s="37">
        <v>0</v>
      </c>
      <c r="F25" s="47">
        <v>2</v>
      </c>
      <c r="G25" s="231"/>
      <c r="H25" s="65">
        <f t="shared" ref="H25:H27" si="2">D25*C25*F25</f>
        <v>0</v>
      </c>
      <c r="I25" s="41">
        <f t="shared" ref="I25:I27" si="3">E25*C25*$G$17</f>
        <v>0</v>
      </c>
      <c r="K25" s="12"/>
    </row>
    <row r="26" spans="1:29" x14ac:dyDescent="0.3">
      <c r="A26" s="55" t="s">
        <v>23</v>
      </c>
      <c r="B26" s="145" t="s">
        <v>163</v>
      </c>
      <c r="C26" s="160">
        <v>5</v>
      </c>
      <c r="D26" s="156">
        <v>0</v>
      </c>
      <c r="E26" s="37">
        <v>0</v>
      </c>
      <c r="F26" s="47">
        <v>1.5</v>
      </c>
      <c r="G26" s="231"/>
      <c r="H26" s="65">
        <f t="shared" si="2"/>
        <v>0</v>
      </c>
      <c r="I26" s="41">
        <f t="shared" si="3"/>
        <v>0</v>
      </c>
      <c r="K26" s="12"/>
    </row>
    <row r="27" spans="1:29" x14ac:dyDescent="0.3">
      <c r="A27" s="55" t="s">
        <v>24</v>
      </c>
      <c r="B27" s="145" t="s">
        <v>164</v>
      </c>
      <c r="C27" s="160">
        <v>10</v>
      </c>
      <c r="D27" s="156">
        <v>0</v>
      </c>
      <c r="E27" s="37">
        <v>0</v>
      </c>
      <c r="F27" s="47">
        <v>1.2</v>
      </c>
      <c r="G27" s="231"/>
      <c r="H27" s="65">
        <f t="shared" si="2"/>
        <v>0</v>
      </c>
      <c r="I27" s="41">
        <f t="shared" si="3"/>
        <v>0</v>
      </c>
      <c r="K27" s="12"/>
    </row>
    <row r="28" spans="1:29" x14ac:dyDescent="0.3">
      <c r="A28" s="55" t="s">
        <v>40</v>
      </c>
      <c r="B28" s="144" t="s">
        <v>130</v>
      </c>
      <c r="C28" s="161">
        <v>1</v>
      </c>
      <c r="D28" s="156">
        <v>0</v>
      </c>
      <c r="E28" s="37">
        <v>0</v>
      </c>
      <c r="F28" s="47">
        <f>35/10</f>
        <v>3.5</v>
      </c>
      <c r="G28" s="231"/>
      <c r="H28" s="65">
        <f t="shared" si="0"/>
        <v>0</v>
      </c>
      <c r="I28" s="41">
        <f t="shared" si="1"/>
        <v>0</v>
      </c>
      <c r="K28" s="12"/>
    </row>
    <row r="29" spans="1:29" x14ac:dyDescent="0.3">
      <c r="A29" s="55" t="s">
        <v>41</v>
      </c>
      <c r="B29" s="145" t="s">
        <v>131</v>
      </c>
      <c r="C29" s="160">
        <v>5</v>
      </c>
      <c r="D29" s="156">
        <v>0</v>
      </c>
      <c r="E29" s="37">
        <v>0</v>
      </c>
      <c r="F29" s="47">
        <f>25/10</f>
        <v>2.5</v>
      </c>
      <c r="G29" s="231"/>
      <c r="H29" s="65">
        <f t="shared" si="0"/>
        <v>0</v>
      </c>
      <c r="I29" s="41">
        <f t="shared" si="1"/>
        <v>0</v>
      </c>
      <c r="K29" s="12"/>
    </row>
    <row r="30" spans="1:29" x14ac:dyDescent="0.3">
      <c r="A30" s="55" t="s">
        <v>42</v>
      </c>
      <c r="B30" s="144" t="s">
        <v>132</v>
      </c>
      <c r="C30" s="161">
        <v>10</v>
      </c>
      <c r="D30" s="156">
        <v>0</v>
      </c>
      <c r="E30" s="37">
        <v>0</v>
      </c>
      <c r="F30" s="47">
        <f>10/10</f>
        <v>1</v>
      </c>
      <c r="G30" s="231"/>
      <c r="H30" s="65">
        <f t="shared" si="0"/>
        <v>0</v>
      </c>
      <c r="I30" s="41">
        <f t="shared" si="1"/>
        <v>0</v>
      </c>
      <c r="K30" s="12"/>
    </row>
    <row r="31" spans="1:29" ht="24" x14ac:dyDescent="0.3">
      <c r="A31" s="55" t="s">
        <v>57</v>
      </c>
      <c r="B31" s="145" t="s">
        <v>133</v>
      </c>
      <c r="C31" s="160">
        <v>25</v>
      </c>
      <c r="D31" s="156">
        <v>0</v>
      </c>
      <c r="E31" s="37">
        <v>0</v>
      </c>
      <c r="F31" s="47">
        <f>2/10</f>
        <v>0.2</v>
      </c>
      <c r="G31" s="231"/>
      <c r="H31" s="65">
        <f t="shared" si="0"/>
        <v>0</v>
      </c>
      <c r="I31" s="41">
        <f t="shared" si="1"/>
        <v>0</v>
      </c>
      <c r="K31" s="12"/>
    </row>
    <row r="32" spans="1:29" ht="15" thickBot="1" x14ac:dyDescent="0.35">
      <c r="A32" s="56" t="s">
        <v>58</v>
      </c>
      <c r="B32" s="154" t="s">
        <v>165</v>
      </c>
      <c r="C32" s="162">
        <v>5</v>
      </c>
      <c r="D32" s="157">
        <v>0</v>
      </c>
      <c r="E32" s="38">
        <v>0</v>
      </c>
      <c r="F32" s="48">
        <v>3.5</v>
      </c>
      <c r="G32" s="232"/>
      <c r="H32" s="66">
        <f t="shared" si="0"/>
        <v>0</v>
      </c>
      <c r="I32" s="42">
        <f t="shared" si="1"/>
        <v>0</v>
      </c>
      <c r="K32" s="12"/>
    </row>
    <row r="33" spans="1:11" x14ac:dyDescent="0.3">
      <c r="K33" s="12"/>
    </row>
    <row r="34" spans="1:11" x14ac:dyDescent="0.3">
      <c r="K34" s="12"/>
    </row>
    <row r="35" spans="1:11" ht="15.6" x14ac:dyDescent="0.3">
      <c r="A35" s="264" t="s">
        <v>134</v>
      </c>
      <c r="B35" s="264"/>
      <c r="C35" s="264"/>
      <c r="D35" s="264"/>
      <c r="E35" s="264"/>
      <c r="F35" s="264"/>
      <c r="G35" s="264"/>
      <c r="H35" s="264"/>
      <c r="I35" s="264"/>
      <c r="K35" s="12"/>
    </row>
    <row r="36" spans="1:11" ht="15" thickBot="1" x14ac:dyDescent="0.35">
      <c r="A36" s="265" t="s">
        <v>135</v>
      </c>
      <c r="B36" s="265"/>
      <c r="C36" s="265"/>
      <c r="D36" s="265"/>
      <c r="E36" s="265"/>
      <c r="F36" s="265"/>
      <c r="G36" s="265"/>
      <c r="H36" s="265"/>
      <c r="I36" s="265"/>
      <c r="K36" s="12"/>
    </row>
    <row r="37" spans="1:11" ht="43.8" customHeight="1" thickBot="1" x14ac:dyDescent="0.35">
      <c r="A37" s="4"/>
      <c r="D37" s="17" t="s">
        <v>32</v>
      </c>
      <c r="E37" s="75"/>
      <c r="F37" s="272" t="s">
        <v>47</v>
      </c>
      <c r="G37" s="273"/>
      <c r="H37" s="228" t="s">
        <v>49</v>
      </c>
      <c r="I37" s="229"/>
      <c r="K37" s="12"/>
    </row>
    <row r="38" spans="1:11" ht="24.6" thickBot="1" x14ac:dyDescent="0.35">
      <c r="A38" s="142" t="s">
        <v>4</v>
      </c>
      <c r="B38" s="143" t="s">
        <v>0</v>
      </c>
      <c r="C38" s="146" t="s">
        <v>5</v>
      </c>
      <c r="D38" s="147" t="s">
        <v>39</v>
      </c>
      <c r="E38" s="148" t="s">
        <v>81</v>
      </c>
      <c r="F38" s="149" t="s">
        <v>38</v>
      </c>
      <c r="G38" s="150" t="s">
        <v>65</v>
      </c>
      <c r="H38" s="151" t="s">
        <v>48</v>
      </c>
      <c r="I38" s="150" t="s">
        <v>83</v>
      </c>
      <c r="K38" s="12"/>
    </row>
    <row r="39" spans="1:11" x14ac:dyDescent="0.3">
      <c r="A39" s="174" t="s">
        <v>25</v>
      </c>
      <c r="B39" s="177" t="s">
        <v>136</v>
      </c>
      <c r="C39" s="153">
        <v>1</v>
      </c>
      <c r="D39" s="116">
        <v>0</v>
      </c>
      <c r="E39" s="117">
        <v>0</v>
      </c>
      <c r="F39" s="118">
        <v>2</v>
      </c>
      <c r="G39" s="277">
        <v>2</v>
      </c>
      <c r="H39" s="181">
        <f t="shared" ref="H39:H49" si="4">D39*C39*F39</f>
        <v>0</v>
      </c>
      <c r="I39" s="106">
        <f>E39*C39*$G39</f>
        <v>0</v>
      </c>
      <c r="K39" s="12"/>
    </row>
    <row r="40" spans="1:11" x14ac:dyDescent="0.3">
      <c r="A40" s="175" t="s">
        <v>26</v>
      </c>
      <c r="B40" s="178" t="s">
        <v>137</v>
      </c>
      <c r="C40" s="140">
        <v>1</v>
      </c>
      <c r="D40" s="29">
        <v>0</v>
      </c>
      <c r="E40" s="37">
        <v>0</v>
      </c>
      <c r="F40" s="47">
        <v>1.5</v>
      </c>
      <c r="G40" s="278"/>
      <c r="H40" s="182">
        <f t="shared" si="4"/>
        <v>0</v>
      </c>
      <c r="I40" s="41">
        <f t="shared" ref="I40:I49" si="5">E40*C40*$G40</f>
        <v>0</v>
      </c>
      <c r="K40" s="12"/>
    </row>
    <row r="41" spans="1:11" x14ac:dyDescent="0.3">
      <c r="A41" s="175" t="s">
        <v>27</v>
      </c>
      <c r="B41" s="179" t="s">
        <v>138</v>
      </c>
      <c r="C41" s="141">
        <v>1</v>
      </c>
      <c r="D41" s="29">
        <v>0</v>
      </c>
      <c r="E41" s="37">
        <v>0</v>
      </c>
      <c r="F41" s="47">
        <v>1.2</v>
      </c>
      <c r="G41" s="278"/>
      <c r="H41" s="182">
        <f t="shared" si="4"/>
        <v>0</v>
      </c>
      <c r="I41" s="41">
        <f t="shared" si="5"/>
        <v>0</v>
      </c>
      <c r="K41" s="12"/>
    </row>
    <row r="42" spans="1:11" x14ac:dyDescent="0.3">
      <c r="A42" s="175" t="s">
        <v>28</v>
      </c>
      <c r="B42" s="178" t="s">
        <v>139</v>
      </c>
      <c r="C42" s="141">
        <v>1</v>
      </c>
      <c r="D42" s="29">
        <v>0</v>
      </c>
      <c r="E42" s="37">
        <v>0</v>
      </c>
      <c r="F42" s="47">
        <f>(0.3*10*5)/10</f>
        <v>1.5</v>
      </c>
      <c r="G42" s="278"/>
      <c r="H42" s="182">
        <f t="shared" si="4"/>
        <v>0</v>
      </c>
      <c r="I42" s="41">
        <f t="shared" si="5"/>
        <v>0</v>
      </c>
      <c r="K42" s="12"/>
    </row>
    <row r="43" spans="1:11" x14ac:dyDescent="0.3">
      <c r="A43" s="175" t="s">
        <v>29</v>
      </c>
      <c r="B43" s="179" t="s">
        <v>140</v>
      </c>
      <c r="C43" s="140">
        <v>1</v>
      </c>
      <c r="D43" s="29">
        <v>0</v>
      </c>
      <c r="E43" s="37">
        <v>0</v>
      </c>
      <c r="F43" s="47">
        <v>1.5</v>
      </c>
      <c r="G43" s="278"/>
      <c r="H43" s="182">
        <f t="shared" si="4"/>
        <v>0</v>
      </c>
      <c r="I43" s="41">
        <f t="shared" si="5"/>
        <v>0</v>
      </c>
      <c r="K43" s="12"/>
    </row>
    <row r="44" spans="1:11" x14ac:dyDescent="0.3">
      <c r="A44" s="175" t="s">
        <v>30</v>
      </c>
      <c r="B44" s="178" t="s">
        <v>141</v>
      </c>
      <c r="C44" s="141">
        <v>1</v>
      </c>
      <c r="D44" s="29">
        <v>0</v>
      </c>
      <c r="E44" s="37">
        <v>0</v>
      </c>
      <c r="F44" s="47">
        <v>2</v>
      </c>
      <c r="G44" s="278"/>
      <c r="H44" s="182">
        <f t="shared" si="4"/>
        <v>0</v>
      </c>
      <c r="I44" s="41">
        <f t="shared" si="5"/>
        <v>0</v>
      </c>
      <c r="K44" s="12"/>
    </row>
    <row r="45" spans="1:11" x14ac:dyDescent="0.3">
      <c r="A45" s="175" t="s">
        <v>75</v>
      </c>
      <c r="B45" s="179" t="s">
        <v>142</v>
      </c>
      <c r="C45" s="141">
        <v>1</v>
      </c>
      <c r="D45" s="29">
        <v>0</v>
      </c>
      <c r="E45" s="37">
        <v>0</v>
      </c>
      <c r="F45" s="47">
        <v>1.5</v>
      </c>
      <c r="G45" s="278"/>
      <c r="H45" s="182">
        <f t="shared" si="4"/>
        <v>0</v>
      </c>
      <c r="I45" s="41">
        <f t="shared" si="5"/>
        <v>0</v>
      </c>
      <c r="K45" s="12"/>
    </row>
    <row r="46" spans="1:11" x14ac:dyDescent="0.3">
      <c r="A46" s="175" t="s">
        <v>76</v>
      </c>
      <c r="B46" s="178" t="s">
        <v>143</v>
      </c>
      <c r="C46" s="141">
        <v>1</v>
      </c>
      <c r="D46" s="29">
        <v>0</v>
      </c>
      <c r="E46" s="37">
        <v>0</v>
      </c>
      <c r="F46" s="47">
        <v>1.2</v>
      </c>
      <c r="G46" s="278"/>
      <c r="H46" s="182">
        <f t="shared" si="4"/>
        <v>0</v>
      </c>
      <c r="I46" s="41">
        <f t="shared" si="5"/>
        <v>0</v>
      </c>
      <c r="K46" s="12"/>
    </row>
    <row r="47" spans="1:11" x14ac:dyDescent="0.3">
      <c r="A47" s="175" t="s">
        <v>77</v>
      </c>
      <c r="B47" s="179" t="s">
        <v>144</v>
      </c>
      <c r="C47" s="140">
        <v>1</v>
      </c>
      <c r="D47" s="29">
        <v>0</v>
      </c>
      <c r="E47" s="37">
        <v>0</v>
      </c>
      <c r="F47" s="47">
        <f>35/10</f>
        <v>3.5</v>
      </c>
      <c r="G47" s="278"/>
      <c r="H47" s="182">
        <f t="shared" si="4"/>
        <v>0</v>
      </c>
      <c r="I47" s="41">
        <f t="shared" si="5"/>
        <v>0</v>
      </c>
      <c r="K47" s="12"/>
    </row>
    <row r="48" spans="1:11" x14ac:dyDescent="0.3">
      <c r="A48" s="175" t="s">
        <v>78</v>
      </c>
      <c r="B48" s="178" t="s">
        <v>145</v>
      </c>
      <c r="C48" s="141">
        <v>1</v>
      </c>
      <c r="D48" s="29">
        <v>0</v>
      </c>
      <c r="E48" s="37">
        <v>0</v>
      </c>
      <c r="F48" s="47">
        <f>25/10</f>
        <v>2.5</v>
      </c>
      <c r="G48" s="278"/>
      <c r="H48" s="182">
        <f t="shared" si="4"/>
        <v>0</v>
      </c>
      <c r="I48" s="41">
        <f t="shared" si="5"/>
        <v>0</v>
      </c>
      <c r="K48" s="12"/>
    </row>
    <row r="49" spans="1:11" ht="36.6" thickBot="1" x14ac:dyDescent="0.35">
      <c r="A49" s="176" t="s">
        <v>79</v>
      </c>
      <c r="B49" s="180" t="s">
        <v>146</v>
      </c>
      <c r="C49" s="155">
        <v>1</v>
      </c>
      <c r="D49" s="30">
        <v>0</v>
      </c>
      <c r="E49" s="38">
        <v>0</v>
      </c>
      <c r="F49" s="48">
        <f>10/10</f>
        <v>1</v>
      </c>
      <c r="G49" s="279"/>
      <c r="H49" s="183">
        <f t="shared" si="4"/>
        <v>0</v>
      </c>
      <c r="I49" s="42">
        <f t="shared" si="5"/>
        <v>0</v>
      </c>
      <c r="K49" s="12"/>
    </row>
    <row r="50" spans="1:11" x14ac:dyDescent="0.3">
      <c r="A50" s="7"/>
      <c r="K50" s="12"/>
    </row>
    <row r="51" spans="1:11" x14ac:dyDescent="0.3">
      <c r="A51" s="7"/>
      <c r="K51" s="12"/>
    </row>
    <row r="52" spans="1:11" ht="15.6" x14ac:dyDescent="0.3">
      <c r="A52" s="264" t="s">
        <v>147</v>
      </c>
      <c r="B52" s="264"/>
      <c r="C52" s="264"/>
      <c r="D52" s="264"/>
      <c r="E52" s="264"/>
      <c r="F52" s="264"/>
      <c r="G52" s="264"/>
      <c r="H52" s="264"/>
      <c r="I52" s="264"/>
      <c r="K52" s="12"/>
    </row>
    <row r="53" spans="1:11" ht="15" thickBot="1" x14ac:dyDescent="0.35">
      <c r="A53" s="265" t="s">
        <v>148</v>
      </c>
      <c r="B53" s="265"/>
      <c r="C53" s="265"/>
      <c r="D53" s="265"/>
      <c r="E53" s="265"/>
      <c r="F53" s="265"/>
      <c r="G53" s="265"/>
      <c r="H53" s="265"/>
      <c r="I53" s="265"/>
      <c r="K53" s="12"/>
    </row>
    <row r="54" spans="1:11" ht="46.2" customHeight="1" thickBot="1" x14ac:dyDescent="0.35">
      <c r="A54" s="4"/>
      <c r="D54" s="17" t="s">
        <v>32</v>
      </c>
      <c r="E54" s="75"/>
      <c r="F54" s="272" t="s">
        <v>47</v>
      </c>
      <c r="G54" s="273"/>
      <c r="H54" s="228" t="s">
        <v>49</v>
      </c>
      <c r="I54" s="229"/>
      <c r="K54" s="12"/>
    </row>
    <row r="55" spans="1:11" ht="24.6" thickBot="1" x14ac:dyDescent="0.35">
      <c r="A55" s="142" t="s">
        <v>4</v>
      </c>
      <c r="B55" s="143" t="s">
        <v>0</v>
      </c>
      <c r="C55" s="146" t="s">
        <v>5</v>
      </c>
      <c r="D55" s="147" t="s">
        <v>39</v>
      </c>
      <c r="E55" s="148" t="s">
        <v>81</v>
      </c>
      <c r="F55" s="149" t="s">
        <v>38</v>
      </c>
      <c r="G55" s="150" t="s">
        <v>65</v>
      </c>
      <c r="H55" s="151" t="s">
        <v>48</v>
      </c>
      <c r="I55" s="150" t="s">
        <v>83</v>
      </c>
      <c r="K55" s="12"/>
    </row>
    <row r="56" spans="1:11" x14ac:dyDescent="0.3">
      <c r="A56" s="103" t="s">
        <v>31</v>
      </c>
      <c r="B56" s="152" t="s">
        <v>149</v>
      </c>
      <c r="C56" s="164">
        <v>1</v>
      </c>
      <c r="D56" s="116">
        <v>0</v>
      </c>
      <c r="E56" s="117">
        <v>0</v>
      </c>
      <c r="F56" s="118">
        <v>200</v>
      </c>
      <c r="G56" s="274">
        <v>10</v>
      </c>
      <c r="H56" s="111">
        <f t="shared" ref="H56:H59" si="6">D56*C56*F56</f>
        <v>0</v>
      </c>
      <c r="I56" s="106">
        <f>E56*C56*$G$56</f>
        <v>0</v>
      </c>
      <c r="K56" s="12"/>
    </row>
    <row r="57" spans="1:11" x14ac:dyDescent="0.3">
      <c r="A57" s="55" t="s">
        <v>86</v>
      </c>
      <c r="B57" s="145" t="s">
        <v>150</v>
      </c>
      <c r="C57" s="141">
        <v>10</v>
      </c>
      <c r="D57" s="29">
        <v>0</v>
      </c>
      <c r="E57" s="37">
        <v>0</v>
      </c>
      <c r="F57" s="47">
        <v>100</v>
      </c>
      <c r="G57" s="231"/>
      <c r="H57" s="65">
        <f t="shared" si="6"/>
        <v>0</v>
      </c>
      <c r="I57" s="41">
        <f>E57*C57*$G$56</f>
        <v>0</v>
      </c>
      <c r="K57" s="12"/>
    </row>
    <row r="58" spans="1:11" x14ac:dyDescent="0.3">
      <c r="A58" s="55" t="s">
        <v>151</v>
      </c>
      <c r="B58" s="144" t="s">
        <v>152</v>
      </c>
      <c r="C58" s="141">
        <v>20</v>
      </c>
      <c r="D58" s="29">
        <v>0</v>
      </c>
      <c r="E58" s="37">
        <v>0</v>
      </c>
      <c r="F58" s="47">
        <v>100</v>
      </c>
      <c r="G58" s="231"/>
      <c r="H58" s="65">
        <f t="shared" si="6"/>
        <v>0</v>
      </c>
      <c r="I58" s="41">
        <f>E58*C58*$G$56</f>
        <v>0</v>
      </c>
      <c r="K58" s="12"/>
    </row>
    <row r="59" spans="1:11" ht="15" thickBot="1" x14ac:dyDescent="0.35">
      <c r="A59" s="56" t="s">
        <v>153</v>
      </c>
      <c r="B59" s="165" t="s">
        <v>154</v>
      </c>
      <c r="C59" s="166">
        <v>1</v>
      </c>
      <c r="D59" s="30">
        <v>0</v>
      </c>
      <c r="E59" s="38">
        <v>0</v>
      </c>
      <c r="F59" s="48">
        <v>15</v>
      </c>
      <c r="G59" s="232"/>
      <c r="H59" s="66">
        <f t="shared" si="6"/>
        <v>0</v>
      </c>
      <c r="I59" s="42">
        <f>E59*C59*$G$56</f>
        <v>0</v>
      </c>
      <c r="K59" s="12"/>
    </row>
    <row r="60" spans="1:11" x14ac:dyDescent="0.3">
      <c r="A60" s="18"/>
      <c r="B60" s="163"/>
      <c r="C60" s="163"/>
      <c r="D60" s="163"/>
      <c r="E60" s="163"/>
      <c r="F60" s="163"/>
      <c r="G60" s="163"/>
      <c r="H60" s="163"/>
      <c r="I60" s="163"/>
      <c r="K60" s="12"/>
    </row>
    <row r="61" spans="1:11" x14ac:dyDescent="0.3">
      <c r="A61" s="18"/>
      <c r="B61" s="163"/>
      <c r="C61" s="163"/>
      <c r="D61" s="163"/>
      <c r="E61" s="163"/>
      <c r="F61" s="163"/>
      <c r="G61" s="163"/>
      <c r="H61" s="163"/>
      <c r="I61" s="163"/>
      <c r="K61" s="12"/>
    </row>
    <row r="62" spans="1:11" ht="15.6" x14ac:dyDescent="0.3">
      <c r="A62" s="264" t="s">
        <v>155</v>
      </c>
      <c r="B62" s="264"/>
      <c r="C62" s="264"/>
      <c r="D62" s="264"/>
      <c r="E62" s="264"/>
      <c r="F62" s="264"/>
      <c r="G62" s="264"/>
      <c r="H62" s="264"/>
      <c r="I62" s="264"/>
      <c r="K62" s="12"/>
    </row>
    <row r="63" spans="1:11" ht="15" thickBot="1" x14ac:dyDescent="0.35">
      <c r="A63" s="265" t="s">
        <v>156</v>
      </c>
      <c r="B63" s="265"/>
      <c r="C63" s="265"/>
      <c r="D63" s="265"/>
      <c r="E63" s="265"/>
      <c r="F63" s="265"/>
      <c r="G63" s="265"/>
      <c r="H63" s="265"/>
      <c r="I63" s="265"/>
      <c r="K63" s="12"/>
    </row>
    <row r="64" spans="1:11" ht="31.2" customHeight="1" thickBot="1" x14ac:dyDescent="0.35">
      <c r="A64" s="4"/>
      <c r="D64" s="17" t="s">
        <v>32</v>
      </c>
      <c r="E64" s="75"/>
      <c r="F64" s="272" t="s">
        <v>47</v>
      </c>
      <c r="G64" s="273"/>
      <c r="H64" s="228" t="s">
        <v>49</v>
      </c>
      <c r="I64" s="229"/>
      <c r="K64" s="12"/>
    </row>
    <row r="65" spans="1:11" ht="24.6" thickBot="1" x14ac:dyDescent="0.35">
      <c r="A65" s="142" t="s">
        <v>4</v>
      </c>
      <c r="B65" s="143" t="s">
        <v>0</v>
      </c>
      <c r="C65" s="146" t="s">
        <v>5</v>
      </c>
      <c r="D65" s="147" t="s">
        <v>39</v>
      </c>
      <c r="E65" s="148" t="s">
        <v>81</v>
      </c>
      <c r="F65" s="149" t="s">
        <v>38</v>
      </c>
      <c r="G65" s="150" t="s">
        <v>65</v>
      </c>
      <c r="H65" s="151" t="s">
        <v>48</v>
      </c>
      <c r="I65" s="150" t="s">
        <v>83</v>
      </c>
      <c r="K65" s="12"/>
    </row>
    <row r="66" spans="1:11" x14ac:dyDescent="0.3">
      <c r="A66" s="103" t="s">
        <v>87</v>
      </c>
      <c r="B66" s="152" t="s">
        <v>157</v>
      </c>
      <c r="C66" s="164">
        <v>1</v>
      </c>
      <c r="D66" s="116">
        <v>0</v>
      </c>
      <c r="E66" s="117">
        <v>0</v>
      </c>
      <c r="F66" s="118">
        <v>25</v>
      </c>
      <c r="G66" s="274">
        <v>10</v>
      </c>
      <c r="H66" s="111">
        <f t="shared" ref="H66:H68" si="7">D66*C66*F66</f>
        <v>0</v>
      </c>
      <c r="I66" s="106">
        <f>E66*C66*$G$66</f>
        <v>0</v>
      </c>
      <c r="K66" s="12"/>
    </row>
    <row r="67" spans="1:11" x14ac:dyDescent="0.3">
      <c r="A67" s="55" t="s">
        <v>88</v>
      </c>
      <c r="B67" s="145" t="s">
        <v>158</v>
      </c>
      <c r="C67" s="141">
        <v>1</v>
      </c>
      <c r="D67" s="29">
        <v>0</v>
      </c>
      <c r="E67" s="37">
        <v>0</v>
      </c>
      <c r="F67" s="47">
        <v>25</v>
      </c>
      <c r="G67" s="231"/>
      <c r="H67" s="65">
        <f t="shared" si="7"/>
        <v>0</v>
      </c>
      <c r="I67" s="41">
        <f>E67*C67*$G$66</f>
        <v>0</v>
      </c>
      <c r="K67" s="12"/>
    </row>
    <row r="68" spans="1:11" ht="15" thickBot="1" x14ac:dyDescent="0.35">
      <c r="A68" s="56" t="s">
        <v>159</v>
      </c>
      <c r="B68" s="154" t="s">
        <v>160</v>
      </c>
      <c r="C68" s="166">
        <v>1</v>
      </c>
      <c r="D68" s="30">
        <v>0</v>
      </c>
      <c r="E68" s="38">
        <v>0</v>
      </c>
      <c r="F68" s="48">
        <v>25</v>
      </c>
      <c r="G68" s="232"/>
      <c r="H68" s="66">
        <f t="shared" si="7"/>
        <v>0</v>
      </c>
      <c r="I68" s="42">
        <f>E68*C68*$G$66</f>
        <v>0</v>
      </c>
      <c r="K68" s="12"/>
    </row>
    <row r="69" spans="1:11" x14ac:dyDescent="0.3">
      <c r="A69" s="18"/>
      <c r="B69" s="163"/>
      <c r="C69" s="163"/>
      <c r="D69" s="163"/>
      <c r="E69" s="163"/>
      <c r="F69" s="163"/>
      <c r="G69" s="163"/>
      <c r="H69" s="163"/>
      <c r="I69" s="163"/>
      <c r="K69" s="12"/>
    </row>
    <row r="70" spans="1:11" x14ac:dyDescent="0.3">
      <c r="A70" s="18"/>
      <c r="B70" s="20"/>
      <c r="C70" s="19"/>
      <c r="D70" s="21"/>
      <c r="E70" s="21"/>
      <c r="K70" s="12"/>
    </row>
    <row r="71" spans="1:11" ht="15.6" x14ac:dyDescent="0.3">
      <c r="A71" s="264" t="s">
        <v>82</v>
      </c>
      <c r="B71" s="264"/>
      <c r="C71" s="264"/>
      <c r="D71" s="264"/>
      <c r="E71" s="264"/>
      <c r="F71" s="264"/>
      <c r="G71" s="264"/>
      <c r="H71" s="264"/>
      <c r="I71" s="264"/>
      <c r="K71" s="12"/>
    </row>
    <row r="72" spans="1:11" ht="15" thickBot="1" x14ac:dyDescent="0.35">
      <c r="A72" s="265" t="s">
        <v>55</v>
      </c>
      <c r="B72" s="265"/>
      <c r="C72" s="265"/>
      <c r="D72" s="265"/>
      <c r="E72" s="265"/>
      <c r="F72" s="265"/>
      <c r="G72" s="265"/>
      <c r="H72" s="265"/>
      <c r="I72" s="265"/>
      <c r="K72" s="12"/>
    </row>
    <row r="73" spans="1:11" ht="29.4" thickBot="1" x14ac:dyDescent="0.35">
      <c r="A73" s="4"/>
      <c r="D73" s="17" t="s">
        <v>32</v>
      </c>
      <c r="E73" s="109" t="s">
        <v>46</v>
      </c>
      <c r="F73" s="272" t="s">
        <v>47</v>
      </c>
      <c r="G73" s="276"/>
      <c r="H73" s="252" t="s">
        <v>49</v>
      </c>
      <c r="I73" s="253"/>
    </row>
    <row r="74" spans="1:11" ht="24.6" thickBot="1" x14ac:dyDescent="0.35">
      <c r="A74" s="142" t="s">
        <v>4</v>
      </c>
      <c r="B74" s="143" t="s">
        <v>0</v>
      </c>
      <c r="C74" s="143" t="s">
        <v>5</v>
      </c>
      <c r="D74" s="31" t="s">
        <v>39</v>
      </c>
      <c r="E74" s="31" t="s">
        <v>81</v>
      </c>
      <c r="F74" s="149" t="s">
        <v>38</v>
      </c>
      <c r="G74" s="150" t="s">
        <v>80</v>
      </c>
      <c r="H74" s="151" t="s">
        <v>48</v>
      </c>
      <c r="I74" s="150" t="s">
        <v>83</v>
      </c>
    </row>
    <row r="75" spans="1:11" x14ac:dyDescent="0.3">
      <c r="A75" s="103" t="s">
        <v>161</v>
      </c>
      <c r="B75" s="152" t="s">
        <v>166</v>
      </c>
      <c r="C75" s="167">
        <v>1</v>
      </c>
      <c r="D75" s="116">
        <v>0</v>
      </c>
      <c r="E75" s="168"/>
      <c r="F75" s="110">
        <v>100</v>
      </c>
      <c r="G75" s="266"/>
      <c r="H75" s="111">
        <f>D75*C75*F75</f>
        <v>0</v>
      </c>
      <c r="I75" s="269"/>
    </row>
    <row r="76" spans="1:11" ht="15" thickBot="1" x14ac:dyDescent="0.35">
      <c r="A76" s="55" t="s">
        <v>169</v>
      </c>
      <c r="B76" s="145" t="s">
        <v>167</v>
      </c>
      <c r="C76" s="161">
        <v>1</v>
      </c>
      <c r="D76" s="29">
        <v>0</v>
      </c>
      <c r="E76" s="169"/>
      <c r="F76" s="171">
        <v>100</v>
      </c>
      <c r="G76" s="267"/>
      <c r="H76" s="65">
        <f>D76*C76*F76</f>
        <v>0</v>
      </c>
      <c r="I76" s="270"/>
    </row>
    <row r="77" spans="1:11" ht="15" thickBot="1" x14ac:dyDescent="0.35">
      <c r="A77" s="56" t="s">
        <v>170</v>
      </c>
      <c r="B77" s="154" t="s">
        <v>168</v>
      </c>
      <c r="C77" s="173">
        <v>1</v>
      </c>
      <c r="D77" s="30">
        <v>0</v>
      </c>
      <c r="E77" s="170"/>
      <c r="F77" s="110">
        <v>100</v>
      </c>
      <c r="G77" s="268"/>
      <c r="H77" s="66">
        <f t="shared" ref="H77" si="8">D77*C77*F77</f>
        <v>0</v>
      </c>
      <c r="I77" s="271"/>
    </row>
  </sheetData>
  <sheetProtection algorithmName="SHA-512" hashValue="T3i9wKypExr9CUfcxmwm0WvBTlgB7TFuyyRsgDGGt5cxgw2tAOif97R1Lt6K70sPiEsp8sEejHJIL0ikY0YveA==" saltValue="N1VKZrejOyL4bCjyTCDwbA==" spinCount="100000" sheet="1" objects="1" scenarios="1"/>
  <mergeCells count="29">
    <mergeCell ref="G17:G32"/>
    <mergeCell ref="A71:I71"/>
    <mergeCell ref="H15:I15"/>
    <mergeCell ref="A72:I72"/>
    <mergeCell ref="H73:I73"/>
    <mergeCell ref="F73:G73"/>
    <mergeCell ref="A35:I35"/>
    <mergeCell ref="A36:I36"/>
    <mergeCell ref="F37:G37"/>
    <mergeCell ref="H37:I37"/>
    <mergeCell ref="G39:G49"/>
    <mergeCell ref="A52:I52"/>
    <mergeCell ref="A53:I53"/>
    <mergeCell ref="F54:G54"/>
    <mergeCell ref="H54:I54"/>
    <mergeCell ref="G56:G59"/>
    <mergeCell ref="D11:F11"/>
    <mergeCell ref="A6:G6"/>
    <mergeCell ref="F15:G15"/>
    <mergeCell ref="A7:G7"/>
    <mergeCell ref="A13:I13"/>
    <mergeCell ref="A14:I14"/>
    <mergeCell ref="A62:I62"/>
    <mergeCell ref="A63:I63"/>
    <mergeCell ref="G75:G77"/>
    <mergeCell ref="I75:I77"/>
    <mergeCell ref="F64:G64"/>
    <mergeCell ref="H64:I64"/>
    <mergeCell ref="G66:G68"/>
  </mergeCells>
  <phoneticPr fontId="27" type="noConversion"/>
  <pageMargins left="0.7" right="0.7" top="0.75" bottom="0.75" header="0.3" footer="0.3"/>
  <pageSetup paperSize="9" fitToHeight="0" orientation="landscape" horizontalDpi="0" verticalDpi="0" r:id="rId1"/>
  <rowBreaks count="1" manualBreakCount="1">
    <brk id="3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6AA1B28E183F4D9CDE6AC224B4B3FF" ma:contentTypeVersion="20" ma:contentTypeDescription="Een nieuw document maken." ma:contentTypeScope="" ma:versionID="417d88a924ae15c5e752d67a86782cc8">
  <xsd:schema xmlns:xsd="http://www.w3.org/2001/XMLSchema" xmlns:xs="http://www.w3.org/2001/XMLSchema" xmlns:p="http://schemas.microsoft.com/office/2006/metadata/properties" xmlns:ns2="13c3d94a-980d-4fba-a812-9ba96888e6e6" xmlns:ns3="08fbbfaa-d9f9-4905-aa6b-6864badca0c1" targetNamespace="http://schemas.microsoft.com/office/2006/metadata/properties" ma:root="true" ma:fieldsID="d114e27151c624c4338965f6cee8171d" ns2:_="" ns3:_="">
    <xsd:import namespace="13c3d94a-980d-4fba-a812-9ba96888e6e6"/>
    <xsd:import namespace="08fbbfaa-d9f9-4905-aa6b-6864badca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3d94a-980d-4fba-a812-9ba96888e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cfc3a24b-403e-42e9-b5c1-fc8a9c65ec5e}" ma:internalName="TaxCatchAll" ma:showField="CatchAllData" ma:web="13c3d94a-980d-4fba-a812-9ba96888e6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bbfaa-d9f9-4905-aa6b-6864badca0c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934ef9d6-7c14-4018-8690-bb1a58de57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8fbbfaa-d9f9-4905-aa6b-6864badca0c1">
      <Terms xmlns="http://schemas.microsoft.com/office/infopath/2007/PartnerControls"/>
    </lcf76f155ced4ddcb4097134ff3c332f>
    <TaxCatchAll xmlns="13c3d94a-980d-4fba-a812-9ba96888e6e6" xsi:nil="true"/>
  </documentManagement>
</p:properties>
</file>

<file path=customXml/itemProps1.xml><?xml version="1.0" encoding="utf-8"?>
<ds:datastoreItem xmlns:ds="http://schemas.openxmlformats.org/officeDocument/2006/customXml" ds:itemID="{CC459841-D6E4-47C2-AC58-759B7F5E8B0B}">
  <ds:schemaRefs>
    <ds:schemaRef ds:uri="http://schemas.microsoft.com/sharepoint/v3/contenttype/forms"/>
  </ds:schemaRefs>
</ds:datastoreItem>
</file>

<file path=customXml/itemProps2.xml><?xml version="1.0" encoding="utf-8"?>
<ds:datastoreItem xmlns:ds="http://schemas.openxmlformats.org/officeDocument/2006/customXml" ds:itemID="{C47A1686-17A7-4636-8C5A-78B9A6170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3d94a-980d-4fba-a812-9ba96888e6e6"/>
    <ds:schemaRef ds:uri="08fbbfaa-d9f9-4905-aa6b-6864badca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15C930-D4B9-47D3-8657-4963E538A084}">
  <ds:schemaRefs>
    <ds:schemaRef ds:uri="http://schemas.microsoft.com/PowerBIAddIn"/>
  </ds:schemaRefs>
</ds:datastoreItem>
</file>

<file path=customXml/itemProps4.xml><?xml version="1.0" encoding="utf-8"?>
<ds:datastoreItem xmlns:ds="http://schemas.openxmlformats.org/officeDocument/2006/customXml" ds:itemID="{8A13E0D8-A487-418F-B294-677998401F24}">
  <ds:schemaRefs>
    <ds:schemaRef ds:uri="http://schemas.microsoft.com/office/infopath/2007/PartnerControls"/>
    <ds:schemaRef ds:uri="http://purl.org/dc/elements/1.1/"/>
    <ds:schemaRef ds:uri="http://schemas.microsoft.com/office/2006/metadata/properties"/>
    <ds:schemaRef ds:uri="13c3d94a-980d-4fba-a812-9ba96888e6e6"/>
    <ds:schemaRef ds:uri="http://purl.org/dc/terms/"/>
    <ds:schemaRef ds:uri="http://schemas.openxmlformats.org/package/2006/metadata/core-properties"/>
    <ds:schemaRef ds:uri="http://schemas.microsoft.com/office/2006/documentManagement/types"/>
    <ds:schemaRef ds:uri="08fbbfaa-d9f9-4905-aa6b-6864badca0c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Samenvatting</vt:lpstr>
      <vt:lpstr>Initiele en jaarlijkse kosten</vt:lpstr>
      <vt:lpstr>Verrekenprijzen</vt:lpstr>
      <vt:lpstr>'Initiele en jaarlijkse kosten'!Afdrukbereik</vt:lpstr>
      <vt:lpstr>Samenvatting!Afdrukbereik</vt:lpstr>
      <vt:lpstr>Verrekenprijzen!Afdrukbereik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Leneman</dc:creator>
  <cp:lastModifiedBy>Arjan Leneman</cp:lastModifiedBy>
  <cp:lastPrinted>2022-12-13T11:06:34Z</cp:lastPrinted>
  <dcterms:created xsi:type="dcterms:W3CDTF">2018-12-20T09:57:41Z</dcterms:created>
  <dcterms:modified xsi:type="dcterms:W3CDTF">2024-04-05T08:34:04Z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0x010100AC6AA1B28E183F4D9CDE6AC224B4B3FF</vt:lpwstr>
  </property>
  <property fmtid="{D5CDD505-2E9C-101B-9397-08002B2CF9AE}" pid="3" name="MediaServiceImageTags">
    <vt:lpwstr/>
  </property>
</Properties>
</file>