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8_{EACA9FA6-FBB9-4D7B-8D5A-21F35DD34843}" xr6:coauthVersionLast="47" xr6:coauthVersionMax="47" xr10:uidLastSave="{00000000-0000-0000-0000-000000000000}"/>
  <workbookProtection workbookAlgorithmName="SHA-512" workbookHashValue="BzDFPFU+X4pIJStGO0n5pM9Y7E1AYpbtC77BDmawQwftwQfp9V6BbFJR3/YvaSRabk/mM1b6dltNyvnRD3SOhQ==" workbookSaltValue="nbONlJ5Zs3WbHWPL14YMxQ==" workbookSpinCount="100000" lockStructure="1"/>
  <bookViews>
    <workbookView xWindow="-120" yWindow="-120" windowWidth="29040" windowHeight="15840" tabRatio="514" activeTab="7" xr2:uid="{00000000-000D-0000-FFFF-FFFF00000000}"/>
  </bookViews>
  <sheets>
    <sheet name="Origin" sheetId="20" r:id="rId1"/>
    <sheet name="Destination" sheetId="18" r:id="rId2"/>
    <sheet name="Shipping" sheetId="3" r:id="rId3"/>
    <sheet name="Storage" sheetId="11" r:id="rId4"/>
    <sheet name="Insurance" sheetId="6" r:id="rId5"/>
    <sheet name="Europe" sheetId="2" r:id="rId6"/>
    <sheet name="Additionele kosten" sheetId="12" r:id="rId7"/>
    <sheet name="Calculatie" sheetId="22"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66" i="22" l="1"/>
  <c r="AD66" i="22" s="1"/>
  <c r="AG66" i="22"/>
  <c r="AF66" i="22"/>
  <c r="AH66" i="22" s="1"/>
  <c r="AE66" i="22"/>
  <c r="AA66" i="22"/>
  <c r="Z66" i="22"/>
  <c r="Y66" i="22"/>
  <c r="X66" i="22"/>
  <c r="AB66" i="22" s="1"/>
  <c r="V66" i="22"/>
  <c r="U66" i="22"/>
  <c r="T66" i="22"/>
  <c r="S66" i="22"/>
  <c r="Q66" i="22"/>
  <c r="P66" i="22"/>
  <c r="R66" i="22" s="1"/>
  <c r="J66" i="22"/>
  <c r="AC28" i="22"/>
  <c r="AD28" i="22" s="1"/>
  <c r="AG28" i="22"/>
  <c r="AF28" i="22"/>
  <c r="AH28" i="22" s="1"/>
  <c r="AE28" i="22"/>
  <c r="AA28" i="22"/>
  <c r="Z28" i="22"/>
  <c r="Y28" i="22"/>
  <c r="X28" i="22"/>
  <c r="AB28" i="22" s="1"/>
  <c r="V28" i="22"/>
  <c r="U28" i="22"/>
  <c r="T28" i="22"/>
  <c r="S28" i="22"/>
  <c r="W28" i="22" s="1"/>
  <c r="Q28" i="22"/>
  <c r="J28" i="22"/>
  <c r="W66" i="22" l="1"/>
  <c r="AI66" i="22" s="1"/>
  <c r="AE5" i="22"/>
  <c r="AC67" i="22" l="1"/>
  <c r="AD67" i="22" s="1"/>
  <c r="AC65" i="22"/>
  <c r="AD65" i="22" s="1"/>
  <c r="AC64" i="22"/>
  <c r="AD64" i="22" s="1"/>
  <c r="AC63" i="22"/>
  <c r="AD63" i="22" s="1"/>
  <c r="AC62" i="22"/>
  <c r="AD62" i="22" s="1"/>
  <c r="AC61" i="22"/>
  <c r="AD61" i="22" s="1"/>
  <c r="AC60" i="22"/>
  <c r="AD60" i="22" s="1"/>
  <c r="AC59" i="22"/>
  <c r="AD59" i="22" s="1"/>
  <c r="AC58" i="22"/>
  <c r="AD58" i="22" s="1"/>
  <c r="AC57" i="22"/>
  <c r="AD57" i="22" s="1"/>
  <c r="AC56" i="22"/>
  <c r="AD56" i="22" s="1"/>
  <c r="AC55" i="22"/>
  <c r="AD55" i="22" s="1"/>
  <c r="AC54" i="22"/>
  <c r="AD54" i="22" s="1"/>
  <c r="AC53" i="22"/>
  <c r="AD53" i="22" s="1"/>
  <c r="AC52" i="22"/>
  <c r="AD52" i="22" s="1"/>
  <c r="AC51" i="22"/>
  <c r="AD51" i="22" s="1"/>
  <c r="AC50" i="22"/>
  <c r="AD50" i="22" s="1"/>
  <c r="AC49" i="22"/>
  <c r="AD49" i="22" s="1"/>
  <c r="AC48" i="22"/>
  <c r="AD48" i="22" s="1"/>
  <c r="AC47" i="22"/>
  <c r="AD47" i="22" s="1"/>
  <c r="AC46" i="22"/>
  <c r="AD46" i="22" s="1"/>
  <c r="AC45" i="22"/>
  <c r="AD45" i="22" s="1"/>
  <c r="AC44" i="22"/>
  <c r="AD44" i="22" s="1"/>
  <c r="AC43" i="22"/>
  <c r="AD43" i="22" s="1"/>
  <c r="AC42" i="22"/>
  <c r="AD42" i="22" s="1"/>
  <c r="AC41" i="22"/>
  <c r="AD41" i="22" s="1"/>
  <c r="AC40" i="22"/>
  <c r="AD40" i="22" s="1"/>
  <c r="AC39" i="22"/>
  <c r="AD39" i="22" s="1"/>
  <c r="AC38" i="22"/>
  <c r="AD38" i="22" s="1"/>
  <c r="AC37" i="22"/>
  <c r="AD37" i="22" s="1"/>
  <c r="AC36" i="22"/>
  <c r="AD36" i="22" s="1"/>
  <c r="AC35" i="22"/>
  <c r="AD35" i="22" s="1"/>
  <c r="AC34" i="22"/>
  <c r="AD34" i="22" s="1"/>
  <c r="AC29" i="22"/>
  <c r="AD29" i="22" s="1"/>
  <c r="AC27" i="22"/>
  <c r="AD27" i="22" s="1"/>
  <c r="AC26" i="22"/>
  <c r="AD26" i="22" s="1"/>
  <c r="AC25" i="22"/>
  <c r="AD25" i="22" s="1"/>
  <c r="AC24" i="22"/>
  <c r="AD24" i="22" s="1"/>
  <c r="AC23" i="22"/>
  <c r="AD23" i="22" s="1"/>
  <c r="AC22" i="22"/>
  <c r="AD22" i="22" s="1"/>
  <c r="AC21" i="22"/>
  <c r="AD21" i="22" s="1"/>
  <c r="AC20" i="22"/>
  <c r="AD20" i="22" s="1"/>
  <c r="AC19" i="22"/>
  <c r="AD19" i="22" s="1"/>
  <c r="AC18" i="22"/>
  <c r="AD18" i="22" s="1"/>
  <c r="AC17" i="22"/>
  <c r="AD17" i="22" s="1"/>
  <c r="AC16" i="22"/>
  <c r="AD16" i="22" s="1"/>
  <c r="AC15" i="22"/>
  <c r="AD15" i="22" s="1"/>
  <c r="AC14" i="22"/>
  <c r="AD14" i="22" s="1"/>
  <c r="AC13" i="22"/>
  <c r="AD13" i="22" s="1"/>
  <c r="AC12" i="22"/>
  <c r="AD12" i="22" s="1"/>
  <c r="AC11" i="22"/>
  <c r="AD11" i="22" s="1"/>
  <c r="AC10" i="22"/>
  <c r="AD10" i="22" s="1"/>
  <c r="AC9" i="22"/>
  <c r="AD9" i="22" s="1"/>
  <c r="AC8" i="22"/>
  <c r="AD8" i="22" s="1"/>
  <c r="AC7" i="22"/>
  <c r="AD7" i="22" s="1"/>
  <c r="AC6" i="22"/>
  <c r="AD6" i="22" s="1"/>
  <c r="T46" i="22"/>
  <c r="Q67" i="22"/>
  <c r="Q65" i="22"/>
  <c r="Q64" i="22"/>
  <c r="Q63" i="22"/>
  <c r="Q62" i="22"/>
  <c r="Q61" i="22"/>
  <c r="Q60" i="22"/>
  <c r="Q59" i="22"/>
  <c r="Q58" i="22"/>
  <c r="Q57" i="22"/>
  <c r="Q56" i="22"/>
  <c r="Q55" i="22"/>
  <c r="Q54" i="22"/>
  <c r="Q53" i="22"/>
  <c r="Q52" i="22"/>
  <c r="Q51" i="22"/>
  <c r="Q50" i="22"/>
  <c r="Q49" i="22"/>
  <c r="Q48" i="22"/>
  <c r="Q47" i="22"/>
  <c r="Q46" i="22"/>
  <c r="Q45" i="22"/>
  <c r="Q44" i="22"/>
  <c r="Q43" i="22"/>
  <c r="Q42" i="22"/>
  <c r="Q41" i="22"/>
  <c r="Q40" i="22"/>
  <c r="Q39" i="22"/>
  <c r="Q38" i="22"/>
  <c r="Q37" i="22"/>
  <c r="Q36" i="22"/>
  <c r="Q35" i="22"/>
  <c r="Q34" i="22"/>
  <c r="Q29" i="22"/>
  <c r="Q27" i="22"/>
  <c r="Q26" i="22"/>
  <c r="Q25" i="22"/>
  <c r="Q24" i="22"/>
  <c r="Q23" i="22"/>
  <c r="Q22" i="22"/>
  <c r="Q21" i="22"/>
  <c r="Q20" i="22"/>
  <c r="Q19" i="22"/>
  <c r="Q18" i="22"/>
  <c r="Q17" i="22"/>
  <c r="Q16" i="22"/>
  <c r="Q15" i="22"/>
  <c r="Q14" i="22"/>
  <c r="Q13" i="22"/>
  <c r="Q12" i="22"/>
  <c r="Q11" i="22"/>
  <c r="Q10" i="22"/>
  <c r="Q9" i="22"/>
  <c r="Q8" i="22"/>
  <c r="Q7" i="22"/>
  <c r="Q6" i="22"/>
  <c r="Q5" i="22"/>
  <c r="T5" i="22"/>
  <c r="T6" i="22"/>
  <c r="T7" i="22"/>
  <c r="T8" i="22"/>
  <c r="T9" i="22"/>
  <c r="T10" i="22"/>
  <c r="T11" i="22"/>
  <c r="T12" i="22"/>
  <c r="T13" i="22"/>
  <c r="T14" i="22"/>
  <c r="T15" i="22"/>
  <c r="T16" i="22"/>
  <c r="T17" i="22"/>
  <c r="T18" i="22"/>
  <c r="T19" i="22"/>
  <c r="T20" i="22"/>
  <c r="T21" i="22"/>
  <c r="T22" i="22"/>
  <c r="T23" i="22"/>
  <c r="T24" i="22"/>
  <c r="T25" i="22"/>
  <c r="T26" i="22"/>
  <c r="T27" i="22"/>
  <c r="T29" i="22"/>
  <c r="C10" i="11" l="1"/>
  <c r="P28" i="22" s="1"/>
  <c r="R28" i="22" s="1"/>
  <c r="AI28" i="22" s="1"/>
  <c r="D118" i="22"/>
  <c r="D117" i="22"/>
  <c r="D116" i="22"/>
  <c r="D115" i="22"/>
  <c r="D114" i="22"/>
  <c r="D113" i="22"/>
  <c r="D112" i="22"/>
  <c r="D111" i="22"/>
  <c r="D110" i="22"/>
  <c r="E110" i="22" s="1"/>
  <c r="E119" i="22" s="1"/>
  <c r="D128" i="22" s="1"/>
  <c r="D13" i="18" l="1"/>
  <c r="D12" i="18"/>
  <c r="D11" i="18"/>
  <c r="M105" i="22"/>
  <c r="K105" i="22"/>
  <c r="L87" i="22"/>
  <c r="L86" i="22"/>
  <c r="L85" i="22"/>
  <c r="L84" i="22"/>
  <c r="L103" i="22"/>
  <c r="L104" i="22"/>
  <c r="I72" i="22"/>
  <c r="K72" i="22" s="1"/>
  <c r="L72" i="22"/>
  <c r="M72" i="22"/>
  <c r="I73" i="22"/>
  <c r="K73" i="22" s="1"/>
  <c r="L73" i="22"/>
  <c r="M73" i="22"/>
  <c r="I74" i="22"/>
  <c r="K74" i="22" s="1"/>
  <c r="L74" i="22"/>
  <c r="M74" i="22"/>
  <c r="I75" i="22"/>
  <c r="K75" i="22" s="1"/>
  <c r="L75" i="22"/>
  <c r="M75" i="22"/>
  <c r="I76" i="22"/>
  <c r="K76" i="22" s="1"/>
  <c r="L76" i="22"/>
  <c r="M76" i="22"/>
  <c r="I77" i="22"/>
  <c r="K77" i="22" s="1"/>
  <c r="L77" i="22"/>
  <c r="M77" i="22"/>
  <c r="I78" i="22"/>
  <c r="K78" i="22" s="1"/>
  <c r="L78" i="22"/>
  <c r="M78" i="22"/>
  <c r="I79" i="22"/>
  <c r="K79" i="22" s="1"/>
  <c r="L79" i="22"/>
  <c r="M79" i="22"/>
  <c r="I80" i="22"/>
  <c r="K80" i="22" s="1"/>
  <c r="L80" i="22"/>
  <c r="M80" i="22"/>
  <c r="I81" i="22"/>
  <c r="K81" i="22" s="1"/>
  <c r="L81" i="22"/>
  <c r="M81" i="22"/>
  <c r="I82" i="22"/>
  <c r="K82" i="22" s="1"/>
  <c r="L82" i="22"/>
  <c r="M82" i="22"/>
  <c r="I83" i="22"/>
  <c r="K83" i="22" s="1"/>
  <c r="L83" i="22"/>
  <c r="M83" i="22"/>
  <c r="I84" i="22"/>
  <c r="K84" i="22" s="1"/>
  <c r="M84" i="22"/>
  <c r="I85" i="22"/>
  <c r="K85" i="22" s="1"/>
  <c r="M85" i="22"/>
  <c r="I86" i="22"/>
  <c r="K86" i="22" s="1"/>
  <c r="M86" i="22"/>
  <c r="I87" i="22"/>
  <c r="K87" i="22" s="1"/>
  <c r="M87" i="22"/>
  <c r="I88" i="22"/>
  <c r="K88" i="22" s="1"/>
  <c r="L88" i="22"/>
  <c r="M88" i="22"/>
  <c r="I89" i="22"/>
  <c r="K89" i="22" s="1"/>
  <c r="L89" i="22"/>
  <c r="M89" i="22"/>
  <c r="I90" i="22"/>
  <c r="K90" i="22" s="1"/>
  <c r="L90" i="22"/>
  <c r="M90" i="22"/>
  <c r="I91" i="22"/>
  <c r="K91" i="22" s="1"/>
  <c r="L91" i="22"/>
  <c r="M91" i="22"/>
  <c r="I96" i="22"/>
  <c r="K96" i="22" s="1"/>
  <c r="L96" i="22"/>
  <c r="M96" i="22"/>
  <c r="I97" i="22"/>
  <c r="K97" i="22" s="1"/>
  <c r="L97" i="22"/>
  <c r="M97" i="22"/>
  <c r="I98" i="22"/>
  <c r="K98" i="22" s="1"/>
  <c r="L98" i="22"/>
  <c r="M98" i="22"/>
  <c r="I99" i="22"/>
  <c r="K99" i="22" s="1"/>
  <c r="L99" i="22"/>
  <c r="M99" i="22"/>
  <c r="I100" i="22"/>
  <c r="K100" i="22" s="1"/>
  <c r="L100" i="22"/>
  <c r="M100" i="22"/>
  <c r="I101" i="22"/>
  <c r="K101" i="22" s="1"/>
  <c r="L101" i="22"/>
  <c r="M101" i="22"/>
  <c r="I102" i="22"/>
  <c r="K102" i="22" s="1"/>
  <c r="L102" i="22"/>
  <c r="M102" i="22"/>
  <c r="I103" i="22"/>
  <c r="K103" i="22" s="1"/>
  <c r="M103" i="22"/>
  <c r="I104" i="22"/>
  <c r="K104" i="22" s="1"/>
  <c r="M104" i="22"/>
  <c r="L105" i="22"/>
  <c r="N84" i="22" l="1"/>
  <c r="N103" i="22"/>
  <c r="N101" i="22"/>
  <c r="N99" i="22"/>
  <c r="N97" i="22"/>
  <c r="N91" i="22"/>
  <c r="N89" i="22"/>
  <c r="N82" i="22"/>
  <c r="N80" i="22"/>
  <c r="N78" i="22"/>
  <c r="N76" i="22"/>
  <c r="N74" i="22"/>
  <c r="N72" i="22"/>
  <c r="N102" i="22"/>
  <c r="N100" i="22"/>
  <c r="N98" i="22"/>
  <c r="N96" i="22"/>
  <c r="N90" i="22"/>
  <c r="N88" i="22"/>
  <c r="N87" i="22"/>
  <c r="N86" i="22"/>
  <c r="N83" i="22"/>
  <c r="N81" i="22"/>
  <c r="N79" i="22"/>
  <c r="N77" i="22"/>
  <c r="N75" i="22"/>
  <c r="N73" i="22"/>
  <c r="N104" i="22"/>
  <c r="N85" i="22"/>
  <c r="N105" i="22"/>
  <c r="AG67" i="22"/>
  <c r="AG65" i="22"/>
  <c r="AG64" i="22"/>
  <c r="AG63" i="22"/>
  <c r="AG62" i="22"/>
  <c r="AG61" i="22"/>
  <c r="AG60" i="22"/>
  <c r="AG59" i="22"/>
  <c r="AG58" i="22"/>
  <c r="AG57" i="22"/>
  <c r="AG56" i="22"/>
  <c r="AG55" i="22"/>
  <c r="AG54" i="22"/>
  <c r="AG53" i="22"/>
  <c r="AG52" i="22"/>
  <c r="AG51" i="22"/>
  <c r="AG50" i="22"/>
  <c r="AG49" i="22"/>
  <c r="AG48" i="22"/>
  <c r="AG47" i="22"/>
  <c r="AG46" i="22"/>
  <c r="AG45" i="22"/>
  <c r="AG44" i="22"/>
  <c r="AG43" i="22"/>
  <c r="AG42" i="22"/>
  <c r="AG41" i="22"/>
  <c r="AG40" i="22"/>
  <c r="AG39" i="22"/>
  <c r="AG38" i="22"/>
  <c r="AG37" i="22"/>
  <c r="AG36" i="22"/>
  <c r="AG35" i="22"/>
  <c r="AG34" i="22"/>
  <c r="AG29" i="22"/>
  <c r="AG27" i="22"/>
  <c r="AG26" i="22"/>
  <c r="AG25" i="22"/>
  <c r="AG24" i="22"/>
  <c r="AG23" i="22"/>
  <c r="AG22" i="22"/>
  <c r="AG21" i="22"/>
  <c r="AG20" i="22"/>
  <c r="AG19" i="22"/>
  <c r="AG18" i="22"/>
  <c r="AG17" i="22"/>
  <c r="AG16" i="22"/>
  <c r="AG15" i="22"/>
  <c r="AG14" i="22"/>
  <c r="AG13" i="22"/>
  <c r="AG12" i="22"/>
  <c r="AG11" i="22"/>
  <c r="AG10" i="22"/>
  <c r="AG9" i="22"/>
  <c r="AG8" i="22"/>
  <c r="AG7" i="22"/>
  <c r="AG6" i="22"/>
  <c r="AG5" i="22"/>
  <c r="AF67" i="22"/>
  <c r="AE67" i="22"/>
  <c r="AF65" i="22"/>
  <c r="AE65" i="22"/>
  <c r="AF64" i="22"/>
  <c r="AE64" i="22"/>
  <c r="AF63" i="22"/>
  <c r="AE63" i="22"/>
  <c r="AF62" i="22"/>
  <c r="AE62" i="22"/>
  <c r="AF61" i="22"/>
  <c r="AE61" i="22"/>
  <c r="AF60" i="22"/>
  <c r="AE60" i="22"/>
  <c r="AF59" i="22"/>
  <c r="AE59" i="22"/>
  <c r="AF58" i="22"/>
  <c r="AE58" i="22"/>
  <c r="AF57" i="22"/>
  <c r="AE57" i="22"/>
  <c r="AF56" i="22"/>
  <c r="AE56" i="22"/>
  <c r="AF55" i="22"/>
  <c r="AE55" i="22"/>
  <c r="AF54" i="22"/>
  <c r="AE54" i="22"/>
  <c r="AF53" i="22"/>
  <c r="AE53" i="22"/>
  <c r="AF52" i="22"/>
  <c r="AE52" i="22"/>
  <c r="AF51" i="22"/>
  <c r="AE51" i="22"/>
  <c r="AF50" i="22"/>
  <c r="AE50" i="22"/>
  <c r="AF49" i="22"/>
  <c r="AE49" i="22"/>
  <c r="AF48" i="22"/>
  <c r="AE48" i="22"/>
  <c r="AF47" i="22"/>
  <c r="AE47" i="22"/>
  <c r="AF46" i="22"/>
  <c r="AE46" i="22"/>
  <c r="AF45" i="22"/>
  <c r="AE45" i="22"/>
  <c r="AF44" i="22"/>
  <c r="AE44" i="22"/>
  <c r="AF43" i="22"/>
  <c r="AE43" i="22"/>
  <c r="AF42" i="22"/>
  <c r="AE42" i="22"/>
  <c r="AF41" i="22"/>
  <c r="AE41" i="22"/>
  <c r="AF40" i="22"/>
  <c r="AE40" i="22"/>
  <c r="AF39" i="22"/>
  <c r="AE39" i="22"/>
  <c r="AF38" i="22"/>
  <c r="AE38" i="22"/>
  <c r="AF37" i="22"/>
  <c r="AE37" i="22"/>
  <c r="AF36" i="22"/>
  <c r="AE36" i="22"/>
  <c r="AF35" i="22"/>
  <c r="AE35" i="22"/>
  <c r="AF34" i="22"/>
  <c r="AE34" i="22"/>
  <c r="Z67" i="22"/>
  <c r="Z65" i="22"/>
  <c r="Z64" i="22"/>
  <c r="Z63" i="22"/>
  <c r="Z62" i="22"/>
  <c r="Z61" i="22"/>
  <c r="Z60" i="22"/>
  <c r="Z59" i="22"/>
  <c r="Z58" i="22"/>
  <c r="Z57" i="22"/>
  <c r="Z56" i="22"/>
  <c r="Z55" i="22"/>
  <c r="Z54" i="22"/>
  <c r="Z53" i="22"/>
  <c r="Z52" i="22"/>
  <c r="Z51" i="22"/>
  <c r="Z50" i="22"/>
  <c r="Z49" i="22"/>
  <c r="Z48" i="22"/>
  <c r="Z47" i="22"/>
  <c r="Z46" i="22"/>
  <c r="Z45" i="22"/>
  <c r="Z44" i="22"/>
  <c r="Z43" i="22"/>
  <c r="Z42" i="22"/>
  <c r="Z41" i="22"/>
  <c r="Z40" i="22"/>
  <c r="Z39" i="22"/>
  <c r="Z38" i="22"/>
  <c r="Z37" i="22"/>
  <c r="Z36" i="22"/>
  <c r="Z35" i="22"/>
  <c r="Z34" i="22"/>
  <c r="Z27" i="22"/>
  <c r="Z26" i="22"/>
  <c r="Z24" i="22"/>
  <c r="Z23" i="22"/>
  <c r="Z22" i="22"/>
  <c r="Z21" i="22"/>
  <c r="Z20" i="22"/>
  <c r="Z19" i="22"/>
  <c r="Z18" i="22"/>
  <c r="Z17" i="22"/>
  <c r="Z16" i="22"/>
  <c r="Z15" i="22"/>
  <c r="Z14" i="22"/>
  <c r="Z13" i="22"/>
  <c r="Z12" i="22"/>
  <c r="Z11" i="22"/>
  <c r="Z10" i="22"/>
  <c r="Z9" i="22"/>
  <c r="Z8" i="22"/>
  <c r="Z29" i="22"/>
  <c r="Z25" i="22"/>
  <c r="Z7" i="22"/>
  <c r="Z6" i="22"/>
  <c r="Z5" i="22"/>
  <c r="Y67" i="22"/>
  <c r="Y65" i="22"/>
  <c r="Y64" i="22"/>
  <c r="Y63" i="22"/>
  <c r="Y62" i="22"/>
  <c r="Y61" i="22"/>
  <c r="Y60" i="22"/>
  <c r="Y59" i="22"/>
  <c r="Y58" i="22"/>
  <c r="Y57" i="22"/>
  <c r="Y56" i="22"/>
  <c r="Y55" i="22"/>
  <c r="Y54" i="22"/>
  <c r="Y53" i="22"/>
  <c r="Y52" i="22"/>
  <c r="Y51" i="22"/>
  <c r="Y50" i="22"/>
  <c r="Y49" i="22"/>
  <c r="Y48" i="22"/>
  <c r="Y47" i="22"/>
  <c r="Y46" i="22"/>
  <c r="Y45" i="22"/>
  <c r="Y44" i="22"/>
  <c r="Y43" i="22"/>
  <c r="Y42" i="22"/>
  <c r="Y41" i="22"/>
  <c r="Y40" i="22"/>
  <c r="Y39" i="22"/>
  <c r="Y38" i="22"/>
  <c r="Y37" i="22"/>
  <c r="Y36" i="22"/>
  <c r="Y35" i="22"/>
  <c r="Y34" i="22"/>
  <c r="AA67" i="22"/>
  <c r="X67" i="22"/>
  <c r="AA65" i="22"/>
  <c r="X65" i="22"/>
  <c r="AA64" i="22"/>
  <c r="X64" i="22"/>
  <c r="AA63" i="22"/>
  <c r="X63" i="22"/>
  <c r="AA62" i="22"/>
  <c r="X62" i="22"/>
  <c r="AA61" i="22"/>
  <c r="X61" i="22"/>
  <c r="AA60" i="22"/>
  <c r="X60" i="22"/>
  <c r="AA59" i="22"/>
  <c r="X59" i="22"/>
  <c r="AA58" i="22"/>
  <c r="X58" i="22"/>
  <c r="AA57" i="22"/>
  <c r="X57" i="22"/>
  <c r="AA56" i="22"/>
  <c r="X56" i="22"/>
  <c r="AA55" i="22"/>
  <c r="X55" i="22"/>
  <c r="AA54" i="22"/>
  <c r="X54" i="22"/>
  <c r="AA53" i="22"/>
  <c r="X53" i="22"/>
  <c r="AA52" i="22"/>
  <c r="X52" i="22"/>
  <c r="AA51" i="22"/>
  <c r="X51" i="22"/>
  <c r="AA50" i="22"/>
  <c r="X50" i="22"/>
  <c r="AA49" i="22"/>
  <c r="X49" i="22"/>
  <c r="AA48" i="22"/>
  <c r="X48" i="22"/>
  <c r="AA47" i="22"/>
  <c r="X47" i="22"/>
  <c r="AA46" i="22"/>
  <c r="X46" i="22"/>
  <c r="AA45" i="22"/>
  <c r="X45" i="22"/>
  <c r="AA44" i="22"/>
  <c r="X44" i="22"/>
  <c r="AA43" i="22"/>
  <c r="X43" i="22"/>
  <c r="AA42" i="22"/>
  <c r="X42" i="22"/>
  <c r="AA41" i="22"/>
  <c r="X41" i="22"/>
  <c r="AA40" i="22"/>
  <c r="X40" i="22"/>
  <c r="AA39" i="22"/>
  <c r="X39" i="22"/>
  <c r="AA38" i="22"/>
  <c r="X38" i="22"/>
  <c r="AA37" i="22"/>
  <c r="X37" i="22"/>
  <c r="AA36" i="22"/>
  <c r="X36" i="22"/>
  <c r="AA35" i="22"/>
  <c r="X35" i="22"/>
  <c r="X34" i="22"/>
  <c r="AA20" i="22"/>
  <c r="Y20" i="22"/>
  <c r="X20" i="22"/>
  <c r="AA19" i="22"/>
  <c r="Y19" i="22"/>
  <c r="X19" i="22"/>
  <c r="AA18" i="22"/>
  <c r="Y18" i="22"/>
  <c r="X18" i="22"/>
  <c r="AA17" i="22"/>
  <c r="Y17" i="22"/>
  <c r="X17" i="22"/>
  <c r="AA16" i="22"/>
  <c r="Y16" i="22"/>
  <c r="X16" i="22"/>
  <c r="AA15" i="22"/>
  <c r="Y15" i="22"/>
  <c r="X15" i="22"/>
  <c r="AA14" i="22"/>
  <c r="Y14" i="22"/>
  <c r="X14" i="22"/>
  <c r="AA13" i="22"/>
  <c r="Y13" i="22"/>
  <c r="X13" i="22"/>
  <c r="AA12" i="22"/>
  <c r="Y12" i="22"/>
  <c r="X12" i="22"/>
  <c r="AA11" i="22"/>
  <c r="Y11" i="22"/>
  <c r="X11" i="22"/>
  <c r="AA10" i="22"/>
  <c r="Y10" i="22"/>
  <c r="X10" i="22"/>
  <c r="AA9" i="22"/>
  <c r="Y9" i="22"/>
  <c r="X9" i="22"/>
  <c r="Y8" i="22"/>
  <c r="AA34" i="22"/>
  <c r="Y5" i="22"/>
  <c r="V67" i="22"/>
  <c r="U67" i="22"/>
  <c r="T67" i="22"/>
  <c r="S67" i="22"/>
  <c r="V65" i="22"/>
  <c r="U65" i="22"/>
  <c r="T65" i="22"/>
  <c r="S65" i="22"/>
  <c r="V62" i="22"/>
  <c r="U62" i="22"/>
  <c r="T62" i="22"/>
  <c r="S62" i="22"/>
  <c r="V59" i="22"/>
  <c r="U59" i="22"/>
  <c r="T59" i="22"/>
  <c r="S59" i="22"/>
  <c r="V58" i="22"/>
  <c r="U58" i="22"/>
  <c r="T58" i="22"/>
  <c r="S58" i="22"/>
  <c r="V57" i="22"/>
  <c r="U57" i="22"/>
  <c r="T57" i="22"/>
  <c r="S57" i="22"/>
  <c r="V56" i="22"/>
  <c r="U56" i="22"/>
  <c r="T56" i="22"/>
  <c r="S56" i="22"/>
  <c r="V55" i="22"/>
  <c r="U55" i="22"/>
  <c r="T55" i="22"/>
  <c r="S55" i="22"/>
  <c r="V54" i="22"/>
  <c r="U54" i="22"/>
  <c r="T54" i="22"/>
  <c r="S54" i="22"/>
  <c r="V53" i="22"/>
  <c r="U53" i="22"/>
  <c r="T53" i="22"/>
  <c r="S53" i="22"/>
  <c r="V52" i="22"/>
  <c r="U52" i="22"/>
  <c r="T52" i="22"/>
  <c r="S52" i="22"/>
  <c r="V51" i="22"/>
  <c r="U51" i="22"/>
  <c r="T51" i="22"/>
  <c r="S51" i="22"/>
  <c r="V50" i="22"/>
  <c r="U50" i="22"/>
  <c r="T50" i="22"/>
  <c r="S50" i="22"/>
  <c r="V49" i="22"/>
  <c r="U49" i="22"/>
  <c r="T49" i="22"/>
  <c r="S49" i="22"/>
  <c r="V48" i="22"/>
  <c r="U48" i="22"/>
  <c r="T48" i="22"/>
  <c r="S48" i="22"/>
  <c r="U45" i="22"/>
  <c r="U44" i="22"/>
  <c r="U43" i="22"/>
  <c r="U42" i="22"/>
  <c r="U41" i="22"/>
  <c r="U40" i="22"/>
  <c r="U39" i="22"/>
  <c r="U38" i="22"/>
  <c r="U37" i="22"/>
  <c r="U36" i="22"/>
  <c r="U35" i="22"/>
  <c r="U34" i="22"/>
  <c r="V64" i="22"/>
  <c r="U64" i="22"/>
  <c r="T64" i="22"/>
  <c r="S64" i="22"/>
  <c r="V63" i="22"/>
  <c r="U63" i="22"/>
  <c r="T63" i="22"/>
  <c r="S63" i="22"/>
  <c r="V61" i="22"/>
  <c r="U61" i="22"/>
  <c r="T61" i="22"/>
  <c r="S61" i="22"/>
  <c r="V60" i="22"/>
  <c r="U60" i="22"/>
  <c r="T60" i="22"/>
  <c r="S60" i="22"/>
  <c r="U46" i="22"/>
  <c r="U47" i="22"/>
  <c r="V47" i="22"/>
  <c r="T47" i="22"/>
  <c r="S47" i="22"/>
  <c r="V44" i="22"/>
  <c r="V43" i="22"/>
  <c r="V42" i="22"/>
  <c r="V41" i="22"/>
  <c r="V40" i="22"/>
  <c r="V39" i="22"/>
  <c r="V38" i="22"/>
  <c r="V37" i="22"/>
  <c r="V36" i="22"/>
  <c r="V35" i="22"/>
  <c r="V34" i="22"/>
  <c r="V45" i="22"/>
  <c r="V46" i="22"/>
  <c r="S46" i="22"/>
  <c r="T45" i="22"/>
  <c r="S45" i="22"/>
  <c r="T44" i="22"/>
  <c r="S44" i="22"/>
  <c r="T43" i="22"/>
  <c r="S43" i="22"/>
  <c r="T42" i="22"/>
  <c r="S42" i="22"/>
  <c r="T41" i="22"/>
  <c r="S41" i="22"/>
  <c r="T40" i="22"/>
  <c r="S40" i="22"/>
  <c r="T39" i="22"/>
  <c r="S39" i="22"/>
  <c r="T38" i="22"/>
  <c r="S38" i="22"/>
  <c r="T37" i="22"/>
  <c r="S37" i="22"/>
  <c r="T36" i="22"/>
  <c r="S36" i="22"/>
  <c r="T35" i="22"/>
  <c r="S35" i="22"/>
  <c r="T34" i="22"/>
  <c r="S34" i="22"/>
  <c r="P67" i="22"/>
  <c r="P65" i="22"/>
  <c r="P64" i="22"/>
  <c r="P63" i="22"/>
  <c r="P62" i="22"/>
  <c r="P61" i="22"/>
  <c r="P60" i="22"/>
  <c r="P59" i="22"/>
  <c r="P58" i="22"/>
  <c r="P57" i="22"/>
  <c r="P56" i="22"/>
  <c r="P55" i="22"/>
  <c r="P54" i="22"/>
  <c r="P53" i="22"/>
  <c r="P52" i="22"/>
  <c r="P51" i="22"/>
  <c r="P50" i="22"/>
  <c r="P49" i="22"/>
  <c r="P48" i="22"/>
  <c r="P47" i="22"/>
  <c r="P46" i="22"/>
  <c r="P45" i="22"/>
  <c r="P44" i="22"/>
  <c r="P43" i="22"/>
  <c r="P42" i="22"/>
  <c r="P41" i="22"/>
  <c r="P40" i="22"/>
  <c r="P39" i="22"/>
  <c r="P38" i="22"/>
  <c r="P37" i="22"/>
  <c r="P36" i="22"/>
  <c r="P35" i="22"/>
  <c r="P34" i="22"/>
  <c r="AF29" i="22"/>
  <c r="AE29" i="22"/>
  <c r="AF27" i="22"/>
  <c r="AE27" i="22"/>
  <c r="AF26" i="22"/>
  <c r="AE26" i="22"/>
  <c r="AF25" i="22"/>
  <c r="AE25" i="22"/>
  <c r="AF24" i="22"/>
  <c r="AE24" i="22"/>
  <c r="AF23" i="22"/>
  <c r="AE23" i="22"/>
  <c r="AF22" i="22"/>
  <c r="AE22" i="22"/>
  <c r="AF21" i="22"/>
  <c r="AE21" i="22"/>
  <c r="AF20" i="22"/>
  <c r="AE20" i="22"/>
  <c r="AF19" i="22"/>
  <c r="AE19" i="22"/>
  <c r="AF18" i="22"/>
  <c r="AE18" i="22"/>
  <c r="AF17" i="22"/>
  <c r="AE17" i="22"/>
  <c r="AF16" i="22"/>
  <c r="AE16" i="22"/>
  <c r="AF15" i="22"/>
  <c r="AE15" i="22"/>
  <c r="AF14" i="22"/>
  <c r="AE14" i="22"/>
  <c r="AF13" i="22"/>
  <c r="AE13" i="22"/>
  <c r="AF12" i="22"/>
  <c r="AE12" i="22"/>
  <c r="AF11" i="22"/>
  <c r="AE11" i="22"/>
  <c r="AF10" i="22"/>
  <c r="AE10" i="22"/>
  <c r="AF9" i="22"/>
  <c r="AE9" i="22"/>
  <c r="AF8" i="22"/>
  <c r="AE8" i="22"/>
  <c r="AF7" i="22"/>
  <c r="AE7" i="22"/>
  <c r="AF6" i="22"/>
  <c r="AE6" i="22"/>
  <c r="AF5" i="22"/>
  <c r="N92" i="22" l="1"/>
  <c r="D126" i="22" s="1"/>
  <c r="W65" i="22"/>
  <c r="W47" i="22"/>
  <c r="W51" i="22"/>
  <c r="W59" i="22"/>
  <c r="AB36" i="22"/>
  <c r="AB40" i="22"/>
  <c r="AB44" i="22"/>
  <c r="AB48" i="22"/>
  <c r="AB52" i="22"/>
  <c r="AB56" i="22"/>
  <c r="AB60" i="22"/>
  <c r="AB64" i="22"/>
  <c r="W61" i="22"/>
  <c r="W63" i="22"/>
  <c r="W49" i="22"/>
  <c r="W53" i="22"/>
  <c r="W55" i="22"/>
  <c r="W57" i="22"/>
  <c r="W62" i="22"/>
  <c r="AB34" i="22"/>
  <c r="AB38" i="22"/>
  <c r="AB42" i="22"/>
  <c r="AB46" i="22"/>
  <c r="AB50" i="22"/>
  <c r="AB54" i="22"/>
  <c r="AB58" i="22"/>
  <c r="AB62" i="22"/>
  <c r="AB67" i="22"/>
  <c r="AH34" i="22"/>
  <c r="AH36" i="22"/>
  <c r="AH38" i="22"/>
  <c r="AH40" i="22"/>
  <c r="AH42" i="22"/>
  <c r="AH44" i="22"/>
  <c r="AH46" i="22"/>
  <c r="AH48" i="22"/>
  <c r="AH50" i="22"/>
  <c r="AH52" i="22"/>
  <c r="AH54" i="22"/>
  <c r="AH56" i="22"/>
  <c r="AH58" i="22"/>
  <c r="AH60" i="22"/>
  <c r="AH62" i="22"/>
  <c r="AH64" i="22"/>
  <c r="AH67" i="22"/>
  <c r="R34" i="22"/>
  <c r="R35" i="22"/>
  <c r="R36" i="22"/>
  <c r="R37" i="22"/>
  <c r="R38" i="22"/>
  <c r="R39" i="22"/>
  <c r="R40" i="22"/>
  <c r="R41" i="22"/>
  <c r="R42" i="22"/>
  <c r="R43" i="22"/>
  <c r="R44" i="22"/>
  <c r="R45" i="22"/>
  <c r="R46" i="22"/>
  <c r="R47" i="22"/>
  <c r="R48" i="22"/>
  <c r="R49" i="22"/>
  <c r="R50" i="22"/>
  <c r="R51" i="22"/>
  <c r="R52" i="22"/>
  <c r="R53" i="22"/>
  <c r="R54" i="22"/>
  <c r="R55" i="22"/>
  <c r="R56" i="22"/>
  <c r="R57" i="22"/>
  <c r="R58" i="22"/>
  <c r="R59" i="22"/>
  <c r="R60" i="22"/>
  <c r="R61" i="22"/>
  <c r="R62" i="22"/>
  <c r="R63" i="22"/>
  <c r="R64" i="22"/>
  <c r="R65" i="22"/>
  <c r="W34" i="22"/>
  <c r="W35" i="22"/>
  <c r="W36" i="22"/>
  <c r="W37" i="22"/>
  <c r="W38" i="22"/>
  <c r="W39" i="22"/>
  <c r="W40" i="22"/>
  <c r="W41" i="22"/>
  <c r="W42" i="22"/>
  <c r="W43" i="22"/>
  <c r="W44" i="22"/>
  <c r="W45" i="22"/>
  <c r="AH7" i="22"/>
  <c r="AH9" i="22"/>
  <c r="AH11" i="22"/>
  <c r="AH13" i="22"/>
  <c r="AH15" i="22"/>
  <c r="AH17" i="22"/>
  <c r="AH19" i="22"/>
  <c r="AH21" i="22"/>
  <c r="AH23" i="22"/>
  <c r="AH25" i="22"/>
  <c r="AH27" i="22"/>
  <c r="AH35" i="22"/>
  <c r="AH37" i="22"/>
  <c r="AH39" i="22"/>
  <c r="AH41" i="22"/>
  <c r="AH43" i="22"/>
  <c r="AH45" i="22"/>
  <c r="AH47" i="22"/>
  <c r="AH49" i="22"/>
  <c r="AH51" i="22"/>
  <c r="AH53" i="22"/>
  <c r="AH55" i="22"/>
  <c r="AH57" i="22"/>
  <c r="AH59" i="22"/>
  <c r="AH61" i="22"/>
  <c r="AH63" i="22"/>
  <c r="AH65" i="22"/>
  <c r="AH5" i="22"/>
  <c r="R67" i="22"/>
  <c r="W67" i="22"/>
  <c r="AB35" i="22"/>
  <c r="AB37" i="22"/>
  <c r="AB39" i="22"/>
  <c r="AB41" i="22"/>
  <c r="AB43" i="22"/>
  <c r="AB45" i="22"/>
  <c r="AB47" i="22"/>
  <c r="AB49" i="22"/>
  <c r="AB51" i="22"/>
  <c r="AB53" i="22"/>
  <c r="AB55" i="22"/>
  <c r="AB57" i="22"/>
  <c r="AB59" i="22"/>
  <c r="AB61" i="22"/>
  <c r="AB63" i="22"/>
  <c r="AB65" i="22"/>
  <c r="W46" i="22"/>
  <c r="W60" i="22"/>
  <c r="W64" i="22"/>
  <c r="W48" i="22"/>
  <c r="W50" i="22"/>
  <c r="W52" i="22"/>
  <c r="W54" i="22"/>
  <c r="W56" i="22"/>
  <c r="W58" i="22"/>
  <c r="AH6" i="22"/>
  <c r="AH8" i="22"/>
  <c r="AH10" i="22"/>
  <c r="AH12" i="22"/>
  <c r="AH14" i="22"/>
  <c r="AH16" i="22"/>
  <c r="AH18" i="22"/>
  <c r="AH20" i="22"/>
  <c r="AH22" i="22"/>
  <c r="AH24" i="22"/>
  <c r="AH26" i="22"/>
  <c r="AH29" i="22"/>
  <c r="AI63" i="22" l="1"/>
  <c r="AI59" i="22"/>
  <c r="AI55" i="22"/>
  <c r="AI51" i="22"/>
  <c r="AI47" i="22"/>
  <c r="AI43" i="22"/>
  <c r="AI39" i="22"/>
  <c r="AI35" i="22"/>
  <c r="AI62" i="22"/>
  <c r="AI58" i="22"/>
  <c r="AI54" i="22"/>
  <c r="AI50" i="22"/>
  <c r="AI46" i="22"/>
  <c r="AI42" i="22"/>
  <c r="AI38" i="22"/>
  <c r="AI34" i="22"/>
  <c r="AI67" i="22"/>
  <c r="AI65" i="22"/>
  <c r="AI61" i="22"/>
  <c r="AI57" i="22"/>
  <c r="AI53" i="22"/>
  <c r="AI49" i="22"/>
  <c r="AI45" i="22"/>
  <c r="AI41" i="22"/>
  <c r="AI37" i="22"/>
  <c r="AI64" i="22"/>
  <c r="AI60" i="22"/>
  <c r="AI56" i="22"/>
  <c r="AI52" i="22"/>
  <c r="AI48" i="22"/>
  <c r="AI44" i="22"/>
  <c r="AI40" i="22"/>
  <c r="AI36" i="22"/>
  <c r="N106" i="22"/>
  <c r="D127" i="22" s="1"/>
  <c r="P29" i="22"/>
  <c r="P27" i="22"/>
  <c r="P26" i="22"/>
  <c r="P25" i="22"/>
  <c r="P24" i="22"/>
  <c r="P23" i="22"/>
  <c r="P22" i="22"/>
  <c r="P21" i="22"/>
  <c r="P20" i="22"/>
  <c r="P19" i="22"/>
  <c r="P18" i="22"/>
  <c r="P17" i="22"/>
  <c r="P16" i="22"/>
  <c r="P15" i="22"/>
  <c r="P14" i="22"/>
  <c r="P13" i="22"/>
  <c r="P12" i="22"/>
  <c r="P11" i="22"/>
  <c r="P10" i="22"/>
  <c r="P9" i="22"/>
  <c r="P8" i="22"/>
  <c r="P7" i="22"/>
  <c r="P6" i="22"/>
  <c r="P5" i="22"/>
  <c r="AC5" i="22"/>
  <c r="AD5" i="22" s="1"/>
  <c r="R5" i="22" l="1"/>
  <c r="R6" i="22"/>
  <c r="R7" i="22"/>
  <c r="R8" i="22"/>
  <c r="R9" i="22"/>
  <c r="R10" i="22"/>
  <c r="R11" i="22"/>
  <c r="R12" i="22"/>
  <c r="R13" i="22"/>
  <c r="R14" i="22"/>
  <c r="R15" i="22"/>
  <c r="R16" i="22"/>
  <c r="R17" i="22"/>
  <c r="R18" i="22"/>
  <c r="R19" i="22"/>
  <c r="R20" i="22"/>
  <c r="R21" i="22"/>
  <c r="R22" i="22"/>
  <c r="R23" i="22"/>
  <c r="R24" i="22"/>
  <c r="R25" i="22"/>
  <c r="R26" i="22"/>
  <c r="R27" i="22"/>
  <c r="R29" i="22"/>
  <c r="AA27" i="22"/>
  <c r="AA26" i="22"/>
  <c r="AA24" i="22"/>
  <c r="AA23" i="22"/>
  <c r="AA22" i="22"/>
  <c r="AA21" i="22"/>
  <c r="AA8" i="22"/>
  <c r="AA29" i="22"/>
  <c r="AA25" i="22"/>
  <c r="AA7" i="22"/>
  <c r="AA6" i="22"/>
  <c r="AA5" i="22"/>
  <c r="V5" i="22"/>
  <c r="U5" i="22"/>
  <c r="Y29" i="22"/>
  <c r="Y25" i="22"/>
  <c r="Y27" i="22"/>
  <c r="Y26" i="22"/>
  <c r="Y24" i="22"/>
  <c r="Y23" i="22"/>
  <c r="Y22" i="22"/>
  <c r="Y21" i="22"/>
  <c r="Y6" i="22"/>
  <c r="Y7" i="22"/>
  <c r="X27" i="22"/>
  <c r="X26" i="22"/>
  <c r="X24" i="22"/>
  <c r="X23" i="22"/>
  <c r="X22" i="22"/>
  <c r="X21" i="22"/>
  <c r="X8" i="22"/>
  <c r="X29" i="22"/>
  <c r="X25" i="22"/>
  <c r="X7" i="22"/>
  <c r="X5" i="22"/>
  <c r="X6" i="22"/>
  <c r="AB24" i="22" l="1"/>
  <c r="AB6" i="22"/>
  <c r="AB7" i="22"/>
  <c r="AB29" i="22"/>
  <c r="AB9" i="22"/>
  <c r="AB11" i="22"/>
  <c r="AB13" i="22"/>
  <c r="AB15" i="22"/>
  <c r="AB17" i="22"/>
  <c r="AB19" i="22"/>
  <c r="AB21" i="22"/>
  <c r="AB23" i="22"/>
  <c r="AB26" i="22"/>
  <c r="AB8" i="22"/>
  <c r="AB10" i="22"/>
  <c r="AB12" i="22"/>
  <c r="AB14" i="22"/>
  <c r="AB16" i="22"/>
  <c r="AB18" i="22"/>
  <c r="AB20" i="22"/>
  <c r="AB22" i="22"/>
  <c r="AB5" i="22"/>
  <c r="AB25" i="22"/>
  <c r="AB27" i="22"/>
  <c r="S5" i="22"/>
  <c r="S6" i="22"/>
  <c r="U6" i="22"/>
  <c r="V6" i="22"/>
  <c r="S7" i="22"/>
  <c r="U7" i="22"/>
  <c r="V7" i="22"/>
  <c r="S8" i="22"/>
  <c r="U8" i="22"/>
  <c r="V8" i="22"/>
  <c r="S9" i="22"/>
  <c r="U9" i="22"/>
  <c r="V9" i="22"/>
  <c r="S10" i="22"/>
  <c r="U10" i="22"/>
  <c r="V10" i="22"/>
  <c r="S11" i="22"/>
  <c r="U11" i="22"/>
  <c r="V11" i="22"/>
  <c r="S12" i="22"/>
  <c r="U12" i="22"/>
  <c r="V12" i="22"/>
  <c r="S13" i="22"/>
  <c r="U13" i="22"/>
  <c r="V13" i="22"/>
  <c r="S14" i="22"/>
  <c r="U14" i="22"/>
  <c r="V14" i="22"/>
  <c r="S15" i="22"/>
  <c r="U15" i="22"/>
  <c r="V15" i="22"/>
  <c r="S16" i="22"/>
  <c r="U16" i="22"/>
  <c r="V16" i="22"/>
  <c r="S17" i="22"/>
  <c r="U17" i="22"/>
  <c r="V17" i="22"/>
  <c r="S18" i="22"/>
  <c r="U18" i="22"/>
  <c r="V18" i="22"/>
  <c r="S19" i="22"/>
  <c r="U19" i="22"/>
  <c r="V19" i="22"/>
  <c r="S20" i="22"/>
  <c r="U20" i="22"/>
  <c r="V20" i="22"/>
  <c r="S21" i="22"/>
  <c r="U21" i="22"/>
  <c r="V21" i="22"/>
  <c r="S22" i="22"/>
  <c r="U22" i="22"/>
  <c r="V22" i="22"/>
  <c r="S23" i="22"/>
  <c r="U23" i="22"/>
  <c r="V23" i="22"/>
  <c r="S24" i="22"/>
  <c r="U24" i="22"/>
  <c r="V24" i="22"/>
  <c r="S25" i="22"/>
  <c r="U25" i="22"/>
  <c r="V25" i="22"/>
  <c r="S26" i="22"/>
  <c r="U26" i="22"/>
  <c r="V26" i="22"/>
  <c r="S27" i="22"/>
  <c r="U27" i="22"/>
  <c r="V27" i="22"/>
  <c r="S29" i="22"/>
  <c r="U29" i="22"/>
  <c r="V29" i="22"/>
  <c r="W27" i="22" l="1"/>
  <c r="AI27" i="22" s="1"/>
  <c r="W25" i="22"/>
  <c r="AI25" i="22" s="1"/>
  <c r="W23" i="22"/>
  <c r="AI23" i="22" s="1"/>
  <c r="W21" i="22"/>
  <c r="AI21" i="22" s="1"/>
  <c r="W19" i="22"/>
  <c r="AI19" i="22" s="1"/>
  <c r="W17" i="22"/>
  <c r="AI17" i="22" s="1"/>
  <c r="W15" i="22"/>
  <c r="AI15" i="22" s="1"/>
  <c r="W13" i="22"/>
  <c r="AI13" i="22" s="1"/>
  <c r="W11" i="22"/>
  <c r="AI11" i="22" s="1"/>
  <c r="W9" i="22"/>
  <c r="AI9" i="22" s="1"/>
  <c r="W7" i="22"/>
  <c r="AI7" i="22" s="1"/>
  <c r="W29" i="22"/>
  <c r="AI29" i="22" s="1"/>
  <c r="W26" i="22"/>
  <c r="AI26" i="22" s="1"/>
  <c r="W24" i="22"/>
  <c r="AI24" i="22" s="1"/>
  <c r="W22" i="22"/>
  <c r="AI22" i="22" s="1"/>
  <c r="W20" i="22"/>
  <c r="AI20" i="22" s="1"/>
  <c r="W18" i="22"/>
  <c r="AI18" i="22" s="1"/>
  <c r="W16" i="22"/>
  <c r="AI16" i="22" s="1"/>
  <c r="W14" i="22"/>
  <c r="AI14" i="22" s="1"/>
  <c r="W12" i="22"/>
  <c r="AI12" i="22" s="1"/>
  <c r="W10" i="22"/>
  <c r="AI10" i="22" s="1"/>
  <c r="W8" i="22"/>
  <c r="AI8" i="22" s="1"/>
  <c r="W6" i="22"/>
  <c r="AI6" i="22" s="1"/>
  <c r="W5" i="22"/>
  <c r="AI5" i="22" s="1"/>
  <c r="J29" i="22"/>
  <c r="J27" i="22"/>
  <c r="J26" i="22"/>
  <c r="J25" i="22"/>
  <c r="J24" i="22"/>
  <c r="J23" i="22"/>
  <c r="J22" i="22"/>
  <c r="J21" i="22"/>
  <c r="J20" i="22"/>
  <c r="J19" i="22"/>
  <c r="J18" i="22"/>
  <c r="J17" i="22"/>
  <c r="J16" i="22"/>
  <c r="J15" i="22"/>
  <c r="J14" i="22"/>
  <c r="J13" i="22"/>
  <c r="J12" i="22"/>
  <c r="J11" i="22"/>
  <c r="J10" i="22"/>
  <c r="J9" i="22"/>
  <c r="J8" i="22"/>
  <c r="J7" i="22"/>
  <c r="J6" i="22"/>
  <c r="J34" i="22"/>
  <c r="J35" i="22"/>
  <c r="J36" i="22"/>
  <c r="J37" i="22"/>
  <c r="J38" i="22"/>
  <c r="J39" i="22"/>
  <c r="J40" i="22"/>
  <c r="J41" i="22"/>
  <c r="J42" i="22"/>
  <c r="J43" i="22"/>
  <c r="J44" i="22"/>
  <c r="J45" i="22"/>
  <c r="J46" i="22"/>
  <c r="J47" i="22"/>
  <c r="J48" i="22"/>
  <c r="J49" i="22"/>
  <c r="J50" i="22"/>
  <c r="J51" i="22"/>
  <c r="J52" i="22"/>
  <c r="J53" i="22"/>
  <c r="J54" i="22"/>
  <c r="J55" i="22"/>
  <c r="J56" i="22"/>
  <c r="J57" i="22"/>
  <c r="J58" i="22"/>
  <c r="J59" i="22"/>
  <c r="J60" i="22"/>
  <c r="J61" i="22"/>
  <c r="J62" i="22"/>
  <c r="J63" i="22"/>
  <c r="J64" i="22"/>
  <c r="J65" i="22"/>
  <c r="J67" i="22"/>
  <c r="J5" i="22"/>
  <c r="AI68" i="22" l="1"/>
  <c r="D125" i="22" s="1"/>
  <c r="AI30" i="22"/>
  <c r="D124" i="22" s="1"/>
  <c r="D129" i="22" l="1"/>
</calcChain>
</file>

<file path=xl/sharedStrings.xml><?xml version="1.0" encoding="utf-8"?>
<sst xmlns="http://schemas.openxmlformats.org/spreadsheetml/2006/main" count="1351" uniqueCount="485">
  <si>
    <t xml:space="preserve"> A</t>
  </si>
  <si>
    <t>B</t>
  </si>
  <si>
    <t>C</t>
  </si>
  <si>
    <t>D</t>
  </si>
  <si>
    <t>E</t>
  </si>
  <si>
    <t>F</t>
  </si>
  <si>
    <t>G</t>
  </si>
  <si>
    <t>H</t>
  </si>
  <si>
    <t>I</t>
  </si>
  <si>
    <t>J</t>
  </si>
  <si>
    <t>K</t>
  </si>
  <si>
    <t>Locatie</t>
  </si>
  <si>
    <t>terminal</t>
  </si>
  <si>
    <t>n.v.t.</t>
  </si>
  <si>
    <t>Aruba</t>
  </si>
  <si>
    <t>Bonaire</t>
  </si>
  <si>
    <t xml:space="preserve">Rotterdam </t>
  </si>
  <si>
    <t>VAN:</t>
  </si>
  <si>
    <t>NAAR:</t>
  </si>
  <si>
    <t>LCL per M³</t>
  </si>
  <si>
    <t>20 FT container</t>
  </si>
  <si>
    <t>40 FT container</t>
  </si>
  <si>
    <t>DEKKING:</t>
  </si>
  <si>
    <t>PERCENTAGE:</t>
  </si>
  <si>
    <t>A</t>
  </si>
  <si>
    <t>Transport door de lucht</t>
  </si>
  <si>
    <t>Transport over de weg</t>
  </si>
  <si>
    <t>Rotterdam</t>
  </si>
  <si>
    <t>Curacao</t>
  </si>
  <si>
    <t>Baltimore</t>
  </si>
  <si>
    <t>Gulf Ports</t>
  </si>
  <si>
    <t>Sint Maarten</t>
  </si>
  <si>
    <t>per m³</t>
  </si>
  <si>
    <t>minimum m³</t>
  </si>
  <si>
    <t>INSLAG: in opslag nemen</t>
  </si>
  <si>
    <t>OPSLAG: per maand</t>
  </si>
  <si>
    <t>All-in opslagtarief per m³ per maand</t>
  </si>
  <si>
    <t>UITSLAG: levering vanuit opslag</t>
  </si>
  <si>
    <t>All-in tarief per m³</t>
  </si>
  <si>
    <t xml:space="preserve">All-in tarief per m³ </t>
  </si>
  <si>
    <t>Opmerking</t>
  </si>
  <si>
    <t>Ferry kosten</t>
  </si>
  <si>
    <t xml:space="preserve">in groupage: per m3 </t>
  </si>
  <si>
    <t>Storage in Transit (SIT)</t>
  </si>
  <si>
    <t xml:space="preserve">eenmalige inslag- en verwerkingskosten per m3 </t>
  </si>
  <si>
    <t>L</t>
  </si>
  <si>
    <t>Nederland</t>
  </si>
  <si>
    <t>Caribisch gebied</t>
  </si>
  <si>
    <t>Curaçao</t>
  </si>
  <si>
    <t>St. Maarten</t>
  </si>
  <si>
    <t>USA</t>
  </si>
  <si>
    <t>Gulf ports</t>
  </si>
  <si>
    <t>Tarief per km*</t>
  </si>
  <si>
    <t xml:space="preserve">    5m³</t>
  </si>
  <si>
    <t>City Origin</t>
  </si>
  <si>
    <t>Country Origin</t>
  </si>
  <si>
    <t>City dest</t>
  </si>
  <si>
    <t>Country Dest</t>
  </si>
  <si>
    <t>reken totaal</t>
  </si>
  <si>
    <t>Linschoten</t>
  </si>
  <si>
    <t>NL</t>
  </si>
  <si>
    <t>CW</t>
  </si>
  <si>
    <t>Harderwijk</t>
  </si>
  <si>
    <t>Willemstad</t>
  </si>
  <si>
    <t>US</t>
  </si>
  <si>
    <t>Eindhoven</t>
  </si>
  <si>
    <t>Beaver Creek, OH</t>
  </si>
  <si>
    <t>Breda</t>
  </si>
  <si>
    <t>Apeldoorn</t>
  </si>
  <si>
    <t>Alkmaar</t>
  </si>
  <si>
    <t>Julianadorp</t>
  </si>
  <si>
    <t>Leiden</t>
  </si>
  <si>
    <t>AW</t>
  </si>
  <si>
    <t>Oranjestad</t>
  </si>
  <si>
    <t>'s-Gravenhage</t>
  </si>
  <si>
    <t>Drachten</t>
  </si>
  <si>
    <t>Philipsburg</t>
  </si>
  <si>
    <t>SX</t>
  </si>
  <si>
    <t>Tilburg</t>
  </si>
  <si>
    <t>Hoogvliet</t>
  </si>
  <si>
    <t>Arnhem</t>
  </si>
  <si>
    <t>Amsterdam</t>
  </si>
  <si>
    <t>Malden</t>
  </si>
  <si>
    <t>Wormerveer</t>
  </si>
  <si>
    <t>Hengelo</t>
  </si>
  <si>
    <t>Gauw</t>
  </si>
  <si>
    <t>Santa Cruz</t>
  </si>
  <si>
    <t>Middelburg</t>
  </si>
  <si>
    <t>Wolfheze</t>
  </si>
  <si>
    <t>CA</t>
  </si>
  <si>
    <t>Bergen nh</t>
  </si>
  <si>
    <t>Haarlem</t>
  </si>
  <si>
    <t>Hulsberg</t>
  </si>
  <si>
    <t>Westerlee</t>
  </si>
  <si>
    <t>Den Helder</t>
  </si>
  <si>
    <t>Klazienaveen</t>
  </si>
  <si>
    <t>Alphen aan den rijn</t>
  </si>
  <si>
    <t>Beverwijk</t>
  </si>
  <si>
    <t>Almere</t>
  </si>
  <si>
    <t>Oudewater</t>
  </si>
  <si>
    <t>Goes</t>
  </si>
  <si>
    <t>Schagen</t>
  </si>
  <si>
    <t>Cold Lake</t>
  </si>
  <si>
    <t>Hijum</t>
  </si>
  <si>
    <t>'s-Gravenhage (Den Haag)</t>
  </si>
  <si>
    <t>Leeuwarden</t>
  </si>
  <si>
    <t>Killeen, TX</t>
  </si>
  <si>
    <t>Den Bosch</t>
  </si>
  <si>
    <t>Sprang-capelle</t>
  </si>
  <si>
    <t>Haulerwijk</t>
  </si>
  <si>
    <t>GB</t>
  </si>
  <si>
    <t>Venhuizen</t>
  </si>
  <si>
    <t>Amersfoort</t>
  </si>
  <si>
    <t>Bodegraven</t>
  </si>
  <si>
    <t>Bunschoten Spakenburg</t>
  </si>
  <si>
    <t>Opperdoes</t>
  </si>
  <si>
    <t>Norfolk, VA</t>
  </si>
  <si>
    <t>Waardenburg</t>
  </si>
  <si>
    <t>Den Haag</t>
  </si>
  <si>
    <t>Oudorp</t>
  </si>
  <si>
    <t>Anna Paulowna</t>
  </si>
  <si>
    <t>Helensburgh</t>
  </si>
  <si>
    <t>Road</t>
  </si>
  <si>
    <t>Rekken</t>
  </si>
  <si>
    <t>Tallinn</t>
  </si>
  <si>
    <t>EE</t>
  </si>
  <si>
    <t>Leiderdorp</t>
  </si>
  <si>
    <t>Madrid</t>
  </si>
  <si>
    <t>ES</t>
  </si>
  <si>
    <t>Albacete</t>
  </si>
  <si>
    <t>Geldermalsen</t>
  </si>
  <si>
    <t>BE</t>
  </si>
  <si>
    <t>DE</t>
  </si>
  <si>
    <t>Nijmegen</t>
  </si>
  <si>
    <t>Pozzuoli Italy</t>
  </si>
  <si>
    <t>IT</t>
  </si>
  <si>
    <t>Pozuolli</t>
  </si>
  <si>
    <t>Berkel en Rodenrijs</t>
  </si>
  <si>
    <t>Mainz-Kastel</t>
  </si>
  <si>
    <t>Munster</t>
  </si>
  <si>
    <t>Raamsdonk</t>
  </si>
  <si>
    <t>Wells</t>
  </si>
  <si>
    <t>Bocholtz</t>
  </si>
  <si>
    <t>Blankenberge</t>
  </si>
  <si>
    <t>Hilvarenbeek</t>
  </si>
  <si>
    <t>Ferrara</t>
  </si>
  <si>
    <t>Harlingen</t>
  </si>
  <si>
    <t>Hyde Heath, Amersham</t>
  </si>
  <si>
    <t>Andover</t>
  </si>
  <si>
    <t>Oisterwijk</t>
  </si>
  <si>
    <t>Northwood</t>
  </si>
  <si>
    <t>Belgium</t>
  </si>
  <si>
    <t>Ulm Baden-Wurttemberg</t>
  </si>
  <si>
    <t>Brussel</t>
  </si>
  <si>
    <t>Hoielaart</t>
  </si>
  <si>
    <t>Veghel</t>
  </si>
  <si>
    <t>Kampen</t>
  </si>
  <si>
    <t>Idar Oberstein</t>
  </si>
  <si>
    <t>Nederweert-eind</t>
  </si>
  <si>
    <t>Ventabren</t>
  </si>
  <si>
    <t>FR</t>
  </si>
  <si>
    <t>Overijse</t>
  </si>
  <si>
    <t>Munster Nordrhein-Westfalen Germany</t>
  </si>
  <si>
    <t>Veenendaal</t>
  </si>
  <si>
    <t>Tuddern</t>
  </si>
  <si>
    <t>Franeker</t>
  </si>
  <si>
    <t>Zevenbergen</t>
  </si>
  <si>
    <t>Bacoli Italy</t>
  </si>
  <si>
    <t>Münster-Wolbeck</t>
  </si>
  <si>
    <t>Zevenaar</t>
  </si>
  <si>
    <t>Roermond</t>
  </si>
  <si>
    <t>Gangelt</t>
  </si>
  <si>
    <t>Elgin Grampian Region UK</t>
  </si>
  <si>
    <t>Bitgummole</t>
  </si>
  <si>
    <t>Uden</t>
  </si>
  <si>
    <t>Papa</t>
  </si>
  <si>
    <t>HU</t>
  </si>
  <si>
    <t>Dronten</t>
  </si>
  <si>
    <t>Sea</t>
  </si>
  <si>
    <t>type</t>
  </si>
  <si>
    <t xml:space="preserve">Maximale vaartijd </t>
  </si>
  <si>
    <r>
      <t xml:space="preserve">Opslag </t>
    </r>
    <r>
      <rPr>
        <b/>
        <sz val="9"/>
        <color indexed="8"/>
        <rFont val="Verdana"/>
        <family val="2"/>
      </rPr>
      <t xml:space="preserve">premie per maand voor opslag in Nederland </t>
    </r>
  </si>
  <si>
    <t>tijd</t>
  </si>
  <si>
    <t>nvt</t>
  </si>
  <si>
    <t>in Euro</t>
  </si>
  <si>
    <t>NL to overseas</t>
  </si>
  <si>
    <t>NL to Europa</t>
  </si>
  <si>
    <t>Europa to NL</t>
  </si>
  <si>
    <t>Basis Tarief incl. 200km vrij</t>
  </si>
  <si>
    <t>Haven/Terminal</t>
  </si>
  <si>
    <t>Prijs tot 5 M³</t>
  </si>
  <si>
    <t>Toelichting:</t>
  </si>
  <si>
    <t>Quantico Virginia</t>
  </si>
  <si>
    <t>20/40ft container</t>
  </si>
  <si>
    <t>Basistarief 5m³</t>
  </si>
  <si>
    <t>Port origin</t>
  </si>
  <si>
    <t>Port destination</t>
  </si>
  <si>
    <t>Prijs per M³ 15,1-25 M³</t>
  </si>
  <si>
    <t>Prijs per M³ 25,1-35 M³</t>
  </si>
  <si>
    <t>Prijs per M³ 35,1-45 M³</t>
  </si>
  <si>
    <t>Prijs per M³ 45,1-67 M³</t>
  </si>
  <si>
    <t>Prijs per M³ 5,1-15 M³</t>
  </si>
  <si>
    <t>SOM Price in EURO destination</t>
  </si>
  <si>
    <t>Motor vehicle in container</t>
  </si>
  <si>
    <t>Road km origin &gt;200km</t>
  </si>
  <si>
    <t>Road km destination &gt;200km</t>
  </si>
  <si>
    <t>East Coast Ports</t>
  </si>
  <si>
    <t>East Coast ports</t>
  </si>
  <si>
    <t>West Coast ports</t>
  </si>
  <si>
    <t>West Coast Ports</t>
  </si>
  <si>
    <t>Origin standard fee</t>
  </si>
  <si>
    <t xml:space="preserve">Origin Price M³ </t>
  </si>
  <si>
    <t>Origin Motor vehicle</t>
  </si>
  <si>
    <t xml:space="preserve">Household effects in M³ </t>
  </si>
  <si>
    <t>Reference</t>
  </si>
  <si>
    <t>Origin price km &gt;200km</t>
  </si>
  <si>
    <t>Leavenworth, KS</t>
  </si>
  <si>
    <t>Georgetown, TX</t>
  </si>
  <si>
    <t>Virginia Beach, VA</t>
  </si>
  <si>
    <t>Harker Heights, TX</t>
  </si>
  <si>
    <t>Oro Valley, AZ</t>
  </si>
  <si>
    <t>Catonsville, MD</t>
  </si>
  <si>
    <t>Toronto, Ontario</t>
  </si>
  <si>
    <t xml:space="preserve">Tampa, FL </t>
  </si>
  <si>
    <t>El Paso, TX</t>
  </si>
  <si>
    <t>Fort Rucker AL</t>
  </si>
  <si>
    <t>M³ storage (3 year period)</t>
  </si>
  <si>
    <t>East coast port</t>
  </si>
  <si>
    <t>Gulf port</t>
  </si>
  <si>
    <t>East coast ports</t>
  </si>
  <si>
    <t>West coast ports</t>
  </si>
  <si>
    <t xml:space="preserve">Origin SOM Price in EURO </t>
  </si>
  <si>
    <t>Destination standard fee</t>
  </si>
  <si>
    <t>Destination price km &gt;200km</t>
  </si>
  <si>
    <t xml:space="preserve">Destination Price M³ </t>
  </si>
  <si>
    <t>Destination Motor vehicle</t>
  </si>
  <si>
    <t>Insurance storage</t>
  </si>
  <si>
    <t>Insurance shipping</t>
  </si>
  <si>
    <t xml:space="preserve">Transport  over zee </t>
  </si>
  <si>
    <t>Surcharge ferry</t>
  </si>
  <si>
    <t>Insurance road</t>
  </si>
  <si>
    <t>Total</t>
  </si>
  <si>
    <t>Motor vehicle over 2000km</t>
  </si>
  <si>
    <t>Ferry</t>
  </si>
  <si>
    <t>Fee motorvehicle 2000-4000km</t>
  </si>
  <si>
    <t xml:space="preserve">Transport fee road M³ </t>
  </si>
  <si>
    <t>Overseas to NL</t>
  </si>
  <si>
    <t>Som sub-total</t>
  </si>
  <si>
    <t>NL to Europe</t>
  </si>
  <si>
    <t>Europe to NL</t>
  </si>
  <si>
    <t>Grand totals</t>
  </si>
  <si>
    <t>Score Total</t>
  </si>
  <si>
    <t>opslagkosten per m3/dag
(conditie: eerste 4 weken vrij)</t>
  </si>
  <si>
    <t>IMO toeslag i.g.v. autotransport</t>
  </si>
  <si>
    <t>Dedicated VAU  (tot 45 M³): per oversteek</t>
  </si>
  <si>
    <t>Dedicated VAU  (tot 90 M³): per oversteek</t>
  </si>
  <si>
    <t>Dedicated Motorwagen (tot 45 M³): per oversteek</t>
  </si>
  <si>
    <t>Dedicated VAU  combi  (tot 90 M³): per oversteek</t>
  </si>
  <si>
    <t>Rekenwaarde</t>
  </si>
  <si>
    <t>Omschrijving</t>
  </si>
  <si>
    <t>Shuttle</t>
  </si>
  <si>
    <t>SIT</t>
  </si>
  <si>
    <t>Eenheid</t>
  </si>
  <si>
    <t xml:space="preserve">€ opslag 3 year startfee </t>
  </si>
  <si>
    <t xml:space="preserve">€ opslag 3 year &gt;5 M³ </t>
  </si>
  <si>
    <t>€ opslag 3 year</t>
  </si>
  <si>
    <t>Insurance €2500/m3</t>
  </si>
  <si>
    <t>Gebruik van “shuttle” voertuig vanaf 35 m³</t>
  </si>
  <si>
    <t>Ferry United Kingdom</t>
  </si>
  <si>
    <t>Ferry Norway</t>
  </si>
  <si>
    <t>United Kingdom</t>
  </si>
  <si>
    <t>Norway</t>
  </si>
  <si>
    <t>Additionele kosten</t>
  </si>
  <si>
    <t>Bijlage 5 Calculatie casussen tbv beoordeling (automatisch blad, hier niets invullen)</t>
  </si>
  <si>
    <r>
      <t xml:space="preserve">“Breakeven point” </t>
    </r>
    <r>
      <rPr>
        <sz val="9"/>
        <rFont val="Verdana"/>
        <family val="2"/>
      </rPr>
      <t>dient te worden bepaald, zodat te allen tijde de beste deal voor opdrachtgever wordt afgesloten</t>
    </r>
  </si>
  <si>
    <t>Prijs Motorvoertuig in container</t>
  </si>
  <si>
    <r>
      <t xml:space="preserve">Prijs Motorvoertuig </t>
    </r>
    <r>
      <rPr>
        <b/>
        <sz val="9"/>
        <color indexed="8"/>
        <rFont val="Verdana"/>
        <family val="2"/>
      </rPr>
      <t>separaat in 20/40 ft container</t>
    </r>
  </si>
  <si>
    <t xml:space="preserve">ORIGIN: de prijzen in de kolommen D t/m L omvatten het totaal van de kosten van alle handelingen (behoudens de kosten genoemd in het tabblad ‘Additionele kosten’) die gemoeid zijn met Verhuisopdracht van de plaats van vertrek tot en met de betreffende haven en/of Opslag op basis van “one way” kilometrage (1 x doorbelasten van de afstand). Deze kosten van alle handelingen betreffen onder andere, maar zijn niet beperkt tot: inpakken, demontage, aanbrengen beschermmaterialen, vervoersunit, beladen container/kist, inzet gekwalificeerd verhuispersoneel, inzet verhuiswagens en overig verhuismaterieel, alle benodigde verhuismaterialen en hulpmiddelen (waaronder kratten, verpakkingsmateriaal en parkeervergunningen), transport naar de betreffende haven en/of Opslag), kosten transportdocumenten, trucking, verhuislift. 
</t>
  </si>
  <si>
    <t xml:space="preserve">A. LOCATIE: Locatie, waar de werkzaamheden (origin) worden uitgevoerd; dus plaats van vertrek van de Belanghebbende. </t>
  </si>
  <si>
    <t xml:space="preserve">B. HAVEN/TERMINAL: De haven/terminal waar de Inboedel door gegadigde aan de vervoerder wordt overgedragen voor over zee transport. </t>
  </si>
  <si>
    <t xml:space="preserve">D. PRIJS PER KM: Boven de 200 KM die verdisconteerd is kolom C. Alleen USA invullen. </t>
  </si>
  <si>
    <t xml:space="preserve">E. t/m J. PRIJS PER M³ XX - XXM³: Het door de gegadigde in de betreffende bandbreedte te berekenen prijs per M³.  </t>
  </si>
  <si>
    <t xml:space="preserve">K. PRIJS MOTORVOERTUIG IN CONTAINER: De prijs voor de bijlading van een Motorvoertuig (auto of motor) in een met Inboedel beladen container. </t>
  </si>
  <si>
    <r>
      <t xml:space="preserve">L. PRIJS MOTORVOERTUIIG SEPERAAT IN 20/40 FT CONTAINER: Lump sum handling (inclusief trucking) kosten voor het </t>
    </r>
    <r>
      <rPr>
        <u/>
        <sz val="9"/>
        <color indexed="8"/>
        <rFont val="Verdana"/>
        <family val="2"/>
      </rPr>
      <t>separaat laden v</t>
    </r>
    <r>
      <rPr>
        <u/>
        <sz val="9"/>
        <rFont val="Verdana"/>
        <family val="2"/>
      </rPr>
      <t>an een auto</t>
    </r>
    <r>
      <rPr>
        <sz val="9"/>
        <color indexed="8"/>
        <rFont val="Verdana"/>
        <family val="2"/>
      </rPr>
      <t xml:space="preserve"> in een container. </t>
    </r>
  </si>
  <si>
    <t xml:space="preserve">Alle prijzen in euro's exclusief btw/VAT of soortgelijke belastingen. </t>
  </si>
  <si>
    <t xml:space="preserve">Te hanteren dagkoers voor inschrijving is 1 dollar = 0,90 euro. </t>
  </si>
  <si>
    <t>Prijs Motorvoertuig separaat in 20/40 ft container</t>
  </si>
  <si>
    <t>Haven/terminal</t>
  </si>
  <si>
    <t>Basisprijs incl. 200 km vrij</t>
  </si>
  <si>
    <t>Prijs per km</t>
  </si>
  <si>
    <t>Prijs 5,1 M³-15 M³</t>
  </si>
  <si>
    <t>Prijs 15,1 M³-25 M³</t>
  </si>
  <si>
    <t>Prijs 25,1 M³-35 M³</t>
  </si>
  <si>
    <t>Prijs 35,1 M³-45 M³</t>
  </si>
  <si>
    <t>Prijs 45,1 M³-67 M³</t>
  </si>
  <si>
    <r>
      <t>BIJLAGE 5</t>
    </r>
    <r>
      <rPr>
        <b/>
        <sz val="9"/>
        <color theme="1"/>
        <rFont val="Verdana"/>
        <family val="2"/>
      </rPr>
      <t xml:space="preserve"> Prijsopgave</t>
    </r>
  </si>
  <si>
    <t>ORIGIN</t>
  </si>
  <si>
    <t>DESTINATION</t>
  </si>
  <si>
    <t xml:space="preserve">DESTINATION: de prijzen in de kolommen D t/m L omvatten het totaal van de kosten van alle handelingen (behoudens de kosten genoemd in het tabblad ‘Additionele kosten’) die gemoeid zijn met Verhuisopdracht van de plaats van vertrek tot en met de betreffende haven en/of Opslag op basis van “one way” kilometrage (1 x doorbelasten van de afstand). Deze kosten van alle handelingen betreffen onder andere, maar zijn niet beperkt tot: inpakken, demontage, aanbrengen beschermmaterialen, vervoersunit, beladen container/kist, inzet gekwalificeerd verhuispersoneel, inzet verhuiswagens en overig verhuismaterieel, alle benodigde verhuismaterialen en hulpmiddelen (waaronder kratten, verpakkingsmateriaal en parkeervergunningen), transport naar de betreffende haven en/of Opslag), kosten transportdocumenten, trucking, verhuislift.  </t>
  </si>
  <si>
    <t xml:space="preserve">D. PRIJS PER KM: De prijzen worden automatisch overgenomen uit het tabblad Origin. </t>
  </si>
  <si>
    <r>
      <t xml:space="preserve">L. PRIJS AUTO SEPERAAT IN 20/40 FT CONTAINER: Lump sum handling (inclusief trucking) kosten voor het </t>
    </r>
    <r>
      <rPr>
        <u/>
        <sz val="9"/>
        <color indexed="8"/>
        <rFont val="Verdana"/>
        <family val="2"/>
      </rPr>
      <t>separaat laden v</t>
    </r>
    <r>
      <rPr>
        <u/>
        <sz val="9"/>
        <rFont val="Verdana"/>
        <family val="2"/>
      </rPr>
      <t>an een auto</t>
    </r>
    <r>
      <rPr>
        <sz val="9"/>
        <color indexed="8"/>
        <rFont val="Verdana"/>
        <family val="2"/>
      </rPr>
      <t xml:space="preserve"> in een container. </t>
    </r>
  </si>
  <si>
    <t>SHIPPING</t>
  </si>
  <si>
    <t xml:space="preserve">A. VAN: Haven/terminal van vertrek; in overeenstemming met de prijs in het Origin tabblad. </t>
  </si>
  <si>
    <t xml:space="preserve">B. NAAR: Haven/terminal van aankomst; in overeenstemming met de prijs in het Destination tabblad. </t>
  </si>
  <si>
    <t>C. LCL PER M³: N.v.t.</t>
  </si>
  <si>
    <t xml:space="preserve">D. PRIJS 20 FT CONTAINER: De door de gegadigde op dit traject te berekenen prijs voor de verscheping van een 20 FT (standard closed box sea-) container inclusief de kosten THC voor beide zijden. </t>
  </si>
  <si>
    <t xml:space="preserve">E. PRIJS 40 FT CONTAINER: De door de gegadigde op dit traject te berekenen prijs voor de verscheping van een 40 FT (standard closed box sea-) container inclusief de kosten THC voor beide zijden. </t>
  </si>
  <si>
    <t xml:space="preserve">F. IMO TOESLAG I.G.V. TRANSPORT MOTORVOERTUIG in container. </t>
  </si>
  <si>
    <t xml:space="preserve">G. MAXIMALE VAARTIJD: De maximale en gegarandeerde periode (in aantal dagen), welke zeevracht van A naar B in beslag neemt. </t>
  </si>
  <si>
    <t>Totale kosten van haven/terminal van vertrek tot haven/terminal van aankomst.</t>
  </si>
  <si>
    <t>Surcharges als CAF en BAF etc. zijn niet in de (netto) zeevracht tarieven opgenomen en dienen separaat tegen de vastgestelde en controleerbare “dagkoers” te worden verrekend.</t>
  </si>
  <si>
    <t>Prijzen inclusief boekingsfee, kosten B/L, porti en telefoon, ISPS, ENS, AMS, laat volgen.</t>
  </si>
  <si>
    <t>Te hanteren dagkoers voor inschrijving is 1 dollar = 0,90 euro.</t>
  </si>
  <si>
    <r>
      <rPr>
        <b/>
        <sz val="9"/>
        <color indexed="8"/>
        <rFont val="Verdana"/>
        <family val="2"/>
      </rPr>
      <t>BIJLAGE 5</t>
    </r>
    <r>
      <rPr>
        <b/>
        <sz val="9"/>
        <color theme="1"/>
        <rFont val="Verdana"/>
        <family val="2"/>
      </rPr>
      <t xml:space="preserve"> Prijsopgave</t>
    </r>
  </si>
  <si>
    <t>STORAGE</t>
  </si>
  <si>
    <t xml:space="preserve">Toelichting: </t>
  </si>
  <si>
    <t>Alle prijzen in euro's exclusief btw/VAT of soortgelijke belastingen.</t>
  </si>
  <si>
    <t xml:space="preserve">Prijzen voor langdurige Opslag. Anders dan tijdelijke Storage in Transit (SIT) Opslag. </t>
  </si>
  <si>
    <t xml:space="preserve">Per Inboedel 1 locatie voor de Opslag in Nederland (niet opsplitsen). </t>
  </si>
  <si>
    <t xml:space="preserve">Exclusief verzekering van de complete Inboedel tijdens de opslagperiode. De te berekenen premie is namelijk opgenomen in het tabblad Insurance. </t>
  </si>
  <si>
    <t xml:space="preserve">Inslag en Uitslag is minimaal 5m³, Opslag wordt berekend over het daadwerkelijk aantal M³. </t>
  </si>
  <si>
    <t>INSURANCE</t>
  </si>
  <si>
    <t xml:space="preserve">A. TRANSPORT OVER ZEE: Gegadigde dient een percentage in. Het betreft een (wereldwijd flat rate) percentage over de waarde van de overzee (ocean freight) verhuisde/vervoerde Inboedel + Motorvoertuigen. </t>
  </si>
  <si>
    <t xml:space="preserve">B. TRANSPORT DOOR DE LUCHT: Gegadigde dient een percentage in. Het betreft een (wereldwijd flat rate) percentage over de waarde van de door de lucht (air freight) verhuisde/vervoerde Inboedel + Motorvoertuigen. </t>
  </si>
  <si>
    <t xml:space="preserve">C. TRANSPORT OVER DE WEG: Gegadigde dient een percentage in. Het betreft een (wereldwijd flat rate) percentage over de waarde van de over de weg verhuisde/vervoerde Inboedel + Motorvoertuigen. </t>
  </si>
  <si>
    <t xml:space="preserve">D. OPSLAG PREMIE PER MAAND VOOR OPSLAG IN NEDERLAND: Gegadigde dient een percentage in. Het betreft langdurige Opslag (anders dan SIT) van Inboedel binnen Nederland. </t>
  </si>
  <si>
    <t>Dekking van Transport &amp; Opslag risico van de Inboedel onder de volgende voorwaarden:</t>
  </si>
  <si>
    <t>·         ‘All risks’ dekking; gebaseerd op inboedelwaarde of € 2.500,- per vervoerde/opgeslagen M³;</t>
  </si>
  <si>
    <t>·         Geen eigen risico;</t>
  </si>
  <si>
    <t>·         Verzekering tegen nieuwwaarde van de goederen uit de Inboedel;</t>
  </si>
  <si>
    <t>·         Inclusief ‘war risk’ clausule bij vervoer over zee of door de lucht;</t>
  </si>
  <si>
    <t>·         Inclusief ‘strike risk’ clausule bij vervoer over de weg;</t>
  </si>
  <si>
    <t>·         Inclusief ‘mould &amp; mildew’ clausule;</t>
  </si>
  <si>
    <t>·         Inclusief ‘sets &amp; pairs’ clausule;</t>
  </si>
  <si>
    <t>·         Inclusief SIT dekking;</t>
  </si>
  <si>
    <t>·         Verzekering motorvoertuigen tegen cataloguswaarde.</t>
  </si>
  <si>
    <t>EUROPE</t>
  </si>
  <si>
    <t>Afstand in km</t>
  </si>
  <si>
    <t>Prijs vast, tot 5 M³</t>
  </si>
  <si>
    <t>Prijs 6 M³- 15 M³</t>
  </si>
  <si>
    <t>Prijs 16 M³-25 M³</t>
  </si>
  <si>
    <t>Prijs 26 M³-35 M³</t>
  </si>
  <si>
    <t>Prijs 36 M³-45 M³</t>
  </si>
  <si>
    <t>Prijs 46 M³-59 M³</t>
  </si>
  <si>
    <t>Prijs voor 60 M³ of meer</t>
  </si>
  <si>
    <t xml:space="preserve">Transit tijd </t>
  </si>
  <si>
    <r>
      <t xml:space="preserve">Prijs </t>
    </r>
    <r>
      <rPr>
        <b/>
        <sz val="9"/>
        <color rgb="FFFF0000"/>
        <rFont val="Verdana"/>
        <family val="2"/>
      </rPr>
      <t>auto</t>
    </r>
    <r>
      <rPr>
        <b/>
        <sz val="9"/>
        <color indexed="8"/>
        <rFont val="Verdana"/>
        <family val="2"/>
      </rPr>
      <t xml:space="preserve"> 2.000 - 4.000 km</t>
    </r>
  </si>
  <si>
    <t>A. AFSTAND IN KM: De kortste afstand in kilometers, gemeten en aangetoond door google maps tussen de locaties van belading en aanlevering.</t>
  </si>
  <si>
    <t xml:space="preserve">B. PRIJS VAST, TOT 5 M³: Als minimum geldt een volume van 5 M³. </t>
  </si>
  <si>
    <t xml:space="preserve">C. t/m H. PRIJS X M³- X M³: De door de gegadigde in de betreffende bandbreedte te berekenen prijs per M³. </t>
  </si>
  <si>
    <t xml:space="preserve">I. TRANSIT TIJD:  Vereiste doorlooptijd Door-to-door in aantal dagen. </t>
  </si>
  <si>
    <t xml:space="preserve">J. PRIJS AUTO 2.000 - 4.000 KM: Auto's worden in Europa in principe niet vervoerd, tenzij de afstand de 2.000 km overstijgt. </t>
  </si>
  <si>
    <t xml:space="preserve">Prijs per kubieke meter in de genoemde volumeklasse invullen. </t>
  </si>
  <si>
    <t xml:space="preserve">Prijzen zijn inclusief Vakwerk (in- en uitpakken en de- en monteren), transport, alle benodigde verhuismaterialen en hulpmiddelen (waaronder kratten, verpakkingsmateriaal, liften en parkeervergunningen), inzet gekwalificeerd verhuispersoneel, inzet van verhuiswagens en overig verhuismaterieel, aanbrengen beschermmaterialen, afvoer verpakking- en overige restmaterialen, tolkosten en kosten transportdocumenten. </t>
  </si>
  <si>
    <t xml:space="preserve">Prijzen zijn exclusief verzekering voor transport. </t>
  </si>
  <si>
    <t>ADDITIONAL COSTS</t>
  </si>
  <si>
    <t>Prijs in euro's</t>
  </si>
  <si>
    <t xml:space="preserve">Nota's van derden moeten in het betreffende dossier aanwezig zijn. </t>
  </si>
  <si>
    <t xml:space="preserve">Bovenstaand genoemde prijzen zijn slechts van toepassing indien strikt noodzakelijk. </t>
  </si>
  <si>
    <t>C. BASISPRIJS INCL. 200 KM VRIJ: De prijs per km die gegadigde berekent voor het transport tussen A (locatie) en B (haven/terminal). De eerste 200 kilometer vanaf het laadadres tot de haven/terminal dient in de basisprijs inbegrepen te zijn. Voor transport binnen Nederland kunnen geen additionele kilometers boven de 200km in rekening worden gebracht.</t>
  </si>
  <si>
    <t>C. BASISPRIJS INCL. 200 KM VRIJ: De prijs per km die gegadigde berekent voor het transport tussen A (locatie) en B (haven/terminal). De eerste 200 kilometer vanaf het laadadres tot de haven/terminal dient in de basisprijs inbegrepen te zijn.  Voor transport binnen Nederland kunnen geen additionele kilometers boven de 200km in rekening worden gebracht.</t>
  </si>
  <si>
    <t>NL to Overseas</t>
  </si>
  <si>
    <t>Toelichting algemeen</t>
  </si>
  <si>
    <r>
      <t>Het volledige blad Calculatie is zelf-calculerend</t>
    </r>
    <r>
      <rPr>
        <sz val="11"/>
        <color theme="1"/>
        <rFont val="Calibri"/>
        <family val="2"/>
        <scheme val="minor"/>
      </rPr>
      <t>, u vult hier geen cellen met data.</t>
    </r>
  </si>
  <si>
    <t>De berekeningen worden gebasseerd op door u opgegeven waarden in de andere tabbladen.</t>
  </si>
  <si>
    <t>(Reeksen) cellen waar waarde 0 of nvt staan zijn niet van toepassing op de betreffende casus.</t>
  </si>
  <si>
    <t>Toelichting NL to Overseas en Overseas to NL</t>
  </si>
  <si>
    <t>Herkomst data</t>
  </si>
  <si>
    <t>KOLOM</t>
  </si>
  <si>
    <t>CEL-bereik</t>
  </si>
  <si>
    <t>BLAD</t>
  </si>
  <si>
    <t>KOLOM/CEL</t>
  </si>
  <si>
    <t>Volgnummer ter indentificatie van casus.</t>
  </si>
  <si>
    <t>Voorgeschreven transportwijze.</t>
  </si>
  <si>
    <t>Plaats van vertrek van verhuizingscasus.</t>
  </si>
  <si>
    <t>Land van vertrek verhuizingscasus.</t>
  </si>
  <si>
    <t>Plaats van aankomst van verhuizingscasus.</t>
  </si>
  <si>
    <t>Land van aankomst verhuizingscasus.</t>
  </si>
  <si>
    <t>5-28</t>
  </si>
  <si>
    <t>33-65</t>
  </si>
  <si>
    <t xml:space="preserve">Aantal te verhuizen M³ boedel per casus. </t>
  </si>
  <si>
    <t xml:space="preserve">Aantal  M³ per casus voor opslag van 3 jaar. </t>
  </si>
  <si>
    <t>Opgave van wel/niet transporteren van motorvoertuig</t>
  </si>
  <si>
    <t>Automatische berekening van aantal TEU vertaalt naar 20/40ft container.</t>
  </si>
  <si>
    <t>Calculatie</t>
  </si>
  <si>
    <t xml:space="preserve">K </t>
  </si>
  <si>
    <t>Opgave van het aantal km &gt;200km plaats van vertrek verhuizingscasus.</t>
  </si>
  <si>
    <t>Opgave van haven van vertrek verhuizingscasus.</t>
  </si>
  <si>
    <t>M</t>
  </si>
  <si>
    <t>Opgave van haven van aankomst verhuizingscasus.</t>
  </si>
  <si>
    <t>N</t>
  </si>
  <si>
    <t>Opgave van het aantal km &gt;200km plaats van aankomst verhuizingscasus.</t>
  </si>
  <si>
    <t>O</t>
  </si>
  <si>
    <t>Lege kolom</t>
  </si>
  <si>
    <t>P</t>
  </si>
  <si>
    <t>Automatische berekening van startbedrag voor 3 jaar opslag van boedel tot 5M³ .</t>
  </si>
  <si>
    <t>Storage</t>
  </si>
  <si>
    <t>C10</t>
  </si>
  <si>
    <t>Q</t>
  </si>
  <si>
    <t>Automatische berekening van opslag voor 3 jaar boven 5M³ .</t>
  </si>
  <si>
    <t>C9</t>
  </si>
  <si>
    <t>R</t>
  </si>
  <si>
    <t>Auto-SOM van kolom P en Q.</t>
  </si>
  <si>
    <t>S</t>
  </si>
  <si>
    <t>Basisprijs dienstverlening plaats vertrek o.b.v. kolom L.</t>
  </si>
  <si>
    <t>Origin</t>
  </si>
  <si>
    <t xml:space="preserve">T </t>
  </si>
  <si>
    <t>Aantal te berekenen km &gt;200 o.b.v. kolom K en L.</t>
  </si>
  <si>
    <t>U</t>
  </si>
  <si>
    <t>Aantal te berekenen M³ plaats vertrek o.b.v. kolom G.</t>
  </si>
  <si>
    <t>E t/m J</t>
  </si>
  <si>
    <t>V</t>
  </si>
  <si>
    <t>Prijs voor te vervoeren motorvoertuig</t>
  </si>
  <si>
    <t>W</t>
  </si>
  <si>
    <t>Auto-SOM van Kolom S, T  U en V.</t>
  </si>
  <si>
    <t>X</t>
  </si>
  <si>
    <t>Basisprijs dienstverlening plaats aankomst o.b.v. kolom M.</t>
  </si>
  <si>
    <t>Destination</t>
  </si>
  <si>
    <t>Y</t>
  </si>
  <si>
    <t>Aantal te berekenen km &gt;200 o.b.v. kolom M en N.</t>
  </si>
  <si>
    <t>Z</t>
  </si>
  <si>
    <t>Aantal te berekenen M³ plaats aankomst o.b.v. kolom G.</t>
  </si>
  <si>
    <t>AA</t>
  </si>
  <si>
    <t>AB</t>
  </si>
  <si>
    <t>Auto-SOM van Kolom X, Y, Z en AA.</t>
  </si>
  <si>
    <t>AC</t>
  </si>
  <si>
    <t>Prijs voor zeetransport o.b.v. kolom I, J, L en M.</t>
  </si>
  <si>
    <t>Shipping</t>
  </si>
  <si>
    <t>D, E, F</t>
  </si>
  <si>
    <t>AD</t>
  </si>
  <si>
    <t>US Dollar conversie naar Euro, rekenkoers 0,9 Euro per Dollar.</t>
  </si>
  <si>
    <t>AE</t>
  </si>
  <si>
    <t>Verzekeringspremie voor opslag van boedel in Nederland o.b.v. kolom H.</t>
  </si>
  <si>
    <t>Insurance</t>
  </si>
  <si>
    <t>D7</t>
  </si>
  <si>
    <t>AF</t>
  </si>
  <si>
    <t>Verzekeringspremie voor zeevervoer van boedel o.b.v. kolom G.</t>
  </si>
  <si>
    <t>D4</t>
  </si>
  <si>
    <t>AG</t>
  </si>
  <si>
    <t>Verzekeringspremie voor wegvervoer van boedel o.b.v. kolom G.</t>
  </si>
  <si>
    <t>D6</t>
  </si>
  <si>
    <t>AH</t>
  </si>
  <si>
    <t>Auto-SOM kolom AE, AF en AG</t>
  </si>
  <si>
    <t>AI</t>
  </si>
  <si>
    <t>Auto-SOM kolom R, W, AB, AD en AH.</t>
  </si>
  <si>
    <t>AI29</t>
  </si>
  <si>
    <t>AI66</t>
  </si>
  <si>
    <t>Auto-SOM sub-totalen kolom AI</t>
  </si>
  <si>
    <t>Toelichting NL to Europe en  Europe to NL</t>
  </si>
  <si>
    <t>van CEL</t>
  </si>
  <si>
    <t>t/m CEL</t>
  </si>
  <si>
    <t>70-89</t>
  </si>
  <si>
    <t>94-103</t>
  </si>
  <si>
    <t>Opgave van het aantal km &gt;200km verhuizingscasus.</t>
  </si>
  <si>
    <t>Opgave van het aantal km &gt;2000km i.g.v. autotransport</t>
  </si>
  <si>
    <t>Opgave van gebruik ferry ja/nee.</t>
  </si>
  <si>
    <t>Prijs transport auto &gt;2000-4000km.</t>
  </si>
  <si>
    <t>Europe</t>
  </si>
  <si>
    <t>L7</t>
  </si>
  <si>
    <t>Prijs ferry o.b.v. kolom D, F, G en J.</t>
  </si>
  <si>
    <t>Prijs wegtransport o.b.v. kolom H.</t>
  </si>
  <si>
    <t>C t/m I</t>
  </si>
  <si>
    <t>Auto-SOM kolom K, L en M.</t>
  </si>
  <si>
    <t>Auto-SOM sub-totalen kolom N94-103</t>
  </si>
  <si>
    <t>Toelichting additionele kosten</t>
  </si>
  <si>
    <t>Omschrijving van additionele dienst.</t>
  </si>
  <si>
    <t>Grootte van eenheid.</t>
  </si>
  <si>
    <t>O.b.v. historie geschatte rekenwaarde t.b.v. bepalen van score.</t>
  </si>
  <si>
    <t>Geoffreerde prijs door inschrijver.</t>
  </si>
  <si>
    <t>Auto-SOM kolom J, K, L en M</t>
  </si>
  <si>
    <t>Kolommen waarvan de titel deze kleur heeft bevatten rekenkundige uitkomsten die verderop in het calculatieblad gebruikt worden om mee verder te rekenen.</t>
  </si>
  <si>
    <t>Kolommen waarvan de titel deze kleur heeft bevatten uitkomsten van de optellingen uit voorliggende berekeningen.</t>
  </si>
  <si>
    <t>Kolommen waarvan de titel deze kleur heeft bevatten gegevens die de totaaltelling zijn van de casus op die regel.</t>
  </si>
  <si>
    <t>Kolommen waarvan de titel deze kleur heeft bevatten gegevens die de basis van de casus vormen of basisgegevens waarmee gerekent gaat worden.</t>
  </si>
  <si>
    <t>Cellen met deze kleur bevatten de totalen van de uitkomsten van de oranje kolom.</t>
  </si>
  <si>
    <t>Deze cel bevat de uitkomst "Score total" welke gebruikt wordt om de EMVI te bepalen conform Inschrijvingsleidraad, hfst 6.</t>
  </si>
  <si>
    <t>Geoffreerde prijs</t>
  </si>
  <si>
    <t>Price in EURO shipping</t>
  </si>
  <si>
    <t>Converted price shipping EURO-USD</t>
  </si>
  <si>
    <t>Aangegeven casus zijn gebasseerd op historische verhuisgegevens. Hieraan kunnn geen rechten worden ontleend.Deze zijn uitsluitend bedoelt om mee te rekenen in dit calculatieblad.</t>
  </si>
  <si>
    <t>Bevat overgenomen waarde uit blad " Additionele kosten".</t>
  </si>
  <si>
    <t>b. Quamtico (haven is Baltimore) USA naar Nederland (Uitgeest) , NEDERLAND, 7 M3, geen storage opslag in Nederland, geen auto, 20FT container, 120 km, haven in Nederland is Rotterdam. Shuttle i.v.m. parkeerverbod in de straat in USA.</t>
  </si>
  <si>
    <t>Hank</t>
  </si>
  <si>
    <t>Alexandria Virginia</t>
  </si>
  <si>
    <t>Uitgeest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</si>
</sst>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0.00_ ;\-#,##0.00\ "/>
    <numFmt numFmtId="165" formatCode="&quot;€&quot;\ #,##0.00"/>
    <numFmt numFmtId="166" formatCode="_ [$€-413]\ * #,##0.00_ ;_ [$€-413]\ * \-#,##0.00_ ;_ [$€-413]\ * &quot;-&quot;??_ ;_ @_ "/>
    <numFmt numFmtId="167" formatCode="0.000%"/>
    <numFmt numFmtId="168" formatCode="_-[$$-409]* #,##0.00_ ;_-[$$-409]* \-#,##0.00\ ;_-[$$-409]* &quot;-&quot;??_ ;_-@_ "/>
  </numFmts>
  <fonts count="17" x14ac:knownFonts="1">
    <font>
      <sz val="11"/>
      <color theme="1"/>
      <name val="Calibri"/>
      <family val="2"/>
      <scheme val="minor"/>
    </font>
    <font>
      <sz val="8"/>
      <name val="Calibri"/>
      <family val="2"/>
    </font>
    <font>
      <sz val="11"/>
      <color theme="1"/>
      <name val="Calibri"/>
      <family val="2"/>
      <scheme val="minor"/>
    </font>
    <font>
      <sz val="9"/>
      <color theme="1"/>
      <name val="Verdana"/>
      <family val="2"/>
    </font>
    <font>
      <sz val="9"/>
      <color indexed="8"/>
      <name val="Verdana"/>
      <family val="2"/>
    </font>
    <font>
      <b/>
      <sz val="9"/>
      <color indexed="8"/>
      <name val="Verdana"/>
      <family val="2"/>
    </font>
    <font>
      <u/>
      <sz val="9"/>
      <color indexed="8"/>
      <name val="Verdana"/>
      <family val="2"/>
    </font>
    <font>
      <sz val="9"/>
      <name val="Verdana"/>
      <family val="2"/>
    </font>
    <font>
      <b/>
      <sz val="9"/>
      <name val="Verdana"/>
      <family val="2"/>
    </font>
    <font>
      <b/>
      <sz val="11"/>
      <color rgb="FFFF0000"/>
      <name val="Calibri"/>
      <family val="2"/>
      <scheme val="minor"/>
    </font>
    <font>
      <sz val="10"/>
      <color indexed="8"/>
      <name val="Calibri"/>
      <family val="2"/>
    </font>
    <font>
      <b/>
      <sz val="9"/>
      <color theme="1"/>
      <name val="Verdana"/>
      <family val="2"/>
    </font>
    <font>
      <sz val="11"/>
      <color theme="1"/>
      <name val="Arial"/>
      <family val="2"/>
    </font>
    <font>
      <u/>
      <sz val="9"/>
      <name val="Verdana"/>
      <family val="2"/>
    </font>
    <font>
      <b/>
      <sz val="9"/>
      <color rgb="FFFF0000"/>
      <name val="Verdana"/>
      <family val="2"/>
    </font>
    <font>
      <b/>
      <sz val="11"/>
      <color theme="1"/>
      <name val="Calibri"/>
      <family val="2"/>
      <scheme val="minor"/>
    </font>
    <font>
      <sz val="10"/>
      <color theme="1"/>
      <name val="Verdana"/>
      <family val="2"/>
    </font>
  </fonts>
  <fills count="12">
    <fill>
      <patternFill patternType="none"/>
    </fill>
    <fill>
      <patternFill patternType="gray125"/>
    </fill>
    <fill>
      <patternFill patternType="solid">
        <fgColor indexed="44"/>
        <bgColor indexed="64"/>
      </patternFill>
    </fill>
    <fill>
      <patternFill patternType="solid">
        <fgColor theme="0"/>
        <bgColor indexed="64"/>
      </patternFill>
    </fill>
    <fill>
      <patternFill patternType="solid">
        <fgColor theme="8" tint="0.79998168889431442"/>
        <bgColor indexed="64"/>
      </patternFill>
    </fill>
    <fill>
      <patternFill patternType="solid">
        <fgColor rgb="FF92D050"/>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theme="9" tint="0.39997558519241921"/>
        <bgColor indexed="64"/>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229">
    <xf numFmtId="0" fontId="0" fillId="0" borderId="0" xfId="0"/>
    <xf numFmtId="0" fontId="3" fillId="0" borderId="0" xfId="0" applyFont="1"/>
    <xf numFmtId="0" fontId="5" fillId="0" borderId="0" xfId="0" applyFont="1" applyBorder="1"/>
    <xf numFmtId="0" fontId="3" fillId="0" borderId="0" xfId="0" applyFont="1" applyBorder="1"/>
    <xf numFmtId="44" fontId="3" fillId="0" borderId="0" xfId="1" applyFont="1"/>
    <xf numFmtId="44" fontId="3" fillId="0" borderId="0" xfId="1" applyFont="1" applyAlignment="1">
      <alignment horizontal="center"/>
    </xf>
    <xf numFmtId="0" fontId="4" fillId="0" borderId="0" xfId="0" applyFont="1"/>
    <xf numFmtId="0" fontId="3" fillId="0" borderId="0" xfId="0" applyFont="1" applyAlignment="1">
      <alignment horizontal="center"/>
    </xf>
    <xf numFmtId="0" fontId="3" fillId="0" borderId="0" xfId="0" applyFont="1" applyAlignment="1"/>
    <xf numFmtId="0" fontId="3" fillId="0" borderId="0" xfId="0" applyFont="1" applyFill="1"/>
    <xf numFmtId="0" fontId="5" fillId="0" borderId="0" xfId="0" applyFont="1"/>
    <xf numFmtId="0" fontId="5" fillId="0" borderId="2" xfId="0" applyFont="1" applyBorder="1" applyAlignment="1">
      <alignment vertical="center" wrapText="1"/>
    </xf>
    <xf numFmtId="0" fontId="4" fillId="0" borderId="2" xfId="0" applyFont="1" applyBorder="1" applyAlignment="1">
      <alignment vertical="center" wrapText="1"/>
    </xf>
    <xf numFmtId="0" fontId="4" fillId="0" borderId="0" xfId="0" applyFont="1" applyBorder="1" applyAlignment="1">
      <alignment vertical="center" wrapText="1"/>
    </xf>
    <xf numFmtId="0" fontId="4" fillId="0" borderId="0" xfId="0" applyFont="1" applyAlignment="1"/>
    <xf numFmtId="0" fontId="4" fillId="0" borderId="2" xfId="0" applyNumberFormat="1" applyFont="1" applyBorder="1" applyAlignment="1">
      <alignment horizontal="center" vertical="center" wrapText="1"/>
    </xf>
    <xf numFmtId="0" fontId="4" fillId="3" borderId="2" xfId="0" applyNumberFormat="1"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Alignment="1">
      <alignment vertical="center"/>
    </xf>
    <xf numFmtId="0" fontId="4" fillId="0" borderId="0" xfId="0" applyFont="1" applyAlignment="1">
      <alignment horizontal="left" indent="7"/>
    </xf>
    <xf numFmtId="0" fontId="5" fillId="0" borderId="1" xfId="0" applyFont="1" applyFill="1" applyBorder="1" applyAlignment="1">
      <alignment horizontal="center" vertical="center" wrapText="1"/>
    </xf>
    <xf numFmtId="0" fontId="7" fillId="0" borderId="0" xfId="0" applyFont="1" applyBorder="1"/>
    <xf numFmtId="0" fontId="7" fillId="0" borderId="0" xfId="0" applyFont="1"/>
    <xf numFmtId="0" fontId="4" fillId="0" borderId="0" xfId="0" applyFont="1" applyBorder="1" applyAlignment="1">
      <alignment vertical="top" wrapText="1"/>
    </xf>
    <xf numFmtId="0" fontId="7" fillId="0" borderId="0" xfId="0" applyFont="1" applyBorder="1" applyAlignment="1">
      <alignment wrapText="1"/>
    </xf>
    <xf numFmtId="0" fontId="9" fillId="0" borderId="0" xfId="0" applyFont="1"/>
    <xf numFmtId="1" fontId="3" fillId="0" borderId="0" xfId="0" applyNumberFormat="1" applyFont="1"/>
    <xf numFmtId="0" fontId="3" fillId="0" borderId="0" xfId="0" applyFont="1" applyFill="1" applyAlignment="1"/>
    <xf numFmtId="0" fontId="5" fillId="0" borderId="2" xfId="0"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0" fontId="3" fillId="0" borderId="0" xfId="0" applyFont="1" applyAlignment="1">
      <alignment vertical="top"/>
    </xf>
    <xf numFmtId="0" fontId="5" fillId="0" borderId="2" xfId="0" applyFont="1" applyBorder="1" applyAlignment="1">
      <alignment vertical="center" wrapText="1"/>
    </xf>
    <xf numFmtId="0" fontId="4" fillId="0" borderId="2" xfId="0" applyFont="1" applyBorder="1" applyAlignment="1">
      <alignment vertical="center" wrapText="1"/>
    </xf>
    <xf numFmtId="0" fontId="5" fillId="0" borderId="2" xfId="0" applyFont="1" applyBorder="1" applyAlignment="1">
      <alignment horizontal="center" vertical="center" wrapText="1"/>
    </xf>
    <xf numFmtId="0" fontId="7" fillId="0" borderId="2" xfId="0" applyFont="1" applyBorder="1" applyAlignment="1">
      <alignment vertical="center" wrapText="1"/>
    </xf>
    <xf numFmtId="0" fontId="11" fillId="0" borderId="0" xfId="0" applyFont="1"/>
    <xf numFmtId="166" fontId="3" fillId="0" borderId="0" xfId="0" applyNumberFormat="1" applyFont="1"/>
    <xf numFmtId="166" fontId="3" fillId="0" borderId="0" xfId="0" applyNumberFormat="1" applyFont="1" applyAlignment="1"/>
    <xf numFmtId="166" fontId="7" fillId="0" borderId="0" xfId="0" applyNumberFormat="1" applyFont="1" applyBorder="1" applyAlignment="1">
      <alignment vertical="top" wrapText="1"/>
    </xf>
    <xf numFmtId="166" fontId="3" fillId="0" borderId="2" xfId="0" applyNumberFormat="1" applyFont="1" applyBorder="1" applyAlignment="1">
      <alignment horizontal="center"/>
    </xf>
    <xf numFmtId="0" fontId="3" fillId="0" borderId="2" xfId="0" applyFont="1" applyBorder="1"/>
    <xf numFmtId="166" fontId="7" fillId="5" borderId="2" xfId="0" applyNumberFormat="1" applyFont="1" applyFill="1" applyBorder="1" applyAlignment="1">
      <alignment vertical="top" wrapText="1"/>
    </xf>
    <xf numFmtId="0" fontId="7" fillId="5" borderId="2" xfId="0" applyFont="1" applyFill="1" applyBorder="1" applyAlignment="1">
      <alignment wrapText="1"/>
    </xf>
    <xf numFmtId="44" fontId="4" fillId="7" borderId="2" xfId="1" applyFont="1" applyFill="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vertical="center" wrapText="1"/>
    </xf>
    <xf numFmtId="0" fontId="4" fillId="0" borderId="2" xfId="0" applyNumberFormat="1" applyFont="1" applyBorder="1" applyAlignment="1">
      <alignment vertical="center" wrapText="1"/>
    </xf>
    <xf numFmtId="0" fontId="10" fillId="0" borderId="2" xfId="0" applyFont="1" applyFill="1" applyBorder="1" applyAlignment="1">
      <alignment horizontal="center" vertical="center" wrapText="1"/>
    </xf>
    <xf numFmtId="0" fontId="5" fillId="0" borderId="0" xfId="0" applyFont="1" applyBorder="1" applyAlignment="1">
      <alignment vertical="center" wrapText="1"/>
    </xf>
    <xf numFmtId="1" fontId="10" fillId="0" borderId="0" xfId="0" applyNumberFormat="1" applyFont="1" applyBorder="1" applyAlignment="1">
      <alignment horizontal="center" vertical="center" wrapText="1"/>
    </xf>
    <xf numFmtId="0" fontId="3" fillId="0" borderId="0" xfId="0" applyFont="1" applyBorder="1" applyAlignment="1">
      <alignment vertical="top"/>
    </xf>
    <xf numFmtId="44" fontId="5" fillId="0" borderId="0" xfId="1" applyFont="1" applyBorder="1" applyAlignment="1">
      <alignment vertical="center" wrapText="1"/>
    </xf>
    <xf numFmtId="44" fontId="3" fillId="0" borderId="0" xfId="1" applyFont="1" applyBorder="1" applyAlignment="1">
      <alignment vertical="center" wrapText="1"/>
    </xf>
    <xf numFmtId="44" fontId="3" fillId="0" borderId="0" xfId="1" applyFont="1" applyAlignment="1">
      <alignment vertical="top"/>
    </xf>
    <xf numFmtId="0" fontId="5" fillId="7" borderId="2" xfId="0" applyFont="1" applyFill="1" applyBorder="1" applyAlignment="1">
      <alignment horizontal="center" vertical="center" wrapText="1"/>
    </xf>
    <xf numFmtId="44" fontId="5" fillId="0" borderId="0" xfId="1" applyFont="1"/>
    <xf numFmtId="44" fontId="3" fillId="0" borderId="0" xfId="1" applyFont="1" applyFill="1"/>
    <xf numFmtId="0" fontId="5" fillId="7" borderId="2" xfId="0" applyFont="1" applyFill="1" applyBorder="1" applyAlignment="1">
      <alignment vertical="center" wrapText="1"/>
    </xf>
    <xf numFmtId="0" fontId="5" fillId="0" borderId="5" xfId="0" applyFont="1" applyFill="1" applyBorder="1" applyAlignment="1">
      <alignment horizontal="center" vertical="center" wrapText="1"/>
    </xf>
    <xf numFmtId="166" fontId="5"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7" borderId="2" xfId="0" applyFont="1" applyFill="1" applyBorder="1" applyAlignment="1">
      <alignment vertical="center" wrapText="1"/>
    </xf>
    <xf numFmtId="0" fontId="8" fillId="0" borderId="2" xfId="0" applyFont="1" applyFill="1" applyBorder="1" applyAlignment="1">
      <alignment vertical="center" wrapText="1"/>
    </xf>
    <xf numFmtId="0" fontId="8" fillId="0" borderId="2" xfId="0" applyFont="1" applyBorder="1" applyAlignment="1">
      <alignment vertical="center" wrapText="1"/>
    </xf>
    <xf numFmtId="0" fontId="7" fillId="0" borderId="2" xfId="0" applyFont="1" applyBorder="1" applyAlignment="1">
      <alignment vertical="center" wrapText="1"/>
    </xf>
    <xf numFmtId="0" fontId="12" fillId="0" borderId="0" xfId="0" applyFont="1" applyAlignment="1">
      <alignment vertical="center"/>
    </xf>
    <xf numFmtId="0" fontId="7" fillId="0" borderId="2" xfId="0" applyFont="1" applyFill="1" applyBorder="1" applyAlignment="1">
      <alignment vertical="center"/>
    </xf>
    <xf numFmtId="0" fontId="7" fillId="2" borderId="3" xfId="0" applyFont="1" applyFill="1" applyBorder="1"/>
    <xf numFmtId="0" fontId="8" fillId="2" borderId="3" xfId="0" applyFont="1" applyFill="1" applyBorder="1" applyAlignment="1">
      <alignment vertical="center" wrapText="1"/>
    </xf>
    <xf numFmtId="44" fontId="8" fillId="2" borderId="3" xfId="1" applyFont="1" applyFill="1" applyBorder="1" applyAlignment="1">
      <alignment horizontal="center" vertical="center"/>
    </xf>
    <xf numFmtId="0" fontId="7" fillId="0" borderId="0" xfId="0" applyFont="1" applyFill="1" applyBorder="1" applyAlignment="1">
      <alignment vertical="center"/>
    </xf>
    <xf numFmtId="0" fontId="8" fillId="0" borderId="0" xfId="0" applyFont="1" applyFill="1" applyBorder="1" applyAlignment="1">
      <alignment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7" fillId="0" borderId="4" xfId="0" applyFont="1" applyBorder="1" applyAlignment="1">
      <alignment vertical="center" wrapText="1"/>
    </xf>
    <xf numFmtId="44" fontId="3" fillId="6" borderId="2" xfId="1" quotePrefix="1" applyFont="1" applyFill="1" applyBorder="1" applyAlignment="1">
      <alignment horizontal="center" vertical="top" wrapText="1"/>
    </xf>
    <xf numFmtId="0" fontId="3" fillId="0" borderId="0" xfId="0" applyFont="1" applyAlignment="1">
      <alignment horizontal="center" vertical="top"/>
    </xf>
    <xf numFmtId="0" fontId="3" fillId="0" borderId="0" xfId="0" applyNumberFormat="1" applyFont="1" applyAlignment="1">
      <alignment horizontal="center" vertical="top"/>
    </xf>
    <xf numFmtId="0" fontId="3" fillId="0" borderId="0" xfId="0" applyFont="1" applyAlignment="1">
      <alignment horizontal="center" vertical="top" wrapText="1"/>
    </xf>
    <xf numFmtId="44" fontId="3" fillId="0" borderId="0" xfId="1" applyFont="1" applyAlignment="1">
      <alignment horizontal="center" vertical="top" wrapText="1"/>
    </xf>
    <xf numFmtId="0" fontId="3" fillId="0" borderId="0" xfId="0" applyFont="1" applyFill="1" applyAlignment="1">
      <alignment horizontal="center"/>
    </xf>
    <xf numFmtId="0" fontId="3" fillId="0" borderId="0" xfId="0" applyFont="1" applyFill="1" applyAlignment="1">
      <alignment horizontal="center" vertical="top"/>
    </xf>
    <xf numFmtId="0" fontId="3" fillId="0" borderId="0" xfId="0" applyNumberFormat="1" applyFont="1" applyFill="1" applyAlignment="1">
      <alignment horizontal="center" vertical="top"/>
    </xf>
    <xf numFmtId="0" fontId="3" fillId="0" borderId="0" xfId="0" applyFont="1" applyFill="1" applyAlignment="1">
      <alignment horizontal="center" vertical="top" wrapText="1"/>
    </xf>
    <xf numFmtId="44" fontId="3" fillId="0" borderId="0" xfId="1" applyFont="1" applyFill="1" applyAlignment="1">
      <alignment horizontal="center" vertical="top" wrapText="1"/>
    </xf>
    <xf numFmtId="0" fontId="5" fillId="4" borderId="2" xfId="0" applyFont="1" applyFill="1" applyBorder="1" applyAlignment="1">
      <alignment horizontal="left" vertical="top"/>
    </xf>
    <xf numFmtId="0" fontId="5" fillId="4" borderId="2" xfId="0" applyFont="1" applyFill="1" applyBorder="1" applyAlignment="1">
      <alignment horizontal="left" vertical="top" wrapText="1"/>
    </xf>
    <xf numFmtId="0" fontId="5" fillId="4" borderId="2" xfId="0" applyFont="1" applyFill="1" applyBorder="1" applyAlignment="1">
      <alignment horizontal="center" vertical="top" wrapText="1"/>
    </xf>
    <xf numFmtId="44" fontId="5" fillId="6" borderId="2" xfId="1" applyFont="1" applyFill="1" applyBorder="1" applyAlignment="1">
      <alignment horizontal="center" vertical="top" wrapText="1"/>
    </xf>
    <xf numFmtId="44" fontId="5" fillId="5" borderId="2" xfId="1" applyFont="1" applyFill="1" applyBorder="1" applyAlignment="1">
      <alignment horizontal="center" vertical="top" wrapText="1"/>
    </xf>
    <xf numFmtId="44" fontId="5" fillId="8" borderId="2" xfId="1" applyFont="1" applyFill="1" applyBorder="1" applyAlignment="1">
      <alignment horizontal="center" vertical="top" wrapText="1"/>
    </xf>
    <xf numFmtId="0" fontId="3" fillId="0" borderId="0" xfId="0" applyFont="1" applyAlignment="1">
      <alignment horizontal="left"/>
    </xf>
    <xf numFmtId="0" fontId="3" fillId="0" borderId="2" xfId="0" applyFont="1" applyBorder="1" applyAlignment="1">
      <alignment vertical="top"/>
    </xf>
    <xf numFmtId="3" fontId="4" fillId="0" borderId="2" xfId="0" applyNumberFormat="1" applyFont="1" applyBorder="1" applyAlignment="1">
      <alignment horizontal="center" vertical="top"/>
    </xf>
    <xf numFmtId="0" fontId="3" fillId="0" borderId="2" xfId="0" applyFont="1" applyBorder="1" applyAlignment="1">
      <alignment horizontal="center" vertical="top" wrapText="1"/>
    </xf>
    <xf numFmtId="44" fontId="3" fillId="0" borderId="2" xfId="1" applyFont="1" applyFill="1" applyBorder="1" applyAlignment="1">
      <alignment horizontal="center" vertical="top" wrapText="1"/>
    </xf>
    <xf numFmtId="44" fontId="3" fillId="0" borderId="2" xfId="1" applyFont="1" applyBorder="1" applyAlignment="1">
      <alignment horizontal="center" vertical="top" wrapText="1"/>
    </xf>
    <xf numFmtId="0" fontId="4" fillId="0" borderId="2" xfId="0" applyFont="1" applyBorder="1" applyAlignment="1">
      <alignment vertical="top"/>
    </xf>
    <xf numFmtId="0" fontId="4" fillId="0" borderId="2" xfId="0" applyFont="1" applyBorder="1" applyAlignment="1">
      <alignment horizontal="center" vertical="top"/>
    </xf>
    <xf numFmtId="44" fontId="11" fillId="10" borderId="2" xfId="1" applyFont="1" applyFill="1" applyBorder="1" applyAlignment="1">
      <alignment horizontal="center" vertical="top" wrapText="1"/>
    </xf>
    <xf numFmtId="44" fontId="3" fillId="10" borderId="2" xfId="0" applyNumberFormat="1" applyFont="1" applyFill="1" applyBorder="1"/>
    <xf numFmtId="0" fontId="11" fillId="0" borderId="0" xfId="0" applyFont="1" applyBorder="1" applyAlignment="1">
      <alignment vertical="top"/>
    </xf>
    <xf numFmtId="0" fontId="4" fillId="0" borderId="0" xfId="0" applyFont="1" applyBorder="1" applyAlignment="1">
      <alignment vertical="top"/>
    </xf>
    <xf numFmtId="0" fontId="4" fillId="0" borderId="0" xfId="0" applyFont="1" applyBorder="1" applyAlignment="1">
      <alignment horizontal="center" vertical="top"/>
    </xf>
    <xf numFmtId="4" fontId="4" fillId="0" borderId="0" xfId="0" applyNumberFormat="1" applyFont="1" applyBorder="1" applyAlignment="1">
      <alignment horizontal="center" vertical="top"/>
    </xf>
    <xf numFmtId="0" fontId="3" fillId="0" borderId="0" xfId="0" applyFont="1" applyBorder="1" applyAlignment="1">
      <alignment horizontal="center" vertical="top"/>
    </xf>
    <xf numFmtId="0" fontId="4" fillId="0" borderId="0" xfId="0" applyNumberFormat="1" applyFont="1" applyBorder="1" applyAlignment="1">
      <alignment horizontal="center" vertical="top"/>
    </xf>
    <xf numFmtId="0" fontId="3" fillId="0" borderId="0" xfId="0" applyFont="1" applyBorder="1" applyAlignment="1">
      <alignment horizontal="center" vertical="top" wrapText="1"/>
    </xf>
    <xf numFmtId="44" fontId="3" fillId="0" borderId="0" xfId="1" applyFont="1" applyBorder="1" applyAlignment="1">
      <alignment horizontal="center" vertical="top" wrapText="1"/>
    </xf>
    <xf numFmtId="44" fontId="3" fillId="0" borderId="3" xfId="1" applyFont="1" applyFill="1" applyBorder="1" applyAlignment="1">
      <alignment horizontal="center" vertical="top" wrapText="1"/>
    </xf>
    <xf numFmtId="0" fontId="3" fillId="0" borderId="2" xfId="0" applyNumberFormat="1" applyFont="1" applyBorder="1" applyAlignment="1">
      <alignment horizontal="center" vertical="top"/>
    </xf>
    <xf numFmtId="0" fontId="4" fillId="0" borderId="2" xfId="0" applyFont="1" applyBorder="1" applyAlignment="1">
      <alignment horizontal="center" vertical="top" wrapText="1"/>
    </xf>
    <xf numFmtId="44" fontId="11" fillId="10" borderId="2" xfId="0" applyNumberFormat="1" applyFont="1" applyFill="1" applyBorder="1" applyAlignment="1">
      <alignment horizontal="center" vertical="top" wrapText="1"/>
    </xf>
    <xf numFmtId="44" fontId="3" fillId="0" borderId="8" xfId="1" applyFont="1" applyBorder="1" applyAlignment="1">
      <alignment vertical="top" wrapText="1"/>
    </xf>
    <xf numFmtId="0" fontId="3" fillId="0" borderId="0" xfId="0" applyFont="1" applyAlignment="1">
      <alignment horizontal="left" vertical="top"/>
    </xf>
    <xf numFmtId="49" fontId="5" fillId="4" borderId="2" xfId="0" applyNumberFormat="1" applyFont="1" applyFill="1" applyBorder="1" applyAlignment="1">
      <alignment horizontal="center" vertical="top" wrapText="1"/>
    </xf>
    <xf numFmtId="49" fontId="3" fillId="0" borderId="3"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0" fontId="3" fillId="0" borderId="2" xfId="0" applyNumberFormat="1" applyFont="1" applyBorder="1" applyAlignment="1">
      <alignment horizontal="center" vertical="top" wrapText="1"/>
    </xf>
    <xf numFmtId="49" fontId="3" fillId="0" borderId="0" xfId="0" applyNumberFormat="1" applyFont="1" applyBorder="1" applyAlignment="1">
      <alignment horizontal="center" vertical="top" wrapText="1"/>
    </xf>
    <xf numFmtId="49" fontId="3" fillId="0" borderId="2" xfId="1" applyNumberFormat="1" applyFont="1" applyBorder="1" applyAlignment="1">
      <alignment horizontal="center" vertical="top" wrapText="1"/>
    </xf>
    <xf numFmtId="49" fontId="3" fillId="0" borderId="0" xfId="1" applyNumberFormat="1" applyFont="1" applyBorder="1" applyAlignment="1">
      <alignment horizontal="center" vertical="top" wrapText="1"/>
    </xf>
    <xf numFmtId="0" fontId="11" fillId="0" borderId="0" xfId="0" applyFont="1" applyFill="1" applyAlignment="1">
      <alignment horizontal="center" vertical="top" wrapText="1"/>
    </xf>
    <xf numFmtId="0" fontId="3" fillId="10" borderId="2" xfId="0" applyFont="1" applyFill="1" applyBorder="1" applyAlignment="1">
      <alignment horizontal="center" vertical="top" wrapText="1"/>
    </xf>
    <xf numFmtId="44" fontId="11" fillId="9" borderId="2" xfId="0" applyNumberFormat="1" applyFont="1" applyFill="1" applyBorder="1" applyAlignment="1">
      <alignment horizontal="center"/>
    </xf>
    <xf numFmtId="0" fontId="11" fillId="9" borderId="2" xfId="0" applyFont="1" applyFill="1" applyBorder="1" applyAlignment="1">
      <alignment horizontal="center" vertical="top"/>
    </xf>
    <xf numFmtId="44" fontId="3" fillId="6" borderId="2" xfId="1" quotePrefix="1"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top" wrapText="1"/>
      <protection locked="0"/>
    </xf>
    <xf numFmtId="167" fontId="3" fillId="6" borderId="2" xfId="4" quotePrefix="1" applyNumberFormat="1" applyFont="1" applyFill="1" applyBorder="1" applyAlignment="1" applyProtection="1">
      <alignment horizontal="center" vertical="top" wrapText="1"/>
      <protection locked="0"/>
    </xf>
    <xf numFmtId="44" fontId="3" fillId="6" borderId="2" xfId="1" quotePrefix="1" applyFont="1" applyFill="1" applyBorder="1" applyAlignment="1" applyProtection="1">
      <alignment horizontal="center" vertical="top" wrapText="1"/>
      <protection locked="0"/>
    </xf>
    <xf numFmtId="44" fontId="3" fillId="0" borderId="2" xfId="1" quotePrefix="1" applyFont="1" applyFill="1" applyBorder="1" applyAlignment="1" applyProtection="1">
      <alignment horizontal="center" vertical="top" wrapText="1"/>
      <protection locked="0"/>
    </xf>
    <xf numFmtId="0" fontId="4" fillId="0" borderId="2" xfId="0" applyFont="1" applyBorder="1" applyAlignment="1">
      <alignment vertical="center" wrapText="1"/>
    </xf>
    <xf numFmtId="0" fontId="5" fillId="0" borderId="2" xfId="0" applyFont="1" applyBorder="1" applyAlignment="1">
      <alignment vertical="center" wrapText="1"/>
    </xf>
    <xf numFmtId="0" fontId="3" fillId="0" borderId="0" xfId="0" applyFont="1" applyBorder="1" applyAlignment="1">
      <alignment vertical="center" wrapText="1"/>
    </xf>
    <xf numFmtId="44" fontId="5" fillId="0" borderId="2" xfId="1" applyFont="1" applyBorder="1" applyAlignment="1">
      <alignment vertical="center" wrapText="1"/>
    </xf>
    <xf numFmtId="44" fontId="7" fillId="0" borderId="0" xfId="1" applyFont="1"/>
    <xf numFmtId="0" fontId="5" fillId="0" borderId="0" xfId="0" applyFont="1" applyAlignment="1"/>
    <xf numFmtId="0" fontId="5" fillId="0" borderId="2" xfId="0" applyFont="1" applyBorder="1" applyAlignment="1">
      <alignment vertical="center"/>
    </xf>
    <xf numFmtId="0" fontId="5" fillId="0" borderId="2" xfId="0" applyFont="1" applyFill="1" applyBorder="1" applyAlignment="1">
      <alignment vertical="center"/>
    </xf>
    <xf numFmtId="0" fontId="11" fillId="0" borderId="0" xfId="0" applyFont="1" applyAlignment="1"/>
    <xf numFmtId="0" fontId="7" fillId="0" borderId="0" xfId="0" applyFont="1" applyAlignment="1"/>
    <xf numFmtId="0" fontId="7" fillId="0" borderId="0" xfId="0" applyFont="1" applyFill="1" applyAlignment="1"/>
    <xf numFmtId="0" fontId="5" fillId="0" borderId="0" xfId="0" applyFont="1" applyBorder="1" applyAlignment="1">
      <alignment vertical="center"/>
    </xf>
    <xf numFmtId="0" fontId="11" fillId="0" borderId="0" xfId="0" applyFont="1" applyBorder="1"/>
    <xf numFmtId="0" fontId="4" fillId="0" borderId="0" xfId="0" applyFont="1" applyAlignment="1">
      <alignment horizontal="left" vertical="top"/>
    </xf>
    <xf numFmtId="0" fontId="7" fillId="0" borderId="0" xfId="0" applyFont="1" applyAlignment="1">
      <alignment horizontal="left" vertical="top"/>
    </xf>
    <xf numFmtId="0" fontId="15" fillId="0" borderId="0" xfId="0" applyFont="1"/>
    <xf numFmtId="0" fontId="0" fillId="0" borderId="0" xfId="0" applyAlignment="1">
      <alignment horizontal="center"/>
    </xf>
    <xf numFmtId="0" fontId="0" fillId="0" borderId="0" xfId="0" applyFont="1"/>
    <xf numFmtId="0" fontId="15" fillId="0" borderId="2" xfId="0" applyFont="1" applyBorder="1" applyAlignment="1">
      <alignment horizontal="center"/>
    </xf>
    <xf numFmtId="0" fontId="15" fillId="0" borderId="0" xfId="0" applyFont="1" applyAlignment="1">
      <alignment horizontal="center"/>
    </xf>
    <xf numFmtId="0" fontId="15" fillId="0" borderId="2" xfId="0" applyFont="1" applyBorder="1"/>
    <xf numFmtId="0" fontId="0" fillId="0" borderId="2" xfId="0" applyBorder="1" applyAlignment="1">
      <alignment horizontal="center"/>
    </xf>
    <xf numFmtId="0" fontId="0" fillId="0" borderId="2" xfId="0" applyBorder="1"/>
    <xf numFmtId="17" fontId="0" fillId="0" borderId="2" xfId="0" quotePrefix="1" applyNumberFormat="1" applyBorder="1" applyAlignment="1">
      <alignment horizontal="center"/>
    </xf>
    <xf numFmtId="44" fontId="7" fillId="10" borderId="2" xfId="0" applyNumberFormat="1" applyFont="1" applyFill="1" applyBorder="1" applyAlignment="1">
      <alignment horizontal="center" vertical="top" wrapText="1"/>
    </xf>
    <xf numFmtId="44" fontId="7" fillId="10" borderId="3" xfId="0" applyNumberFormat="1" applyFont="1" applyFill="1" applyBorder="1" applyAlignment="1">
      <alignment horizontal="center" vertical="top" wrapText="1"/>
    </xf>
    <xf numFmtId="166" fontId="3" fillId="6" borderId="2" xfId="1" applyNumberFormat="1" applyFont="1" applyFill="1" applyBorder="1" applyAlignment="1">
      <alignment horizontal="center" vertical="top" wrapText="1"/>
    </xf>
    <xf numFmtId="166" fontId="3" fillId="0" borderId="0" xfId="1" applyNumberFormat="1" applyFont="1" applyAlignment="1">
      <alignment horizontal="center" vertical="top" wrapText="1"/>
    </xf>
    <xf numFmtId="166" fontId="3" fillId="0" borderId="0" xfId="1" applyNumberFormat="1" applyFont="1" applyFill="1" applyAlignment="1">
      <alignment horizontal="center" vertical="top" wrapText="1"/>
    </xf>
    <xf numFmtId="166" fontId="3" fillId="0" borderId="0" xfId="1" applyNumberFormat="1" applyFont="1" applyBorder="1" applyAlignment="1">
      <alignment horizontal="center" vertical="top" wrapText="1"/>
    </xf>
    <xf numFmtId="168" fontId="3" fillId="0" borderId="2" xfId="1" applyNumberFormat="1" applyFont="1" applyFill="1" applyBorder="1" applyAlignment="1">
      <alignment horizontal="center" vertical="top" wrapText="1"/>
    </xf>
    <xf numFmtId="166" fontId="5" fillId="5" borderId="2" xfId="1" applyNumberFormat="1" applyFont="1" applyFill="1" applyBorder="1" applyAlignment="1">
      <alignment horizontal="center" vertical="top" wrapText="1"/>
    </xf>
    <xf numFmtId="0" fontId="3" fillId="0" borderId="2" xfId="0" applyFont="1" applyFill="1" applyBorder="1" applyAlignment="1">
      <alignment vertical="top"/>
    </xf>
    <xf numFmtId="0" fontId="3" fillId="0" borderId="2" xfId="0" applyFont="1" applyFill="1" applyBorder="1" applyAlignment="1">
      <alignment horizontal="center" vertical="top"/>
    </xf>
    <xf numFmtId="3" fontId="4" fillId="0" borderId="2" xfId="0" applyNumberFormat="1" applyFont="1" applyFill="1" applyBorder="1" applyAlignment="1">
      <alignment horizontal="center" vertical="top"/>
    </xf>
    <xf numFmtId="44" fontId="3" fillId="0" borderId="2" xfId="1" quotePrefix="1" applyFont="1" applyFill="1" applyBorder="1" applyAlignment="1">
      <alignment horizontal="center" vertical="top" wrapText="1"/>
    </xf>
    <xf numFmtId="0" fontId="3" fillId="0" borderId="2" xfId="0" applyFont="1" applyFill="1" applyBorder="1" applyAlignment="1">
      <alignment horizontal="center" vertical="top" wrapText="1"/>
    </xf>
    <xf numFmtId="166" fontId="3" fillId="0" borderId="2" xfId="1" applyNumberFormat="1" applyFont="1" applyFill="1" applyBorder="1" applyAlignment="1">
      <alignment horizontal="center" vertical="top" wrapText="1"/>
    </xf>
    <xf numFmtId="165" fontId="3" fillId="0" borderId="2" xfId="0" quotePrefix="1" applyNumberFormat="1" applyFont="1" applyFill="1" applyBorder="1" applyAlignment="1">
      <alignment vertical="top"/>
    </xf>
    <xf numFmtId="0" fontId="4" fillId="0" borderId="2" xfId="0" applyFont="1" applyFill="1" applyBorder="1" applyAlignment="1">
      <alignment vertical="top"/>
    </xf>
    <xf numFmtId="0" fontId="4" fillId="0" borderId="2" xfId="0" applyFont="1" applyFill="1" applyBorder="1" applyAlignment="1">
      <alignment horizontal="center" vertical="top"/>
    </xf>
    <xf numFmtId="0" fontId="3" fillId="0" borderId="3" xfId="0" applyFont="1" applyFill="1" applyBorder="1" applyAlignment="1">
      <alignment vertical="top"/>
    </xf>
    <xf numFmtId="0" fontId="4" fillId="0" borderId="3" xfId="0" applyFont="1" applyFill="1" applyBorder="1" applyAlignment="1">
      <alignment vertical="top"/>
    </xf>
    <xf numFmtId="0" fontId="4" fillId="0" borderId="3" xfId="0" applyFont="1" applyFill="1" applyBorder="1" applyAlignment="1">
      <alignment horizontal="center" vertical="top"/>
    </xf>
    <xf numFmtId="3" fontId="4" fillId="0" borderId="3" xfId="0" applyNumberFormat="1" applyFont="1" applyFill="1" applyBorder="1" applyAlignment="1">
      <alignment horizontal="center" vertical="top"/>
    </xf>
    <xf numFmtId="0" fontId="3" fillId="0" borderId="3" xfId="0" applyFont="1" applyFill="1" applyBorder="1" applyAlignment="1">
      <alignment horizontal="center" vertical="top"/>
    </xf>
    <xf numFmtId="0" fontId="3" fillId="0" borderId="3" xfId="0" applyFont="1" applyFill="1" applyBorder="1" applyAlignment="1">
      <alignment horizontal="center" vertical="top" wrapText="1"/>
    </xf>
    <xf numFmtId="44" fontId="3" fillId="0" borderId="3" xfId="1" quotePrefix="1" applyFont="1" applyFill="1" applyBorder="1" applyAlignment="1">
      <alignment horizontal="center" vertical="top" wrapText="1"/>
    </xf>
    <xf numFmtId="0" fontId="5" fillId="11" borderId="2" xfId="0" applyFont="1" applyFill="1" applyBorder="1" applyAlignment="1">
      <alignment horizontal="center" vertical="top" wrapText="1"/>
    </xf>
    <xf numFmtId="0" fontId="16" fillId="0" borderId="0" xfId="0" applyFont="1" applyAlignment="1">
      <alignment vertical="center"/>
    </xf>
    <xf numFmtId="0" fontId="5" fillId="7" borderId="2" xfId="0" applyFont="1" applyFill="1" applyBorder="1" applyAlignment="1">
      <alignment vertical="center" wrapText="1"/>
    </xf>
    <xf numFmtId="0" fontId="4" fillId="0" borderId="0" xfId="0" applyFont="1" applyAlignment="1">
      <alignment horizontal="left" vertical="top" wrapText="1"/>
    </xf>
    <xf numFmtId="0" fontId="5" fillId="0" borderId="6"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7" fillId="0" borderId="0" xfId="0" applyFont="1" applyAlignment="1">
      <alignment wrapText="1"/>
    </xf>
    <xf numFmtId="0" fontId="5" fillId="7" borderId="3" xfId="0" applyFont="1" applyFill="1" applyBorder="1" applyAlignment="1">
      <alignment vertical="center" wrapText="1"/>
    </xf>
    <xf numFmtId="0" fontId="3" fillId="7" borderId="4" xfId="0" applyFont="1" applyFill="1" applyBorder="1" applyAlignment="1">
      <alignment vertical="center" wrapText="1"/>
    </xf>
    <xf numFmtId="0" fontId="4" fillId="0" borderId="2" xfId="0" applyFont="1" applyBorder="1" applyAlignment="1">
      <alignment vertical="center" wrapText="1"/>
    </xf>
    <xf numFmtId="0" fontId="7" fillId="0" borderId="0" xfId="0" applyFont="1" applyBorder="1" applyAlignment="1">
      <alignment vertical="top" wrapText="1"/>
    </xf>
    <xf numFmtId="0" fontId="7" fillId="0" borderId="0" xfId="0" applyFont="1" applyAlignment="1">
      <alignment vertical="top" wrapText="1"/>
    </xf>
    <xf numFmtId="0" fontId="4" fillId="0" borderId="0" xfId="0" applyFont="1" applyAlignment="1">
      <alignment wrapText="1"/>
    </xf>
    <xf numFmtId="0" fontId="3" fillId="0" borderId="0" xfId="0" applyFont="1" applyAlignment="1">
      <alignment wrapText="1"/>
    </xf>
    <xf numFmtId="0" fontId="0" fillId="7" borderId="4" xfId="0" applyFill="1" applyBorder="1" applyAlignment="1">
      <alignment vertical="center" wrapText="1"/>
    </xf>
    <xf numFmtId="0" fontId="4" fillId="0" borderId="0" xfId="0" applyFont="1" applyBorder="1" applyAlignment="1">
      <alignment vertical="top" wrapText="1"/>
    </xf>
    <xf numFmtId="0" fontId="3" fillId="0" borderId="0" xfId="0" applyFont="1" applyAlignment="1">
      <alignment vertical="top" wrapText="1"/>
    </xf>
    <xf numFmtId="0" fontId="8" fillId="0" borderId="2" xfId="0" applyFont="1" applyBorder="1" applyAlignment="1">
      <alignment horizontal="left" vertical="center"/>
    </xf>
    <xf numFmtId="0" fontId="3" fillId="0" borderId="2" xfId="0" applyFont="1" applyBorder="1" applyAlignment="1">
      <alignment vertical="center"/>
    </xf>
    <xf numFmtId="0" fontId="7" fillId="0" borderId="0" xfId="0" applyFont="1" applyAlignment="1">
      <alignment horizontal="left" vertical="top" wrapText="1"/>
    </xf>
    <xf numFmtId="164" fontId="4" fillId="0" borderId="1" xfId="0" applyNumberFormat="1" applyFont="1" applyFill="1" applyBorder="1" applyAlignment="1">
      <alignment horizontal="left" vertical="center" wrapText="1"/>
    </xf>
    <xf numFmtId="0" fontId="3" fillId="0" borderId="0" xfId="0" applyFont="1" applyBorder="1" applyAlignment="1">
      <alignment horizontal="center"/>
    </xf>
    <xf numFmtId="0" fontId="5" fillId="0" borderId="2" xfId="0" applyFont="1" applyBorder="1" applyAlignment="1">
      <alignment horizontal="left" vertical="center" wrapText="1"/>
    </xf>
    <xf numFmtId="164" fontId="4" fillId="0" borderId="5" xfId="0" applyNumberFormat="1" applyFont="1" applyFill="1" applyBorder="1" applyAlignment="1">
      <alignment horizontal="left" vertical="center" wrapText="1"/>
    </xf>
    <xf numFmtId="0" fontId="8" fillId="0" borderId="2" xfId="0" applyFont="1" applyBorder="1" applyAlignment="1">
      <alignment vertical="center" wrapText="1"/>
    </xf>
    <xf numFmtId="0" fontId="14" fillId="0" borderId="2"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left" vertical="top" wrapText="1"/>
    </xf>
    <xf numFmtId="0" fontId="8" fillId="0" borderId="6"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10" xfId="0" applyFont="1" applyFill="1" applyBorder="1" applyAlignment="1">
      <alignment horizontal="left" vertical="top" wrapText="1"/>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44" fontId="5" fillId="0" borderId="3" xfId="1" applyFont="1" applyBorder="1" applyAlignment="1">
      <alignment horizontal="center" vertical="center" wrapText="1"/>
    </xf>
    <xf numFmtId="44" fontId="5" fillId="0" borderId="4" xfId="1" applyFont="1" applyBorder="1" applyAlignment="1">
      <alignment horizontal="center" vertical="center" wrapText="1"/>
    </xf>
    <xf numFmtId="44" fontId="5" fillId="0" borderId="3" xfId="1" applyFont="1" applyBorder="1" applyAlignment="1">
      <alignment vertical="center" wrapText="1"/>
    </xf>
    <xf numFmtId="44" fontId="5" fillId="0" borderId="4" xfId="1" applyFont="1" applyBorder="1" applyAlignment="1">
      <alignment vertical="center" wrapText="1"/>
    </xf>
    <xf numFmtId="44" fontId="5" fillId="7" borderId="3" xfId="1" applyFont="1" applyFill="1" applyBorder="1" applyAlignment="1">
      <alignment horizontal="center" vertical="center" wrapText="1"/>
    </xf>
    <xf numFmtId="44" fontId="5" fillId="7" borderId="4" xfId="1"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8" fillId="2" borderId="3" xfId="0" applyFont="1" applyFill="1" applyBorder="1" applyAlignment="1">
      <alignment horizontal="left" vertical="center" wrapText="1"/>
    </xf>
    <xf numFmtId="0" fontId="0" fillId="0" borderId="2" xfId="0" applyBorder="1" applyAlignment="1">
      <alignment horizontal="left"/>
    </xf>
  </cellXfs>
  <cellStyles count="5">
    <cellStyle name="Procent" xfId="4" builtinId="5"/>
    <cellStyle name="Standaard" xfId="0" builtinId="0"/>
    <cellStyle name="Valuta" xfId="1" builtinId="4"/>
    <cellStyle name="Valuta 2" xfId="2" xr:uid="{00000000-0005-0000-0000-000003000000}"/>
    <cellStyle name="Valuta 3" xfId="3" xr:uid="{00000000-0005-0000-0000-000004000000}"/>
  </cellStyles>
  <dxfs count="0"/>
  <tableStyles count="0" defaultTableStyle="TableStyleMedium2" defaultPivotStyle="PivotStyleLight16"/>
  <colors>
    <mruColors>
      <color rgb="FF76933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7"/>
  <sheetViews>
    <sheetView topLeftCell="A2" zoomScaleNormal="100" workbookViewId="0">
      <selection sqref="A1:L26"/>
    </sheetView>
  </sheetViews>
  <sheetFormatPr defaultRowHeight="11.25" x14ac:dyDescent="0.15"/>
  <cols>
    <col min="1" max="13" width="14.140625" style="1" customWidth="1"/>
    <col min="14" max="16384" width="9.140625" style="1"/>
  </cols>
  <sheetData>
    <row r="1" spans="1:12" x14ac:dyDescent="0.15">
      <c r="A1" s="10" t="s">
        <v>295</v>
      </c>
    </row>
    <row r="2" spans="1:12" ht="28.5" customHeight="1" x14ac:dyDescent="0.15">
      <c r="A2" s="183" t="s">
        <v>296</v>
      </c>
      <c r="B2" s="184"/>
      <c r="C2" s="184"/>
      <c r="D2" s="184"/>
      <c r="E2" s="184"/>
      <c r="F2" s="184"/>
      <c r="G2" s="184"/>
      <c r="H2" s="184"/>
      <c r="I2" s="184"/>
      <c r="J2" s="184"/>
      <c r="K2" s="184"/>
      <c r="L2" s="185"/>
    </row>
    <row r="3" spans="1:12" x14ac:dyDescent="0.15">
      <c r="A3" s="132" t="s">
        <v>0</v>
      </c>
      <c r="B3" s="132" t="s">
        <v>1</v>
      </c>
      <c r="C3" s="132" t="s">
        <v>2</v>
      </c>
      <c r="D3" s="132" t="s">
        <v>3</v>
      </c>
      <c r="E3" s="132" t="s">
        <v>4</v>
      </c>
      <c r="F3" s="132" t="s">
        <v>5</v>
      </c>
      <c r="G3" s="132" t="s">
        <v>6</v>
      </c>
      <c r="H3" s="132" t="s">
        <v>7</v>
      </c>
      <c r="I3" s="132" t="s">
        <v>8</v>
      </c>
      <c r="J3" s="132" t="s">
        <v>9</v>
      </c>
      <c r="K3" s="132" t="s">
        <v>10</v>
      </c>
      <c r="L3" s="132" t="s">
        <v>45</v>
      </c>
    </row>
    <row r="4" spans="1:12" ht="15" customHeight="1" x14ac:dyDescent="0.15">
      <c r="A4" s="181" t="s">
        <v>11</v>
      </c>
      <c r="B4" s="181" t="s">
        <v>287</v>
      </c>
      <c r="C4" s="187" t="s">
        <v>288</v>
      </c>
      <c r="D4" s="181" t="s">
        <v>289</v>
      </c>
      <c r="E4" s="181" t="s">
        <v>190</v>
      </c>
      <c r="F4" s="181" t="s">
        <v>290</v>
      </c>
      <c r="G4" s="181" t="s">
        <v>291</v>
      </c>
      <c r="H4" s="181" t="s">
        <v>292</v>
      </c>
      <c r="I4" s="181" t="s">
        <v>293</v>
      </c>
      <c r="J4" s="181" t="s">
        <v>294</v>
      </c>
      <c r="K4" s="181" t="s">
        <v>275</v>
      </c>
      <c r="L4" s="187" t="s">
        <v>276</v>
      </c>
    </row>
    <row r="5" spans="1:12" ht="30.75" customHeight="1" x14ac:dyDescent="0.15">
      <c r="A5" s="181"/>
      <c r="B5" s="181" t="s">
        <v>12</v>
      </c>
      <c r="C5" s="194"/>
      <c r="D5" s="181"/>
      <c r="E5" s="181"/>
      <c r="F5" s="181"/>
      <c r="G5" s="181"/>
      <c r="H5" s="181"/>
      <c r="I5" s="181"/>
      <c r="J5" s="181"/>
      <c r="K5" s="181"/>
      <c r="L5" s="188"/>
    </row>
    <row r="6" spans="1:12" x14ac:dyDescent="0.15">
      <c r="A6" s="131" t="s">
        <v>46</v>
      </c>
      <c r="B6" s="131" t="s">
        <v>16</v>
      </c>
      <c r="C6" s="129">
        <v>0</v>
      </c>
      <c r="D6" s="130" t="s">
        <v>13</v>
      </c>
      <c r="E6" s="129">
        <v>0</v>
      </c>
      <c r="F6" s="129">
        <v>0</v>
      </c>
      <c r="G6" s="129">
        <v>0</v>
      </c>
      <c r="H6" s="129">
        <v>0</v>
      </c>
      <c r="I6" s="129">
        <v>0</v>
      </c>
      <c r="J6" s="129">
        <v>0</v>
      </c>
      <c r="K6" s="129">
        <v>0</v>
      </c>
      <c r="L6" s="129">
        <v>0</v>
      </c>
    </row>
    <row r="7" spans="1:12" x14ac:dyDescent="0.15">
      <c r="A7" s="189" t="s">
        <v>47</v>
      </c>
      <c r="B7" s="131" t="s">
        <v>48</v>
      </c>
      <c r="C7" s="129">
        <v>0</v>
      </c>
      <c r="D7" s="130" t="s">
        <v>13</v>
      </c>
      <c r="E7" s="129">
        <v>0</v>
      </c>
      <c r="F7" s="129">
        <v>0</v>
      </c>
      <c r="G7" s="129">
        <v>0</v>
      </c>
      <c r="H7" s="129">
        <v>0</v>
      </c>
      <c r="I7" s="129">
        <v>0</v>
      </c>
      <c r="J7" s="129">
        <v>0</v>
      </c>
      <c r="K7" s="129">
        <v>0</v>
      </c>
      <c r="L7" s="129">
        <v>0</v>
      </c>
    </row>
    <row r="8" spans="1:12" x14ac:dyDescent="0.15">
      <c r="A8" s="189"/>
      <c r="B8" s="131" t="s">
        <v>14</v>
      </c>
      <c r="C8" s="129">
        <v>0</v>
      </c>
      <c r="D8" s="130" t="s">
        <v>13</v>
      </c>
      <c r="E8" s="129">
        <v>0</v>
      </c>
      <c r="F8" s="129">
        <v>0</v>
      </c>
      <c r="G8" s="129"/>
      <c r="H8" s="129">
        <v>0</v>
      </c>
      <c r="I8" s="129">
        <v>0</v>
      </c>
      <c r="J8" s="129">
        <v>0</v>
      </c>
      <c r="K8" s="129">
        <v>0</v>
      </c>
      <c r="L8" s="129">
        <v>0</v>
      </c>
    </row>
    <row r="9" spans="1:12" x14ac:dyDescent="0.15">
      <c r="A9" s="189"/>
      <c r="B9" s="131" t="s">
        <v>49</v>
      </c>
      <c r="C9" s="129">
        <v>0</v>
      </c>
      <c r="D9" s="130" t="s">
        <v>13</v>
      </c>
      <c r="E9" s="129">
        <v>0</v>
      </c>
      <c r="F9" s="129">
        <v>0</v>
      </c>
      <c r="G9" s="129">
        <v>0</v>
      </c>
      <c r="H9" s="129">
        <v>0</v>
      </c>
      <c r="I9" s="129">
        <v>0</v>
      </c>
      <c r="J9" s="129">
        <v>0</v>
      </c>
      <c r="K9" s="129">
        <v>0</v>
      </c>
      <c r="L9" s="129">
        <v>0</v>
      </c>
    </row>
    <row r="10" spans="1:12" x14ac:dyDescent="0.15">
      <c r="A10" s="189"/>
      <c r="B10" s="131" t="s">
        <v>15</v>
      </c>
      <c r="C10" s="129">
        <v>0</v>
      </c>
      <c r="D10" s="130" t="s">
        <v>13</v>
      </c>
      <c r="E10" s="129">
        <v>0</v>
      </c>
      <c r="F10" s="129">
        <v>0</v>
      </c>
      <c r="G10" s="129">
        <v>0</v>
      </c>
      <c r="H10" s="129">
        <v>0</v>
      </c>
      <c r="I10" s="129">
        <v>0</v>
      </c>
      <c r="J10" s="129">
        <v>0</v>
      </c>
      <c r="K10" s="129">
        <v>0</v>
      </c>
      <c r="L10" s="129">
        <v>0</v>
      </c>
    </row>
    <row r="11" spans="1:12" ht="11.25" customHeight="1" x14ac:dyDescent="0.15">
      <c r="A11" s="189" t="s">
        <v>50</v>
      </c>
      <c r="B11" s="131" t="s">
        <v>206</v>
      </c>
      <c r="C11" s="129">
        <v>0</v>
      </c>
      <c r="D11" s="129">
        <v>0</v>
      </c>
      <c r="E11" s="129">
        <v>0</v>
      </c>
      <c r="F11" s="129">
        <v>0</v>
      </c>
      <c r="G11" s="129">
        <v>0</v>
      </c>
      <c r="H11" s="129">
        <v>0</v>
      </c>
      <c r="I11" s="129">
        <v>0</v>
      </c>
      <c r="J11" s="129">
        <v>0</v>
      </c>
      <c r="K11" s="129">
        <v>0</v>
      </c>
      <c r="L11" s="129">
        <v>0</v>
      </c>
    </row>
    <row r="12" spans="1:12" ht="22.5" x14ac:dyDescent="0.15">
      <c r="A12" s="189"/>
      <c r="B12" s="131" t="s">
        <v>209</v>
      </c>
      <c r="C12" s="129">
        <v>0</v>
      </c>
      <c r="D12" s="129">
        <v>0</v>
      </c>
      <c r="E12" s="129">
        <v>0</v>
      </c>
      <c r="F12" s="129">
        <v>0</v>
      </c>
      <c r="G12" s="129">
        <v>0</v>
      </c>
      <c r="H12" s="129">
        <v>0</v>
      </c>
      <c r="I12" s="129">
        <v>0</v>
      </c>
      <c r="J12" s="129">
        <v>0</v>
      </c>
      <c r="K12" s="129">
        <v>0</v>
      </c>
      <c r="L12" s="129">
        <v>0</v>
      </c>
    </row>
    <row r="13" spans="1:12" x14ac:dyDescent="0.15">
      <c r="A13" s="189"/>
      <c r="B13" s="131" t="s">
        <v>30</v>
      </c>
      <c r="C13" s="129">
        <v>0</v>
      </c>
      <c r="D13" s="129">
        <v>0</v>
      </c>
      <c r="E13" s="129">
        <v>0</v>
      </c>
      <c r="F13" s="129">
        <v>0</v>
      </c>
      <c r="G13" s="129">
        <v>0</v>
      </c>
      <c r="H13" s="129">
        <v>0</v>
      </c>
      <c r="I13" s="129">
        <v>0</v>
      </c>
      <c r="J13" s="129">
        <v>0</v>
      </c>
      <c r="K13" s="129">
        <v>0</v>
      </c>
      <c r="L13" s="129">
        <v>0</v>
      </c>
    </row>
    <row r="14" spans="1:12" x14ac:dyDescent="0.15">
      <c r="A14" s="13"/>
      <c r="B14" s="13"/>
      <c r="C14" s="13"/>
      <c r="D14" s="13"/>
      <c r="E14" s="13"/>
      <c r="F14" s="13"/>
      <c r="G14" s="13"/>
      <c r="H14" s="13"/>
      <c r="I14" s="13"/>
      <c r="J14" s="13"/>
      <c r="K14" s="13"/>
      <c r="L14" s="13"/>
    </row>
    <row r="15" spans="1:12" x14ac:dyDescent="0.15">
      <c r="A15" s="2" t="s">
        <v>191</v>
      </c>
      <c r="B15" s="2"/>
      <c r="C15" s="2"/>
      <c r="D15" s="2"/>
      <c r="E15" s="3"/>
      <c r="F15" s="3"/>
      <c r="G15" s="3"/>
      <c r="H15" s="3"/>
      <c r="I15" s="3"/>
      <c r="J15" s="3"/>
      <c r="K15" s="3"/>
      <c r="L15" s="3"/>
    </row>
    <row r="16" spans="1:12" ht="60" customHeight="1" x14ac:dyDescent="0.15">
      <c r="A16" s="190" t="s">
        <v>277</v>
      </c>
      <c r="B16" s="191"/>
      <c r="C16" s="191"/>
      <c r="D16" s="191"/>
      <c r="E16" s="191"/>
      <c r="F16" s="191"/>
      <c r="G16" s="191"/>
      <c r="H16" s="191"/>
      <c r="I16" s="191"/>
      <c r="J16" s="191"/>
      <c r="K16" s="191"/>
      <c r="L16" s="191"/>
    </row>
    <row r="17" spans="1:12" s="4" customFormat="1" x14ac:dyDescent="0.15">
      <c r="A17" s="192" t="s">
        <v>278</v>
      </c>
      <c r="B17" s="193"/>
      <c r="C17" s="193"/>
      <c r="D17" s="193"/>
      <c r="E17" s="193"/>
      <c r="F17" s="193"/>
      <c r="G17" s="193"/>
      <c r="H17" s="193"/>
      <c r="I17" s="193"/>
      <c r="J17" s="193"/>
      <c r="K17" s="193"/>
      <c r="L17" s="193"/>
    </row>
    <row r="18" spans="1:12" ht="11.25" customHeight="1" x14ac:dyDescent="0.15">
      <c r="A18" s="186" t="s">
        <v>279</v>
      </c>
      <c r="B18" s="186"/>
      <c r="C18" s="186"/>
      <c r="D18" s="186"/>
      <c r="E18" s="186"/>
      <c r="F18" s="186"/>
      <c r="G18" s="186"/>
      <c r="H18" s="186"/>
      <c r="I18" s="186"/>
      <c r="J18" s="186"/>
      <c r="K18" s="186"/>
      <c r="L18" s="186"/>
    </row>
    <row r="19" spans="1:12" ht="25.5" customHeight="1" x14ac:dyDescent="0.15">
      <c r="A19" s="182" t="s">
        <v>359</v>
      </c>
      <c r="B19" s="182"/>
      <c r="C19" s="182"/>
      <c r="D19" s="182"/>
      <c r="E19" s="182"/>
      <c r="F19" s="182"/>
      <c r="G19" s="182"/>
      <c r="H19" s="182"/>
      <c r="I19" s="182"/>
      <c r="J19" s="182"/>
      <c r="K19" s="182"/>
      <c r="L19" s="182"/>
    </row>
    <row r="20" spans="1:12" ht="11.25" customHeight="1" x14ac:dyDescent="0.15">
      <c r="A20" s="22" t="s">
        <v>280</v>
      </c>
      <c r="L20" s="7"/>
    </row>
    <row r="21" spans="1:12" ht="11.25" customHeight="1" x14ac:dyDescent="0.15">
      <c r="A21" s="6" t="s">
        <v>281</v>
      </c>
      <c r="B21" s="9"/>
      <c r="C21" s="9"/>
      <c r="D21" s="9"/>
      <c r="E21" s="9"/>
      <c r="F21" s="9"/>
      <c r="L21" s="7"/>
    </row>
    <row r="22" spans="1:12" ht="11.25" customHeight="1" x14ac:dyDescent="0.15">
      <c r="A22" s="6" t="s">
        <v>282</v>
      </c>
      <c r="L22" s="7"/>
    </row>
    <row r="23" spans="1:12" ht="11.25" customHeight="1" x14ac:dyDescent="0.15">
      <c r="A23" s="6" t="s">
        <v>283</v>
      </c>
      <c r="L23" s="7"/>
    </row>
    <row r="24" spans="1:12" ht="11.25" customHeight="1" x14ac:dyDescent="0.15">
      <c r="A24" s="6"/>
      <c r="L24" s="7"/>
    </row>
    <row r="25" spans="1:12" ht="11.25" customHeight="1" x14ac:dyDescent="0.15">
      <c r="A25" s="6" t="s">
        <v>284</v>
      </c>
      <c r="B25" s="9"/>
      <c r="C25" s="9"/>
      <c r="D25" s="9"/>
      <c r="E25" s="9"/>
      <c r="F25" s="9"/>
      <c r="G25" s="9"/>
      <c r="L25" s="7"/>
    </row>
    <row r="26" spans="1:12" ht="11.25" customHeight="1" x14ac:dyDescent="0.15">
      <c r="A26" s="6" t="s">
        <v>285</v>
      </c>
      <c r="B26" s="8"/>
      <c r="C26" s="27"/>
      <c r="D26" s="8"/>
    </row>
    <row r="27" spans="1:12" x14ac:dyDescent="0.15">
      <c r="C27" s="9"/>
    </row>
  </sheetData>
  <mergeCells count="19">
    <mergeCell ref="F4:F5"/>
    <mergeCell ref="G4:G5"/>
    <mergeCell ref="H4:H5"/>
    <mergeCell ref="I4:I5"/>
    <mergeCell ref="J4:J5"/>
    <mergeCell ref="A19:L19"/>
    <mergeCell ref="A2:L2"/>
    <mergeCell ref="A18:L18"/>
    <mergeCell ref="K4:K5"/>
    <mergeCell ref="L4:L5"/>
    <mergeCell ref="A7:A10"/>
    <mergeCell ref="A11:A13"/>
    <mergeCell ref="A16:L16"/>
    <mergeCell ref="D4:D5"/>
    <mergeCell ref="B4:B5"/>
    <mergeCell ref="A17:L17"/>
    <mergeCell ref="A4:A5"/>
    <mergeCell ref="C4:C5"/>
    <mergeCell ref="E4:E5"/>
  </mergeCells>
  <pageMargins left="0.7" right="0.7" top="0.75" bottom="0.75" header="0.3" footer="0.3"/>
  <pageSetup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0"/>
  <sheetViews>
    <sheetView showGridLines="0" zoomScaleNormal="100" workbookViewId="0">
      <selection activeCell="A19" sqref="A19:L19"/>
    </sheetView>
  </sheetViews>
  <sheetFormatPr defaultRowHeight="15" x14ac:dyDescent="0.25"/>
  <cols>
    <col min="1" max="2" width="16.140625" customWidth="1"/>
    <col min="3" max="12" width="16.140625" style="1" customWidth="1"/>
  </cols>
  <sheetData>
    <row r="1" spans="1:12" x14ac:dyDescent="0.25">
      <c r="A1" s="10" t="s">
        <v>295</v>
      </c>
      <c r="B1" s="1"/>
    </row>
    <row r="2" spans="1:12" ht="28.5" customHeight="1" x14ac:dyDescent="0.25">
      <c r="A2" s="183" t="s">
        <v>297</v>
      </c>
      <c r="B2" s="184"/>
      <c r="C2" s="184"/>
      <c r="D2" s="184"/>
      <c r="E2" s="184"/>
      <c r="F2" s="184"/>
      <c r="G2" s="184"/>
      <c r="H2" s="184"/>
      <c r="I2" s="184"/>
      <c r="J2" s="184"/>
      <c r="K2" s="184"/>
      <c r="L2" s="185"/>
    </row>
    <row r="3" spans="1:12" x14ac:dyDescent="0.25">
      <c r="A3" s="132" t="s">
        <v>0</v>
      </c>
      <c r="B3" s="132" t="s">
        <v>1</v>
      </c>
      <c r="C3" s="132" t="s">
        <v>2</v>
      </c>
      <c r="D3" s="132" t="s">
        <v>3</v>
      </c>
      <c r="E3" s="132" t="s">
        <v>4</v>
      </c>
      <c r="F3" s="132" t="s">
        <v>5</v>
      </c>
      <c r="G3" s="132" t="s">
        <v>6</v>
      </c>
      <c r="H3" s="132" t="s">
        <v>7</v>
      </c>
      <c r="I3" s="132" t="s">
        <v>8</v>
      </c>
      <c r="J3" s="132" t="s">
        <v>9</v>
      </c>
      <c r="K3" s="132" t="s">
        <v>10</v>
      </c>
      <c r="L3" s="132" t="s">
        <v>45</v>
      </c>
    </row>
    <row r="4" spans="1:12" s="1" customFormat="1" ht="15" customHeight="1" x14ac:dyDescent="0.15">
      <c r="A4" s="181" t="s">
        <v>11</v>
      </c>
      <c r="B4" s="181" t="s">
        <v>189</v>
      </c>
      <c r="C4" s="187" t="s">
        <v>188</v>
      </c>
      <c r="D4" s="181" t="s">
        <v>52</v>
      </c>
      <c r="E4" s="181" t="s">
        <v>190</v>
      </c>
      <c r="F4" s="181" t="s">
        <v>201</v>
      </c>
      <c r="G4" s="181" t="s">
        <v>197</v>
      </c>
      <c r="H4" s="181" t="s">
        <v>198</v>
      </c>
      <c r="I4" s="181" t="s">
        <v>199</v>
      </c>
      <c r="J4" s="181" t="s">
        <v>200</v>
      </c>
      <c r="K4" s="181" t="s">
        <v>275</v>
      </c>
      <c r="L4" s="187" t="s">
        <v>286</v>
      </c>
    </row>
    <row r="5" spans="1:12" s="1" customFormat="1" ht="41.25" customHeight="1" x14ac:dyDescent="0.15">
      <c r="A5" s="181"/>
      <c r="B5" s="181" t="s">
        <v>12</v>
      </c>
      <c r="C5" s="194"/>
      <c r="D5" s="181"/>
      <c r="E5" s="181"/>
      <c r="F5" s="181"/>
      <c r="G5" s="181"/>
      <c r="H5" s="181"/>
      <c r="I5" s="181"/>
      <c r="J5" s="181"/>
      <c r="K5" s="181"/>
      <c r="L5" s="188"/>
    </row>
    <row r="6" spans="1:12" x14ac:dyDescent="0.25">
      <c r="A6" s="12" t="s">
        <v>46</v>
      </c>
      <c r="B6" s="12" t="s">
        <v>16</v>
      </c>
      <c r="C6" s="129">
        <v>0</v>
      </c>
      <c r="D6" s="130" t="s">
        <v>13</v>
      </c>
      <c r="E6" s="129">
        <v>0</v>
      </c>
      <c r="F6" s="129">
        <v>0</v>
      </c>
      <c r="G6" s="129">
        <v>0</v>
      </c>
      <c r="H6" s="129">
        <v>0</v>
      </c>
      <c r="I6" s="129">
        <v>0</v>
      </c>
      <c r="J6" s="129">
        <v>0</v>
      </c>
      <c r="K6" s="129">
        <v>0</v>
      </c>
      <c r="L6" s="129">
        <v>0</v>
      </c>
    </row>
    <row r="7" spans="1:12" x14ac:dyDescent="0.25">
      <c r="A7" s="189" t="s">
        <v>47</v>
      </c>
      <c r="B7" s="12" t="s">
        <v>48</v>
      </c>
      <c r="C7" s="129">
        <v>0</v>
      </c>
      <c r="D7" s="130" t="s">
        <v>13</v>
      </c>
      <c r="E7" s="129">
        <v>0</v>
      </c>
      <c r="F7" s="129">
        <v>0</v>
      </c>
      <c r="G7" s="129">
        <v>0</v>
      </c>
      <c r="H7" s="129">
        <v>0</v>
      </c>
      <c r="I7" s="129">
        <v>0</v>
      </c>
      <c r="J7" s="129">
        <v>0</v>
      </c>
      <c r="K7" s="129">
        <v>0</v>
      </c>
      <c r="L7" s="129">
        <v>0</v>
      </c>
    </row>
    <row r="8" spans="1:12" x14ac:dyDescent="0.25">
      <c r="A8" s="189"/>
      <c r="B8" s="12" t="s">
        <v>14</v>
      </c>
      <c r="C8" s="129">
        <v>0</v>
      </c>
      <c r="D8" s="130" t="s">
        <v>13</v>
      </c>
      <c r="E8" s="129">
        <v>0</v>
      </c>
      <c r="F8" s="129">
        <v>0</v>
      </c>
      <c r="G8" s="129">
        <v>0</v>
      </c>
      <c r="H8" s="129">
        <v>0</v>
      </c>
      <c r="I8" s="129">
        <v>0</v>
      </c>
      <c r="J8" s="129">
        <v>0</v>
      </c>
      <c r="K8" s="129">
        <v>0</v>
      </c>
      <c r="L8" s="129">
        <v>0</v>
      </c>
    </row>
    <row r="9" spans="1:12" x14ac:dyDescent="0.25">
      <c r="A9" s="189"/>
      <c r="B9" s="12" t="s">
        <v>49</v>
      </c>
      <c r="C9" s="129">
        <v>0</v>
      </c>
      <c r="D9" s="130" t="s">
        <v>13</v>
      </c>
      <c r="E9" s="129">
        <v>0</v>
      </c>
      <c r="F9" s="129">
        <v>0</v>
      </c>
      <c r="G9" s="129">
        <v>0</v>
      </c>
      <c r="H9" s="129">
        <v>0</v>
      </c>
      <c r="I9" s="129">
        <v>0</v>
      </c>
      <c r="J9" s="129">
        <v>0</v>
      </c>
      <c r="K9" s="129">
        <v>0</v>
      </c>
      <c r="L9" s="129">
        <v>0</v>
      </c>
    </row>
    <row r="10" spans="1:12" x14ac:dyDescent="0.25">
      <c r="A10" s="189"/>
      <c r="B10" s="12" t="s">
        <v>15</v>
      </c>
      <c r="C10" s="129">
        <v>0</v>
      </c>
      <c r="D10" s="130" t="s">
        <v>13</v>
      </c>
      <c r="E10" s="129">
        <v>0</v>
      </c>
      <c r="F10" s="129">
        <v>0</v>
      </c>
      <c r="G10" s="129">
        <v>0</v>
      </c>
      <c r="H10" s="129">
        <v>0</v>
      </c>
      <c r="I10" s="129">
        <v>0</v>
      </c>
      <c r="J10" s="129">
        <v>0</v>
      </c>
      <c r="K10" s="129">
        <v>0</v>
      </c>
      <c r="L10" s="129">
        <v>0</v>
      </c>
    </row>
    <row r="11" spans="1:12" ht="22.5" x14ac:dyDescent="0.25">
      <c r="A11" s="189" t="s">
        <v>50</v>
      </c>
      <c r="B11" s="32" t="s">
        <v>207</v>
      </c>
      <c r="C11" s="129">
        <v>0</v>
      </c>
      <c r="D11" s="43">
        <f>Origin!D11</f>
        <v>0</v>
      </c>
      <c r="E11" s="129">
        <v>0</v>
      </c>
      <c r="F11" s="129">
        <v>0</v>
      </c>
      <c r="G11" s="129">
        <v>0</v>
      </c>
      <c r="H11" s="129">
        <v>0</v>
      </c>
      <c r="I11" s="129">
        <v>0</v>
      </c>
      <c r="J11" s="129">
        <v>0</v>
      </c>
      <c r="K11" s="129">
        <v>0</v>
      </c>
      <c r="L11" s="129">
        <v>0</v>
      </c>
    </row>
    <row r="12" spans="1:12" ht="22.5" x14ac:dyDescent="0.25">
      <c r="A12" s="189"/>
      <c r="B12" s="32" t="s">
        <v>208</v>
      </c>
      <c r="C12" s="129">
        <v>0</v>
      </c>
      <c r="D12" s="43">
        <f>Origin!D12</f>
        <v>0</v>
      </c>
      <c r="E12" s="129">
        <v>0</v>
      </c>
      <c r="F12" s="129">
        <v>0</v>
      </c>
      <c r="G12" s="129">
        <v>0</v>
      </c>
      <c r="H12" s="129">
        <v>0</v>
      </c>
      <c r="I12" s="129">
        <v>0</v>
      </c>
      <c r="J12" s="129">
        <v>0</v>
      </c>
      <c r="K12" s="129">
        <v>0</v>
      </c>
      <c r="L12" s="129">
        <v>0</v>
      </c>
    </row>
    <row r="13" spans="1:12" x14ac:dyDescent="0.25">
      <c r="A13" s="189"/>
      <c r="B13" s="12" t="s">
        <v>51</v>
      </c>
      <c r="C13" s="129">
        <v>0</v>
      </c>
      <c r="D13" s="43">
        <f>Origin!D13</f>
        <v>0</v>
      </c>
      <c r="E13" s="129">
        <v>0</v>
      </c>
      <c r="F13" s="129">
        <v>0</v>
      </c>
      <c r="G13" s="129">
        <v>0</v>
      </c>
      <c r="H13" s="129">
        <v>0</v>
      </c>
      <c r="I13" s="129">
        <v>0</v>
      </c>
      <c r="J13" s="129">
        <v>0</v>
      </c>
      <c r="K13" s="129">
        <v>0</v>
      </c>
      <c r="L13" s="129">
        <v>0</v>
      </c>
    </row>
    <row r="14" spans="1:12" x14ac:dyDescent="0.25">
      <c r="A14" s="13"/>
      <c r="B14" s="13"/>
      <c r="C14" s="13"/>
      <c r="D14" s="13"/>
      <c r="E14" s="13"/>
      <c r="F14" s="13"/>
      <c r="G14" s="13"/>
      <c r="H14" s="13"/>
      <c r="I14" s="13"/>
      <c r="J14" s="13"/>
      <c r="K14" s="13"/>
      <c r="L14" s="13"/>
    </row>
    <row r="15" spans="1:12" x14ac:dyDescent="0.25">
      <c r="A15" s="2" t="s">
        <v>191</v>
      </c>
      <c r="B15" s="2"/>
      <c r="C15" s="2"/>
      <c r="D15" s="2"/>
      <c r="E15" s="3"/>
      <c r="F15" s="3"/>
      <c r="G15" s="3"/>
      <c r="H15" s="3"/>
      <c r="I15" s="3"/>
      <c r="J15" s="3"/>
      <c r="K15" s="3"/>
      <c r="L15" s="3"/>
    </row>
    <row r="16" spans="1:12" ht="65.25" customHeight="1" x14ac:dyDescent="0.25">
      <c r="A16" s="195" t="s">
        <v>298</v>
      </c>
      <c r="B16" s="196"/>
      <c r="C16" s="196"/>
      <c r="D16" s="196"/>
      <c r="E16" s="196"/>
      <c r="F16" s="196"/>
      <c r="G16" s="196"/>
      <c r="H16" s="196"/>
      <c r="I16" s="196"/>
      <c r="J16" s="196"/>
      <c r="K16" s="196"/>
      <c r="L16" s="196"/>
    </row>
    <row r="17" spans="1:12" s="4" customFormat="1" ht="11.25" x14ac:dyDescent="0.15">
      <c r="A17" s="135" t="s">
        <v>278</v>
      </c>
      <c r="L17" s="5"/>
    </row>
    <row r="18" spans="1:12" s="1" customFormat="1" ht="11.25" customHeight="1" x14ac:dyDescent="0.15">
      <c r="A18" s="186" t="s">
        <v>279</v>
      </c>
      <c r="B18" s="186"/>
      <c r="C18" s="186"/>
      <c r="D18" s="186"/>
      <c r="E18" s="186"/>
      <c r="F18" s="186"/>
      <c r="G18" s="186"/>
      <c r="H18" s="186"/>
      <c r="I18" s="186"/>
      <c r="J18" s="186"/>
      <c r="K18" s="186"/>
      <c r="L18" s="186"/>
    </row>
    <row r="19" spans="1:12" s="1" customFormat="1" ht="24.75" customHeight="1" x14ac:dyDescent="0.15">
      <c r="A19" s="182" t="s">
        <v>360</v>
      </c>
      <c r="B19" s="182"/>
      <c r="C19" s="182"/>
      <c r="D19" s="182"/>
      <c r="E19" s="182"/>
      <c r="F19" s="182"/>
      <c r="G19" s="182"/>
      <c r="H19" s="182"/>
      <c r="I19" s="182"/>
      <c r="J19" s="182"/>
      <c r="K19" s="182"/>
      <c r="L19" s="182"/>
    </row>
    <row r="20" spans="1:12" s="1" customFormat="1" ht="11.25" x14ac:dyDescent="0.15">
      <c r="A20" s="22" t="s">
        <v>299</v>
      </c>
      <c r="L20" s="7"/>
    </row>
    <row r="21" spans="1:12" s="1" customFormat="1" ht="11.25" x14ac:dyDescent="0.15">
      <c r="A21" s="6" t="s">
        <v>281</v>
      </c>
      <c r="B21" s="9"/>
      <c r="C21" s="9"/>
      <c r="D21" s="9"/>
      <c r="E21" s="9"/>
      <c r="F21" s="9"/>
      <c r="L21" s="7"/>
    </row>
    <row r="22" spans="1:12" s="1" customFormat="1" ht="11.25" x14ac:dyDescent="0.15">
      <c r="A22" s="6" t="s">
        <v>282</v>
      </c>
      <c r="L22" s="7"/>
    </row>
    <row r="23" spans="1:12" s="1" customFormat="1" ht="11.25" x14ac:dyDescent="0.15">
      <c r="A23" s="6" t="s">
        <v>300</v>
      </c>
      <c r="L23" s="7"/>
    </row>
    <row r="24" spans="1:12" s="1" customFormat="1" ht="11.25" x14ac:dyDescent="0.15">
      <c r="A24" s="6"/>
      <c r="L24" s="7"/>
    </row>
    <row r="25" spans="1:12" s="1" customFormat="1" ht="11.25" x14ac:dyDescent="0.15">
      <c r="A25" s="6" t="s">
        <v>284</v>
      </c>
      <c r="B25" s="9"/>
      <c r="C25" s="9"/>
      <c r="D25" s="9"/>
      <c r="E25" s="9"/>
      <c r="F25" s="9"/>
      <c r="G25" s="9"/>
      <c r="L25" s="7"/>
    </row>
    <row r="26" spans="1:12" s="1" customFormat="1" ht="11.25" x14ac:dyDescent="0.15">
      <c r="A26" s="6" t="s">
        <v>285</v>
      </c>
      <c r="B26" s="8"/>
      <c r="C26" s="27"/>
      <c r="D26" s="8"/>
    </row>
    <row r="27" spans="1:12" x14ac:dyDescent="0.25">
      <c r="A27" s="6"/>
      <c r="B27" s="1"/>
      <c r="C27" s="27"/>
      <c r="D27" s="8"/>
    </row>
    <row r="28" spans="1:12" x14ac:dyDescent="0.25">
      <c r="C28" s="9"/>
    </row>
    <row r="29" spans="1:12" x14ac:dyDescent="0.25">
      <c r="A29" s="6"/>
      <c r="B29" s="1"/>
      <c r="C29" s="27"/>
      <c r="D29" s="8"/>
    </row>
    <row r="30" spans="1:12" x14ac:dyDescent="0.25">
      <c r="C30" s="9"/>
    </row>
  </sheetData>
  <mergeCells count="18">
    <mergeCell ref="A19:L19"/>
    <mergeCell ref="A4:A5"/>
    <mergeCell ref="C4:C5"/>
    <mergeCell ref="E4:E5"/>
    <mergeCell ref="I4:I5"/>
    <mergeCell ref="J4:J5"/>
    <mergeCell ref="K4:K5"/>
    <mergeCell ref="F4:F5"/>
    <mergeCell ref="G4:G5"/>
    <mergeCell ref="H4:H5"/>
    <mergeCell ref="B4:B5"/>
    <mergeCell ref="A2:L2"/>
    <mergeCell ref="A11:A13"/>
    <mergeCell ref="A16:L16"/>
    <mergeCell ref="A18:L18"/>
    <mergeCell ref="L4:L5"/>
    <mergeCell ref="A7:A10"/>
    <mergeCell ref="D4:D5"/>
  </mergeCells>
  <phoneticPr fontId="0" type="noConversion"/>
  <pageMargins left="0.7" right="0.7" top="0.75" bottom="0.75" header="0.3" footer="0.3"/>
  <pageSetup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7"/>
  <sheetViews>
    <sheetView topLeftCell="A2" zoomScaleNormal="100" workbookViewId="0">
      <selection activeCell="A18" sqref="A18"/>
    </sheetView>
  </sheetViews>
  <sheetFormatPr defaultRowHeight="11.25" x14ac:dyDescent="0.15"/>
  <cols>
    <col min="1" max="1" width="19" style="1" customWidth="1"/>
    <col min="2" max="2" width="15.7109375" style="1" customWidth="1"/>
    <col min="3" max="3" width="17.28515625" style="9" customWidth="1"/>
    <col min="4" max="5" width="13.85546875" style="1" customWidth="1"/>
    <col min="6" max="6" width="14" style="1" customWidth="1"/>
    <col min="7" max="7" width="14.42578125" style="1" customWidth="1"/>
    <col min="8" max="16384" width="9.140625" style="1"/>
  </cols>
  <sheetData>
    <row r="1" spans="1:9" x14ac:dyDescent="0.15">
      <c r="A1" s="136" t="s">
        <v>295</v>
      </c>
      <c r="B1" s="8"/>
      <c r="C1" s="27"/>
      <c r="D1" s="8"/>
      <c r="E1" s="8"/>
      <c r="F1" s="8"/>
      <c r="G1" s="8"/>
      <c r="H1" s="8"/>
    </row>
    <row r="2" spans="1:9" ht="11.25" customHeight="1" x14ac:dyDescent="0.15">
      <c r="A2" s="197" t="s">
        <v>301</v>
      </c>
      <c r="B2" s="197"/>
      <c r="C2" s="197"/>
      <c r="D2" s="198"/>
      <c r="E2" s="198"/>
      <c r="F2" s="198"/>
      <c r="G2" s="198"/>
      <c r="H2" s="8"/>
    </row>
    <row r="3" spans="1:9" x14ac:dyDescent="0.15">
      <c r="A3" s="137" t="s">
        <v>0</v>
      </c>
      <c r="B3" s="137" t="s">
        <v>1</v>
      </c>
      <c r="C3" s="138" t="s">
        <v>2</v>
      </c>
      <c r="D3" s="137" t="s">
        <v>3</v>
      </c>
      <c r="E3" s="137" t="s">
        <v>4</v>
      </c>
      <c r="F3" s="137" t="s">
        <v>5</v>
      </c>
      <c r="G3" s="137" t="s">
        <v>6</v>
      </c>
      <c r="H3" s="8"/>
    </row>
    <row r="4" spans="1:9" ht="45" x14ac:dyDescent="0.25">
      <c r="A4" s="57" t="s">
        <v>17</v>
      </c>
      <c r="B4" s="57" t="s">
        <v>18</v>
      </c>
      <c r="C4" s="54" t="s">
        <v>19</v>
      </c>
      <c r="D4" s="54" t="s">
        <v>20</v>
      </c>
      <c r="E4" s="54" t="s">
        <v>21</v>
      </c>
      <c r="F4" s="54" t="s">
        <v>253</v>
      </c>
      <c r="G4" s="54" t="s">
        <v>180</v>
      </c>
      <c r="I4" s="25"/>
    </row>
    <row r="5" spans="1:9" x14ac:dyDescent="0.15">
      <c r="A5" s="31"/>
      <c r="B5" s="31"/>
      <c r="C5" s="28"/>
      <c r="D5" s="33"/>
      <c r="E5" s="33"/>
      <c r="F5" s="28"/>
      <c r="G5" s="28"/>
    </row>
    <row r="6" spans="1:9" ht="15.75" customHeight="1" x14ac:dyDescent="0.15">
      <c r="A6" s="12" t="s">
        <v>27</v>
      </c>
      <c r="B6" s="12" t="s">
        <v>28</v>
      </c>
      <c r="C6" s="29" t="s">
        <v>183</v>
      </c>
      <c r="D6" s="157">
        <v>0</v>
      </c>
      <c r="E6" s="157">
        <v>0</v>
      </c>
      <c r="F6" s="157">
        <v>0</v>
      </c>
      <c r="G6" s="15">
        <v>12</v>
      </c>
    </row>
    <row r="7" spans="1:9" ht="15.75" customHeight="1" x14ac:dyDescent="0.15">
      <c r="A7" s="12" t="s">
        <v>27</v>
      </c>
      <c r="B7" s="12" t="s">
        <v>14</v>
      </c>
      <c r="C7" s="29" t="s">
        <v>183</v>
      </c>
      <c r="D7" s="157">
        <v>0</v>
      </c>
      <c r="E7" s="157">
        <v>0</v>
      </c>
      <c r="F7" s="157">
        <v>0</v>
      </c>
      <c r="G7" s="15">
        <v>14</v>
      </c>
    </row>
    <row r="8" spans="1:9" ht="15.75" customHeight="1" x14ac:dyDescent="0.15">
      <c r="A8" s="12" t="s">
        <v>27</v>
      </c>
      <c r="B8" s="44" t="s">
        <v>31</v>
      </c>
      <c r="C8" s="29" t="s">
        <v>183</v>
      </c>
      <c r="D8" s="157">
        <v>0</v>
      </c>
      <c r="E8" s="157">
        <v>0</v>
      </c>
      <c r="F8" s="157">
        <v>0</v>
      </c>
      <c r="G8" s="15">
        <v>14</v>
      </c>
    </row>
    <row r="9" spans="1:9" ht="15.75" customHeight="1" x14ac:dyDescent="0.15">
      <c r="A9" s="12" t="s">
        <v>27</v>
      </c>
      <c r="B9" s="12" t="s">
        <v>15</v>
      </c>
      <c r="C9" s="29" t="s">
        <v>183</v>
      </c>
      <c r="D9" s="157">
        <v>0</v>
      </c>
      <c r="E9" s="157">
        <v>0</v>
      </c>
      <c r="F9" s="157">
        <v>0</v>
      </c>
      <c r="G9" s="16">
        <v>14</v>
      </c>
    </row>
    <row r="10" spans="1:9" ht="15.75" customHeight="1" x14ac:dyDescent="0.15">
      <c r="A10" s="12" t="s">
        <v>27</v>
      </c>
      <c r="B10" s="12" t="s">
        <v>29</v>
      </c>
      <c r="C10" s="29" t="s">
        <v>183</v>
      </c>
      <c r="D10" s="157">
        <v>0</v>
      </c>
      <c r="E10" s="157">
        <v>0</v>
      </c>
      <c r="F10" s="157">
        <v>0</v>
      </c>
      <c r="G10" s="16">
        <v>17</v>
      </c>
    </row>
    <row r="11" spans="1:9" ht="15.75" customHeight="1" x14ac:dyDescent="0.15">
      <c r="A11" s="12" t="s">
        <v>27</v>
      </c>
      <c r="B11" s="12" t="s">
        <v>206</v>
      </c>
      <c r="C11" s="29" t="s">
        <v>183</v>
      </c>
      <c r="D11" s="157">
        <v>0</v>
      </c>
      <c r="E11" s="157">
        <v>0</v>
      </c>
      <c r="F11" s="157">
        <v>0</v>
      </c>
      <c r="G11" s="16">
        <v>20</v>
      </c>
    </row>
    <row r="12" spans="1:9" ht="15.75" customHeight="1" x14ac:dyDescent="0.15">
      <c r="A12" s="12" t="s">
        <v>27</v>
      </c>
      <c r="B12" s="12" t="s">
        <v>30</v>
      </c>
      <c r="C12" s="29" t="s">
        <v>183</v>
      </c>
      <c r="D12" s="157">
        <v>0</v>
      </c>
      <c r="E12" s="157">
        <v>0</v>
      </c>
      <c r="F12" s="157">
        <v>0</v>
      </c>
      <c r="G12" s="16">
        <v>23</v>
      </c>
    </row>
    <row r="13" spans="1:9" ht="15.75" customHeight="1" x14ac:dyDescent="0.15">
      <c r="A13" s="12" t="s">
        <v>27</v>
      </c>
      <c r="B13" s="12" t="s">
        <v>209</v>
      </c>
      <c r="C13" s="29" t="s">
        <v>183</v>
      </c>
      <c r="D13" s="157">
        <v>0</v>
      </c>
      <c r="E13" s="157">
        <v>0</v>
      </c>
      <c r="F13" s="157">
        <v>0</v>
      </c>
      <c r="G13" s="16">
        <v>28</v>
      </c>
    </row>
    <row r="14" spans="1:9" ht="15.75" customHeight="1" x14ac:dyDescent="0.15">
      <c r="A14" s="44" t="s">
        <v>28</v>
      </c>
      <c r="B14" s="12" t="s">
        <v>27</v>
      </c>
      <c r="C14" s="29" t="s">
        <v>183</v>
      </c>
      <c r="D14" s="157">
        <v>0</v>
      </c>
      <c r="E14" s="157">
        <v>0</v>
      </c>
      <c r="F14" s="157">
        <v>0</v>
      </c>
      <c r="G14" s="16">
        <v>31</v>
      </c>
    </row>
    <row r="15" spans="1:9" ht="15.75" customHeight="1" x14ac:dyDescent="0.15">
      <c r="A15" s="44" t="s">
        <v>14</v>
      </c>
      <c r="B15" s="12" t="s">
        <v>27</v>
      </c>
      <c r="C15" s="29" t="s">
        <v>183</v>
      </c>
      <c r="D15" s="157">
        <v>0</v>
      </c>
      <c r="E15" s="157">
        <v>0</v>
      </c>
      <c r="F15" s="157">
        <v>0</v>
      </c>
      <c r="G15" s="16">
        <v>30</v>
      </c>
    </row>
    <row r="16" spans="1:9" ht="15.75" customHeight="1" x14ac:dyDescent="0.15">
      <c r="A16" s="44" t="s">
        <v>31</v>
      </c>
      <c r="B16" s="12" t="s">
        <v>27</v>
      </c>
      <c r="C16" s="29" t="s">
        <v>183</v>
      </c>
      <c r="D16" s="157">
        <v>0</v>
      </c>
      <c r="E16" s="157">
        <v>0</v>
      </c>
      <c r="F16" s="157">
        <v>0</v>
      </c>
      <c r="G16" s="16">
        <v>37</v>
      </c>
    </row>
    <row r="17" spans="1:8" ht="15.75" customHeight="1" x14ac:dyDescent="0.15">
      <c r="A17" s="44" t="s">
        <v>15</v>
      </c>
      <c r="B17" s="12" t="s">
        <v>27</v>
      </c>
      <c r="C17" s="29" t="s">
        <v>183</v>
      </c>
      <c r="D17" s="157">
        <v>0</v>
      </c>
      <c r="E17" s="157">
        <v>0</v>
      </c>
      <c r="F17" s="157">
        <v>0</v>
      </c>
      <c r="G17" s="16">
        <v>21</v>
      </c>
    </row>
    <row r="18" spans="1:8" ht="15.75" customHeight="1" x14ac:dyDescent="0.15">
      <c r="A18" s="44" t="s">
        <v>29</v>
      </c>
      <c r="B18" s="12" t="s">
        <v>27</v>
      </c>
      <c r="C18" s="29" t="s">
        <v>183</v>
      </c>
      <c r="D18" s="157">
        <v>0</v>
      </c>
      <c r="E18" s="157">
        <v>0</v>
      </c>
      <c r="F18" s="157">
        <v>0</v>
      </c>
      <c r="G18" s="16">
        <v>18</v>
      </c>
    </row>
    <row r="19" spans="1:8" ht="15.75" customHeight="1" x14ac:dyDescent="0.15">
      <c r="A19" s="44" t="s">
        <v>206</v>
      </c>
      <c r="B19" s="12" t="s">
        <v>27</v>
      </c>
      <c r="C19" s="29" t="s">
        <v>183</v>
      </c>
      <c r="D19" s="157">
        <v>0</v>
      </c>
      <c r="E19" s="157">
        <v>0</v>
      </c>
      <c r="F19" s="157">
        <v>0</v>
      </c>
      <c r="G19" s="16">
        <v>12</v>
      </c>
    </row>
    <row r="20" spans="1:8" ht="15.75" customHeight="1" x14ac:dyDescent="0.15">
      <c r="A20" s="44" t="s">
        <v>30</v>
      </c>
      <c r="B20" s="12" t="s">
        <v>27</v>
      </c>
      <c r="C20" s="29" t="s">
        <v>183</v>
      </c>
      <c r="D20" s="157">
        <v>0</v>
      </c>
      <c r="E20" s="157">
        <v>0</v>
      </c>
      <c r="F20" s="157">
        <v>0</v>
      </c>
      <c r="G20" s="16">
        <v>18</v>
      </c>
    </row>
    <row r="21" spans="1:8" ht="15.75" customHeight="1" x14ac:dyDescent="0.15">
      <c r="A21" s="44" t="s">
        <v>209</v>
      </c>
      <c r="B21" s="12" t="s">
        <v>27</v>
      </c>
      <c r="C21" s="29" t="s">
        <v>183</v>
      </c>
      <c r="D21" s="157">
        <v>0</v>
      </c>
      <c r="E21" s="157">
        <v>0</v>
      </c>
      <c r="F21" s="157">
        <v>0</v>
      </c>
      <c r="G21" s="16">
        <v>37</v>
      </c>
    </row>
    <row r="22" spans="1:8" x14ac:dyDescent="0.15">
      <c r="A22" s="13"/>
      <c r="B22" s="13"/>
      <c r="C22" s="17"/>
      <c r="D22" s="13"/>
      <c r="E22" s="13"/>
      <c r="F22" s="13"/>
      <c r="G22" s="13"/>
    </row>
    <row r="23" spans="1:8" x14ac:dyDescent="0.15">
      <c r="A23" s="139" t="s">
        <v>191</v>
      </c>
      <c r="B23" s="8"/>
      <c r="C23" s="27"/>
      <c r="D23" s="8"/>
      <c r="E23" s="8"/>
      <c r="F23" s="8"/>
      <c r="G23" s="8"/>
      <c r="H23" s="8"/>
    </row>
    <row r="24" spans="1:8" s="8" customFormat="1" x14ac:dyDescent="0.15">
      <c r="A24" s="182" t="s">
        <v>302</v>
      </c>
      <c r="B24" s="182"/>
      <c r="C24" s="182"/>
      <c r="D24" s="182"/>
      <c r="E24" s="182"/>
      <c r="F24" s="182"/>
      <c r="G24" s="182"/>
    </row>
    <row r="25" spans="1:8" s="8" customFormat="1" ht="11.25" customHeight="1" x14ac:dyDescent="0.15">
      <c r="A25" s="182" t="s">
        <v>303</v>
      </c>
      <c r="B25" s="182"/>
      <c r="C25" s="182"/>
      <c r="D25" s="182"/>
      <c r="E25" s="182"/>
      <c r="F25" s="182"/>
      <c r="G25" s="182"/>
    </row>
    <row r="26" spans="1:8" s="8" customFormat="1" x14ac:dyDescent="0.15">
      <c r="A26" s="182" t="s">
        <v>304</v>
      </c>
      <c r="B26" s="182"/>
      <c r="C26" s="182"/>
      <c r="D26" s="182"/>
      <c r="E26" s="182"/>
      <c r="F26" s="182"/>
      <c r="G26" s="182"/>
    </row>
    <row r="27" spans="1:8" s="8" customFormat="1" ht="25.5" customHeight="1" x14ac:dyDescent="0.15">
      <c r="A27" s="182" t="s">
        <v>305</v>
      </c>
      <c r="B27" s="182"/>
      <c r="C27" s="182"/>
      <c r="D27" s="182"/>
      <c r="E27" s="182"/>
      <c r="F27" s="182"/>
      <c r="G27" s="182"/>
    </row>
    <row r="28" spans="1:8" s="8" customFormat="1" ht="29.25" customHeight="1" x14ac:dyDescent="0.15">
      <c r="A28" s="182" t="s">
        <v>306</v>
      </c>
      <c r="B28" s="182"/>
      <c r="C28" s="182"/>
      <c r="D28" s="182"/>
      <c r="E28" s="182"/>
      <c r="F28" s="182"/>
      <c r="G28" s="182"/>
    </row>
    <row r="29" spans="1:8" s="8" customFormat="1" x14ac:dyDescent="0.15">
      <c r="A29" s="199" t="s">
        <v>307</v>
      </c>
      <c r="B29" s="199"/>
      <c r="C29" s="199"/>
      <c r="D29" s="199"/>
      <c r="E29" s="199"/>
      <c r="F29" s="199"/>
      <c r="G29" s="199"/>
    </row>
    <row r="30" spans="1:8" s="8" customFormat="1" ht="24.75" customHeight="1" x14ac:dyDescent="0.15">
      <c r="A30" s="182" t="s">
        <v>308</v>
      </c>
      <c r="B30" s="182"/>
      <c r="C30" s="182"/>
      <c r="D30" s="182"/>
      <c r="E30" s="182"/>
      <c r="F30" s="182"/>
      <c r="G30" s="182"/>
    </row>
    <row r="31" spans="1:8" x14ac:dyDescent="0.15">
      <c r="A31" s="8"/>
      <c r="B31" s="8"/>
      <c r="C31" s="27"/>
      <c r="D31" s="8"/>
      <c r="E31" s="8"/>
      <c r="F31" s="8"/>
      <c r="G31" s="8"/>
      <c r="H31" s="8"/>
    </row>
    <row r="32" spans="1:8" s="8" customFormat="1" x14ac:dyDescent="0.15">
      <c r="A32" s="140" t="s">
        <v>309</v>
      </c>
      <c r="B32" s="140"/>
      <c r="C32" s="141"/>
      <c r="D32" s="140"/>
      <c r="E32" s="140"/>
      <c r="F32" s="140"/>
      <c r="G32" s="140"/>
    </row>
    <row r="33" spans="1:8" s="8" customFormat="1" ht="30" customHeight="1" x14ac:dyDescent="0.15">
      <c r="A33" s="199" t="s">
        <v>310</v>
      </c>
      <c r="B33" s="199"/>
      <c r="C33" s="199"/>
      <c r="D33" s="199"/>
      <c r="E33" s="199"/>
      <c r="F33" s="199"/>
      <c r="G33" s="199"/>
    </row>
    <row r="34" spans="1:8" s="8" customFormat="1" x14ac:dyDescent="0.15">
      <c r="A34" s="140" t="s">
        <v>311</v>
      </c>
      <c r="B34" s="140"/>
      <c r="C34" s="141"/>
      <c r="D34" s="140"/>
      <c r="E34" s="140"/>
      <c r="F34" s="140"/>
      <c r="G34" s="140"/>
    </row>
    <row r="35" spans="1:8" s="8" customFormat="1" x14ac:dyDescent="0.15">
      <c r="A35" s="140" t="s">
        <v>284</v>
      </c>
      <c r="B35" s="140"/>
      <c r="C35" s="141"/>
      <c r="D35" s="140"/>
      <c r="E35" s="140"/>
      <c r="F35" s="140"/>
      <c r="G35" s="140"/>
    </row>
    <row r="36" spans="1:8" x14ac:dyDescent="0.15">
      <c r="A36" s="14" t="s">
        <v>312</v>
      </c>
      <c r="B36" s="8"/>
      <c r="C36" s="27"/>
      <c r="D36" s="8"/>
      <c r="E36" s="8"/>
      <c r="F36" s="8"/>
      <c r="G36" s="8"/>
      <c r="H36" s="8"/>
    </row>
    <row r="37" spans="1:8" x14ac:dyDescent="0.15">
      <c r="A37" s="6"/>
    </row>
  </sheetData>
  <mergeCells count="10">
    <mergeCell ref="A27:G27"/>
    <mergeCell ref="A28:G28"/>
    <mergeCell ref="A29:G29"/>
    <mergeCell ref="A30:G30"/>
    <mergeCell ref="A33:G33"/>
    <mergeCell ref="A2:C2"/>
    <mergeCell ref="D2:G2"/>
    <mergeCell ref="A24:G24"/>
    <mergeCell ref="A25:G25"/>
    <mergeCell ref="A26:G26"/>
  </mergeCells>
  <phoneticPr fontId="0" type="noConversion"/>
  <pageMargins left="0.7" right="0.7" top="0.75" bottom="0.75" header="0.3" footer="0.3"/>
  <pageSetup scale="5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
  <sheetViews>
    <sheetView zoomScaleNormal="100" workbookViewId="0">
      <selection activeCell="C10" sqref="C10"/>
    </sheetView>
  </sheetViews>
  <sheetFormatPr defaultRowHeight="11.25" x14ac:dyDescent="0.15"/>
  <cols>
    <col min="1" max="1" width="9.140625" style="1"/>
    <col min="2" max="2" width="24.28515625" style="1" customWidth="1"/>
    <col min="3" max="3" width="16" style="36" customWidth="1"/>
    <col min="4" max="4" width="16.85546875" style="1" customWidth="1"/>
    <col min="5" max="5" width="17.7109375" style="1" customWidth="1"/>
    <col min="6" max="6" width="17.5703125" style="1" customWidth="1"/>
    <col min="7" max="16384" width="9.140625" style="1"/>
  </cols>
  <sheetData>
    <row r="1" spans="1:8" x14ac:dyDescent="0.15">
      <c r="A1" s="10" t="s">
        <v>313</v>
      </c>
    </row>
    <row r="2" spans="1:8" x14ac:dyDescent="0.15">
      <c r="A2" s="35" t="s">
        <v>314</v>
      </c>
    </row>
    <row r="3" spans="1:8" x14ac:dyDescent="0.15">
      <c r="A3" s="201"/>
      <c r="B3" s="201"/>
      <c r="C3" s="59" t="s">
        <v>32</v>
      </c>
      <c r="D3" s="60" t="s">
        <v>33</v>
      </c>
      <c r="E3" s="58"/>
      <c r="F3" s="20"/>
    </row>
    <row r="4" spans="1:8" x14ac:dyDescent="0.15">
      <c r="A4" s="202" t="s">
        <v>34</v>
      </c>
      <c r="B4" s="202"/>
      <c r="C4" s="39" t="s">
        <v>184</v>
      </c>
      <c r="D4" s="46" t="s">
        <v>53</v>
      </c>
      <c r="E4" s="203"/>
      <c r="F4" s="200"/>
      <c r="G4" s="21"/>
      <c r="H4" s="22"/>
    </row>
    <row r="5" spans="1:8" ht="29.25" customHeight="1" x14ac:dyDescent="0.15">
      <c r="A5" s="40"/>
      <c r="B5" s="32" t="s">
        <v>38</v>
      </c>
      <c r="C5" s="129">
        <v>0</v>
      </c>
      <c r="D5" s="46"/>
      <c r="E5" s="203"/>
      <c r="F5" s="200"/>
      <c r="G5" s="21"/>
      <c r="H5" s="22"/>
    </row>
    <row r="6" spans="1:8" x14ac:dyDescent="0.15">
      <c r="A6" s="202" t="s">
        <v>37</v>
      </c>
      <c r="B6" s="202"/>
      <c r="C6" s="39" t="s">
        <v>184</v>
      </c>
      <c r="D6" s="46" t="s">
        <v>53</v>
      </c>
      <c r="E6" s="203"/>
      <c r="F6" s="200"/>
      <c r="G6" s="22"/>
      <c r="H6" s="22"/>
    </row>
    <row r="7" spans="1:8" ht="29.25" customHeight="1" x14ac:dyDescent="0.15">
      <c r="A7" s="40"/>
      <c r="B7" s="34" t="s">
        <v>39</v>
      </c>
      <c r="C7" s="129">
        <v>0</v>
      </c>
      <c r="D7" s="46"/>
      <c r="E7" s="203"/>
      <c r="F7" s="200"/>
      <c r="G7" s="22"/>
      <c r="H7" s="22"/>
    </row>
    <row r="8" spans="1:8" x14ac:dyDescent="0.15">
      <c r="A8" s="202" t="s">
        <v>35</v>
      </c>
      <c r="B8" s="202"/>
      <c r="C8" s="39" t="s">
        <v>184</v>
      </c>
      <c r="D8" s="46" t="s">
        <v>53</v>
      </c>
      <c r="E8" s="203"/>
      <c r="F8" s="200"/>
      <c r="G8" s="21"/>
      <c r="H8" s="22"/>
    </row>
    <row r="9" spans="1:8" ht="29.25" customHeight="1" x14ac:dyDescent="0.15">
      <c r="A9" s="40"/>
      <c r="B9" s="34" t="s">
        <v>36</v>
      </c>
      <c r="C9" s="129">
        <v>0</v>
      </c>
      <c r="D9" s="46"/>
      <c r="E9" s="203"/>
      <c r="F9" s="200"/>
      <c r="G9" s="21"/>
      <c r="H9" s="22"/>
    </row>
    <row r="10" spans="1:8" x14ac:dyDescent="0.15">
      <c r="A10" s="3"/>
      <c r="B10" s="23"/>
      <c r="C10" s="41">
        <f>5*(C5+C7+C9)</f>
        <v>0</v>
      </c>
      <c r="D10" s="42" t="s">
        <v>194</v>
      </c>
      <c r="E10" s="21"/>
      <c r="F10" s="21"/>
      <c r="G10" s="21"/>
      <c r="H10" s="21"/>
    </row>
    <row r="11" spans="1:8" x14ac:dyDescent="0.15">
      <c r="A11" s="3"/>
      <c r="B11" s="23"/>
      <c r="C11" s="38"/>
      <c r="D11" s="24"/>
      <c r="E11" s="21"/>
      <c r="F11" s="21"/>
      <c r="G11" s="21"/>
      <c r="H11" s="21"/>
    </row>
    <row r="12" spans="1:8" x14ac:dyDescent="0.15">
      <c r="A12" s="10" t="s">
        <v>315</v>
      </c>
    </row>
    <row r="13" spans="1:8" s="8" customFormat="1" x14ac:dyDescent="0.15">
      <c r="A13" s="8" t="s">
        <v>316</v>
      </c>
      <c r="B13" s="6"/>
      <c r="C13" s="37"/>
    </row>
    <row r="14" spans="1:8" s="8" customFormat="1" x14ac:dyDescent="0.15">
      <c r="A14" s="8" t="s">
        <v>317</v>
      </c>
      <c r="C14" s="37"/>
    </row>
    <row r="15" spans="1:8" s="8" customFormat="1" x14ac:dyDescent="0.15">
      <c r="A15" s="8" t="s">
        <v>318</v>
      </c>
      <c r="C15" s="37"/>
    </row>
    <row r="16" spans="1:8" s="8" customFormat="1" x14ac:dyDescent="0.15">
      <c r="A16" s="8" t="s">
        <v>319</v>
      </c>
      <c r="C16" s="37"/>
    </row>
    <row r="17" spans="1:3" s="8" customFormat="1" x14ac:dyDescent="0.15">
      <c r="A17" s="1" t="s">
        <v>320</v>
      </c>
      <c r="C17" s="37"/>
    </row>
  </sheetData>
  <mergeCells count="10">
    <mergeCell ref="F4:F5"/>
    <mergeCell ref="A3:B3"/>
    <mergeCell ref="A4:B4"/>
    <mergeCell ref="E4:E5"/>
    <mergeCell ref="F8:F9"/>
    <mergeCell ref="A6:B6"/>
    <mergeCell ref="E6:E7"/>
    <mergeCell ref="F6:F7"/>
    <mergeCell ref="A8:B8"/>
    <mergeCell ref="E8:E9"/>
  </mergeCells>
  <phoneticPr fontId="1"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4"/>
  <sheetViews>
    <sheetView zoomScaleNormal="100" workbookViewId="0">
      <selection activeCell="D5" sqref="D5"/>
    </sheetView>
  </sheetViews>
  <sheetFormatPr defaultRowHeight="11.25" x14ac:dyDescent="0.15"/>
  <cols>
    <col min="1" max="1" width="11.140625" style="1" customWidth="1"/>
    <col min="2" max="2" width="12.28515625" style="1" customWidth="1"/>
    <col min="3" max="3" width="54.85546875" style="1" customWidth="1"/>
    <col min="4" max="4" width="18.5703125" style="1" customWidth="1"/>
    <col min="5" max="16384" width="9.140625" style="1"/>
  </cols>
  <sheetData>
    <row r="1" spans="1:7" x14ac:dyDescent="0.15">
      <c r="A1" s="10" t="s">
        <v>295</v>
      </c>
      <c r="D1" s="9"/>
    </row>
    <row r="2" spans="1:7" ht="25.5" customHeight="1" x14ac:dyDescent="0.15">
      <c r="A2" s="204" t="s">
        <v>321</v>
      </c>
      <c r="B2" s="205"/>
      <c r="C2" s="206"/>
      <c r="D2" s="206"/>
    </row>
    <row r="3" spans="1:7" x14ac:dyDescent="0.15">
      <c r="A3" s="61"/>
      <c r="B3" s="181" t="s">
        <v>22</v>
      </c>
      <c r="C3" s="181"/>
      <c r="D3" s="57" t="s">
        <v>23</v>
      </c>
    </row>
    <row r="4" spans="1:7" ht="14.25" customHeight="1" x14ac:dyDescent="0.15">
      <c r="A4" s="11" t="s">
        <v>24</v>
      </c>
      <c r="B4" s="189" t="s">
        <v>238</v>
      </c>
      <c r="C4" s="189"/>
      <c r="D4" s="128">
        <v>0</v>
      </c>
      <c r="E4" s="7"/>
      <c r="F4" s="7"/>
      <c r="G4" s="7"/>
    </row>
    <row r="5" spans="1:7" ht="14.25" customHeight="1" x14ac:dyDescent="0.15">
      <c r="A5" s="11" t="s">
        <v>1</v>
      </c>
      <c r="B5" s="189" t="s">
        <v>25</v>
      </c>
      <c r="C5" s="189"/>
      <c r="D5" s="128">
        <v>0</v>
      </c>
      <c r="E5" s="7"/>
      <c r="F5" s="7"/>
      <c r="G5" s="7"/>
    </row>
    <row r="6" spans="1:7" ht="14.25" customHeight="1" x14ac:dyDescent="0.15">
      <c r="A6" s="11" t="s">
        <v>2</v>
      </c>
      <c r="B6" s="189" t="s">
        <v>26</v>
      </c>
      <c r="C6" s="189"/>
      <c r="D6" s="128">
        <v>0</v>
      </c>
    </row>
    <row r="7" spans="1:7" ht="14.25" customHeight="1" x14ac:dyDescent="0.15">
      <c r="A7" s="11" t="s">
        <v>3</v>
      </c>
      <c r="B7" s="189" t="s">
        <v>181</v>
      </c>
      <c r="C7" s="189"/>
      <c r="D7" s="128">
        <v>0</v>
      </c>
    </row>
    <row r="8" spans="1:7" ht="15" customHeight="1" x14ac:dyDescent="0.15">
      <c r="A8" s="18"/>
    </row>
    <row r="9" spans="1:7" ht="15" customHeight="1" x14ac:dyDescent="0.15">
      <c r="A9" s="142" t="s">
        <v>315</v>
      </c>
      <c r="B9" s="143"/>
      <c r="C9" s="3"/>
      <c r="D9" s="3"/>
    </row>
    <row r="10" spans="1:7" ht="37.5" customHeight="1" x14ac:dyDescent="0.15">
      <c r="A10" s="207" t="s">
        <v>322</v>
      </c>
      <c r="B10" s="207"/>
      <c r="C10" s="207"/>
      <c r="D10" s="207"/>
    </row>
    <row r="11" spans="1:7" ht="39.75" customHeight="1" x14ac:dyDescent="0.15">
      <c r="A11" s="207" t="s">
        <v>323</v>
      </c>
      <c r="B11" s="207"/>
      <c r="C11" s="207"/>
      <c r="D11" s="207"/>
    </row>
    <row r="12" spans="1:7" ht="27" customHeight="1" x14ac:dyDescent="0.15">
      <c r="A12" s="207" t="s">
        <v>324</v>
      </c>
      <c r="B12" s="207"/>
      <c r="C12" s="207"/>
      <c r="D12" s="207"/>
    </row>
    <row r="13" spans="1:7" ht="27" customHeight="1" x14ac:dyDescent="0.15">
      <c r="A13" s="207" t="s">
        <v>325</v>
      </c>
      <c r="B13" s="207"/>
      <c r="C13" s="207"/>
      <c r="D13" s="207"/>
    </row>
    <row r="14" spans="1:7" x14ac:dyDescent="0.15">
      <c r="A14" s="3"/>
      <c r="B14" s="3"/>
      <c r="C14" s="3"/>
      <c r="D14" s="3"/>
    </row>
    <row r="15" spans="1:7" x14ac:dyDescent="0.15">
      <c r="A15" s="6" t="s">
        <v>326</v>
      </c>
    </row>
    <row r="16" spans="1:7" x14ac:dyDescent="0.15">
      <c r="A16" s="19" t="s">
        <v>327</v>
      </c>
    </row>
    <row r="17" spans="1:1" x14ac:dyDescent="0.15">
      <c r="A17" s="19" t="s">
        <v>328</v>
      </c>
    </row>
    <row r="18" spans="1:1" x14ac:dyDescent="0.15">
      <c r="A18" s="19" t="s">
        <v>329</v>
      </c>
    </row>
    <row r="19" spans="1:1" x14ac:dyDescent="0.15">
      <c r="A19" s="19" t="s">
        <v>330</v>
      </c>
    </row>
    <row r="20" spans="1:1" x14ac:dyDescent="0.15">
      <c r="A20" s="19" t="s">
        <v>331</v>
      </c>
    </row>
    <row r="21" spans="1:1" x14ac:dyDescent="0.15">
      <c r="A21" s="19" t="s">
        <v>332</v>
      </c>
    </row>
    <row r="22" spans="1:1" x14ac:dyDescent="0.15">
      <c r="A22" s="19" t="s">
        <v>333</v>
      </c>
    </row>
    <row r="23" spans="1:1" x14ac:dyDescent="0.15">
      <c r="A23" s="19" t="s">
        <v>334</v>
      </c>
    </row>
    <row r="24" spans="1:1" x14ac:dyDescent="0.15">
      <c r="A24" s="19" t="s">
        <v>335</v>
      </c>
    </row>
  </sheetData>
  <mergeCells count="11">
    <mergeCell ref="A10:D10"/>
    <mergeCell ref="A11:D11"/>
    <mergeCell ref="A12:D12"/>
    <mergeCell ref="A13:D13"/>
    <mergeCell ref="B7:C7"/>
    <mergeCell ref="B6:C6"/>
    <mergeCell ref="A2:B2"/>
    <mergeCell ref="C2:D2"/>
    <mergeCell ref="B3:C3"/>
    <mergeCell ref="B4:C4"/>
    <mergeCell ref="B5:C5"/>
  </mergeCells>
  <phoneticPr fontId="0" type="noConversion"/>
  <pageMargins left="0.7" right="0.7" top="0.75" bottom="0.75" header="0.3" footer="0.3"/>
  <pageSetup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3"/>
  <sheetViews>
    <sheetView topLeftCell="A25" zoomScaleNormal="100" workbookViewId="0">
      <selection activeCell="P21" sqref="P21"/>
    </sheetView>
  </sheetViews>
  <sheetFormatPr defaultRowHeight="11.25" x14ac:dyDescent="0.15"/>
  <cols>
    <col min="1" max="1" width="9.140625" style="1"/>
    <col min="2" max="2" width="11.7109375" style="1" customWidth="1"/>
    <col min="3" max="9" width="12.42578125" style="4" customWidth="1"/>
    <col min="10" max="10" width="4.140625" style="3" customWidth="1"/>
    <col min="11" max="11" width="12.42578125" style="1" customWidth="1"/>
    <col min="12" max="12" width="12.42578125" style="4" customWidth="1"/>
    <col min="13" max="16384" width="9.140625" style="1"/>
  </cols>
  <sheetData>
    <row r="1" spans="1:19" x14ac:dyDescent="0.15">
      <c r="A1" s="10" t="s">
        <v>295</v>
      </c>
      <c r="B1" s="4"/>
    </row>
    <row r="2" spans="1:19" ht="11.25" customHeight="1" x14ac:dyDescent="0.15">
      <c r="A2" s="208" t="s">
        <v>336</v>
      </c>
      <c r="B2" s="209"/>
      <c r="C2" s="210"/>
      <c r="E2" s="51"/>
      <c r="F2" s="51"/>
      <c r="G2" s="52"/>
      <c r="H2" s="52"/>
      <c r="I2" s="52"/>
      <c r="J2" s="133"/>
      <c r="K2" s="3"/>
      <c r="L2" s="52"/>
    </row>
    <row r="3" spans="1:19" ht="11.25" customHeight="1" x14ac:dyDescent="0.15">
      <c r="A3" s="219" t="s">
        <v>0</v>
      </c>
      <c r="B3" s="220"/>
      <c r="C3" s="217" t="s">
        <v>1</v>
      </c>
      <c r="D3" s="217" t="s">
        <v>2</v>
      </c>
      <c r="E3" s="217" t="s">
        <v>3</v>
      </c>
      <c r="F3" s="217" t="s">
        <v>4</v>
      </c>
      <c r="G3" s="217" t="s">
        <v>5</v>
      </c>
      <c r="H3" s="217" t="s">
        <v>6</v>
      </c>
      <c r="I3" s="217" t="s">
        <v>7</v>
      </c>
      <c r="J3" s="211"/>
      <c r="K3" s="211" t="s">
        <v>8</v>
      </c>
      <c r="L3" s="217" t="s">
        <v>9</v>
      </c>
    </row>
    <row r="4" spans="1:19" ht="11.25" customHeight="1" x14ac:dyDescent="0.15">
      <c r="A4" s="221"/>
      <c r="B4" s="222"/>
      <c r="C4" s="218"/>
      <c r="D4" s="218"/>
      <c r="E4" s="218"/>
      <c r="F4" s="218"/>
      <c r="G4" s="218"/>
      <c r="H4" s="218"/>
      <c r="I4" s="218"/>
      <c r="J4" s="212"/>
      <c r="K4" s="212"/>
      <c r="L4" s="218"/>
    </row>
    <row r="5" spans="1:19" ht="15" customHeight="1" x14ac:dyDescent="0.15">
      <c r="A5" s="223" t="s">
        <v>337</v>
      </c>
      <c r="B5" s="224"/>
      <c r="C5" s="213" t="s">
        <v>338</v>
      </c>
      <c r="D5" s="215" t="s">
        <v>339</v>
      </c>
      <c r="E5" s="215" t="s">
        <v>340</v>
      </c>
      <c r="F5" s="215" t="s">
        <v>341</v>
      </c>
      <c r="G5" s="215" t="s">
        <v>342</v>
      </c>
      <c r="H5" s="215" t="s">
        <v>343</v>
      </c>
      <c r="I5" s="215" t="s">
        <v>344</v>
      </c>
      <c r="J5" s="48"/>
      <c r="K5" s="134" t="s">
        <v>345</v>
      </c>
      <c r="L5" s="215" t="s">
        <v>346</v>
      </c>
    </row>
    <row r="6" spans="1:19" ht="18.75" customHeight="1" x14ac:dyDescent="0.15">
      <c r="A6" s="225"/>
      <c r="B6" s="226"/>
      <c r="C6" s="214"/>
      <c r="D6" s="216"/>
      <c r="E6" s="216"/>
      <c r="F6" s="216"/>
      <c r="G6" s="216"/>
      <c r="H6" s="216"/>
      <c r="I6" s="216"/>
      <c r="J6" s="48"/>
      <c r="K6" s="134" t="s">
        <v>182</v>
      </c>
      <c r="L6" s="216"/>
    </row>
    <row r="7" spans="1:19" ht="15.75" customHeight="1" x14ac:dyDescent="0.15">
      <c r="A7" s="45">
        <v>0</v>
      </c>
      <c r="B7" s="12">
        <v>50</v>
      </c>
      <c r="C7" s="126">
        <v>0</v>
      </c>
      <c r="D7" s="126">
        <v>0</v>
      </c>
      <c r="E7" s="126">
        <v>0</v>
      </c>
      <c r="F7" s="126">
        <v>0</v>
      </c>
      <c r="G7" s="126">
        <v>0</v>
      </c>
      <c r="H7" s="126">
        <v>0</v>
      </c>
      <c r="I7" s="126">
        <v>0</v>
      </c>
      <c r="J7" s="49"/>
      <c r="K7" s="47">
        <v>1</v>
      </c>
      <c r="L7" s="126">
        <v>0</v>
      </c>
      <c r="N7" s="26"/>
      <c r="O7" s="26"/>
      <c r="P7" s="26"/>
      <c r="Q7" s="26"/>
      <c r="R7" s="26"/>
      <c r="S7" s="26"/>
    </row>
    <row r="8" spans="1:19" ht="15.75" customHeight="1" x14ac:dyDescent="0.15">
      <c r="A8" s="45">
        <v>51</v>
      </c>
      <c r="B8" s="12">
        <v>100</v>
      </c>
      <c r="C8" s="126">
        <v>0</v>
      </c>
      <c r="D8" s="126">
        <v>0</v>
      </c>
      <c r="E8" s="126">
        <v>0</v>
      </c>
      <c r="F8" s="126">
        <v>0</v>
      </c>
      <c r="G8" s="126">
        <v>0</v>
      </c>
      <c r="H8" s="126">
        <v>0</v>
      </c>
      <c r="I8" s="126">
        <v>0</v>
      </c>
      <c r="J8" s="49"/>
      <c r="K8" s="47">
        <v>1</v>
      </c>
      <c r="N8" s="26"/>
      <c r="O8" s="26"/>
      <c r="P8" s="26"/>
      <c r="Q8" s="26"/>
      <c r="R8" s="26"/>
      <c r="S8" s="26"/>
    </row>
    <row r="9" spans="1:19" ht="15.75" customHeight="1" x14ac:dyDescent="0.15">
      <c r="A9" s="45">
        <v>101</v>
      </c>
      <c r="B9" s="12">
        <v>200</v>
      </c>
      <c r="C9" s="126">
        <v>0</v>
      </c>
      <c r="D9" s="126">
        <v>0</v>
      </c>
      <c r="E9" s="126">
        <v>0</v>
      </c>
      <c r="F9" s="126">
        <v>0</v>
      </c>
      <c r="G9" s="126">
        <v>0</v>
      </c>
      <c r="H9" s="126">
        <v>0</v>
      </c>
      <c r="I9" s="126">
        <v>0</v>
      </c>
      <c r="J9" s="49"/>
      <c r="K9" s="47">
        <v>1</v>
      </c>
      <c r="N9" s="26"/>
      <c r="O9" s="26"/>
      <c r="P9" s="26"/>
      <c r="Q9" s="26"/>
      <c r="R9" s="26"/>
      <c r="S9" s="26"/>
    </row>
    <row r="10" spans="1:19" ht="15.75" customHeight="1" x14ac:dyDescent="0.15">
      <c r="A10" s="45">
        <v>201</v>
      </c>
      <c r="B10" s="12">
        <v>300</v>
      </c>
      <c r="C10" s="126">
        <v>0</v>
      </c>
      <c r="D10" s="126">
        <v>0</v>
      </c>
      <c r="E10" s="126">
        <v>0</v>
      </c>
      <c r="F10" s="126">
        <v>0</v>
      </c>
      <c r="G10" s="126">
        <v>0</v>
      </c>
      <c r="H10" s="126">
        <v>0</v>
      </c>
      <c r="I10" s="126">
        <v>0</v>
      </c>
      <c r="J10" s="49"/>
      <c r="K10" s="47">
        <v>1</v>
      </c>
      <c r="N10" s="26"/>
      <c r="O10" s="26"/>
      <c r="P10" s="26"/>
      <c r="Q10" s="26"/>
      <c r="R10" s="26"/>
      <c r="S10" s="26"/>
    </row>
    <row r="11" spans="1:19" ht="15.75" customHeight="1" x14ac:dyDescent="0.15">
      <c r="A11" s="45">
        <v>301</v>
      </c>
      <c r="B11" s="12">
        <v>400</v>
      </c>
      <c r="C11" s="126">
        <v>0</v>
      </c>
      <c r="D11" s="126">
        <v>0</v>
      </c>
      <c r="E11" s="126">
        <v>0</v>
      </c>
      <c r="F11" s="126">
        <v>0</v>
      </c>
      <c r="G11" s="126">
        <v>0</v>
      </c>
      <c r="H11" s="126">
        <v>0</v>
      </c>
      <c r="I11" s="126">
        <v>0</v>
      </c>
      <c r="J11" s="49"/>
      <c r="K11" s="47">
        <v>1</v>
      </c>
      <c r="N11" s="26"/>
      <c r="O11" s="26"/>
      <c r="P11" s="26"/>
      <c r="Q11" s="26"/>
      <c r="R11" s="26"/>
      <c r="S11" s="26"/>
    </row>
    <row r="12" spans="1:19" ht="15.75" customHeight="1" x14ac:dyDescent="0.15">
      <c r="A12" s="45">
        <v>401</v>
      </c>
      <c r="B12" s="12">
        <v>500</v>
      </c>
      <c r="C12" s="126">
        <v>0</v>
      </c>
      <c r="D12" s="126">
        <v>0</v>
      </c>
      <c r="E12" s="126">
        <v>0</v>
      </c>
      <c r="F12" s="126">
        <v>0</v>
      </c>
      <c r="G12" s="126">
        <v>0</v>
      </c>
      <c r="H12" s="126">
        <v>0</v>
      </c>
      <c r="I12" s="126">
        <v>0</v>
      </c>
      <c r="J12" s="49"/>
      <c r="K12" s="47">
        <v>1</v>
      </c>
      <c r="N12" s="26"/>
      <c r="O12" s="26"/>
      <c r="P12" s="26"/>
      <c r="Q12" s="26"/>
      <c r="R12" s="26"/>
      <c r="S12" s="26"/>
    </row>
    <row r="13" spans="1:19" ht="15.75" customHeight="1" x14ac:dyDescent="0.15">
      <c r="A13" s="45">
        <v>501</v>
      </c>
      <c r="B13" s="12">
        <v>600</v>
      </c>
      <c r="C13" s="126">
        <v>0</v>
      </c>
      <c r="D13" s="126">
        <v>0</v>
      </c>
      <c r="E13" s="126">
        <v>0</v>
      </c>
      <c r="F13" s="126">
        <v>0</v>
      </c>
      <c r="G13" s="126">
        <v>0</v>
      </c>
      <c r="H13" s="126">
        <v>0</v>
      </c>
      <c r="I13" s="126">
        <v>0</v>
      </c>
      <c r="J13" s="49"/>
      <c r="K13" s="47">
        <v>2</v>
      </c>
      <c r="N13" s="26"/>
      <c r="O13" s="26"/>
      <c r="P13" s="26"/>
      <c r="Q13" s="26"/>
      <c r="R13" s="26"/>
      <c r="S13" s="26"/>
    </row>
    <row r="14" spans="1:19" ht="15.75" customHeight="1" x14ac:dyDescent="0.15">
      <c r="A14" s="45">
        <v>601</v>
      </c>
      <c r="B14" s="12">
        <v>700</v>
      </c>
      <c r="C14" s="126">
        <v>0</v>
      </c>
      <c r="D14" s="126">
        <v>0</v>
      </c>
      <c r="E14" s="126">
        <v>0</v>
      </c>
      <c r="F14" s="126">
        <v>0</v>
      </c>
      <c r="G14" s="126">
        <v>0</v>
      </c>
      <c r="H14" s="126">
        <v>0</v>
      </c>
      <c r="I14" s="126">
        <v>0</v>
      </c>
      <c r="J14" s="49"/>
      <c r="K14" s="47">
        <v>2</v>
      </c>
      <c r="N14" s="26"/>
      <c r="O14" s="26"/>
      <c r="P14" s="26"/>
      <c r="Q14" s="26"/>
      <c r="R14" s="26"/>
      <c r="S14" s="26"/>
    </row>
    <row r="15" spans="1:19" ht="15.75" customHeight="1" x14ac:dyDescent="0.15">
      <c r="A15" s="45">
        <v>701</v>
      </c>
      <c r="B15" s="12">
        <v>800</v>
      </c>
      <c r="C15" s="126">
        <v>0</v>
      </c>
      <c r="D15" s="126">
        <v>0</v>
      </c>
      <c r="E15" s="126">
        <v>0</v>
      </c>
      <c r="F15" s="126">
        <v>0</v>
      </c>
      <c r="G15" s="126">
        <v>0</v>
      </c>
      <c r="H15" s="126">
        <v>0</v>
      </c>
      <c r="I15" s="126">
        <v>0</v>
      </c>
      <c r="J15" s="49"/>
      <c r="K15" s="47">
        <v>2</v>
      </c>
      <c r="N15" s="26"/>
      <c r="O15" s="26"/>
      <c r="P15" s="26"/>
      <c r="Q15" s="26"/>
      <c r="R15" s="26"/>
      <c r="S15" s="26"/>
    </row>
    <row r="16" spans="1:19" ht="15.75" customHeight="1" x14ac:dyDescent="0.15">
      <c r="A16" s="45">
        <v>801</v>
      </c>
      <c r="B16" s="12">
        <v>900</v>
      </c>
      <c r="C16" s="126">
        <v>0</v>
      </c>
      <c r="D16" s="126">
        <v>0</v>
      </c>
      <c r="E16" s="126">
        <v>0</v>
      </c>
      <c r="F16" s="126">
        <v>0</v>
      </c>
      <c r="G16" s="126">
        <v>0</v>
      </c>
      <c r="H16" s="126">
        <v>0</v>
      </c>
      <c r="I16" s="126">
        <v>0</v>
      </c>
      <c r="J16" s="49"/>
      <c r="K16" s="47">
        <v>2</v>
      </c>
      <c r="N16" s="26"/>
      <c r="O16" s="26"/>
      <c r="P16" s="26"/>
      <c r="Q16" s="26"/>
      <c r="R16" s="26"/>
      <c r="S16" s="26"/>
    </row>
    <row r="17" spans="1:19" ht="15.75" customHeight="1" x14ac:dyDescent="0.15">
      <c r="A17" s="45">
        <v>901</v>
      </c>
      <c r="B17" s="12">
        <v>1000</v>
      </c>
      <c r="C17" s="126">
        <v>0</v>
      </c>
      <c r="D17" s="126">
        <v>0</v>
      </c>
      <c r="E17" s="126">
        <v>0</v>
      </c>
      <c r="F17" s="126">
        <v>0</v>
      </c>
      <c r="G17" s="126">
        <v>0</v>
      </c>
      <c r="H17" s="126">
        <v>0</v>
      </c>
      <c r="I17" s="126">
        <v>0</v>
      </c>
      <c r="J17" s="49"/>
      <c r="K17" s="47">
        <v>2</v>
      </c>
      <c r="N17" s="26"/>
      <c r="O17" s="26"/>
      <c r="P17" s="26"/>
      <c r="Q17" s="26"/>
      <c r="R17" s="26"/>
      <c r="S17" s="26"/>
    </row>
    <row r="18" spans="1:19" ht="15.75" customHeight="1" x14ac:dyDescent="0.15">
      <c r="A18" s="45">
        <v>1001</v>
      </c>
      <c r="B18" s="12">
        <v>1100</v>
      </c>
      <c r="C18" s="126">
        <v>0</v>
      </c>
      <c r="D18" s="126">
        <v>0</v>
      </c>
      <c r="E18" s="126">
        <v>0</v>
      </c>
      <c r="F18" s="126">
        <v>0</v>
      </c>
      <c r="G18" s="126">
        <v>0</v>
      </c>
      <c r="H18" s="126">
        <v>0</v>
      </c>
      <c r="I18" s="126">
        <v>0</v>
      </c>
      <c r="J18" s="49"/>
      <c r="K18" s="47">
        <v>3</v>
      </c>
      <c r="N18" s="26"/>
      <c r="O18" s="26"/>
      <c r="P18" s="26"/>
      <c r="Q18" s="26"/>
      <c r="R18" s="26"/>
      <c r="S18" s="26"/>
    </row>
    <row r="19" spans="1:19" ht="15.75" customHeight="1" x14ac:dyDescent="0.15">
      <c r="A19" s="45">
        <v>1101</v>
      </c>
      <c r="B19" s="12">
        <v>1200</v>
      </c>
      <c r="C19" s="126">
        <v>0</v>
      </c>
      <c r="D19" s="126">
        <v>0</v>
      </c>
      <c r="E19" s="126">
        <v>0</v>
      </c>
      <c r="F19" s="126">
        <v>0</v>
      </c>
      <c r="G19" s="126">
        <v>0</v>
      </c>
      <c r="H19" s="126">
        <v>0</v>
      </c>
      <c r="I19" s="126">
        <v>0</v>
      </c>
      <c r="J19" s="49"/>
      <c r="K19" s="47">
        <v>3</v>
      </c>
      <c r="N19" s="26"/>
      <c r="O19" s="26"/>
      <c r="P19" s="26"/>
      <c r="Q19" s="26"/>
      <c r="R19" s="26"/>
      <c r="S19" s="26"/>
    </row>
    <row r="20" spans="1:19" ht="15.75" customHeight="1" x14ac:dyDescent="0.15">
      <c r="A20" s="45">
        <v>1201</v>
      </c>
      <c r="B20" s="12">
        <v>1300</v>
      </c>
      <c r="C20" s="126">
        <v>0</v>
      </c>
      <c r="D20" s="126">
        <v>0</v>
      </c>
      <c r="E20" s="126">
        <v>0</v>
      </c>
      <c r="F20" s="126">
        <v>0</v>
      </c>
      <c r="G20" s="126">
        <v>0</v>
      </c>
      <c r="H20" s="126">
        <v>0</v>
      </c>
      <c r="I20" s="126">
        <v>0</v>
      </c>
      <c r="J20" s="49"/>
      <c r="K20" s="47">
        <v>3</v>
      </c>
      <c r="N20" s="26"/>
      <c r="O20" s="26"/>
      <c r="P20" s="26"/>
      <c r="Q20" s="26"/>
      <c r="R20" s="26"/>
      <c r="S20" s="26"/>
    </row>
    <row r="21" spans="1:19" ht="15.75" customHeight="1" x14ac:dyDescent="0.15">
      <c r="A21" s="45">
        <v>1301</v>
      </c>
      <c r="B21" s="12">
        <v>1400</v>
      </c>
      <c r="C21" s="126">
        <v>0</v>
      </c>
      <c r="D21" s="126">
        <v>0</v>
      </c>
      <c r="E21" s="126">
        <v>0</v>
      </c>
      <c r="F21" s="126">
        <v>0</v>
      </c>
      <c r="G21" s="126">
        <v>0</v>
      </c>
      <c r="H21" s="126">
        <v>0</v>
      </c>
      <c r="I21" s="126">
        <v>0</v>
      </c>
      <c r="J21" s="49"/>
      <c r="K21" s="47">
        <v>3</v>
      </c>
      <c r="N21" s="26"/>
      <c r="O21" s="26"/>
      <c r="P21" s="26"/>
      <c r="Q21" s="26"/>
      <c r="R21" s="26"/>
      <c r="S21" s="26"/>
    </row>
    <row r="22" spans="1:19" ht="15.75" customHeight="1" x14ac:dyDescent="0.15">
      <c r="A22" s="45">
        <v>1401</v>
      </c>
      <c r="B22" s="12">
        <v>1500</v>
      </c>
      <c r="C22" s="126">
        <v>0</v>
      </c>
      <c r="D22" s="126">
        <v>0</v>
      </c>
      <c r="E22" s="126">
        <v>0</v>
      </c>
      <c r="F22" s="126">
        <v>0</v>
      </c>
      <c r="G22" s="126">
        <v>0</v>
      </c>
      <c r="H22" s="126">
        <v>0</v>
      </c>
      <c r="I22" s="126">
        <v>0</v>
      </c>
      <c r="J22" s="49"/>
      <c r="K22" s="47">
        <v>3</v>
      </c>
      <c r="N22" s="26"/>
      <c r="O22" s="26"/>
      <c r="P22" s="26"/>
      <c r="Q22" s="26"/>
      <c r="R22" s="26"/>
      <c r="S22" s="26"/>
    </row>
    <row r="23" spans="1:19" ht="15.75" customHeight="1" x14ac:dyDescent="0.15">
      <c r="A23" s="45">
        <v>1501</v>
      </c>
      <c r="B23" s="12">
        <v>1600</v>
      </c>
      <c r="C23" s="126">
        <v>0</v>
      </c>
      <c r="D23" s="126">
        <v>0</v>
      </c>
      <c r="E23" s="126">
        <v>0</v>
      </c>
      <c r="F23" s="126">
        <v>0</v>
      </c>
      <c r="G23" s="126">
        <v>0</v>
      </c>
      <c r="H23" s="126">
        <v>0</v>
      </c>
      <c r="I23" s="126">
        <v>0</v>
      </c>
      <c r="J23" s="49"/>
      <c r="K23" s="47">
        <v>4</v>
      </c>
      <c r="N23" s="26"/>
      <c r="O23" s="26"/>
      <c r="P23" s="26"/>
      <c r="Q23" s="26"/>
      <c r="R23" s="26"/>
      <c r="S23" s="26"/>
    </row>
    <row r="24" spans="1:19" ht="15.75" customHeight="1" x14ac:dyDescent="0.15">
      <c r="A24" s="45">
        <v>1601</v>
      </c>
      <c r="B24" s="12">
        <v>1700</v>
      </c>
      <c r="C24" s="126">
        <v>0</v>
      </c>
      <c r="D24" s="126">
        <v>0</v>
      </c>
      <c r="E24" s="126">
        <v>0</v>
      </c>
      <c r="F24" s="126">
        <v>0</v>
      </c>
      <c r="G24" s="126">
        <v>0</v>
      </c>
      <c r="H24" s="126">
        <v>0</v>
      </c>
      <c r="I24" s="126">
        <v>0</v>
      </c>
      <c r="J24" s="49"/>
      <c r="K24" s="47">
        <v>4</v>
      </c>
      <c r="N24" s="26"/>
      <c r="O24" s="26"/>
      <c r="P24" s="26"/>
      <c r="Q24" s="26"/>
      <c r="R24" s="26"/>
      <c r="S24" s="26"/>
    </row>
    <row r="25" spans="1:19" ht="15.75" customHeight="1" x14ac:dyDescent="0.15">
      <c r="A25" s="45">
        <v>1701</v>
      </c>
      <c r="B25" s="12">
        <v>1800</v>
      </c>
      <c r="C25" s="126">
        <v>0</v>
      </c>
      <c r="D25" s="126">
        <v>0</v>
      </c>
      <c r="E25" s="126">
        <v>0</v>
      </c>
      <c r="F25" s="126">
        <v>0</v>
      </c>
      <c r="G25" s="126">
        <v>0</v>
      </c>
      <c r="H25" s="126">
        <v>0</v>
      </c>
      <c r="I25" s="126">
        <v>0</v>
      </c>
      <c r="J25" s="49"/>
      <c r="K25" s="47">
        <v>4</v>
      </c>
      <c r="N25" s="26"/>
      <c r="O25" s="26"/>
      <c r="P25" s="26"/>
      <c r="Q25" s="26"/>
      <c r="R25" s="26"/>
      <c r="S25" s="26"/>
    </row>
    <row r="26" spans="1:19" ht="15.75" customHeight="1" x14ac:dyDescent="0.15">
      <c r="A26" s="45">
        <v>1801</v>
      </c>
      <c r="B26" s="12">
        <v>1900</v>
      </c>
      <c r="C26" s="126">
        <v>0</v>
      </c>
      <c r="D26" s="126">
        <v>0</v>
      </c>
      <c r="E26" s="126">
        <v>0</v>
      </c>
      <c r="F26" s="126">
        <v>0</v>
      </c>
      <c r="G26" s="126">
        <v>0</v>
      </c>
      <c r="H26" s="126">
        <v>0</v>
      </c>
      <c r="I26" s="126">
        <v>0</v>
      </c>
      <c r="J26" s="49"/>
      <c r="K26" s="47">
        <v>4</v>
      </c>
      <c r="N26" s="26"/>
      <c r="O26" s="26"/>
      <c r="P26" s="26"/>
      <c r="Q26" s="26"/>
      <c r="R26" s="26"/>
      <c r="S26" s="26"/>
    </row>
    <row r="27" spans="1:19" ht="15.75" customHeight="1" x14ac:dyDescent="0.15">
      <c r="A27" s="45">
        <v>1901</v>
      </c>
      <c r="B27" s="12">
        <v>2000</v>
      </c>
      <c r="C27" s="126">
        <v>0</v>
      </c>
      <c r="D27" s="126">
        <v>0</v>
      </c>
      <c r="E27" s="126">
        <v>0</v>
      </c>
      <c r="F27" s="126">
        <v>0</v>
      </c>
      <c r="G27" s="126">
        <v>0</v>
      </c>
      <c r="H27" s="126">
        <v>0</v>
      </c>
      <c r="I27" s="126">
        <v>0</v>
      </c>
      <c r="J27" s="49"/>
      <c r="K27" s="47">
        <v>5</v>
      </c>
      <c r="N27" s="26"/>
      <c r="O27" s="26"/>
      <c r="P27" s="26"/>
      <c r="Q27" s="26"/>
      <c r="R27" s="26"/>
      <c r="S27" s="26"/>
    </row>
    <row r="28" spans="1:19" ht="15.75" customHeight="1" x14ac:dyDescent="0.15">
      <c r="A28" s="45">
        <v>2001</v>
      </c>
      <c r="B28" s="12">
        <v>2100</v>
      </c>
      <c r="C28" s="126">
        <v>0</v>
      </c>
      <c r="D28" s="126">
        <v>0</v>
      </c>
      <c r="E28" s="126">
        <v>0</v>
      </c>
      <c r="F28" s="126">
        <v>0</v>
      </c>
      <c r="G28" s="126">
        <v>0</v>
      </c>
      <c r="H28" s="126">
        <v>0</v>
      </c>
      <c r="I28" s="126">
        <v>0</v>
      </c>
      <c r="J28" s="49"/>
      <c r="K28" s="47">
        <v>5</v>
      </c>
      <c r="N28" s="26"/>
      <c r="O28" s="26"/>
      <c r="P28" s="26"/>
      <c r="Q28" s="26"/>
      <c r="R28" s="26"/>
      <c r="S28" s="26"/>
    </row>
    <row r="29" spans="1:19" ht="15.75" customHeight="1" x14ac:dyDescent="0.15">
      <c r="A29" s="45">
        <v>2101</v>
      </c>
      <c r="B29" s="12">
        <v>2200</v>
      </c>
      <c r="C29" s="126">
        <v>0</v>
      </c>
      <c r="D29" s="126">
        <v>0</v>
      </c>
      <c r="E29" s="126">
        <v>0</v>
      </c>
      <c r="F29" s="126">
        <v>0</v>
      </c>
      <c r="G29" s="126">
        <v>0</v>
      </c>
      <c r="H29" s="126">
        <v>0</v>
      </c>
      <c r="I29" s="126">
        <v>0</v>
      </c>
      <c r="J29" s="49"/>
      <c r="K29" s="47">
        <v>5</v>
      </c>
      <c r="N29" s="26"/>
      <c r="O29" s="26"/>
      <c r="P29" s="26"/>
      <c r="Q29" s="26"/>
      <c r="R29" s="26"/>
      <c r="S29" s="26"/>
    </row>
    <row r="30" spans="1:19" ht="15.75" customHeight="1" x14ac:dyDescent="0.15">
      <c r="A30" s="45">
        <v>2201</v>
      </c>
      <c r="B30" s="12">
        <v>2300</v>
      </c>
      <c r="C30" s="126">
        <v>0</v>
      </c>
      <c r="D30" s="126">
        <v>0</v>
      </c>
      <c r="E30" s="126">
        <v>0</v>
      </c>
      <c r="F30" s="126">
        <v>0</v>
      </c>
      <c r="G30" s="126">
        <v>0</v>
      </c>
      <c r="H30" s="126">
        <v>0</v>
      </c>
      <c r="I30" s="126">
        <v>0</v>
      </c>
      <c r="J30" s="49"/>
      <c r="K30" s="47">
        <v>5</v>
      </c>
      <c r="N30" s="26"/>
      <c r="O30" s="26"/>
      <c r="P30" s="26"/>
      <c r="Q30" s="26"/>
      <c r="R30" s="26"/>
      <c r="S30" s="26"/>
    </row>
    <row r="31" spans="1:19" ht="15.75" customHeight="1" x14ac:dyDescent="0.15">
      <c r="A31" s="45">
        <v>2301</v>
      </c>
      <c r="B31" s="12">
        <v>2400</v>
      </c>
      <c r="C31" s="126">
        <v>0</v>
      </c>
      <c r="D31" s="126">
        <v>0</v>
      </c>
      <c r="E31" s="126">
        <v>0</v>
      </c>
      <c r="F31" s="126">
        <v>0</v>
      </c>
      <c r="G31" s="126">
        <v>0</v>
      </c>
      <c r="H31" s="126">
        <v>0</v>
      </c>
      <c r="I31" s="126">
        <v>0</v>
      </c>
      <c r="J31" s="49"/>
      <c r="K31" s="47">
        <v>5</v>
      </c>
      <c r="N31" s="26"/>
      <c r="O31" s="26"/>
      <c r="P31" s="26"/>
      <c r="Q31" s="26"/>
      <c r="R31" s="26"/>
      <c r="S31" s="26"/>
    </row>
    <row r="32" spans="1:19" ht="15.75" customHeight="1" x14ac:dyDescent="0.15">
      <c r="A32" s="45">
        <v>2401</v>
      </c>
      <c r="B32" s="12">
        <v>2500</v>
      </c>
      <c r="C32" s="126">
        <v>0</v>
      </c>
      <c r="D32" s="126">
        <v>0</v>
      </c>
      <c r="E32" s="126">
        <v>0</v>
      </c>
      <c r="F32" s="126">
        <v>0</v>
      </c>
      <c r="G32" s="126">
        <v>0</v>
      </c>
      <c r="H32" s="126">
        <v>0</v>
      </c>
      <c r="I32" s="126">
        <v>0</v>
      </c>
      <c r="J32" s="49"/>
      <c r="K32" s="47">
        <v>6</v>
      </c>
      <c r="N32" s="26"/>
      <c r="O32" s="26"/>
      <c r="P32" s="26"/>
      <c r="Q32" s="26"/>
      <c r="R32" s="26"/>
      <c r="S32" s="26"/>
    </row>
    <row r="33" spans="1:19" ht="15.75" customHeight="1" x14ac:dyDescent="0.15">
      <c r="A33" s="45">
        <v>2501</v>
      </c>
      <c r="B33" s="12">
        <v>2600</v>
      </c>
      <c r="C33" s="126">
        <v>0</v>
      </c>
      <c r="D33" s="126">
        <v>0</v>
      </c>
      <c r="E33" s="126">
        <v>0</v>
      </c>
      <c r="F33" s="126">
        <v>0</v>
      </c>
      <c r="G33" s="126">
        <v>0</v>
      </c>
      <c r="H33" s="126">
        <v>0</v>
      </c>
      <c r="I33" s="126">
        <v>0</v>
      </c>
      <c r="J33" s="49"/>
      <c r="K33" s="47">
        <v>6</v>
      </c>
      <c r="N33" s="26"/>
      <c r="O33" s="26"/>
      <c r="P33" s="26"/>
      <c r="Q33" s="26"/>
      <c r="R33" s="26"/>
      <c r="S33" s="26"/>
    </row>
    <row r="34" spans="1:19" ht="15.75" customHeight="1" x14ac:dyDescent="0.15">
      <c r="A34" s="45">
        <v>2601</v>
      </c>
      <c r="B34" s="12">
        <v>2700</v>
      </c>
      <c r="C34" s="126">
        <v>0</v>
      </c>
      <c r="D34" s="126">
        <v>0</v>
      </c>
      <c r="E34" s="126">
        <v>0</v>
      </c>
      <c r="F34" s="126">
        <v>0</v>
      </c>
      <c r="G34" s="126">
        <v>0</v>
      </c>
      <c r="H34" s="126">
        <v>0</v>
      </c>
      <c r="I34" s="126">
        <v>0</v>
      </c>
      <c r="J34" s="49"/>
      <c r="K34" s="47">
        <v>6</v>
      </c>
      <c r="N34" s="26"/>
      <c r="O34" s="26"/>
      <c r="P34" s="26"/>
      <c r="Q34" s="26"/>
      <c r="R34" s="26"/>
      <c r="S34" s="26"/>
    </row>
    <row r="35" spans="1:19" ht="15.75" customHeight="1" x14ac:dyDescent="0.15">
      <c r="A35" s="45">
        <v>2701</v>
      </c>
      <c r="B35" s="12">
        <v>2800</v>
      </c>
      <c r="C35" s="126">
        <v>0</v>
      </c>
      <c r="D35" s="126">
        <v>0</v>
      </c>
      <c r="E35" s="126">
        <v>0</v>
      </c>
      <c r="F35" s="126">
        <v>0</v>
      </c>
      <c r="G35" s="126">
        <v>0</v>
      </c>
      <c r="H35" s="126">
        <v>0</v>
      </c>
      <c r="I35" s="126">
        <v>0</v>
      </c>
      <c r="J35" s="49"/>
      <c r="K35" s="47">
        <v>6</v>
      </c>
      <c r="N35" s="26"/>
      <c r="O35" s="26"/>
      <c r="P35" s="26"/>
      <c r="Q35" s="26"/>
      <c r="R35" s="26"/>
      <c r="S35" s="26"/>
    </row>
    <row r="36" spans="1:19" ht="15.75" customHeight="1" x14ac:dyDescent="0.15">
      <c r="A36" s="45">
        <v>2801</v>
      </c>
      <c r="B36" s="12">
        <v>2900</v>
      </c>
      <c r="C36" s="126">
        <v>0</v>
      </c>
      <c r="D36" s="126">
        <v>0</v>
      </c>
      <c r="E36" s="126">
        <v>0</v>
      </c>
      <c r="F36" s="126">
        <v>0</v>
      </c>
      <c r="G36" s="126">
        <v>0</v>
      </c>
      <c r="H36" s="126">
        <v>0</v>
      </c>
      <c r="I36" s="126">
        <v>0</v>
      </c>
      <c r="J36" s="49"/>
      <c r="K36" s="47">
        <v>6</v>
      </c>
      <c r="N36" s="26"/>
      <c r="O36" s="26"/>
      <c r="P36" s="26"/>
      <c r="Q36" s="26"/>
      <c r="R36" s="26"/>
      <c r="S36" s="26"/>
    </row>
    <row r="37" spans="1:19" ht="15.75" customHeight="1" x14ac:dyDescent="0.15">
      <c r="A37" s="45">
        <v>2901</v>
      </c>
      <c r="B37" s="12">
        <v>3000</v>
      </c>
      <c r="C37" s="126">
        <v>0</v>
      </c>
      <c r="D37" s="126">
        <v>0</v>
      </c>
      <c r="E37" s="126">
        <v>0</v>
      </c>
      <c r="F37" s="126">
        <v>0</v>
      </c>
      <c r="G37" s="126">
        <v>0</v>
      </c>
      <c r="H37" s="126">
        <v>0</v>
      </c>
      <c r="I37" s="126">
        <v>0</v>
      </c>
      <c r="J37" s="49"/>
      <c r="K37" s="47">
        <v>7</v>
      </c>
      <c r="N37" s="26"/>
      <c r="O37" s="26"/>
      <c r="P37" s="26"/>
      <c r="Q37" s="26"/>
      <c r="R37" s="26"/>
      <c r="S37" s="26"/>
    </row>
    <row r="38" spans="1:19" ht="15.75" customHeight="1" x14ac:dyDescent="0.15">
      <c r="A38" s="45">
        <v>3001</v>
      </c>
      <c r="B38" s="12">
        <v>3100</v>
      </c>
      <c r="C38" s="126">
        <v>0</v>
      </c>
      <c r="D38" s="126">
        <v>0</v>
      </c>
      <c r="E38" s="126">
        <v>0</v>
      </c>
      <c r="F38" s="126">
        <v>0</v>
      </c>
      <c r="G38" s="126">
        <v>0</v>
      </c>
      <c r="H38" s="126">
        <v>0</v>
      </c>
      <c r="I38" s="126">
        <v>0</v>
      </c>
      <c r="J38" s="49"/>
      <c r="K38" s="47">
        <v>7</v>
      </c>
      <c r="N38" s="26"/>
      <c r="O38" s="26"/>
      <c r="P38" s="26"/>
      <c r="Q38" s="26"/>
      <c r="R38" s="26"/>
      <c r="S38" s="26"/>
    </row>
    <row r="39" spans="1:19" ht="15.75" customHeight="1" x14ac:dyDescent="0.15">
      <c r="A39" s="45">
        <v>3101</v>
      </c>
      <c r="B39" s="12">
        <v>3200</v>
      </c>
      <c r="C39" s="126">
        <v>0</v>
      </c>
      <c r="D39" s="126">
        <v>0</v>
      </c>
      <c r="E39" s="126">
        <v>0</v>
      </c>
      <c r="F39" s="126">
        <v>0</v>
      </c>
      <c r="G39" s="126">
        <v>0</v>
      </c>
      <c r="H39" s="126">
        <v>0</v>
      </c>
      <c r="I39" s="126">
        <v>0</v>
      </c>
      <c r="J39" s="49"/>
      <c r="K39" s="47">
        <v>7</v>
      </c>
      <c r="N39" s="26"/>
      <c r="O39" s="26"/>
      <c r="P39" s="26"/>
      <c r="Q39" s="26"/>
      <c r="R39" s="26"/>
      <c r="S39" s="26"/>
    </row>
    <row r="40" spans="1:19" ht="15.75" customHeight="1" x14ac:dyDescent="0.15">
      <c r="A40" s="45">
        <v>3201</v>
      </c>
      <c r="B40" s="12">
        <v>3300</v>
      </c>
      <c r="C40" s="126">
        <v>0</v>
      </c>
      <c r="D40" s="126">
        <v>0</v>
      </c>
      <c r="E40" s="126">
        <v>0</v>
      </c>
      <c r="F40" s="126">
        <v>0</v>
      </c>
      <c r="G40" s="126">
        <v>0</v>
      </c>
      <c r="H40" s="126">
        <v>0</v>
      </c>
      <c r="I40" s="126">
        <v>0</v>
      </c>
      <c r="J40" s="49"/>
      <c r="K40" s="47">
        <v>7</v>
      </c>
      <c r="N40" s="26"/>
      <c r="O40" s="26"/>
      <c r="P40" s="26"/>
      <c r="Q40" s="26"/>
      <c r="R40" s="26"/>
      <c r="S40" s="26"/>
    </row>
    <row r="41" spans="1:19" ht="15.75" customHeight="1" x14ac:dyDescent="0.15">
      <c r="A41" s="45">
        <v>3301</v>
      </c>
      <c r="B41" s="12">
        <v>3400</v>
      </c>
      <c r="C41" s="126">
        <v>0</v>
      </c>
      <c r="D41" s="126">
        <v>0</v>
      </c>
      <c r="E41" s="126">
        <v>0</v>
      </c>
      <c r="F41" s="126">
        <v>0</v>
      </c>
      <c r="G41" s="126">
        <v>0</v>
      </c>
      <c r="H41" s="126">
        <v>0</v>
      </c>
      <c r="I41" s="126">
        <v>0</v>
      </c>
      <c r="J41" s="49"/>
      <c r="K41" s="47">
        <v>7</v>
      </c>
      <c r="N41" s="26"/>
      <c r="O41" s="26"/>
      <c r="P41" s="26"/>
      <c r="Q41" s="26"/>
      <c r="R41" s="26"/>
      <c r="S41" s="26"/>
    </row>
    <row r="42" spans="1:19" ht="15.75" customHeight="1" x14ac:dyDescent="0.15">
      <c r="A42" s="45">
        <v>3401</v>
      </c>
      <c r="B42" s="12">
        <v>3500</v>
      </c>
      <c r="C42" s="126">
        <v>0</v>
      </c>
      <c r="D42" s="126">
        <v>0</v>
      </c>
      <c r="E42" s="126">
        <v>0</v>
      </c>
      <c r="F42" s="126">
        <v>0</v>
      </c>
      <c r="G42" s="126">
        <v>0</v>
      </c>
      <c r="H42" s="126">
        <v>0</v>
      </c>
      <c r="I42" s="126">
        <v>0</v>
      </c>
      <c r="J42" s="49"/>
      <c r="K42" s="47">
        <v>8</v>
      </c>
      <c r="N42" s="26"/>
      <c r="O42" s="26"/>
      <c r="P42" s="26"/>
      <c r="Q42" s="26"/>
      <c r="R42" s="26"/>
      <c r="S42" s="26"/>
    </row>
    <row r="43" spans="1:19" ht="15.75" customHeight="1" x14ac:dyDescent="0.15">
      <c r="A43" s="45">
        <v>3501</v>
      </c>
      <c r="B43" s="12">
        <v>3600</v>
      </c>
      <c r="C43" s="126">
        <v>0</v>
      </c>
      <c r="D43" s="126">
        <v>0</v>
      </c>
      <c r="E43" s="126">
        <v>0</v>
      </c>
      <c r="F43" s="126">
        <v>0</v>
      </c>
      <c r="G43" s="126">
        <v>0</v>
      </c>
      <c r="H43" s="126">
        <v>0</v>
      </c>
      <c r="I43" s="126">
        <v>0</v>
      </c>
      <c r="J43" s="49"/>
      <c r="K43" s="47">
        <v>8</v>
      </c>
      <c r="N43" s="26"/>
      <c r="O43" s="26"/>
      <c r="P43" s="26"/>
      <c r="Q43" s="26"/>
      <c r="R43" s="26"/>
      <c r="S43" s="26"/>
    </row>
    <row r="44" spans="1:19" ht="15.75" customHeight="1" x14ac:dyDescent="0.15">
      <c r="A44" s="45">
        <v>3601</v>
      </c>
      <c r="B44" s="12">
        <v>3700</v>
      </c>
      <c r="C44" s="126">
        <v>0</v>
      </c>
      <c r="D44" s="126">
        <v>0</v>
      </c>
      <c r="E44" s="126">
        <v>0</v>
      </c>
      <c r="F44" s="126">
        <v>0</v>
      </c>
      <c r="G44" s="126">
        <v>0</v>
      </c>
      <c r="H44" s="126">
        <v>0</v>
      </c>
      <c r="I44" s="126">
        <v>0</v>
      </c>
      <c r="J44" s="49"/>
      <c r="K44" s="47">
        <v>8</v>
      </c>
      <c r="N44" s="26"/>
      <c r="O44" s="26"/>
      <c r="P44" s="26"/>
      <c r="Q44" s="26"/>
      <c r="R44" s="26"/>
      <c r="S44" s="26"/>
    </row>
    <row r="45" spans="1:19" ht="15.75" customHeight="1" x14ac:dyDescent="0.15">
      <c r="A45" s="45">
        <v>3701</v>
      </c>
      <c r="B45" s="12">
        <v>3800</v>
      </c>
      <c r="C45" s="126">
        <v>0</v>
      </c>
      <c r="D45" s="126">
        <v>0</v>
      </c>
      <c r="E45" s="126">
        <v>0</v>
      </c>
      <c r="F45" s="126">
        <v>0</v>
      </c>
      <c r="G45" s="126">
        <v>0</v>
      </c>
      <c r="H45" s="126">
        <v>0</v>
      </c>
      <c r="I45" s="126">
        <v>0</v>
      </c>
      <c r="J45" s="49"/>
      <c r="K45" s="47">
        <v>8</v>
      </c>
      <c r="N45" s="26"/>
      <c r="O45" s="26"/>
      <c r="P45" s="26"/>
      <c r="Q45" s="26"/>
      <c r="R45" s="26"/>
      <c r="S45" s="26"/>
    </row>
    <row r="46" spans="1:19" ht="15.75" customHeight="1" x14ac:dyDescent="0.15">
      <c r="A46" s="45">
        <v>3801</v>
      </c>
      <c r="B46" s="12">
        <v>3900</v>
      </c>
      <c r="C46" s="126">
        <v>0</v>
      </c>
      <c r="D46" s="126">
        <v>0</v>
      </c>
      <c r="E46" s="126">
        <v>0</v>
      </c>
      <c r="F46" s="126">
        <v>0</v>
      </c>
      <c r="G46" s="126">
        <v>0</v>
      </c>
      <c r="H46" s="126">
        <v>0</v>
      </c>
      <c r="I46" s="126">
        <v>0</v>
      </c>
      <c r="J46" s="49"/>
      <c r="K46" s="47">
        <v>8</v>
      </c>
      <c r="N46" s="26"/>
      <c r="O46" s="26"/>
      <c r="P46" s="26"/>
      <c r="Q46" s="26"/>
      <c r="R46" s="26"/>
      <c r="S46" s="26"/>
    </row>
    <row r="47" spans="1:19" ht="15.75" customHeight="1" x14ac:dyDescent="0.15">
      <c r="A47" s="45">
        <v>3901</v>
      </c>
      <c r="B47" s="12">
        <v>4000</v>
      </c>
      <c r="C47" s="126">
        <v>0</v>
      </c>
      <c r="D47" s="126">
        <v>0</v>
      </c>
      <c r="E47" s="126">
        <v>0</v>
      </c>
      <c r="F47" s="126">
        <v>0</v>
      </c>
      <c r="G47" s="126">
        <v>0</v>
      </c>
      <c r="H47" s="126">
        <v>0</v>
      </c>
      <c r="I47" s="126">
        <v>0</v>
      </c>
      <c r="J47" s="49"/>
      <c r="K47" s="47">
        <v>8</v>
      </c>
      <c r="N47" s="26"/>
      <c r="O47" s="26"/>
      <c r="P47" s="26"/>
      <c r="Q47" s="26"/>
      <c r="R47" s="26"/>
      <c r="S47" s="26"/>
    </row>
    <row r="49" spans="1:12" x14ac:dyDescent="0.15">
      <c r="A49" s="10" t="s">
        <v>191</v>
      </c>
      <c r="B49" s="10"/>
    </row>
    <row r="50" spans="1:12" x14ac:dyDescent="0.15">
      <c r="A50" s="6" t="s">
        <v>347</v>
      </c>
      <c r="B50" s="6"/>
    </row>
    <row r="51" spans="1:12" x14ac:dyDescent="0.15">
      <c r="A51" s="1" t="s">
        <v>348</v>
      </c>
      <c r="B51" s="6"/>
    </row>
    <row r="52" spans="1:12" x14ac:dyDescent="0.15">
      <c r="A52" s="1" t="s">
        <v>349</v>
      </c>
      <c r="B52" s="6"/>
    </row>
    <row r="53" spans="1:12" x14ac:dyDescent="0.15">
      <c r="A53" s="22" t="s">
        <v>350</v>
      </c>
      <c r="B53" s="6"/>
    </row>
    <row r="54" spans="1:12" x14ac:dyDescent="0.15">
      <c r="A54" s="22" t="s">
        <v>351</v>
      </c>
      <c r="B54" s="6"/>
    </row>
    <row r="56" spans="1:12" x14ac:dyDescent="0.15">
      <c r="A56" s="144" t="s">
        <v>316</v>
      </c>
      <c r="B56" s="144"/>
      <c r="C56" s="144"/>
      <c r="D56" s="144"/>
      <c r="E56" s="144"/>
      <c r="F56" s="144"/>
      <c r="G56" s="144"/>
      <c r="H56" s="144"/>
      <c r="I56" s="144"/>
      <c r="J56" s="144"/>
      <c r="K56" s="144"/>
    </row>
    <row r="57" spans="1:12" s="30" customFormat="1" x14ac:dyDescent="0.25">
      <c r="A57" s="145" t="s">
        <v>352</v>
      </c>
      <c r="B57" s="144"/>
      <c r="C57" s="144"/>
      <c r="D57" s="144"/>
      <c r="E57" s="144"/>
      <c r="F57" s="144"/>
      <c r="G57" s="144"/>
      <c r="H57" s="144"/>
      <c r="I57" s="144"/>
      <c r="J57" s="144"/>
      <c r="K57" s="144"/>
      <c r="L57" s="53"/>
    </row>
    <row r="58" spans="1:12" ht="48.75" customHeight="1" x14ac:dyDescent="0.15">
      <c r="A58" s="182" t="s">
        <v>353</v>
      </c>
      <c r="B58" s="182"/>
      <c r="C58" s="182"/>
      <c r="D58" s="182"/>
      <c r="E58" s="182"/>
      <c r="F58" s="182"/>
      <c r="G58" s="182"/>
      <c r="H58" s="182"/>
      <c r="I58" s="182"/>
      <c r="J58" s="182"/>
      <c r="K58" s="182"/>
    </row>
    <row r="59" spans="1:12" ht="15" customHeight="1" x14ac:dyDescent="0.15">
      <c r="A59" s="4" t="s">
        <v>354</v>
      </c>
    </row>
    <row r="60" spans="1:12" ht="15" customHeight="1" x14ac:dyDescent="0.15"/>
    <row r="61" spans="1:12" ht="15" customHeight="1" x14ac:dyDescent="0.15"/>
    <row r="62" spans="1:12" ht="15" customHeight="1" x14ac:dyDescent="0.15"/>
    <row r="63" spans="1:12" ht="15" customHeight="1" x14ac:dyDescent="0.15"/>
  </sheetData>
  <mergeCells count="22">
    <mergeCell ref="A58:K58"/>
    <mergeCell ref="L5:L6"/>
    <mergeCell ref="F3:F4"/>
    <mergeCell ref="G3:G4"/>
    <mergeCell ref="L3:L4"/>
    <mergeCell ref="I3:I4"/>
    <mergeCell ref="F5:F6"/>
    <mergeCell ref="G5:G6"/>
    <mergeCell ref="H3:H4"/>
    <mergeCell ref="J3:J4"/>
    <mergeCell ref="A2:C2"/>
    <mergeCell ref="K3:K4"/>
    <mergeCell ref="C5:C6"/>
    <mergeCell ref="H5:H6"/>
    <mergeCell ref="I5:I6"/>
    <mergeCell ref="E5:E6"/>
    <mergeCell ref="E3:E4"/>
    <mergeCell ref="C3:C4"/>
    <mergeCell ref="D3:D4"/>
    <mergeCell ref="D5:D6"/>
    <mergeCell ref="A3:B4"/>
    <mergeCell ref="A5:B6"/>
  </mergeCells>
  <phoneticPr fontId="0" type="noConversion"/>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7"/>
  <sheetViews>
    <sheetView topLeftCell="C1" zoomScaleNormal="100" workbookViewId="0">
      <selection activeCell="E13" sqref="E13"/>
    </sheetView>
  </sheetViews>
  <sheetFormatPr defaultRowHeight="11.25" x14ac:dyDescent="0.15"/>
  <cols>
    <col min="1" max="1" width="8.5703125" style="1" customWidth="1"/>
    <col min="2" max="2" width="39.140625" style="1" customWidth="1"/>
    <col min="3" max="3" width="22.85546875" style="1" customWidth="1"/>
    <col min="4" max="4" width="20.7109375" style="1" customWidth="1"/>
    <col min="5" max="5" width="18.5703125" style="4" customWidth="1"/>
    <col min="6" max="16384" width="9.140625" style="1"/>
  </cols>
  <sheetData>
    <row r="1" spans="1:7" s="10" customFormat="1" x14ac:dyDescent="0.15">
      <c r="A1" s="10" t="s">
        <v>295</v>
      </c>
      <c r="E1" s="55"/>
    </row>
    <row r="2" spans="1:7" x14ac:dyDescent="0.15">
      <c r="A2" s="35" t="s">
        <v>355</v>
      </c>
    </row>
    <row r="3" spans="1:7" ht="33" customHeight="1" x14ac:dyDescent="0.15">
      <c r="A3" s="67"/>
      <c r="B3" s="68"/>
      <c r="C3" s="227" t="s">
        <v>40</v>
      </c>
      <c r="D3" s="227"/>
      <c r="E3" s="69" t="s">
        <v>356</v>
      </c>
      <c r="F3" s="22"/>
    </row>
    <row r="4" spans="1:7" ht="22.5" customHeight="1" x14ac:dyDescent="0.15">
      <c r="A4" s="66">
        <v>1</v>
      </c>
      <c r="B4" s="62" t="s">
        <v>267</v>
      </c>
      <c r="C4" s="64"/>
      <c r="D4" s="64" t="s">
        <v>32</v>
      </c>
      <c r="E4" s="126">
        <v>0</v>
      </c>
      <c r="F4" s="22"/>
    </row>
    <row r="5" spans="1:7" ht="44.25" customHeight="1" x14ac:dyDescent="0.15">
      <c r="A5" s="66">
        <v>2</v>
      </c>
      <c r="B5" s="62" t="s">
        <v>41</v>
      </c>
      <c r="C5" s="64" t="s">
        <v>270</v>
      </c>
      <c r="D5" s="64" t="s">
        <v>256</v>
      </c>
      <c r="E5" s="126">
        <v>0</v>
      </c>
      <c r="F5" s="22"/>
      <c r="G5" s="65"/>
    </row>
    <row r="6" spans="1:7" ht="44.25" customHeight="1" x14ac:dyDescent="0.15">
      <c r="A6" s="70"/>
      <c r="B6" s="71"/>
      <c r="C6" s="72"/>
      <c r="D6" s="64" t="s">
        <v>257</v>
      </c>
      <c r="E6" s="126"/>
      <c r="F6" s="22"/>
      <c r="G6" s="65"/>
    </row>
    <row r="7" spans="1:7" ht="25.5" customHeight="1" x14ac:dyDescent="0.15">
      <c r="A7" s="70"/>
      <c r="B7" s="71"/>
      <c r="C7" s="72"/>
      <c r="D7" s="64" t="s">
        <v>42</v>
      </c>
      <c r="E7" s="126">
        <v>0</v>
      </c>
      <c r="F7" s="22"/>
      <c r="G7" s="65"/>
    </row>
    <row r="8" spans="1:7" ht="39.75" customHeight="1" x14ac:dyDescent="0.15">
      <c r="A8" s="70"/>
      <c r="B8" s="71"/>
      <c r="C8" s="64" t="s">
        <v>271</v>
      </c>
      <c r="D8" s="64" t="s">
        <v>254</v>
      </c>
      <c r="E8" s="126">
        <v>0</v>
      </c>
      <c r="F8" s="22"/>
    </row>
    <row r="9" spans="1:7" ht="39.75" customHeight="1" x14ac:dyDescent="0.15">
      <c r="A9" s="70"/>
      <c r="B9" s="71"/>
      <c r="C9" s="72"/>
      <c r="D9" s="64" t="s">
        <v>255</v>
      </c>
      <c r="E9" s="126"/>
      <c r="F9" s="22"/>
    </row>
    <row r="10" spans="1:7" ht="34.5" customHeight="1" x14ac:dyDescent="0.15">
      <c r="A10" s="70"/>
      <c r="B10" s="71"/>
      <c r="C10" s="72"/>
      <c r="D10" s="64" t="s">
        <v>42</v>
      </c>
      <c r="E10" s="126">
        <v>0</v>
      </c>
      <c r="F10" s="22"/>
    </row>
    <row r="11" spans="1:7" ht="67.5" x14ac:dyDescent="0.15">
      <c r="A11" s="66">
        <v>3</v>
      </c>
      <c r="B11" s="62" t="s">
        <v>43</v>
      </c>
      <c r="C11" s="63" t="s">
        <v>274</v>
      </c>
      <c r="D11" s="74" t="s">
        <v>44</v>
      </c>
      <c r="E11" s="126">
        <v>0</v>
      </c>
      <c r="F11" s="22"/>
    </row>
    <row r="12" spans="1:7" ht="53.25" customHeight="1" x14ac:dyDescent="0.15">
      <c r="A12" s="70"/>
      <c r="B12" s="71"/>
      <c r="C12" s="73"/>
      <c r="D12" s="64" t="s">
        <v>252</v>
      </c>
      <c r="E12" s="126">
        <v>0</v>
      </c>
      <c r="F12" s="22"/>
    </row>
    <row r="14" spans="1:7" x14ac:dyDescent="0.15">
      <c r="A14" s="10" t="s">
        <v>315</v>
      </c>
    </row>
    <row r="15" spans="1:7" x14ac:dyDescent="0.15">
      <c r="A15" s="22" t="s">
        <v>358</v>
      </c>
    </row>
    <row r="16" spans="1:7" x14ac:dyDescent="0.15">
      <c r="A16" s="22" t="s">
        <v>357</v>
      </c>
    </row>
    <row r="17" spans="1:5" x14ac:dyDescent="0.15">
      <c r="A17" s="22" t="s">
        <v>284</v>
      </c>
      <c r="E17" s="56"/>
    </row>
  </sheetData>
  <mergeCells count="1">
    <mergeCell ref="C3:D3"/>
  </mergeCells>
  <phoneticPr fontId="1" type="noConversion"/>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212"/>
  <sheetViews>
    <sheetView tabSelected="1" topLeftCell="B5" zoomScaleNormal="100" workbookViewId="0">
      <selection activeCell="A96" sqref="A96:A105"/>
    </sheetView>
  </sheetViews>
  <sheetFormatPr defaultRowHeight="11.25" x14ac:dyDescent="0.15"/>
  <cols>
    <col min="1" max="1" width="13.140625" style="1" customWidth="1"/>
    <col min="2" max="2" width="9.42578125" style="1" customWidth="1"/>
    <col min="3" max="3" width="24" style="1" customWidth="1"/>
    <col min="4" max="4" width="24" style="7" customWidth="1"/>
    <col min="5" max="5" width="22.7109375" style="1" customWidth="1"/>
    <col min="6" max="6" width="16.42578125" style="7" bestFit="1" customWidth="1"/>
    <col min="7" max="7" width="15.42578125" style="76" bestFit="1" customWidth="1"/>
    <col min="8" max="8" width="16.42578125" style="76" bestFit="1" customWidth="1"/>
    <col min="9" max="9" width="19.7109375" style="76" bestFit="1" customWidth="1"/>
    <col min="10" max="10" width="14.7109375" style="77" customWidth="1"/>
    <col min="11" max="11" width="22.140625" style="78" bestFit="1" customWidth="1"/>
    <col min="12" max="12" width="17.7109375" style="78" bestFit="1" customWidth="1"/>
    <col min="13" max="13" width="26.85546875" style="78" bestFit="1" customWidth="1"/>
    <col min="14" max="14" width="17.7109375" style="78" bestFit="1" customWidth="1"/>
    <col min="15" max="15" width="5" style="78" customWidth="1"/>
    <col min="16" max="16" width="15.42578125" style="79" customWidth="1"/>
    <col min="17" max="17" width="13.140625" style="79" bestFit="1" customWidth="1"/>
    <col min="18" max="18" width="11.5703125" style="79" customWidth="1"/>
    <col min="19" max="19" width="10.7109375" style="79" customWidth="1"/>
    <col min="20" max="21" width="10.5703125" style="79" customWidth="1"/>
    <col min="22" max="22" width="9.7109375" style="79" customWidth="1"/>
    <col min="23" max="23" width="11.28515625" style="79" customWidth="1"/>
    <col min="24" max="26" width="12.28515625" style="79" customWidth="1"/>
    <col min="27" max="28" width="11.42578125" style="79" customWidth="1"/>
    <col min="29" max="29" width="12.28515625" style="158" customWidth="1"/>
    <col min="30" max="30" width="12.28515625" style="79" customWidth="1"/>
    <col min="31" max="31" width="10.28515625" style="79" bestFit="1" customWidth="1"/>
    <col min="32" max="32" width="10.7109375" style="79" bestFit="1" customWidth="1"/>
    <col min="33" max="33" width="13" style="79" bestFit="1" customWidth="1"/>
    <col min="34" max="34" width="13.5703125" style="79" bestFit="1" customWidth="1"/>
    <col min="35" max="35" width="11.5703125" style="79" bestFit="1" customWidth="1"/>
    <col min="36" max="16384" width="9.140625" style="1"/>
  </cols>
  <sheetData>
    <row r="1" spans="1:37" x14ac:dyDescent="0.15">
      <c r="A1" s="35" t="s">
        <v>273</v>
      </c>
    </row>
    <row r="2" spans="1:37" x14ac:dyDescent="0.15">
      <c r="A2" s="35"/>
    </row>
    <row r="3" spans="1:37" s="9" customFormat="1" x14ac:dyDescent="0.15">
      <c r="A3" s="101" t="s">
        <v>361</v>
      </c>
      <c r="D3" s="80"/>
      <c r="F3" s="80"/>
      <c r="G3" s="81"/>
      <c r="H3" s="81"/>
      <c r="I3" s="81"/>
      <c r="J3" s="82"/>
      <c r="K3" s="83"/>
      <c r="L3" s="83"/>
      <c r="M3" s="83"/>
      <c r="N3" s="83"/>
      <c r="O3" s="83"/>
      <c r="P3" s="84"/>
      <c r="Q3" s="84"/>
      <c r="R3" s="84"/>
      <c r="S3" s="84"/>
      <c r="T3" s="84"/>
      <c r="U3" s="84"/>
      <c r="V3" s="84"/>
      <c r="W3" s="84"/>
      <c r="X3" s="84"/>
      <c r="Y3" s="84"/>
      <c r="Z3" s="84"/>
      <c r="AA3" s="84"/>
      <c r="AB3" s="84"/>
      <c r="AC3" s="159"/>
      <c r="AD3" s="84"/>
      <c r="AE3" s="84"/>
      <c r="AF3" s="84"/>
      <c r="AG3" s="84"/>
      <c r="AH3" s="84"/>
      <c r="AI3" s="84"/>
    </row>
    <row r="4" spans="1:37" s="91" customFormat="1" ht="56.25" x14ac:dyDescent="0.15">
      <c r="A4" s="85" t="s">
        <v>214</v>
      </c>
      <c r="B4" s="85" t="s">
        <v>179</v>
      </c>
      <c r="C4" s="85" t="s">
        <v>54</v>
      </c>
      <c r="D4" s="86" t="s">
        <v>55</v>
      </c>
      <c r="E4" s="85" t="s">
        <v>56</v>
      </c>
      <c r="F4" s="86" t="s">
        <v>57</v>
      </c>
      <c r="G4" s="87" t="s">
        <v>213</v>
      </c>
      <c r="H4" s="87" t="s">
        <v>226</v>
      </c>
      <c r="I4" s="87" t="s">
        <v>203</v>
      </c>
      <c r="J4" s="88" t="s">
        <v>193</v>
      </c>
      <c r="K4" s="87" t="s">
        <v>204</v>
      </c>
      <c r="L4" s="87" t="s">
        <v>195</v>
      </c>
      <c r="M4" s="87" t="s">
        <v>196</v>
      </c>
      <c r="N4" s="87" t="s">
        <v>205</v>
      </c>
      <c r="O4" s="87"/>
      <c r="P4" s="88" t="s">
        <v>263</v>
      </c>
      <c r="Q4" s="88" t="s">
        <v>264</v>
      </c>
      <c r="R4" s="89" t="s">
        <v>265</v>
      </c>
      <c r="S4" s="88" t="s">
        <v>210</v>
      </c>
      <c r="T4" s="88" t="s">
        <v>215</v>
      </c>
      <c r="U4" s="88" t="s">
        <v>211</v>
      </c>
      <c r="V4" s="88" t="s">
        <v>212</v>
      </c>
      <c r="W4" s="89" t="s">
        <v>231</v>
      </c>
      <c r="X4" s="88" t="s">
        <v>232</v>
      </c>
      <c r="Y4" s="88" t="s">
        <v>233</v>
      </c>
      <c r="Z4" s="88" t="s">
        <v>234</v>
      </c>
      <c r="AA4" s="88" t="s">
        <v>235</v>
      </c>
      <c r="AB4" s="89" t="s">
        <v>202</v>
      </c>
      <c r="AC4" s="162" t="s">
        <v>477</v>
      </c>
      <c r="AD4" s="88" t="s">
        <v>478</v>
      </c>
      <c r="AE4" s="88" t="s">
        <v>236</v>
      </c>
      <c r="AF4" s="88" t="s">
        <v>237</v>
      </c>
      <c r="AG4" s="88" t="s">
        <v>240</v>
      </c>
      <c r="AH4" s="89" t="s">
        <v>266</v>
      </c>
      <c r="AI4" s="90" t="s">
        <v>241</v>
      </c>
    </row>
    <row r="5" spans="1:37" s="9" customFormat="1" x14ac:dyDescent="0.15">
      <c r="A5" s="163">
        <v>1</v>
      </c>
      <c r="B5" s="163" t="s">
        <v>178</v>
      </c>
      <c r="C5" s="163" t="s">
        <v>71</v>
      </c>
      <c r="D5" s="164" t="s">
        <v>60</v>
      </c>
      <c r="E5" s="163" t="s">
        <v>73</v>
      </c>
      <c r="F5" s="164" t="s">
        <v>72</v>
      </c>
      <c r="G5" s="165">
        <v>3</v>
      </c>
      <c r="H5" s="165">
        <v>1</v>
      </c>
      <c r="I5" s="164"/>
      <c r="J5" s="166" t="str">
        <f t="shared" ref="J5:J29" si="0">IF(G5&lt;33.2,"20ft","40ft")</f>
        <v>20ft</v>
      </c>
      <c r="K5" s="167">
        <v>0</v>
      </c>
      <c r="L5" s="167" t="s">
        <v>27</v>
      </c>
      <c r="M5" s="167" t="s">
        <v>14</v>
      </c>
      <c r="N5" s="167">
        <v>0</v>
      </c>
      <c r="O5" s="167"/>
      <c r="P5" s="166">
        <f>IF(H5&gt;0,Storage!$C$10,"nvt")</f>
        <v>0</v>
      </c>
      <c r="Q5" s="95">
        <f>IF(H5&gt;0,(H5*36*Storage!$C$9),"nvt")</f>
        <v>0</v>
      </c>
      <c r="R5" s="95">
        <f t="shared" ref="R5:R29" si="1">SUM(P5:Q5)</f>
        <v>0</v>
      </c>
      <c r="S5" s="95">
        <f>Origin!$C$6</f>
        <v>0</v>
      </c>
      <c r="T5" s="95" t="str">
        <f>IF($K5&gt;0,($K5*Origin!$D$6),"nvt")</f>
        <v>nvt</v>
      </c>
      <c r="U5" s="166">
        <f>IF(Calculatie!G5&gt;45,Calculatie!G5*Origin!$J$6,IF(G5&gt;35,G5*Origin!$I$6,IF(G5&gt;25,G5*Origin!$H$6,IF(Calculatie!G5&gt;15,Calculatie!G5*Origin!$G$6,IF(Calculatie!G5&gt;5,Calculatie!G5*Origin!$F$6,IF(Calculatie!G5&gt;0,Origin!$E$6,"nvt"))))))</f>
        <v>0</v>
      </c>
      <c r="V5" s="95" t="str">
        <f>IF($I5=1,Origin!$K$6,"nvt")</f>
        <v>nvt</v>
      </c>
      <c r="W5" s="95">
        <f t="shared" ref="W5:W29" si="2">SUM(S5:V5)</f>
        <v>0</v>
      </c>
      <c r="X5" s="95">
        <f>Destination!$C$8</f>
        <v>0</v>
      </c>
      <c r="Y5" s="95" t="str">
        <f>IF($K5&gt;0,($K5*Destination!$D$8),"nvt")</f>
        <v>nvt</v>
      </c>
      <c r="Z5" s="166">
        <f>IF(Calculatie!$G5&gt;45,Calculatie!$G5*Destination!$J$8,IF($G5&gt;35,$G5*Destination!$I$8,IF($G5&gt;25,$G5*Destination!$H$8,IF(Calculatie!$G5&gt;15,Calculatie!$G5*Destination!$G$8,IF(Calculatie!$G5&gt;5,Calculatie!$G5*Destination!$F$8,IF(Calculatie!$G5&gt;0,Destination!$E$8,"nvt"))))))</f>
        <v>0</v>
      </c>
      <c r="AA5" s="95" t="str">
        <f>IF($I5=1,Destination!$K$8,"nvt")</f>
        <v>nvt</v>
      </c>
      <c r="AB5" s="95">
        <f t="shared" ref="AB5:AB29" si="3">SUM(X5:AA5)</f>
        <v>0</v>
      </c>
      <c r="AC5" s="168">
        <f>Shipping!$D$7+Shipping!$F$7</f>
        <v>0</v>
      </c>
      <c r="AD5" s="161">
        <f>AC5*0.9</f>
        <v>0</v>
      </c>
      <c r="AE5" s="95">
        <f>H5*2500*Insurance!$D$7</f>
        <v>0</v>
      </c>
      <c r="AF5" s="95">
        <f>G5*2500*Insurance!$D$4</f>
        <v>0</v>
      </c>
      <c r="AG5" s="95">
        <f>$G5*2500*Insurance!$D$6</f>
        <v>0</v>
      </c>
      <c r="AH5" s="95">
        <f t="shared" ref="AH5:AH29" si="4">SUM(AE5:AG5)</f>
        <v>0</v>
      </c>
      <c r="AI5" s="95">
        <f>AH5+AC5+AB5+W5+R5</f>
        <v>0</v>
      </c>
      <c r="AK5" s="169"/>
    </row>
    <row r="6" spans="1:37" s="9" customFormat="1" x14ac:dyDescent="0.15">
      <c r="A6" s="163">
        <v>2</v>
      </c>
      <c r="B6" s="163" t="s">
        <v>178</v>
      </c>
      <c r="C6" s="170" t="s">
        <v>117</v>
      </c>
      <c r="D6" s="171" t="s">
        <v>60</v>
      </c>
      <c r="E6" s="170" t="s">
        <v>73</v>
      </c>
      <c r="F6" s="171" t="s">
        <v>72</v>
      </c>
      <c r="G6" s="165">
        <v>59</v>
      </c>
      <c r="H6" s="165">
        <v>18</v>
      </c>
      <c r="I6" s="164">
        <v>1</v>
      </c>
      <c r="J6" s="166" t="str">
        <f t="shared" si="0"/>
        <v>40ft</v>
      </c>
      <c r="K6" s="167">
        <v>0</v>
      </c>
      <c r="L6" s="167" t="s">
        <v>27</v>
      </c>
      <c r="M6" s="167" t="s">
        <v>14</v>
      </c>
      <c r="N6" s="167">
        <v>0</v>
      </c>
      <c r="O6" s="167"/>
      <c r="P6" s="166">
        <f>IF(H6&gt;0,Storage!$C$10,"nvt")</f>
        <v>0</v>
      </c>
      <c r="Q6" s="95">
        <f>IF(H6&gt;0,(H6*36*Storage!$C$9),"nvt")</f>
        <v>0</v>
      </c>
      <c r="R6" s="95">
        <f t="shared" si="1"/>
        <v>0</v>
      </c>
      <c r="S6" s="95">
        <f>Origin!$C$6</f>
        <v>0</v>
      </c>
      <c r="T6" s="95" t="str">
        <f>IF($K6&gt;0,($K6*Origin!$D$6),"nvt")</f>
        <v>nvt</v>
      </c>
      <c r="U6" s="166">
        <f>IF(Calculatie!G6&gt;45,Calculatie!G6*Origin!$J$6,IF(G6&gt;35,G6*Origin!$I$6,IF(G6&gt;25,G6*Origin!$H$6,IF(Calculatie!G6&gt;15,Calculatie!G6*Origin!$G$6,IF(Calculatie!G6&gt;5,Calculatie!G6*Origin!$F$6,IF(Calculatie!G6&gt;0,Origin!$E$6,"nvt"))))))</f>
        <v>0</v>
      </c>
      <c r="V6" s="95">
        <f>IF(I6=1,Origin!$K$6,"nvt")</f>
        <v>0</v>
      </c>
      <c r="W6" s="95">
        <f t="shared" si="2"/>
        <v>0</v>
      </c>
      <c r="X6" s="95">
        <f>Destination!$C$8</f>
        <v>0</v>
      </c>
      <c r="Y6" s="95" t="str">
        <f>IF($K6&gt;0,($K6*Destination!$D$11),"nvt")</f>
        <v>nvt</v>
      </c>
      <c r="Z6" s="166">
        <f>IF(Calculatie!$G6&gt;45,Calculatie!$G6*Destination!$J$8,IF($G6&gt;35,$G6*Destination!$I$8,IF($G6&gt;25,$G6*Destination!$H$8,IF(Calculatie!$G6&gt;15,Calculatie!$G6*Destination!$G$8,IF(Calculatie!$G6&gt;5,Calculatie!$G6*Destination!$F$8,IF(Calculatie!$G6&gt;0,Destination!$E$8,"nvt"))))))</f>
        <v>0</v>
      </c>
      <c r="AA6" s="95">
        <f>IF($I6=1,Destination!$K$8,"nvt")</f>
        <v>0</v>
      </c>
      <c r="AB6" s="95">
        <f t="shared" si="3"/>
        <v>0</v>
      </c>
      <c r="AC6" s="168">
        <f>Shipping!$D$7+Shipping!$F$7</f>
        <v>0</v>
      </c>
      <c r="AD6" s="161">
        <f t="shared" ref="AD6:AD29" si="5">AC6*0.9</f>
        <v>0</v>
      </c>
      <c r="AE6" s="95">
        <f>H6*2500*Insurance!$D$7</f>
        <v>0</v>
      </c>
      <c r="AF6" s="95">
        <f>G6*2500*Insurance!$D$4</f>
        <v>0</v>
      </c>
      <c r="AG6" s="95">
        <f>$G6*2500*Insurance!$D$6</f>
        <v>0</v>
      </c>
      <c r="AH6" s="95">
        <f t="shared" si="4"/>
        <v>0</v>
      </c>
      <c r="AI6" s="95">
        <f t="shared" ref="AI6:AI29" si="6">AH6+AC6+AB6+W6+R6</f>
        <v>0</v>
      </c>
    </row>
    <row r="7" spans="1:37" s="9" customFormat="1" x14ac:dyDescent="0.15">
      <c r="A7" s="163">
        <v>3</v>
      </c>
      <c r="B7" s="163" t="s">
        <v>178</v>
      </c>
      <c r="C7" s="170" t="s">
        <v>88</v>
      </c>
      <c r="D7" s="171" t="s">
        <v>60</v>
      </c>
      <c r="E7" s="170" t="s">
        <v>222</v>
      </c>
      <c r="F7" s="171" t="s">
        <v>89</v>
      </c>
      <c r="G7" s="165">
        <v>7</v>
      </c>
      <c r="H7" s="165">
        <v>0</v>
      </c>
      <c r="I7" s="164"/>
      <c r="J7" s="166" t="str">
        <f t="shared" si="0"/>
        <v>20ft</v>
      </c>
      <c r="K7" s="167">
        <v>0</v>
      </c>
      <c r="L7" s="167" t="s">
        <v>27</v>
      </c>
      <c r="M7" s="167" t="s">
        <v>229</v>
      </c>
      <c r="N7" s="167">
        <v>448</v>
      </c>
      <c r="O7" s="167"/>
      <c r="P7" s="166" t="str">
        <f>IF(H7&gt;0,Storage!$C$10,"nvt")</f>
        <v>nvt</v>
      </c>
      <c r="Q7" s="95" t="str">
        <f>IF(H7&gt;0,(H7*36*Storage!$C$9),"nvt")</f>
        <v>nvt</v>
      </c>
      <c r="R7" s="95">
        <f t="shared" si="1"/>
        <v>0</v>
      </c>
      <c r="S7" s="95">
        <f>Origin!$C$6</f>
        <v>0</v>
      </c>
      <c r="T7" s="95" t="str">
        <f>IF($K7&gt;0,($K7*Origin!$D$6),"nvt")</f>
        <v>nvt</v>
      </c>
      <c r="U7" s="166">
        <f>IF(Calculatie!G7&gt;45,Calculatie!G7*Origin!$J$6,IF(G7&gt;35,G7*Origin!$I$6,IF(G7&gt;25,G7*Origin!$H$6,IF(Calculatie!G7&gt;15,Calculatie!G7*Origin!$G$6,IF(Calculatie!G7&gt;5,Calculatie!G7*Origin!$F$6,IF(Calculatie!G7&gt;0,Origin!$E$6,"nvt"))))))</f>
        <v>0</v>
      </c>
      <c r="V7" s="95" t="str">
        <f>IF(I7=1,Origin!$K$6,"nvt")</f>
        <v>nvt</v>
      </c>
      <c r="W7" s="95">
        <f t="shared" si="2"/>
        <v>0</v>
      </c>
      <c r="X7" s="95">
        <f>Destination!$C$11</f>
        <v>0</v>
      </c>
      <c r="Y7" s="95">
        <f>IF($N7&gt;0,($K7*Destination!$D$11),"nvt")</f>
        <v>0</v>
      </c>
      <c r="Z7" s="166">
        <f>IF(Calculatie!$G7&gt;45,Calculatie!$G7*Destination!$J$11,IF($G7&gt;35,$G7*Destination!$I$11,IF($G7&gt;25,$G7*Destination!$H$11,IF(Calculatie!$G7&gt;15,Calculatie!$G7*Destination!$G$11,IF(Calculatie!$G7&gt;5,Calculatie!$G7*Destination!$F$11,IF(Calculatie!$G7&gt;0,Destination!$E$11,"nvt"))))))</f>
        <v>0</v>
      </c>
      <c r="AA7" s="95" t="str">
        <f>IF($I7=1,Destination!$K$11,"nvt")</f>
        <v>nvt</v>
      </c>
      <c r="AB7" s="95">
        <f t="shared" si="3"/>
        <v>0</v>
      </c>
      <c r="AC7" s="168">
        <f>Shipping!$D$7+Shipping!$F$7</f>
        <v>0</v>
      </c>
      <c r="AD7" s="161">
        <f t="shared" si="5"/>
        <v>0</v>
      </c>
      <c r="AE7" s="95">
        <f>H7*2500*Insurance!$D$7</f>
        <v>0</v>
      </c>
      <c r="AF7" s="95">
        <f>G7*2500*Insurance!$D$4</f>
        <v>0</v>
      </c>
      <c r="AG7" s="95">
        <f>$G7*2500*Insurance!$D$6</f>
        <v>0</v>
      </c>
      <c r="AH7" s="95">
        <f t="shared" si="4"/>
        <v>0</v>
      </c>
      <c r="AI7" s="95">
        <f t="shared" si="6"/>
        <v>0</v>
      </c>
    </row>
    <row r="8" spans="1:37" s="9" customFormat="1" x14ac:dyDescent="0.15">
      <c r="A8" s="163">
        <v>4</v>
      </c>
      <c r="B8" s="163" t="s">
        <v>178</v>
      </c>
      <c r="C8" s="163" t="s">
        <v>59</v>
      </c>
      <c r="D8" s="164" t="s">
        <v>60</v>
      </c>
      <c r="E8" s="170" t="s">
        <v>63</v>
      </c>
      <c r="F8" s="164" t="s">
        <v>61</v>
      </c>
      <c r="G8" s="165">
        <v>1</v>
      </c>
      <c r="H8" s="165">
        <v>0</v>
      </c>
      <c r="I8" s="164"/>
      <c r="J8" s="166" t="str">
        <f t="shared" si="0"/>
        <v>20ft</v>
      </c>
      <c r="K8" s="167">
        <v>0</v>
      </c>
      <c r="L8" s="167" t="s">
        <v>27</v>
      </c>
      <c r="M8" s="167" t="s">
        <v>28</v>
      </c>
      <c r="N8" s="167">
        <v>0</v>
      </c>
      <c r="O8" s="167"/>
      <c r="P8" s="166" t="str">
        <f>IF(H8&gt;0,Storage!$C$10,"nvt")</f>
        <v>nvt</v>
      </c>
      <c r="Q8" s="95" t="str">
        <f>IF(H8&gt;0,(H8*36*Storage!$C$9),"nvt")</f>
        <v>nvt</v>
      </c>
      <c r="R8" s="95">
        <f t="shared" si="1"/>
        <v>0</v>
      </c>
      <c r="S8" s="95">
        <f>Origin!$C$6</f>
        <v>0</v>
      </c>
      <c r="T8" s="95" t="str">
        <f>IF($K8&gt;0,($K8*Origin!$D$6),"nvt")</f>
        <v>nvt</v>
      </c>
      <c r="U8" s="166">
        <f>IF(Calculatie!G8&gt;45,Calculatie!G8*Origin!$J$6,IF(G8&gt;35,G8*Origin!$I$6,IF(G8&gt;25,G8*Origin!$H$6,IF(Calculatie!G8&gt;15,Calculatie!G8*Origin!$G$6,IF(Calculatie!G8&gt;5,Calculatie!G8*Origin!$F$6,IF(Calculatie!G8&gt;0,Origin!$E$6,"nvt"))))))</f>
        <v>0</v>
      </c>
      <c r="V8" s="95" t="str">
        <f>IF(I8=1,Origin!$K$6,"nvt")</f>
        <v>nvt</v>
      </c>
      <c r="W8" s="95">
        <f t="shared" si="2"/>
        <v>0</v>
      </c>
      <c r="X8" s="95">
        <f>Destination!$C$7</f>
        <v>0</v>
      </c>
      <c r="Y8" s="95" t="str">
        <f>IF($K8&gt;0,($K8*Destination!$D$7),"nvt")</f>
        <v>nvt</v>
      </c>
      <c r="Z8" s="166">
        <f>IF(Calculatie!$G8&gt;45,Calculatie!$G8*Destination!$J$7,IF($G8&gt;35,$G8*Destination!$I$7,IF($G8&gt;25,$G8*Destination!$H$7,IF(Calculatie!$G8&gt;15,Calculatie!$G8*Destination!$G$7,IF(Calculatie!$G8&gt;5,Calculatie!$G8*Destination!$F$7,IF(Calculatie!$G8&gt;0,Destination!$E$7,"nvt"))))))</f>
        <v>0</v>
      </c>
      <c r="AA8" s="95" t="str">
        <f>IF($I8=1,Destination!$K$7,"nvt")</f>
        <v>nvt</v>
      </c>
      <c r="AB8" s="95">
        <f t="shared" si="3"/>
        <v>0</v>
      </c>
      <c r="AC8" s="168">
        <f>Shipping!$D$7+Shipping!$F$7</f>
        <v>0</v>
      </c>
      <c r="AD8" s="161">
        <f t="shared" si="5"/>
        <v>0</v>
      </c>
      <c r="AE8" s="95">
        <f>H8*2500*Insurance!$D$7</f>
        <v>0</v>
      </c>
      <c r="AF8" s="95">
        <f>G8*2500*Insurance!$D$4</f>
        <v>0</v>
      </c>
      <c r="AG8" s="95">
        <f>$G8*2500*Insurance!$D$6</f>
        <v>0</v>
      </c>
      <c r="AH8" s="95">
        <f t="shared" si="4"/>
        <v>0</v>
      </c>
      <c r="AI8" s="95">
        <f t="shared" si="6"/>
        <v>0</v>
      </c>
    </row>
    <row r="9" spans="1:37" s="9" customFormat="1" x14ac:dyDescent="0.15">
      <c r="A9" s="163">
        <v>5</v>
      </c>
      <c r="B9" s="163" t="s">
        <v>178</v>
      </c>
      <c r="C9" s="163" t="s">
        <v>62</v>
      </c>
      <c r="D9" s="164" t="s">
        <v>60</v>
      </c>
      <c r="E9" s="170" t="s">
        <v>63</v>
      </c>
      <c r="F9" s="164" t="s">
        <v>61</v>
      </c>
      <c r="G9" s="165">
        <v>1</v>
      </c>
      <c r="H9" s="165">
        <v>0</v>
      </c>
      <c r="I9" s="164"/>
      <c r="J9" s="166" t="str">
        <f t="shared" si="0"/>
        <v>20ft</v>
      </c>
      <c r="K9" s="167">
        <v>0</v>
      </c>
      <c r="L9" s="167" t="s">
        <v>27</v>
      </c>
      <c r="M9" s="167" t="s">
        <v>28</v>
      </c>
      <c r="N9" s="167">
        <v>0</v>
      </c>
      <c r="O9" s="167"/>
      <c r="P9" s="166" t="str">
        <f>IF(H9&gt;0,Storage!$C$10,"nvt")</f>
        <v>nvt</v>
      </c>
      <c r="Q9" s="95" t="str">
        <f>IF(H9&gt;0,(H9*36*Storage!$C$9),"nvt")</f>
        <v>nvt</v>
      </c>
      <c r="R9" s="95">
        <f t="shared" si="1"/>
        <v>0</v>
      </c>
      <c r="S9" s="95">
        <f>Origin!$C$6</f>
        <v>0</v>
      </c>
      <c r="T9" s="95" t="str">
        <f>IF($K9&gt;0,($K9*Origin!$D$6),"nvt")</f>
        <v>nvt</v>
      </c>
      <c r="U9" s="166">
        <f>IF(Calculatie!G9&gt;45,Calculatie!G9*Origin!$J$6,IF(G9&gt;35,G9*Origin!$I$6,IF(G9&gt;25,G9*Origin!$H$6,IF(Calculatie!G9&gt;15,Calculatie!G9*Origin!$G$6,IF(Calculatie!G9&gt;5,Calculatie!G9*Origin!$F$6,IF(Calculatie!G9&gt;0,Origin!$E$6,"nvt"))))))</f>
        <v>0</v>
      </c>
      <c r="V9" s="95" t="str">
        <f>IF(I9=1,Origin!$K$6,"nvt")</f>
        <v>nvt</v>
      </c>
      <c r="W9" s="95">
        <f t="shared" si="2"/>
        <v>0</v>
      </c>
      <c r="X9" s="95">
        <f>Destination!$C$7</f>
        <v>0</v>
      </c>
      <c r="Y9" s="95" t="str">
        <f>IF($K9&gt;0,($K9*Destination!$D$7),"nvt")</f>
        <v>nvt</v>
      </c>
      <c r="Z9" s="166">
        <f>IF(Calculatie!$G9&gt;45,Calculatie!$G9*Destination!$J$7,IF($G9&gt;35,$G9*Destination!$I$7,IF($G9&gt;25,$G9*Destination!$H$7,IF(Calculatie!$G9&gt;15,Calculatie!$G9*Destination!$G$7,IF(Calculatie!$G9&gt;5,Calculatie!$G9*Destination!$F$7,IF(Calculatie!$G9&gt;0,Destination!$E$7,"nvt"))))))</f>
        <v>0</v>
      </c>
      <c r="AA9" s="95" t="str">
        <f>IF($I9=1,Destination!$K$7,"nvt")</f>
        <v>nvt</v>
      </c>
      <c r="AB9" s="95">
        <f t="shared" si="3"/>
        <v>0</v>
      </c>
      <c r="AC9" s="168">
        <f>Shipping!$D$7+Shipping!$F$7</f>
        <v>0</v>
      </c>
      <c r="AD9" s="161">
        <f t="shared" si="5"/>
        <v>0</v>
      </c>
      <c r="AE9" s="95">
        <f>H9*2500*Insurance!$D$7</f>
        <v>0</v>
      </c>
      <c r="AF9" s="95">
        <f>G9*2500*Insurance!$D$4</f>
        <v>0</v>
      </c>
      <c r="AG9" s="95">
        <f>$G9*2500*Insurance!$D$6</f>
        <v>0</v>
      </c>
      <c r="AH9" s="95">
        <f t="shared" si="4"/>
        <v>0</v>
      </c>
      <c r="AI9" s="95">
        <f t="shared" si="6"/>
        <v>0</v>
      </c>
    </row>
    <row r="10" spans="1:37" s="9" customFormat="1" x14ac:dyDescent="0.15">
      <c r="A10" s="163">
        <v>6</v>
      </c>
      <c r="B10" s="163" t="s">
        <v>178</v>
      </c>
      <c r="C10" s="170" t="s">
        <v>97</v>
      </c>
      <c r="D10" s="171" t="s">
        <v>60</v>
      </c>
      <c r="E10" s="170" t="s">
        <v>63</v>
      </c>
      <c r="F10" s="171" t="s">
        <v>61</v>
      </c>
      <c r="G10" s="165">
        <v>21</v>
      </c>
      <c r="H10" s="165">
        <v>0</v>
      </c>
      <c r="I10" s="164">
        <v>1</v>
      </c>
      <c r="J10" s="166" t="str">
        <f t="shared" si="0"/>
        <v>20ft</v>
      </c>
      <c r="K10" s="167">
        <v>0</v>
      </c>
      <c r="L10" s="167" t="s">
        <v>27</v>
      </c>
      <c r="M10" s="167" t="s">
        <v>28</v>
      </c>
      <c r="N10" s="167">
        <v>0</v>
      </c>
      <c r="O10" s="167"/>
      <c r="P10" s="166" t="str">
        <f>IF(H10&gt;0,Storage!$C$10,"nvt")</f>
        <v>nvt</v>
      </c>
      <c r="Q10" s="95" t="str">
        <f>IF(H10&gt;0,(H10*36*Storage!$C$9),"nvt")</f>
        <v>nvt</v>
      </c>
      <c r="R10" s="95">
        <f t="shared" si="1"/>
        <v>0</v>
      </c>
      <c r="S10" s="95">
        <f>Origin!$C$6</f>
        <v>0</v>
      </c>
      <c r="T10" s="95" t="str">
        <f>IF($K10&gt;0,($K10*Origin!$D$6),"nvt")</f>
        <v>nvt</v>
      </c>
      <c r="U10" s="166">
        <f>IF(Calculatie!G10&gt;45,Calculatie!G10*Origin!$J$6,IF(G10&gt;35,G10*Origin!$I$6,IF(G10&gt;25,G10*Origin!$H$6,IF(Calculatie!G10&gt;15,Calculatie!G10*Origin!$G$6,IF(Calculatie!G10&gt;5,Calculatie!G10*Origin!$F$6,IF(Calculatie!G10&gt;0,Origin!$E$6,"nvt"))))))</f>
        <v>0</v>
      </c>
      <c r="V10" s="95">
        <f>IF(I10=1,Origin!$K$6,"nvt")</f>
        <v>0</v>
      </c>
      <c r="W10" s="95">
        <f t="shared" si="2"/>
        <v>0</v>
      </c>
      <c r="X10" s="95">
        <f>Destination!$C$7</f>
        <v>0</v>
      </c>
      <c r="Y10" s="95" t="str">
        <f>IF($K10&gt;0,($K10*Destination!$D$7),"nvt")</f>
        <v>nvt</v>
      </c>
      <c r="Z10" s="166">
        <f>IF(Calculatie!$G10&gt;45,Calculatie!$G10*Destination!$J$7,IF($G10&gt;35,$G10*Destination!$I$7,IF($G10&gt;25,$G10*Destination!$H$7,IF(Calculatie!$G10&gt;15,Calculatie!$G10*Destination!$G$7,IF(Calculatie!$G10&gt;5,Calculatie!$G10*Destination!$F$7,IF(Calculatie!$G10&gt;0,Destination!$E$7,"nvt"))))))</f>
        <v>0</v>
      </c>
      <c r="AA10" s="95">
        <f>IF($I10=1,Destination!$K$7,"nvt")</f>
        <v>0</v>
      </c>
      <c r="AB10" s="95">
        <f t="shared" si="3"/>
        <v>0</v>
      </c>
      <c r="AC10" s="168">
        <f>Shipping!$D$7+Shipping!$F$7</f>
        <v>0</v>
      </c>
      <c r="AD10" s="161">
        <f t="shared" si="5"/>
        <v>0</v>
      </c>
      <c r="AE10" s="95">
        <f>H10*2500*Insurance!$D$7</f>
        <v>0</v>
      </c>
      <c r="AF10" s="95">
        <f>G10*2500*Insurance!$D$4</f>
        <v>0</v>
      </c>
      <c r="AG10" s="95">
        <f>$G10*2500*Insurance!$D$6</f>
        <v>0</v>
      </c>
      <c r="AH10" s="95">
        <f t="shared" si="4"/>
        <v>0</v>
      </c>
      <c r="AI10" s="95">
        <f t="shared" si="6"/>
        <v>0</v>
      </c>
    </row>
    <row r="11" spans="1:37" s="9" customFormat="1" x14ac:dyDescent="0.15">
      <c r="A11" s="163">
        <v>7</v>
      </c>
      <c r="B11" s="163" t="s">
        <v>178</v>
      </c>
      <c r="C11" s="170" t="s">
        <v>67</v>
      </c>
      <c r="D11" s="171" t="s">
        <v>60</v>
      </c>
      <c r="E11" s="170" t="s">
        <v>63</v>
      </c>
      <c r="F11" s="171" t="s">
        <v>61</v>
      </c>
      <c r="G11" s="165">
        <v>25</v>
      </c>
      <c r="H11" s="165">
        <v>0</v>
      </c>
      <c r="I11" s="164"/>
      <c r="J11" s="166" t="str">
        <f t="shared" si="0"/>
        <v>20ft</v>
      </c>
      <c r="K11" s="167">
        <v>0</v>
      </c>
      <c r="L11" s="167" t="s">
        <v>27</v>
      </c>
      <c r="M11" s="167" t="s">
        <v>28</v>
      </c>
      <c r="N11" s="167">
        <v>0</v>
      </c>
      <c r="O11" s="167"/>
      <c r="P11" s="166" t="str">
        <f>IF(H11&gt;0,Storage!$C$10,"nvt")</f>
        <v>nvt</v>
      </c>
      <c r="Q11" s="95" t="str">
        <f>IF(H11&gt;0,(H11*36*Storage!$C$9),"nvt")</f>
        <v>nvt</v>
      </c>
      <c r="R11" s="95">
        <f t="shared" si="1"/>
        <v>0</v>
      </c>
      <c r="S11" s="95">
        <f>Origin!$C$6</f>
        <v>0</v>
      </c>
      <c r="T11" s="95" t="str">
        <f>IF($K11&gt;0,($K11*Origin!$D$6),"nvt")</f>
        <v>nvt</v>
      </c>
      <c r="U11" s="166">
        <f>IF(Calculatie!G11&gt;45,Calculatie!G11*Origin!$J$6,IF(G11&gt;35,G11*Origin!$I$6,IF(G11&gt;25,G11*Origin!$H$6,IF(Calculatie!G11&gt;15,Calculatie!G11*Origin!$G$6,IF(Calculatie!G11&gt;5,Calculatie!G11*Origin!$F$6,IF(Calculatie!G11&gt;0,Origin!$E$6,"nvt"))))))</f>
        <v>0</v>
      </c>
      <c r="V11" s="95" t="str">
        <f>IF(I11=1,Origin!$K$6,"nvt")</f>
        <v>nvt</v>
      </c>
      <c r="W11" s="95">
        <f t="shared" si="2"/>
        <v>0</v>
      </c>
      <c r="X11" s="95">
        <f>Destination!$C$7</f>
        <v>0</v>
      </c>
      <c r="Y11" s="95" t="str">
        <f>IF($K11&gt;0,($K11*Destination!$D$7),"nvt")</f>
        <v>nvt</v>
      </c>
      <c r="Z11" s="166">
        <f>IF(Calculatie!$G11&gt;45,Calculatie!$G11*Destination!$J$7,IF($G11&gt;35,$G11*Destination!$I$7,IF($G11&gt;25,$G11*Destination!$H$7,IF(Calculatie!$G11&gt;15,Calculatie!$G11*Destination!$G$7,IF(Calculatie!$G11&gt;5,Calculatie!$G11*Destination!$F$7,IF(Calculatie!$G11&gt;0,Destination!$E$7,"nvt"))))))</f>
        <v>0</v>
      </c>
      <c r="AA11" s="95" t="str">
        <f>IF($I11=1,Destination!$K$7,"nvt")</f>
        <v>nvt</v>
      </c>
      <c r="AB11" s="95">
        <f t="shared" si="3"/>
        <v>0</v>
      </c>
      <c r="AC11" s="168">
        <f>Shipping!$D$7+Shipping!$F$7</f>
        <v>0</v>
      </c>
      <c r="AD11" s="161">
        <f t="shared" si="5"/>
        <v>0</v>
      </c>
      <c r="AE11" s="95">
        <f>H11*2500*Insurance!$D$7</f>
        <v>0</v>
      </c>
      <c r="AF11" s="95">
        <f>G11*2500*Insurance!$D$4</f>
        <v>0</v>
      </c>
      <c r="AG11" s="95">
        <f>$G11*2500*Insurance!$D$6</f>
        <v>0</v>
      </c>
      <c r="AH11" s="95">
        <f t="shared" si="4"/>
        <v>0</v>
      </c>
      <c r="AI11" s="95">
        <f t="shared" si="6"/>
        <v>0</v>
      </c>
    </row>
    <row r="12" spans="1:37" s="9" customFormat="1" x14ac:dyDescent="0.15">
      <c r="A12" s="163">
        <v>8</v>
      </c>
      <c r="B12" s="163" t="s">
        <v>178</v>
      </c>
      <c r="C12" s="170" t="s">
        <v>100</v>
      </c>
      <c r="D12" s="171" t="s">
        <v>60</v>
      </c>
      <c r="E12" s="170" t="s">
        <v>63</v>
      </c>
      <c r="F12" s="171" t="s">
        <v>61</v>
      </c>
      <c r="G12" s="165">
        <v>26</v>
      </c>
      <c r="H12" s="165">
        <v>0</v>
      </c>
      <c r="I12" s="164">
        <v>1</v>
      </c>
      <c r="J12" s="166" t="str">
        <f t="shared" si="0"/>
        <v>20ft</v>
      </c>
      <c r="K12" s="167">
        <v>0</v>
      </c>
      <c r="L12" s="167" t="s">
        <v>27</v>
      </c>
      <c r="M12" s="167" t="s">
        <v>28</v>
      </c>
      <c r="N12" s="167">
        <v>0</v>
      </c>
      <c r="O12" s="167"/>
      <c r="P12" s="166" t="str">
        <f>IF(H12&gt;0,Storage!$C$10,"nvt")</f>
        <v>nvt</v>
      </c>
      <c r="Q12" s="95" t="str">
        <f>IF(H12&gt;0,(H12*36*Storage!$C$9),"nvt")</f>
        <v>nvt</v>
      </c>
      <c r="R12" s="95">
        <f t="shared" si="1"/>
        <v>0</v>
      </c>
      <c r="S12" s="95">
        <f>Origin!$C$6</f>
        <v>0</v>
      </c>
      <c r="T12" s="95" t="str">
        <f>IF($K12&gt;0,($K12*Origin!$D$6),"nvt")</f>
        <v>nvt</v>
      </c>
      <c r="U12" s="166">
        <f>IF(Calculatie!G12&gt;45,Calculatie!G12*Origin!$J$6,IF(G12&gt;35,G12*Origin!$I$6,IF(G12&gt;25,G12*Origin!$H$6,IF(Calculatie!G12&gt;15,Calculatie!G12*Origin!$G$6,IF(Calculatie!G12&gt;5,Calculatie!G12*Origin!$F$6,IF(Calculatie!G12&gt;0,Origin!$E$6,"nvt"))))))</f>
        <v>0</v>
      </c>
      <c r="V12" s="95">
        <f>IF(I12=1,Origin!$K$6,"nvt")</f>
        <v>0</v>
      </c>
      <c r="W12" s="95">
        <f t="shared" si="2"/>
        <v>0</v>
      </c>
      <c r="X12" s="95">
        <f>Destination!$C$7</f>
        <v>0</v>
      </c>
      <c r="Y12" s="95" t="str">
        <f>IF($K12&gt;0,($K12*Destination!$D$7),"nvt")</f>
        <v>nvt</v>
      </c>
      <c r="Z12" s="166">
        <f>IF(Calculatie!$G12&gt;45,Calculatie!$G12*Destination!$J$7,IF($G12&gt;35,$G12*Destination!$I$7,IF($G12&gt;25,$G12*Destination!$H$7,IF(Calculatie!$G12&gt;15,Calculatie!$G12*Destination!$G$7,IF(Calculatie!$G12&gt;5,Calculatie!$G12*Destination!$F$7,IF(Calculatie!$G12&gt;0,Destination!$E$7,"nvt"))))))</f>
        <v>0</v>
      </c>
      <c r="AA12" s="95">
        <f>IF($I12=1,Destination!$K$7,"nvt")</f>
        <v>0</v>
      </c>
      <c r="AB12" s="95">
        <f t="shared" si="3"/>
        <v>0</v>
      </c>
      <c r="AC12" s="168">
        <f>Shipping!$D$7+Shipping!$F$7</f>
        <v>0</v>
      </c>
      <c r="AD12" s="161">
        <f t="shared" si="5"/>
        <v>0</v>
      </c>
      <c r="AE12" s="95">
        <f>H12*2500*Insurance!$D$7</f>
        <v>0</v>
      </c>
      <c r="AF12" s="95">
        <f>G12*2500*Insurance!$D$4</f>
        <v>0</v>
      </c>
      <c r="AG12" s="95">
        <f>$G12*2500*Insurance!$D$6</f>
        <v>0</v>
      </c>
      <c r="AH12" s="95">
        <f t="shared" si="4"/>
        <v>0</v>
      </c>
      <c r="AI12" s="95">
        <f t="shared" si="6"/>
        <v>0</v>
      </c>
    </row>
    <row r="13" spans="1:37" s="9" customFormat="1" x14ac:dyDescent="0.15">
      <c r="A13" s="163">
        <v>9</v>
      </c>
      <c r="B13" s="163" t="s">
        <v>178</v>
      </c>
      <c r="C13" s="170" t="s">
        <v>70</v>
      </c>
      <c r="D13" s="171" t="s">
        <v>60</v>
      </c>
      <c r="E13" s="170" t="s">
        <v>63</v>
      </c>
      <c r="F13" s="171" t="s">
        <v>61</v>
      </c>
      <c r="G13" s="165">
        <v>29</v>
      </c>
      <c r="H13" s="165">
        <v>2</v>
      </c>
      <c r="I13" s="164"/>
      <c r="J13" s="166" t="str">
        <f t="shared" si="0"/>
        <v>20ft</v>
      </c>
      <c r="K13" s="167">
        <v>0</v>
      </c>
      <c r="L13" s="167" t="s">
        <v>27</v>
      </c>
      <c r="M13" s="167" t="s">
        <v>28</v>
      </c>
      <c r="N13" s="167">
        <v>0</v>
      </c>
      <c r="O13" s="167"/>
      <c r="P13" s="166">
        <f>IF(H13&gt;0,Storage!$C$10,"nvt")</f>
        <v>0</v>
      </c>
      <c r="Q13" s="95">
        <f>IF(H13&gt;0,(H13*36*Storage!$C$9),"nvt")</f>
        <v>0</v>
      </c>
      <c r="R13" s="95">
        <f t="shared" si="1"/>
        <v>0</v>
      </c>
      <c r="S13" s="95">
        <f>Origin!$C$6</f>
        <v>0</v>
      </c>
      <c r="T13" s="95" t="str">
        <f>IF($K13&gt;0,($K13*Origin!$D$6),"nvt")</f>
        <v>nvt</v>
      </c>
      <c r="U13" s="166">
        <f>IF(Calculatie!G13&gt;45,Calculatie!G13*Origin!$J$6,IF(G13&gt;35,G13*Origin!$I$6,IF(G13&gt;25,G13*Origin!$H$6,IF(Calculatie!G13&gt;15,Calculatie!G13*Origin!$G$6,IF(Calculatie!G13&gt;5,Calculatie!G13*Origin!$F$6,IF(Calculatie!G13&gt;0,Origin!$E$6,"nvt"))))))</f>
        <v>0</v>
      </c>
      <c r="V13" s="95" t="str">
        <f>IF(I13=1,Origin!$K$6,"nvt")</f>
        <v>nvt</v>
      </c>
      <c r="W13" s="95">
        <f t="shared" si="2"/>
        <v>0</v>
      </c>
      <c r="X13" s="95">
        <f>Destination!$C$7</f>
        <v>0</v>
      </c>
      <c r="Y13" s="95" t="str">
        <f>IF($K13&gt;0,($K13*Destination!$D$7),"nvt")</f>
        <v>nvt</v>
      </c>
      <c r="Z13" s="166">
        <f>IF(Calculatie!$G13&gt;45,Calculatie!$G13*Destination!$J$7,IF($G13&gt;35,$G13*Destination!$I$7,IF($G13&gt;25,$G13*Destination!$H$7,IF(Calculatie!$G13&gt;15,Calculatie!$G13*Destination!$G$7,IF(Calculatie!$G13&gt;5,Calculatie!$G13*Destination!$F$7,IF(Calculatie!$G13&gt;0,Destination!$E$7,"nvt"))))))</f>
        <v>0</v>
      </c>
      <c r="AA13" s="95" t="str">
        <f>IF($I13=1,Destination!$K$7,"nvt")</f>
        <v>nvt</v>
      </c>
      <c r="AB13" s="95">
        <f t="shared" si="3"/>
        <v>0</v>
      </c>
      <c r="AC13" s="168">
        <f>Shipping!$D$7+Shipping!$F$7</f>
        <v>0</v>
      </c>
      <c r="AD13" s="161">
        <f t="shared" si="5"/>
        <v>0</v>
      </c>
      <c r="AE13" s="95">
        <f>H13*2500*Insurance!$D$7</f>
        <v>0</v>
      </c>
      <c r="AF13" s="95">
        <f>G13*2500*Insurance!$D$4</f>
        <v>0</v>
      </c>
      <c r="AG13" s="95">
        <f>$G13*2500*Insurance!$D$6</f>
        <v>0</v>
      </c>
      <c r="AH13" s="95">
        <f t="shared" si="4"/>
        <v>0</v>
      </c>
      <c r="AI13" s="95">
        <f t="shared" si="6"/>
        <v>0</v>
      </c>
    </row>
    <row r="14" spans="1:37" s="9" customFormat="1" x14ac:dyDescent="0.15">
      <c r="A14" s="163">
        <v>10</v>
      </c>
      <c r="B14" s="163" t="s">
        <v>178</v>
      </c>
      <c r="C14" s="170" t="s">
        <v>105</v>
      </c>
      <c r="D14" s="171" t="s">
        <v>60</v>
      </c>
      <c r="E14" s="170" t="s">
        <v>63</v>
      </c>
      <c r="F14" s="171" t="s">
        <v>61</v>
      </c>
      <c r="G14" s="165">
        <v>28</v>
      </c>
      <c r="H14" s="165">
        <v>2</v>
      </c>
      <c r="I14" s="164">
        <v>1</v>
      </c>
      <c r="J14" s="166" t="str">
        <f t="shared" si="0"/>
        <v>20ft</v>
      </c>
      <c r="K14" s="167">
        <v>0</v>
      </c>
      <c r="L14" s="167" t="s">
        <v>27</v>
      </c>
      <c r="M14" s="167" t="s">
        <v>28</v>
      </c>
      <c r="N14" s="167">
        <v>0</v>
      </c>
      <c r="O14" s="167"/>
      <c r="P14" s="166">
        <f>IF(H14&gt;0,Storage!$C$10,"nvt")</f>
        <v>0</v>
      </c>
      <c r="Q14" s="95">
        <f>IF(H14&gt;0,(H14*36*Storage!$C$9),"nvt")</f>
        <v>0</v>
      </c>
      <c r="R14" s="95">
        <f t="shared" si="1"/>
        <v>0</v>
      </c>
      <c r="S14" s="95">
        <f>Origin!$C$6</f>
        <v>0</v>
      </c>
      <c r="T14" s="95" t="str">
        <f>IF($K14&gt;0,($K14*Origin!$D$6),"nvt")</f>
        <v>nvt</v>
      </c>
      <c r="U14" s="166">
        <f>IF(Calculatie!G14&gt;45,Calculatie!G14*Origin!$J$6,IF(G14&gt;35,G14*Origin!$I$6,IF(G14&gt;25,G14*Origin!$H$6,IF(Calculatie!G14&gt;15,Calculatie!G14*Origin!$G$6,IF(Calculatie!G14&gt;5,Calculatie!G14*Origin!$F$6,IF(Calculatie!G14&gt;0,Origin!$E$6,"nvt"))))))</f>
        <v>0</v>
      </c>
      <c r="V14" s="95">
        <f>IF(I14=1,Origin!$K$6,"nvt")</f>
        <v>0</v>
      </c>
      <c r="W14" s="95">
        <f t="shared" si="2"/>
        <v>0</v>
      </c>
      <c r="X14" s="95">
        <f>Destination!$C$7</f>
        <v>0</v>
      </c>
      <c r="Y14" s="95" t="str">
        <f>IF($K14&gt;0,($K14*Destination!$D$7),"nvt")</f>
        <v>nvt</v>
      </c>
      <c r="Z14" s="166">
        <f>IF(Calculatie!$G14&gt;45,Calculatie!$G14*Destination!$J$7,IF($G14&gt;35,$G14*Destination!$I$7,IF($G14&gt;25,$G14*Destination!$H$7,IF(Calculatie!$G14&gt;15,Calculatie!$G14*Destination!$G$7,IF(Calculatie!$G14&gt;5,Calculatie!$G14*Destination!$F$7,IF(Calculatie!$G14&gt;0,Destination!$E$7,"nvt"))))))</f>
        <v>0</v>
      </c>
      <c r="AA14" s="95">
        <f>IF($I14=1,Destination!$K$7,"nvt")</f>
        <v>0</v>
      </c>
      <c r="AB14" s="95">
        <f t="shared" si="3"/>
        <v>0</v>
      </c>
      <c r="AC14" s="168">
        <f>Shipping!$D$7+Shipping!$F$7</f>
        <v>0</v>
      </c>
      <c r="AD14" s="161">
        <f t="shared" si="5"/>
        <v>0</v>
      </c>
      <c r="AE14" s="95">
        <f>H14*2500*Insurance!$D$7</f>
        <v>0</v>
      </c>
      <c r="AF14" s="95">
        <f>G14*2500*Insurance!$D$4</f>
        <v>0</v>
      </c>
      <c r="AG14" s="95">
        <f>$G14*2500*Insurance!$D$6</f>
        <v>0</v>
      </c>
      <c r="AH14" s="95">
        <f t="shared" si="4"/>
        <v>0</v>
      </c>
      <c r="AI14" s="95">
        <f t="shared" si="6"/>
        <v>0</v>
      </c>
    </row>
    <row r="15" spans="1:37" s="9" customFormat="1" x14ac:dyDescent="0.15">
      <c r="A15" s="163">
        <v>11</v>
      </c>
      <c r="B15" s="163" t="s">
        <v>178</v>
      </c>
      <c r="C15" s="170" t="s">
        <v>108</v>
      </c>
      <c r="D15" s="171" t="s">
        <v>60</v>
      </c>
      <c r="E15" s="170" t="s">
        <v>63</v>
      </c>
      <c r="F15" s="171" t="s">
        <v>61</v>
      </c>
      <c r="G15" s="165">
        <v>36</v>
      </c>
      <c r="H15" s="165">
        <v>2</v>
      </c>
      <c r="I15" s="164">
        <v>1</v>
      </c>
      <c r="J15" s="166" t="str">
        <f t="shared" si="0"/>
        <v>40ft</v>
      </c>
      <c r="K15" s="167">
        <v>0</v>
      </c>
      <c r="L15" s="167" t="s">
        <v>27</v>
      </c>
      <c r="M15" s="167" t="s">
        <v>28</v>
      </c>
      <c r="N15" s="167">
        <v>0</v>
      </c>
      <c r="O15" s="167"/>
      <c r="P15" s="166">
        <f>IF(H15&gt;0,Storage!$C$10,"nvt")</f>
        <v>0</v>
      </c>
      <c r="Q15" s="95">
        <f>IF(H15&gt;0,(H15*36*Storage!$C$9),"nvt")</f>
        <v>0</v>
      </c>
      <c r="R15" s="95">
        <f t="shared" si="1"/>
        <v>0</v>
      </c>
      <c r="S15" s="95">
        <f>Origin!$C$6</f>
        <v>0</v>
      </c>
      <c r="T15" s="95" t="str">
        <f>IF($K15&gt;0,($K15*Origin!$D$6),"nvt")</f>
        <v>nvt</v>
      </c>
      <c r="U15" s="166">
        <f>IF(Calculatie!G15&gt;45,Calculatie!G15*Origin!$J$6,IF(G15&gt;35,G15*Origin!$I$6,IF(G15&gt;25,G15*Origin!$H$6,IF(Calculatie!G15&gt;15,Calculatie!G15*Origin!$G$6,IF(Calculatie!G15&gt;5,Calculatie!G15*Origin!$F$6,IF(Calculatie!G15&gt;0,Origin!$E$6,"nvt"))))))</f>
        <v>0</v>
      </c>
      <c r="V15" s="95">
        <f>IF(I15=1,Origin!$K$6,"nvt")</f>
        <v>0</v>
      </c>
      <c r="W15" s="95">
        <f t="shared" si="2"/>
        <v>0</v>
      </c>
      <c r="X15" s="95">
        <f>Destination!$C$7</f>
        <v>0</v>
      </c>
      <c r="Y15" s="95" t="str">
        <f>IF($K15&gt;0,($K15*Destination!$D$7),"nvt")</f>
        <v>nvt</v>
      </c>
      <c r="Z15" s="166">
        <f>IF(Calculatie!$G15&gt;45,Calculatie!$G15*Destination!$J$7,IF($G15&gt;35,$G15*Destination!$I$7,IF($G15&gt;25,$G15*Destination!$H$7,IF(Calculatie!$G15&gt;15,Calculatie!$G15*Destination!$G$7,IF(Calculatie!$G15&gt;5,Calculatie!$G15*Destination!$F$7,IF(Calculatie!$G15&gt;0,Destination!$E$7,"nvt"))))))</f>
        <v>0</v>
      </c>
      <c r="AA15" s="95">
        <f>IF($I15=1,Destination!$K$7,"nvt")</f>
        <v>0</v>
      </c>
      <c r="AB15" s="95">
        <f t="shared" si="3"/>
        <v>0</v>
      </c>
      <c r="AC15" s="168">
        <f>Shipping!$D$7+Shipping!$F$7</f>
        <v>0</v>
      </c>
      <c r="AD15" s="161">
        <f t="shared" si="5"/>
        <v>0</v>
      </c>
      <c r="AE15" s="95">
        <f>H15*2500*Insurance!$D$7</f>
        <v>0</v>
      </c>
      <c r="AF15" s="95">
        <f>G15*2500*Insurance!$D$4</f>
        <v>0</v>
      </c>
      <c r="AG15" s="95">
        <f>$G15*2500*Insurance!$D$6</f>
        <v>0</v>
      </c>
      <c r="AH15" s="95">
        <f t="shared" si="4"/>
        <v>0</v>
      </c>
      <c r="AI15" s="95">
        <f t="shared" si="6"/>
        <v>0</v>
      </c>
    </row>
    <row r="16" spans="1:37" s="9" customFormat="1" x14ac:dyDescent="0.15">
      <c r="A16" s="163">
        <v>12</v>
      </c>
      <c r="B16" s="163" t="s">
        <v>178</v>
      </c>
      <c r="C16" s="170" t="s">
        <v>94</v>
      </c>
      <c r="D16" s="171" t="s">
        <v>60</v>
      </c>
      <c r="E16" s="170" t="s">
        <v>63</v>
      </c>
      <c r="F16" s="171" t="s">
        <v>61</v>
      </c>
      <c r="G16" s="165">
        <v>39</v>
      </c>
      <c r="H16" s="165">
        <v>0</v>
      </c>
      <c r="I16" s="164"/>
      <c r="J16" s="166" t="str">
        <f t="shared" si="0"/>
        <v>40ft</v>
      </c>
      <c r="K16" s="167">
        <v>0</v>
      </c>
      <c r="L16" s="167" t="s">
        <v>27</v>
      </c>
      <c r="M16" s="167" t="s">
        <v>28</v>
      </c>
      <c r="N16" s="167">
        <v>0</v>
      </c>
      <c r="O16" s="167"/>
      <c r="P16" s="166" t="str">
        <f>IF(H16&gt;0,Storage!$C$10,"nvt")</f>
        <v>nvt</v>
      </c>
      <c r="Q16" s="95" t="str">
        <f>IF(H16&gt;0,(H16*36*Storage!$C$9),"nvt")</f>
        <v>nvt</v>
      </c>
      <c r="R16" s="95">
        <f t="shared" si="1"/>
        <v>0</v>
      </c>
      <c r="S16" s="95">
        <f>Origin!$C$6</f>
        <v>0</v>
      </c>
      <c r="T16" s="95" t="str">
        <f>IF($K16&gt;0,($K16*Origin!$D$6),"nvt")</f>
        <v>nvt</v>
      </c>
      <c r="U16" s="166">
        <f>IF(Calculatie!G16&gt;45,Calculatie!G16*Origin!$J$6,IF(G16&gt;35,G16*Origin!$I$6,IF(G16&gt;25,G16*Origin!$H$6,IF(Calculatie!G16&gt;15,Calculatie!G16*Origin!$G$6,IF(Calculatie!G16&gt;5,Calculatie!G16*Origin!$F$6,IF(Calculatie!G16&gt;0,Origin!$E$6,"nvt"))))))</f>
        <v>0</v>
      </c>
      <c r="V16" s="95" t="str">
        <f>IF(I16=1,Origin!$K$6,"nvt")</f>
        <v>nvt</v>
      </c>
      <c r="W16" s="95">
        <f t="shared" si="2"/>
        <v>0</v>
      </c>
      <c r="X16" s="95">
        <f>Destination!$C$7</f>
        <v>0</v>
      </c>
      <c r="Y16" s="95" t="str">
        <f>IF($K16&gt;0,($K16*Destination!$D$7),"nvt")</f>
        <v>nvt</v>
      </c>
      <c r="Z16" s="166">
        <f>IF(Calculatie!$G16&gt;45,Calculatie!$G16*Destination!$J$7,IF($G16&gt;35,$G16*Destination!$I$7,IF($G16&gt;25,$G16*Destination!$H$7,IF(Calculatie!$G16&gt;15,Calculatie!$G16*Destination!$G$7,IF(Calculatie!$G16&gt;5,Calculatie!$G16*Destination!$F$7,IF(Calculatie!$G16&gt;0,Destination!$E$7,"nvt"))))))</f>
        <v>0</v>
      </c>
      <c r="AA16" s="95" t="str">
        <f>IF($I16=1,Destination!$K$7,"nvt")</f>
        <v>nvt</v>
      </c>
      <c r="AB16" s="95">
        <f t="shared" si="3"/>
        <v>0</v>
      </c>
      <c r="AC16" s="168">
        <f>Shipping!$D$7+Shipping!$F$7</f>
        <v>0</v>
      </c>
      <c r="AD16" s="161">
        <f t="shared" si="5"/>
        <v>0</v>
      </c>
      <c r="AE16" s="95">
        <f>H16*2500*Insurance!$D$7</f>
        <v>0</v>
      </c>
      <c r="AF16" s="95">
        <f>G16*2500*Insurance!$D$4</f>
        <v>0</v>
      </c>
      <c r="AG16" s="95">
        <f>$G16*2500*Insurance!$D$6</f>
        <v>0</v>
      </c>
      <c r="AH16" s="95">
        <f t="shared" si="4"/>
        <v>0</v>
      </c>
      <c r="AI16" s="95">
        <f t="shared" si="6"/>
        <v>0</v>
      </c>
    </row>
    <row r="17" spans="1:35" s="9" customFormat="1" x14ac:dyDescent="0.15">
      <c r="A17" s="163">
        <v>13</v>
      </c>
      <c r="B17" s="163" t="s">
        <v>178</v>
      </c>
      <c r="C17" s="170" t="s">
        <v>109</v>
      </c>
      <c r="D17" s="171" t="s">
        <v>60</v>
      </c>
      <c r="E17" s="170" t="s">
        <v>63</v>
      </c>
      <c r="F17" s="171" t="s">
        <v>61</v>
      </c>
      <c r="G17" s="165">
        <v>40</v>
      </c>
      <c r="H17" s="165">
        <v>13</v>
      </c>
      <c r="I17" s="164">
        <v>1</v>
      </c>
      <c r="J17" s="166" t="str">
        <f t="shared" si="0"/>
        <v>40ft</v>
      </c>
      <c r="K17" s="167">
        <v>0</v>
      </c>
      <c r="L17" s="167" t="s">
        <v>27</v>
      </c>
      <c r="M17" s="167" t="s">
        <v>28</v>
      </c>
      <c r="N17" s="167">
        <v>0</v>
      </c>
      <c r="O17" s="167"/>
      <c r="P17" s="166">
        <f>IF(H17&gt;0,Storage!$C$10,"nvt")</f>
        <v>0</v>
      </c>
      <c r="Q17" s="95">
        <f>IF(H17&gt;0,(H17*36*Storage!$C$9),"nvt")</f>
        <v>0</v>
      </c>
      <c r="R17" s="95">
        <f t="shared" si="1"/>
        <v>0</v>
      </c>
      <c r="S17" s="95">
        <f>Origin!$C$6</f>
        <v>0</v>
      </c>
      <c r="T17" s="95" t="str">
        <f>IF($K17&gt;0,($K17*Origin!$D$6),"nvt")</f>
        <v>nvt</v>
      </c>
      <c r="U17" s="166">
        <f>IF(Calculatie!G17&gt;45,Calculatie!G17*Origin!$J$6,IF(G17&gt;35,G17*Origin!$I$6,IF(G17&gt;25,G17*Origin!$H$6,IF(Calculatie!G17&gt;15,Calculatie!G17*Origin!$G$6,IF(Calculatie!G17&gt;5,Calculatie!G17*Origin!$F$6,IF(Calculatie!G17&gt;0,Origin!$E$6,"nvt"))))))</f>
        <v>0</v>
      </c>
      <c r="V17" s="95">
        <f>IF(I17=1,Origin!$K$6,"nvt")</f>
        <v>0</v>
      </c>
      <c r="W17" s="95">
        <f t="shared" si="2"/>
        <v>0</v>
      </c>
      <c r="X17" s="95">
        <f>Destination!$C$7</f>
        <v>0</v>
      </c>
      <c r="Y17" s="95" t="str">
        <f>IF($K17&gt;0,($K17*Destination!$D$7),"nvt")</f>
        <v>nvt</v>
      </c>
      <c r="Z17" s="166">
        <f>IF(Calculatie!$G17&gt;45,Calculatie!$G17*Destination!$J$7,IF($G17&gt;35,$G17*Destination!$I$7,IF($G17&gt;25,$G17*Destination!$H$7,IF(Calculatie!$G17&gt;15,Calculatie!$G17*Destination!$G$7,IF(Calculatie!$G17&gt;5,Calculatie!$G17*Destination!$F$7,IF(Calculatie!$G17&gt;0,Destination!$E$7,"nvt"))))))</f>
        <v>0</v>
      </c>
      <c r="AA17" s="95">
        <f>IF($I17=1,Destination!$K$7,"nvt")</f>
        <v>0</v>
      </c>
      <c r="AB17" s="95">
        <f t="shared" si="3"/>
        <v>0</v>
      </c>
      <c r="AC17" s="168">
        <f>Shipping!$D$7+Shipping!$F$7</f>
        <v>0</v>
      </c>
      <c r="AD17" s="161">
        <f t="shared" si="5"/>
        <v>0</v>
      </c>
      <c r="AE17" s="95">
        <f>H17*2500*Insurance!$D$7</f>
        <v>0</v>
      </c>
      <c r="AF17" s="95">
        <f>G17*2500*Insurance!$D$4</f>
        <v>0</v>
      </c>
      <c r="AG17" s="95">
        <f>$G17*2500*Insurance!$D$6</f>
        <v>0</v>
      </c>
      <c r="AH17" s="95">
        <f t="shared" si="4"/>
        <v>0</v>
      </c>
      <c r="AI17" s="95">
        <f t="shared" si="6"/>
        <v>0</v>
      </c>
    </row>
    <row r="18" spans="1:35" s="9" customFormat="1" x14ac:dyDescent="0.15">
      <c r="A18" s="163">
        <v>14</v>
      </c>
      <c r="B18" s="163" t="s">
        <v>178</v>
      </c>
      <c r="C18" s="170" t="s">
        <v>94</v>
      </c>
      <c r="D18" s="171" t="s">
        <v>60</v>
      </c>
      <c r="E18" s="170" t="s">
        <v>63</v>
      </c>
      <c r="F18" s="171" t="s">
        <v>61</v>
      </c>
      <c r="G18" s="165">
        <v>43</v>
      </c>
      <c r="H18" s="165">
        <v>4</v>
      </c>
      <c r="I18" s="164">
        <v>1</v>
      </c>
      <c r="J18" s="166" t="str">
        <f t="shared" si="0"/>
        <v>40ft</v>
      </c>
      <c r="K18" s="167">
        <v>0</v>
      </c>
      <c r="L18" s="167" t="s">
        <v>27</v>
      </c>
      <c r="M18" s="167" t="s">
        <v>28</v>
      </c>
      <c r="N18" s="167">
        <v>0</v>
      </c>
      <c r="O18" s="167"/>
      <c r="P18" s="166">
        <f>IF(H18&gt;0,Storage!$C$10,"nvt")</f>
        <v>0</v>
      </c>
      <c r="Q18" s="95">
        <f>IF(H18&gt;0,(H18*36*Storage!$C$9),"nvt")</f>
        <v>0</v>
      </c>
      <c r="R18" s="95">
        <f t="shared" si="1"/>
        <v>0</v>
      </c>
      <c r="S18" s="95">
        <f>Origin!$C$6</f>
        <v>0</v>
      </c>
      <c r="T18" s="95" t="str">
        <f>IF($K18&gt;0,($K18*Origin!$D$6),"nvt")</f>
        <v>nvt</v>
      </c>
      <c r="U18" s="166">
        <f>IF(Calculatie!G18&gt;45,Calculatie!G18*Origin!$J$6,IF(G18&gt;35,G18*Origin!$I$6,IF(G18&gt;25,G18*Origin!$H$6,IF(Calculatie!G18&gt;15,Calculatie!G18*Origin!$G$6,IF(Calculatie!G18&gt;5,Calculatie!G18*Origin!$F$6,IF(Calculatie!G18&gt;0,Origin!$E$6,"nvt"))))))</f>
        <v>0</v>
      </c>
      <c r="V18" s="95">
        <f>IF(I18=1,Origin!$K$6,"nvt")</f>
        <v>0</v>
      </c>
      <c r="W18" s="95">
        <f t="shared" si="2"/>
        <v>0</v>
      </c>
      <c r="X18" s="95">
        <f>Destination!$C$7</f>
        <v>0</v>
      </c>
      <c r="Y18" s="95" t="str">
        <f>IF($K18&gt;0,($K18*Destination!$D$7),"nvt")</f>
        <v>nvt</v>
      </c>
      <c r="Z18" s="166">
        <f>IF(Calculatie!$G18&gt;45,Calculatie!$G18*Destination!$J$7,IF($G18&gt;35,$G18*Destination!$I$7,IF($G18&gt;25,$G18*Destination!$H$7,IF(Calculatie!$G18&gt;15,Calculatie!$G18*Destination!$G$7,IF(Calculatie!$G18&gt;5,Calculatie!$G18*Destination!$F$7,IF(Calculatie!$G18&gt;0,Destination!$E$7,"nvt"))))))</f>
        <v>0</v>
      </c>
      <c r="AA18" s="95">
        <f>IF($I18=1,Destination!$K$7,"nvt")</f>
        <v>0</v>
      </c>
      <c r="AB18" s="95">
        <f t="shared" si="3"/>
        <v>0</v>
      </c>
      <c r="AC18" s="168">
        <f>Shipping!$D$7+Shipping!$F$7</f>
        <v>0</v>
      </c>
      <c r="AD18" s="161">
        <f t="shared" si="5"/>
        <v>0</v>
      </c>
      <c r="AE18" s="95">
        <f>H18*2500*Insurance!$D$7</f>
        <v>0</v>
      </c>
      <c r="AF18" s="95">
        <f>G18*2500*Insurance!$D$4</f>
        <v>0</v>
      </c>
      <c r="AG18" s="95">
        <f>$G18*2500*Insurance!$D$6</f>
        <v>0</v>
      </c>
      <c r="AH18" s="95">
        <f t="shared" si="4"/>
        <v>0</v>
      </c>
      <c r="AI18" s="95">
        <f t="shared" si="6"/>
        <v>0</v>
      </c>
    </row>
    <row r="19" spans="1:35" s="9" customFormat="1" x14ac:dyDescent="0.15">
      <c r="A19" s="163">
        <v>15</v>
      </c>
      <c r="B19" s="163" t="s">
        <v>178</v>
      </c>
      <c r="C19" s="170" t="s">
        <v>113</v>
      </c>
      <c r="D19" s="171" t="s">
        <v>60</v>
      </c>
      <c r="E19" s="170" t="s">
        <v>63</v>
      </c>
      <c r="F19" s="171" t="s">
        <v>61</v>
      </c>
      <c r="G19" s="165">
        <v>50</v>
      </c>
      <c r="H19" s="165">
        <v>0</v>
      </c>
      <c r="I19" s="164">
        <v>1</v>
      </c>
      <c r="J19" s="166" t="str">
        <f t="shared" si="0"/>
        <v>40ft</v>
      </c>
      <c r="K19" s="167">
        <v>0</v>
      </c>
      <c r="L19" s="167" t="s">
        <v>27</v>
      </c>
      <c r="M19" s="167" t="s">
        <v>28</v>
      </c>
      <c r="N19" s="167">
        <v>0</v>
      </c>
      <c r="O19" s="167"/>
      <c r="P19" s="166" t="str">
        <f>IF(H19&gt;0,Storage!$C$10,"nvt")</f>
        <v>nvt</v>
      </c>
      <c r="Q19" s="95" t="str">
        <f>IF(H19&gt;0,(H19*36*Storage!$C$9),"nvt")</f>
        <v>nvt</v>
      </c>
      <c r="R19" s="95">
        <f t="shared" si="1"/>
        <v>0</v>
      </c>
      <c r="S19" s="95">
        <f>Origin!$C$6</f>
        <v>0</v>
      </c>
      <c r="T19" s="95" t="str">
        <f>IF($K19&gt;0,($K19*Origin!$D$6),"nvt")</f>
        <v>nvt</v>
      </c>
      <c r="U19" s="166">
        <f>IF(Calculatie!G19&gt;45,Calculatie!G19*Origin!$J$6,IF(G19&gt;35,G19*Origin!$I$6,IF(G19&gt;25,G19*Origin!$H$6,IF(Calculatie!G19&gt;15,Calculatie!G19*Origin!$G$6,IF(Calculatie!G19&gt;5,Calculatie!G19*Origin!$F$6,IF(Calculatie!G19&gt;0,Origin!$E$6,"nvt"))))))</f>
        <v>0</v>
      </c>
      <c r="V19" s="95">
        <f>IF(I19=1,Origin!$K$6,"nvt")</f>
        <v>0</v>
      </c>
      <c r="W19" s="95">
        <f t="shared" si="2"/>
        <v>0</v>
      </c>
      <c r="X19" s="95">
        <f>Destination!$C$7</f>
        <v>0</v>
      </c>
      <c r="Y19" s="95" t="str">
        <f>IF($K19&gt;0,($K19*Destination!$D$7),"nvt")</f>
        <v>nvt</v>
      </c>
      <c r="Z19" s="166">
        <f>IF(Calculatie!$G19&gt;45,Calculatie!$G19*Destination!$J$7,IF($G19&gt;35,$G19*Destination!$I$7,IF($G19&gt;25,$G19*Destination!$H$7,IF(Calculatie!$G19&gt;15,Calculatie!$G19*Destination!$G$7,IF(Calculatie!$G19&gt;5,Calculatie!$G19*Destination!$F$7,IF(Calculatie!$G19&gt;0,Destination!$E$7,"nvt"))))))</f>
        <v>0</v>
      </c>
      <c r="AA19" s="95">
        <f>IF($I19=1,Destination!$K$7,"nvt")</f>
        <v>0</v>
      </c>
      <c r="AB19" s="95">
        <f t="shared" si="3"/>
        <v>0</v>
      </c>
      <c r="AC19" s="168">
        <f>Shipping!$D$7+Shipping!$F$7</f>
        <v>0</v>
      </c>
      <c r="AD19" s="161">
        <f t="shared" si="5"/>
        <v>0</v>
      </c>
      <c r="AE19" s="95">
        <f>H19*2500*Insurance!$D$7</f>
        <v>0</v>
      </c>
      <c r="AF19" s="95">
        <f>G19*2500*Insurance!$D$4</f>
        <v>0</v>
      </c>
      <c r="AG19" s="95">
        <f>$G19*2500*Insurance!$D$6</f>
        <v>0</v>
      </c>
      <c r="AH19" s="95">
        <f t="shared" si="4"/>
        <v>0</v>
      </c>
      <c r="AI19" s="95">
        <f t="shared" si="6"/>
        <v>0</v>
      </c>
    </row>
    <row r="20" spans="1:35" s="9" customFormat="1" x14ac:dyDescent="0.15">
      <c r="A20" s="163">
        <v>16</v>
      </c>
      <c r="B20" s="163" t="s">
        <v>178</v>
      </c>
      <c r="C20" s="170" t="s">
        <v>119</v>
      </c>
      <c r="D20" s="171" t="s">
        <v>60</v>
      </c>
      <c r="E20" s="170" t="s">
        <v>63</v>
      </c>
      <c r="F20" s="171" t="s">
        <v>61</v>
      </c>
      <c r="G20" s="165">
        <v>61</v>
      </c>
      <c r="H20" s="165">
        <v>5</v>
      </c>
      <c r="I20" s="164"/>
      <c r="J20" s="166" t="str">
        <f t="shared" si="0"/>
        <v>40ft</v>
      </c>
      <c r="K20" s="167">
        <v>0</v>
      </c>
      <c r="L20" s="167" t="s">
        <v>27</v>
      </c>
      <c r="M20" s="167" t="s">
        <v>28</v>
      </c>
      <c r="N20" s="167">
        <v>0</v>
      </c>
      <c r="O20" s="167"/>
      <c r="P20" s="166">
        <f>IF(H20&gt;0,Storage!$C$10,"nvt")</f>
        <v>0</v>
      </c>
      <c r="Q20" s="95">
        <f>IF(H20&gt;0,(H20*36*Storage!$C$9),"nvt")</f>
        <v>0</v>
      </c>
      <c r="R20" s="95">
        <f t="shared" si="1"/>
        <v>0</v>
      </c>
      <c r="S20" s="95">
        <f>Origin!$C$6</f>
        <v>0</v>
      </c>
      <c r="T20" s="95" t="str">
        <f>IF($K20&gt;0,($K20*Origin!$D$6),"nvt")</f>
        <v>nvt</v>
      </c>
      <c r="U20" s="166">
        <f>IF(Calculatie!G20&gt;45,Calculatie!G20*Origin!$J$6,IF(G20&gt;35,G20*Origin!$I$6,IF(G20&gt;25,G20*Origin!$H$6,IF(Calculatie!G20&gt;15,Calculatie!G20*Origin!$G$6,IF(Calculatie!G20&gt;5,Calculatie!G20*Origin!$F$6,IF(Calculatie!G20&gt;0,Origin!$E$6,"nvt"))))))</f>
        <v>0</v>
      </c>
      <c r="V20" s="95" t="str">
        <f>IF(I20=1,Origin!$K$6,"nvt")</f>
        <v>nvt</v>
      </c>
      <c r="W20" s="95">
        <f t="shared" si="2"/>
        <v>0</v>
      </c>
      <c r="X20" s="95">
        <f>Destination!$C$7</f>
        <v>0</v>
      </c>
      <c r="Y20" s="95" t="str">
        <f>IF($K20&gt;0,($K20*Destination!$D$7),"nvt")</f>
        <v>nvt</v>
      </c>
      <c r="Z20" s="166">
        <f>IF(Calculatie!$G20&gt;45,Calculatie!$G20*Destination!$J$7,IF($G20&gt;35,$G20*Destination!$I$7,IF($G20&gt;25,$G20*Destination!$H$7,IF(Calculatie!$G20&gt;15,Calculatie!$G20*Destination!$G$7,IF(Calculatie!$G20&gt;5,Calculatie!$G20*Destination!$F$7,IF(Calculatie!$G20&gt;0,Destination!$E$7,"nvt"))))))</f>
        <v>0</v>
      </c>
      <c r="AA20" s="95" t="str">
        <f>IF($I20=1,Destination!$K$7,"nvt")</f>
        <v>nvt</v>
      </c>
      <c r="AB20" s="95">
        <f t="shared" si="3"/>
        <v>0</v>
      </c>
      <c r="AC20" s="168">
        <f>Shipping!$D$7+Shipping!$F$7</f>
        <v>0</v>
      </c>
      <c r="AD20" s="161">
        <f t="shared" si="5"/>
        <v>0</v>
      </c>
      <c r="AE20" s="95">
        <f>H20*2500*Insurance!$D$7</f>
        <v>0</v>
      </c>
      <c r="AF20" s="95">
        <f>G20*2500*Insurance!$D$4</f>
        <v>0</v>
      </c>
      <c r="AG20" s="95">
        <f>$G20*2500*Insurance!$D$6</f>
        <v>0</v>
      </c>
      <c r="AH20" s="95">
        <f t="shared" si="4"/>
        <v>0</v>
      </c>
      <c r="AI20" s="95">
        <f t="shared" si="6"/>
        <v>0</v>
      </c>
    </row>
    <row r="21" spans="1:35" s="9" customFormat="1" x14ac:dyDescent="0.15">
      <c r="A21" s="163">
        <v>17</v>
      </c>
      <c r="B21" s="163" t="s">
        <v>178</v>
      </c>
      <c r="C21" s="170" t="s">
        <v>112</v>
      </c>
      <c r="D21" s="171" t="s">
        <v>60</v>
      </c>
      <c r="E21" s="170" t="s">
        <v>31</v>
      </c>
      <c r="F21" s="171" t="s">
        <v>77</v>
      </c>
      <c r="G21" s="165">
        <v>66</v>
      </c>
      <c r="H21" s="165">
        <v>10</v>
      </c>
      <c r="I21" s="164">
        <v>1</v>
      </c>
      <c r="J21" s="166" t="str">
        <f t="shared" si="0"/>
        <v>40ft</v>
      </c>
      <c r="K21" s="167">
        <v>0</v>
      </c>
      <c r="L21" s="167" t="s">
        <v>27</v>
      </c>
      <c r="M21" s="167" t="s">
        <v>31</v>
      </c>
      <c r="N21" s="167">
        <v>0</v>
      </c>
      <c r="O21" s="167"/>
      <c r="P21" s="166">
        <f>IF(H21&gt;0,Storage!$C$10,"nvt")</f>
        <v>0</v>
      </c>
      <c r="Q21" s="95">
        <f>IF(H21&gt;0,(H21*36*Storage!$C$9),"nvt")</f>
        <v>0</v>
      </c>
      <c r="R21" s="95">
        <f t="shared" si="1"/>
        <v>0</v>
      </c>
      <c r="S21" s="95">
        <f>Origin!$C$6</f>
        <v>0</v>
      </c>
      <c r="T21" s="95" t="str">
        <f>IF($K21&gt;0,($K21*Origin!$D$6),"nvt")</f>
        <v>nvt</v>
      </c>
      <c r="U21" s="166">
        <f>IF(Calculatie!G21&gt;45,Calculatie!G21*Origin!$J$6,IF(G21&gt;35,G21*Origin!$I$6,IF(G21&gt;25,G21*Origin!$H$6,IF(Calculatie!G21&gt;15,Calculatie!G21*Origin!$G$6,IF(Calculatie!G21&gt;5,Calculatie!G21*Origin!$F$6,IF(Calculatie!G21&gt;0,Origin!$E$6,"nvt"))))))</f>
        <v>0</v>
      </c>
      <c r="V21" s="95">
        <f>IF(I21=1,Origin!$K$6,"nvt")</f>
        <v>0</v>
      </c>
      <c r="W21" s="95">
        <f t="shared" si="2"/>
        <v>0</v>
      </c>
      <c r="X21" s="95">
        <f>Destination!$C$9</f>
        <v>0</v>
      </c>
      <c r="Y21" s="95" t="str">
        <f>IF($K21&gt;0,($K21*Destination!$D$11),"nvt")</f>
        <v>nvt</v>
      </c>
      <c r="Z21" s="166">
        <f>IF(Calculatie!$G21&gt;45,Calculatie!$G21*Destination!$J$9,IF($G21&gt;35,$G21*Destination!$I$9,IF($G21&gt;25,$G21*Destination!$H$9,IF(Calculatie!$G21&gt;15,Calculatie!$G21*Destination!$G$9,IF(Calculatie!$G21&gt;5,Calculatie!$G21*Destination!$F$9,IF(Calculatie!$G21&gt;0,Destination!$E$9,"nvt"))))))</f>
        <v>0</v>
      </c>
      <c r="AA21" s="95">
        <f>IF($I21=1,Destination!$K$9,"nvt")</f>
        <v>0</v>
      </c>
      <c r="AB21" s="95">
        <f t="shared" si="3"/>
        <v>0</v>
      </c>
      <c r="AC21" s="168">
        <f>Shipping!$D$7+Shipping!$F$7</f>
        <v>0</v>
      </c>
      <c r="AD21" s="161">
        <f t="shared" si="5"/>
        <v>0</v>
      </c>
      <c r="AE21" s="95">
        <f>H21*2500*Insurance!$D$7</f>
        <v>0</v>
      </c>
      <c r="AF21" s="95">
        <f>G21*2500*Insurance!$D$4</f>
        <v>0</v>
      </c>
      <c r="AG21" s="95">
        <f>$G21*2500*Insurance!$D$6</f>
        <v>0</v>
      </c>
      <c r="AH21" s="95">
        <f t="shared" si="4"/>
        <v>0</v>
      </c>
      <c r="AI21" s="95">
        <f t="shared" si="6"/>
        <v>0</v>
      </c>
    </row>
    <row r="22" spans="1:35" s="9" customFormat="1" x14ac:dyDescent="0.15">
      <c r="A22" s="163">
        <v>18</v>
      </c>
      <c r="B22" s="163" t="s">
        <v>178</v>
      </c>
      <c r="C22" s="163" t="s">
        <v>68</v>
      </c>
      <c r="D22" s="164" t="s">
        <v>60</v>
      </c>
      <c r="E22" s="163" t="s">
        <v>223</v>
      </c>
      <c r="F22" s="164" t="s">
        <v>64</v>
      </c>
      <c r="G22" s="165">
        <v>2</v>
      </c>
      <c r="H22" s="165">
        <v>0</v>
      </c>
      <c r="I22" s="164"/>
      <c r="J22" s="166" t="str">
        <f t="shared" si="0"/>
        <v>20ft</v>
      </c>
      <c r="K22" s="167">
        <v>0</v>
      </c>
      <c r="L22" s="167" t="s">
        <v>27</v>
      </c>
      <c r="M22" s="167" t="s">
        <v>51</v>
      </c>
      <c r="N22" s="167">
        <v>0</v>
      </c>
      <c r="O22" s="167"/>
      <c r="P22" s="166" t="str">
        <f>IF(H22&gt;0,Storage!$C$10,"nvt")</f>
        <v>nvt</v>
      </c>
      <c r="Q22" s="95" t="str">
        <f>IF(H22&gt;0,(H22*36*Storage!$C$9),"nvt")</f>
        <v>nvt</v>
      </c>
      <c r="R22" s="95">
        <f t="shared" si="1"/>
        <v>0</v>
      </c>
      <c r="S22" s="95">
        <f>Origin!$C$6</f>
        <v>0</v>
      </c>
      <c r="T22" s="95" t="str">
        <f>IF($K22&gt;0,($K22*Origin!$D$6),"nvt")</f>
        <v>nvt</v>
      </c>
      <c r="U22" s="166">
        <f>IF(Calculatie!G22&gt;45,Calculatie!G22*Origin!$J$6,IF(G22&gt;35,G22*Origin!$I$6,IF(G22&gt;25,G22*Origin!$H$6,IF(Calculatie!G22&gt;15,Calculatie!G22*Origin!$G$6,IF(Calculatie!G22&gt;5,Calculatie!G22*Origin!$F$6,IF(Calculatie!G22&gt;0,Origin!$E$6,"nvt"))))))</f>
        <v>0</v>
      </c>
      <c r="V22" s="95" t="str">
        <f>IF(I22=1,Origin!$K$6,"nvt")</f>
        <v>nvt</v>
      </c>
      <c r="W22" s="95">
        <f t="shared" si="2"/>
        <v>0</v>
      </c>
      <c r="X22" s="95">
        <f>Destination!$C$13</f>
        <v>0</v>
      </c>
      <c r="Y22" s="95" t="str">
        <f>IF($N22&gt;0,($K22*Destination!$D$13),"nvt")</f>
        <v>nvt</v>
      </c>
      <c r="Z22" s="166">
        <f>IF(Calculatie!$G22&gt;45,Calculatie!$G22*Destination!$J$13,IF($G22&gt;35,$G22*Destination!$I$13,IF($G22&gt;25,$G22*Destination!$H$13,IF(Calculatie!$G22&gt;15,Calculatie!$G22*Destination!$G$13,IF(Calculatie!$G22&gt;5,Calculatie!$G22*Destination!$F$13,IF(Calculatie!$G22&gt;0,Destination!$E$13,"nvt"))))))</f>
        <v>0</v>
      </c>
      <c r="AA22" s="95" t="str">
        <f>IF($I22=1,Destination!$K$13,"nvt")</f>
        <v>nvt</v>
      </c>
      <c r="AB22" s="95">
        <f t="shared" si="3"/>
        <v>0</v>
      </c>
      <c r="AC22" s="168">
        <f>Shipping!$D$7+Shipping!$F$7</f>
        <v>0</v>
      </c>
      <c r="AD22" s="161">
        <f t="shared" si="5"/>
        <v>0</v>
      </c>
      <c r="AE22" s="95">
        <f>H22*2500*Insurance!$D$7</f>
        <v>0</v>
      </c>
      <c r="AF22" s="95">
        <f>G22*2500*Insurance!$D$4</f>
        <v>0</v>
      </c>
      <c r="AG22" s="95">
        <f>$G22*2500*Insurance!$D$6</f>
        <v>0</v>
      </c>
      <c r="AH22" s="95">
        <f t="shared" si="4"/>
        <v>0</v>
      </c>
      <c r="AI22" s="95">
        <f t="shared" si="6"/>
        <v>0</v>
      </c>
    </row>
    <row r="23" spans="1:35" s="9" customFormat="1" x14ac:dyDescent="0.15">
      <c r="A23" s="163">
        <v>19</v>
      </c>
      <c r="B23" s="163" t="s">
        <v>178</v>
      </c>
      <c r="C23" s="163" t="s">
        <v>70</v>
      </c>
      <c r="D23" s="164" t="s">
        <v>60</v>
      </c>
      <c r="E23" s="163" t="s">
        <v>225</v>
      </c>
      <c r="F23" s="164" t="s">
        <v>64</v>
      </c>
      <c r="G23" s="165">
        <v>3</v>
      </c>
      <c r="H23" s="165">
        <v>0</v>
      </c>
      <c r="I23" s="164"/>
      <c r="J23" s="166" t="str">
        <f t="shared" si="0"/>
        <v>20ft</v>
      </c>
      <c r="K23" s="167">
        <v>0</v>
      </c>
      <c r="L23" s="167" t="s">
        <v>27</v>
      </c>
      <c r="M23" s="167" t="s">
        <v>51</v>
      </c>
      <c r="N23" s="167">
        <v>315</v>
      </c>
      <c r="O23" s="167"/>
      <c r="P23" s="166" t="str">
        <f>IF(H23&gt;0,Storage!$C$10,"nvt")</f>
        <v>nvt</v>
      </c>
      <c r="Q23" s="95" t="str">
        <f>IF(H23&gt;0,(H23*36*Storage!$C$9),"nvt")</f>
        <v>nvt</v>
      </c>
      <c r="R23" s="95">
        <f t="shared" si="1"/>
        <v>0</v>
      </c>
      <c r="S23" s="95">
        <f>Origin!$C$6</f>
        <v>0</v>
      </c>
      <c r="T23" s="95" t="str">
        <f>IF($K23&gt;0,($K23*Origin!$D$6),"nvt")</f>
        <v>nvt</v>
      </c>
      <c r="U23" s="166">
        <f>IF(Calculatie!G23&gt;45,Calculatie!G23*Origin!$J$6,IF(G23&gt;35,G23*Origin!$I$6,IF(G23&gt;25,G23*Origin!$H$6,IF(Calculatie!G23&gt;15,Calculatie!G23*Origin!$G$6,IF(Calculatie!G23&gt;5,Calculatie!G23*Origin!$F$6,IF(Calculatie!G23&gt;0,Origin!$E$6,"nvt"))))))</f>
        <v>0</v>
      </c>
      <c r="V23" s="95" t="str">
        <f>IF(I23=1,Origin!$K$6,"nvt")</f>
        <v>nvt</v>
      </c>
      <c r="W23" s="95">
        <f t="shared" si="2"/>
        <v>0</v>
      </c>
      <c r="X23" s="95">
        <f>Destination!$C$13</f>
        <v>0</v>
      </c>
      <c r="Y23" s="95">
        <f>IF($N23&gt;0,($K23*Destination!$D$13),"nvt")</f>
        <v>0</v>
      </c>
      <c r="Z23" s="166">
        <f>IF(Calculatie!$G23&gt;45,Calculatie!$G23*Destination!$J$13,IF($G23&gt;35,$G23*Destination!$I$13,IF($G23&gt;25,$G23*Destination!$H$13,IF(Calculatie!$G23&gt;15,Calculatie!$G23*Destination!$G$13,IF(Calculatie!$G23&gt;5,Calculatie!$G23*Destination!$F$13,IF(Calculatie!$G23&gt;0,Destination!$E$13,"nvt"))))))</f>
        <v>0</v>
      </c>
      <c r="AA23" s="95" t="str">
        <f>IF($I23=1,Destination!$K$13,"nvt")</f>
        <v>nvt</v>
      </c>
      <c r="AB23" s="95">
        <f t="shared" si="3"/>
        <v>0</v>
      </c>
      <c r="AC23" s="168">
        <f>Shipping!$D$7+Shipping!$F$7</f>
        <v>0</v>
      </c>
      <c r="AD23" s="161">
        <f t="shared" si="5"/>
        <v>0</v>
      </c>
      <c r="AE23" s="95">
        <f>H23*2500*Insurance!$D$7</f>
        <v>0</v>
      </c>
      <c r="AF23" s="95">
        <f>G23*2500*Insurance!$D$4</f>
        <v>0</v>
      </c>
      <c r="AG23" s="95">
        <f>$G23*2500*Insurance!$D$6</f>
        <v>0</v>
      </c>
      <c r="AH23" s="95">
        <f t="shared" si="4"/>
        <v>0</v>
      </c>
      <c r="AI23" s="95">
        <f t="shared" si="6"/>
        <v>0</v>
      </c>
    </row>
    <row r="24" spans="1:35" s="9" customFormat="1" x14ac:dyDescent="0.15">
      <c r="A24" s="163">
        <v>20</v>
      </c>
      <c r="B24" s="163" t="s">
        <v>178</v>
      </c>
      <c r="C24" s="163" t="s">
        <v>75</v>
      </c>
      <c r="D24" s="164" t="s">
        <v>60</v>
      </c>
      <c r="E24" s="163" t="s">
        <v>224</v>
      </c>
      <c r="F24" s="164" t="s">
        <v>64</v>
      </c>
      <c r="G24" s="165">
        <v>4</v>
      </c>
      <c r="H24" s="165">
        <v>0</v>
      </c>
      <c r="I24" s="164"/>
      <c r="J24" s="166" t="str">
        <f t="shared" si="0"/>
        <v>20ft</v>
      </c>
      <c r="K24" s="167">
        <v>0</v>
      </c>
      <c r="L24" s="167" t="s">
        <v>27</v>
      </c>
      <c r="M24" s="167" t="s">
        <v>228</v>
      </c>
      <c r="N24" s="167">
        <v>950</v>
      </c>
      <c r="O24" s="167"/>
      <c r="P24" s="166" t="str">
        <f>IF(H24&gt;0,Storage!$C$10,"nvt")</f>
        <v>nvt</v>
      </c>
      <c r="Q24" s="95" t="str">
        <f>IF(H24&gt;0,(H24*36*Storage!$C$9),"nvt")</f>
        <v>nvt</v>
      </c>
      <c r="R24" s="95">
        <f t="shared" si="1"/>
        <v>0</v>
      </c>
      <c r="S24" s="95">
        <f>Origin!$C$6</f>
        <v>0</v>
      </c>
      <c r="T24" s="95" t="str">
        <f>IF($K24&gt;0,($K24*Origin!$D$6),"nvt")</f>
        <v>nvt</v>
      </c>
      <c r="U24" s="166">
        <f>IF(Calculatie!G24&gt;45,Calculatie!G24*Origin!$J$6,IF(G24&gt;35,G24*Origin!$I$6,IF(G24&gt;25,G24*Origin!$H$6,IF(Calculatie!G24&gt;15,Calculatie!G24*Origin!$G$6,IF(Calculatie!G24&gt;5,Calculatie!G24*Origin!$F$6,IF(Calculatie!G24&gt;0,Origin!$E$6,"nvt"))))))</f>
        <v>0</v>
      </c>
      <c r="V24" s="95" t="str">
        <f>IF(I24=1,Origin!$K$6,"nvt")</f>
        <v>nvt</v>
      </c>
      <c r="W24" s="95">
        <f t="shared" si="2"/>
        <v>0</v>
      </c>
      <c r="X24" s="95">
        <f>Destination!$C$13</f>
        <v>0</v>
      </c>
      <c r="Y24" s="95">
        <f>IF($N24&gt;0,($K24*Destination!$D$13),"nvt")</f>
        <v>0</v>
      </c>
      <c r="Z24" s="166">
        <f>IF(Calculatie!$G24&gt;45,Calculatie!$G24*Destination!$J$13,IF($G24&gt;35,$G24*Destination!$I$13,IF($G24&gt;25,$G24*Destination!$H$13,IF(Calculatie!$G24&gt;15,Calculatie!$G24*Destination!$G$13,IF(Calculatie!$G24&gt;5,Calculatie!$G24*Destination!$F$13,IF(Calculatie!$G24&gt;0,Destination!$E$13,"nvt"))))))</f>
        <v>0</v>
      </c>
      <c r="AA24" s="95" t="str">
        <f>IF($I24=1,Destination!$K$13,"nvt")</f>
        <v>nvt</v>
      </c>
      <c r="AB24" s="95">
        <f t="shared" si="3"/>
        <v>0</v>
      </c>
      <c r="AC24" s="168">
        <f>Shipping!$D$7+Shipping!$F$7</f>
        <v>0</v>
      </c>
      <c r="AD24" s="161">
        <f t="shared" si="5"/>
        <v>0</v>
      </c>
      <c r="AE24" s="95">
        <f>H24*2500*Insurance!$D$7</f>
        <v>0</v>
      </c>
      <c r="AF24" s="95">
        <f>G24*2500*Insurance!$D$4</f>
        <v>0</v>
      </c>
      <c r="AG24" s="95">
        <f>$G24*2500*Insurance!$D$6</f>
        <v>0</v>
      </c>
      <c r="AH24" s="95">
        <f t="shared" si="4"/>
        <v>0</v>
      </c>
      <c r="AI24" s="95">
        <f t="shared" si="6"/>
        <v>0</v>
      </c>
    </row>
    <row r="25" spans="1:35" s="9" customFormat="1" x14ac:dyDescent="0.15">
      <c r="A25" s="163">
        <v>21</v>
      </c>
      <c r="B25" s="163" t="s">
        <v>178</v>
      </c>
      <c r="C25" s="170" t="s">
        <v>90</v>
      </c>
      <c r="D25" s="171" t="s">
        <v>60</v>
      </c>
      <c r="E25" s="170" t="s">
        <v>192</v>
      </c>
      <c r="F25" s="171" t="s">
        <v>64</v>
      </c>
      <c r="G25" s="165">
        <v>8</v>
      </c>
      <c r="H25" s="165">
        <v>0</v>
      </c>
      <c r="I25" s="164"/>
      <c r="J25" s="166" t="str">
        <f t="shared" si="0"/>
        <v>20ft</v>
      </c>
      <c r="K25" s="167">
        <v>0</v>
      </c>
      <c r="L25" s="167" t="s">
        <v>27</v>
      </c>
      <c r="M25" s="167" t="s">
        <v>229</v>
      </c>
      <c r="N25" s="167">
        <v>2000</v>
      </c>
      <c r="O25" s="167"/>
      <c r="P25" s="166" t="str">
        <f>IF(H25&gt;0,Storage!$C$10,"nvt")</f>
        <v>nvt</v>
      </c>
      <c r="Q25" s="95" t="str">
        <f>IF(H25&gt;0,(H25*36*Storage!$C$9),"nvt")</f>
        <v>nvt</v>
      </c>
      <c r="R25" s="95">
        <f t="shared" si="1"/>
        <v>0</v>
      </c>
      <c r="S25" s="95">
        <f>Origin!$C$6</f>
        <v>0</v>
      </c>
      <c r="T25" s="95" t="str">
        <f>IF($K25&gt;0,($K25*Origin!$D$6),"nvt")</f>
        <v>nvt</v>
      </c>
      <c r="U25" s="166">
        <f>IF(Calculatie!G25&gt;45,Calculatie!G25*Origin!$J$6,IF(G25&gt;35,G25*Origin!$I$6,IF(G25&gt;25,G25*Origin!$H$6,IF(Calculatie!G25&gt;15,Calculatie!G25*Origin!$G$6,IF(Calculatie!G25&gt;5,Calculatie!G25*Origin!$F$6,IF(Calculatie!G25&gt;0,Origin!$E$6,"nvt"))))))</f>
        <v>0</v>
      </c>
      <c r="V25" s="95" t="str">
        <f>IF(I25=1,Origin!$K$6,"nvt")</f>
        <v>nvt</v>
      </c>
      <c r="W25" s="95">
        <f t="shared" si="2"/>
        <v>0</v>
      </c>
      <c r="X25" s="95">
        <f>Destination!$C$11</f>
        <v>0</v>
      </c>
      <c r="Y25" s="95">
        <f>IF($N25&gt;0,($K25*Destination!$D$11),"nvt")</f>
        <v>0</v>
      </c>
      <c r="Z25" s="166">
        <f>IF(Calculatie!$G25&gt;45,Calculatie!$G25*Destination!$J$11,IF($G25&gt;35,$G25*Destination!$I$11,IF($G25&gt;25,$G25*Destination!$H$11,IF(Calculatie!$G25&gt;15,Calculatie!$G25*Destination!$G$11,IF(Calculatie!$G25&gt;5,Calculatie!$G25*Destination!$F$11,IF(Calculatie!$G25&gt;0,Destination!$E$11,"nvt"))))))</f>
        <v>0</v>
      </c>
      <c r="AA25" s="95" t="str">
        <f>IF($I25=1,Destination!$K$11,"nvt")</f>
        <v>nvt</v>
      </c>
      <c r="AB25" s="95">
        <f t="shared" si="3"/>
        <v>0</v>
      </c>
      <c r="AC25" s="168">
        <f>Shipping!$D$7+Shipping!$F$7</f>
        <v>0</v>
      </c>
      <c r="AD25" s="161">
        <f t="shared" si="5"/>
        <v>0</v>
      </c>
      <c r="AE25" s="95">
        <f>H25*2500*Insurance!$D$7</f>
        <v>0</v>
      </c>
      <c r="AF25" s="95">
        <f>G25*2500*Insurance!$D$4</f>
        <v>0</v>
      </c>
      <c r="AG25" s="95">
        <f>$G25*2500*Insurance!$D$6</f>
        <v>0</v>
      </c>
      <c r="AH25" s="95">
        <f t="shared" si="4"/>
        <v>0</v>
      </c>
      <c r="AI25" s="95">
        <f t="shared" si="6"/>
        <v>0</v>
      </c>
    </row>
    <row r="26" spans="1:35" s="9" customFormat="1" x14ac:dyDescent="0.15">
      <c r="A26" s="163">
        <v>22</v>
      </c>
      <c r="B26" s="163" t="s">
        <v>178</v>
      </c>
      <c r="C26" s="170" t="s">
        <v>65</v>
      </c>
      <c r="D26" s="171" t="s">
        <v>60</v>
      </c>
      <c r="E26" s="170" t="s">
        <v>106</v>
      </c>
      <c r="F26" s="171" t="s">
        <v>64</v>
      </c>
      <c r="G26" s="165">
        <v>33</v>
      </c>
      <c r="H26" s="165">
        <v>0</v>
      </c>
      <c r="I26" s="164"/>
      <c r="J26" s="166" t="str">
        <f t="shared" si="0"/>
        <v>20ft</v>
      </c>
      <c r="K26" s="167">
        <v>0</v>
      </c>
      <c r="L26" s="167" t="s">
        <v>27</v>
      </c>
      <c r="M26" s="167" t="s">
        <v>51</v>
      </c>
      <c r="N26" s="167">
        <v>100</v>
      </c>
      <c r="O26" s="167"/>
      <c r="P26" s="166" t="str">
        <f>IF(H26&gt;0,Storage!$C$10,"nvt")</f>
        <v>nvt</v>
      </c>
      <c r="Q26" s="95" t="str">
        <f>IF(H26&gt;0,(H26*36*Storage!$C$9),"nvt")</f>
        <v>nvt</v>
      </c>
      <c r="R26" s="95">
        <f t="shared" si="1"/>
        <v>0</v>
      </c>
      <c r="S26" s="95">
        <f>Origin!$C$6</f>
        <v>0</v>
      </c>
      <c r="T26" s="95" t="str">
        <f>IF($K26&gt;0,($K26*Origin!$D$6),"nvt")</f>
        <v>nvt</v>
      </c>
      <c r="U26" s="166">
        <f>IF(Calculatie!G26&gt;45,Calculatie!G26*Origin!$J$6,IF(G26&gt;35,G26*Origin!$I$6,IF(G26&gt;25,G26*Origin!$H$6,IF(Calculatie!G26&gt;15,Calculatie!G26*Origin!$G$6,IF(Calculatie!G26&gt;5,Calculatie!G26*Origin!$F$6,IF(Calculatie!G26&gt;0,Origin!$E$6,"nvt"))))))</f>
        <v>0</v>
      </c>
      <c r="V26" s="95" t="str">
        <f>IF(I26=1,Origin!$K$6,"nvt")</f>
        <v>nvt</v>
      </c>
      <c r="W26" s="95">
        <f t="shared" si="2"/>
        <v>0</v>
      </c>
      <c r="X26" s="95">
        <f>Destination!$C$13</f>
        <v>0</v>
      </c>
      <c r="Y26" s="95">
        <f>IF($N26&gt;0,($K26*Destination!$D$13),"nvt")</f>
        <v>0</v>
      </c>
      <c r="Z26" s="166">
        <f>IF(Calculatie!$G26&gt;45,Calculatie!$G26*Destination!$J$13,IF($G26&gt;35,$G26*Destination!$I$13,IF($G26&gt;25,$G26*Destination!$H$13,IF(Calculatie!$G26&gt;15,Calculatie!$G26*Destination!$G$13,IF(Calculatie!$G26&gt;5,Calculatie!$G26*Destination!$F$13,IF(Calculatie!$G26&gt;0,Destination!$E$13,"nvt"))))))</f>
        <v>0</v>
      </c>
      <c r="AA26" s="95" t="str">
        <f>IF($I26=1,Destination!$K$13,"nvt")</f>
        <v>nvt</v>
      </c>
      <c r="AB26" s="95">
        <f t="shared" si="3"/>
        <v>0</v>
      </c>
      <c r="AC26" s="168">
        <f>Shipping!$D$7+Shipping!$F$7</f>
        <v>0</v>
      </c>
      <c r="AD26" s="161">
        <f t="shared" si="5"/>
        <v>0</v>
      </c>
      <c r="AE26" s="95">
        <f>H26*2500*Insurance!$D$7</f>
        <v>0</v>
      </c>
      <c r="AF26" s="95">
        <f>G26*2500*Insurance!$D$4</f>
        <v>0</v>
      </c>
      <c r="AG26" s="95">
        <f>$G26*2500*Insurance!$D$6</f>
        <v>0</v>
      </c>
      <c r="AH26" s="95">
        <f t="shared" si="4"/>
        <v>0</v>
      </c>
      <c r="AI26" s="95">
        <f t="shared" si="6"/>
        <v>0</v>
      </c>
    </row>
    <row r="27" spans="1:35" s="9" customFormat="1" x14ac:dyDescent="0.15">
      <c r="A27" s="163">
        <v>23</v>
      </c>
      <c r="B27" s="163" t="s">
        <v>178</v>
      </c>
      <c r="C27" s="170" t="s">
        <v>114</v>
      </c>
      <c r="D27" s="171" t="s">
        <v>60</v>
      </c>
      <c r="E27" s="170" t="s">
        <v>106</v>
      </c>
      <c r="F27" s="171" t="s">
        <v>64</v>
      </c>
      <c r="G27" s="165">
        <v>50</v>
      </c>
      <c r="H27" s="165">
        <v>6</v>
      </c>
      <c r="I27" s="164"/>
      <c r="J27" s="166" t="str">
        <f t="shared" si="0"/>
        <v>40ft</v>
      </c>
      <c r="K27" s="167">
        <v>0</v>
      </c>
      <c r="L27" s="167" t="s">
        <v>27</v>
      </c>
      <c r="M27" s="167" t="s">
        <v>51</v>
      </c>
      <c r="N27" s="167">
        <v>100</v>
      </c>
      <c r="O27" s="167"/>
      <c r="P27" s="166">
        <f>IF(H27&gt;0,Storage!$C$10,"nvt")</f>
        <v>0</v>
      </c>
      <c r="Q27" s="95">
        <f>IF(H27&gt;0,(H27*36*Storage!$C$9),"nvt")</f>
        <v>0</v>
      </c>
      <c r="R27" s="95">
        <f t="shared" si="1"/>
        <v>0</v>
      </c>
      <c r="S27" s="95">
        <f>Origin!$C$6</f>
        <v>0</v>
      </c>
      <c r="T27" s="95" t="str">
        <f>IF($K27&gt;0,($K27*Origin!$D$6),"nvt")</f>
        <v>nvt</v>
      </c>
      <c r="U27" s="166">
        <f>IF(Calculatie!G27&gt;45,Calculatie!G27*Origin!$J$6,IF(G27&gt;35,G27*Origin!$I$6,IF(G27&gt;25,G27*Origin!$H$6,IF(Calculatie!G27&gt;15,Calculatie!G27*Origin!$G$6,IF(Calculatie!G27&gt;5,Calculatie!G27*Origin!$F$6,IF(Calculatie!G27&gt;0,Origin!$E$6,"nvt"))))))</f>
        <v>0</v>
      </c>
      <c r="V27" s="95" t="str">
        <f>IF(I27=1,Origin!$K$6,"nvt")</f>
        <v>nvt</v>
      </c>
      <c r="W27" s="95">
        <f t="shared" si="2"/>
        <v>0</v>
      </c>
      <c r="X27" s="95">
        <f>Destination!$C$13</f>
        <v>0</v>
      </c>
      <c r="Y27" s="95">
        <f>IF($N27&gt;0,($K27*Destination!$D$13),"nvt")</f>
        <v>0</v>
      </c>
      <c r="Z27" s="166">
        <f>IF(Calculatie!$G27&gt;45,Calculatie!$G27*Destination!$J$13,IF($G27&gt;35,$G27*Destination!$I$13,IF($G27&gt;25,$G27*Destination!$H$13,IF(Calculatie!$G27&gt;15,Calculatie!$G27*Destination!$G$13,IF(Calculatie!$G27&gt;5,Calculatie!$G27*Destination!$F$13,IF(Calculatie!$G27&gt;0,Destination!$E$13,"nvt"))))))</f>
        <v>0</v>
      </c>
      <c r="AA27" s="95" t="str">
        <f>IF($I27=1,Destination!$K$13,"nvt")</f>
        <v>nvt</v>
      </c>
      <c r="AB27" s="95">
        <f t="shared" si="3"/>
        <v>0</v>
      </c>
      <c r="AC27" s="168">
        <f>Shipping!$D$7+Shipping!$F$7</f>
        <v>0</v>
      </c>
      <c r="AD27" s="161">
        <f t="shared" si="5"/>
        <v>0</v>
      </c>
      <c r="AE27" s="95">
        <f>H27*2500*Insurance!$D$7</f>
        <v>0</v>
      </c>
      <c r="AF27" s="95">
        <f>G27*2500*Insurance!$D$4</f>
        <v>0</v>
      </c>
      <c r="AG27" s="95">
        <f>$G27*2500*Insurance!$D$6</f>
        <v>0</v>
      </c>
      <c r="AH27" s="95">
        <f t="shared" si="4"/>
        <v>0</v>
      </c>
      <c r="AI27" s="95">
        <f t="shared" si="6"/>
        <v>0</v>
      </c>
    </row>
    <row r="28" spans="1:35" s="9" customFormat="1" x14ac:dyDescent="0.15">
      <c r="A28" s="163">
        <v>24</v>
      </c>
      <c r="B28" s="163" t="s">
        <v>178</v>
      </c>
      <c r="C28" s="170" t="s">
        <v>482</v>
      </c>
      <c r="D28" s="171" t="s">
        <v>60</v>
      </c>
      <c r="E28" s="170" t="s">
        <v>483</v>
      </c>
      <c r="F28" s="171" t="s">
        <v>64</v>
      </c>
      <c r="G28" s="165">
        <v>52</v>
      </c>
      <c r="H28" s="165">
        <v>13</v>
      </c>
      <c r="I28" s="164"/>
      <c r="J28" s="166" t="str">
        <f t="shared" si="0"/>
        <v>40ft</v>
      </c>
      <c r="K28" s="167">
        <v>0</v>
      </c>
      <c r="L28" s="167" t="s">
        <v>27</v>
      </c>
      <c r="M28" s="167" t="s">
        <v>29</v>
      </c>
      <c r="N28" s="167">
        <v>0</v>
      </c>
      <c r="O28" s="167"/>
      <c r="P28" s="166">
        <f>IF(H28&gt;0,Storage!$C$10,"nvt")</f>
        <v>0</v>
      </c>
      <c r="Q28" s="95">
        <f>IF(H28&gt;0,(H28*36*Storage!$C$9),"nvt")</f>
        <v>0</v>
      </c>
      <c r="R28" s="95">
        <f t="shared" si="1"/>
        <v>0</v>
      </c>
      <c r="S28" s="95">
        <f>Origin!$C$6</f>
        <v>0</v>
      </c>
      <c r="T28" s="95" t="str">
        <f>IF($K28&gt;0,($K28*Origin!$D$6),"nvt")</f>
        <v>nvt</v>
      </c>
      <c r="U28" s="166">
        <f>IF(Calculatie!G28&gt;45,Calculatie!G28*Origin!$J$6,IF(G28&gt;35,G28*Origin!$I$6,IF(G28&gt;25,G28*Origin!$H$6,IF(Calculatie!G28&gt;15,Calculatie!G28*Origin!$G$6,IF(Calculatie!G28&gt;5,Calculatie!G28*Origin!$F$6,IF(Calculatie!G28&gt;0,Origin!$E$6,"nvt"))))))</f>
        <v>0</v>
      </c>
      <c r="V28" s="95" t="str">
        <f>IF(I28=1,Origin!$K$6,"nvt")</f>
        <v>nvt</v>
      </c>
      <c r="W28" s="95">
        <f t="shared" ref="W28" si="7">SUM(S28:V28)</f>
        <v>0</v>
      </c>
      <c r="X28" s="95">
        <f>Destination!$C$13</f>
        <v>0</v>
      </c>
      <c r="Y28" s="95" t="str">
        <f>IF($N28&gt;0,($K28*Destination!$D$13),"nvt")</f>
        <v>nvt</v>
      </c>
      <c r="Z28" s="166">
        <f>IF(Calculatie!$G28&gt;45,Calculatie!$G28*Destination!$J$13,IF($G28&gt;35,$G28*Destination!$I$13,IF($G28&gt;25,$G28*Destination!$H$13,IF(Calculatie!$G28&gt;15,Calculatie!$G28*Destination!$G$13,IF(Calculatie!$G28&gt;5,Calculatie!$G28*Destination!$F$13,IF(Calculatie!$G28&gt;0,Destination!$E$13,"nvt"))))))</f>
        <v>0</v>
      </c>
      <c r="AA28" s="95" t="str">
        <f>IF($I28=1,Destination!$K$13,"nvt")</f>
        <v>nvt</v>
      </c>
      <c r="AB28" s="95">
        <f t="shared" ref="AB28" si="8">SUM(X28:AA28)</f>
        <v>0</v>
      </c>
      <c r="AC28" s="168">
        <f>Shipping!$D$10+Shipping!$F$10</f>
        <v>0</v>
      </c>
      <c r="AD28" s="161">
        <f t="shared" ref="AD28" si="9">AC28*0.9</f>
        <v>0</v>
      </c>
      <c r="AE28" s="95">
        <f>H28*2500*Insurance!$D$7</f>
        <v>0</v>
      </c>
      <c r="AF28" s="95">
        <f>G28*2500*Insurance!$D$4</f>
        <v>0</v>
      </c>
      <c r="AG28" s="95">
        <f>$G28*2500*Insurance!$D$6</f>
        <v>0</v>
      </c>
      <c r="AH28" s="95">
        <f t="shared" ref="AH28" si="10">SUM(AE28:AG28)</f>
        <v>0</v>
      </c>
      <c r="AI28" s="95">
        <f t="shared" ref="AI28" si="11">AH28+AC28+AB28+W28+R28</f>
        <v>0</v>
      </c>
    </row>
    <row r="29" spans="1:35" s="9" customFormat="1" x14ac:dyDescent="0.15">
      <c r="A29" s="163">
        <v>25</v>
      </c>
      <c r="B29" s="163" t="s">
        <v>178</v>
      </c>
      <c r="C29" s="170" t="s">
        <v>115</v>
      </c>
      <c r="D29" s="171" t="s">
        <v>60</v>
      </c>
      <c r="E29" s="170" t="s">
        <v>116</v>
      </c>
      <c r="F29" s="171" t="s">
        <v>64</v>
      </c>
      <c r="G29" s="165">
        <v>55</v>
      </c>
      <c r="H29" s="165">
        <v>0</v>
      </c>
      <c r="I29" s="164"/>
      <c r="J29" s="166" t="str">
        <f t="shared" si="0"/>
        <v>40ft</v>
      </c>
      <c r="K29" s="167">
        <v>0</v>
      </c>
      <c r="L29" s="167" t="s">
        <v>27</v>
      </c>
      <c r="M29" s="167" t="s">
        <v>229</v>
      </c>
      <c r="N29" s="167">
        <v>0</v>
      </c>
      <c r="O29" s="167"/>
      <c r="P29" s="166" t="str">
        <f>IF(H29&gt;0,Storage!$C$10,"nvt")</f>
        <v>nvt</v>
      </c>
      <c r="Q29" s="95" t="str">
        <f>IF(H29&gt;0,(H29*36*Storage!$C$9),"nvt")</f>
        <v>nvt</v>
      </c>
      <c r="R29" s="95">
        <f t="shared" si="1"/>
        <v>0</v>
      </c>
      <c r="S29" s="95">
        <f>Origin!$C$6</f>
        <v>0</v>
      </c>
      <c r="T29" s="95" t="str">
        <f>IF($K29&gt;0,($K29*Origin!$D$6),"nvt")</f>
        <v>nvt</v>
      </c>
      <c r="U29" s="166">
        <f>IF(Calculatie!G29&gt;45,Calculatie!G29*Origin!$J$6,IF(G29&gt;35,G29*Origin!$I$6,IF(G29&gt;25,G29*Origin!$H$6,IF(Calculatie!G29&gt;15,Calculatie!G29*Origin!$G$6,IF(Calculatie!G29&gt;5,Calculatie!G29*Origin!$F$6,IF(Calculatie!G29&gt;0,Origin!$E$6,"nvt"))))))</f>
        <v>0</v>
      </c>
      <c r="V29" s="95" t="str">
        <f>IF(I29=1,Origin!$K$6,"nvt")</f>
        <v>nvt</v>
      </c>
      <c r="W29" s="95">
        <f t="shared" si="2"/>
        <v>0</v>
      </c>
      <c r="X29" s="95">
        <f>Destination!$C$11</f>
        <v>0</v>
      </c>
      <c r="Y29" s="95" t="str">
        <f>IF($N29&gt;0,($K29*Destination!$D$11),"nvt")</f>
        <v>nvt</v>
      </c>
      <c r="Z29" s="166">
        <f>IF(Calculatie!$G29&gt;45,Calculatie!$G29*Destination!$J$11,IF($G29&gt;35,$G29*Destination!$I$11,IF($G29&gt;25,$G29*Destination!$H$11,IF(Calculatie!$G29&gt;15,Calculatie!$G29*Destination!$G$11,IF(Calculatie!$G29&gt;5,Calculatie!$G29*Destination!$F$11,IF(Calculatie!$G29&gt;0,Destination!$E$11,"nvt"))))))</f>
        <v>0</v>
      </c>
      <c r="AA29" s="95" t="str">
        <f>IF($I29=1,Destination!$K$11,"nvt")</f>
        <v>nvt</v>
      </c>
      <c r="AB29" s="95">
        <f t="shared" si="3"/>
        <v>0</v>
      </c>
      <c r="AC29" s="168">
        <f>Shipping!$D$7+Shipping!$F$7</f>
        <v>0</v>
      </c>
      <c r="AD29" s="161">
        <f t="shared" si="5"/>
        <v>0</v>
      </c>
      <c r="AE29" s="95">
        <f>H29*2500*Insurance!$D$7</f>
        <v>0</v>
      </c>
      <c r="AF29" s="95">
        <f>G29*2500*Insurance!$D$4</f>
        <v>0</v>
      </c>
      <c r="AG29" s="95">
        <f>$G29*2500*Insurance!$D$6</f>
        <v>0</v>
      </c>
      <c r="AH29" s="95">
        <f t="shared" si="4"/>
        <v>0</v>
      </c>
      <c r="AI29" s="95">
        <f t="shared" si="6"/>
        <v>0</v>
      </c>
    </row>
    <row r="30" spans="1:35" ht="22.5" x14ac:dyDescent="0.15">
      <c r="C30" s="180"/>
      <c r="AH30" s="99" t="s">
        <v>247</v>
      </c>
      <c r="AI30" s="100">
        <f>SUM(AI5:AI29)</f>
        <v>0</v>
      </c>
    </row>
    <row r="31" spans="1:35" x14ac:dyDescent="0.15">
      <c r="AI31" s="1"/>
    </row>
    <row r="32" spans="1:35" x14ac:dyDescent="0.15">
      <c r="A32" s="101" t="s">
        <v>246</v>
      </c>
      <c r="B32" s="50"/>
      <c r="C32" s="102"/>
      <c r="D32" s="103"/>
      <c r="E32" s="102"/>
      <c r="F32" s="103"/>
      <c r="G32" s="104"/>
      <c r="H32" s="104"/>
      <c r="I32" s="105"/>
      <c r="J32" s="106"/>
      <c r="K32" s="107"/>
      <c r="L32" s="107"/>
      <c r="M32" s="107"/>
      <c r="N32" s="107"/>
      <c r="O32" s="107"/>
      <c r="P32" s="108"/>
      <c r="Q32" s="108"/>
      <c r="R32" s="108"/>
      <c r="S32" s="108"/>
      <c r="T32" s="108"/>
      <c r="U32" s="108"/>
      <c r="V32" s="108"/>
      <c r="W32" s="108"/>
      <c r="X32" s="108"/>
      <c r="Y32" s="108"/>
      <c r="Z32" s="108"/>
      <c r="AA32" s="108"/>
      <c r="AB32" s="108"/>
      <c r="AC32" s="160"/>
      <c r="AD32" s="108"/>
      <c r="AE32" s="108"/>
      <c r="AF32" s="108"/>
      <c r="AG32" s="108"/>
      <c r="AH32" s="108"/>
      <c r="AI32" s="108"/>
    </row>
    <row r="33" spans="1:35" s="91" customFormat="1" ht="56.25" x14ac:dyDescent="0.15">
      <c r="A33" s="85" t="s">
        <v>214</v>
      </c>
      <c r="B33" s="85" t="s">
        <v>179</v>
      </c>
      <c r="C33" s="85" t="s">
        <v>54</v>
      </c>
      <c r="D33" s="86" t="s">
        <v>55</v>
      </c>
      <c r="E33" s="85" t="s">
        <v>56</v>
      </c>
      <c r="F33" s="86" t="s">
        <v>57</v>
      </c>
      <c r="G33" s="87" t="s">
        <v>213</v>
      </c>
      <c r="H33" s="87" t="s">
        <v>226</v>
      </c>
      <c r="I33" s="87" t="s">
        <v>203</v>
      </c>
      <c r="J33" s="88" t="s">
        <v>193</v>
      </c>
      <c r="K33" s="87" t="s">
        <v>204</v>
      </c>
      <c r="L33" s="87" t="s">
        <v>195</v>
      </c>
      <c r="M33" s="87" t="s">
        <v>196</v>
      </c>
      <c r="N33" s="87" t="s">
        <v>205</v>
      </c>
      <c r="O33" s="87"/>
      <c r="P33" s="88" t="s">
        <v>263</v>
      </c>
      <c r="Q33" s="88" t="s">
        <v>264</v>
      </c>
      <c r="R33" s="89" t="s">
        <v>265</v>
      </c>
      <c r="S33" s="88" t="s">
        <v>210</v>
      </c>
      <c r="T33" s="88" t="s">
        <v>215</v>
      </c>
      <c r="U33" s="88" t="s">
        <v>211</v>
      </c>
      <c r="V33" s="88" t="s">
        <v>212</v>
      </c>
      <c r="W33" s="89" t="s">
        <v>231</v>
      </c>
      <c r="X33" s="88" t="s">
        <v>232</v>
      </c>
      <c r="Y33" s="88" t="s">
        <v>233</v>
      </c>
      <c r="Z33" s="88" t="s">
        <v>234</v>
      </c>
      <c r="AA33" s="88" t="s">
        <v>235</v>
      </c>
      <c r="AB33" s="89" t="s">
        <v>202</v>
      </c>
      <c r="AC33" s="162" t="s">
        <v>477</v>
      </c>
      <c r="AD33" s="88" t="s">
        <v>478</v>
      </c>
      <c r="AE33" s="88" t="s">
        <v>236</v>
      </c>
      <c r="AF33" s="88" t="s">
        <v>237</v>
      </c>
      <c r="AG33" s="88" t="s">
        <v>240</v>
      </c>
      <c r="AH33" s="89" t="s">
        <v>266</v>
      </c>
      <c r="AI33" s="90" t="s">
        <v>58</v>
      </c>
    </row>
    <row r="34" spans="1:35" s="9" customFormat="1" x14ac:dyDescent="0.15">
      <c r="A34" s="163">
        <v>26</v>
      </c>
      <c r="B34" s="163" t="s">
        <v>178</v>
      </c>
      <c r="C34" s="163" t="s">
        <v>73</v>
      </c>
      <c r="D34" s="164" t="s">
        <v>72</v>
      </c>
      <c r="E34" s="163" t="s">
        <v>74</v>
      </c>
      <c r="F34" s="164" t="s">
        <v>60</v>
      </c>
      <c r="G34" s="165">
        <v>3</v>
      </c>
      <c r="H34" s="165">
        <v>0</v>
      </c>
      <c r="I34" s="164"/>
      <c r="J34" s="166" t="str">
        <f t="shared" ref="J34:J67" si="12">IF(G34&lt;33.2,"20ft","40ft")</f>
        <v>20ft</v>
      </c>
      <c r="K34" s="167">
        <v>0</v>
      </c>
      <c r="L34" s="167" t="s">
        <v>14</v>
      </c>
      <c r="M34" s="167" t="s">
        <v>27</v>
      </c>
      <c r="N34" s="167">
        <v>0</v>
      </c>
      <c r="O34" s="167"/>
      <c r="P34" s="166" t="str">
        <f>IF(H34&gt;0,Storage!$C$10,"nvt")</f>
        <v>nvt</v>
      </c>
      <c r="Q34" s="95" t="str">
        <f>IF(H34&gt;0,(H34*36*Storage!$C$9),"nvt")</f>
        <v>nvt</v>
      </c>
      <c r="R34" s="95">
        <f t="shared" ref="R34:R67" si="13">SUM(P34:Q34)</f>
        <v>0</v>
      </c>
      <c r="S34" s="95">
        <f>Origin!$C$8</f>
        <v>0</v>
      </c>
      <c r="T34" s="95" t="str">
        <f>IF($K34&gt;0,($K34*Origin!$D$8),"nvt")</f>
        <v>nvt</v>
      </c>
      <c r="U34" s="166">
        <f>IF(Calculatie!G34&gt;45,Calculatie!G34*Origin!$J$8,IF(G34&gt;35,G34*Origin!$I$8,IF(G34&gt;25,G34*Origin!$H$8,IF(Calculatie!G34&gt;15,Calculatie!G34*Origin!$G$8,IF(Calculatie!G34&gt;5,Calculatie!G34*Origin!$F$8,IF(Calculatie!G34&gt;0,Origin!$E$8,"nvt"))))))</f>
        <v>0</v>
      </c>
      <c r="V34" s="95" t="str">
        <f>IF(I34=1,Origin!$K$8,"nvt")</f>
        <v>nvt</v>
      </c>
      <c r="W34" s="95">
        <f t="shared" ref="W34:W67" si="14">SUM(S34:V34)</f>
        <v>0</v>
      </c>
      <c r="X34" s="95">
        <f>Destination!$C$6</f>
        <v>0</v>
      </c>
      <c r="Y34" s="95" t="str">
        <f>IF($N34&gt;0,($N34*Destination!$D$6),"nvt")</f>
        <v>nvt</v>
      </c>
      <c r="Z34" s="166">
        <f>IF(Calculatie!$G34&gt;45,Calculatie!$G34*Destination!$J$6,IF($G34&gt;35,$G34*Destination!$I$6,IF($G34&gt;25,$G34*Destination!$H$6,IF(Calculatie!$G34&gt;15,Calculatie!$G34*Destination!$G$6,IF(Calculatie!$G34&gt;5,Calculatie!$G34*Destination!$F$6,IF(Calculatie!$G34&gt;0,Destination!$E$6,"nvt"))))))</f>
        <v>0</v>
      </c>
      <c r="AA34" s="95" t="str">
        <f>IF($I34=1,Destination!$K$8,"nvt")</f>
        <v>nvt</v>
      </c>
      <c r="AB34" s="95">
        <f t="shared" ref="AB34:AB67" si="15">SUM(X34:AA34)</f>
        <v>0</v>
      </c>
      <c r="AC34" s="168">
        <f>Shipping!$D$7+Shipping!$F$7</f>
        <v>0</v>
      </c>
      <c r="AD34" s="161">
        <f t="shared" ref="AD34:AD67" si="16">AC34*0.9</f>
        <v>0</v>
      </c>
      <c r="AE34" s="95">
        <f>H34*2500*Insurance!$D$7</f>
        <v>0</v>
      </c>
      <c r="AF34" s="95">
        <f>G34*2500*Insurance!$D$4</f>
        <v>0</v>
      </c>
      <c r="AG34" s="95">
        <f>$G34*2500*Insurance!$D$6</f>
        <v>0</v>
      </c>
      <c r="AH34" s="95">
        <f t="shared" ref="AH34:AH67" si="17">SUM(AE34:AG34)</f>
        <v>0</v>
      </c>
      <c r="AI34" s="95">
        <f t="shared" ref="AI34:AI67" si="18">AH34+AC34+AB34+W34+R34</f>
        <v>0</v>
      </c>
    </row>
    <row r="35" spans="1:35" s="9" customFormat="1" x14ac:dyDescent="0.15">
      <c r="A35" s="163">
        <v>27</v>
      </c>
      <c r="B35" s="163" t="s">
        <v>178</v>
      </c>
      <c r="C35" s="163" t="s">
        <v>73</v>
      </c>
      <c r="D35" s="164" t="s">
        <v>72</v>
      </c>
      <c r="E35" s="163" t="s">
        <v>79</v>
      </c>
      <c r="F35" s="164" t="s">
        <v>60</v>
      </c>
      <c r="G35" s="165">
        <v>5</v>
      </c>
      <c r="H35" s="165">
        <v>0</v>
      </c>
      <c r="I35" s="164"/>
      <c r="J35" s="166" t="str">
        <f t="shared" si="12"/>
        <v>20ft</v>
      </c>
      <c r="K35" s="167">
        <v>0</v>
      </c>
      <c r="L35" s="167" t="s">
        <v>14</v>
      </c>
      <c r="M35" s="167" t="s">
        <v>27</v>
      </c>
      <c r="N35" s="167">
        <v>0</v>
      </c>
      <c r="O35" s="167"/>
      <c r="P35" s="166" t="str">
        <f>IF(H35&gt;0,Storage!$C$10,"nvt")</f>
        <v>nvt</v>
      </c>
      <c r="Q35" s="95" t="str">
        <f>IF(H35&gt;0,(H35*36*Storage!$C$9),"nvt")</f>
        <v>nvt</v>
      </c>
      <c r="R35" s="95">
        <f t="shared" si="13"/>
        <v>0</v>
      </c>
      <c r="S35" s="95">
        <f>Origin!$C$8</f>
        <v>0</v>
      </c>
      <c r="T35" s="95" t="str">
        <f>IF($K35&gt;0,($K35*Origin!$D$8),"nvt")</f>
        <v>nvt</v>
      </c>
      <c r="U35" s="166">
        <f>IF(Calculatie!G35&gt;45,Calculatie!G35*Origin!$J$8,IF(G35&gt;35,G35*Origin!$I$8,IF(G35&gt;25,G35*Origin!$H$8,IF(Calculatie!G35&gt;15,Calculatie!G35*Origin!$G$8,IF(Calculatie!G35&gt;5,Calculatie!G35*Origin!$F$8,IF(Calculatie!G35&gt;0,Origin!$E$8,"nvt"))))))</f>
        <v>0</v>
      </c>
      <c r="V35" s="95" t="str">
        <f>IF(I35=1,Origin!$K$8,"nvt")</f>
        <v>nvt</v>
      </c>
      <c r="W35" s="95">
        <f t="shared" si="14"/>
        <v>0</v>
      </c>
      <c r="X35" s="95">
        <f>Destination!$C$6</f>
        <v>0</v>
      </c>
      <c r="Y35" s="95" t="str">
        <f>IF($N35&gt;0,($N35*Destination!$D$6),"nvt")</f>
        <v>nvt</v>
      </c>
      <c r="Z35" s="166">
        <f>IF(Calculatie!$G35&gt;45,Calculatie!$G35*Destination!$J$6,IF($G35&gt;35,$G35*Destination!$I$6,IF($G35&gt;25,$G35*Destination!$H$6,IF(Calculatie!$G35&gt;15,Calculatie!$G35*Destination!$G$6,IF(Calculatie!$G35&gt;5,Calculatie!$G35*Destination!$F$6,IF(Calculatie!$G35&gt;0,Destination!$E$6,"nvt"))))))</f>
        <v>0</v>
      </c>
      <c r="AA35" s="95" t="str">
        <f>IF($I35=1,Destination!$K$8,"nvt")</f>
        <v>nvt</v>
      </c>
      <c r="AB35" s="95">
        <f t="shared" si="15"/>
        <v>0</v>
      </c>
      <c r="AC35" s="168">
        <f>Shipping!$D$7+Shipping!$F$7</f>
        <v>0</v>
      </c>
      <c r="AD35" s="161">
        <f t="shared" si="16"/>
        <v>0</v>
      </c>
      <c r="AE35" s="95">
        <f>H35*2500*Insurance!$D$7</f>
        <v>0</v>
      </c>
      <c r="AF35" s="95">
        <f>G35*2500*Insurance!$D$4</f>
        <v>0</v>
      </c>
      <c r="AG35" s="95">
        <f>$G35*2500*Insurance!$D$6</f>
        <v>0</v>
      </c>
      <c r="AH35" s="95">
        <f t="shared" si="17"/>
        <v>0</v>
      </c>
      <c r="AI35" s="95">
        <f t="shared" si="18"/>
        <v>0</v>
      </c>
    </row>
    <row r="36" spans="1:35" s="9" customFormat="1" x14ac:dyDescent="0.15">
      <c r="A36" s="163">
        <v>28</v>
      </c>
      <c r="B36" s="163" t="s">
        <v>178</v>
      </c>
      <c r="C36" s="163" t="s">
        <v>73</v>
      </c>
      <c r="D36" s="164" t="s">
        <v>72</v>
      </c>
      <c r="E36" s="163" t="s">
        <v>82</v>
      </c>
      <c r="F36" s="164" t="s">
        <v>60</v>
      </c>
      <c r="G36" s="165">
        <v>5</v>
      </c>
      <c r="H36" s="165">
        <v>0</v>
      </c>
      <c r="I36" s="164"/>
      <c r="J36" s="166" t="str">
        <f t="shared" si="12"/>
        <v>20ft</v>
      </c>
      <c r="K36" s="167">
        <v>0</v>
      </c>
      <c r="L36" s="167" t="s">
        <v>14</v>
      </c>
      <c r="M36" s="167" t="s">
        <v>27</v>
      </c>
      <c r="N36" s="167">
        <v>0</v>
      </c>
      <c r="O36" s="167"/>
      <c r="P36" s="166" t="str">
        <f>IF(H36&gt;0,Storage!$C$10,"nvt")</f>
        <v>nvt</v>
      </c>
      <c r="Q36" s="95" t="str">
        <f>IF(H36&gt;0,(H36*36*Storage!$C$9),"nvt")</f>
        <v>nvt</v>
      </c>
      <c r="R36" s="95">
        <f t="shared" si="13"/>
        <v>0</v>
      </c>
      <c r="S36" s="95">
        <f>Origin!$C$8</f>
        <v>0</v>
      </c>
      <c r="T36" s="95" t="str">
        <f>IF($K36&gt;0,($K36*Origin!$D$8),"nvt")</f>
        <v>nvt</v>
      </c>
      <c r="U36" s="166">
        <f>IF(Calculatie!G36&gt;45,Calculatie!G36*Origin!$J$8,IF(G36&gt;35,G36*Origin!$I$8,IF(G36&gt;25,G36*Origin!$H$8,IF(Calculatie!G36&gt;15,Calculatie!G36*Origin!$G$8,IF(Calculatie!G36&gt;5,Calculatie!G36*Origin!$F$8,IF(Calculatie!G36&gt;0,Origin!$E$8,"nvt"))))))</f>
        <v>0</v>
      </c>
      <c r="V36" s="95" t="str">
        <f>IF(I36=1,Origin!$K$8,"nvt")</f>
        <v>nvt</v>
      </c>
      <c r="W36" s="95">
        <f t="shared" si="14"/>
        <v>0</v>
      </c>
      <c r="X36" s="95">
        <f>Destination!$C$6</f>
        <v>0</v>
      </c>
      <c r="Y36" s="95" t="str">
        <f>IF($N36&gt;0,($N36*Destination!$D$6),"nvt")</f>
        <v>nvt</v>
      </c>
      <c r="Z36" s="166">
        <f>IF(Calculatie!$G36&gt;45,Calculatie!$G36*Destination!$J$6,IF($G36&gt;35,$G36*Destination!$I$6,IF($G36&gt;25,$G36*Destination!$H$6,IF(Calculatie!$G36&gt;15,Calculatie!$G36*Destination!$G$6,IF(Calculatie!$G36&gt;5,Calculatie!$G36*Destination!$F$6,IF(Calculatie!$G36&gt;0,Destination!$E$6,"nvt"))))))</f>
        <v>0</v>
      </c>
      <c r="AA36" s="95" t="str">
        <f>IF($I36=1,Destination!$K$8,"nvt")</f>
        <v>nvt</v>
      </c>
      <c r="AB36" s="95">
        <f t="shared" si="15"/>
        <v>0</v>
      </c>
      <c r="AC36" s="168">
        <f>Shipping!$D$7+Shipping!$F$7</f>
        <v>0</v>
      </c>
      <c r="AD36" s="161">
        <f t="shared" si="16"/>
        <v>0</v>
      </c>
      <c r="AE36" s="95">
        <f>H36*2500*Insurance!$D$7</f>
        <v>0</v>
      </c>
      <c r="AF36" s="95">
        <f>G36*2500*Insurance!$D$4</f>
        <v>0</v>
      </c>
      <c r="AG36" s="95">
        <f>$G36*2500*Insurance!$D$6</f>
        <v>0</v>
      </c>
      <c r="AH36" s="95">
        <f t="shared" si="17"/>
        <v>0</v>
      </c>
      <c r="AI36" s="95">
        <f t="shared" si="18"/>
        <v>0</v>
      </c>
    </row>
    <row r="37" spans="1:35" s="9" customFormat="1" x14ac:dyDescent="0.15">
      <c r="A37" s="163">
        <v>29</v>
      </c>
      <c r="B37" s="163" t="s">
        <v>178</v>
      </c>
      <c r="C37" s="163" t="s">
        <v>73</v>
      </c>
      <c r="D37" s="164" t="s">
        <v>72</v>
      </c>
      <c r="E37" s="163" t="s">
        <v>83</v>
      </c>
      <c r="F37" s="164" t="s">
        <v>60</v>
      </c>
      <c r="G37" s="165">
        <v>5</v>
      </c>
      <c r="H37" s="165">
        <v>0</v>
      </c>
      <c r="I37" s="164"/>
      <c r="J37" s="166" t="str">
        <f t="shared" si="12"/>
        <v>20ft</v>
      </c>
      <c r="K37" s="167">
        <v>0</v>
      </c>
      <c r="L37" s="167" t="s">
        <v>14</v>
      </c>
      <c r="M37" s="167" t="s">
        <v>27</v>
      </c>
      <c r="N37" s="167">
        <v>0</v>
      </c>
      <c r="O37" s="167"/>
      <c r="P37" s="166" t="str">
        <f>IF(H37&gt;0,Storage!$C$10,"nvt")</f>
        <v>nvt</v>
      </c>
      <c r="Q37" s="95" t="str">
        <f>IF(H37&gt;0,(H37*36*Storage!$C$9),"nvt")</f>
        <v>nvt</v>
      </c>
      <c r="R37" s="95">
        <f t="shared" si="13"/>
        <v>0</v>
      </c>
      <c r="S37" s="95">
        <f>Origin!$C$8</f>
        <v>0</v>
      </c>
      <c r="T37" s="95" t="str">
        <f>IF($K37&gt;0,($K37*Origin!$D$8),"nvt")</f>
        <v>nvt</v>
      </c>
      <c r="U37" s="166">
        <f>IF(Calculatie!G37&gt;45,Calculatie!G37*Origin!$J$8,IF(G37&gt;35,G37*Origin!$I$8,IF(G37&gt;25,G37*Origin!$H$8,IF(Calculatie!G37&gt;15,Calculatie!G37*Origin!$G$8,IF(Calculatie!G37&gt;5,Calculatie!G37*Origin!$F$8,IF(Calculatie!G37&gt;0,Origin!$E$8,"nvt"))))))</f>
        <v>0</v>
      </c>
      <c r="V37" s="95" t="str">
        <f>IF(I37=1,Origin!$K$8,"nvt")</f>
        <v>nvt</v>
      </c>
      <c r="W37" s="95">
        <f t="shared" si="14"/>
        <v>0</v>
      </c>
      <c r="X37" s="95">
        <f>Destination!$C$6</f>
        <v>0</v>
      </c>
      <c r="Y37" s="95" t="str">
        <f>IF($N37&gt;0,($N37*Destination!$D$6),"nvt")</f>
        <v>nvt</v>
      </c>
      <c r="Z37" s="166">
        <f>IF(Calculatie!$G37&gt;45,Calculatie!$G37*Destination!$J$6,IF($G37&gt;35,$G37*Destination!$I$6,IF($G37&gt;25,$G37*Destination!$H$6,IF(Calculatie!$G37&gt;15,Calculatie!$G37*Destination!$G$6,IF(Calculatie!$G37&gt;5,Calculatie!$G37*Destination!$F$6,IF(Calculatie!$G37&gt;0,Destination!$E$6,"nvt"))))))</f>
        <v>0</v>
      </c>
      <c r="AA37" s="95" t="str">
        <f>IF($I37=1,Destination!$K$8,"nvt")</f>
        <v>nvt</v>
      </c>
      <c r="AB37" s="95">
        <f t="shared" si="15"/>
        <v>0</v>
      </c>
      <c r="AC37" s="168">
        <f>Shipping!$D$7+Shipping!$F$7</f>
        <v>0</v>
      </c>
      <c r="AD37" s="161">
        <f t="shared" si="16"/>
        <v>0</v>
      </c>
      <c r="AE37" s="95">
        <f>H37*2500*Insurance!$D$7</f>
        <v>0</v>
      </c>
      <c r="AF37" s="95">
        <f>G37*2500*Insurance!$D$4</f>
        <v>0</v>
      </c>
      <c r="AG37" s="95">
        <f>$G37*2500*Insurance!$D$6</f>
        <v>0</v>
      </c>
      <c r="AH37" s="95">
        <f t="shared" si="17"/>
        <v>0</v>
      </c>
      <c r="AI37" s="95">
        <f t="shared" si="18"/>
        <v>0</v>
      </c>
    </row>
    <row r="38" spans="1:35" s="9" customFormat="1" x14ac:dyDescent="0.15">
      <c r="A38" s="163">
        <v>30</v>
      </c>
      <c r="B38" s="163" t="s">
        <v>178</v>
      </c>
      <c r="C38" s="163" t="s">
        <v>86</v>
      </c>
      <c r="D38" s="164" t="s">
        <v>72</v>
      </c>
      <c r="E38" s="163" t="s">
        <v>87</v>
      </c>
      <c r="F38" s="164" t="s">
        <v>60</v>
      </c>
      <c r="G38" s="165">
        <v>3</v>
      </c>
      <c r="H38" s="165">
        <v>0</v>
      </c>
      <c r="I38" s="164"/>
      <c r="J38" s="166" t="str">
        <f t="shared" si="12"/>
        <v>20ft</v>
      </c>
      <c r="K38" s="167">
        <v>0</v>
      </c>
      <c r="L38" s="167" t="s">
        <v>14</v>
      </c>
      <c r="M38" s="167" t="s">
        <v>27</v>
      </c>
      <c r="N38" s="167">
        <v>0</v>
      </c>
      <c r="O38" s="167"/>
      <c r="P38" s="166" t="str">
        <f>IF(H38&gt;0,Storage!$C$10,"nvt")</f>
        <v>nvt</v>
      </c>
      <c r="Q38" s="95" t="str">
        <f>IF(H38&gt;0,(H38*36*Storage!$C$9),"nvt")</f>
        <v>nvt</v>
      </c>
      <c r="R38" s="95">
        <f t="shared" si="13"/>
        <v>0</v>
      </c>
      <c r="S38" s="95">
        <f>Origin!$C$8</f>
        <v>0</v>
      </c>
      <c r="T38" s="95" t="str">
        <f>IF($K38&gt;0,($K38*Origin!$D$8),"nvt")</f>
        <v>nvt</v>
      </c>
      <c r="U38" s="166">
        <f>IF(Calculatie!G38&gt;45,Calculatie!G38*Origin!$J$8,IF(G38&gt;35,G38*Origin!$I$8,IF(G38&gt;25,G38*Origin!$H$8,IF(Calculatie!G38&gt;15,Calculatie!G38*Origin!$G$8,IF(Calculatie!G38&gt;5,Calculatie!G38*Origin!$F$8,IF(Calculatie!G38&gt;0,Origin!$E$8,"nvt"))))))</f>
        <v>0</v>
      </c>
      <c r="V38" s="95" t="str">
        <f>IF(I38=1,Origin!$K$8,"nvt")</f>
        <v>nvt</v>
      </c>
      <c r="W38" s="95">
        <f t="shared" si="14"/>
        <v>0</v>
      </c>
      <c r="X38" s="95">
        <f>Destination!$C$6</f>
        <v>0</v>
      </c>
      <c r="Y38" s="95" t="str">
        <f>IF($N38&gt;0,($N38*Destination!$D$6),"nvt")</f>
        <v>nvt</v>
      </c>
      <c r="Z38" s="166">
        <f>IF(Calculatie!$G38&gt;45,Calculatie!$G38*Destination!$J$6,IF($G38&gt;35,$G38*Destination!$I$6,IF($G38&gt;25,$G38*Destination!$H$6,IF(Calculatie!$G38&gt;15,Calculatie!$G38*Destination!$G$6,IF(Calculatie!$G38&gt;5,Calculatie!$G38*Destination!$F$6,IF(Calculatie!$G38&gt;0,Destination!$E$6,"nvt"))))))</f>
        <v>0</v>
      </c>
      <c r="AA38" s="95" t="str">
        <f>IF($I38=1,Destination!$K$8,"nvt")</f>
        <v>nvt</v>
      </c>
      <c r="AB38" s="95">
        <f t="shared" si="15"/>
        <v>0</v>
      </c>
      <c r="AC38" s="168">
        <f>Shipping!$D$7+Shipping!$F$7</f>
        <v>0</v>
      </c>
      <c r="AD38" s="161">
        <f t="shared" si="16"/>
        <v>0</v>
      </c>
      <c r="AE38" s="95">
        <f>H38*2500*Insurance!$D$7</f>
        <v>0</v>
      </c>
      <c r="AF38" s="95">
        <f>G38*2500*Insurance!$D$4</f>
        <v>0</v>
      </c>
      <c r="AG38" s="95">
        <f>$G38*2500*Insurance!$D$6</f>
        <v>0</v>
      </c>
      <c r="AH38" s="95">
        <f t="shared" si="17"/>
        <v>0</v>
      </c>
      <c r="AI38" s="95">
        <f t="shared" si="18"/>
        <v>0</v>
      </c>
    </row>
    <row r="39" spans="1:35" s="9" customFormat="1" x14ac:dyDescent="0.15">
      <c r="A39" s="163">
        <v>31</v>
      </c>
      <c r="B39" s="163" t="s">
        <v>178</v>
      </c>
      <c r="C39" s="170" t="s">
        <v>73</v>
      </c>
      <c r="D39" s="171" t="s">
        <v>72</v>
      </c>
      <c r="E39" s="170" t="s">
        <v>91</v>
      </c>
      <c r="F39" s="171" t="s">
        <v>60</v>
      </c>
      <c r="G39" s="165">
        <v>8</v>
      </c>
      <c r="H39" s="165">
        <v>0</v>
      </c>
      <c r="I39" s="164"/>
      <c r="J39" s="166" t="str">
        <f t="shared" si="12"/>
        <v>20ft</v>
      </c>
      <c r="K39" s="167">
        <v>0</v>
      </c>
      <c r="L39" s="167" t="s">
        <v>14</v>
      </c>
      <c r="M39" s="167" t="s">
        <v>27</v>
      </c>
      <c r="N39" s="167">
        <v>0</v>
      </c>
      <c r="O39" s="167"/>
      <c r="P39" s="166" t="str">
        <f>IF(H39&gt;0,Storage!$C$10,"nvt")</f>
        <v>nvt</v>
      </c>
      <c r="Q39" s="95" t="str">
        <f>IF(H39&gt;0,(H39*36*Storage!$C$9),"nvt")</f>
        <v>nvt</v>
      </c>
      <c r="R39" s="95">
        <f t="shared" si="13"/>
        <v>0</v>
      </c>
      <c r="S39" s="95">
        <f>Origin!$C$8</f>
        <v>0</v>
      </c>
      <c r="T39" s="95" t="str">
        <f>IF($K39&gt;0,($K39*Origin!$D$8),"nvt")</f>
        <v>nvt</v>
      </c>
      <c r="U39" s="166">
        <f>IF(Calculatie!G39&gt;45,Calculatie!G39*Origin!$J$8,IF(G39&gt;35,G39*Origin!$I$8,IF(G39&gt;25,G39*Origin!$H$8,IF(Calculatie!G39&gt;15,Calculatie!G39*Origin!$G$8,IF(Calculatie!G39&gt;5,Calculatie!G39*Origin!$F$8,IF(Calculatie!G39&gt;0,Origin!$E$8,"nvt"))))))</f>
        <v>0</v>
      </c>
      <c r="V39" s="95" t="str">
        <f>IF(I39=1,Origin!$K$8,"nvt")</f>
        <v>nvt</v>
      </c>
      <c r="W39" s="95">
        <f t="shared" si="14"/>
        <v>0</v>
      </c>
      <c r="X39" s="95">
        <f>Destination!$C$6</f>
        <v>0</v>
      </c>
      <c r="Y39" s="95" t="str">
        <f>IF($N39&gt;0,($N39*Destination!$D$6),"nvt")</f>
        <v>nvt</v>
      </c>
      <c r="Z39" s="166">
        <f>IF(Calculatie!$G39&gt;45,Calculatie!$G39*Destination!$J$6,IF($G39&gt;35,$G39*Destination!$I$6,IF($G39&gt;25,$G39*Destination!$H$6,IF(Calculatie!$G39&gt;15,Calculatie!$G39*Destination!$G$6,IF(Calculatie!$G39&gt;5,Calculatie!$G39*Destination!$F$6,IF(Calculatie!$G39&gt;0,Destination!$E$6,"nvt"))))))</f>
        <v>0</v>
      </c>
      <c r="AA39" s="95" t="str">
        <f>IF($I39=1,Destination!$K$8,"nvt")</f>
        <v>nvt</v>
      </c>
      <c r="AB39" s="95">
        <f t="shared" si="15"/>
        <v>0</v>
      </c>
      <c r="AC39" s="168">
        <f>Shipping!$D$7+Shipping!$F$7</f>
        <v>0</v>
      </c>
      <c r="AD39" s="161">
        <f t="shared" si="16"/>
        <v>0</v>
      </c>
      <c r="AE39" s="95">
        <f>H39*2500*Insurance!$D$7</f>
        <v>0</v>
      </c>
      <c r="AF39" s="95">
        <f>G39*2500*Insurance!$D$4</f>
        <v>0</v>
      </c>
      <c r="AG39" s="95">
        <f>$G39*2500*Insurance!$D$6</f>
        <v>0</v>
      </c>
      <c r="AH39" s="95">
        <f t="shared" si="17"/>
        <v>0</v>
      </c>
      <c r="AI39" s="95">
        <f t="shared" si="18"/>
        <v>0</v>
      </c>
    </row>
    <row r="40" spans="1:35" s="9" customFormat="1" x14ac:dyDescent="0.15">
      <c r="A40" s="163">
        <v>32</v>
      </c>
      <c r="B40" s="163" t="s">
        <v>178</v>
      </c>
      <c r="C40" s="170" t="s">
        <v>73</v>
      </c>
      <c r="D40" s="171" t="s">
        <v>72</v>
      </c>
      <c r="E40" s="170" t="s">
        <v>92</v>
      </c>
      <c r="F40" s="171" t="s">
        <v>60</v>
      </c>
      <c r="G40" s="165">
        <v>9</v>
      </c>
      <c r="H40" s="165">
        <v>0</v>
      </c>
      <c r="I40" s="164"/>
      <c r="J40" s="166" t="str">
        <f t="shared" si="12"/>
        <v>20ft</v>
      </c>
      <c r="K40" s="167">
        <v>0</v>
      </c>
      <c r="L40" s="167" t="s">
        <v>14</v>
      </c>
      <c r="M40" s="167" t="s">
        <v>27</v>
      </c>
      <c r="N40" s="167">
        <v>0</v>
      </c>
      <c r="O40" s="167"/>
      <c r="P40" s="166" t="str">
        <f>IF(H40&gt;0,Storage!$C$10,"nvt")</f>
        <v>nvt</v>
      </c>
      <c r="Q40" s="95" t="str">
        <f>IF(H40&gt;0,(H40*36*Storage!$C$9),"nvt")</f>
        <v>nvt</v>
      </c>
      <c r="R40" s="95">
        <f t="shared" si="13"/>
        <v>0</v>
      </c>
      <c r="S40" s="95">
        <f>Origin!$C$8</f>
        <v>0</v>
      </c>
      <c r="T40" s="95" t="str">
        <f>IF($K40&gt;0,($K40*Origin!$D$8),"nvt")</f>
        <v>nvt</v>
      </c>
      <c r="U40" s="166">
        <f>IF(Calculatie!G40&gt;45,Calculatie!G40*Origin!$J$8,IF(G40&gt;35,G40*Origin!$I$8,IF(G40&gt;25,G40*Origin!$H$8,IF(Calculatie!G40&gt;15,Calculatie!G40*Origin!$G$8,IF(Calculatie!G40&gt;5,Calculatie!G40*Origin!$F$8,IF(Calculatie!G40&gt;0,Origin!$E$8,"nvt"))))))</f>
        <v>0</v>
      </c>
      <c r="V40" s="95" t="str">
        <f>IF(I40=1,Origin!$K$8,"nvt")</f>
        <v>nvt</v>
      </c>
      <c r="W40" s="95">
        <f t="shared" si="14"/>
        <v>0</v>
      </c>
      <c r="X40" s="95">
        <f>Destination!$C$6</f>
        <v>0</v>
      </c>
      <c r="Y40" s="95" t="str">
        <f>IF($N40&gt;0,($N40*Destination!$D$6),"nvt")</f>
        <v>nvt</v>
      </c>
      <c r="Z40" s="166">
        <f>IF(Calculatie!$G40&gt;45,Calculatie!$G40*Destination!$J$6,IF($G40&gt;35,$G40*Destination!$I$6,IF($G40&gt;25,$G40*Destination!$H$6,IF(Calculatie!$G40&gt;15,Calculatie!$G40*Destination!$G$6,IF(Calculatie!$G40&gt;5,Calculatie!$G40*Destination!$F$6,IF(Calculatie!$G40&gt;0,Destination!$E$6,"nvt"))))))</f>
        <v>0</v>
      </c>
      <c r="AA40" s="95" t="str">
        <f>IF($I40=1,Destination!$K$8,"nvt")</f>
        <v>nvt</v>
      </c>
      <c r="AB40" s="95">
        <f t="shared" si="15"/>
        <v>0</v>
      </c>
      <c r="AC40" s="168">
        <f>Shipping!$D$7+Shipping!$F$7</f>
        <v>0</v>
      </c>
      <c r="AD40" s="161">
        <f t="shared" si="16"/>
        <v>0</v>
      </c>
      <c r="AE40" s="95">
        <f>H40*2500*Insurance!$D$7</f>
        <v>0</v>
      </c>
      <c r="AF40" s="95">
        <f>G40*2500*Insurance!$D$4</f>
        <v>0</v>
      </c>
      <c r="AG40" s="95">
        <f>$G40*2500*Insurance!$D$6</f>
        <v>0</v>
      </c>
      <c r="AH40" s="95">
        <f t="shared" si="17"/>
        <v>0</v>
      </c>
      <c r="AI40" s="95">
        <f t="shared" si="18"/>
        <v>0</v>
      </c>
    </row>
    <row r="41" spans="1:35" s="9" customFormat="1" x14ac:dyDescent="0.15">
      <c r="A41" s="163">
        <v>33</v>
      </c>
      <c r="B41" s="163" t="s">
        <v>178</v>
      </c>
      <c r="C41" s="170" t="s">
        <v>73</v>
      </c>
      <c r="D41" s="171" t="s">
        <v>72</v>
      </c>
      <c r="E41" s="170" t="s">
        <v>95</v>
      </c>
      <c r="F41" s="171" t="s">
        <v>60</v>
      </c>
      <c r="G41" s="165">
        <v>16</v>
      </c>
      <c r="H41" s="165">
        <v>0</v>
      </c>
      <c r="I41" s="164"/>
      <c r="J41" s="166" t="str">
        <f t="shared" si="12"/>
        <v>20ft</v>
      </c>
      <c r="K41" s="167">
        <v>0</v>
      </c>
      <c r="L41" s="167" t="s">
        <v>14</v>
      </c>
      <c r="M41" s="167" t="s">
        <v>27</v>
      </c>
      <c r="N41" s="167">
        <v>0</v>
      </c>
      <c r="O41" s="167"/>
      <c r="P41" s="166" t="str">
        <f>IF(H41&gt;0,Storage!$C$10,"nvt")</f>
        <v>nvt</v>
      </c>
      <c r="Q41" s="95" t="str">
        <f>IF(H41&gt;0,(H41*36*Storage!$C$9),"nvt")</f>
        <v>nvt</v>
      </c>
      <c r="R41" s="95">
        <f t="shared" si="13"/>
        <v>0</v>
      </c>
      <c r="S41" s="95">
        <f>Origin!$C$8</f>
        <v>0</v>
      </c>
      <c r="T41" s="95" t="str">
        <f>IF($K41&gt;0,($K41*Origin!$D$8),"nvt")</f>
        <v>nvt</v>
      </c>
      <c r="U41" s="166">
        <f>IF(Calculatie!G41&gt;45,Calculatie!G41*Origin!$J$8,IF(G41&gt;35,G41*Origin!$I$8,IF(G41&gt;25,G41*Origin!$H$8,IF(Calculatie!G41&gt;15,Calculatie!G41*Origin!$G$8,IF(Calculatie!G41&gt;5,Calculatie!G41*Origin!$F$8,IF(Calculatie!G41&gt;0,Origin!$E$8,"nvt"))))))</f>
        <v>0</v>
      </c>
      <c r="V41" s="95" t="str">
        <f>IF(I41=1,Origin!$K$8,"nvt")</f>
        <v>nvt</v>
      </c>
      <c r="W41" s="95">
        <f t="shared" si="14"/>
        <v>0</v>
      </c>
      <c r="X41" s="95">
        <f>Destination!$C$6</f>
        <v>0</v>
      </c>
      <c r="Y41" s="95" t="str">
        <f>IF($N41&gt;0,($N41*Destination!$D$6),"nvt")</f>
        <v>nvt</v>
      </c>
      <c r="Z41" s="166">
        <f>IF(Calculatie!$G41&gt;45,Calculatie!$G41*Destination!$J$6,IF($G41&gt;35,$G41*Destination!$I$6,IF($G41&gt;25,$G41*Destination!$H$6,IF(Calculatie!$G41&gt;15,Calculatie!$G41*Destination!$G$6,IF(Calculatie!$G41&gt;5,Calculatie!$G41*Destination!$F$6,IF(Calculatie!$G41&gt;0,Destination!$E$6,"nvt"))))))</f>
        <v>0</v>
      </c>
      <c r="AA41" s="95" t="str">
        <f>IF($I41=1,Destination!$K$8,"nvt")</f>
        <v>nvt</v>
      </c>
      <c r="AB41" s="95">
        <f t="shared" si="15"/>
        <v>0</v>
      </c>
      <c r="AC41" s="168">
        <f>Shipping!$D$7+Shipping!$F$7</f>
        <v>0</v>
      </c>
      <c r="AD41" s="161">
        <f t="shared" si="16"/>
        <v>0</v>
      </c>
      <c r="AE41" s="95">
        <f>H41*2500*Insurance!$D$7</f>
        <v>0</v>
      </c>
      <c r="AF41" s="95">
        <f>G41*2500*Insurance!$D$4</f>
        <v>0</v>
      </c>
      <c r="AG41" s="95">
        <f>$G41*2500*Insurance!$D$6</f>
        <v>0</v>
      </c>
      <c r="AH41" s="95">
        <f t="shared" si="17"/>
        <v>0</v>
      </c>
      <c r="AI41" s="95">
        <f t="shared" si="18"/>
        <v>0</v>
      </c>
    </row>
    <row r="42" spans="1:35" s="9" customFormat="1" x14ac:dyDescent="0.15">
      <c r="A42" s="163">
        <v>34</v>
      </c>
      <c r="B42" s="163" t="s">
        <v>178</v>
      </c>
      <c r="C42" s="170" t="s">
        <v>73</v>
      </c>
      <c r="D42" s="171" t="s">
        <v>72</v>
      </c>
      <c r="E42" s="170" t="s">
        <v>96</v>
      </c>
      <c r="F42" s="171" t="s">
        <v>60</v>
      </c>
      <c r="G42" s="165">
        <v>19</v>
      </c>
      <c r="H42" s="165">
        <v>0</v>
      </c>
      <c r="I42" s="164"/>
      <c r="J42" s="166" t="str">
        <f t="shared" si="12"/>
        <v>20ft</v>
      </c>
      <c r="K42" s="167">
        <v>0</v>
      </c>
      <c r="L42" s="167" t="s">
        <v>14</v>
      </c>
      <c r="M42" s="167" t="s">
        <v>27</v>
      </c>
      <c r="N42" s="167">
        <v>0</v>
      </c>
      <c r="O42" s="167"/>
      <c r="P42" s="166" t="str">
        <f>IF(H42&gt;0,Storage!$C$10,"nvt")</f>
        <v>nvt</v>
      </c>
      <c r="Q42" s="95" t="str">
        <f>IF(H42&gt;0,(H42*36*Storage!$C$9),"nvt")</f>
        <v>nvt</v>
      </c>
      <c r="R42" s="95">
        <f t="shared" si="13"/>
        <v>0</v>
      </c>
      <c r="S42" s="95">
        <f>Origin!$C$8</f>
        <v>0</v>
      </c>
      <c r="T42" s="95" t="str">
        <f>IF($K42&gt;0,($K42*Origin!$D$8),"nvt")</f>
        <v>nvt</v>
      </c>
      <c r="U42" s="166">
        <f>IF(Calculatie!G42&gt;45,Calculatie!G42*Origin!$J$8,IF(G42&gt;35,G42*Origin!$I$8,IF(G42&gt;25,G42*Origin!$H$8,IF(Calculatie!G42&gt;15,Calculatie!G42*Origin!$G$8,IF(Calculatie!G42&gt;5,Calculatie!G42*Origin!$F$8,IF(Calculatie!G42&gt;0,Origin!$E$8,"nvt"))))))</f>
        <v>0</v>
      </c>
      <c r="V42" s="95" t="str">
        <f>IF(I42=1,Origin!$K$8,"nvt")</f>
        <v>nvt</v>
      </c>
      <c r="W42" s="95">
        <f t="shared" si="14"/>
        <v>0</v>
      </c>
      <c r="X42" s="95">
        <f>Destination!$C$6</f>
        <v>0</v>
      </c>
      <c r="Y42" s="95" t="str">
        <f>IF($N42&gt;0,($N42*Destination!$D$6),"nvt")</f>
        <v>nvt</v>
      </c>
      <c r="Z42" s="166">
        <f>IF(Calculatie!$G42&gt;45,Calculatie!$G42*Destination!$J$6,IF($G42&gt;35,$G42*Destination!$I$6,IF($G42&gt;25,$G42*Destination!$H$6,IF(Calculatie!$G42&gt;15,Calculatie!$G42*Destination!$G$6,IF(Calculatie!$G42&gt;5,Calculatie!$G42*Destination!$F$6,IF(Calculatie!$G42&gt;0,Destination!$E$6,"nvt"))))))</f>
        <v>0</v>
      </c>
      <c r="AA42" s="95" t="str">
        <f>IF($I42=1,Destination!$K$8,"nvt")</f>
        <v>nvt</v>
      </c>
      <c r="AB42" s="95">
        <f t="shared" si="15"/>
        <v>0</v>
      </c>
      <c r="AC42" s="168">
        <f>Shipping!$D$7+Shipping!$F$7</f>
        <v>0</v>
      </c>
      <c r="AD42" s="161">
        <f t="shared" si="16"/>
        <v>0</v>
      </c>
      <c r="AE42" s="95">
        <f>H42*2500*Insurance!$D$7</f>
        <v>0</v>
      </c>
      <c r="AF42" s="95">
        <f>G42*2500*Insurance!$D$4</f>
        <v>0</v>
      </c>
      <c r="AG42" s="95">
        <f>$G42*2500*Insurance!$D$6</f>
        <v>0</v>
      </c>
      <c r="AH42" s="95">
        <f t="shared" si="17"/>
        <v>0</v>
      </c>
      <c r="AI42" s="95">
        <f t="shared" si="18"/>
        <v>0</v>
      </c>
    </row>
    <row r="43" spans="1:35" s="9" customFormat="1" x14ac:dyDescent="0.15">
      <c r="A43" s="163">
        <v>35</v>
      </c>
      <c r="B43" s="163" t="s">
        <v>178</v>
      </c>
      <c r="C43" s="170" t="s">
        <v>73</v>
      </c>
      <c r="D43" s="171" t="s">
        <v>72</v>
      </c>
      <c r="E43" s="170" t="s">
        <v>69</v>
      </c>
      <c r="F43" s="171" t="s">
        <v>60</v>
      </c>
      <c r="G43" s="165">
        <v>22</v>
      </c>
      <c r="H43" s="165">
        <v>0</v>
      </c>
      <c r="I43" s="164"/>
      <c r="J43" s="166" t="str">
        <f t="shared" si="12"/>
        <v>20ft</v>
      </c>
      <c r="K43" s="167">
        <v>0</v>
      </c>
      <c r="L43" s="167" t="s">
        <v>14</v>
      </c>
      <c r="M43" s="167" t="s">
        <v>27</v>
      </c>
      <c r="N43" s="167">
        <v>0</v>
      </c>
      <c r="O43" s="167"/>
      <c r="P43" s="166" t="str">
        <f>IF(H43&gt;0,Storage!$C$10,"nvt")</f>
        <v>nvt</v>
      </c>
      <c r="Q43" s="95" t="str">
        <f>IF(H43&gt;0,(H43*36*Storage!$C$9),"nvt")</f>
        <v>nvt</v>
      </c>
      <c r="R43" s="95">
        <f t="shared" si="13"/>
        <v>0</v>
      </c>
      <c r="S43" s="95">
        <f>Origin!$C$8</f>
        <v>0</v>
      </c>
      <c r="T43" s="95" t="str">
        <f>IF($K43&gt;0,($K43*Origin!$D$8),"nvt")</f>
        <v>nvt</v>
      </c>
      <c r="U43" s="166">
        <f>IF(Calculatie!G43&gt;45,Calculatie!G43*Origin!$J$8,IF(G43&gt;35,G43*Origin!$I$8,IF(G43&gt;25,G43*Origin!$H$8,IF(Calculatie!G43&gt;15,Calculatie!G43*Origin!$G$8,IF(Calculatie!G43&gt;5,Calculatie!G43*Origin!$F$8,IF(Calculatie!G43&gt;0,Origin!$E$8,"nvt"))))))</f>
        <v>0</v>
      </c>
      <c r="V43" s="95" t="str">
        <f>IF(I43=1,Origin!$K$8,"nvt")</f>
        <v>nvt</v>
      </c>
      <c r="W43" s="95">
        <f t="shared" si="14"/>
        <v>0</v>
      </c>
      <c r="X43" s="95">
        <f>Destination!$C$6</f>
        <v>0</v>
      </c>
      <c r="Y43" s="95" t="str">
        <f>IF($N43&gt;0,($N43*Destination!$D$6),"nvt")</f>
        <v>nvt</v>
      </c>
      <c r="Z43" s="166">
        <f>IF(Calculatie!$G43&gt;45,Calculatie!$G43*Destination!$J$6,IF($G43&gt;35,$G43*Destination!$I$6,IF($G43&gt;25,$G43*Destination!$H$6,IF(Calculatie!$G43&gt;15,Calculatie!$G43*Destination!$G$6,IF(Calculatie!$G43&gt;5,Calculatie!$G43*Destination!$F$6,IF(Calculatie!$G43&gt;0,Destination!$E$6,"nvt"))))))</f>
        <v>0</v>
      </c>
      <c r="AA43" s="95" t="str">
        <f>IF($I43=1,Destination!$K$8,"nvt")</f>
        <v>nvt</v>
      </c>
      <c r="AB43" s="95">
        <f t="shared" si="15"/>
        <v>0</v>
      </c>
      <c r="AC43" s="168">
        <f>Shipping!$D$7+Shipping!$F$7</f>
        <v>0</v>
      </c>
      <c r="AD43" s="161">
        <f t="shared" si="16"/>
        <v>0</v>
      </c>
      <c r="AE43" s="95">
        <f>H43*2500*Insurance!$D$7</f>
        <v>0</v>
      </c>
      <c r="AF43" s="95">
        <f>G43*2500*Insurance!$D$4</f>
        <v>0</v>
      </c>
      <c r="AG43" s="95">
        <f>$G43*2500*Insurance!$D$6</f>
        <v>0</v>
      </c>
      <c r="AH43" s="95">
        <f t="shared" si="17"/>
        <v>0</v>
      </c>
      <c r="AI43" s="95">
        <f t="shared" si="18"/>
        <v>0</v>
      </c>
    </row>
    <row r="44" spans="1:35" s="9" customFormat="1" x14ac:dyDescent="0.15">
      <c r="A44" s="163">
        <v>36</v>
      </c>
      <c r="B44" s="163" t="s">
        <v>178</v>
      </c>
      <c r="C44" s="170" t="s">
        <v>73</v>
      </c>
      <c r="D44" s="171" t="s">
        <v>72</v>
      </c>
      <c r="E44" s="170" t="s">
        <v>101</v>
      </c>
      <c r="F44" s="171" t="s">
        <v>60</v>
      </c>
      <c r="G44" s="165">
        <v>33</v>
      </c>
      <c r="H44" s="165">
        <v>0</v>
      </c>
      <c r="I44" s="164">
        <v>1</v>
      </c>
      <c r="J44" s="166" t="str">
        <f t="shared" si="12"/>
        <v>20ft</v>
      </c>
      <c r="K44" s="167">
        <v>0</v>
      </c>
      <c r="L44" s="167" t="s">
        <v>14</v>
      </c>
      <c r="M44" s="167" t="s">
        <v>27</v>
      </c>
      <c r="N44" s="167">
        <v>0</v>
      </c>
      <c r="O44" s="167"/>
      <c r="P44" s="166" t="str">
        <f>IF(H44&gt;0,Storage!$C$10,"nvt")</f>
        <v>nvt</v>
      </c>
      <c r="Q44" s="95" t="str">
        <f>IF(H44&gt;0,(H44*36*Storage!$C$9),"nvt")</f>
        <v>nvt</v>
      </c>
      <c r="R44" s="95">
        <f t="shared" si="13"/>
        <v>0</v>
      </c>
      <c r="S44" s="95">
        <f>Origin!$C$8</f>
        <v>0</v>
      </c>
      <c r="T44" s="95" t="str">
        <f>IF($K44&gt;0,($K44*Origin!$D$8),"nvt")</f>
        <v>nvt</v>
      </c>
      <c r="U44" s="166">
        <f>IF(Calculatie!G44&gt;45,Calculatie!G44*Origin!$J$8,IF(G44&gt;35,G44*Origin!$I$8,IF(G44&gt;25,G44*Origin!$H$8,IF(Calculatie!G44&gt;15,Calculatie!G44*Origin!$G$8,IF(Calculatie!G44&gt;5,Calculatie!G44*Origin!$F$8,IF(Calculatie!G44&gt;0,Origin!$E$8,"nvt"))))))</f>
        <v>0</v>
      </c>
      <c r="V44" s="95">
        <f>IF(I44=1,Origin!$K$8,"nvt")</f>
        <v>0</v>
      </c>
      <c r="W44" s="95">
        <f t="shared" si="14"/>
        <v>0</v>
      </c>
      <c r="X44" s="95">
        <f>Destination!$C$6</f>
        <v>0</v>
      </c>
      <c r="Y44" s="95" t="str">
        <f>IF($N44&gt;0,($N44*Destination!$D$6),"nvt")</f>
        <v>nvt</v>
      </c>
      <c r="Z44" s="166">
        <f>IF(Calculatie!$G44&gt;45,Calculatie!$G44*Destination!$J$6,IF($G44&gt;35,$G44*Destination!$I$6,IF($G44&gt;25,$G44*Destination!$H$6,IF(Calculatie!$G44&gt;15,Calculatie!$G44*Destination!$G$6,IF(Calculatie!$G44&gt;5,Calculatie!$G44*Destination!$F$6,IF(Calculatie!$G44&gt;0,Destination!$E$6,"nvt"))))))</f>
        <v>0</v>
      </c>
      <c r="AA44" s="95">
        <f>IF($I44=1,Destination!$K$8,"nvt")</f>
        <v>0</v>
      </c>
      <c r="AB44" s="95">
        <f t="shared" si="15"/>
        <v>0</v>
      </c>
      <c r="AC44" s="168">
        <f>Shipping!$D$7+Shipping!$F$7</f>
        <v>0</v>
      </c>
      <c r="AD44" s="161">
        <f t="shared" si="16"/>
        <v>0</v>
      </c>
      <c r="AE44" s="95">
        <f>H44*2500*Insurance!$D$7</f>
        <v>0</v>
      </c>
      <c r="AF44" s="95">
        <f>G44*2500*Insurance!$D$4</f>
        <v>0</v>
      </c>
      <c r="AG44" s="95">
        <f>$G44*2500*Insurance!$D$6</f>
        <v>0</v>
      </c>
      <c r="AH44" s="95">
        <f t="shared" si="17"/>
        <v>0</v>
      </c>
      <c r="AI44" s="95">
        <f t="shared" si="18"/>
        <v>0</v>
      </c>
    </row>
    <row r="45" spans="1:35" s="9" customFormat="1" x14ac:dyDescent="0.15">
      <c r="A45" s="163">
        <v>37</v>
      </c>
      <c r="B45" s="163" t="s">
        <v>178</v>
      </c>
      <c r="C45" s="170" t="s">
        <v>73</v>
      </c>
      <c r="D45" s="171" t="s">
        <v>72</v>
      </c>
      <c r="E45" s="170" t="s">
        <v>78</v>
      </c>
      <c r="F45" s="171" t="s">
        <v>60</v>
      </c>
      <c r="G45" s="165">
        <v>32</v>
      </c>
      <c r="H45" s="165">
        <v>0</v>
      </c>
      <c r="I45" s="164"/>
      <c r="J45" s="166" t="str">
        <f t="shared" si="12"/>
        <v>20ft</v>
      </c>
      <c r="K45" s="167">
        <v>0</v>
      </c>
      <c r="L45" s="167" t="s">
        <v>14</v>
      </c>
      <c r="M45" s="167" t="s">
        <v>27</v>
      </c>
      <c r="N45" s="167">
        <v>0</v>
      </c>
      <c r="O45" s="167"/>
      <c r="P45" s="166" t="str">
        <f>IF(H45&gt;0,Storage!$C$10,"nvt")</f>
        <v>nvt</v>
      </c>
      <c r="Q45" s="95" t="str">
        <f>IF(H45&gt;0,(H45*36*Storage!$C$9),"nvt")</f>
        <v>nvt</v>
      </c>
      <c r="R45" s="95">
        <f t="shared" si="13"/>
        <v>0</v>
      </c>
      <c r="S45" s="95">
        <f>Origin!$C$8</f>
        <v>0</v>
      </c>
      <c r="T45" s="95" t="str">
        <f>IF($K45&gt;0,($K45*Origin!$D$8),"nvt")</f>
        <v>nvt</v>
      </c>
      <c r="U45" s="166">
        <f>IF(Calculatie!G45&gt;45,Calculatie!G45*Origin!$J$8,IF(G45&gt;35,G45*Origin!$I$8,IF(G45&gt;25,G45*Origin!$H$8,IF(Calculatie!G45&gt;15,Calculatie!G45*Origin!$G$8,IF(Calculatie!G45&gt;5,Calculatie!G45*Origin!$F$8,IF(Calculatie!G45&gt;0,Origin!$E$8,"nvt"))))))</f>
        <v>0</v>
      </c>
      <c r="V45" s="95" t="str">
        <f>IF(I45=1,Origin!$K$8,"nvt")</f>
        <v>nvt</v>
      </c>
      <c r="W45" s="95">
        <f t="shared" si="14"/>
        <v>0</v>
      </c>
      <c r="X45" s="95">
        <f>Destination!$C$6</f>
        <v>0</v>
      </c>
      <c r="Y45" s="95" t="str">
        <f>IF($N45&gt;0,($N45*Destination!$D$6),"nvt")</f>
        <v>nvt</v>
      </c>
      <c r="Z45" s="166">
        <f>IF(Calculatie!$G45&gt;45,Calculatie!$G45*Destination!$J$6,IF($G45&gt;35,$G45*Destination!$I$6,IF($G45&gt;25,$G45*Destination!$H$6,IF(Calculatie!$G45&gt;15,Calculatie!$G45*Destination!$G$6,IF(Calculatie!$G45&gt;5,Calculatie!$G45*Destination!$F$6,IF(Calculatie!$G45&gt;0,Destination!$E$6,"nvt"))))))</f>
        <v>0</v>
      </c>
      <c r="AA45" s="95" t="str">
        <f>IF($I45=1,Destination!$K$8,"nvt")</f>
        <v>nvt</v>
      </c>
      <c r="AB45" s="95">
        <f t="shared" si="15"/>
        <v>0</v>
      </c>
      <c r="AC45" s="168">
        <f>Shipping!$D$7+Shipping!$F$7</f>
        <v>0</v>
      </c>
      <c r="AD45" s="161">
        <f t="shared" si="16"/>
        <v>0</v>
      </c>
      <c r="AE45" s="95">
        <f>H45*2500*Insurance!$D$7</f>
        <v>0</v>
      </c>
      <c r="AF45" s="95">
        <f>G45*2500*Insurance!$D$4</f>
        <v>0</v>
      </c>
      <c r="AG45" s="95">
        <f>$G45*2500*Insurance!$D$6</f>
        <v>0</v>
      </c>
      <c r="AH45" s="95">
        <f t="shared" si="17"/>
        <v>0</v>
      </c>
      <c r="AI45" s="95">
        <f t="shared" si="18"/>
        <v>0</v>
      </c>
    </row>
    <row r="46" spans="1:35" s="9" customFormat="1" x14ac:dyDescent="0.15">
      <c r="A46" s="163">
        <v>38</v>
      </c>
      <c r="B46" s="163" t="s">
        <v>178</v>
      </c>
      <c r="C46" s="170" t="s">
        <v>102</v>
      </c>
      <c r="D46" s="171" t="s">
        <v>89</v>
      </c>
      <c r="E46" s="170" t="s">
        <v>103</v>
      </c>
      <c r="F46" s="171" t="s">
        <v>60</v>
      </c>
      <c r="G46" s="165">
        <v>35</v>
      </c>
      <c r="H46" s="165">
        <v>0</v>
      </c>
      <c r="I46" s="164">
        <v>1</v>
      </c>
      <c r="J46" s="166" t="str">
        <f t="shared" si="12"/>
        <v>40ft</v>
      </c>
      <c r="K46" s="167">
        <v>3400</v>
      </c>
      <c r="L46" s="167" t="s">
        <v>227</v>
      </c>
      <c r="M46" s="167" t="s">
        <v>27</v>
      </c>
      <c r="N46" s="167">
        <v>0</v>
      </c>
      <c r="O46" s="167"/>
      <c r="P46" s="166" t="str">
        <f>IF(H46&gt;0,Storage!$C$10,"nvt")</f>
        <v>nvt</v>
      </c>
      <c r="Q46" s="95" t="str">
        <f>IF(H46&gt;0,(H46*36*Storage!$C$9),"nvt")</f>
        <v>nvt</v>
      </c>
      <c r="R46" s="95">
        <f t="shared" si="13"/>
        <v>0</v>
      </c>
      <c r="S46" s="95">
        <f>Origin!$C$11</f>
        <v>0</v>
      </c>
      <c r="T46" s="95">
        <f>IF($K46&gt;0,($K46*Origin!$D$11),"nvt")</f>
        <v>0</v>
      </c>
      <c r="U46" s="166">
        <f>IF(Calculatie!G46&gt;45,Calculatie!G46*Origin!$J$11,IF(G46&gt;35,G46*Origin!$I$11,IF(G46&gt;25,G46*Origin!$H$11,IF(Calculatie!G46&gt;15,Calculatie!G46*Origin!$G$11,IF(Calculatie!G46&gt;5,Calculatie!G46*Origin!$F$11,IF(Calculatie!G46&gt;0,Origin!$E$11,"nvt"))))))</f>
        <v>0</v>
      </c>
      <c r="V46" s="95">
        <f>IF(I46=1,Origin!$K$11,"nvt")</f>
        <v>0</v>
      </c>
      <c r="W46" s="95">
        <f t="shared" si="14"/>
        <v>0</v>
      </c>
      <c r="X46" s="95">
        <f>Destination!$C$6</f>
        <v>0</v>
      </c>
      <c r="Y46" s="95" t="str">
        <f>IF($N46&gt;0,($N46*Destination!$D$6),"nvt")</f>
        <v>nvt</v>
      </c>
      <c r="Z46" s="166">
        <f>IF(Calculatie!$G46&gt;45,Calculatie!$G46*Destination!$J$6,IF($G46&gt;35,$G46*Destination!$I$6,IF($G46&gt;25,$G46*Destination!$H$6,IF(Calculatie!$G46&gt;15,Calculatie!$G46*Destination!$G$6,IF(Calculatie!$G46&gt;5,Calculatie!$G46*Destination!$F$6,IF(Calculatie!$G46&gt;0,Destination!$E$6,"nvt"))))))</f>
        <v>0</v>
      </c>
      <c r="AA46" s="95">
        <f>IF($I46=1,Destination!$K$8,"nvt")</f>
        <v>0</v>
      </c>
      <c r="AB46" s="95">
        <f t="shared" si="15"/>
        <v>0</v>
      </c>
      <c r="AC46" s="168">
        <f>Shipping!$D$7+Shipping!$F$7</f>
        <v>0</v>
      </c>
      <c r="AD46" s="161">
        <f t="shared" si="16"/>
        <v>0</v>
      </c>
      <c r="AE46" s="95">
        <f>H46*2500*Insurance!$D$7</f>
        <v>0</v>
      </c>
      <c r="AF46" s="95">
        <f>G46*2500*Insurance!$D$4</f>
        <v>0</v>
      </c>
      <c r="AG46" s="95">
        <f>$G46*2500*Insurance!$D$6</f>
        <v>0</v>
      </c>
      <c r="AH46" s="95">
        <f t="shared" si="17"/>
        <v>0</v>
      </c>
      <c r="AI46" s="95">
        <f t="shared" si="18"/>
        <v>0</v>
      </c>
    </row>
    <row r="47" spans="1:35" s="9" customFormat="1" x14ac:dyDescent="0.15">
      <c r="A47" s="163">
        <v>39</v>
      </c>
      <c r="B47" s="163" t="s">
        <v>178</v>
      </c>
      <c r="C47" s="163" t="s">
        <v>63</v>
      </c>
      <c r="D47" s="164" t="s">
        <v>61</v>
      </c>
      <c r="E47" s="163" t="s">
        <v>69</v>
      </c>
      <c r="F47" s="164" t="s">
        <v>60</v>
      </c>
      <c r="G47" s="165">
        <v>2</v>
      </c>
      <c r="H47" s="165">
        <v>0</v>
      </c>
      <c r="I47" s="164"/>
      <c r="J47" s="166" t="str">
        <f t="shared" si="12"/>
        <v>20ft</v>
      </c>
      <c r="K47" s="167">
        <v>0</v>
      </c>
      <c r="L47" s="167" t="s">
        <v>28</v>
      </c>
      <c r="M47" s="167" t="s">
        <v>27</v>
      </c>
      <c r="N47" s="167">
        <v>0</v>
      </c>
      <c r="O47" s="167"/>
      <c r="P47" s="166" t="str">
        <f>IF(H47&gt;0,Storage!$C$10,"nvt")</f>
        <v>nvt</v>
      </c>
      <c r="Q47" s="95" t="str">
        <f>IF(H47&gt;0,(H47*36*Storage!$C$9),"nvt")</f>
        <v>nvt</v>
      </c>
      <c r="R47" s="95">
        <f t="shared" si="13"/>
        <v>0</v>
      </c>
      <c r="S47" s="95">
        <f>Origin!$C$7</f>
        <v>0</v>
      </c>
      <c r="T47" s="95" t="str">
        <f>IF($K47&gt;0,($K47*Origin!$D$7),"nvt")</f>
        <v>nvt</v>
      </c>
      <c r="U47" s="166">
        <f>IF(Calculatie!G47&gt;45,Calculatie!G47*Origin!$J$7,IF(G47&gt;35,G47*Origin!$I$7,IF(G47&gt;25,G47*Origin!$H$7,IF(Calculatie!G47&gt;15,Calculatie!G47*Origin!$G$7,IF(Calculatie!G47&gt;5,Calculatie!G47*Origin!$F$7,IF(Calculatie!G47&gt;0,Origin!$E$7,"nvt"))))))</f>
        <v>0</v>
      </c>
      <c r="V47" s="95" t="str">
        <f>IF(I47=1,Origin!$K$7,"nvt")</f>
        <v>nvt</v>
      </c>
      <c r="W47" s="95">
        <f t="shared" si="14"/>
        <v>0</v>
      </c>
      <c r="X47" s="95">
        <f>Destination!$C$6</f>
        <v>0</v>
      </c>
      <c r="Y47" s="95" t="str">
        <f>IF($N47&gt;0,($N47*Destination!$D$6),"nvt")</f>
        <v>nvt</v>
      </c>
      <c r="Z47" s="166">
        <f>IF(Calculatie!$G47&gt;45,Calculatie!$G47*Destination!$J$6,IF($G47&gt;35,$G47*Destination!$I$6,IF($G47&gt;25,$G47*Destination!$H$6,IF(Calculatie!$G47&gt;15,Calculatie!$G47*Destination!$G$6,IF(Calculatie!$G47&gt;5,Calculatie!$G47*Destination!$F$6,IF(Calculatie!$G47&gt;0,Destination!$E$6,"nvt"))))))</f>
        <v>0</v>
      </c>
      <c r="AA47" s="95" t="str">
        <f>IF($I47=1,Destination!$K$8,"nvt")</f>
        <v>nvt</v>
      </c>
      <c r="AB47" s="95">
        <f t="shared" si="15"/>
        <v>0</v>
      </c>
      <c r="AC47" s="168">
        <f>Shipping!$D$7+Shipping!$F$7</f>
        <v>0</v>
      </c>
      <c r="AD47" s="161">
        <f t="shared" si="16"/>
        <v>0</v>
      </c>
      <c r="AE47" s="95">
        <f>H47*2500*Insurance!$D$7</f>
        <v>0</v>
      </c>
      <c r="AF47" s="95">
        <f>G47*2500*Insurance!$D$4</f>
        <v>0</v>
      </c>
      <c r="AG47" s="95">
        <f>$G47*2500*Insurance!$D$6</f>
        <v>0</v>
      </c>
      <c r="AH47" s="95">
        <f t="shared" si="17"/>
        <v>0</v>
      </c>
      <c r="AI47" s="95">
        <f t="shared" si="18"/>
        <v>0</v>
      </c>
    </row>
    <row r="48" spans="1:35" s="9" customFormat="1" x14ac:dyDescent="0.15">
      <c r="A48" s="163">
        <v>40</v>
      </c>
      <c r="B48" s="163" t="s">
        <v>178</v>
      </c>
      <c r="C48" s="163" t="s">
        <v>63</v>
      </c>
      <c r="D48" s="164" t="s">
        <v>61</v>
      </c>
      <c r="E48" s="163" t="s">
        <v>81</v>
      </c>
      <c r="F48" s="164" t="s">
        <v>60</v>
      </c>
      <c r="G48" s="165">
        <v>5</v>
      </c>
      <c r="H48" s="165">
        <v>0</v>
      </c>
      <c r="I48" s="164"/>
      <c r="J48" s="166" t="str">
        <f t="shared" si="12"/>
        <v>20ft</v>
      </c>
      <c r="K48" s="167">
        <v>0</v>
      </c>
      <c r="L48" s="167" t="s">
        <v>28</v>
      </c>
      <c r="M48" s="167" t="s">
        <v>27</v>
      </c>
      <c r="N48" s="167">
        <v>0</v>
      </c>
      <c r="O48" s="167"/>
      <c r="P48" s="166" t="str">
        <f>IF(H48&gt;0,Storage!$C$10,"nvt")</f>
        <v>nvt</v>
      </c>
      <c r="Q48" s="95" t="str">
        <f>IF(H48&gt;0,(H48*36*Storage!$C$9),"nvt")</f>
        <v>nvt</v>
      </c>
      <c r="R48" s="95">
        <f t="shared" si="13"/>
        <v>0</v>
      </c>
      <c r="S48" s="95">
        <f>Origin!$C$7</f>
        <v>0</v>
      </c>
      <c r="T48" s="95" t="str">
        <f>IF($K48&gt;0,($K48*Origin!$D$7),"nvt")</f>
        <v>nvt</v>
      </c>
      <c r="U48" s="166">
        <f>IF(Calculatie!G48&gt;45,Calculatie!G48*Origin!$J$7,IF(G48&gt;35,G48*Origin!$I$7,IF(G48&gt;25,G48*Origin!$H$7,IF(Calculatie!G48&gt;15,Calculatie!G48*Origin!$G$7,IF(Calculatie!G48&gt;5,Calculatie!G48*Origin!$F$7,IF(Calculatie!G48&gt;0,Origin!$E$7,"nvt"))))))</f>
        <v>0</v>
      </c>
      <c r="V48" s="95" t="str">
        <f>IF(I48=1,Origin!$K$7,"nvt")</f>
        <v>nvt</v>
      </c>
      <c r="W48" s="95">
        <f t="shared" si="14"/>
        <v>0</v>
      </c>
      <c r="X48" s="95">
        <f>Destination!$C$6</f>
        <v>0</v>
      </c>
      <c r="Y48" s="95" t="str">
        <f>IF($N48&gt;0,($N48*Destination!$D$6),"nvt")</f>
        <v>nvt</v>
      </c>
      <c r="Z48" s="166">
        <f>IF(Calculatie!$G48&gt;45,Calculatie!$G48*Destination!$J$6,IF($G48&gt;35,$G48*Destination!$I$6,IF($G48&gt;25,$G48*Destination!$H$6,IF(Calculatie!$G48&gt;15,Calculatie!$G48*Destination!$G$6,IF(Calculatie!$G48&gt;5,Calculatie!$G48*Destination!$F$6,IF(Calculatie!$G48&gt;0,Destination!$E$6,"nvt"))))))</f>
        <v>0</v>
      </c>
      <c r="AA48" s="95" t="str">
        <f>IF($I48=1,Destination!$K$8,"nvt")</f>
        <v>nvt</v>
      </c>
      <c r="AB48" s="95">
        <f t="shared" si="15"/>
        <v>0</v>
      </c>
      <c r="AC48" s="168">
        <f>Shipping!$D$7+Shipping!$F$7</f>
        <v>0</v>
      </c>
      <c r="AD48" s="161">
        <f t="shared" si="16"/>
        <v>0</v>
      </c>
      <c r="AE48" s="95">
        <f>H48*2500*Insurance!$D$7</f>
        <v>0</v>
      </c>
      <c r="AF48" s="95">
        <f>G48*2500*Insurance!$D$4</f>
        <v>0</v>
      </c>
      <c r="AG48" s="95">
        <f>$G48*2500*Insurance!$D$6</f>
        <v>0</v>
      </c>
      <c r="AH48" s="95">
        <f t="shared" si="17"/>
        <v>0</v>
      </c>
      <c r="AI48" s="95">
        <f t="shared" si="18"/>
        <v>0</v>
      </c>
    </row>
    <row r="49" spans="1:35" s="9" customFormat="1" x14ac:dyDescent="0.15">
      <c r="A49" s="163">
        <v>41</v>
      </c>
      <c r="B49" s="163" t="s">
        <v>178</v>
      </c>
      <c r="C49" s="163" t="s">
        <v>63</v>
      </c>
      <c r="D49" s="164" t="s">
        <v>61</v>
      </c>
      <c r="E49" s="163" t="s">
        <v>85</v>
      </c>
      <c r="F49" s="164" t="s">
        <v>60</v>
      </c>
      <c r="G49" s="165">
        <v>5</v>
      </c>
      <c r="H49" s="165">
        <v>0</v>
      </c>
      <c r="I49" s="164"/>
      <c r="J49" s="166" t="str">
        <f t="shared" si="12"/>
        <v>20ft</v>
      </c>
      <c r="K49" s="167">
        <v>0</v>
      </c>
      <c r="L49" s="167" t="s">
        <v>28</v>
      </c>
      <c r="M49" s="167" t="s">
        <v>27</v>
      </c>
      <c r="N49" s="167">
        <v>0</v>
      </c>
      <c r="O49" s="167"/>
      <c r="P49" s="166" t="str">
        <f>IF(H49&gt;0,Storage!$C$10,"nvt")</f>
        <v>nvt</v>
      </c>
      <c r="Q49" s="95" t="str">
        <f>IF(H49&gt;0,(H49*36*Storage!$C$9),"nvt")</f>
        <v>nvt</v>
      </c>
      <c r="R49" s="95">
        <f t="shared" si="13"/>
        <v>0</v>
      </c>
      <c r="S49" s="95">
        <f>Origin!$C$7</f>
        <v>0</v>
      </c>
      <c r="T49" s="95" t="str">
        <f>IF($K49&gt;0,($K49*Origin!$D$7),"nvt")</f>
        <v>nvt</v>
      </c>
      <c r="U49" s="166">
        <f>IF(Calculatie!G49&gt;45,Calculatie!G49*Origin!$J$7,IF(G49&gt;35,G49*Origin!$I$7,IF(G49&gt;25,G49*Origin!$H$7,IF(Calculatie!G49&gt;15,Calculatie!G49*Origin!$G$7,IF(Calculatie!G49&gt;5,Calculatie!G49*Origin!$F$7,IF(Calculatie!G49&gt;0,Origin!$E$7,"nvt"))))))</f>
        <v>0</v>
      </c>
      <c r="V49" s="95" t="str">
        <f>IF(I49=1,Origin!$K$7,"nvt")</f>
        <v>nvt</v>
      </c>
      <c r="W49" s="95">
        <f t="shared" si="14"/>
        <v>0</v>
      </c>
      <c r="X49" s="95">
        <f>Destination!$C$6</f>
        <v>0</v>
      </c>
      <c r="Y49" s="95" t="str">
        <f>IF($N49&gt;0,($N49*Destination!$D$6),"nvt")</f>
        <v>nvt</v>
      </c>
      <c r="Z49" s="166">
        <f>IF(Calculatie!$G49&gt;45,Calculatie!$G49*Destination!$J$6,IF($G49&gt;35,$G49*Destination!$I$6,IF($G49&gt;25,$G49*Destination!$H$6,IF(Calculatie!$G49&gt;15,Calculatie!$G49*Destination!$G$6,IF(Calculatie!$G49&gt;5,Calculatie!$G49*Destination!$F$6,IF(Calculatie!$G49&gt;0,Destination!$E$6,"nvt"))))))</f>
        <v>0</v>
      </c>
      <c r="AA49" s="95" t="str">
        <f>IF($I49=1,Destination!$K$8,"nvt")</f>
        <v>nvt</v>
      </c>
      <c r="AB49" s="95">
        <f t="shared" si="15"/>
        <v>0</v>
      </c>
      <c r="AC49" s="168">
        <f>Shipping!$D$7+Shipping!$F$7</f>
        <v>0</v>
      </c>
      <c r="AD49" s="161">
        <f t="shared" si="16"/>
        <v>0</v>
      </c>
      <c r="AE49" s="95">
        <f>H49*2500*Insurance!$D$7</f>
        <v>0</v>
      </c>
      <c r="AF49" s="95">
        <f>G49*2500*Insurance!$D$4</f>
        <v>0</v>
      </c>
      <c r="AG49" s="95">
        <f>$G49*2500*Insurance!$D$6</f>
        <v>0</v>
      </c>
      <c r="AH49" s="95">
        <f t="shared" si="17"/>
        <v>0</v>
      </c>
      <c r="AI49" s="95">
        <f t="shared" si="18"/>
        <v>0</v>
      </c>
    </row>
    <row r="50" spans="1:35" s="9" customFormat="1" x14ac:dyDescent="0.15">
      <c r="A50" s="163">
        <v>42</v>
      </c>
      <c r="B50" s="163" t="s">
        <v>178</v>
      </c>
      <c r="C50" s="170" t="s">
        <v>63</v>
      </c>
      <c r="D50" s="171" t="s">
        <v>61</v>
      </c>
      <c r="E50" s="170" t="s">
        <v>68</v>
      </c>
      <c r="F50" s="171" t="s">
        <v>60</v>
      </c>
      <c r="G50" s="165">
        <v>6</v>
      </c>
      <c r="H50" s="165">
        <v>3</v>
      </c>
      <c r="I50" s="164"/>
      <c r="J50" s="166" t="str">
        <f t="shared" si="12"/>
        <v>20ft</v>
      </c>
      <c r="K50" s="167">
        <v>0</v>
      </c>
      <c r="L50" s="167" t="s">
        <v>28</v>
      </c>
      <c r="M50" s="167" t="s">
        <v>27</v>
      </c>
      <c r="N50" s="167">
        <v>0</v>
      </c>
      <c r="O50" s="167"/>
      <c r="P50" s="166">
        <f>IF(H50&gt;0,Storage!$C$10,"nvt")</f>
        <v>0</v>
      </c>
      <c r="Q50" s="95">
        <f>IF(H50&gt;0,(H50*36*Storage!$C$9),"nvt")</f>
        <v>0</v>
      </c>
      <c r="R50" s="95">
        <f t="shared" si="13"/>
        <v>0</v>
      </c>
      <c r="S50" s="95">
        <f>Origin!$C$7</f>
        <v>0</v>
      </c>
      <c r="T50" s="95" t="str">
        <f>IF($K50&gt;0,($K50*Origin!$D$7),"nvt")</f>
        <v>nvt</v>
      </c>
      <c r="U50" s="166">
        <f>IF(Calculatie!G50&gt;45,Calculatie!G50*Origin!$J$7,IF(G50&gt;35,G50*Origin!$I$7,IF(G50&gt;25,G50*Origin!$H$7,IF(Calculatie!G50&gt;15,Calculatie!G50*Origin!$G$7,IF(Calculatie!G50&gt;5,Calculatie!G50*Origin!$F$7,IF(Calculatie!G50&gt;0,Origin!$E$7,"nvt"))))))</f>
        <v>0</v>
      </c>
      <c r="V50" s="95" t="str">
        <f>IF(I50=1,Origin!$K$7,"nvt")</f>
        <v>nvt</v>
      </c>
      <c r="W50" s="95">
        <f t="shared" si="14"/>
        <v>0</v>
      </c>
      <c r="X50" s="95">
        <f>Destination!$C$6</f>
        <v>0</v>
      </c>
      <c r="Y50" s="95" t="str">
        <f>IF($N50&gt;0,($N50*Destination!$D$6),"nvt")</f>
        <v>nvt</v>
      </c>
      <c r="Z50" s="166">
        <f>IF(Calculatie!$G50&gt;45,Calculatie!$G50*Destination!$J$6,IF($G50&gt;35,$G50*Destination!$I$6,IF($G50&gt;25,$G50*Destination!$H$6,IF(Calculatie!$G50&gt;15,Calculatie!$G50*Destination!$G$6,IF(Calculatie!$G50&gt;5,Calculatie!$G50*Destination!$F$6,IF(Calculatie!$G50&gt;0,Destination!$E$6,"nvt"))))))</f>
        <v>0</v>
      </c>
      <c r="AA50" s="95" t="str">
        <f>IF($I50=1,Destination!$K$8,"nvt")</f>
        <v>nvt</v>
      </c>
      <c r="AB50" s="95">
        <f t="shared" si="15"/>
        <v>0</v>
      </c>
      <c r="AC50" s="168">
        <f>Shipping!$D$7+Shipping!$F$7</f>
        <v>0</v>
      </c>
      <c r="AD50" s="161">
        <f t="shared" si="16"/>
        <v>0</v>
      </c>
      <c r="AE50" s="95">
        <f>H50*2500*Insurance!$D$7</f>
        <v>0</v>
      </c>
      <c r="AF50" s="95">
        <f>G50*2500*Insurance!$D$4</f>
        <v>0</v>
      </c>
      <c r="AG50" s="95">
        <f>$G50*2500*Insurance!$D$6</f>
        <v>0</v>
      </c>
      <c r="AH50" s="95">
        <f t="shared" si="17"/>
        <v>0</v>
      </c>
      <c r="AI50" s="95">
        <f t="shared" si="18"/>
        <v>0</v>
      </c>
    </row>
    <row r="51" spans="1:35" s="9" customFormat="1" x14ac:dyDescent="0.15">
      <c r="A51" s="163">
        <v>43</v>
      </c>
      <c r="B51" s="163" t="s">
        <v>178</v>
      </c>
      <c r="C51" s="170" t="s">
        <v>63</v>
      </c>
      <c r="D51" s="171" t="s">
        <v>61</v>
      </c>
      <c r="E51" s="170" t="s">
        <v>94</v>
      </c>
      <c r="F51" s="171" t="s">
        <v>60</v>
      </c>
      <c r="G51" s="165">
        <v>11</v>
      </c>
      <c r="H51" s="165">
        <v>0</v>
      </c>
      <c r="I51" s="164"/>
      <c r="J51" s="166" t="str">
        <f t="shared" si="12"/>
        <v>20ft</v>
      </c>
      <c r="K51" s="167">
        <v>0</v>
      </c>
      <c r="L51" s="167" t="s">
        <v>28</v>
      </c>
      <c r="M51" s="167" t="s">
        <v>27</v>
      </c>
      <c r="N51" s="167">
        <v>0</v>
      </c>
      <c r="O51" s="167"/>
      <c r="P51" s="166" t="str">
        <f>IF(H51&gt;0,Storage!$C$10,"nvt")</f>
        <v>nvt</v>
      </c>
      <c r="Q51" s="95" t="str">
        <f>IF(H51&gt;0,(H51*36*Storage!$C$9),"nvt")</f>
        <v>nvt</v>
      </c>
      <c r="R51" s="95">
        <f t="shared" si="13"/>
        <v>0</v>
      </c>
      <c r="S51" s="95">
        <f>Origin!$C$7</f>
        <v>0</v>
      </c>
      <c r="T51" s="95" t="str">
        <f>IF($K51&gt;0,($K51*Origin!$D$7),"nvt")</f>
        <v>nvt</v>
      </c>
      <c r="U51" s="166">
        <f>IF(Calculatie!G51&gt;45,Calculatie!G51*Origin!$J$7,IF(G51&gt;35,G51*Origin!$I$7,IF(G51&gt;25,G51*Origin!$H$7,IF(Calculatie!G51&gt;15,Calculatie!G51*Origin!$G$7,IF(Calculatie!G51&gt;5,Calculatie!G51*Origin!$F$7,IF(Calculatie!G51&gt;0,Origin!$E$7,"nvt"))))))</f>
        <v>0</v>
      </c>
      <c r="V51" s="95" t="str">
        <f>IF(I51=1,Origin!$K$7,"nvt")</f>
        <v>nvt</v>
      </c>
      <c r="W51" s="95">
        <f t="shared" si="14"/>
        <v>0</v>
      </c>
      <c r="X51" s="95">
        <f>Destination!$C$6</f>
        <v>0</v>
      </c>
      <c r="Y51" s="95" t="str">
        <f>IF($N51&gt;0,($N51*Destination!$D$6),"nvt")</f>
        <v>nvt</v>
      </c>
      <c r="Z51" s="166">
        <f>IF(Calculatie!$G51&gt;45,Calculatie!$G51*Destination!$J$6,IF($G51&gt;35,$G51*Destination!$I$6,IF($G51&gt;25,$G51*Destination!$H$6,IF(Calculatie!$G51&gt;15,Calculatie!$G51*Destination!$G$6,IF(Calculatie!$G51&gt;5,Calculatie!$G51*Destination!$F$6,IF(Calculatie!$G51&gt;0,Destination!$E$6,"nvt"))))))</f>
        <v>0</v>
      </c>
      <c r="AA51" s="95" t="str">
        <f>IF($I51=1,Destination!$K$8,"nvt")</f>
        <v>nvt</v>
      </c>
      <c r="AB51" s="95">
        <f t="shared" si="15"/>
        <v>0</v>
      </c>
      <c r="AC51" s="168">
        <f>Shipping!$D$7+Shipping!$F$7</f>
        <v>0</v>
      </c>
      <c r="AD51" s="161">
        <f t="shared" si="16"/>
        <v>0</v>
      </c>
      <c r="AE51" s="95">
        <f>H51*2500*Insurance!$D$7</f>
        <v>0</v>
      </c>
      <c r="AF51" s="95">
        <f>G51*2500*Insurance!$D$4</f>
        <v>0</v>
      </c>
      <c r="AG51" s="95">
        <f>$G51*2500*Insurance!$D$6</f>
        <v>0</v>
      </c>
      <c r="AH51" s="95">
        <f t="shared" si="17"/>
        <v>0</v>
      </c>
      <c r="AI51" s="95">
        <f t="shared" si="18"/>
        <v>0</v>
      </c>
    </row>
    <row r="52" spans="1:35" s="9" customFormat="1" x14ac:dyDescent="0.15">
      <c r="A52" s="163">
        <v>44</v>
      </c>
      <c r="B52" s="163" t="s">
        <v>178</v>
      </c>
      <c r="C52" s="170" t="s">
        <v>63</v>
      </c>
      <c r="D52" s="171" t="s">
        <v>61</v>
      </c>
      <c r="E52" s="170" t="s">
        <v>98</v>
      </c>
      <c r="F52" s="171" t="s">
        <v>60</v>
      </c>
      <c r="G52" s="165">
        <v>22</v>
      </c>
      <c r="H52" s="165">
        <v>0</v>
      </c>
      <c r="I52" s="164"/>
      <c r="J52" s="166" t="str">
        <f t="shared" si="12"/>
        <v>20ft</v>
      </c>
      <c r="K52" s="167">
        <v>0</v>
      </c>
      <c r="L52" s="167" t="s">
        <v>28</v>
      </c>
      <c r="M52" s="167" t="s">
        <v>27</v>
      </c>
      <c r="N52" s="167">
        <v>0</v>
      </c>
      <c r="O52" s="167"/>
      <c r="P52" s="166" t="str">
        <f>IF(H52&gt;0,Storage!$C$10,"nvt")</f>
        <v>nvt</v>
      </c>
      <c r="Q52" s="95" t="str">
        <f>IF(H52&gt;0,(H52*36*Storage!$C$9),"nvt")</f>
        <v>nvt</v>
      </c>
      <c r="R52" s="95">
        <f t="shared" si="13"/>
        <v>0</v>
      </c>
      <c r="S52" s="95">
        <f>Origin!$C$7</f>
        <v>0</v>
      </c>
      <c r="T52" s="95" t="str">
        <f>IF($K52&gt;0,($K52*Origin!$D$7),"nvt")</f>
        <v>nvt</v>
      </c>
      <c r="U52" s="166">
        <f>IF(Calculatie!G52&gt;45,Calculatie!G52*Origin!$J$7,IF(G52&gt;35,G52*Origin!$I$7,IF(G52&gt;25,G52*Origin!$H$7,IF(Calculatie!G52&gt;15,Calculatie!G52*Origin!$G$7,IF(Calculatie!G52&gt;5,Calculatie!G52*Origin!$F$7,IF(Calculatie!G52&gt;0,Origin!$E$7,"nvt"))))))</f>
        <v>0</v>
      </c>
      <c r="V52" s="95" t="str">
        <f>IF(I52=1,Origin!$K$7,"nvt")</f>
        <v>nvt</v>
      </c>
      <c r="W52" s="95">
        <f t="shared" si="14"/>
        <v>0</v>
      </c>
      <c r="X52" s="95">
        <f>Destination!$C$6</f>
        <v>0</v>
      </c>
      <c r="Y52" s="95" t="str">
        <f>IF($N52&gt;0,($N52*Destination!$D$6),"nvt")</f>
        <v>nvt</v>
      </c>
      <c r="Z52" s="166">
        <f>IF(Calculatie!$G52&gt;45,Calculatie!$G52*Destination!$J$6,IF($G52&gt;35,$G52*Destination!$I$6,IF($G52&gt;25,$G52*Destination!$H$6,IF(Calculatie!$G52&gt;15,Calculatie!$G52*Destination!$G$6,IF(Calculatie!$G52&gt;5,Calculatie!$G52*Destination!$F$6,IF(Calculatie!$G52&gt;0,Destination!$E$6,"nvt"))))))</f>
        <v>0</v>
      </c>
      <c r="AA52" s="95" t="str">
        <f>IF($I52=1,Destination!$K$8,"nvt")</f>
        <v>nvt</v>
      </c>
      <c r="AB52" s="95">
        <f t="shared" si="15"/>
        <v>0</v>
      </c>
      <c r="AC52" s="168">
        <f>Shipping!$D$7+Shipping!$F$7</f>
        <v>0</v>
      </c>
      <c r="AD52" s="161">
        <f t="shared" si="16"/>
        <v>0</v>
      </c>
      <c r="AE52" s="95">
        <f>H52*2500*Insurance!$D$7</f>
        <v>0</v>
      </c>
      <c r="AF52" s="95">
        <f>G52*2500*Insurance!$D$4</f>
        <v>0</v>
      </c>
      <c r="AG52" s="95">
        <f>$G52*2500*Insurance!$D$6</f>
        <v>0</v>
      </c>
      <c r="AH52" s="95">
        <f t="shared" si="17"/>
        <v>0</v>
      </c>
      <c r="AI52" s="95">
        <f t="shared" si="18"/>
        <v>0</v>
      </c>
    </row>
    <row r="53" spans="1:35" s="9" customFormat="1" x14ac:dyDescent="0.15">
      <c r="A53" s="163">
        <v>45</v>
      </c>
      <c r="B53" s="163" t="s">
        <v>178</v>
      </c>
      <c r="C53" s="170" t="s">
        <v>63</v>
      </c>
      <c r="D53" s="171" t="s">
        <v>61</v>
      </c>
      <c r="E53" s="170" t="s">
        <v>94</v>
      </c>
      <c r="F53" s="171" t="s">
        <v>60</v>
      </c>
      <c r="G53" s="165">
        <v>23</v>
      </c>
      <c r="H53" s="165">
        <v>0</v>
      </c>
      <c r="I53" s="164">
        <v>1</v>
      </c>
      <c r="J53" s="166" t="str">
        <f t="shared" si="12"/>
        <v>20ft</v>
      </c>
      <c r="K53" s="167">
        <v>0</v>
      </c>
      <c r="L53" s="167" t="s">
        <v>28</v>
      </c>
      <c r="M53" s="167" t="s">
        <v>27</v>
      </c>
      <c r="N53" s="167">
        <v>0</v>
      </c>
      <c r="O53" s="167"/>
      <c r="P53" s="166" t="str">
        <f>IF(H53&gt;0,Storage!$C$10,"nvt")</f>
        <v>nvt</v>
      </c>
      <c r="Q53" s="95" t="str">
        <f>IF(H53&gt;0,(H53*36*Storage!$C$9),"nvt")</f>
        <v>nvt</v>
      </c>
      <c r="R53" s="95">
        <f t="shared" si="13"/>
        <v>0</v>
      </c>
      <c r="S53" s="95">
        <f>Origin!$C$7</f>
        <v>0</v>
      </c>
      <c r="T53" s="95" t="str">
        <f>IF($K53&gt;0,($K53*Origin!$D$7),"nvt")</f>
        <v>nvt</v>
      </c>
      <c r="U53" s="166">
        <f>IF(Calculatie!G53&gt;45,Calculatie!G53*Origin!$J$7,IF(G53&gt;35,G53*Origin!$I$7,IF(G53&gt;25,G53*Origin!$H$7,IF(Calculatie!G53&gt;15,Calculatie!G53*Origin!$G$7,IF(Calculatie!G53&gt;5,Calculatie!G53*Origin!$F$7,IF(Calculatie!G53&gt;0,Origin!$E$7,"nvt"))))))</f>
        <v>0</v>
      </c>
      <c r="V53" s="95">
        <f>IF(I53=1,Origin!$K$7,"nvt")</f>
        <v>0</v>
      </c>
      <c r="W53" s="95">
        <f t="shared" si="14"/>
        <v>0</v>
      </c>
      <c r="X53" s="95">
        <f>Destination!$C$6</f>
        <v>0</v>
      </c>
      <c r="Y53" s="95" t="str">
        <f>IF($N53&gt;0,($N53*Destination!$D$6),"nvt")</f>
        <v>nvt</v>
      </c>
      <c r="Z53" s="166">
        <f>IF(Calculatie!$G53&gt;45,Calculatie!$G53*Destination!$J$6,IF($G53&gt;35,$G53*Destination!$I$6,IF($G53&gt;25,$G53*Destination!$H$6,IF(Calculatie!$G53&gt;15,Calculatie!$G53*Destination!$G$6,IF(Calculatie!$G53&gt;5,Calculatie!$G53*Destination!$F$6,IF(Calculatie!$G53&gt;0,Destination!$E$6,"nvt"))))))</f>
        <v>0</v>
      </c>
      <c r="AA53" s="95">
        <f>IF($I53=1,Destination!$K$8,"nvt")</f>
        <v>0</v>
      </c>
      <c r="AB53" s="95">
        <f t="shared" si="15"/>
        <v>0</v>
      </c>
      <c r="AC53" s="168">
        <f>Shipping!$D$7+Shipping!$F$7</f>
        <v>0</v>
      </c>
      <c r="AD53" s="161">
        <f t="shared" si="16"/>
        <v>0</v>
      </c>
      <c r="AE53" s="95">
        <f>H53*2500*Insurance!$D$7</f>
        <v>0</v>
      </c>
      <c r="AF53" s="95">
        <f>G53*2500*Insurance!$D$4</f>
        <v>0</v>
      </c>
      <c r="AG53" s="95">
        <f>$G53*2500*Insurance!$D$6</f>
        <v>0</v>
      </c>
      <c r="AH53" s="95">
        <f t="shared" si="17"/>
        <v>0</v>
      </c>
      <c r="AI53" s="95">
        <f t="shared" si="18"/>
        <v>0</v>
      </c>
    </row>
    <row r="54" spans="1:35" s="9" customFormat="1" x14ac:dyDescent="0.15">
      <c r="A54" s="163">
        <v>46</v>
      </c>
      <c r="B54" s="163" t="s">
        <v>178</v>
      </c>
      <c r="C54" s="170" t="s">
        <v>63</v>
      </c>
      <c r="D54" s="171" t="s">
        <v>61</v>
      </c>
      <c r="E54" s="170" t="s">
        <v>99</v>
      </c>
      <c r="F54" s="171" t="s">
        <v>60</v>
      </c>
      <c r="G54" s="165">
        <v>25</v>
      </c>
      <c r="H54" s="165">
        <v>0</v>
      </c>
      <c r="I54" s="164"/>
      <c r="J54" s="166" t="str">
        <f t="shared" si="12"/>
        <v>20ft</v>
      </c>
      <c r="K54" s="167">
        <v>0</v>
      </c>
      <c r="L54" s="167" t="s">
        <v>28</v>
      </c>
      <c r="M54" s="167" t="s">
        <v>27</v>
      </c>
      <c r="N54" s="167">
        <v>0</v>
      </c>
      <c r="O54" s="167"/>
      <c r="P54" s="166" t="str">
        <f>IF(H54&gt;0,Storage!$C$10,"nvt")</f>
        <v>nvt</v>
      </c>
      <c r="Q54" s="95" t="str">
        <f>IF(H54&gt;0,(H54*36*Storage!$C$9),"nvt")</f>
        <v>nvt</v>
      </c>
      <c r="R54" s="95">
        <f t="shared" si="13"/>
        <v>0</v>
      </c>
      <c r="S54" s="95">
        <f>Origin!$C$7</f>
        <v>0</v>
      </c>
      <c r="T54" s="95" t="str">
        <f>IF($K54&gt;0,($K54*Origin!$D$7),"nvt")</f>
        <v>nvt</v>
      </c>
      <c r="U54" s="166">
        <f>IF(Calculatie!G54&gt;45,Calculatie!G54*Origin!$J$7,IF(G54&gt;35,G54*Origin!$I$7,IF(G54&gt;25,G54*Origin!$H$7,IF(Calculatie!G54&gt;15,Calculatie!G54*Origin!$G$7,IF(Calculatie!G54&gt;5,Calculatie!G54*Origin!$F$7,IF(Calculatie!G54&gt;0,Origin!$E$7,"nvt"))))))</f>
        <v>0</v>
      </c>
      <c r="V54" s="95" t="str">
        <f>IF(I54=1,Origin!$K$7,"nvt")</f>
        <v>nvt</v>
      </c>
      <c r="W54" s="95">
        <f t="shared" si="14"/>
        <v>0</v>
      </c>
      <c r="X54" s="95">
        <f>Destination!$C$6</f>
        <v>0</v>
      </c>
      <c r="Y54" s="95" t="str">
        <f>IF($N54&gt;0,($N54*Destination!$D$6),"nvt")</f>
        <v>nvt</v>
      </c>
      <c r="Z54" s="166">
        <f>IF(Calculatie!$G54&gt;45,Calculatie!$G54*Destination!$J$6,IF($G54&gt;35,$G54*Destination!$I$6,IF($G54&gt;25,$G54*Destination!$H$6,IF(Calculatie!$G54&gt;15,Calculatie!$G54*Destination!$G$6,IF(Calculatie!$G54&gt;5,Calculatie!$G54*Destination!$F$6,IF(Calculatie!$G54&gt;0,Destination!$E$6,"nvt"))))))</f>
        <v>0</v>
      </c>
      <c r="AA54" s="95" t="str">
        <f>IF($I54=1,Destination!$K$8,"nvt")</f>
        <v>nvt</v>
      </c>
      <c r="AB54" s="95">
        <f t="shared" si="15"/>
        <v>0</v>
      </c>
      <c r="AC54" s="168">
        <f>Shipping!$D$7+Shipping!$F$7</f>
        <v>0</v>
      </c>
      <c r="AD54" s="161">
        <f t="shared" si="16"/>
        <v>0</v>
      </c>
      <c r="AE54" s="95">
        <f>H54*2500*Insurance!$D$7</f>
        <v>0</v>
      </c>
      <c r="AF54" s="95">
        <f>G54*2500*Insurance!$D$4</f>
        <v>0</v>
      </c>
      <c r="AG54" s="95">
        <f>$G54*2500*Insurance!$D$6</f>
        <v>0</v>
      </c>
      <c r="AH54" s="95">
        <f t="shared" si="17"/>
        <v>0</v>
      </c>
      <c r="AI54" s="95">
        <f t="shared" si="18"/>
        <v>0</v>
      </c>
    </row>
    <row r="55" spans="1:35" s="9" customFormat="1" x14ac:dyDescent="0.15">
      <c r="A55" s="163">
        <v>47</v>
      </c>
      <c r="B55" s="163" t="s">
        <v>178</v>
      </c>
      <c r="C55" s="170" t="s">
        <v>63</v>
      </c>
      <c r="D55" s="171" t="s">
        <v>61</v>
      </c>
      <c r="E55" s="170" t="s">
        <v>104</v>
      </c>
      <c r="F55" s="171" t="s">
        <v>60</v>
      </c>
      <c r="G55" s="165">
        <v>28</v>
      </c>
      <c r="H55" s="165">
        <v>0</v>
      </c>
      <c r="I55" s="164"/>
      <c r="J55" s="166" t="str">
        <f t="shared" si="12"/>
        <v>20ft</v>
      </c>
      <c r="K55" s="167">
        <v>0</v>
      </c>
      <c r="L55" s="167" t="s">
        <v>28</v>
      </c>
      <c r="M55" s="167" t="s">
        <v>27</v>
      </c>
      <c r="N55" s="167">
        <v>0</v>
      </c>
      <c r="O55" s="167"/>
      <c r="P55" s="166" t="str">
        <f>IF(H55&gt;0,Storage!$C$10,"nvt")</f>
        <v>nvt</v>
      </c>
      <c r="Q55" s="95" t="str">
        <f>IF(H55&gt;0,(H55*36*Storage!$C$9),"nvt")</f>
        <v>nvt</v>
      </c>
      <c r="R55" s="95">
        <f t="shared" si="13"/>
        <v>0</v>
      </c>
      <c r="S55" s="95">
        <f>Origin!$C$7</f>
        <v>0</v>
      </c>
      <c r="T55" s="95" t="str">
        <f>IF($K55&gt;0,($K55*Origin!$D$7),"nvt")</f>
        <v>nvt</v>
      </c>
      <c r="U55" s="166">
        <f>IF(Calculatie!G55&gt;45,Calculatie!G55*Origin!$J$7,IF(G55&gt;35,G55*Origin!$I$7,IF(G55&gt;25,G55*Origin!$H$7,IF(Calculatie!G55&gt;15,Calculatie!G55*Origin!$G$7,IF(Calculatie!G55&gt;5,Calculatie!G55*Origin!$F$7,IF(Calculatie!G55&gt;0,Origin!$E$7,"nvt"))))))</f>
        <v>0</v>
      </c>
      <c r="V55" s="95" t="str">
        <f>IF(I55=1,Origin!$K$7,"nvt")</f>
        <v>nvt</v>
      </c>
      <c r="W55" s="95">
        <f t="shared" si="14"/>
        <v>0</v>
      </c>
      <c r="X55" s="95">
        <f>Destination!$C$6</f>
        <v>0</v>
      </c>
      <c r="Y55" s="95" t="str">
        <f>IF($N55&gt;0,($N55*Destination!$D$6),"nvt")</f>
        <v>nvt</v>
      </c>
      <c r="Z55" s="166">
        <f>IF(Calculatie!$G55&gt;45,Calculatie!$G55*Destination!$J$6,IF($G55&gt;35,$G55*Destination!$I$6,IF($G55&gt;25,$G55*Destination!$H$6,IF(Calculatie!$G55&gt;15,Calculatie!$G55*Destination!$G$6,IF(Calculatie!$G55&gt;5,Calculatie!$G55*Destination!$F$6,IF(Calculatie!$G55&gt;0,Destination!$E$6,"nvt"))))))</f>
        <v>0</v>
      </c>
      <c r="AA55" s="95" t="str">
        <f>IF($I55=1,Destination!$K$8,"nvt")</f>
        <v>nvt</v>
      </c>
      <c r="AB55" s="95">
        <f t="shared" si="15"/>
        <v>0</v>
      </c>
      <c r="AC55" s="168">
        <f>Shipping!$D$7+Shipping!$F$7</f>
        <v>0</v>
      </c>
      <c r="AD55" s="161">
        <f t="shared" si="16"/>
        <v>0</v>
      </c>
      <c r="AE55" s="95">
        <f>H55*2500*Insurance!$D$7</f>
        <v>0</v>
      </c>
      <c r="AF55" s="95">
        <f>G55*2500*Insurance!$D$4</f>
        <v>0</v>
      </c>
      <c r="AG55" s="95">
        <f>$G55*2500*Insurance!$D$6</f>
        <v>0</v>
      </c>
      <c r="AH55" s="95">
        <f t="shared" si="17"/>
        <v>0</v>
      </c>
      <c r="AI55" s="95">
        <f t="shared" si="18"/>
        <v>0</v>
      </c>
    </row>
    <row r="56" spans="1:35" s="9" customFormat="1" x14ac:dyDescent="0.15">
      <c r="A56" s="163">
        <v>48</v>
      </c>
      <c r="B56" s="163" t="s">
        <v>178</v>
      </c>
      <c r="C56" s="170" t="s">
        <v>63</v>
      </c>
      <c r="D56" s="171" t="s">
        <v>61</v>
      </c>
      <c r="E56" s="170" t="s">
        <v>107</v>
      </c>
      <c r="F56" s="171" t="s">
        <v>60</v>
      </c>
      <c r="G56" s="165">
        <v>31</v>
      </c>
      <c r="H56" s="165">
        <v>0</v>
      </c>
      <c r="I56" s="164">
        <v>1</v>
      </c>
      <c r="J56" s="166" t="str">
        <f t="shared" si="12"/>
        <v>20ft</v>
      </c>
      <c r="K56" s="167">
        <v>0</v>
      </c>
      <c r="L56" s="167" t="s">
        <v>28</v>
      </c>
      <c r="M56" s="167" t="s">
        <v>27</v>
      </c>
      <c r="N56" s="167">
        <v>0</v>
      </c>
      <c r="O56" s="167"/>
      <c r="P56" s="166" t="str">
        <f>IF(H56&gt;0,Storage!$C$10,"nvt")</f>
        <v>nvt</v>
      </c>
      <c r="Q56" s="95" t="str">
        <f>IF(H56&gt;0,(H56*36*Storage!$C$9),"nvt")</f>
        <v>nvt</v>
      </c>
      <c r="R56" s="95">
        <f t="shared" si="13"/>
        <v>0</v>
      </c>
      <c r="S56" s="95">
        <f>Origin!$C$7</f>
        <v>0</v>
      </c>
      <c r="T56" s="95" t="str">
        <f>IF($K56&gt;0,($K56*Origin!$D$7),"nvt")</f>
        <v>nvt</v>
      </c>
      <c r="U56" s="166">
        <f>IF(Calculatie!G56&gt;45,Calculatie!G56*Origin!$J$7,IF(G56&gt;35,G56*Origin!$I$7,IF(G56&gt;25,G56*Origin!$H$7,IF(Calculatie!G56&gt;15,Calculatie!G56*Origin!$G$7,IF(Calculatie!G56&gt;5,Calculatie!G56*Origin!$F$7,IF(Calculatie!G56&gt;0,Origin!$E$7,"nvt"))))))</f>
        <v>0</v>
      </c>
      <c r="V56" s="95">
        <f>IF(I56=1,Origin!$K$7,"nvt")</f>
        <v>0</v>
      </c>
      <c r="W56" s="95">
        <f t="shared" si="14"/>
        <v>0</v>
      </c>
      <c r="X56" s="95">
        <f>Destination!$C$6</f>
        <v>0</v>
      </c>
      <c r="Y56" s="95" t="str">
        <f>IF($N56&gt;0,($N56*Destination!$D$6),"nvt")</f>
        <v>nvt</v>
      </c>
      <c r="Z56" s="166">
        <f>IF(Calculatie!$G56&gt;45,Calculatie!$G56*Destination!$J$6,IF($G56&gt;35,$G56*Destination!$I$6,IF($G56&gt;25,$G56*Destination!$H$6,IF(Calculatie!$G56&gt;15,Calculatie!$G56*Destination!$G$6,IF(Calculatie!$G56&gt;5,Calculatie!$G56*Destination!$F$6,IF(Calculatie!$G56&gt;0,Destination!$E$6,"nvt"))))))</f>
        <v>0</v>
      </c>
      <c r="AA56" s="95">
        <f>IF($I56=1,Destination!$K$8,"nvt")</f>
        <v>0</v>
      </c>
      <c r="AB56" s="95">
        <f t="shared" si="15"/>
        <v>0</v>
      </c>
      <c r="AC56" s="168">
        <f>Shipping!$D$7+Shipping!$F$7</f>
        <v>0</v>
      </c>
      <c r="AD56" s="161">
        <f t="shared" si="16"/>
        <v>0</v>
      </c>
      <c r="AE56" s="95">
        <f>H56*2500*Insurance!$D$7</f>
        <v>0</v>
      </c>
      <c r="AF56" s="95">
        <f>G56*2500*Insurance!$D$4</f>
        <v>0</v>
      </c>
      <c r="AG56" s="95">
        <f>$G56*2500*Insurance!$D$6</f>
        <v>0</v>
      </c>
      <c r="AH56" s="95">
        <f t="shared" si="17"/>
        <v>0</v>
      </c>
      <c r="AI56" s="95">
        <f t="shared" si="18"/>
        <v>0</v>
      </c>
    </row>
    <row r="57" spans="1:35" s="9" customFormat="1" x14ac:dyDescent="0.15">
      <c r="A57" s="163">
        <v>49</v>
      </c>
      <c r="B57" s="163" t="s">
        <v>178</v>
      </c>
      <c r="C57" s="170" t="s">
        <v>63</v>
      </c>
      <c r="D57" s="171" t="s">
        <v>61</v>
      </c>
      <c r="E57" s="170" t="s">
        <v>111</v>
      </c>
      <c r="F57" s="171" t="s">
        <v>60</v>
      </c>
      <c r="G57" s="165">
        <v>41</v>
      </c>
      <c r="H57" s="165">
        <v>0</v>
      </c>
      <c r="I57" s="164"/>
      <c r="J57" s="166" t="str">
        <f t="shared" si="12"/>
        <v>40ft</v>
      </c>
      <c r="K57" s="167">
        <v>0</v>
      </c>
      <c r="L57" s="167" t="s">
        <v>28</v>
      </c>
      <c r="M57" s="167" t="s">
        <v>27</v>
      </c>
      <c r="N57" s="167">
        <v>0</v>
      </c>
      <c r="O57" s="167"/>
      <c r="P57" s="166" t="str">
        <f>IF(H57&gt;0,Storage!$C$10,"nvt")</f>
        <v>nvt</v>
      </c>
      <c r="Q57" s="95" t="str">
        <f>IF(H57&gt;0,(H57*36*Storage!$C$9),"nvt")</f>
        <v>nvt</v>
      </c>
      <c r="R57" s="95">
        <f t="shared" si="13"/>
        <v>0</v>
      </c>
      <c r="S57" s="95">
        <f>Origin!$C$7</f>
        <v>0</v>
      </c>
      <c r="T57" s="95" t="str">
        <f>IF($K57&gt;0,($K57*Origin!$D$7),"nvt")</f>
        <v>nvt</v>
      </c>
      <c r="U57" s="166">
        <f>IF(Calculatie!G57&gt;45,Calculatie!G57*Origin!$J$7,IF(G57&gt;35,G57*Origin!$I$7,IF(G57&gt;25,G57*Origin!$H$7,IF(Calculatie!G57&gt;15,Calculatie!G57*Origin!$G$7,IF(Calculatie!G57&gt;5,Calculatie!G57*Origin!$F$7,IF(Calculatie!G57&gt;0,Origin!$E$7,"nvt"))))))</f>
        <v>0</v>
      </c>
      <c r="V57" s="95" t="str">
        <f>IF(I57=1,Origin!$K$7,"nvt")</f>
        <v>nvt</v>
      </c>
      <c r="W57" s="95">
        <f t="shared" si="14"/>
        <v>0</v>
      </c>
      <c r="X57" s="95">
        <f>Destination!$C$6</f>
        <v>0</v>
      </c>
      <c r="Y57" s="95" t="str">
        <f>IF($N57&gt;0,($N57*Destination!$D$6),"nvt")</f>
        <v>nvt</v>
      </c>
      <c r="Z57" s="166">
        <f>IF(Calculatie!$G57&gt;45,Calculatie!$G57*Destination!$J$6,IF($G57&gt;35,$G57*Destination!$I$6,IF($G57&gt;25,$G57*Destination!$H$6,IF(Calculatie!$G57&gt;15,Calculatie!$G57*Destination!$G$6,IF(Calculatie!$G57&gt;5,Calculatie!$G57*Destination!$F$6,IF(Calculatie!$G57&gt;0,Destination!$E$6,"nvt"))))))</f>
        <v>0</v>
      </c>
      <c r="AA57" s="95" t="str">
        <f>IF($I57=1,Destination!$K$8,"nvt")</f>
        <v>nvt</v>
      </c>
      <c r="AB57" s="95">
        <f t="shared" si="15"/>
        <v>0</v>
      </c>
      <c r="AC57" s="168">
        <f>Shipping!$D$7+Shipping!$F$7</f>
        <v>0</v>
      </c>
      <c r="AD57" s="161">
        <f t="shared" si="16"/>
        <v>0</v>
      </c>
      <c r="AE57" s="95">
        <f>H57*2500*Insurance!$D$7</f>
        <v>0</v>
      </c>
      <c r="AF57" s="95">
        <f>G57*2500*Insurance!$D$4</f>
        <v>0</v>
      </c>
      <c r="AG57" s="95">
        <f>$G57*2500*Insurance!$D$6</f>
        <v>0</v>
      </c>
      <c r="AH57" s="95">
        <f t="shared" si="17"/>
        <v>0</v>
      </c>
      <c r="AI57" s="95">
        <f t="shared" si="18"/>
        <v>0</v>
      </c>
    </row>
    <row r="58" spans="1:35" s="9" customFormat="1" x14ac:dyDescent="0.15">
      <c r="A58" s="163">
        <v>50</v>
      </c>
      <c r="B58" s="163" t="s">
        <v>178</v>
      </c>
      <c r="C58" s="170" t="s">
        <v>63</v>
      </c>
      <c r="D58" s="171" t="s">
        <v>61</v>
      </c>
      <c r="E58" s="170" t="s">
        <v>120</v>
      </c>
      <c r="F58" s="171" t="s">
        <v>60</v>
      </c>
      <c r="G58" s="165">
        <v>46</v>
      </c>
      <c r="H58" s="165">
        <v>0</v>
      </c>
      <c r="I58" s="164"/>
      <c r="J58" s="166" t="str">
        <f t="shared" si="12"/>
        <v>40ft</v>
      </c>
      <c r="K58" s="167">
        <v>0</v>
      </c>
      <c r="L58" s="167" t="s">
        <v>28</v>
      </c>
      <c r="M58" s="167" t="s">
        <v>27</v>
      </c>
      <c r="N58" s="167">
        <v>0</v>
      </c>
      <c r="O58" s="167"/>
      <c r="P58" s="166" t="str">
        <f>IF(H58&gt;0,Storage!$C$10,"nvt")</f>
        <v>nvt</v>
      </c>
      <c r="Q58" s="95" t="str">
        <f>IF(H58&gt;0,(H58*36*Storage!$C$9),"nvt")</f>
        <v>nvt</v>
      </c>
      <c r="R58" s="95">
        <f t="shared" si="13"/>
        <v>0</v>
      </c>
      <c r="S58" s="95">
        <f>Origin!$C$7</f>
        <v>0</v>
      </c>
      <c r="T58" s="95" t="str">
        <f>IF($K58&gt;0,($K58*Origin!$D$7),"nvt")</f>
        <v>nvt</v>
      </c>
      <c r="U58" s="166">
        <f>IF(Calculatie!G58&gt;45,Calculatie!G58*Origin!$J$7,IF(G58&gt;35,G58*Origin!$I$7,IF(G58&gt;25,G58*Origin!$H$7,IF(Calculatie!G58&gt;15,Calculatie!G58*Origin!$G$7,IF(Calculatie!G58&gt;5,Calculatie!G58*Origin!$F$7,IF(Calculatie!G58&gt;0,Origin!$E$7,"nvt"))))))</f>
        <v>0</v>
      </c>
      <c r="V58" s="95" t="str">
        <f>IF(I58=1,Origin!$K$7,"nvt")</f>
        <v>nvt</v>
      </c>
      <c r="W58" s="95">
        <f t="shared" si="14"/>
        <v>0</v>
      </c>
      <c r="X58" s="95">
        <f>Destination!$C$6</f>
        <v>0</v>
      </c>
      <c r="Y58" s="95" t="str">
        <f>IF($N58&gt;0,($N58*Destination!$D$6),"nvt")</f>
        <v>nvt</v>
      </c>
      <c r="Z58" s="166">
        <f>IF(Calculatie!$G58&gt;45,Calculatie!$G58*Destination!$J$6,IF($G58&gt;35,$G58*Destination!$I$6,IF($G58&gt;25,$G58*Destination!$H$6,IF(Calculatie!$G58&gt;15,Calculatie!$G58*Destination!$G$6,IF(Calculatie!$G58&gt;5,Calculatie!$G58*Destination!$F$6,IF(Calculatie!$G58&gt;0,Destination!$E$6,"nvt"))))))</f>
        <v>0</v>
      </c>
      <c r="AA58" s="95" t="str">
        <f>IF($I58=1,Destination!$K$8,"nvt")</f>
        <v>nvt</v>
      </c>
      <c r="AB58" s="95">
        <f t="shared" si="15"/>
        <v>0</v>
      </c>
      <c r="AC58" s="168">
        <f>Shipping!$D$7+Shipping!$F$7</f>
        <v>0</v>
      </c>
      <c r="AD58" s="161">
        <f t="shared" si="16"/>
        <v>0</v>
      </c>
      <c r="AE58" s="95">
        <f>H58*2500*Insurance!$D$7</f>
        <v>0</v>
      </c>
      <c r="AF58" s="95">
        <f>G58*2500*Insurance!$D$4</f>
        <v>0</v>
      </c>
      <c r="AG58" s="95">
        <f>$G58*2500*Insurance!$D$6</f>
        <v>0</v>
      </c>
      <c r="AH58" s="95">
        <f t="shared" si="17"/>
        <v>0</v>
      </c>
      <c r="AI58" s="95">
        <f t="shared" si="18"/>
        <v>0</v>
      </c>
    </row>
    <row r="59" spans="1:35" s="9" customFormat="1" x14ac:dyDescent="0.15">
      <c r="A59" s="163">
        <v>51</v>
      </c>
      <c r="B59" s="163" t="s">
        <v>178</v>
      </c>
      <c r="C59" s="163" t="s">
        <v>76</v>
      </c>
      <c r="D59" s="164" t="s">
        <v>77</v>
      </c>
      <c r="E59" s="163" t="s">
        <v>78</v>
      </c>
      <c r="F59" s="164" t="s">
        <v>60</v>
      </c>
      <c r="G59" s="165">
        <v>4</v>
      </c>
      <c r="H59" s="165">
        <v>0</v>
      </c>
      <c r="I59" s="164"/>
      <c r="J59" s="166" t="str">
        <f t="shared" si="12"/>
        <v>20ft</v>
      </c>
      <c r="K59" s="167">
        <v>0</v>
      </c>
      <c r="L59" s="167" t="s">
        <v>28</v>
      </c>
      <c r="M59" s="167" t="s">
        <v>27</v>
      </c>
      <c r="N59" s="167">
        <v>0</v>
      </c>
      <c r="O59" s="167"/>
      <c r="P59" s="166" t="str">
        <f>IF(H59&gt;0,Storage!$C$10,"nvt")</f>
        <v>nvt</v>
      </c>
      <c r="Q59" s="95" t="str">
        <f>IF(H59&gt;0,(H59*36*Storage!$C$9),"nvt")</f>
        <v>nvt</v>
      </c>
      <c r="R59" s="95">
        <f t="shared" si="13"/>
        <v>0</v>
      </c>
      <c r="S59" s="95">
        <f>Origin!$C$7</f>
        <v>0</v>
      </c>
      <c r="T59" s="95" t="str">
        <f>IF($K59&gt;0,($K59*Origin!$D$7),"nvt")</f>
        <v>nvt</v>
      </c>
      <c r="U59" s="166">
        <f>IF(Calculatie!G59&gt;45,Calculatie!G59*Origin!$J$7,IF(G59&gt;35,G59*Origin!$I$7,IF(G59&gt;25,G59*Origin!$H$7,IF(Calculatie!G59&gt;15,Calculatie!G59*Origin!$G$7,IF(Calculatie!G59&gt;5,Calculatie!G59*Origin!$F$7,IF(Calculatie!G59&gt;0,Origin!$E$7,"nvt"))))))</f>
        <v>0</v>
      </c>
      <c r="V59" s="95" t="str">
        <f>IF(I59=1,Origin!$K$7,"nvt")</f>
        <v>nvt</v>
      </c>
      <c r="W59" s="95">
        <f t="shared" si="14"/>
        <v>0</v>
      </c>
      <c r="X59" s="95">
        <f>Destination!$C$6</f>
        <v>0</v>
      </c>
      <c r="Y59" s="95" t="str">
        <f>IF($N59&gt;0,($N59*Destination!$D$6),"nvt")</f>
        <v>nvt</v>
      </c>
      <c r="Z59" s="166">
        <f>IF(Calculatie!$G59&gt;45,Calculatie!$G59*Destination!$J$6,IF($G59&gt;35,$G59*Destination!$I$6,IF($G59&gt;25,$G59*Destination!$H$6,IF(Calculatie!$G59&gt;15,Calculatie!$G59*Destination!$G$6,IF(Calculatie!$G59&gt;5,Calculatie!$G59*Destination!$F$6,IF(Calculatie!$G59&gt;0,Destination!$E$6,"nvt"))))))</f>
        <v>0</v>
      </c>
      <c r="AA59" s="95" t="str">
        <f>IF($I59=1,Destination!$K$8,"nvt")</f>
        <v>nvt</v>
      </c>
      <c r="AB59" s="95">
        <f t="shared" si="15"/>
        <v>0</v>
      </c>
      <c r="AC59" s="168">
        <f>Shipping!$D$7+Shipping!$F$7</f>
        <v>0</v>
      </c>
      <c r="AD59" s="161">
        <f t="shared" si="16"/>
        <v>0</v>
      </c>
      <c r="AE59" s="95">
        <f>H59*2500*Insurance!$D$7</f>
        <v>0</v>
      </c>
      <c r="AF59" s="95">
        <f>G59*2500*Insurance!$D$4</f>
        <v>0</v>
      </c>
      <c r="AG59" s="95">
        <f>$G59*2500*Insurance!$D$6</f>
        <v>0</v>
      </c>
      <c r="AH59" s="95">
        <f t="shared" si="17"/>
        <v>0</v>
      </c>
      <c r="AI59" s="95">
        <f t="shared" si="18"/>
        <v>0</v>
      </c>
    </row>
    <row r="60" spans="1:35" s="9" customFormat="1" x14ac:dyDescent="0.15">
      <c r="A60" s="163">
        <v>52</v>
      </c>
      <c r="B60" s="163" t="s">
        <v>178</v>
      </c>
      <c r="C60" s="163" t="s">
        <v>66</v>
      </c>
      <c r="D60" s="164" t="s">
        <v>64</v>
      </c>
      <c r="E60" s="163" t="s">
        <v>67</v>
      </c>
      <c r="F60" s="164" t="s">
        <v>60</v>
      </c>
      <c r="G60" s="165">
        <v>2</v>
      </c>
      <c r="H60" s="165">
        <v>0</v>
      </c>
      <c r="I60" s="164">
        <v>1</v>
      </c>
      <c r="J60" s="166" t="str">
        <f t="shared" si="12"/>
        <v>20ft</v>
      </c>
      <c r="K60" s="167">
        <v>550</v>
      </c>
      <c r="L60" s="167" t="s">
        <v>229</v>
      </c>
      <c r="M60" s="167" t="s">
        <v>27</v>
      </c>
      <c r="N60" s="167">
        <v>0</v>
      </c>
      <c r="O60" s="167"/>
      <c r="P60" s="166" t="str">
        <f>IF(H60&gt;0,Storage!$C$10,"nvt")</f>
        <v>nvt</v>
      </c>
      <c r="Q60" s="95" t="str">
        <f>IF(H60&gt;0,(H60*36*Storage!$C$9),"nvt")</f>
        <v>nvt</v>
      </c>
      <c r="R60" s="95">
        <f t="shared" si="13"/>
        <v>0</v>
      </c>
      <c r="S60" s="95">
        <f>Origin!$C$11</f>
        <v>0</v>
      </c>
      <c r="T60" s="95">
        <f>IF($K60&gt;0,($K60*Origin!$D$11),"nvt")</f>
        <v>0</v>
      </c>
      <c r="U60" s="166">
        <f>IF(Calculatie!G60&gt;45,Calculatie!G60*Origin!$J$11,IF(G60&gt;35,G60*Origin!$I$11,IF(G60&gt;25,G60*Origin!$H$11,IF(Calculatie!G60&gt;15,Calculatie!G60*Origin!$G$11,IF(Calculatie!G60&gt;5,Calculatie!G60*Origin!$F$11,IF(Calculatie!G60&gt;0,Origin!$E$11,"nvt"))))))</f>
        <v>0</v>
      </c>
      <c r="V60" s="95">
        <f>IF(I60=1,Origin!$K$11,"nvt")</f>
        <v>0</v>
      </c>
      <c r="W60" s="95">
        <f t="shared" si="14"/>
        <v>0</v>
      </c>
      <c r="X60" s="95">
        <f>Destination!$C$6</f>
        <v>0</v>
      </c>
      <c r="Y60" s="95" t="str">
        <f>IF($N60&gt;0,($N60*Destination!$D$6),"nvt")</f>
        <v>nvt</v>
      </c>
      <c r="Z60" s="166">
        <f>IF(Calculatie!$G60&gt;45,Calculatie!$G60*Destination!$J$6,IF($G60&gt;35,$G60*Destination!$I$6,IF($G60&gt;25,$G60*Destination!$H$6,IF(Calculatie!$G60&gt;15,Calculatie!$G60*Destination!$G$6,IF(Calculatie!$G60&gt;5,Calculatie!$G60*Destination!$F$6,IF(Calculatie!$G60&gt;0,Destination!$E$6,"nvt"))))))</f>
        <v>0</v>
      </c>
      <c r="AA60" s="95">
        <f>IF($I60=1,Destination!$K$8,"nvt")</f>
        <v>0</v>
      </c>
      <c r="AB60" s="95">
        <f t="shared" si="15"/>
        <v>0</v>
      </c>
      <c r="AC60" s="168">
        <f>Shipping!$D$7+Shipping!$F$7</f>
        <v>0</v>
      </c>
      <c r="AD60" s="161">
        <f t="shared" si="16"/>
        <v>0</v>
      </c>
      <c r="AE60" s="95">
        <f>H60*2500*Insurance!$D$7</f>
        <v>0</v>
      </c>
      <c r="AF60" s="95">
        <f>G60*2500*Insurance!$D$4</f>
        <v>0</v>
      </c>
      <c r="AG60" s="95">
        <f>$G60*2500*Insurance!$D$6</f>
        <v>0</v>
      </c>
      <c r="AH60" s="95">
        <f t="shared" si="17"/>
        <v>0</v>
      </c>
      <c r="AI60" s="95">
        <f t="shared" si="18"/>
        <v>0</v>
      </c>
    </row>
    <row r="61" spans="1:35" s="9" customFormat="1" x14ac:dyDescent="0.15">
      <c r="A61" s="163">
        <v>53</v>
      </c>
      <c r="B61" s="163" t="s">
        <v>178</v>
      </c>
      <c r="C61" s="163" t="s">
        <v>216</v>
      </c>
      <c r="D61" s="164" t="s">
        <v>64</v>
      </c>
      <c r="E61" s="163" t="s">
        <v>80</v>
      </c>
      <c r="F61" s="164" t="s">
        <v>60</v>
      </c>
      <c r="G61" s="165">
        <v>5</v>
      </c>
      <c r="H61" s="165">
        <v>0</v>
      </c>
      <c r="I61" s="164">
        <v>1</v>
      </c>
      <c r="J61" s="166" t="str">
        <f t="shared" si="12"/>
        <v>20ft</v>
      </c>
      <c r="K61" s="167">
        <v>1050</v>
      </c>
      <c r="L61" s="167" t="s">
        <v>229</v>
      </c>
      <c r="M61" s="167" t="s">
        <v>27</v>
      </c>
      <c r="N61" s="167">
        <v>0</v>
      </c>
      <c r="O61" s="167"/>
      <c r="P61" s="166" t="str">
        <f>IF(H61&gt;0,Storage!$C$10,"nvt")</f>
        <v>nvt</v>
      </c>
      <c r="Q61" s="95" t="str">
        <f>IF(H61&gt;0,(H61*36*Storage!$C$9),"nvt")</f>
        <v>nvt</v>
      </c>
      <c r="R61" s="95">
        <f t="shared" si="13"/>
        <v>0</v>
      </c>
      <c r="S61" s="95">
        <f>Origin!$C$11</f>
        <v>0</v>
      </c>
      <c r="T61" s="95">
        <f>IF($K61&gt;0,($K61*Origin!$D$11),"nvt")</f>
        <v>0</v>
      </c>
      <c r="U61" s="166">
        <f>IF(Calculatie!G61&gt;45,Calculatie!G61*Origin!$J$11,IF(G61&gt;35,G61*Origin!$I$11,IF(G61&gt;25,G61*Origin!$H$11,IF(Calculatie!G61&gt;15,Calculatie!G61*Origin!$G$11,IF(Calculatie!G61&gt;5,Calculatie!G61*Origin!$F$11,IF(Calculatie!G61&gt;0,Origin!$E$11,"nvt"))))))</f>
        <v>0</v>
      </c>
      <c r="V61" s="95">
        <f>IF(I61=1,Origin!$K$11,"nvt")</f>
        <v>0</v>
      </c>
      <c r="W61" s="95">
        <f t="shared" si="14"/>
        <v>0</v>
      </c>
      <c r="X61" s="95">
        <f>Destination!$C$6</f>
        <v>0</v>
      </c>
      <c r="Y61" s="95" t="str">
        <f>IF($N61&gt;0,($N61*Destination!$D$6),"nvt")</f>
        <v>nvt</v>
      </c>
      <c r="Z61" s="166">
        <f>IF(Calculatie!$G61&gt;45,Calculatie!$G61*Destination!$J$6,IF($G61&gt;35,$G61*Destination!$I$6,IF($G61&gt;25,$G61*Destination!$H$6,IF(Calculatie!$G61&gt;15,Calculatie!$G61*Destination!$G$6,IF(Calculatie!$G61&gt;5,Calculatie!$G61*Destination!$F$6,IF(Calculatie!$G61&gt;0,Destination!$E$6,"nvt"))))))</f>
        <v>0</v>
      </c>
      <c r="AA61" s="95">
        <f>IF($I61=1,Destination!$K$8,"nvt")</f>
        <v>0</v>
      </c>
      <c r="AB61" s="95">
        <f t="shared" si="15"/>
        <v>0</v>
      </c>
      <c r="AC61" s="168">
        <f>Shipping!$D$7+Shipping!$F$7</f>
        <v>0</v>
      </c>
      <c r="AD61" s="161">
        <f t="shared" si="16"/>
        <v>0</v>
      </c>
      <c r="AE61" s="95">
        <f>H61*2500*Insurance!$D$7</f>
        <v>0</v>
      </c>
      <c r="AF61" s="95">
        <f>G61*2500*Insurance!$D$4</f>
        <v>0</v>
      </c>
      <c r="AG61" s="95">
        <f>$G61*2500*Insurance!$D$6</f>
        <v>0</v>
      </c>
      <c r="AH61" s="95">
        <f t="shared" si="17"/>
        <v>0</v>
      </c>
      <c r="AI61" s="95">
        <f t="shared" si="18"/>
        <v>0</v>
      </c>
    </row>
    <row r="62" spans="1:35" s="9" customFormat="1" x14ac:dyDescent="0.15">
      <c r="A62" s="163">
        <v>54</v>
      </c>
      <c r="B62" s="163" t="s">
        <v>178</v>
      </c>
      <c r="C62" s="163" t="s">
        <v>217</v>
      </c>
      <c r="D62" s="164" t="s">
        <v>64</v>
      </c>
      <c r="E62" s="163" t="s">
        <v>84</v>
      </c>
      <c r="F62" s="164" t="s">
        <v>60</v>
      </c>
      <c r="G62" s="165">
        <v>4</v>
      </c>
      <c r="H62" s="165">
        <v>0</v>
      </c>
      <c r="I62" s="164"/>
      <c r="J62" s="166" t="str">
        <f t="shared" si="12"/>
        <v>20ft</v>
      </c>
      <c r="K62" s="167">
        <v>80</v>
      </c>
      <c r="L62" s="167" t="s">
        <v>51</v>
      </c>
      <c r="M62" s="167" t="s">
        <v>27</v>
      </c>
      <c r="N62" s="167">
        <v>0</v>
      </c>
      <c r="O62" s="167"/>
      <c r="P62" s="166" t="str">
        <f>IF(H62&gt;0,Storage!$C$10,"nvt")</f>
        <v>nvt</v>
      </c>
      <c r="Q62" s="95" t="str">
        <f>IF(H62&gt;0,(H62*36*Storage!$C$9),"nvt")</f>
        <v>nvt</v>
      </c>
      <c r="R62" s="95">
        <f t="shared" si="13"/>
        <v>0</v>
      </c>
      <c r="S62" s="95">
        <f>Origin!$C$13</f>
        <v>0</v>
      </c>
      <c r="T62" s="95">
        <f>IF($K62&gt;0,($K62*Origin!$D$13),"nvt")</f>
        <v>0</v>
      </c>
      <c r="U62" s="166">
        <f>IF(Calculatie!G62&gt;45,Calculatie!G62*Origin!$J$13,IF(G62&gt;35,G62*Origin!$I$13,IF(G62&gt;25,G62*Origin!$H$13,IF(Calculatie!G62&gt;15,Calculatie!G62*Origin!$G$13,IF(Calculatie!G62&gt;5,Calculatie!G62*Origin!$F$13,IF(Calculatie!G62&gt;0,Origin!$E$13,"nvt"))))))</f>
        <v>0</v>
      </c>
      <c r="V62" s="95" t="str">
        <f>IF(I62=1,Origin!$K$13,"nvt")</f>
        <v>nvt</v>
      </c>
      <c r="W62" s="95">
        <f t="shared" si="14"/>
        <v>0</v>
      </c>
      <c r="X62" s="95">
        <f>Destination!$C$6</f>
        <v>0</v>
      </c>
      <c r="Y62" s="95" t="str">
        <f>IF($N62&gt;0,($N62*Destination!$D$6),"nvt")</f>
        <v>nvt</v>
      </c>
      <c r="Z62" s="166">
        <f>IF(Calculatie!$G62&gt;45,Calculatie!$G62*Destination!$J$6,IF($G62&gt;35,$G62*Destination!$I$6,IF($G62&gt;25,$G62*Destination!$H$6,IF(Calculatie!$G62&gt;15,Calculatie!$G62*Destination!$G$6,IF(Calculatie!$G62&gt;5,Calculatie!$G62*Destination!$F$6,IF(Calculatie!$G62&gt;0,Destination!$E$6,"nvt"))))))</f>
        <v>0</v>
      </c>
      <c r="AA62" s="95" t="str">
        <f>IF($I62=1,Destination!$K$8,"nvt")</f>
        <v>nvt</v>
      </c>
      <c r="AB62" s="95">
        <f t="shared" si="15"/>
        <v>0</v>
      </c>
      <c r="AC62" s="168">
        <f>Shipping!$D$7+Shipping!$F$7</f>
        <v>0</v>
      </c>
      <c r="AD62" s="161">
        <f t="shared" si="16"/>
        <v>0</v>
      </c>
      <c r="AE62" s="95">
        <f>H62*2500*Insurance!$D$7</f>
        <v>0</v>
      </c>
      <c r="AF62" s="95">
        <f>G62*2500*Insurance!$D$4</f>
        <v>0</v>
      </c>
      <c r="AG62" s="95">
        <f>$G62*2500*Insurance!$D$6</f>
        <v>0</v>
      </c>
      <c r="AH62" s="95">
        <f t="shared" si="17"/>
        <v>0</v>
      </c>
      <c r="AI62" s="95">
        <f t="shared" si="18"/>
        <v>0</v>
      </c>
    </row>
    <row r="63" spans="1:35" s="9" customFormat="1" x14ac:dyDescent="0.15">
      <c r="A63" s="163">
        <v>55</v>
      </c>
      <c r="B63" s="163" t="s">
        <v>178</v>
      </c>
      <c r="C63" s="170" t="s">
        <v>221</v>
      </c>
      <c r="D63" s="171" t="s">
        <v>64</v>
      </c>
      <c r="E63" s="170" t="s">
        <v>93</v>
      </c>
      <c r="F63" s="171" t="s">
        <v>60</v>
      </c>
      <c r="G63" s="165">
        <v>11</v>
      </c>
      <c r="H63" s="165">
        <v>0</v>
      </c>
      <c r="I63" s="164">
        <v>1</v>
      </c>
      <c r="J63" s="166" t="str">
        <f t="shared" si="12"/>
        <v>20ft</v>
      </c>
      <c r="K63" s="167">
        <v>0</v>
      </c>
      <c r="L63" s="167" t="s">
        <v>229</v>
      </c>
      <c r="M63" s="167" t="s">
        <v>27</v>
      </c>
      <c r="N63" s="167">
        <v>0</v>
      </c>
      <c r="O63" s="167"/>
      <c r="P63" s="166" t="str">
        <f>IF(H63&gt;0,Storage!$C$10,"nvt")</f>
        <v>nvt</v>
      </c>
      <c r="Q63" s="95" t="str">
        <f>IF(H63&gt;0,(H63*36*Storage!$C$9),"nvt")</f>
        <v>nvt</v>
      </c>
      <c r="R63" s="95">
        <f t="shared" si="13"/>
        <v>0</v>
      </c>
      <c r="S63" s="95">
        <f>Origin!$C$11</f>
        <v>0</v>
      </c>
      <c r="T63" s="95" t="str">
        <f>IF($K63&gt;0,($K63*Origin!$D$11),"nvt")</f>
        <v>nvt</v>
      </c>
      <c r="U63" s="166">
        <f>IF(Calculatie!G63&gt;45,Calculatie!G63*Origin!$J$11,IF(G63&gt;35,G63*Origin!$I$11,IF(G63&gt;25,G63*Origin!$H$11,IF(Calculatie!G63&gt;15,Calculatie!G63*Origin!$G$11,IF(Calculatie!G63&gt;5,Calculatie!G63*Origin!$F$11,IF(Calculatie!G63&gt;0,Origin!$E$11,"nvt"))))))</f>
        <v>0</v>
      </c>
      <c r="V63" s="95">
        <f>IF(I63=1,Origin!$K$11,"nvt")</f>
        <v>0</v>
      </c>
      <c r="W63" s="95">
        <f t="shared" si="14"/>
        <v>0</v>
      </c>
      <c r="X63" s="95">
        <f>Destination!$C$6</f>
        <v>0</v>
      </c>
      <c r="Y63" s="95" t="str">
        <f>IF($N63&gt;0,($N63*Destination!$D$6),"nvt")</f>
        <v>nvt</v>
      </c>
      <c r="Z63" s="166">
        <f>IF(Calculatie!$G63&gt;45,Calculatie!$G63*Destination!$J$6,IF($G63&gt;35,$G63*Destination!$I$6,IF($G63&gt;25,$G63*Destination!$H$6,IF(Calculatie!$G63&gt;15,Calculatie!$G63*Destination!$G$6,IF(Calculatie!$G63&gt;5,Calculatie!$G63*Destination!$F$6,IF(Calculatie!$G63&gt;0,Destination!$E$6,"nvt"))))))</f>
        <v>0</v>
      </c>
      <c r="AA63" s="95">
        <f>IF($I63=1,Destination!$K$8,"nvt")</f>
        <v>0</v>
      </c>
      <c r="AB63" s="95">
        <f t="shared" si="15"/>
        <v>0</v>
      </c>
      <c r="AC63" s="168">
        <f>Shipping!$D$7+Shipping!$F$7</f>
        <v>0</v>
      </c>
      <c r="AD63" s="161">
        <f t="shared" si="16"/>
        <v>0</v>
      </c>
      <c r="AE63" s="95">
        <f>H63*2500*Insurance!$D$7</f>
        <v>0</v>
      </c>
      <c r="AF63" s="95">
        <f>G63*2500*Insurance!$D$4</f>
        <v>0</v>
      </c>
      <c r="AG63" s="95">
        <f>$G63*2500*Insurance!$D$6</f>
        <v>0</v>
      </c>
      <c r="AH63" s="95">
        <f t="shared" si="17"/>
        <v>0</v>
      </c>
      <c r="AI63" s="95">
        <f t="shared" si="18"/>
        <v>0</v>
      </c>
    </row>
    <row r="64" spans="1:35" s="9" customFormat="1" x14ac:dyDescent="0.15">
      <c r="A64" s="163">
        <v>56</v>
      </c>
      <c r="B64" s="163" t="s">
        <v>178</v>
      </c>
      <c r="C64" s="170" t="s">
        <v>218</v>
      </c>
      <c r="D64" s="171" t="s">
        <v>64</v>
      </c>
      <c r="E64" s="170" t="s">
        <v>67</v>
      </c>
      <c r="F64" s="171" t="s">
        <v>60</v>
      </c>
      <c r="G64" s="165">
        <v>62</v>
      </c>
      <c r="H64" s="165">
        <v>0</v>
      </c>
      <c r="I64" s="164">
        <v>1</v>
      </c>
      <c r="J64" s="166" t="str">
        <f t="shared" si="12"/>
        <v>40ft</v>
      </c>
      <c r="K64" s="167">
        <v>0</v>
      </c>
      <c r="L64" s="167" t="s">
        <v>229</v>
      </c>
      <c r="M64" s="167" t="s">
        <v>27</v>
      </c>
      <c r="N64" s="167">
        <v>0</v>
      </c>
      <c r="O64" s="167"/>
      <c r="P64" s="166" t="str">
        <f>IF(H64&gt;0,Storage!$C$10,"nvt")</f>
        <v>nvt</v>
      </c>
      <c r="Q64" s="95" t="str">
        <f>IF(H64&gt;0,(H64*36*Storage!$C$9),"nvt")</f>
        <v>nvt</v>
      </c>
      <c r="R64" s="95">
        <f t="shared" si="13"/>
        <v>0</v>
      </c>
      <c r="S64" s="95">
        <f>Origin!$C$11</f>
        <v>0</v>
      </c>
      <c r="T64" s="95" t="str">
        <f>IF($K64&gt;0,($K64*Origin!$D$11),"nvt")</f>
        <v>nvt</v>
      </c>
      <c r="U64" s="166">
        <f>IF(Calculatie!G64&gt;45,Calculatie!G64*Origin!$J$11,IF(G64&gt;35,G64*Origin!$I$11,IF(G64&gt;25,G64*Origin!$H$11,IF(Calculatie!G64&gt;15,Calculatie!G64*Origin!$G$11,IF(Calculatie!G64&gt;5,Calculatie!G64*Origin!$F$11,IF(Calculatie!G64&gt;0,Origin!$E$11,"nvt"))))))</f>
        <v>0</v>
      </c>
      <c r="V64" s="95">
        <f>IF(I64=1,Origin!$K$11,"nvt")</f>
        <v>0</v>
      </c>
      <c r="W64" s="95">
        <f t="shared" si="14"/>
        <v>0</v>
      </c>
      <c r="X64" s="95">
        <f>Destination!$C$6</f>
        <v>0</v>
      </c>
      <c r="Y64" s="95" t="str">
        <f>IF($N64&gt;0,($N64*Destination!$D$6),"nvt")</f>
        <v>nvt</v>
      </c>
      <c r="Z64" s="166">
        <f>IF(Calculatie!$G64&gt;45,Calculatie!$G64*Destination!$J$6,IF($G64&gt;35,$G64*Destination!$I$6,IF($G64&gt;25,$G64*Destination!$H$6,IF(Calculatie!$G64&gt;15,Calculatie!$G64*Destination!$G$6,IF(Calculatie!$G64&gt;5,Calculatie!$G64*Destination!$F$6,IF(Calculatie!$G64&gt;0,Destination!$E$6,"nvt"))))))</f>
        <v>0</v>
      </c>
      <c r="AA64" s="95">
        <f>IF($I64=1,Destination!$K$8,"nvt")</f>
        <v>0</v>
      </c>
      <c r="AB64" s="95">
        <f t="shared" si="15"/>
        <v>0</v>
      </c>
      <c r="AC64" s="168">
        <f>Shipping!$D$7+Shipping!$F$7</f>
        <v>0</v>
      </c>
      <c r="AD64" s="161">
        <f t="shared" si="16"/>
        <v>0</v>
      </c>
      <c r="AE64" s="95">
        <f>H64*2500*Insurance!$D$7</f>
        <v>0</v>
      </c>
      <c r="AF64" s="95">
        <f>G64*2500*Insurance!$D$4</f>
        <v>0</v>
      </c>
      <c r="AG64" s="95">
        <f>$G64*2500*Insurance!$D$6</f>
        <v>0</v>
      </c>
      <c r="AH64" s="95">
        <f t="shared" si="17"/>
        <v>0</v>
      </c>
      <c r="AI64" s="95">
        <f t="shared" si="18"/>
        <v>0</v>
      </c>
    </row>
    <row r="65" spans="1:35" s="9" customFormat="1" x14ac:dyDescent="0.15">
      <c r="A65" s="163">
        <v>57</v>
      </c>
      <c r="B65" s="172" t="s">
        <v>178</v>
      </c>
      <c r="C65" s="173" t="s">
        <v>219</v>
      </c>
      <c r="D65" s="174" t="s">
        <v>64</v>
      </c>
      <c r="E65" s="173" t="s">
        <v>80</v>
      </c>
      <c r="F65" s="174" t="s">
        <v>60</v>
      </c>
      <c r="G65" s="175">
        <v>50</v>
      </c>
      <c r="H65" s="175">
        <v>0</v>
      </c>
      <c r="I65" s="176"/>
      <c r="J65" s="166" t="str">
        <f t="shared" si="12"/>
        <v>40ft</v>
      </c>
      <c r="K65" s="177">
        <v>100</v>
      </c>
      <c r="L65" s="177" t="s">
        <v>51</v>
      </c>
      <c r="M65" s="177" t="s">
        <v>27</v>
      </c>
      <c r="N65" s="177">
        <v>0</v>
      </c>
      <c r="O65" s="177"/>
      <c r="P65" s="178" t="str">
        <f>IF(H65&gt;0,Storage!$C$10,"nvt")</f>
        <v>nvt</v>
      </c>
      <c r="Q65" s="95" t="str">
        <f>IF(H65&gt;0,(H65*36*Storage!$C$9),"nvt")</f>
        <v>nvt</v>
      </c>
      <c r="R65" s="109">
        <f t="shared" si="13"/>
        <v>0</v>
      </c>
      <c r="S65" s="109">
        <f>Origin!$C$13</f>
        <v>0</v>
      </c>
      <c r="T65" s="109">
        <f>IF($K65&gt;0,($K65*Origin!$D$13),"nvt")</f>
        <v>0</v>
      </c>
      <c r="U65" s="178">
        <f>IF(Calculatie!G65&gt;45,Calculatie!G65*Origin!$J$13,IF(G65&gt;35,G65*Origin!$I$13,IF(G65&gt;25,G65*Origin!$H$13,IF(Calculatie!G65&gt;15,Calculatie!G65*Origin!$G$13,IF(Calculatie!G65&gt;5,Calculatie!G65*Origin!$F$13,IF(Calculatie!G65&gt;0,Origin!$E$13,"nvt"))))))</f>
        <v>0</v>
      </c>
      <c r="V65" s="109" t="str">
        <f>IF(I65=1,Origin!$K$13,"nvt")</f>
        <v>nvt</v>
      </c>
      <c r="W65" s="109">
        <f t="shared" si="14"/>
        <v>0</v>
      </c>
      <c r="X65" s="109">
        <f>Destination!$C$6</f>
        <v>0</v>
      </c>
      <c r="Y65" s="109" t="str">
        <f>IF($N65&gt;0,($N65*Destination!$D$6),"nvt")</f>
        <v>nvt</v>
      </c>
      <c r="Z65" s="178">
        <f>IF(Calculatie!$G65&gt;45,Calculatie!$G65*Destination!$J$6,IF($G65&gt;35,$G65*Destination!$I$6,IF($G65&gt;25,$G65*Destination!$H$6,IF(Calculatie!$G65&gt;15,Calculatie!$G65*Destination!$G$6,IF(Calculatie!$G65&gt;5,Calculatie!$G65*Destination!$F$6,IF(Calculatie!$G65&gt;0,Destination!$E$6,"nvt"))))))</f>
        <v>0</v>
      </c>
      <c r="AA65" s="109" t="str">
        <f>IF($I65=1,Destination!$K$8,"nvt")</f>
        <v>nvt</v>
      </c>
      <c r="AB65" s="109">
        <f t="shared" si="15"/>
        <v>0</v>
      </c>
      <c r="AC65" s="168">
        <f>Shipping!$D$7+Shipping!$F$7</f>
        <v>0</v>
      </c>
      <c r="AD65" s="161">
        <f t="shared" si="16"/>
        <v>0</v>
      </c>
      <c r="AE65" s="95">
        <f>H65*2500*Insurance!$D$7</f>
        <v>0</v>
      </c>
      <c r="AF65" s="95">
        <f>G65*2500*Insurance!$D$4</f>
        <v>0</v>
      </c>
      <c r="AG65" s="95">
        <f>$G65*2500*Insurance!$D$6</f>
        <v>0</v>
      </c>
      <c r="AH65" s="109">
        <f t="shared" si="17"/>
        <v>0</v>
      </c>
      <c r="AI65" s="95">
        <f t="shared" si="18"/>
        <v>0</v>
      </c>
    </row>
    <row r="66" spans="1:35" s="9" customFormat="1" x14ac:dyDescent="0.15">
      <c r="A66" s="163">
        <v>58</v>
      </c>
      <c r="B66" s="172" t="s">
        <v>178</v>
      </c>
      <c r="C66" s="173" t="s">
        <v>192</v>
      </c>
      <c r="D66" s="174" t="s">
        <v>64</v>
      </c>
      <c r="E66" s="173" t="s">
        <v>484</v>
      </c>
      <c r="F66" s="174" t="s">
        <v>60</v>
      </c>
      <c r="G66" s="175">
        <v>7</v>
      </c>
      <c r="H66" s="175">
        <v>0</v>
      </c>
      <c r="I66" s="176"/>
      <c r="J66" s="166" t="str">
        <f t="shared" ref="J66" si="19">IF(G66&lt;33.2,"20ft","40ft")</f>
        <v>20ft</v>
      </c>
      <c r="K66" s="177">
        <v>0</v>
      </c>
      <c r="L66" s="177" t="s">
        <v>51</v>
      </c>
      <c r="M66" s="177" t="s">
        <v>27</v>
      </c>
      <c r="N66" s="177">
        <v>0</v>
      </c>
      <c r="O66" s="177"/>
      <c r="P66" s="178" t="str">
        <f>IF(H66&gt;0,Storage!$C$10,"nvt")</f>
        <v>nvt</v>
      </c>
      <c r="Q66" s="95" t="str">
        <f>IF(H66&gt;0,(H66*36*Storage!$C$9),"nvt")</f>
        <v>nvt</v>
      </c>
      <c r="R66" s="109">
        <f t="shared" ref="R66" si="20">SUM(P66:Q66)</f>
        <v>0</v>
      </c>
      <c r="S66" s="109">
        <f>Origin!$C$13</f>
        <v>0</v>
      </c>
      <c r="T66" s="109" t="str">
        <f>IF($K66&gt;0,($K66*Origin!$D$13),"nvt")</f>
        <v>nvt</v>
      </c>
      <c r="U66" s="178">
        <f>IF(Calculatie!G66&gt;45,Calculatie!G66*Origin!$J$13,IF(G66&gt;35,G66*Origin!$I$13,IF(G66&gt;25,G66*Origin!$H$13,IF(Calculatie!G66&gt;15,Calculatie!G66*Origin!$G$13,IF(Calculatie!G66&gt;5,Calculatie!G66*Origin!$F$13,IF(Calculatie!G66&gt;0,Origin!$E$13,"nvt"))))))</f>
        <v>0</v>
      </c>
      <c r="V66" s="109" t="str">
        <f>IF(I66=1,Origin!$K$13,"nvt")</f>
        <v>nvt</v>
      </c>
      <c r="W66" s="109">
        <f t="shared" ref="W66" si="21">SUM(S66:V66)</f>
        <v>0</v>
      </c>
      <c r="X66" s="109">
        <f>Destination!$C$6</f>
        <v>0</v>
      </c>
      <c r="Y66" s="109" t="str">
        <f>IF($N66&gt;0,($N66*Destination!$D$6),"nvt")</f>
        <v>nvt</v>
      </c>
      <c r="Z66" s="178">
        <f>IF(Calculatie!$G66&gt;45,Calculatie!$G66*Destination!$J$6,IF($G66&gt;35,$G66*Destination!$I$6,IF($G66&gt;25,$G66*Destination!$H$6,IF(Calculatie!$G66&gt;15,Calculatie!$G66*Destination!$G$6,IF(Calculatie!$G66&gt;5,Calculatie!$G66*Destination!$F$6,IF(Calculatie!$G66&gt;0,Destination!$E$6,"nvt"))))))</f>
        <v>0</v>
      </c>
      <c r="AA66" s="109" t="str">
        <f>IF($I66=1,Destination!$K$8,"nvt")</f>
        <v>nvt</v>
      </c>
      <c r="AB66" s="109">
        <f t="shared" ref="AB66" si="22">SUM(X66:AA66)</f>
        <v>0</v>
      </c>
      <c r="AC66" s="168">
        <f>Shipping!$D$18+Shipping!$F$18</f>
        <v>0</v>
      </c>
      <c r="AD66" s="161">
        <f t="shared" ref="AD66" si="23">AC66*0.9</f>
        <v>0</v>
      </c>
      <c r="AE66" s="95">
        <f>H66*2500*Insurance!$D$7</f>
        <v>0</v>
      </c>
      <c r="AF66" s="95">
        <f>G66*2500*Insurance!$D$4</f>
        <v>0</v>
      </c>
      <c r="AG66" s="95">
        <f>$G66*2500*Insurance!$D$6</f>
        <v>0</v>
      </c>
      <c r="AH66" s="109">
        <f t="shared" ref="AH66" si="24">SUM(AE66:AG66)</f>
        <v>0</v>
      </c>
      <c r="AI66" s="95">
        <f t="shared" ref="AI66" si="25">AH66+AC66+AB66+W66+R66</f>
        <v>0</v>
      </c>
    </row>
    <row r="67" spans="1:35" s="9" customFormat="1" x14ac:dyDescent="0.15">
      <c r="A67" s="163">
        <v>59</v>
      </c>
      <c r="B67" s="163" t="s">
        <v>178</v>
      </c>
      <c r="C67" s="170" t="s">
        <v>220</v>
      </c>
      <c r="D67" s="171" t="s">
        <v>64</v>
      </c>
      <c r="E67" s="170" t="s">
        <v>118</v>
      </c>
      <c r="F67" s="171" t="s">
        <v>60</v>
      </c>
      <c r="G67" s="165">
        <v>52</v>
      </c>
      <c r="H67" s="165">
        <v>0</v>
      </c>
      <c r="I67" s="164">
        <v>1</v>
      </c>
      <c r="J67" s="166" t="str">
        <f t="shared" si="12"/>
        <v>40ft</v>
      </c>
      <c r="K67" s="167">
        <v>450</v>
      </c>
      <c r="L67" s="167" t="s">
        <v>230</v>
      </c>
      <c r="M67" s="167" t="s">
        <v>27</v>
      </c>
      <c r="N67" s="167">
        <v>0</v>
      </c>
      <c r="O67" s="167"/>
      <c r="P67" s="166" t="str">
        <f>IF(H67&gt;0,Storage!$C$10,"nvt")</f>
        <v>nvt</v>
      </c>
      <c r="Q67" s="95" t="str">
        <f>IF(H67&gt;0,(H67*36*Storage!$C$9),"nvt")</f>
        <v>nvt</v>
      </c>
      <c r="R67" s="95">
        <f t="shared" si="13"/>
        <v>0</v>
      </c>
      <c r="S67" s="95">
        <f>Origin!$C$12</f>
        <v>0</v>
      </c>
      <c r="T67" s="95">
        <f>IF($K67&gt;0,($K67*Origin!$D$12),"nvt")</f>
        <v>0</v>
      </c>
      <c r="U67" s="166">
        <f>IF(Calculatie!G67&gt;45,Calculatie!G67*Origin!$J$12,IF(G67&gt;35,G67*Origin!$I$12,IF(G67&gt;25,G67*Origin!$H$12,IF(Calculatie!G67&gt;15,Calculatie!G67*Origin!$G$12,IF(Calculatie!G67&gt;5,Calculatie!G67*Origin!$F$12,IF(Calculatie!G67&gt;0,Origin!$E$12,"nvt"))))))</f>
        <v>0</v>
      </c>
      <c r="V67" s="95">
        <f>IF(I67=1,Origin!$K$12,"nvt")</f>
        <v>0</v>
      </c>
      <c r="W67" s="95">
        <f t="shared" si="14"/>
        <v>0</v>
      </c>
      <c r="X67" s="95">
        <f>Destination!$C$6</f>
        <v>0</v>
      </c>
      <c r="Y67" s="95" t="str">
        <f>IF($N67&gt;0,($N67*Destination!$D$6),"nvt")</f>
        <v>nvt</v>
      </c>
      <c r="Z67" s="166">
        <f>IF(Calculatie!$G67&gt;45,Calculatie!$G67*Destination!$J$6,IF($G67&gt;35,$G67*Destination!$I$6,IF($G67&gt;25,$G67*Destination!$H$6,IF(Calculatie!$G67&gt;15,Calculatie!$G67*Destination!$G$6,IF(Calculatie!$G67&gt;5,Calculatie!$G67*Destination!$F$6,IF(Calculatie!$G67&gt;0,Destination!$E$6,"nvt"))))))</f>
        <v>0</v>
      </c>
      <c r="AA67" s="95">
        <f>IF($I67=1,Destination!$K$8,"nvt")</f>
        <v>0</v>
      </c>
      <c r="AB67" s="95">
        <f t="shared" si="15"/>
        <v>0</v>
      </c>
      <c r="AC67" s="168">
        <f>Shipping!$D$7+Shipping!$F$7</f>
        <v>0</v>
      </c>
      <c r="AD67" s="161">
        <f t="shared" si="16"/>
        <v>0</v>
      </c>
      <c r="AE67" s="95">
        <f>H67*2500*Insurance!$D$7</f>
        <v>0</v>
      </c>
      <c r="AF67" s="95">
        <f>G67*2500*Insurance!$D$4</f>
        <v>0</v>
      </c>
      <c r="AG67" s="95">
        <f>$G67*2500*Insurance!$D$6</f>
        <v>0</v>
      </c>
      <c r="AH67" s="95">
        <f t="shared" si="17"/>
        <v>0</v>
      </c>
      <c r="AI67" s="95">
        <f t="shared" si="18"/>
        <v>0</v>
      </c>
    </row>
    <row r="68" spans="1:35" ht="22.5" x14ac:dyDescent="0.15">
      <c r="C68" s="180" t="s">
        <v>481</v>
      </c>
      <c r="AH68" s="99" t="s">
        <v>247</v>
      </c>
      <c r="AI68" s="100">
        <f>SUM(AI34:AI67)</f>
        <v>0</v>
      </c>
    </row>
    <row r="69" spans="1:35" s="3" customFormat="1" x14ac:dyDescent="0.15">
      <c r="A69" s="50"/>
      <c r="B69" s="50"/>
      <c r="C69" s="102"/>
      <c r="D69" s="103"/>
      <c r="E69" s="102"/>
      <c r="F69" s="103"/>
      <c r="G69" s="104"/>
      <c r="H69" s="104"/>
      <c r="I69" s="105"/>
      <c r="J69" s="106"/>
      <c r="K69" s="107"/>
      <c r="L69" s="107"/>
      <c r="M69" s="107"/>
      <c r="N69" s="107"/>
      <c r="O69" s="107"/>
      <c r="P69" s="108"/>
      <c r="Q69" s="108"/>
      <c r="R69" s="108"/>
      <c r="S69" s="108"/>
      <c r="T69" s="108"/>
      <c r="U69" s="108"/>
      <c r="V69" s="108"/>
      <c r="W69" s="108"/>
      <c r="X69" s="108"/>
      <c r="Y69" s="108"/>
      <c r="Z69" s="108"/>
      <c r="AA69" s="108"/>
      <c r="AB69" s="108"/>
      <c r="AC69" s="160"/>
      <c r="AD69" s="108"/>
      <c r="AE69" s="108"/>
      <c r="AF69" s="108"/>
      <c r="AG69" s="108"/>
      <c r="AH69" s="108"/>
      <c r="AI69" s="108"/>
    </row>
    <row r="70" spans="1:35" x14ac:dyDescent="0.15">
      <c r="A70" s="35" t="s">
        <v>186</v>
      </c>
    </row>
    <row r="71" spans="1:35" ht="33.75" x14ac:dyDescent="0.15">
      <c r="A71" s="85" t="s">
        <v>214</v>
      </c>
      <c r="B71" s="85" t="s">
        <v>179</v>
      </c>
      <c r="C71" s="85" t="s">
        <v>54</v>
      </c>
      <c r="D71" s="86" t="s">
        <v>55</v>
      </c>
      <c r="E71" s="85" t="s">
        <v>56</v>
      </c>
      <c r="F71" s="86" t="s">
        <v>57</v>
      </c>
      <c r="G71" s="87" t="s">
        <v>213</v>
      </c>
      <c r="H71" s="87" t="s">
        <v>205</v>
      </c>
      <c r="I71" s="87" t="s">
        <v>242</v>
      </c>
      <c r="J71" s="87" t="s">
        <v>243</v>
      </c>
      <c r="K71" s="89" t="s">
        <v>244</v>
      </c>
      <c r="L71" s="89" t="s">
        <v>239</v>
      </c>
      <c r="M71" s="89" t="s">
        <v>245</v>
      </c>
      <c r="N71" s="90" t="s">
        <v>241</v>
      </c>
      <c r="O71" s="1"/>
      <c r="P71" s="1"/>
      <c r="Q71" s="1"/>
      <c r="R71" s="1"/>
      <c r="S71" s="1"/>
    </row>
    <row r="72" spans="1:35" x14ac:dyDescent="0.15">
      <c r="A72" s="92">
        <v>60</v>
      </c>
      <c r="B72" s="92" t="s">
        <v>122</v>
      </c>
      <c r="C72" s="97" t="s">
        <v>142</v>
      </c>
      <c r="D72" s="98" t="s">
        <v>60</v>
      </c>
      <c r="E72" s="97" t="s">
        <v>143</v>
      </c>
      <c r="F72" s="98" t="s">
        <v>131</v>
      </c>
      <c r="G72" s="93">
        <v>22</v>
      </c>
      <c r="H72" s="94">
        <v>250</v>
      </c>
      <c r="I72" s="110" t="str">
        <f t="shared" ref="I72:I91" si="26">IF(H72&gt;2000,1,"nvt")</f>
        <v>nvt</v>
      </c>
      <c r="J72" s="94"/>
      <c r="K72" s="96" t="str">
        <f>IF(I72=1,Europe!$L$7,"nvt")</f>
        <v>nvt</v>
      </c>
      <c r="L72" s="96" t="str">
        <f>IF($J72="F",'Additionele kosten'!$E$5, "nvt")</f>
        <v>nvt</v>
      </c>
      <c r="M72" s="96">
        <f>G72*Europe!E10</f>
        <v>0</v>
      </c>
      <c r="N72" s="96">
        <f>SUM(K72:M72)</f>
        <v>0</v>
      </c>
      <c r="O72" s="1"/>
      <c r="P72" s="1"/>
    </row>
    <row r="73" spans="1:35" x14ac:dyDescent="0.15">
      <c r="A73" s="92">
        <v>61</v>
      </c>
      <c r="B73" s="92" t="s">
        <v>122</v>
      </c>
      <c r="C73" s="97" t="s">
        <v>104</v>
      </c>
      <c r="D73" s="98" t="s">
        <v>60</v>
      </c>
      <c r="E73" s="97" t="s">
        <v>151</v>
      </c>
      <c r="F73" s="98" t="s">
        <v>131</v>
      </c>
      <c r="G73" s="93">
        <v>34</v>
      </c>
      <c r="H73" s="94">
        <v>180</v>
      </c>
      <c r="I73" s="110" t="str">
        <f t="shared" si="26"/>
        <v>nvt</v>
      </c>
      <c r="J73" s="94"/>
      <c r="K73" s="96" t="str">
        <f>IF(I73=1,Europe!$L$7,"nvt")</f>
        <v>nvt</v>
      </c>
      <c r="L73" s="96" t="str">
        <f>IF($J73="F",'Additionele kosten'!$E$5, "nvt")</f>
        <v>nvt</v>
      </c>
      <c r="M73" s="96">
        <f>G73*Europe!F9</f>
        <v>0</v>
      </c>
      <c r="N73" s="96">
        <f t="shared" ref="N73:N105" si="27">SUM(K73:M73)</f>
        <v>0</v>
      </c>
      <c r="O73" s="1"/>
      <c r="P73" s="1"/>
    </row>
    <row r="74" spans="1:35" x14ac:dyDescent="0.15">
      <c r="A74" s="92">
        <v>62</v>
      </c>
      <c r="B74" s="92" t="s">
        <v>122</v>
      </c>
      <c r="C74" s="97" t="s">
        <v>118</v>
      </c>
      <c r="D74" s="98" t="s">
        <v>60</v>
      </c>
      <c r="E74" s="97" t="s">
        <v>153</v>
      </c>
      <c r="F74" s="98" t="s">
        <v>131</v>
      </c>
      <c r="G74" s="93">
        <v>36</v>
      </c>
      <c r="H74" s="94">
        <v>180</v>
      </c>
      <c r="I74" s="110" t="str">
        <f t="shared" si="26"/>
        <v>nvt</v>
      </c>
      <c r="J74" s="94"/>
      <c r="K74" s="96" t="str">
        <f>IF(I74=1,Europe!$L$7,"nvt")</f>
        <v>nvt</v>
      </c>
      <c r="L74" s="96" t="str">
        <f>IF($J74="F",'Additionele kosten'!$E$5, "nvt")</f>
        <v>nvt</v>
      </c>
      <c r="M74" s="96">
        <f>Europe!G9</f>
        <v>0</v>
      </c>
      <c r="N74" s="96">
        <f t="shared" si="27"/>
        <v>0</v>
      </c>
      <c r="O74" s="1"/>
      <c r="P74" s="1"/>
    </row>
    <row r="75" spans="1:35" x14ac:dyDescent="0.15">
      <c r="A75" s="92">
        <v>63</v>
      </c>
      <c r="B75" s="92" t="s">
        <v>122</v>
      </c>
      <c r="C75" s="97" t="s">
        <v>107</v>
      </c>
      <c r="D75" s="98" t="s">
        <v>60</v>
      </c>
      <c r="E75" s="97" t="s">
        <v>161</v>
      </c>
      <c r="F75" s="98" t="s">
        <v>131</v>
      </c>
      <c r="G75" s="93">
        <v>50</v>
      </c>
      <c r="H75" s="94">
        <v>160</v>
      </c>
      <c r="I75" s="110" t="str">
        <f t="shared" si="26"/>
        <v>nvt</v>
      </c>
      <c r="J75" s="94"/>
      <c r="K75" s="96" t="str">
        <f>IF(I75=1,Europe!$L$7,"nvt")</f>
        <v>nvt</v>
      </c>
      <c r="L75" s="96" t="str">
        <f>IF($J75="F",'Additionele kosten'!$E$5, "nvt")</f>
        <v>nvt</v>
      </c>
      <c r="M75" s="96">
        <f>Europe!H9</f>
        <v>0</v>
      </c>
      <c r="N75" s="96">
        <f t="shared" si="27"/>
        <v>0</v>
      </c>
      <c r="O75" s="1"/>
      <c r="P75" s="1"/>
    </row>
    <row r="76" spans="1:35" x14ac:dyDescent="0.15">
      <c r="A76" s="92">
        <v>64</v>
      </c>
      <c r="B76" s="92" t="s">
        <v>122</v>
      </c>
      <c r="C76" s="97" t="s">
        <v>112</v>
      </c>
      <c r="D76" s="98" t="s">
        <v>60</v>
      </c>
      <c r="E76" s="97" t="s">
        <v>138</v>
      </c>
      <c r="F76" s="98" t="s">
        <v>132</v>
      </c>
      <c r="G76" s="93">
        <v>5</v>
      </c>
      <c r="H76" s="94">
        <v>400</v>
      </c>
      <c r="I76" s="110" t="str">
        <f t="shared" si="26"/>
        <v>nvt</v>
      </c>
      <c r="J76" s="94"/>
      <c r="K76" s="96" t="str">
        <f>IF(I76=1,Europe!$L$7,"nvt")</f>
        <v>nvt</v>
      </c>
      <c r="L76" s="96" t="str">
        <f>IF($J76="F",'Additionele kosten'!$E$5, "nvt")</f>
        <v>nvt</v>
      </c>
      <c r="M76" s="96">
        <f>G76*Europe!C11</f>
        <v>0</v>
      </c>
      <c r="N76" s="96">
        <f t="shared" si="27"/>
        <v>0</v>
      </c>
      <c r="O76" s="1"/>
      <c r="P76" s="1"/>
    </row>
    <row r="77" spans="1:35" x14ac:dyDescent="0.15">
      <c r="A77" s="92">
        <v>65</v>
      </c>
      <c r="B77" s="92" t="s">
        <v>122</v>
      </c>
      <c r="C77" s="97" t="s">
        <v>156</v>
      </c>
      <c r="D77" s="98" t="s">
        <v>60</v>
      </c>
      <c r="E77" s="97" t="s">
        <v>157</v>
      </c>
      <c r="F77" s="98" t="s">
        <v>132</v>
      </c>
      <c r="G77" s="93">
        <v>44</v>
      </c>
      <c r="H77" s="94">
        <v>450</v>
      </c>
      <c r="I77" s="110" t="str">
        <f t="shared" si="26"/>
        <v>nvt</v>
      </c>
      <c r="J77" s="94"/>
      <c r="K77" s="96" t="str">
        <f>IF(I77=1,Europe!$L$7,"nvt")</f>
        <v>nvt</v>
      </c>
      <c r="L77" s="96" t="str">
        <f>IF($J77="F",'Additionele kosten'!$E$5, "nvt")</f>
        <v>nvt</v>
      </c>
      <c r="M77" s="96">
        <f>G77*Europe!G12</f>
        <v>0</v>
      </c>
      <c r="N77" s="96">
        <f t="shared" si="27"/>
        <v>0</v>
      </c>
      <c r="O77" s="1"/>
      <c r="P77" s="1"/>
    </row>
    <row r="78" spans="1:35" x14ac:dyDescent="0.15">
      <c r="A78" s="92">
        <v>66</v>
      </c>
      <c r="B78" s="92" t="s">
        <v>122</v>
      </c>
      <c r="C78" s="97" t="s">
        <v>80</v>
      </c>
      <c r="D78" s="98" t="s">
        <v>60</v>
      </c>
      <c r="E78" s="97" t="s">
        <v>162</v>
      </c>
      <c r="F78" s="98" t="s">
        <v>132</v>
      </c>
      <c r="G78" s="93">
        <v>52</v>
      </c>
      <c r="H78" s="94">
        <v>150</v>
      </c>
      <c r="I78" s="110" t="str">
        <f t="shared" si="26"/>
        <v>nvt</v>
      </c>
      <c r="J78" s="94"/>
      <c r="K78" s="96" t="str">
        <f>IF(I78=1,Europe!$L$7,"nvt")</f>
        <v>nvt</v>
      </c>
      <c r="L78" s="96" t="str">
        <f>IF($J78="F",'Additionele kosten'!$E$5, "nvt")</f>
        <v>nvt</v>
      </c>
      <c r="M78" s="96">
        <f>G78*Europe!H9</f>
        <v>0</v>
      </c>
      <c r="N78" s="96">
        <f t="shared" si="27"/>
        <v>0</v>
      </c>
      <c r="O78" s="1"/>
      <c r="P78" s="1"/>
    </row>
    <row r="79" spans="1:35" x14ac:dyDescent="0.15">
      <c r="A79" s="92">
        <v>67</v>
      </c>
      <c r="B79" s="92" t="s">
        <v>122</v>
      </c>
      <c r="C79" s="97" t="s">
        <v>170</v>
      </c>
      <c r="D79" s="98" t="s">
        <v>60</v>
      </c>
      <c r="E79" s="97" t="s">
        <v>171</v>
      </c>
      <c r="F79" s="98" t="s">
        <v>132</v>
      </c>
      <c r="G79" s="93">
        <v>64</v>
      </c>
      <c r="H79" s="94">
        <v>40</v>
      </c>
      <c r="I79" s="110" t="str">
        <f t="shared" si="26"/>
        <v>nvt</v>
      </c>
      <c r="J79" s="94"/>
      <c r="K79" s="96" t="str">
        <f>IF(I79=1,Europe!$L$7,"nvt")</f>
        <v>nvt</v>
      </c>
      <c r="L79" s="96" t="str">
        <f>IF($J79="F",'Additionele kosten'!$E$5, "nvt")</f>
        <v>nvt</v>
      </c>
      <c r="M79" s="96">
        <f>G79*Europe!I7</f>
        <v>0</v>
      </c>
      <c r="N79" s="96">
        <f t="shared" si="27"/>
        <v>0</v>
      </c>
      <c r="O79" s="1"/>
      <c r="P79" s="1"/>
    </row>
    <row r="80" spans="1:35" x14ac:dyDescent="0.15">
      <c r="A80" s="92">
        <v>68</v>
      </c>
      <c r="B80" s="92" t="s">
        <v>122</v>
      </c>
      <c r="C80" s="97" t="s">
        <v>177</v>
      </c>
      <c r="D80" s="98" t="s">
        <v>60</v>
      </c>
      <c r="E80" s="97" t="s">
        <v>139</v>
      </c>
      <c r="F80" s="98" t="s">
        <v>132</v>
      </c>
      <c r="G80" s="93">
        <v>64</v>
      </c>
      <c r="H80" s="111">
        <v>192</v>
      </c>
      <c r="I80" s="110" t="str">
        <f t="shared" si="26"/>
        <v>nvt</v>
      </c>
      <c r="J80" s="94"/>
      <c r="K80" s="96" t="str">
        <f>IF(I80=1,Europe!$L$7,"nvt")</f>
        <v>nvt</v>
      </c>
      <c r="L80" s="96" t="str">
        <f>IF($J80="F",'Additionele kosten'!$E$5, "nvt")</f>
        <v>nvt</v>
      </c>
      <c r="M80" s="96">
        <f>G80*Europe!I9</f>
        <v>0</v>
      </c>
      <c r="N80" s="96">
        <f t="shared" si="27"/>
        <v>0</v>
      </c>
      <c r="O80" s="1"/>
      <c r="P80" s="1"/>
    </row>
    <row r="81" spans="1:35" x14ac:dyDescent="0.15">
      <c r="A81" s="92">
        <v>69</v>
      </c>
      <c r="B81" s="92" t="s">
        <v>122</v>
      </c>
      <c r="C81" s="97" t="s">
        <v>123</v>
      </c>
      <c r="D81" s="98" t="s">
        <v>60</v>
      </c>
      <c r="E81" s="97" t="s">
        <v>124</v>
      </c>
      <c r="F81" s="98" t="s">
        <v>125</v>
      </c>
      <c r="G81" s="93">
        <v>2</v>
      </c>
      <c r="H81" s="94">
        <v>2025</v>
      </c>
      <c r="I81" s="110">
        <f t="shared" si="26"/>
        <v>1</v>
      </c>
      <c r="J81" s="94"/>
      <c r="K81" s="96">
        <f>IF(I81=1,Europe!$L$7,"nvt")</f>
        <v>0</v>
      </c>
      <c r="L81" s="96" t="str">
        <f>IF($J81="F",'Additionele kosten'!$E$5, "nvt")</f>
        <v>nvt</v>
      </c>
      <c r="M81" s="96">
        <f>G81*Europe!C28</f>
        <v>0</v>
      </c>
      <c r="N81" s="96">
        <f t="shared" si="27"/>
        <v>0</v>
      </c>
      <c r="O81" s="1"/>
      <c r="P81" s="1"/>
    </row>
    <row r="82" spans="1:35" x14ac:dyDescent="0.15">
      <c r="A82" s="92">
        <v>70</v>
      </c>
      <c r="B82" s="92" t="s">
        <v>122</v>
      </c>
      <c r="C82" s="97" t="s">
        <v>126</v>
      </c>
      <c r="D82" s="98" t="s">
        <v>60</v>
      </c>
      <c r="E82" s="97" t="s">
        <v>127</v>
      </c>
      <c r="F82" s="98" t="s">
        <v>128</v>
      </c>
      <c r="G82" s="93">
        <v>2</v>
      </c>
      <c r="H82" s="94">
        <v>1751</v>
      </c>
      <c r="I82" s="110" t="str">
        <f t="shared" si="26"/>
        <v>nvt</v>
      </c>
      <c r="J82" s="94"/>
      <c r="K82" s="96" t="str">
        <f>IF(I82=1,Europe!$L$7,"nvt")</f>
        <v>nvt</v>
      </c>
      <c r="L82" s="96" t="str">
        <f>IF($J82="F",'Additionele kosten'!$E$5, "nvt")</f>
        <v>nvt</v>
      </c>
      <c r="M82" s="96">
        <f>G82*Europe!C25</f>
        <v>0</v>
      </c>
      <c r="N82" s="96">
        <f t="shared" si="27"/>
        <v>0</v>
      </c>
      <c r="O82" s="1"/>
      <c r="P82" s="1"/>
    </row>
    <row r="83" spans="1:35" x14ac:dyDescent="0.15">
      <c r="A83" s="92">
        <v>71</v>
      </c>
      <c r="B83" s="92" t="s">
        <v>122</v>
      </c>
      <c r="C83" s="97" t="s">
        <v>158</v>
      </c>
      <c r="D83" s="98" t="s">
        <v>60</v>
      </c>
      <c r="E83" s="97" t="s">
        <v>159</v>
      </c>
      <c r="F83" s="98" t="s">
        <v>160</v>
      </c>
      <c r="G83" s="93">
        <v>45</v>
      </c>
      <c r="H83" s="94">
        <v>1130</v>
      </c>
      <c r="I83" s="110" t="str">
        <f t="shared" si="26"/>
        <v>nvt</v>
      </c>
      <c r="J83" s="94"/>
      <c r="K83" s="96" t="str">
        <f>IF(I83=1,Europe!$L$7,"nvt")</f>
        <v>nvt</v>
      </c>
      <c r="L83" s="96" t="str">
        <f>IF($J83="F",'Additionele kosten'!$E$5, "nvt")</f>
        <v>nvt</v>
      </c>
      <c r="M83" s="96">
        <f>G83*Europe!G19</f>
        <v>0</v>
      </c>
      <c r="N83" s="96">
        <f t="shared" si="27"/>
        <v>0</v>
      </c>
      <c r="O83" s="1"/>
      <c r="P83" s="1"/>
    </row>
    <row r="84" spans="1:35" x14ac:dyDescent="0.15">
      <c r="A84" s="92">
        <v>72</v>
      </c>
      <c r="B84" s="92" t="s">
        <v>122</v>
      </c>
      <c r="C84" s="97" t="s">
        <v>70</v>
      </c>
      <c r="D84" s="98" t="s">
        <v>60</v>
      </c>
      <c r="E84" s="97" t="s">
        <v>121</v>
      </c>
      <c r="F84" s="98" t="s">
        <v>110</v>
      </c>
      <c r="G84" s="93">
        <v>47</v>
      </c>
      <c r="H84" s="94">
        <v>1330</v>
      </c>
      <c r="I84" s="110" t="str">
        <f t="shared" si="26"/>
        <v>nvt</v>
      </c>
      <c r="J84" s="96" t="s">
        <v>5</v>
      </c>
      <c r="K84" s="96" t="str">
        <f>IF(I84=1,Europe!$L$7,"nvt")</f>
        <v>nvt</v>
      </c>
      <c r="L84" s="96">
        <f>IF($J84="F",G84*'Additionele kosten'!$E$7, "nvt")</f>
        <v>0</v>
      </c>
      <c r="M84" s="96">
        <f>G84*Europe!H21</f>
        <v>0</v>
      </c>
      <c r="N84" s="96">
        <f t="shared" si="27"/>
        <v>0</v>
      </c>
      <c r="O84" s="1"/>
      <c r="P84" s="1"/>
    </row>
    <row r="85" spans="1:35" x14ac:dyDescent="0.15">
      <c r="A85" s="92">
        <v>73</v>
      </c>
      <c r="B85" s="92" t="s">
        <v>122</v>
      </c>
      <c r="C85" s="97" t="s">
        <v>78</v>
      </c>
      <c r="D85" s="98" t="s">
        <v>60</v>
      </c>
      <c r="E85" s="97" t="s">
        <v>141</v>
      </c>
      <c r="F85" s="98" t="s">
        <v>110</v>
      </c>
      <c r="G85" s="93">
        <v>20</v>
      </c>
      <c r="H85" s="94">
        <v>650</v>
      </c>
      <c r="I85" s="110" t="str">
        <f t="shared" si="26"/>
        <v>nvt</v>
      </c>
      <c r="J85" s="96" t="s">
        <v>5</v>
      </c>
      <c r="K85" s="96" t="str">
        <f>IF(I85=1,Europe!$L$7,"nvt")</f>
        <v>nvt</v>
      </c>
      <c r="L85" s="96">
        <f>IF($J85="F",G85*'Additionele kosten'!$E$7, "nvt")</f>
        <v>0</v>
      </c>
      <c r="M85" s="96">
        <f>G85*Europe!E14</f>
        <v>0</v>
      </c>
      <c r="N85" s="96">
        <f t="shared" si="27"/>
        <v>0</v>
      </c>
      <c r="O85" s="1"/>
      <c r="P85" s="1"/>
    </row>
    <row r="86" spans="1:35" x14ac:dyDescent="0.15">
      <c r="A86" s="92">
        <v>74</v>
      </c>
      <c r="B86" s="92" t="s">
        <v>122</v>
      </c>
      <c r="C86" s="97" t="s">
        <v>146</v>
      </c>
      <c r="D86" s="98" t="s">
        <v>60</v>
      </c>
      <c r="E86" s="97" t="s">
        <v>147</v>
      </c>
      <c r="F86" s="98" t="s">
        <v>110</v>
      </c>
      <c r="G86" s="93">
        <v>30</v>
      </c>
      <c r="H86" s="94">
        <v>720</v>
      </c>
      <c r="I86" s="110" t="str">
        <f t="shared" si="26"/>
        <v>nvt</v>
      </c>
      <c r="J86" s="96" t="s">
        <v>5</v>
      </c>
      <c r="K86" s="96" t="str">
        <f>IF(I86=1,Europe!$L$7,"nvt")</f>
        <v>nvt</v>
      </c>
      <c r="L86" s="96">
        <f>IF($J86="F",G86*'Additionele kosten'!$E$7, "nvt")</f>
        <v>0</v>
      </c>
      <c r="M86" s="96">
        <f>G86*Europe!F15</f>
        <v>0</v>
      </c>
      <c r="N86" s="96">
        <f t="shared" si="27"/>
        <v>0</v>
      </c>
      <c r="O86" s="1"/>
      <c r="P86" s="1"/>
    </row>
    <row r="87" spans="1:35" x14ac:dyDescent="0.15">
      <c r="A87" s="92">
        <v>75</v>
      </c>
      <c r="B87" s="92" t="s">
        <v>122</v>
      </c>
      <c r="C87" s="97" t="s">
        <v>94</v>
      </c>
      <c r="D87" s="98" t="s">
        <v>60</v>
      </c>
      <c r="E87" s="97" t="s">
        <v>150</v>
      </c>
      <c r="F87" s="98" t="s">
        <v>110</v>
      </c>
      <c r="G87" s="93">
        <v>33</v>
      </c>
      <c r="H87" s="94">
        <v>675</v>
      </c>
      <c r="I87" s="110" t="str">
        <f t="shared" si="26"/>
        <v>nvt</v>
      </c>
      <c r="J87" s="96" t="s">
        <v>5</v>
      </c>
      <c r="K87" s="96" t="str">
        <f>IF(I87=1,Europe!$L$7,"nvt")</f>
        <v>nvt</v>
      </c>
      <c r="L87" s="96">
        <f>IF($J87="F",G87*'Additionele kosten'!$E$7, "nvt")</f>
        <v>0</v>
      </c>
      <c r="M87" s="96">
        <f>G87*Europe!F14</f>
        <v>0</v>
      </c>
      <c r="N87" s="96">
        <f t="shared" si="27"/>
        <v>0</v>
      </c>
      <c r="O87" s="1"/>
      <c r="P87" s="1"/>
    </row>
    <row r="88" spans="1:35" x14ac:dyDescent="0.15">
      <c r="A88" s="92">
        <v>76</v>
      </c>
      <c r="B88" s="92" t="s">
        <v>122</v>
      </c>
      <c r="C88" s="97" t="s">
        <v>174</v>
      </c>
      <c r="D88" s="98" t="s">
        <v>60</v>
      </c>
      <c r="E88" s="97" t="s">
        <v>175</v>
      </c>
      <c r="F88" s="98" t="s">
        <v>176</v>
      </c>
      <c r="G88" s="93">
        <v>80</v>
      </c>
      <c r="H88" s="94">
        <v>1223</v>
      </c>
      <c r="I88" s="110" t="str">
        <f t="shared" si="26"/>
        <v>nvt</v>
      </c>
      <c r="J88" s="94"/>
      <c r="K88" s="96" t="str">
        <f>IF(I88=1,Europe!$L$7,"nvt")</f>
        <v>nvt</v>
      </c>
      <c r="L88" s="96" t="str">
        <f>IF($J88="F",'Additionele kosten'!$E$5, "nvt")</f>
        <v>nvt</v>
      </c>
      <c r="M88" s="96">
        <f>G88*Europe!I20</f>
        <v>0</v>
      </c>
      <c r="N88" s="96">
        <f t="shared" si="27"/>
        <v>0</v>
      </c>
      <c r="O88" s="1"/>
      <c r="P88" s="1"/>
    </row>
    <row r="89" spans="1:35" x14ac:dyDescent="0.15">
      <c r="A89" s="92">
        <v>77</v>
      </c>
      <c r="B89" s="92" t="s">
        <v>122</v>
      </c>
      <c r="C89" s="97" t="s">
        <v>133</v>
      </c>
      <c r="D89" s="98" t="s">
        <v>60</v>
      </c>
      <c r="E89" s="97" t="s">
        <v>134</v>
      </c>
      <c r="F89" s="98" t="s">
        <v>135</v>
      </c>
      <c r="G89" s="93">
        <v>3</v>
      </c>
      <c r="H89" s="94">
        <v>1741</v>
      </c>
      <c r="I89" s="110" t="str">
        <f t="shared" si="26"/>
        <v>nvt</v>
      </c>
      <c r="J89" s="94"/>
      <c r="K89" s="96" t="str">
        <f>IF(I89=1,Europe!$L$7,"nvt")</f>
        <v>nvt</v>
      </c>
      <c r="L89" s="96" t="str">
        <f>IF($J89="F",'Additionele kosten'!$E$5, "nvt")</f>
        <v>nvt</v>
      </c>
      <c r="M89" s="96">
        <f>G89*Europe!C25</f>
        <v>0</v>
      </c>
      <c r="N89" s="96">
        <f t="shared" si="27"/>
        <v>0</v>
      </c>
      <c r="O89" s="1"/>
      <c r="P89" s="1"/>
    </row>
    <row r="90" spans="1:35" x14ac:dyDescent="0.15">
      <c r="A90" s="92">
        <v>78</v>
      </c>
      <c r="B90" s="92" t="s">
        <v>122</v>
      </c>
      <c r="C90" s="97" t="s">
        <v>144</v>
      </c>
      <c r="D90" s="98" t="s">
        <v>60</v>
      </c>
      <c r="E90" s="97" t="s">
        <v>145</v>
      </c>
      <c r="F90" s="98" t="s">
        <v>135</v>
      </c>
      <c r="G90" s="93">
        <v>25</v>
      </c>
      <c r="H90" s="94">
        <v>1296</v>
      </c>
      <c r="I90" s="110" t="str">
        <f t="shared" si="26"/>
        <v>nvt</v>
      </c>
      <c r="J90" s="94"/>
      <c r="K90" s="96" t="str">
        <f>IF(I90=1,Europe!$L$7,"nvt")</f>
        <v>nvt</v>
      </c>
      <c r="L90" s="96" t="str">
        <f>IF($J90="F",'Additionele kosten'!$E$5, "nvt")</f>
        <v>nvt</v>
      </c>
      <c r="M90" s="96">
        <f>G90*Europe!E20</f>
        <v>0</v>
      </c>
      <c r="N90" s="96">
        <f t="shared" si="27"/>
        <v>0</v>
      </c>
      <c r="O90" s="1"/>
      <c r="P90" s="1"/>
    </row>
    <row r="91" spans="1:35" x14ac:dyDescent="0.15">
      <c r="A91" s="92">
        <v>79</v>
      </c>
      <c r="B91" s="92" t="s">
        <v>122</v>
      </c>
      <c r="C91" s="97" t="s">
        <v>166</v>
      </c>
      <c r="D91" s="98" t="s">
        <v>60</v>
      </c>
      <c r="E91" s="97" t="s">
        <v>167</v>
      </c>
      <c r="F91" s="98" t="s">
        <v>135</v>
      </c>
      <c r="G91" s="93">
        <v>57</v>
      </c>
      <c r="H91" s="94">
        <v>1820</v>
      </c>
      <c r="I91" s="110" t="str">
        <f t="shared" si="26"/>
        <v>nvt</v>
      </c>
      <c r="J91" s="94"/>
      <c r="K91" s="96" t="str">
        <f>IF(I91=1,Europe!$L$7,"nvt")</f>
        <v>nvt</v>
      </c>
      <c r="L91" s="96" t="str">
        <f>IF($J91="F",'Additionele kosten'!$E$5, "nvt")</f>
        <v>nvt</v>
      </c>
      <c r="M91" s="96">
        <f>G91*Europe!H26</f>
        <v>0</v>
      </c>
      <c r="N91" s="96">
        <f t="shared" si="27"/>
        <v>0</v>
      </c>
      <c r="O91" s="1"/>
      <c r="P91" s="1"/>
    </row>
    <row r="92" spans="1:35" ht="27.75" customHeight="1" x14ac:dyDescent="0.15">
      <c r="M92" s="99" t="s">
        <v>247</v>
      </c>
      <c r="N92" s="112">
        <f>SUM(N72:O91)</f>
        <v>0</v>
      </c>
      <c r="O92" s="1"/>
      <c r="P92" s="1"/>
      <c r="AI92" s="1"/>
    </row>
    <row r="93" spans="1:35" x14ac:dyDescent="0.15">
      <c r="H93" s="78"/>
      <c r="I93" s="77"/>
      <c r="J93" s="78"/>
      <c r="K93" s="79"/>
      <c r="L93" s="79"/>
      <c r="M93" s="79"/>
      <c r="N93" s="113"/>
      <c r="O93" s="1"/>
      <c r="P93" s="1"/>
    </row>
    <row r="94" spans="1:35" x14ac:dyDescent="0.15">
      <c r="A94" s="35" t="s">
        <v>187</v>
      </c>
      <c r="H94" s="78"/>
      <c r="I94" s="77"/>
      <c r="J94" s="78"/>
      <c r="K94" s="79"/>
      <c r="L94" s="79"/>
      <c r="M94" s="79"/>
      <c r="N94" s="113"/>
      <c r="O94" s="1"/>
      <c r="P94" s="1"/>
    </row>
    <row r="95" spans="1:35" ht="33.75" x14ac:dyDescent="0.15">
      <c r="A95" s="85" t="s">
        <v>214</v>
      </c>
      <c r="B95" s="85" t="s">
        <v>179</v>
      </c>
      <c r="C95" s="85" t="s">
        <v>54</v>
      </c>
      <c r="D95" s="86" t="s">
        <v>55</v>
      </c>
      <c r="E95" s="85" t="s">
        <v>56</v>
      </c>
      <c r="F95" s="86" t="s">
        <v>57</v>
      </c>
      <c r="G95" s="87" t="s">
        <v>213</v>
      </c>
      <c r="H95" s="87" t="s">
        <v>205</v>
      </c>
      <c r="I95" s="87" t="s">
        <v>242</v>
      </c>
      <c r="J95" s="87" t="s">
        <v>243</v>
      </c>
      <c r="K95" s="89" t="s">
        <v>244</v>
      </c>
      <c r="L95" s="89" t="s">
        <v>239</v>
      </c>
      <c r="M95" s="89" t="s">
        <v>245</v>
      </c>
      <c r="N95" s="90" t="s">
        <v>241</v>
      </c>
      <c r="O95" s="1"/>
      <c r="P95" s="1"/>
      <c r="Q95" s="1"/>
      <c r="R95" s="1"/>
      <c r="S95" s="1"/>
    </row>
    <row r="96" spans="1:35" x14ac:dyDescent="0.15">
      <c r="A96" s="92">
        <v>80</v>
      </c>
      <c r="B96" s="92" t="s">
        <v>122</v>
      </c>
      <c r="C96" s="97" t="s">
        <v>154</v>
      </c>
      <c r="D96" s="98" t="s">
        <v>131</v>
      </c>
      <c r="E96" s="97" t="s">
        <v>155</v>
      </c>
      <c r="F96" s="98" t="s">
        <v>60</v>
      </c>
      <c r="G96" s="93">
        <v>39</v>
      </c>
      <c r="H96" s="94">
        <v>175</v>
      </c>
      <c r="I96" s="110" t="str">
        <f t="shared" ref="I96:I104" si="28">IF(H96&gt;2000,1,"nvt")</f>
        <v>nvt</v>
      </c>
      <c r="J96" s="94"/>
      <c r="K96" s="96" t="str">
        <f>IF(I96=1,Europe!$L$7,"nvt")</f>
        <v>nvt</v>
      </c>
      <c r="L96" s="96" t="str">
        <f>IF($J96="F",'Additionele kosten'!$E$5, "nvt")</f>
        <v>nvt</v>
      </c>
      <c r="M96" s="96">
        <f>G96*Europe!G9</f>
        <v>0</v>
      </c>
      <c r="N96" s="96">
        <f t="shared" si="27"/>
        <v>0</v>
      </c>
      <c r="O96" s="1"/>
      <c r="P96" s="1"/>
    </row>
    <row r="97" spans="1:35" x14ac:dyDescent="0.15">
      <c r="A97" s="92">
        <v>81</v>
      </c>
      <c r="B97" s="92" t="s">
        <v>122</v>
      </c>
      <c r="C97" s="97" t="s">
        <v>161</v>
      </c>
      <c r="D97" s="98" t="s">
        <v>131</v>
      </c>
      <c r="E97" s="97" t="s">
        <v>163</v>
      </c>
      <c r="F97" s="98" t="s">
        <v>60</v>
      </c>
      <c r="G97" s="93">
        <v>53</v>
      </c>
      <c r="H97" s="94">
        <v>210</v>
      </c>
      <c r="I97" s="110" t="str">
        <f t="shared" si="28"/>
        <v>nvt</v>
      </c>
      <c r="J97" s="94"/>
      <c r="K97" s="96" t="str">
        <f>IF(I97=1,Europe!$L$7,"nvt")</f>
        <v>nvt</v>
      </c>
      <c r="L97" s="96" t="str">
        <f>IF($J97="F",'Additionele kosten'!$E$5, "nvt")</f>
        <v>nvt</v>
      </c>
      <c r="M97" s="96">
        <f>G97*Europe!H10</f>
        <v>0</v>
      </c>
      <c r="N97" s="96">
        <f t="shared" si="27"/>
        <v>0</v>
      </c>
      <c r="O97" s="1"/>
      <c r="P97" s="1"/>
    </row>
    <row r="98" spans="1:35" x14ac:dyDescent="0.15">
      <c r="A98" s="92">
        <v>82</v>
      </c>
      <c r="B98" s="92" t="s">
        <v>122</v>
      </c>
      <c r="C98" s="97" t="s">
        <v>139</v>
      </c>
      <c r="D98" s="98" t="s">
        <v>132</v>
      </c>
      <c r="E98" s="97" t="s">
        <v>140</v>
      </c>
      <c r="F98" s="98" t="s">
        <v>60</v>
      </c>
      <c r="G98" s="93">
        <v>12</v>
      </c>
      <c r="H98" s="94">
        <v>250</v>
      </c>
      <c r="I98" s="110" t="str">
        <f t="shared" si="28"/>
        <v>nvt</v>
      </c>
      <c r="J98" s="94"/>
      <c r="K98" s="96" t="str">
        <f>IF(I98=1,Europe!$L$7,"nvt")</f>
        <v>nvt</v>
      </c>
      <c r="L98" s="96" t="str">
        <f>IF($J98="F",'Additionele kosten'!$E$5, "nvt")</f>
        <v>nvt</v>
      </c>
      <c r="M98" s="96">
        <f>G98*Europe!D10</f>
        <v>0</v>
      </c>
      <c r="N98" s="96">
        <f t="shared" si="27"/>
        <v>0</v>
      </c>
      <c r="O98" s="1"/>
      <c r="P98" s="1"/>
    </row>
    <row r="99" spans="1:35" x14ac:dyDescent="0.15">
      <c r="A99" s="92">
        <v>83</v>
      </c>
      <c r="B99" s="92" t="s">
        <v>122</v>
      </c>
      <c r="C99" s="97" t="s">
        <v>152</v>
      </c>
      <c r="D99" s="98" t="s">
        <v>132</v>
      </c>
      <c r="E99" s="97" t="s">
        <v>80</v>
      </c>
      <c r="F99" s="98" t="s">
        <v>60</v>
      </c>
      <c r="G99" s="93">
        <v>35</v>
      </c>
      <c r="H99" s="94">
        <v>620</v>
      </c>
      <c r="I99" s="110" t="str">
        <f t="shared" si="28"/>
        <v>nvt</v>
      </c>
      <c r="J99" s="94"/>
      <c r="K99" s="96" t="str">
        <f>IF(I99=1,Europe!$L$7,"nvt")</f>
        <v>nvt</v>
      </c>
      <c r="L99" s="96" t="str">
        <f>IF($J99="F",'Additionele kosten'!$E$5, "nvt")</f>
        <v>nvt</v>
      </c>
      <c r="M99" s="96">
        <f>G99*Europe!F14</f>
        <v>0</v>
      </c>
      <c r="N99" s="96">
        <f t="shared" si="27"/>
        <v>0</v>
      </c>
      <c r="O99" s="1"/>
      <c r="P99" s="1"/>
    </row>
    <row r="100" spans="1:35" x14ac:dyDescent="0.15">
      <c r="A100" s="92">
        <v>84</v>
      </c>
      <c r="B100" s="92" t="s">
        <v>122</v>
      </c>
      <c r="C100" s="97" t="s">
        <v>164</v>
      </c>
      <c r="D100" s="98" t="s">
        <v>132</v>
      </c>
      <c r="E100" s="97" t="s">
        <v>165</v>
      </c>
      <c r="F100" s="98" t="s">
        <v>60</v>
      </c>
      <c r="G100" s="93">
        <v>56</v>
      </c>
      <c r="H100" s="94">
        <v>323</v>
      </c>
      <c r="I100" s="110" t="str">
        <f t="shared" si="28"/>
        <v>nvt</v>
      </c>
      <c r="J100" s="94"/>
      <c r="K100" s="96" t="str">
        <f>IF(I100=1,Europe!$L$7,"nvt")</f>
        <v>nvt</v>
      </c>
      <c r="L100" s="96" t="str">
        <f>IF($J100="F",'Additionele kosten'!$E$5, "nvt")</f>
        <v>nvt</v>
      </c>
      <c r="M100" s="96">
        <f>G100*Europe!H11</f>
        <v>0</v>
      </c>
      <c r="N100" s="96">
        <f t="shared" si="27"/>
        <v>0</v>
      </c>
      <c r="O100" s="1"/>
      <c r="P100" s="1"/>
    </row>
    <row r="101" spans="1:35" x14ac:dyDescent="0.15">
      <c r="A101" s="92">
        <v>85</v>
      </c>
      <c r="B101" s="92" t="s">
        <v>122</v>
      </c>
      <c r="C101" s="97" t="s">
        <v>168</v>
      </c>
      <c r="D101" s="98" t="s">
        <v>132</v>
      </c>
      <c r="E101" s="97" t="s">
        <v>169</v>
      </c>
      <c r="F101" s="98" t="s">
        <v>60</v>
      </c>
      <c r="G101" s="93">
        <v>63</v>
      </c>
      <c r="H101" s="94">
        <v>145</v>
      </c>
      <c r="I101" s="110" t="str">
        <f t="shared" si="28"/>
        <v>nvt</v>
      </c>
      <c r="J101" s="94"/>
      <c r="K101" s="96" t="str">
        <f>IF(I101=1,Europe!$L$7,"nvt")</f>
        <v>nvt</v>
      </c>
      <c r="L101" s="96" t="str">
        <f>IF($J101="F",'Additionele kosten'!$E$5, "nvt")</f>
        <v>nvt</v>
      </c>
      <c r="M101" s="96">
        <f>G101*Europe!I9</f>
        <v>0</v>
      </c>
      <c r="N101" s="96">
        <f t="shared" si="27"/>
        <v>0</v>
      </c>
      <c r="O101" s="1"/>
      <c r="P101" s="1"/>
    </row>
    <row r="102" spans="1:35" x14ac:dyDescent="0.15">
      <c r="A102" s="92">
        <v>86</v>
      </c>
      <c r="B102" s="92" t="s">
        <v>122</v>
      </c>
      <c r="C102" s="97" t="s">
        <v>129</v>
      </c>
      <c r="D102" s="98" t="s">
        <v>128</v>
      </c>
      <c r="E102" s="97" t="s">
        <v>130</v>
      </c>
      <c r="F102" s="98" t="s">
        <v>60</v>
      </c>
      <c r="G102" s="93">
        <v>2</v>
      </c>
      <c r="H102" s="94">
        <v>1966</v>
      </c>
      <c r="I102" s="110" t="str">
        <f t="shared" si="28"/>
        <v>nvt</v>
      </c>
      <c r="J102" s="94"/>
      <c r="K102" s="96" t="str">
        <f>IF(I102=1,Europe!$L$7,"nvt")</f>
        <v>nvt</v>
      </c>
      <c r="L102" s="96" t="str">
        <f>IF($J102="F",'Additionele kosten'!$E$5, "nvt")</f>
        <v>nvt</v>
      </c>
      <c r="M102" s="96">
        <f>G102*Europe!C27</f>
        <v>0</v>
      </c>
      <c r="N102" s="96">
        <f t="shared" si="27"/>
        <v>0</v>
      </c>
      <c r="O102" s="1"/>
      <c r="P102" s="1"/>
    </row>
    <row r="103" spans="1:35" x14ac:dyDescent="0.15">
      <c r="A103" s="92">
        <v>87</v>
      </c>
      <c r="B103" s="92" t="s">
        <v>122</v>
      </c>
      <c r="C103" s="97" t="s">
        <v>148</v>
      </c>
      <c r="D103" s="98" t="s">
        <v>110</v>
      </c>
      <c r="E103" s="97" t="s">
        <v>149</v>
      </c>
      <c r="F103" s="98" t="s">
        <v>60</v>
      </c>
      <c r="G103" s="93">
        <v>31</v>
      </c>
      <c r="H103" s="94">
        <v>560</v>
      </c>
      <c r="I103" s="110" t="str">
        <f t="shared" si="28"/>
        <v>nvt</v>
      </c>
      <c r="J103" s="96" t="s">
        <v>5</v>
      </c>
      <c r="K103" s="96" t="str">
        <f>IF(I103=1,Europe!$L$7,"nvt")</f>
        <v>nvt</v>
      </c>
      <c r="L103" s="96">
        <f>IF($J103="F",G103*'Additionele kosten'!$E$7, "nvt")</f>
        <v>0</v>
      </c>
      <c r="M103" s="96">
        <f>G103*Europe!F13</f>
        <v>0</v>
      </c>
      <c r="N103" s="96">
        <f t="shared" si="27"/>
        <v>0</v>
      </c>
      <c r="O103" s="1"/>
      <c r="P103" s="1"/>
    </row>
    <row r="104" spans="1:35" x14ac:dyDescent="0.15">
      <c r="A104" s="92">
        <v>88</v>
      </c>
      <c r="B104" s="92" t="s">
        <v>122</v>
      </c>
      <c r="C104" s="97" t="s">
        <v>172</v>
      </c>
      <c r="D104" s="98" t="s">
        <v>110</v>
      </c>
      <c r="E104" s="97" t="s">
        <v>173</v>
      </c>
      <c r="F104" s="98" t="s">
        <v>60</v>
      </c>
      <c r="G104" s="93">
        <v>69</v>
      </c>
      <c r="H104" s="94">
        <v>1575</v>
      </c>
      <c r="I104" s="110" t="str">
        <f t="shared" si="28"/>
        <v>nvt</v>
      </c>
      <c r="J104" s="96" t="s">
        <v>5</v>
      </c>
      <c r="K104" s="96" t="str">
        <f>IF(I104=1,Europe!$L$7,"nvt")</f>
        <v>nvt</v>
      </c>
      <c r="L104" s="96">
        <f>IF($J104="F",G104*'Additionele kosten'!$E$7, "nvt")</f>
        <v>0</v>
      </c>
      <c r="M104" s="96">
        <f>G104*Europe!I23</f>
        <v>0</v>
      </c>
      <c r="N104" s="96">
        <f t="shared" si="27"/>
        <v>0</v>
      </c>
      <c r="O104" s="1"/>
      <c r="P104" s="1"/>
    </row>
    <row r="105" spans="1:35" x14ac:dyDescent="0.15">
      <c r="A105" s="92">
        <v>89</v>
      </c>
      <c r="B105" s="92" t="s">
        <v>122</v>
      </c>
      <c r="C105" s="97" t="s">
        <v>136</v>
      </c>
      <c r="D105" s="98" t="s">
        <v>135</v>
      </c>
      <c r="E105" s="97" t="s">
        <v>137</v>
      </c>
      <c r="F105" s="98" t="s">
        <v>60</v>
      </c>
      <c r="G105" s="93">
        <v>4</v>
      </c>
      <c r="H105" s="93">
        <v>0</v>
      </c>
      <c r="I105" s="94">
        <v>1840</v>
      </c>
      <c r="J105" s="110"/>
      <c r="K105" s="96" t="str">
        <f>IF(I105=1,Europe!$L$7,"nvt")</f>
        <v>nvt</v>
      </c>
      <c r="L105" s="96" t="str">
        <f>IF(J105=1,Europe!$L$7,"nvt")</f>
        <v>nvt</v>
      </c>
      <c r="M105" s="96">
        <f>G105*Europe!C26</f>
        <v>0</v>
      </c>
      <c r="N105" s="96">
        <f t="shared" si="27"/>
        <v>0</v>
      </c>
      <c r="O105" s="1"/>
      <c r="P105" s="1"/>
    </row>
    <row r="106" spans="1:35" ht="27.75" customHeight="1" x14ac:dyDescent="0.15">
      <c r="M106" s="99" t="s">
        <v>247</v>
      </c>
      <c r="N106" s="112">
        <f>SUM(N86:O105)</f>
        <v>0</v>
      </c>
      <c r="O106" s="1"/>
      <c r="P106" s="1"/>
      <c r="AI106" s="1"/>
    </row>
    <row r="107" spans="1:35" x14ac:dyDescent="0.15">
      <c r="AI107" s="1"/>
    </row>
    <row r="108" spans="1:35" x14ac:dyDescent="0.15">
      <c r="A108" s="35" t="s">
        <v>272</v>
      </c>
      <c r="B108" s="78"/>
      <c r="C108" s="78"/>
      <c r="D108" s="78"/>
      <c r="E108" s="78"/>
    </row>
    <row r="109" spans="1:35" ht="22.5" x14ac:dyDescent="0.15">
      <c r="A109" s="115" t="s">
        <v>259</v>
      </c>
      <c r="B109" s="115" t="s">
        <v>262</v>
      </c>
      <c r="C109" s="87" t="s">
        <v>258</v>
      </c>
      <c r="D109" s="179" t="s">
        <v>476</v>
      </c>
      <c r="E109" s="90" t="s">
        <v>241</v>
      </c>
      <c r="G109" s="114"/>
    </row>
    <row r="110" spans="1:35" ht="45.75" customHeight="1" x14ac:dyDescent="0.15">
      <c r="A110" s="116" t="s">
        <v>260</v>
      </c>
      <c r="B110" s="116" t="s">
        <v>32</v>
      </c>
      <c r="C110" s="127">
        <v>1500</v>
      </c>
      <c r="D110" s="96">
        <f>'Additionele kosten'!E4</f>
        <v>0</v>
      </c>
      <c r="E110" s="96">
        <f>C110*D110</f>
        <v>0</v>
      </c>
    </row>
    <row r="111" spans="1:35" ht="45.75" customHeight="1" x14ac:dyDescent="0.15">
      <c r="A111" s="117" t="s">
        <v>268</v>
      </c>
      <c r="B111" s="118" t="s">
        <v>256</v>
      </c>
      <c r="C111" s="127">
        <v>10</v>
      </c>
      <c r="D111" s="96">
        <f>'Additionele kosten'!E5</f>
        <v>0</v>
      </c>
      <c r="E111" s="96"/>
    </row>
    <row r="112" spans="1:35" ht="45.75" customHeight="1" x14ac:dyDescent="0.15">
      <c r="A112" s="119"/>
      <c r="B112" s="117" t="s">
        <v>257</v>
      </c>
      <c r="C112" s="127">
        <v>5</v>
      </c>
      <c r="D112" s="96">
        <f>'Additionele kosten'!E6</f>
        <v>0</v>
      </c>
      <c r="E112" s="96"/>
    </row>
    <row r="113" spans="1:35" ht="45.75" customHeight="1" x14ac:dyDescent="0.15">
      <c r="A113" s="119"/>
      <c r="B113" s="117" t="s">
        <v>42</v>
      </c>
      <c r="C113" s="127">
        <v>100</v>
      </c>
      <c r="D113" s="96">
        <f>'Additionele kosten'!E7</f>
        <v>0</v>
      </c>
      <c r="E113" s="96"/>
    </row>
    <row r="114" spans="1:35" ht="45.75" customHeight="1" x14ac:dyDescent="0.15">
      <c r="A114" s="117" t="s">
        <v>269</v>
      </c>
      <c r="B114" s="117" t="s">
        <v>254</v>
      </c>
      <c r="C114" s="127">
        <v>5</v>
      </c>
      <c r="D114" s="96">
        <f>'Additionele kosten'!E8</f>
        <v>0</v>
      </c>
      <c r="E114" s="96"/>
    </row>
    <row r="115" spans="1:35" ht="45.75" customHeight="1" x14ac:dyDescent="0.15">
      <c r="A115" s="119"/>
      <c r="B115" s="117" t="s">
        <v>255</v>
      </c>
      <c r="C115" s="127">
        <v>2</v>
      </c>
      <c r="D115" s="96">
        <f>'Additionele kosten'!E9</f>
        <v>0</v>
      </c>
      <c r="E115" s="96"/>
    </row>
    <row r="116" spans="1:35" ht="45.75" customHeight="1" x14ac:dyDescent="0.15">
      <c r="A116" s="119"/>
      <c r="B116" s="117" t="s">
        <v>42</v>
      </c>
      <c r="C116" s="127">
        <v>50</v>
      </c>
      <c r="D116" s="96">
        <f>'Additionele kosten'!E10</f>
        <v>0</v>
      </c>
      <c r="E116" s="96"/>
      <c r="AI116" s="1"/>
    </row>
    <row r="117" spans="1:35" ht="45.75" customHeight="1" x14ac:dyDescent="0.15">
      <c r="A117" s="120" t="s">
        <v>261</v>
      </c>
      <c r="B117" s="120" t="s">
        <v>44</v>
      </c>
      <c r="C117" s="127">
        <v>1500</v>
      </c>
      <c r="D117" s="96">
        <f>'Additionele kosten'!E11</f>
        <v>0</v>
      </c>
      <c r="E117" s="96"/>
      <c r="F117" s="1"/>
      <c r="G117" s="1"/>
      <c r="AI117" s="1"/>
    </row>
    <row r="118" spans="1:35" ht="45.75" customHeight="1" x14ac:dyDescent="0.15">
      <c r="A118" s="121"/>
      <c r="B118" s="120" t="s">
        <v>252</v>
      </c>
      <c r="C118" s="127">
        <v>1500</v>
      </c>
      <c r="D118" s="96">
        <f>'Additionele kosten'!E12</f>
        <v>0</v>
      </c>
      <c r="E118" s="96"/>
      <c r="F118" s="1"/>
      <c r="G118" s="1"/>
      <c r="AI118" s="1"/>
    </row>
    <row r="119" spans="1:35" ht="27" customHeight="1" x14ac:dyDescent="0.15">
      <c r="A119" s="77"/>
      <c r="B119" s="78"/>
      <c r="C119" s="78"/>
      <c r="D119" s="99" t="s">
        <v>247</v>
      </c>
      <c r="E119" s="112">
        <f>SUM(E109:E118)</f>
        <v>0</v>
      </c>
      <c r="F119" s="1"/>
      <c r="G119" s="1"/>
    </row>
    <row r="120" spans="1:35" x14ac:dyDescent="0.15">
      <c r="A120" s="77"/>
      <c r="B120" s="78"/>
      <c r="C120" s="78"/>
      <c r="D120" s="78"/>
      <c r="E120" s="78"/>
      <c r="F120" s="1"/>
      <c r="G120" s="1"/>
    </row>
    <row r="121" spans="1:35" x14ac:dyDescent="0.15">
      <c r="A121" s="77"/>
      <c r="B121" s="78"/>
      <c r="C121" s="78"/>
      <c r="D121" s="78"/>
      <c r="E121" s="78"/>
      <c r="F121" s="1"/>
      <c r="G121" s="1"/>
    </row>
    <row r="122" spans="1:35" x14ac:dyDescent="0.15">
      <c r="A122" s="77"/>
      <c r="B122" s="78"/>
      <c r="C122" s="78"/>
      <c r="D122" s="78"/>
      <c r="E122" s="78"/>
    </row>
    <row r="123" spans="1:35" x14ac:dyDescent="0.15">
      <c r="A123" s="77"/>
      <c r="B123" s="78"/>
      <c r="C123" s="122" t="s">
        <v>250</v>
      </c>
      <c r="D123" s="78"/>
      <c r="E123" s="76"/>
      <c r="O123" s="1"/>
    </row>
    <row r="124" spans="1:35" ht="12.75" customHeight="1" x14ac:dyDescent="0.15">
      <c r="A124" s="77"/>
      <c r="B124" s="78"/>
      <c r="C124" s="123" t="s">
        <v>185</v>
      </c>
      <c r="D124" s="155">
        <f>AI30</f>
        <v>0</v>
      </c>
      <c r="E124" s="76"/>
      <c r="O124" s="1"/>
    </row>
    <row r="125" spans="1:35" ht="12.75" customHeight="1" x14ac:dyDescent="0.15">
      <c r="A125" s="77"/>
      <c r="B125" s="78"/>
      <c r="C125" s="123" t="s">
        <v>246</v>
      </c>
      <c r="D125" s="155">
        <f>AI68</f>
        <v>0</v>
      </c>
      <c r="E125" s="76"/>
      <c r="O125" s="1"/>
    </row>
    <row r="126" spans="1:35" ht="12.75" customHeight="1" x14ac:dyDescent="0.15">
      <c r="A126" s="77"/>
      <c r="B126" s="78"/>
      <c r="C126" s="123" t="s">
        <v>248</v>
      </c>
      <c r="D126" s="155">
        <f>N92</f>
        <v>0</v>
      </c>
      <c r="E126" s="76"/>
      <c r="O126" s="1"/>
    </row>
    <row r="127" spans="1:35" ht="12.75" customHeight="1" x14ac:dyDescent="0.15">
      <c r="A127" s="77"/>
      <c r="B127" s="78"/>
      <c r="C127" s="123" t="s">
        <v>249</v>
      </c>
      <c r="D127" s="156">
        <f>N106</f>
        <v>0</v>
      </c>
      <c r="E127" s="76"/>
      <c r="O127" s="1"/>
    </row>
    <row r="128" spans="1:35" ht="12.75" customHeight="1" x14ac:dyDescent="0.15">
      <c r="A128" s="77"/>
      <c r="B128" s="78"/>
      <c r="C128" s="123" t="s">
        <v>272</v>
      </c>
      <c r="D128" s="156">
        <f>E119</f>
        <v>0</v>
      </c>
      <c r="E128" s="76"/>
      <c r="O128" s="1"/>
    </row>
    <row r="129" spans="1:15" x14ac:dyDescent="0.15">
      <c r="A129" s="77"/>
      <c r="B129" s="78"/>
      <c r="D129" s="124">
        <f>SUM(D124:D128)</f>
        <v>0</v>
      </c>
      <c r="E129" s="125" t="s">
        <v>251</v>
      </c>
      <c r="O129" s="1"/>
    </row>
    <row r="132" spans="1:15" ht="15" x14ac:dyDescent="0.25">
      <c r="B132" s="146" t="s">
        <v>362</v>
      </c>
      <c r="C132"/>
      <c r="D132"/>
      <c r="E132"/>
      <c r="F132" s="147"/>
      <c r="G132" s="147"/>
    </row>
    <row r="133" spans="1:15" ht="15" x14ac:dyDescent="0.25">
      <c r="B133" s="87"/>
      <c r="C133" t="s">
        <v>473</v>
      </c>
      <c r="D133"/>
      <c r="E133"/>
      <c r="F133" s="147"/>
      <c r="G133" s="147"/>
    </row>
    <row r="134" spans="1:15" ht="15" x14ac:dyDescent="0.25">
      <c r="B134" s="179"/>
      <c r="C134" t="s">
        <v>480</v>
      </c>
      <c r="D134"/>
      <c r="E134"/>
      <c r="F134" s="147"/>
      <c r="G134" s="147"/>
    </row>
    <row r="135" spans="1:15" ht="15" x14ac:dyDescent="0.25">
      <c r="B135" s="75"/>
      <c r="C135" t="s">
        <v>470</v>
      </c>
      <c r="D135"/>
      <c r="E135"/>
      <c r="F135" s="147"/>
      <c r="G135" s="147"/>
    </row>
    <row r="136" spans="1:15" ht="15" x14ac:dyDescent="0.25">
      <c r="B136" s="89"/>
      <c r="C136" t="s">
        <v>471</v>
      </c>
      <c r="D136"/>
      <c r="E136"/>
      <c r="F136" s="147"/>
      <c r="G136" s="147"/>
    </row>
    <row r="137" spans="1:15" ht="15" x14ac:dyDescent="0.25">
      <c r="B137" s="90"/>
      <c r="C137" t="s">
        <v>472</v>
      </c>
      <c r="D137"/>
      <c r="E137"/>
      <c r="F137" s="147"/>
      <c r="G137" s="147"/>
      <c r="K137" s="1"/>
    </row>
    <row r="138" spans="1:15" ht="15" x14ac:dyDescent="0.25">
      <c r="B138" s="99"/>
      <c r="C138" t="s">
        <v>474</v>
      </c>
      <c r="D138"/>
      <c r="E138"/>
      <c r="F138" s="147"/>
      <c r="G138" s="147"/>
    </row>
    <row r="139" spans="1:15" ht="15" x14ac:dyDescent="0.25">
      <c r="B139" s="125"/>
      <c r="C139" t="s">
        <v>475</v>
      </c>
      <c r="D139"/>
      <c r="E139"/>
      <c r="F139" s="147"/>
      <c r="G139" s="147"/>
    </row>
    <row r="140" spans="1:15" ht="15" x14ac:dyDescent="0.25">
      <c r="B140"/>
      <c r="C140"/>
      <c r="D140"/>
      <c r="E140"/>
      <c r="F140" s="147"/>
      <c r="G140" s="147"/>
    </row>
    <row r="141" spans="1:15" ht="15" x14ac:dyDescent="0.25">
      <c r="C141" s="148" t="s">
        <v>479</v>
      </c>
      <c r="D141"/>
      <c r="E141"/>
      <c r="F141" s="147"/>
      <c r="G141" s="147"/>
    </row>
    <row r="142" spans="1:15" ht="15" x14ac:dyDescent="0.25">
      <c r="C142" s="148" t="s">
        <v>363</v>
      </c>
      <c r="D142"/>
      <c r="E142"/>
      <c r="F142" s="147"/>
      <c r="G142" s="147"/>
    </row>
    <row r="143" spans="1:15" ht="15" x14ac:dyDescent="0.25">
      <c r="C143" s="148" t="s">
        <v>364</v>
      </c>
      <c r="D143"/>
      <c r="E143"/>
      <c r="F143" s="147"/>
      <c r="G143" s="147"/>
    </row>
    <row r="144" spans="1:15" ht="15" x14ac:dyDescent="0.25">
      <c r="C144" s="148" t="s">
        <v>365</v>
      </c>
      <c r="D144"/>
      <c r="E144"/>
      <c r="F144" s="147"/>
      <c r="G144" s="147"/>
    </row>
    <row r="145" spans="2:10" ht="15" x14ac:dyDescent="0.25">
      <c r="B145"/>
      <c r="C145"/>
      <c r="D145"/>
      <c r="E145"/>
      <c r="F145" s="147"/>
      <c r="G145" s="147"/>
    </row>
    <row r="146" spans="2:10" ht="15" x14ac:dyDescent="0.25">
      <c r="B146" s="146" t="s">
        <v>366</v>
      </c>
      <c r="C146" s="146"/>
      <c r="D146" s="146"/>
      <c r="E146" s="146"/>
      <c r="I146" s="149" t="s">
        <v>367</v>
      </c>
      <c r="J146" s="150"/>
    </row>
    <row r="147" spans="2:10" ht="15" x14ac:dyDescent="0.25">
      <c r="B147" s="151" t="s">
        <v>368</v>
      </c>
      <c r="C147" s="151" t="s">
        <v>369</v>
      </c>
      <c r="D147" s="151" t="s">
        <v>369</v>
      </c>
      <c r="E147" s="146"/>
      <c r="I147" s="149" t="s">
        <v>370</v>
      </c>
      <c r="J147" s="149" t="s">
        <v>371</v>
      </c>
    </row>
    <row r="148" spans="2:10" ht="15" x14ac:dyDescent="0.25">
      <c r="B148" s="152" t="s">
        <v>24</v>
      </c>
      <c r="C148" s="152" t="s">
        <v>183</v>
      </c>
      <c r="D148" s="152" t="s">
        <v>183</v>
      </c>
      <c r="E148" s="228" t="s">
        <v>372</v>
      </c>
      <c r="F148" s="228"/>
      <c r="G148" s="228"/>
      <c r="H148" s="228"/>
      <c r="I148" s="152" t="s">
        <v>183</v>
      </c>
      <c r="J148" s="152" t="s">
        <v>183</v>
      </c>
    </row>
    <row r="149" spans="2:10" ht="15" x14ac:dyDescent="0.25">
      <c r="B149" s="152" t="s">
        <v>1</v>
      </c>
      <c r="C149" s="152" t="s">
        <v>183</v>
      </c>
      <c r="D149" s="152" t="s">
        <v>183</v>
      </c>
      <c r="E149" s="228" t="s">
        <v>373</v>
      </c>
      <c r="F149" s="228"/>
      <c r="G149" s="228"/>
      <c r="H149" s="228"/>
      <c r="I149" s="152" t="s">
        <v>183</v>
      </c>
      <c r="J149" s="152" t="s">
        <v>183</v>
      </c>
    </row>
    <row r="150" spans="2:10" ht="15" x14ac:dyDescent="0.25">
      <c r="B150" s="152" t="s">
        <v>2</v>
      </c>
      <c r="C150" s="152" t="s">
        <v>183</v>
      </c>
      <c r="D150" s="152" t="s">
        <v>183</v>
      </c>
      <c r="E150" s="228" t="s">
        <v>374</v>
      </c>
      <c r="F150" s="228"/>
      <c r="G150" s="228"/>
      <c r="H150" s="228"/>
      <c r="I150" s="152" t="s">
        <v>183</v>
      </c>
      <c r="J150" s="152" t="s">
        <v>183</v>
      </c>
    </row>
    <row r="151" spans="2:10" ht="15" x14ac:dyDescent="0.25">
      <c r="B151" s="152" t="s">
        <v>3</v>
      </c>
      <c r="C151" s="152" t="s">
        <v>183</v>
      </c>
      <c r="D151" s="152" t="s">
        <v>183</v>
      </c>
      <c r="E151" s="228" t="s">
        <v>375</v>
      </c>
      <c r="F151" s="228"/>
      <c r="G151" s="228"/>
      <c r="H151" s="228"/>
      <c r="I151" s="152" t="s">
        <v>183</v>
      </c>
      <c r="J151" s="152" t="s">
        <v>183</v>
      </c>
    </row>
    <row r="152" spans="2:10" ht="15" x14ac:dyDescent="0.25">
      <c r="B152" s="152" t="s">
        <v>4</v>
      </c>
      <c r="C152" s="152" t="s">
        <v>183</v>
      </c>
      <c r="D152" s="152" t="s">
        <v>183</v>
      </c>
      <c r="E152" s="228" t="s">
        <v>376</v>
      </c>
      <c r="F152" s="228"/>
      <c r="G152" s="228"/>
      <c r="H152" s="228"/>
      <c r="I152" s="152" t="s">
        <v>183</v>
      </c>
      <c r="J152" s="152" t="s">
        <v>183</v>
      </c>
    </row>
    <row r="153" spans="2:10" ht="15" x14ac:dyDescent="0.25">
      <c r="B153" s="152" t="s">
        <v>5</v>
      </c>
      <c r="C153" s="152" t="s">
        <v>183</v>
      </c>
      <c r="D153" s="152" t="s">
        <v>183</v>
      </c>
      <c r="E153" s="228" t="s">
        <v>377</v>
      </c>
      <c r="F153" s="228"/>
      <c r="G153" s="228"/>
      <c r="H153" s="228"/>
      <c r="I153" s="152" t="s">
        <v>183</v>
      </c>
      <c r="J153" s="152" t="s">
        <v>183</v>
      </c>
    </row>
    <row r="154" spans="2:10" ht="15" x14ac:dyDescent="0.25">
      <c r="B154" s="152" t="s">
        <v>6</v>
      </c>
      <c r="C154" s="152" t="s">
        <v>378</v>
      </c>
      <c r="D154" s="152" t="s">
        <v>379</v>
      </c>
      <c r="E154" s="228" t="s">
        <v>380</v>
      </c>
      <c r="F154" s="228"/>
      <c r="G154" s="228"/>
      <c r="H154" s="228"/>
      <c r="I154" s="152" t="s">
        <v>183</v>
      </c>
      <c r="J154" s="152" t="s">
        <v>183</v>
      </c>
    </row>
    <row r="155" spans="2:10" ht="15" x14ac:dyDescent="0.25">
      <c r="B155" s="152" t="s">
        <v>7</v>
      </c>
      <c r="C155" s="152" t="s">
        <v>378</v>
      </c>
      <c r="D155" s="152" t="s">
        <v>379</v>
      </c>
      <c r="E155" s="228" t="s">
        <v>381</v>
      </c>
      <c r="F155" s="228"/>
      <c r="G155" s="228"/>
      <c r="H155" s="228"/>
      <c r="I155" s="152" t="s">
        <v>183</v>
      </c>
      <c r="J155" s="152" t="s">
        <v>183</v>
      </c>
    </row>
    <row r="156" spans="2:10" ht="15" x14ac:dyDescent="0.25">
      <c r="B156" s="152" t="s">
        <v>8</v>
      </c>
      <c r="C156" s="152" t="s">
        <v>378</v>
      </c>
      <c r="D156" s="152" t="s">
        <v>379</v>
      </c>
      <c r="E156" s="228" t="s">
        <v>382</v>
      </c>
      <c r="F156" s="228"/>
      <c r="G156" s="228"/>
      <c r="H156" s="228"/>
      <c r="I156" s="152" t="s">
        <v>183</v>
      </c>
      <c r="J156" s="152" t="s">
        <v>183</v>
      </c>
    </row>
    <row r="157" spans="2:10" ht="15" x14ac:dyDescent="0.25">
      <c r="B157" s="152" t="s">
        <v>9</v>
      </c>
      <c r="C157" s="152" t="s">
        <v>378</v>
      </c>
      <c r="D157" s="152" t="s">
        <v>379</v>
      </c>
      <c r="E157" s="228" t="s">
        <v>383</v>
      </c>
      <c r="F157" s="228"/>
      <c r="G157" s="228"/>
      <c r="H157" s="228"/>
      <c r="I157" s="152" t="s">
        <v>384</v>
      </c>
      <c r="J157" s="152" t="s">
        <v>6</v>
      </c>
    </row>
    <row r="158" spans="2:10" ht="15" x14ac:dyDescent="0.25">
      <c r="B158" s="152" t="s">
        <v>385</v>
      </c>
      <c r="C158" s="152" t="s">
        <v>378</v>
      </c>
      <c r="D158" s="152" t="s">
        <v>379</v>
      </c>
      <c r="E158" s="228" t="s">
        <v>386</v>
      </c>
      <c r="F158" s="228"/>
      <c r="G158" s="228"/>
      <c r="H158" s="228"/>
      <c r="I158" s="152" t="s">
        <v>183</v>
      </c>
      <c r="J158" s="152" t="s">
        <v>183</v>
      </c>
    </row>
    <row r="159" spans="2:10" ht="15" x14ac:dyDescent="0.25">
      <c r="B159" s="152" t="s">
        <v>45</v>
      </c>
      <c r="C159" s="152" t="s">
        <v>378</v>
      </c>
      <c r="D159" s="152" t="s">
        <v>379</v>
      </c>
      <c r="E159" s="228" t="s">
        <v>387</v>
      </c>
      <c r="F159" s="228"/>
      <c r="G159" s="228"/>
      <c r="H159" s="228"/>
      <c r="I159" s="152" t="s">
        <v>183</v>
      </c>
      <c r="J159" s="152" t="s">
        <v>183</v>
      </c>
    </row>
    <row r="160" spans="2:10" ht="15" x14ac:dyDescent="0.25">
      <c r="B160" s="152" t="s">
        <v>388</v>
      </c>
      <c r="C160" s="152" t="s">
        <v>378</v>
      </c>
      <c r="D160" s="152" t="s">
        <v>379</v>
      </c>
      <c r="E160" s="228" t="s">
        <v>389</v>
      </c>
      <c r="F160" s="228"/>
      <c r="G160" s="228"/>
      <c r="H160" s="228"/>
      <c r="I160" s="152" t="s">
        <v>183</v>
      </c>
      <c r="J160" s="152" t="s">
        <v>183</v>
      </c>
    </row>
    <row r="161" spans="2:10" ht="15" x14ac:dyDescent="0.25">
      <c r="B161" s="152" t="s">
        <v>390</v>
      </c>
      <c r="C161" s="152" t="s">
        <v>378</v>
      </c>
      <c r="D161" s="152" t="s">
        <v>379</v>
      </c>
      <c r="E161" s="228" t="s">
        <v>391</v>
      </c>
      <c r="F161" s="228"/>
      <c r="G161" s="228"/>
      <c r="H161" s="228"/>
      <c r="I161" s="152" t="s">
        <v>183</v>
      </c>
      <c r="J161" s="152" t="s">
        <v>183</v>
      </c>
    </row>
    <row r="162" spans="2:10" ht="15" x14ac:dyDescent="0.25">
      <c r="B162" s="152" t="s">
        <v>392</v>
      </c>
      <c r="C162" s="152" t="s">
        <v>378</v>
      </c>
      <c r="D162" s="152" t="s">
        <v>183</v>
      </c>
      <c r="E162" s="228" t="s">
        <v>393</v>
      </c>
      <c r="F162" s="228"/>
      <c r="G162" s="228"/>
      <c r="H162" s="228"/>
      <c r="I162" s="152" t="s">
        <v>183</v>
      </c>
      <c r="J162" s="152" t="s">
        <v>183</v>
      </c>
    </row>
    <row r="163" spans="2:10" ht="15" x14ac:dyDescent="0.25">
      <c r="B163" s="152" t="s">
        <v>394</v>
      </c>
      <c r="C163" s="152" t="s">
        <v>378</v>
      </c>
      <c r="D163" s="152" t="s">
        <v>379</v>
      </c>
      <c r="E163" s="228" t="s">
        <v>395</v>
      </c>
      <c r="F163" s="228"/>
      <c r="G163" s="228"/>
      <c r="H163" s="228"/>
      <c r="I163" s="152" t="s">
        <v>396</v>
      </c>
      <c r="J163" s="152" t="s">
        <v>397</v>
      </c>
    </row>
    <row r="164" spans="2:10" ht="15" x14ac:dyDescent="0.25">
      <c r="B164" s="152" t="s">
        <v>398</v>
      </c>
      <c r="C164" s="152" t="s">
        <v>378</v>
      </c>
      <c r="D164" s="152" t="s">
        <v>379</v>
      </c>
      <c r="E164" s="228" t="s">
        <v>399</v>
      </c>
      <c r="F164" s="228"/>
      <c r="G164" s="228"/>
      <c r="H164" s="228"/>
      <c r="I164" s="152" t="s">
        <v>396</v>
      </c>
      <c r="J164" s="152" t="s">
        <v>400</v>
      </c>
    </row>
    <row r="165" spans="2:10" ht="15" x14ac:dyDescent="0.25">
      <c r="B165" s="152" t="s">
        <v>401</v>
      </c>
      <c r="C165" s="152" t="s">
        <v>378</v>
      </c>
      <c r="D165" s="152" t="s">
        <v>379</v>
      </c>
      <c r="E165" s="228" t="s">
        <v>402</v>
      </c>
      <c r="F165" s="228"/>
      <c r="G165" s="228"/>
      <c r="H165" s="228"/>
      <c r="I165" s="152" t="s">
        <v>183</v>
      </c>
      <c r="J165" s="152" t="s">
        <v>183</v>
      </c>
    </row>
    <row r="166" spans="2:10" ht="15" x14ac:dyDescent="0.25">
      <c r="B166" s="152" t="s">
        <v>403</v>
      </c>
      <c r="C166" s="152" t="s">
        <v>378</v>
      </c>
      <c r="D166" s="152" t="s">
        <v>379</v>
      </c>
      <c r="E166" s="228" t="s">
        <v>404</v>
      </c>
      <c r="F166" s="228"/>
      <c r="G166" s="228"/>
      <c r="H166" s="228"/>
      <c r="I166" s="152" t="s">
        <v>405</v>
      </c>
      <c r="J166" s="152" t="s">
        <v>2</v>
      </c>
    </row>
    <row r="167" spans="2:10" ht="15" x14ac:dyDescent="0.25">
      <c r="B167" s="152" t="s">
        <v>406</v>
      </c>
      <c r="C167" s="152" t="s">
        <v>378</v>
      </c>
      <c r="D167" s="152" t="s">
        <v>379</v>
      </c>
      <c r="E167" s="228" t="s">
        <v>407</v>
      </c>
      <c r="F167" s="228"/>
      <c r="G167" s="228"/>
      <c r="H167" s="228"/>
      <c r="I167" s="152" t="s">
        <v>405</v>
      </c>
      <c r="J167" s="152" t="s">
        <v>3</v>
      </c>
    </row>
    <row r="168" spans="2:10" ht="15" x14ac:dyDescent="0.25">
      <c r="B168" s="152" t="s">
        <v>408</v>
      </c>
      <c r="C168" s="154" t="s">
        <v>378</v>
      </c>
      <c r="D168" s="152" t="s">
        <v>379</v>
      </c>
      <c r="E168" s="228" t="s">
        <v>409</v>
      </c>
      <c r="F168" s="228"/>
      <c r="G168" s="228"/>
      <c r="H168" s="228"/>
      <c r="I168" s="152" t="s">
        <v>405</v>
      </c>
      <c r="J168" s="152" t="s">
        <v>410</v>
      </c>
    </row>
    <row r="169" spans="2:10" ht="15" x14ac:dyDescent="0.25">
      <c r="B169" s="152" t="s">
        <v>411</v>
      </c>
      <c r="C169" s="154" t="s">
        <v>378</v>
      </c>
      <c r="D169" s="152" t="s">
        <v>379</v>
      </c>
      <c r="E169" s="228" t="s">
        <v>412</v>
      </c>
      <c r="F169" s="228"/>
      <c r="G169" s="228"/>
      <c r="H169" s="228"/>
      <c r="I169" s="152" t="s">
        <v>405</v>
      </c>
      <c r="J169" s="152" t="s">
        <v>10</v>
      </c>
    </row>
    <row r="170" spans="2:10" ht="15" x14ac:dyDescent="0.25">
      <c r="B170" s="152" t="s">
        <v>413</v>
      </c>
      <c r="C170" s="154" t="s">
        <v>378</v>
      </c>
      <c r="D170" s="152" t="s">
        <v>379</v>
      </c>
      <c r="E170" s="228" t="s">
        <v>414</v>
      </c>
      <c r="F170" s="228"/>
      <c r="G170" s="228"/>
      <c r="H170" s="228"/>
      <c r="I170" s="152" t="s">
        <v>183</v>
      </c>
      <c r="J170" s="152" t="s">
        <v>183</v>
      </c>
    </row>
    <row r="171" spans="2:10" ht="15" x14ac:dyDescent="0.25">
      <c r="B171" s="152" t="s">
        <v>415</v>
      </c>
      <c r="C171" s="154" t="s">
        <v>378</v>
      </c>
      <c r="D171" s="152" t="s">
        <v>379</v>
      </c>
      <c r="E171" s="228" t="s">
        <v>416</v>
      </c>
      <c r="F171" s="228"/>
      <c r="G171" s="228"/>
      <c r="H171" s="228"/>
      <c r="I171" s="152" t="s">
        <v>417</v>
      </c>
      <c r="J171" s="152" t="s">
        <v>2</v>
      </c>
    </row>
    <row r="172" spans="2:10" ht="15" x14ac:dyDescent="0.25">
      <c r="B172" s="152" t="s">
        <v>418</v>
      </c>
      <c r="C172" s="154" t="s">
        <v>378</v>
      </c>
      <c r="D172" s="152" t="s">
        <v>379</v>
      </c>
      <c r="E172" s="228" t="s">
        <v>419</v>
      </c>
      <c r="F172" s="228"/>
      <c r="G172" s="228"/>
      <c r="H172" s="228"/>
      <c r="I172" s="152" t="s">
        <v>417</v>
      </c>
      <c r="J172" s="152" t="s">
        <v>3</v>
      </c>
    </row>
    <row r="173" spans="2:10" ht="15" x14ac:dyDescent="0.25">
      <c r="B173" s="152" t="s">
        <v>420</v>
      </c>
      <c r="C173" s="154" t="s">
        <v>378</v>
      </c>
      <c r="D173" s="152" t="s">
        <v>379</v>
      </c>
      <c r="E173" s="228" t="s">
        <v>421</v>
      </c>
      <c r="F173" s="228"/>
      <c r="G173" s="228"/>
      <c r="H173" s="228"/>
      <c r="I173" s="152" t="s">
        <v>417</v>
      </c>
      <c r="J173" s="152" t="s">
        <v>410</v>
      </c>
    </row>
    <row r="174" spans="2:10" ht="15" x14ac:dyDescent="0.25">
      <c r="B174" s="152" t="s">
        <v>422</v>
      </c>
      <c r="C174" s="154" t="s">
        <v>378</v>
      </c>
      <c r="D174" s="152" t="s">
        <v>379</v>
      </c>
      <c r="E174" s="228" t="s">
        <v>412</v>
      </c>
      <c r="F174" s="228"/>
      <c r="G174" s="228"/>
      <c r="H174" s="228"/>
      <c r="I174" s="152" t="s">
        <v>405</v>
      </c>
      <c r="J174" s="152" t="s">
        <v>10</v>
      </c>
    </row>
    <row r="175" spans="2:10" ht="15" x14ac:dyDescent="0.25">
      <c r="B175" s="152" t="s">
        <v>423</v>
      </c>
      <c r="C175" s="154" t="s">
        <v>378</v>
      </c>
      <c r="D175" s="152" t="s">
        <v>379</v>
      </c>
      <c r="E175" s="228" t="s">
        <v>424</v>
      </c>
      <c r="F175" s="228"/>
      <c r="G175" s="228"/>
      <c r="H175" s="228"/>
      <c r="I175" s="152" t="s">
        <v>183</v>
      </c>
      <c r="J175" s="152" t="s">
        <v>183</v>
      </c>
    </row>
    <row r="176" spans="2:10" ht="15" x14ac:dyDescent="0.25">
      <c r="B176" s="152" t="s">
        <v>425</v>
      </c>
      <c r="C176" s="154" t="s">
        <v>378</v>
      </c>
      <c r="D176" s="152" t="s">
        <v>379</v>
      </c>
      <c r="E176" s="228" t="s">
        <v>426</v>
      </c>
      <c r="F176" s="228"/>
      <c r="G176" s="228"/>
      <c r="H176" s="228"/>
      <c r="I176" s="152" t="s">
        <v>427</v>
      </c>
      <c r="J176" s="152" t="s">
        <v>428</v>
      </c>
    </row>
    <row r="177" spans="2:10" ht="15" x14ac:dyDescent="0.25">
      <c r="B177" s="152" t="s">
        <v>429</v>
      </c>
      <c r="C177" s="154" t="s">
        <v>378</v>
      </c>
      <c r="D177" s="152" t="s">
        <v>379</v>
      </c>
      <c r="E177" s="228" t="s">
        <v>430</v>
      </c>
      <c r="F177" s="228"/>
      <c r="G177" s="228"/>
      <c r="H177" s="228"/>
      <c r="I177" s="152" t="s">
        <v>384</v>
      </c>
      <c r="J177" s="152" t="s">
        <v>423</v>
      </c>
    </row>
    <row r="178" spans="2:10" ht="15" x14ac:dyDescent="0.25">
      <c r="B178" s="152" t="s">
        <v>431</v>
      </c>
      <c r="C178" s="154" t="s">
        <v>378</v>
      </c>
      <c r="D178" s="152" t="s">
        <v>379</v>
      </c>
      <c r="E178" s="228" t="s">
        <v>432</v>
      </c>
      <c r="F178" s="228"/>
      <c r="G178" s="228"/>
      <c r="H178" s="228"/>
      <c r="I178" s="152" t="s">
        <v>433</v>
      </c>
      <c r="J178" s="152" t="s">
        <v>434</v>
      </c>
    </row>
    <row r="179" spans="2:10" ht="15" x14ac:dyDescent="0.25">
      <c r="B179" s="152" t="s">
        <v>435</v>
      </c>
      <c r="C179" s="154" t="s">
        <v>378</v>
      </c>
      <c r="D179" s="152" t="s">
        <v>379</v>
      </c>
      <c r="E179" s="228" t="s">
        <v>436</v>
      </c>
      <c r="F179" s="228"/>
      <c r="G179" s="228"/>
      <c r="H179" s="228"/>
      <c r="I179" s="152" t="s">
        <v>433</v>
      </c>
      <c r="J179" s="152" t="s">
        <v>437</v>
      </c>
    </row>
    <row r="180" spans="2:10" ht="15" x14ac:dyDescent="0.25">
      <c r="B180" s="152" t="s">
        <v>438</v>
      </c>
      <c r="C180" s="154" t="s">
        <v>378</v>
      </c>
      <c r="D180" s="152" t="s">
        <v>379</v>
      </c>
      <c r="E180" s="228" t="s">
        <v>439</v>
      </c>
      <c r="F180" s="228"/>
      <c r="G180" s="228"/>
      <c r="H180" s="228"/>
      <c r="I180" s="152" t="s">
        <v>433</v>
      </c>
      <c r="J180" s="152" t="s">
        <v>440</v>
      </c>
    </row>
    <row r="181" spans="2:10" ht="15" x14ac:dyDescent="0.25">
      <c r="B181" s="152" t="s">
        <v>441</v>
      </c>
      <c r="C181" s="154" t="s">
        <v>378</v>
      </c>
      <c r="D181" s="152" t="s">
        <v>379</v>
      </c>
      <c r="E181" s="228" t="s">
        <v>442</v>
      </c>
      <c r="F181" s="228"/>
      <c r="G181" s="228"/>
      <c r="H181" s="228"/>
      <c r="I181" s="152" t="s">
        <v>183</v>
      </c>
      <c r="J181" s="152" t="s">
        <v>183</v>
      </c>
    </row>
    <row r="182" spans="2:10" ht="15" x14ac:dyDescent="0.25">
      <c r="B182" s="152" t="s">
        <v>443</v>
      </c>
      <c r="C182" s="154" t="s">
        <v>378</v>
      </c>
      <c r="D182" s="152" t="s">
        <v>379</v>
      </c>
      <c r="E182" s="228" t="s">
        <v>444</v>
      </c>
      <c r="F182" s="228"/>
      <c r="G182" s="228"/>
      <c r="H182" s="228"/>
      <c r="I182" s="152" t="s">
        <v>183</v>
      </c>
      <c r="J182" s="152" t="s">
        <v>183</v>
      </c>
    </row>
    <row r="183" spans="2:10" ht="15" x14ac:dyDescent="0.25">
      <c r="B183" s="152" t="s">
        <v>443</v>
      </c>
      <c r="C183" s="152" t="s">
        <v>445</v>
      </c>
      <c r="D183" s="152" t="s">
        <v>446</v>
      </c>
      <c r="E183" s="228" t="s">
        <v>447</v>
      </c>
      <c r="F183" s="228"/>
      <c r="G183" s="228"/>
      <c r="H183" s="228"/>
      <c r="I183" s="152" t="s">
        <v>183</v>
      </c>
      <c r="J183" s="152" t="s">
        <v>183</v>
      </c>
    </row>
    <row r="184" spans="2:10" ht="15" x14ac:dyDescent="0.25">
      <c r="B184"/>
      <c r="C184"/>
      <c r="D184"/>
      <c r="E184"/>
      <c r="I184" s="147"/>
      <c r="J184" s="147"/>
    </row>
    <row r="185" spans="2:10" ht="15" x14ac:dyDescent="0.25">
      <c r="B185"/>
      <c r="C185"/>
      <c r="D185" s="146"/>
      <c r="E185" s="146"/>
      <c r="I185" s="147"/>
      <c r="J185" s="147"/>
    </row>
    <row r="186" spans="2:10" ht="15" x14ac:dyDescent="0.25">
      <c r="B186" s="146" t="s">
        <v>448</v>
      </c>
      <c r="C186" s="146"/>
      <c r="D186" s="146"/>
      <c r="E186" s="146"/>
      <c r="I186" s="149" t="s">
        <v>367</v>
      </c>
      <c r="J186" s="150"/>
    </row>
    <row r="187" spans="2:10" ht="15" x14ac:dyDescent="0.25">
      <c r="B187" s="151" t="s">
        <v>368</v>
      </c>
      <c r="C187" s="151" t="s">
        <v>449</v>
      </c>
      <c r="D187" s="151" t="s">
        <v>450</v>
      </c>
      <c r="E187" s="146"/>
      <c r="I187" s="149" t="s">
        <v>370</v>
      </c>
      <c r="J187" s="149" t="s">
        <v>371</v>
      </c>
    </row>
    <row r="188" spans="2:10" ht="15" x14ac:dyDescent="0.25">
      <c r="B188" s="152" t="s">
        <v>24</v>
      </c>
      <c r="C188" s="152" t="s">
        <v>183</v>
      </c>
      <c r="D188" s="152" t="s">
        <v>183</v>
      </c>
      <c r="E188" s="228" t="s">
        <v>372</v>
      </c>
      <c r="F188" s="228"/>
      <c r="G188" s="228"/>
      <c r="H188" s="228"/>
      <c r="I188" s="152" t="s">
        <v>183</v>
      </c>
      <c r="J188" s="152" t="s">
        <v>183</v>
      </c>
    </row>
    <row r="189" spans="2:10" ht="15" x14ac:dyDescent="0.25">
      <c r="B189" s="152" t="s">
        <v>1</v>
      </c>
      <c r="C189" s="152" t="s">
        <v>183</v>
      </c>
      <c r="D189" s="152" t="s">
        <v>183</v>
      </c>
      <c r="E189" s="228" t="s">
        <v>373</v>
      </c>
      <c r="F189" s="228"/>
      <c r="G189" s="228"/>
      <c r="H189" s="228"/>
      <c r="I189" s="152" t="s">
        <v>183</v>
      </c>
      <c r="J189" s="152" t="s">
        <v>183</v>
      </c>
    </row>
    <row r="190" spans="2:10" ht="15" x14ac:dyDescent="0.25">
      <c r="B190" s="152" t="s">
        <v>2</v>
      </c>
      <c r="C190" s="152" t="s">
        <v>183</v>
      </c>
      <c r="D190" s="152" t="s">
        <v>183</v>
      </c>
      <c r="E190" s="228" t="s">
        <v>374</v>
      </c>
      <c r="F190" s="228"/>
      <c r="G190" s="228"/>
      <c r="H190" s="228"/>
      <c r="I190" s="152" t="s">
        <v>183</v>
      </c>
      <c r="J190" s="152" t="s">
        <v>183</v>
      </c>
    </row>
    <row r="191" spans="2:10" ht="15" x14ac:dyDescent="0.25">
      <c r="B191" s="152" t="s">
        <v>3</v>
      </c>
      <c r="C191" s="152" t="s">
        <v>183</v>
      </c>
      <c r="D191" s="152" t="s">
        <v>183</v>
      </c>
      <c r="E191" s="228" t="s">
        <v>375</v>
      </c>
      <c r="F191" s="228"/>
      <c r="G191" s="228"/>
      <c r="H191" s="228"/>
      <c r="I191" s="152" t="s">
        <v>183</v>
      </c>
      <c r="J191" s="152" t="s">
        <v>183</v>
      </c>
    </row>
    <row r="192" spans="2:10" ht="15" x14ac:dyDescent="0.25">
      <c r="B192" s="152" t="s">
        <v>4</v>
      </c>
      <c r="C192" s="152" t="s">
        <v>183</v>
      </c>
      <c r="D192" s="152" t="s">
        <v>183</v>
      </c>
      <c r="E192" s="228" t="s">
        <v>376</v>
      </c>
      <c r="F192" s="228"/>
      <c r="G192" s="228"/>
      <c r="H192" s="228"/>
      <c r="I192" s="152" t="s">
        <v>183</v>
      </c>
      <c r="J192" s="152" t="s">
        <v>183</v>
      </c>
    </row>
    <row r="193" spans="2:10" ht="15" x14ac:dyDescent="0.25">
      <c r="B193" s="152" t="s">
        <v>5</v>
      </c>
      <c r="C193" s="152" t="s">
        <v>183</v>
      </c>
      <c r="D193" s="152" t="s">
        <v>183</v>
      </c>
      <c r="E193" s="228" t="s">
        <v>377</v>
      </c>
      <c r="F193" s="228"/>
      <c r="G193" s="228"/>
      <c r="H193" s="228"/>
      <c r="I193" s="152" t="s">
        <v>183</v>
      </c>
      <c r="J193" s="152" t="s">
        <v>183</v>
      </c>
    </row>
    <row r="194" spans="2:10" ht="15" x14ac:dyDescent="0.25">
      <c r="B194" s="152" t="s">
        <v>6</v>
      </c>
      <c r="C194" s="152" t="s">
        <v>451</v>
      </c>
      <c r="D194" s="152" t="s">
        <v>452</v>
      </c>
      <c r="E194" s="228" t="s">
        <v>380</v>
      </c>
      <c r="F194" s="228"/>
      <c r="G194" s="228"/>
      <c r="H194" s="228"/>
      <c r="I194" s="152" t="s">
        <v>183</v>
      </c>
      <c r="J194" s="152" t="s">
        <v>183</v>
      </c>
    </row>
    <row r="195" spans="2:10" ht="15" x14ac:dyDescent="0.25">
      <c r="B195" s="152" t="s">
        <v>7</v>
      </c>
      <c r="C195" s="152" t="s">
        <v>451</v>
      </c>
      <c r="D195" s="152" t="s">
        <v>452</v>
      </c>
      <c r="E195" s="228" t="s">
        <v>453</v>
      </c>
      <c r="F195" s="228"/>
      <c r="G195" s="228"/>
      <c r="H195" s="228"/>
      <c r="I195" s="152" t="s">
        <v>183</v>
      </c>
      <c r="J195" s="152" t="s">
        <v>183</v>
      </c>
    </row>
    <row r="196" spans="2:10" ht="15" x14ac:dyDescent="0.25">
      <c r="B196" s="152" t="s">
        <v>8</v>
      </c>
      <c r="C196" s="152" t="s">
        <v>451</v>
      </c>
      <c r="D196" s="152" t="s">
        <v>452</v>
      </c>
      <c r="E196" s="228" t="s">
        <v>454</v>
      </c>
      <c r="F196" s="228"/>
      <c r="G196" s="228"/>
      <c r="H196" s="228"/>
      <c r="I196" s="152" t="s">
        <v>183</v>
      </c>
      <c r="J196" s="152" t="s">
        <v>183</v>
      </c>
    </row>
    <row r="197" spans="2:10" ht="15" x14ac:dyDescent="0.25">
      <c r="B197" s="152" t="s">
        <v>9</v>
      </c>
      <c r="C197" s="152" t="s">
        <v>451</v>
      </c>
      <c r="D197" s="152" t="s">
        <v>452</v>
      </c>
      <c r="E197" s="228" t="s">
        <v>455</v>
      </c>
      <c r="F197" s="228"/>
      <c r="G197" s="228"/>
      <c r="H197" s="228"/>
      <c r="I197" s="152" t="s">
        <v>183</v>
      </c>
      <c r="J197" s="152" t="s">
        <v>183</v>
      </c>
    </row>
    <row r="198" spans="2:10" ht="15" x14ac:dyDescent="0.25">
      <c r="B198" s="152" t="s">
        <v>385</v>
      </c>
      <c r="C198" s="152" t="s">
        <v>451</v>
      </c>
      <c r="D198" s="152" t="s">
        <v>452</v>
      </c>
      <c r="E198" s="228" t="s">
        <v>456</v>
      </c>
      <c r="F198" s="228"/>
      <c r="G198" s="228"/>
      <c r="H198" s="228"/>
      <c r="I198" s="152" t="s">
        <v>457</v>
      </c>
      <c r="J198" s="152" t="s">
        <v>458</v>
      </c>
    </row>
    <row r="199" spans="2:10" ht="15" x14ac:dyDescent="0.25">
      <c r="B199" s="152" t="s">
        <v>45</v>
      </c>
      <c r="C199" s="152" t="s">
        <v>451</v>
      </c>
      <c r="D199" s="152" t="s">
        <v>452</v>
      </c>
      <c r="E199" s="228" t="s">
        <v>459</v>
      </c>
      <c r="F199" s="228"/>
      <c r="G199" s="228"/>
      <c r="H199" s="228"/>
      <c r="I199" s="152" t="s">
        <v>272</v>
      </c>
      <c r="J199" s="152" t="s">
        <v>4</v>
      </c>
    </row>
    <row r="200" spans="2:10" ht="15" x14ac:dyDescent="0.25">
      <c r="B200" s="152" t="s">
        <v>388</v>
      </c>
      <c r="C200" s="152" t="s">
        <v>451</v>
      </c>
      <c r="D200" s="152" t="s">
        <v>452</v>
      </c>
      <c r="E200" s="228" t="s">
        <v>460</v>
      </c>
      <c r="F200" s="228"/>
      <c r="G200" s="228"/>
      <c r="H200" s="228"/>
      <c r="I200" s="152" t="s">
        <v>457</v>
      </c>
      <c r="J200" s="152" t="s">
        <v>461</v>
      </c>
    </row>
    <row r="201" spans="2:10" ht="15" x14ac:dyDescent="0.25">
      <c r="B201" s="152" t="s">
        <v>390</v>
      </c>
      <c r="C201" s="152" t="s">
        <v>451</v>
      </c>
      <c r="D201" s="152" t="s">
        <v>452</v>
      </c>
      <c r="E201" s="228" t="s">
        <v>462</v>
      </c>
      <c r="F201" s="228"/>
      <c r="G201" s="228"/>
      <c r="H201" s="228"/>
      <c r="I201" s="152" t="s">
        <v>183</v>
      </c>
      <c r="J201" s="152" t="s">
        <v>183</v>
      </c>
    </row>
    <row r="202" spans="2:10" ht="15" x14ac:dyDescent="0.25">
      <c r="B202" s="152" t="s">
        <v>390</v>
      </c>
      <c r="C202" s="152">
        <v>104</v>
      </c>
      <c r="D202" s="152" t="s">
        <v>183</v>
      </c>
      <c r="E202" s="228" t="s">
        <v>463</v>
      </c>
      <c r="F202" s="228"/>
      <c r="G202" s="228"/>
      <c r="H202" s="228"/>
      <c r="I202" s="152" t="s">
        <v>183</v>
      </c>
      <c r="J202" s="152" t="s">
        <v>183</v>
      </c>
    </row>
    <row r="203" spans="2:10" ht="15" x14ac:dyDescent="0.25">
      <c r="B203"/>
      <c r="C203"/>
      <c r="D203"/>
      <c r="E203"/>
      <c r="I203" s="147"/>
      <c r="J203" s="147"/>
    </row>
    <row r="204" spans="2:10" ht="15" x14ac:dyDescent="0.25">
      <c r="B204"/>
      <c r="C204"/>
      <c r="D204"/>
      <c r="E204"/>
      <c r="I204" s="147"/>
      <c r="J204" s="147"/>
    </row>
    <row r="205" spans="2:10" ht="15" x14ac:dyDescent="0.25">
      <c r="B205" s="146" t="s">
        <v>464</v>
      </c>
      <c r="C205" s="146"/>
      <c r="D205" s="146"/>
      <c r="E205" s="146"/>
      <c r="I205" s="149" t="s">
        <v>367</v>
      </c>
      <c r="J205" s="150"/>
    </row>
    <row r="206" spans="2:10" ht="15" x14ac:dyDescent="0.25">
      <c r="B206" s="151" t="s">
        <v>368</v>
      </c>
      <c r="C206" s="151" t="s">
        <v>449</v>
      </c>
      <c r="D206" s="151" t="s">
        <v>450</v>
      </c>
      <c r="E206" s="146"/>
      <c r="I206" s="149" t="s">
        <v>370</v>
      </c>
      <c r="J206" s="149" t="s">
        <v>371</v>
      </c>
    </row>
    <row r="207" spans="2:10" ht="15" x14ac:dyDescent="0.25">
      <c r="B207" s="153" t="s">
        <v>9</v>
      </c>
      <c r="C207" s="152">
        <v>108</v>
      </c>
      <c r="D207" s="152">
        <v>116</v>
      </c>
      <c r="E207" s="228" t="s">
        <v>465</v>
      </c>
      <c r="F207" s="228"/>
      <c r="G207" s="228"/>
      <c r="H207" s="228"/>
      <c r="I207" s="152" t="s">
        <v>183</v>
      </c>
      <c r="J207" s="152" t="s">
        <v>183</v>
      </c>
    </row>
    <row r="208" spans="2:10" ht="15" x14ac:dyDescent="0.25">
      <c r="B208" s="153" t="s">
        <v>10</v>
      </c>
      <c r="C208" s="152">
        <v>108</v>
      </c>
      <c r="D208" s="152">
        <v>116</v>
      </c>
      <c r="E208" s="228" t="s">
        <v>466</v>
      </c>
      <c r="F208" s="228"/>
      <c r="G208" s="228"/>
      <c r="H208" s="228"/>
      <c r="I208" s="152" t="s">
        <v>183</v>
      </c>
      <c r="J208" s="152" t="s">
        <v>183</v>
      </c>
    </row>
    <row r="209" spans="2:10" ht="15" x14ac:dyDescent="0.25">
      <c r="B209" s="153" t="s">
        <v>45</v>
      </c>
      <c r="C209" s="152">
        <v>108</v>
      </c>
      <c r="D209" s="152">
        <v>116</v>
      </c>
      <c r="E209" s="228" t="s">
        <v>467</v>
      </c>
      <c r="F209" s="228"/>
      <c r="G209" s="228"/>
      <c r="H209" s="228"/>
      <c r="I209" s="152" t="s">
        <v>183</v>
      </c>
      <c r="J209" s="152" t="s">
        <v>183</v>
      </c>
    </row>
    <row r="210" spans="2:10" ht="15" x14ac:dyDescent="0.25">
      <c r="B210" s="153" t="s">
        <v>388</v>
      </c>
      <c r="C210" s="152">
        <v>108</v>
      </c>
      <c r="D210" s="152">
        <v>116</v>
      </c>
      <c r="E210" s="228" t="s">
        <v>468</v>
      </c>
      <c r="F210" s="228"/>
      <c r="G210" s="228"/>
      <c r="H210" s="228"/>
      <c r="I210" s="152" t="s">
        <v>272</v>
      </c>
      <c r="J210" s="152" t="s">
        <v>4</v>
      </c>
    </row>
    <row r="211" spans="2:10" ht="15" x14ac:dyDescent="0.25">
      <c r="B211" s="153" t="s">
        <v>390</v>
      </c>
      <c r="C211" s="152">
        <v>108</v>
      </c>
      <c r="D211" s="152">
        <v>116</v>
      </c>
      <c r="E211" s="228" t="s">
        <v>469</v>
      </c>
      <c r="F211" s="228"/>
      <c r="G211" s="228"/>
      <c r="H211" s="228"/>
      <c r="I211" s="152" t="s">
        <v>183</v>
      </c>
      <c r="J211" s="152" t="s">
        <v>183</v>
      </c>
    </row>
    <row r="212" spans="2:10" ht="15" x14ac:dyDescent="0.25">
      <c r="B212"/>
      <c r="C212"/>
      <c r="D212"/>
      <c r="E212"/>
      <c r="F212" s="147"/>
      <c r="G212" s="147"/>
    </row>
  </sheetData>
  <sheetProtection selectLockedCells="1" selectUnlockedCells="1"/>
  <mergeCells count="56">
    <mergeCell ref="E158:H158"/>
    <mergeCell ref="E148:H148"/>
    <mergeCell ref="E149:H149"/>
    <mergeCell ref="E150:H150"/>
    <mergeCell ref="E151:H151"/>
    <mergeCell ref="E152:H152"/>
    <mergeCell ref="E153:H153"/>
    <mergeCell ref="E154:H154"/>
    <mergeCell ref="E155:H155"/>
    <mergeCell ref="E156:H156"/>
    <mergeCell ref="E157:H157"/>
    <mergeCell ref="E170:H170"/>
    <mergeCell ref="E159:H159"/>
    <mergeCell ref="E160:H160"/>
    <mergeCell ref="E161:H161"/>
    <mergeCell ref="E162:H162"/>
    <mergeCell ref="E163:H163"/>
    <mergeCell ref="E164:H164"/>
    <mergeCell ref="E165:H165"/>
    <mergeCell ref="E166:H166"/>
    <mergeCell ref="E167:H167"/>
    <mergeCell ref="E168:H168"/>
    <mergeCell ref="E169:H169"/>
    <mergeCell ref="E182:H182"/>
    <mergeCell ref="E171:H171"/>
    <mergeCell ref="E172:H172"/>
    <mergeCell ref="E173:H173"/>
    <mergeCell ref="E174:H174"/>
    <mergeCell ref="E175:H175"/>
    <mergeCell ref="E176:H176"/>
    <mergeCell ref="E177:H177"/>
    <mergeCell ref="E178:H178"/>
    <mergeCell ref="E179:H179"/>
    <mergeCell ref="E180:H180"/>
    <mergeCell ref="E181:H181"/>
    <mergeCell ref="E198:H198"/>
    <mergeCell ref="E183:H183"/>
    <mergeCell ref="E188:H188"/>
    <mergeCell ref="E189:H189"/>
    <mergeCell ref="E190:H190"/>
    <mergeCell ref="E191:H191"/>
    <mergeCell ref="E192:H192"/>
    <mergeCell ref="E193:H193"/>
    <mergeCell ref="E194:H194"/>
    <mergeCell ref="E195:H195"/>
    <mergeCell ref="E196:H196"/>
    <mergeCell ref="E197:H197"/>
    <mergeCell ref="E209:H209"/>
    <mergeCell ref="E210:H210"/>
    <mergeCell ref="E211:H211"/>
    <mergeCell ref="E199:H199"/>
    <mergeCell ref="E200:H200"/>
    <mergeCell ref="E201:H201"/>
    <mergeCell ref="E202:H202"/>
    <mergeCell ref="E207:H207"/>
    <mergeCell ref="E208:H208"/>
  </mergeCells>
  <pageMargins left="0.7" right="0.7" top="0.75" bottom="0.75" header="0.3" footer="0.3"/>
  <pageSetup paperSize="9" orientation="portrait" r:id="rId1"/>
  <ignoredErrors>
    <ignoredError sqref="V62 S62:T62 Y25 AA25 AC28" formula="1"/>
    <ignoredError sqref="C154 C155:C167 C168:C182"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DDEEABA5F22F4AB62B8F568C1CCD08" ma:contentTypeVersion="2" ma:contentTypeDescription="Een nieuw document maken." ma:contentTypeScope="" ma:versionID="6a7198a2fc36fdf7f87ebcdb912bdd88">
  <xsd:schema xmlns:xsd="http://www.w3.org/2001/XMLSchema" xmlns:xs="http://www.w3.org/2001/XMLSchema" xmlns:p="http://schemas.microsoft.com/office/2006/metadata/properties" xmlns:ns2="3393e30d-859a-4166-9575-6dbe002f407a" targetNamespace="http://schemas.microsoft.com/office/2006/metadata/properties" ma:root="true" ma:fieldsID="4f3adf4e090fad2a020eabfde30bf34d" ns2:_="">
    <xsd:import namespace="3393e30d-859a-4166-9575-6dbe002f407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93e30d-859a-4166-9575-6dbe002f407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3C14A0-C89C-49E0-BEA4-4FA18ECB7472}">
  <ds:schemaRefs>
    <ds:schemaRef ds:uri="http://schemas.microsoft.com/sharepoint/v3/contenttype/forms"/>
  </ds:schemaRefs>
</ds:datastoreItem>
</file>

<file path=customXml/itemProps2.xml><?xml version="1.0" encoding="utf-8"?>
<ds:datastoreItem xmlns:ds="http://schemas.openxmlformats.org/officeDocument/2006/customXml" ds:itemID="{9DBE8B26-CC6F-4278-A3D8-A50F2A0A0F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93e30d-859a-4166-9575-6dbe002f40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FAA849-C4F0-41CB-9F82-3994EE9D511F}">
  <ds:schemaRefs>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 ds:uri="http://purl.org/dc/terms/"/>
    <ds:schemaRef ds:uri="http://schemas.openxmlformats.org/package/2006/metadata/core-properties"/>
    <ds:schemaRef ds:uri="3393e30d-859a-4166-9575-6dbe002f407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Origin</vt:lpstr>
      <vt:lpstr>Destination</vt:lpstr>
      <vt:lpstr>Shipping</vt:lpstr>
      <vt:lpstr>Storage</vt:lpstr>
      <vt:lpstr>Insurance</vt:lpstr>
      <vt:lpstr>Europe</vt:lpstr>
      <vt:lpstr>Additionele kosten</vt:lpstr>
      <vt:lpstr>Calculatie</vt:lpstr>
    </vt:vector>
  </TitlesOfParts>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2020-09-15T13:30:05Z</dcterms:created>
  <dcterms:modified xsi:type="dcterms:W3CDTF">2024-04-04T15:08:15Z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0x01010097DDEEABA5F22F4AB62B8F568C1CCD08</vt:lpwstr>
  </property>
</Properties>
</file>