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Opdrachtgevers\Woerden\BVP RR&amp;I Woerden-Oudewater 2022\Voor aanbesteding\"/>
    </mc:Choice>
  </mc:AlternateContent>
  <xr:revisionPtr revIDLastSave="0" documentId="14_{67FD8864-7A39-43ED-9219-2902BF4A47F7}" xr6:coauthVersionLast="47" xr6:coauthVersionMax="47" xr10:uidLastSave="{00000000-0000-0000-0000-000000000000}"/>
  <bookViews>
    <workbookView xWindow="15252" yWindow="216" windowWidth="19452" windowHeight="18600" xr2:uid="{99EF16AA-98E9-4F38-A19C-39F4F89482A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8" i="1" l="1"/>
  <c r="I26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F50" i="1"/>
  <c r="I50" i="1" s="1"/>
  <c r="F49" i="1"/>
  <c r="I49" i="1" s="1"/>
  <c r="F48" i="1"/>
  <c r="I48" i="1" s="1"/>
  <c r="F47" i="1"/>
  <c r="I47" i="1" s="1"/>
  <c r="F46" i="1"/>
  <c r="I46" i="1" s="1"/>
  <c r="F45" i="1"/>
  <c r="I45" i="1" s="1"/>
  <c r="F44" i="1"/>
  <c r="I44" i="1" s="1"/>
  <c r="F43" i="1"/>
  <c r="I43" i="1" s="1"/>
  <c r="F42" i="1"/>
  <c r="I42" i="1" s="1"/>
  <c r="F41" i="1"/>
  <c r="I41" i="1" s="1"/>
  <c r="F40" i="1"/>
  <c r="I40" i="1" s="1"/>
  <c r="F39" i="1"/>
  <c r="I39" i="1" s="1"/>
  <c r="F38" i="1"/>
  <c r="F37" i="1"/>
  <c r="I37" i="1" s="1"/>
  <c r="F36" i="1"/>
  <c r="I36" i="1" s="1"/>
  <c r="F35" i="1"/>
  <c r="I35" i="1" s="1"/>
  <c r="F34" i="1"/>
  <c r="I34" i="1" s="1"/>
  <c r="F33" i="1"/>
  <c r="I33" i="1" s="1"/>
  <c r="F32" i="1"/>
  <c r="I32" i="1" s="1"/>
  <c r="F31" i="1"/>
  <c r="I31" i="1" s="1"/>
  <c r="F30" i="1"/>
  <c r="I30" i="1" s="1"/>
  <c r="F29" i="1"/>
  <c r="I29" i="1" s="1"/>
  <c r="F28" i="1"/>
  <c r="I28" i="1" s="1"/>
  <c r="F27" i="1"/>
  <c r="I27" i="1" s="1"/>
  <c r="F26" i="1"/>
  <c r="F25" i="1"/>
  <c r="I25" i="1" s="1"/>
  <c r="F24" i="1"/>
  <c r="I24" i="1" s="1"/>
  <c r="F23" i="1"/>
  <c r="I23" i="1" s="1"/>
  <c r="F22" i="1"/>
  <c r="I22" i="1" s="1"/>
  <c r="F21" i="1"/>
  <c r="I21" i="1" s="1"/>
  <c r="F20" i="1"/>
  <c r="I20" i="1" s="1"/>
  <c r="F19" i="1"/>
  <c r="I19" i="1" s="1"/>
  <c r="F18" i="1"/>
  <c r="I18" i="1" s="1"/>
  <c r="F17" i="1"/>
  <c r="I17" i="1" s="1"/>
  <c r="F16" i="1"/>
  <c r="I16" i="1" s="1"/>
  <c r="H16" i="1"/>
  <c r="D51" i="1"/>
  <c r="E51" i="1"/>
  <c r="D83" i="1"/>
  <c r="B83" i="1"/>
  <c r="C83" i="1" s="1"/>
  <c r="D82" i="1"/>
  <c r="B82" i="1"/>
  <c r="C82" i="1" s="1"/>
  <c r="D81" i="1"/>
  <c r="B81" i="1"/>
  <c r="C81" i="1" s="1"/>
  <c r="D80" i="1"/>
  <c r="B80" i="1"/>
  <c r="C80" i="1" s="1"/>
  <c r="D79" i="1"/>
  <c r="B79" i="1"/>
  <c r="C79" i="1" s="1"/>
  <c r="D78" i="1"/>
  <c r="B78" i="1"/>
  <c r="C78" i="1" s="1"/>
  <c r="D77" i="1"/>
  <c r="B77" i="1"/>
  <c r="C77" i="1" s="1"/>
  <c r="D76" i="1"/>
  <c r="B76" i="1"/>
  <c r="C76" i="1" s="1"/>
  <c r="D75" i="1"/>
  <c r="B75" i="1"/>
  <c r="C75" i="1" s="1"/>
  <c r="D74" i="1"/>
  <c r="B74" i="1"/>
  <c r="C74" i="1" s="1"/>
  <c r="D73" i="1"/>
  <c r="B73" i="1"/>
  <c r="C73" i="1" s="1"/>
  <c r="D71" i="1"/>
  <c r="E67" i="1"/>
  <c r="H51" i="1" l="1"/>
  <c r="I53" i="1"/>
  <c r="E73" i="1"/>
  <c r="E80" i="1"/>
  <c r="E81" i="1"/>
  <c r="E78" i="1"/>
  <c r="E79" i="1"/>
  <c r="E74" i="1"/>
  <c r="E76" i="1"/>
  <c r="E75" i="1"/>
  <c r="E82" i="1"/>
  <c r="E77" i="1"/>
  <c r="E83" i="1"/>
  <c r="G75" i="1" l="1"/>
  <c r="F75" i="1"/>
  <c r="G78" i="1"/>
  <c r="F78" i="1"/>
  <c r="G77" i="1"/>
  <c r="F77" i="1"/>
  <c r="G81" i="1"/>
  <c r="F81" i="1"/>
  <c r="G82" i="1"/>
  <c r="F82" i="1"/>
  <c r="G76" i="1"/>
  <c r="F76" i="1"/>
  <c r="G74" i="1"/>
  <c r="F74" i="1"/>
  <c r="G80" i="1"/>
  <c r="F80" i="1"/>
  <c r="G83" i="1"/>
  <c r="F83" i="1"/>
  <c r="G79" i="1"/>
  <c r="F79" i="1"/>
  <c r="G73" i="1"/>
  <c r="F73" i="1"/>
  <c r="F51" i="1" l="1"/>
  <c r="H52" i="1" s="1"/>
  <c r="F52" i="1" l="1"/>
  <c r="F53" i="1" s="1"/>
  <c r="L53" i="1"/>
  <c r="A71" i="1" l="1"/>
  <c r="B71" i="1" s="1"/>
  <c r="C71" i="1" s="1"/>
  <c r="E71" i="1" s="1"/>
  <c r="G71" i="1" s="1"/>
  <c r="F71" i="1" l="1"/>
</calcChain>
</file>

<file path=xl/sharedStrings.xml><?xml version="1.0" encoding="utf-8"?>
<sst xmlns="http://schemas.openxmlformats.org/spreadsheetml/2006/main" count="37" uniqueCount="37">
  <si>
    <t>Referentietabel</t>
  </si>
  <si>
    <t>Inschrijver:</t>
  </si>
  <si>
    <t>Naam gemandateerde functionaris:</t>
  </si>
  <si>
    <t xml:space="preserve">Paraaf gemandateerde functionaris: </t>
  </si>
  <si>
    <t>Datum ondertekening:</t>
  </si>
  <si>
    <t>KENTEKEN VOERTUIG</t>
  </si>
  <si>
    <t>OMSCHRIJVING  VOERTUIG</t>
  </si>
  <si>
    <t>TOTALE INZET IN UREN</t>
  </si>
  <si>
    <t>VERMOGEN IN KW OP KENTEKEN</t>
  </si>
  <si>
    <t>GEMIDDELDE WEGING EMISSIEKLASSE:</t>
  </si>
  <si>
    <t>GEMIDDELDEN:</t>
  </si>
  <si>
    <t>KWALITEITSWAARDE:</t>
  </si>
  <si>
    <t xml:space="preserve">Berekening kwalitietswaarde </t>
  </si>
  <si>
    <t>R</t>
  </si>
  <si>
    <t>Mx</t>
  </si>
  <si>
    <t>My</t>
  </si>
  <si>
    <t>KW max</t>
  </si>
  <si>
    <t>gele cel invullen</t>
  </si>
  <si>
    <t>Weging *</t>
  </si>
  <si>
    <t>C1</t>
  </si>
  <si>
    <t>C2</t>
  </si>
  <si>
    <t>C3</t>
  </si>
  <si>
    <t>y1</t>
  </si>
  <si>
    <t>y2</t>
  </si>
  <si>
    <t>KW</t>
  </si>
  <si>
    <t>uren of km</t>
  </si>
  <si>
    <t>KWh</t>
  </si>
  <si>
    <t>controle cel</t>
  </si>
  <si>
    <t xml:space="preserve">Bijlage 11 Invulblad reductie emissies. </t>
  </si>
  <si>
    <t>Maximale kwaliteitswaarde:</t>
  </si>
  <si>
    <t>EURO 5, Stage 3B of Tier 4i ongeacht energiedrager</t>
  </si>
  <si>
    <t>Euro 6, of Tier 4p of Fase ongeacht energiedrager</t>
  </si>
  <si>
    <t>Elektriciteit of waterstof als energiedrager</t>
  </si>
  <si>
    <t xml:space="preserve">Weging </t>
  </si>
  <si>
    <t>WEGING; zie Referentie- tabel.</t>
  </si>
  <si>
    <t>Emissieklasse voertuigmotoren in combinatie met energiedrager.</t>
  </si>
  <si>
    <t>Euro 6 + HVO 100 als energiedrager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</si>
</sst>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,##0.00_ ;\-#,##0.00\ "/>
    <numFmt numFmtId="165" formatCode="#,##0.000_ ;\-#,##0.0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22"/>
      <color theme="1"/>
      <name val="Vladimir Script"/>
      <family val="4"/>
    </font>
    <font>
      <sz val="10"/>
      <name val="Arial"/>
      <family val="2"/>
    </font>
    <font>
      <sz val="12"/>
      <name val="Arial"/>
      <family val="2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/>
    <xf numFmtId="0" fontId="0" fillId="0" borderId="2" xfId="0" applyBorder="1"/>
    <xf numFmtId="0" fontId="0" fillId="0" borderId="3" xfId="0" applyBorder="1"/>
    <xf numFmtId="1" fontId="0" fillId="0" borderId="4" xfId="0" applyNumberFormat="1" applyBorder="1"/>
    <xf numFmtId="0" fontId="4" fillId="0" borderId="0" xfId="0" applyFont="1"/>
    <xf numFmtId="0" fontId="4" fillId="0" borderId="0" xfId="0" applyFont="1" applyAlignment="1">
      <alignment horizontal="left"/>
    </xf>
    <xf numFmtId="9" fontId="4" fillId="0" borderId="0" xfId="0" applyNumberFormat="1" applyFont="1"/>
    <xf numFmtId="44" fontId="0" fillId="0" borderId="0" xfId="1" applyFont="1"/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1" fontId="0" fillId="0" borderId="0" xfId="0" applyNumberFormat="1"/>
    <xf numFmtId="0" fontId="6" fillId="0" borderId="4" xfId="0" applyFont="1" applyBorder="1" applyAlignment="1">
      <alignment horizontal="center"/>
    </xf>
    <xf numFmtId="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1" fontId="6" fillId="2" borderId="4" xfId="2" applyNumberFormat="1" applyFont="1" applyFill="1" applyBorder="1" applyAlignment="1">
      <alignment horizontal="center"/>
    </xf>
    <xf numFmtId="44" fontId="6" fillId="2" borderId="4" xfId="1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9" fontId="6" fillId="0" borderId="0" xfId="0" applyNumberFormat="1" applyFont="1" applyAlignment="1">
      <alignment horizontal="center"/>
    </xf>
    <xf numFmtId="44" fontId="0" fillId="0" borderId="0" xfId="0" applyNumberFormat="1"/>
    <xf numFmtId="0" fontId="0" fillId="0" borderId="0" xfId="0" applyAlignment="1">
      <alignment horizontal="center"/>
    </xf>
    <xf numFmtId="44" fontId="0" fillId="0" borderId="9" xfId="1" applyFont="1" applyBorder="1"/>
    <xf numFmtId="44" fontId="2" fillId="3" borderId="4" xfId="1" applyFont="1" applyFill="1" applyBorder="1" applyProtection="1">
      <protection hidden="1"/>
    </xf>
    <xf numFmtId="0" fontId="0" fillId="3" borderId="4" xfId="0" applyFill="1" applyBorder="1"/>
    <xf numFmtId="165" fontId="0" fillId="0" borderId="0" xfId="0" applyNumberFormat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0" fillId="2" borderId="4" xfId="0" applyFill="1" applyBorder="1" applyAlignment="1">
      <alignment horizontal="left"/>
    </xf>
    <xf numFmtId="0" fontId="5" fillId="2" borderId="4" xfId="0" applyFont="1" applyFill="1" applyBorder="1" applyAlignment="1">
      <alignment horizontal="center" vertical="center"/>
    </xf>
    <xf numFmtId="15" fontId="0" fillId="2" borderId="4" xfId="0" applyNumberForma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0" fillId="0" borderId="4" xfId="0" applyFont="1" applyBorder="1" applyAlignment="1">
      <alignment horizontal="right" wrapText="1"/>
    </xf>
    <xf numFmtId="0" fontId="0" fillId="2" borderId="1" xfId="0" applyFill="1" applyBorder="1"/>
    <xf numFmtId="0" fontId="0" fillId="3" borderId="1" xfId="0" applyFill="1" applyBorder="1"/>
    <xf numFmtId="0" fontId="0" fillId="0" borderId="8" xfId="0" applyFill="1" applyBorder="1"/>
    <xf numFmtId="165" fontId="1" fillId="0" borderId="8" xfId="1" applyNumberFormat="1" applyFont="1" applyFill="1" applyBorder="1" applyProtection="1">
      <protection hidden="1"/>
    </xf>
    <xf numFmtId="0" fontId="2" fillId="0" borderId="0" xfId="0" applyFont="1" applyBorder="1" applyAlignment="1">
      <alignment horizontal="center" vertical="center" wrapText="1"/>
    </xf>
    <xf numFmtId="164" fontId="8" fillId="0" borderId="8" xfId="1" applyNumberFormat="1" applyFont="1" applyFill="1" applyBorder="1" applyProtection="1">
      <protection hidden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Verloop kwaliteitswaarde</a:t>
            </a:r>
            <a:r>
              <a:rPr lang="nl-NL" baseline="0"/>
              <a:t> reductie emissie voertuigen</a:t>
            </a:r>
            <a:endParaRPr lang="nl-N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Blad1!$A$73:$A$83</c:f>
            </c:multiLvlStrRef>
          </c:cat>
          <c:val>
            <c:numRef>
              <c:f>Blad1!$G$73:$G$83</c:f>
            </c:numRef>
          </c:val>
          <c:smooth val="0"/>
          <c:extLst>
            <c:ext xmlns:c16="http://schemas.microsoft.com/office/drawing/2014/chart" uri="{C3380CC4-5D6E-409C-BE32-E72D297353CC}">
              <c16:uniqueId val="{00000000-AF41-42EA-8A26-C575F0B63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3929264"/>
        <c:axId val="623930512"/>
      </c:lineChart>
      <c:catAx>
        <c:axId val="623929264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Gewogen gemiddelde weging emissieklasse volgens opgave.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23930512"/>
        <c:crosses val="autoZero"/>
        <c:auto val="1"/>
        <c:lblAlgn val="ctr"/>
        <c:lblOffset val="100"/>
        <c:noMultiLvlLbl val="0"/>
      </c:catAx>
      <c:valAx>
        <c:axId val="623930512"/>
        <c:scaling>
          <c:orientation val="minMax"/>
        </c:scaling>
        <c:delete val="0"/>
        <c:axPos val="l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Kwaliteitswaarde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623929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331470</xdr:colOff>
      <xdr:row>86</xdr:row>
      <xdr:rowOff>19050</xdr:rowOff>
    </xdr:from>
    <xdr:to>
      <xdr:col>5</xdr:col>
      <xdr:colOff>742950</xdr:colOff>
      <xdr:row>113</xdr:row>
      <xdr:rowOff>91440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998FCF14-D4E7-6BBF-0B2C-F21EAF9E84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E97BD-D310-40F3-A1A3-FBB13F9E1D51}">
  <dimension ref="A1:L116"/>
  <sheetViews>
    <sheetView tabSelected="1" workbookViewId="0">
      <selection activeCell="A7" sqref="A7:C7"/>
    </sheetView>
  </sheetViews>
  <sheetFormatPr defaultRowHeight="14.4" x14ac:dyDescent="0.3"/>
  <cols>
    <col min="1" max="1" width="11.6640625" customWidth="1"/>
    <col min="2" max="2" width="30" customWidth="1"/>
    <col min="3" max="3" width="10.109375" customWidth="1"/>
    <col min="4" max="4" width="12.33203125" customWidth="1"/>
    <col min="5" max="5" width="10.88671875" customWidth="1"/>
    <col min="6" max="6" width="15.21875" customWidth="1"/>
    <col min="7" max="7" width="16.109375" bestFit="1" customWidth="1"/>
    <col min="8" max="10" width="8.88671875" hidden="1" customWidth="1"/>
    <col min="12" max="12" width="0" hidden="1" customWidth="1"/>
  </cols>
  <sheetData>
    <row r="1" spans="1:9" ht="21" x14ac:dyDescent="0.4">
      <c r="A1" s="1" t="s">
        <v>28</v>
      </c>
    </row>
    <row r="4" spans="1:9" x14ac:dyDescent="0.3">
      <c r="A4" s="37" t="s">
        <v>0</v>
      </c>
      <c r="B4" s="38"/>
      <c r="C4" s="38"/>
      <c r="D4" s="39"/>
      <c r="E4" s="12"/>
    </row>
    <row r="5" spans="1:9" ht="40.799999999999997" customHeight="1" x14ac:dyDescent="0.3">
      <c r="A5" s="58" t="s">
        <v>35</v>
      </c>
      <c r="B5" s="59"/>
      <c r="C5" s="60"/>
      <c r="D5" s="57" t="s">
        <v>33</v>
      </c>
    </row>
    <row r="6" spans="1:9" x14ac:dyDescent="0.3">
      <c r="A6" s="49" t="s">
        <v>30</v>
      </c>
      <c r="B6" s="2"/>
      <c r="C6" s="3"/>
      <c r="D6" s="50">
        <v>0</v>
      </c>
    </row>
    <row r="7" spans="1:9" x14ac:dyDescent="0.3">
      <c r="A7" s="34" t="s">
        <v>31</v>
      </c>
      <c r="B7" s="34"/>
      <c r="C7" s="34"/>
      <c r="D7" s="4">
        <v>3</v>
      </c>
      <c r="E7" s="13"/>
    </row>
    <row r="8" spans="1:9" x14ac:dyDescent="0.3">
      <c r="A8" s="34" t="s">
        <v>36</v>
      </c>
      <c r="B8" s="34"/>
      <c r="C8" s="34"/>
      <c r="D8" s="4">
        <v>7</v>
      </c>
      <c r="E8" s="13"/>
    </row>
    <row r="9" spans="1:9" x14ac:dyDescent="0.3">
      <c r="A9" s="44" t="s">
        <v>32</v>
      </c>
      <c r="B9" s="45"/>
      <c r="C9" s="46"/>
      <c r="D9" s="4">
        <v>10</v>
      </c>
      <c r="E9" s="13"/>
    </row>
    <row r="10" spans="1:9" x14ac:dyDescent="0.3">
      <c r="A10" s="5"/>
      <c r="B10" s="6"/>
      <c r="C10" s="6"/>
      <c r="D10" s="7"/>
      <c r="E10" s="7"/>
    </row>
    <row r="11" spans="1:9" x14ac:dyDescent="0.3">
      <c r="A11" t="s">
        <v>29</v>
      </c>
      <c r="D11" s="8">
        <v>180000</v>
      </c>
    </row>
    <row r="13" spans="1:9" ht="43.2" customHeight="1" x14ac:dyDescent="0.3">
      <c r="A13" s="35" t="s">
        <v>5</v>
      </c>
      <c r="B13" s="47" t="s">
        <v>6</v>
      </c>
      <c r="C13" s="35" t="s">
        <v>34</v>
      </c>
      <c r="D13" s="35" t="s">
        <v>8</v>
      </c>
      <c r="E13" s="35" t="s">
        <v>7</v>
      </c>
      <c r="F13" s="55"/>
    </row>
    <row r="14" spans="1:9" ht="30.6" customHeight="1" x14ac:dyDescent="0.3">
      <c r="A14" s="36"/>
      <c r="B14" s="48"/>
      <c r="C14" s="36"/>
      <c r="D14" s="36"/>
      <c r="E14" s="36"/>
      <c r="F14" s="55"/>
    </row>
    <row r="15" spans="1:9" x14ac:dyDescent="0.3">
      <c r="H15" t="s">
        <v>26</v>
      </c>
      <c r="I15" t="s">
        <v>27</v>
      </c>
    </row>
    <row r="16" spans="1:9" x14ac:dyDescent="0.3">
      <c r="A16" s="9"/>
      <c r="B16" s="9"/>
      <c r="C16" s="10"/>
      <c r="D16" s="9"/>
      <c r="E16" s="51"/>
      <c r="F16" s="56" t="str">
        <f>IF(OR(A16="",B16="",C16="",D16="",E16=""),"",IF(AND(C16&lt;&gt;0,C16&lt;&gt;3,C16&lt;&gt;7,C16&lt;&gt;10),"Onjuiste weging",C16*D16*E16))</f>
        <v/>
      </c>
      <c r="H16">
        <f>IF(AND(C16&lt;&gt;0,C16&lt;&gt;3,C16&lt;&gt;7,C16&lt;&gt;10),0,D16*E16)</f>
        <v>0</v>
      </c>
      <c r="I16">
        <f>IF(F16="onjuiste weging",1,0)</f>
        <v>0</v>
      </c>
    </row>
    <row r="17" spans="1:9" x14ac:dyDescent="0.3">
      <c r="A17" s="9"/>
      <c r="B17" s="9"/>
      <c r="C17" s="10"/>
      <c r="D17" s="9"/>
      <c r="E17" s="51"/>
      <c r="F17" s="56" t="str">
        <f t="shared" ref="F17:F50" si="0">IF(OR(A17="",B17="",C17="",D17="",E17=""),"",IF(AND(C17&lt;&gt;0,C17&lt;&gt;3,C17&lt;&gt;7,C17&lt;&gt;10),"Onjuiste weging",C17*D17*E17))</f>
        <v/>
      </c>
      <c r="H17">
        <f t="shared" ref="H17:H50" si="1">IF(AND(C17&lt;&gt;0,C17&lt;&gt;3,C17&lt;&gt;7,C17&lt;&gt;10),0,D17*E17)</f>
        <v>0</v>
      </c>
      <c r="I17">
        <f t="shared" ref="I17:I50" si="2">IF(F17="onjuiste weging",1,0)</f>
        <v>0</v>
      </c>
    </row>
    <row r="18" spans="1:9" x14ac:dyDescent="0.3">
      <c r="A18" s="9"/>
      <c r="B18" s="9"/>
      <c r="C18" s="10"/>
      <c r="D18" s="9"/>
      <c r="E18" s="51"/>
      <c r="F18" s="56" t="str">
        <f t="shared" si="0"/>
        <v/>
      </c>
      <c r="H18">
        <f t="shared" si="1"/>
        <v>0</v>
      </c>
      <c r="I18">
        <f t="shared" si="2"/>
        <v>0</v>
      </c>
    </row>
    <row r="19" spans="1:9" x14ac:dyDescent="0.3">
      <c r="A19" s="9"/>
      <c r="B19" s="9"/>
      <c r="C19" s="10"/>
      <c r="D19" s="9"/>
      <c r="E19" s="51"/>
      <c r="F19" s="56" t="str">
        <f t="shared" si="0"/>
        <v/>
      </c>
      <c r="H19">
        <f t="shared" si="1"/>
        <v>0</v>
      </c>
      <c r="I19">
        <f t="shared" si="2"/>
        <v>0</v>
      </c>
    </row>
    <row r="20" spans="1:9" x14ac:dyDescent="0.3">
      <c r="A20" s="9"/>
      <c r="B20" s="9"/>
      <c r="C20" s="10"/>
      <c r="D20" s="9"/>
      <c r="E20" s="51"/>
      <c r="F20" s="56" t="str">
        <f t="shared" si="0"/>
        <v/>
      </c>
      <c r="H20">
        <f t="shared" si="1"/>
        <v>0</v>
      </c>
      <c r="I20">
        <f t="shared" si="2"/>
        <v>0</v>
      </c>
    </row>
    <row r="21" spans="1:9" x14ac:dyDescent="0.3">
      <c r="A21" s="9"/>
      <c r="B21" s="9"/>
      <c r="C21" s="10"/>
      <c r="D21" s="9"/>
      <c r="E21" s="51"/>
      <c r="F21" s="56" t="str">
        <f t="shared" si="0"/>
        <v/>
      </c>
      <c r="H21">
        <f t="shared" si="1"/>
        <v>0</v>
      </c>
      <c r="I21">
        <f t="shared" si="2"/>
        <v>0</v>
      </c>
    </row>
    <row r="22" spans="1:9" x14ac:dyDescent="0.3">
      <c r="A22" s="9"/>
      <c r="B22" s="9"/>
      <c r="C22" s="10"/>
      <c r="D22" s="9"/>
      <c r="E22" s="51"/>
      <c r="F22" s="56" t="str">
        <f t="shared" si="0"/>
        <v/>
      </c>
      <c r="H22">
        <f t="shared" si="1"/>
        <v>0</v>
      </c>
      <c r="I22">
        <f t="shared" si="2"/>
        <v>0</v>
      </c>
    </row>
    <row r="23" spans="1:9" x14ac:dyDescent="0.3">
      <c r="A23" s="9"/>
      <c r="B23" s="9"/>
      <c r="C23" s="10"/>
      <c r="D23" s="9"/>
      <c r="E23" s="51"/>
      <c r="F23" s="56" t="str">
        <f t="shared" si="0"/>
        <v/>
      </c>
      <c r="H23">
        <f t="shared" si="1"/>
        <v>0</v>
      </c>
      <c r="I23">
        <f t="shared" si="2"/>
        <v>0</v>
      </c>
    </row>
    <row r="24" spans="1:9" x14ac:dyDescent="0.3">
      <c r="A24" s="9"/>
      <c r="B24" s="9"/>
      <c r="C24" s="10"/>
      <c r="D24" s="9"/>
      <c r="E24" s="51"/>
      <c r="F24" s="56" t="str">
        <f t="shared" si="0"/>
        <v/>
      </c>
      <c r="H24">
        <f t="shared" si="1"/>
        <v>0</v>
      </c>
      <c r="I24">
        <f t="shared" si="2"/>
        <v>0</v>
      </c>
    </row>
    <row r="25" spans="1:9" x14ac:dyDescent="0.3">
      <c r="A25" s="9"/>
      <c r="B25" s="9"/>
      <c r="C25" s="10"/>
      <c r="D25" s="9"/>
      <c r="E25" s="51"/>
      <c r="F25" s="56" t="str">
        <f t="shared" si="0"/>
        <v/>
      </c>
      <c r="H25">
        <f t="shared" si="1"/>
        <v>0</v>
      </c>
      <c r="I25">
        <f t="shared" si="2"/>
        <v>0</v>
      </c>
    </row>
    <row r="26" spans="1:9" x14ac:dyDescent="0.3">
      <c r="A26" s="9"/>
      <c r="B26" s="9"/>
      <c r="C26" s="10"/>
      <c r="D26" s="9"/>
      <c r="E26" s="51"/>
      <c r="F26" s="56" t="str">
        <f t="shared" si="0"/>
        <v/>
      </c>
      <c r="H26">
        <f t="shared" si="1"/>
        <v>0</v>
      </c>
      <c r="I26">
        <f t="shared" si="2"/>
        <v>0</v>
      </c>
    </row>
    <row r="27" spans="1:9" x14ac:dyDescent="0.3">
      <c r="A27" s="9"/>
      <c r="B27" s="9"/>
      <c r="C27" s="10"/>
      <c r="D27" s="9"/>
      <c r="E27" s="51"/>
      <c r="F27" s="56" t="str">
        <f t="shared" si="0"/>
        <v/>
      </c>
      <c r="H27">
        <f t="shared" si="1"/>
        <v>0</v>
      </c>
      <c r="I27">
        <f t="shared" si="2"/>
        <v>0</v>
      </c>
    </row>
    <row r="28" spans="1:9" x14ac:dyDescent="0.3">
      <c r="A28" s="9"/>
      <c r="B28" s="9"/>
      <c r="C28" s="10"/>
      <c r="D28" s="9"/>
      <c r="E28" s="51"/>
      <c r="F28" s="56" t="str">
        <f t="shared" si="0"/>
        <v/>
      </c>
      <c r="H28">
        <f t="shared" si="1"/>
        <v>0</v>
      </c>
      <c r="I28">
        <f t="shared" si="2"/>
        <v>0</v>
      </c>
    </row>
    <row r="29" spans="1:9" x14ac:dyDescent="0.3">
      <c r="A29" s="9"/>
      <c r="B29" s="9"/>
      <c r="C29" s="10"/>
      <c r="D29" s="9"/>
      <c r="E29" s="51"/>
      <c r="F29" s="56" t="str">
        <f t="shared" si="0"/>
        <v/>
      </c>
      <c r="H29">
        <f t="shared" si="1"/>
        <v>0</v>
      </c>
      <c r="I29">
        <f t="shared" si="2"/>
        <v>0</v>
      </c>
    </row>
    <row r="30" spans="1:9" x14ac:dyDescent="0.3">
      <c r="A30" s="9"/>
      <c r="B30" s="9"/>
      <c r="C30" s="10"/>
      <c r="D30" s="9"/>
      <c r="E30" s="51"/>
      <c r="F30" s="56" t="str">
        <f t="shared" si="0"/>
        <v/>
      </c>
      <c r="H30">
        <f t="shared" si="1"/>
        <v>0</v>
      </c>
      <c r="I30">
        <f t="shared" si="2"/>
        <v>0</v>
      </c>
    </row>
    <row r="31" spans="1:9" x14ac:dyDescent="0.3">
      <c r="A31" s="9"/>
      <c r="B31" s="9"/>
      <c r="C31" s="10"/>
      <c r="D31" s="9"/>
      <c r="E31" s="51"/>
      <c r="F31" s="56" t="str">
        <f t="shared" si="0"/>
        <v/>
      </c>
      <c r="H31">
        <f t="shared" si="1"/>
        <v>0</v>
      </c>
      <c r="I31">
        <f t="shared" si="2"/>
        <v>0</v>
      </c>
    </row>
    <row r="32" spans="1:9" x14ac:dyDescent="0.3">
      <c r="A32" s="9"/>
      <c r="B32" s="9"/>
      <c r="C32" s="10"/>
      <c r="D32" s="9"/>
      <c r="E32" s="51"/>
      <c r="F32" s="56" t="str">
        <f t="shared" si="0"/>
        <v/>
      </c>
      <c r="H32">
        <f t="shared" si="1"/>
        <v>0</v>
      </c>
      <c r="I32">
        <f t="shared" si="2"/>
        <v>0</v>
      </c>
    </row>
    <row r="33" spans="1:9" x14ac:dyDescent="0.3">
      <c r="A33" s="9"/>
      <c r="B33" s="9"/>
      <c r="C33" s="10"/>
      <c r="D33" s="9"/>
      <c r="E33" s="51"/>
      <c r="F33" s="56" t="str">
        <f t="shared" si="0"/>
        <v/>
      </c>
      <c r="H33">
        <f t="shared" si="1"/>
        <v>0</v>
      </c>
      <c r="I33">
        <f t="shared" si="2"/>
        <v>0</v>
      </c>
    </row>
    <row r="34" spans="1:9" x14ac:dyDescent="0.3">
      <c r="A34" s="9"/>
      <c r="B34" s="9"/>
      <c r="C34" s="10"/>
      <c r="D34" s="9"/>
      <c r="E34" s="51"/>
      <c r="F34" s="56" t="str">
        <f t="shared" si="0"/>
        <v/>
      </c>
      <c r="H34">
        <f t="shared" si="1"/>
        <v>0</v>
      </c>
      <c r="I34">
        <f t="shared" si="2"/>
        <v>0</v>
      </c>
    </row>
    <row r="35" spans="1:9" x14ac:dyDescent="0.3">
      <c r="A35" s="9"/>
      <c r="B35" s="9"/>
      <c r="C35" s="10"/>
      <c r="D35" s="9"/>
      <c r="E35" s="51"/>
      <c r="F35" s="56" t="str">
        <f t="shared" si="0"/>
        <v/>
      </c>
      <c r="H35">
        <f t="shared" si="1"/>
        <v>0</v>
      </c>
      <c r="I35">
        <f t="shared" si="2"/>
        <v>0</v>
      </c>
    </row>
    <row r="36" spans="1:9" x14ac:dyDescent="0.3">
      <c r="A36" s="9"/>
      <c r="B36" s="9"/>
      <c r="C36" s="10"/>
      <c r="D36" s="9"/>
      <c r="E36" s="51"/>
      <c r="F36" s="56" t="str">
        <f t="shared" si="0"/>
        <v/>
      </c>
      <c r="H36">
        <f t="shared" si="1"/>
        <v>0</v>
      </c>
      <c r="I36">
        <f t="shared" si="2"/>
        <v>0</v>
      </c>
    </row>
    <row r="37" spans="1:9" x14ac:dyDescent="0.3">
      <c r="A37" s="9"/>
      <c r="B37" s="9"/>
      <c r="C37" s="10"/>
      <c r="D37" s="9"/>
      <c r="E37" s="51"/>
      <c r="F37" s="56" t="str">
        <f t="shared" si="0"/>
        <v/>
      </c>
      <c r="H37">
        <f t="shared" si="1"/>
        <v>0</v>
      </c>
      <c r="I37">
        <f t="shared" si="2"/>
        <v>0</v>
      </c>
    </row>
    <row r="38" spans="1:9" x14ac:dyDescent="0.3">
      <c r="A38" s="9"/>
      <c r="B38" s="9"/>
      <c r="C38" s="10"/>
      <c r="D38" s="9"/>
      <c r="E38" s="51"/>
      <c r="F38" s="56" t="str">
        <f t="shared" si="0"/>
        <v/>
      </c>
      <c r="H38">
        <f t="shared" si="1"/>
        <v>0</v>
      </c>
      <c r="I38">
        <f t="shared" si="2"/>
        <v>0</v>
      </c>
    </row>
    <row r="39" spans="1:9" x14ac:dyDescent="0.3">
      <c r="A39" s="9"/>
      <c r="B39" s="9"/>
      <c r="C39" s="10"/>
      <c r="D39" s="9"/>
      <c r="E39" s="51"/>
      <c r="F39" s="56" t="str">
        <f t="shared" si="0"/>
        <v/>
      </c>
      <c r="H39">
        <f t="shared" si="1"/>
        <v>0</v>
      </c>
      <c r="I39">
        <f t="shared" si="2"/>
        <v>0</v>
      </c>
    </row>
    <row r="40" spans="1:9" x14ac:dyDescent="0.3">
      <c r="A40" s="9"/>
      <c r="B40" s="9"/>
      <c r="C40" s="10"/>
      <c r="D40" s="9"/>
      <c r="E40" s="51"/>
      <c r="F40" s="56" t="str">
        <f t="shared" si="0"/>
        <v/>
      </c>
      <c r="H40">
        <f t="shared" si="1"/>
        <v>0</v>
      </c>
      <c r="I40">
        <f t="shared" si="2"/>
        <v>0</v>
      </c>
    </row>
    <row r="41" spans="1:9" x14ac:dyDescent="0.3">
      <c r="A41" s="9"/>
      <c r="B41" s="9"/>
      <c r="C41" s="10"/>
      <c r="D41" s="9"/>
      <c r="E41" s="51"/>
      <c r="F41" s="56" t="str">
        <f t="shared" si="0"/>
        <v/>
      </c>
      <c r="H41">
        <f t="shared" si="1"/>
        <v>0</v>
      </c>
      <c r="I41">
        <f t="shared" si="2"/>
        <v>0</v>
      </c>
    </row>
    <row r="42" spans="1:9" x14ac:dyDescent="0.3">
      <c r="A42" s="9"/>
      <c r="B42" s="9"/>
      <c r="C42" s="10"/>
      <c r="D42" s="9"/>
      <c r="E42" s="51"/>
      <c r="F42" s="56" t="str">
        <f t="shared" si="0"/>
        <v/>
      </c>
      <c r="H42">
        <f t="shared" si="1"/>
        <v>0</v>
      </c>
      <c r="I42">
        <f t="shared" si="2"/>
        <v>0</v>
      </c>
    </row>
    <row r="43" spans="1:9" x14ac:dyDescent="0.3">
      <c r="A43" s="9"/>
      <c r="B43" s="9"/>
      <c r="C43" s="10"/>
      <c r="D43" s="9"/>
      <c r="E43" s="51"/>
      <c r="F43" s="56" t="str">
        <f t="shared" si="0"/>
        <v/>
      </c>
      <c r="H43">
        <f t="shared" si="1"/>
        <v>0</v>
      </c>
      <c r="I43">
        <f t="shared" si="2"/>
        <v>0</v>
      </c>
    </row>
    <row r="44" spans="1:9" x14ac:dyDescent="0.3">
      <c r="A44" s="9"/>
      <c r="B44" s="9"/>
      <c r="C44" s="10"/>
      <c r="D44" s="9"/>
      <c r="E44" s="51"/>
      <c r="F44" s="56" t="str">
        <f t="shared" si="0"/>
        <v/>
      </c>
      <c r="H44">
        <f t="shared" si="1"/>
        <v>0</v>
      </c>
      <c r="I44">
        <f t="shared" si="2"/>
        <v>0</v>
      </c>
    </row>
    <row r="45" spans="1:9" x14ac:dyDescent="0.3">
      <c r="A45" s="9"/>
      <c r="B45" s="9"/>
      <c r="C45" s="10"/>
      <c r="D45" s="9"/>
      <c r="E45" s="51"/>
      <c r="F45" s="56" t="str">
        <f t="shared" si="0"/>
        <v/>
      </c>
      <c r="H45">
        <f t="shared" si="1"/>
        <v>0</v>
      </c>
      <c r="I45">
        <f t="shared" si="2"/>
        <v>0</v>
      </c>
    </row>
    <row r="46" spans="1:9" x14ac:dyDescent="0.3">
      <c r="A46" s="9"/>
      <c r="B46" s="9"/>
      <c r="C46" s="10"/>
      <c r="D46" s="9"/>
      <c r="E46" s="51"/>
      <c r="F46" s="56" t="str">
        <f t="shared" si="0"/>
        <v/>
      </c>
      <c r="H46">
        <f t="shared" si="1"/>
        <v>0</v>
      </c>
      <c r="I46">
        <f t="shared" si="2"/>
        <v>0</v>
      </c>
    </row>
    <row r="47" spans="1:9" x14ac:dyDescent="0.3">
      <c r="A47" s="9"/>
      <c r="B47" s="9"/>
      <c r="C47" s="10"/>
      <c r="D47" s="9"/>
      <c r="E47" s="51"/>
      <c r="F47" s="56" t="str">
        <f t="shared" si="0"/>
        <v/>
      </c>
      <c r="H47">
        <f t="shared" si="1"/>
        <v>0</v>
      </c>
      <c r="I47">
        <f t="shared" si="2"/>
        <v>0</v>
      </c>
    </row>
    <row r="48" spans="1:9" x14ac:dyDescent="0.3">
      <c r="A48" s="9"/>
      <c r="B48" s="9"/>
      <c r="C48" s="10"/>
      <c r="D48" s="9"/>
      <c r="E48" s="51"/>
      <c r="F48" s="56" t="str">
        <f t="shared" si="0"/>
        <v/>
      </c>
      <c r="H48">
        <f t="shared" si="1"/>
        <v>0</v>
      </c>
      <c r="I48">
        <f t="shared" si="2"/>
        <v>0</v>
      </c>
    </row>
    <row r="49" spans="1:12" x14ac:dyDescent="0.3">
      <c r="A49" s="9"/>
      <c r="B49" s="9"/>
      <c r="C49" s="10"/>
      <c r="D49" s="9"/>
      <c r="E49" s="51"/>
      <c r="F49" s="56" t="str">
        <f t="shared" si="0"/>
        <v/>
      </c>
      <c r="H49">
        <f t="shared" si="1"/>
        <v>0</v>
      </c>
      <c r="I49">
        <f t="shared" si="2"/>
        <v>0</v>
      </c>
    </row>
    <row r="50" spans="1:12" x14ac:dyDescent="0.3">
      <c r="A50" s="9"/>
      <c r="B50" s="9"/>
      <c r="C50" s="10"/>
      <c r="D50" s="9"/>
      <c r="E50" s="51"/>
      <c r="F50" s="56" t="str">
        <f t="shared" si="0"/>
        <v/>
      </c>
      <c r="H50">
        <f t="shared" si="1"/>
        <v>0</v>
      </c>
      <c r="I50">
        <f t="shared" si="2"/>
        <v>0</v>
      </c>
      <c r="K50" s="23"/>
    </row>
    <row r="51" spans="1:12" hidden="1" x14ac:dyDescent="0.3">
      <c r="A51" s="43" t="s">
        <v>10</v>
      </c>
      <c r="B51" s="43"/>
      <c r="C51" s="43"/>
      <c r="D51" s="27" t="str">
        <f>IF(AND(D16="",D17="",D18="",D19="",D20="",D21="",D22="",D23="",D24="",D25="",D26="",D27="",D28="",D29="",D30="",D31="",D32="",D33="",D34="",D35="",D36="",D37="",D38="",D39="",D40="",D41="",D42="",D43="",D44="",D45="",D46="",D47="",D48="",D49="",D50=""),"",AVERAGE(D16:D50))</f>
        <v/>
      </c>
      <c r="E51" s="52" t="str">
        <f>IF(AND(E16="",E17="",E18="",E19="",E20="",E21="",E22="",E23="",E24="",E25="",E26="",E27="",E28="",E29="",E30="",E31="",E32="",E33="",E34="",E35="",E36="",E37="",E38="",E39="",E40="",E41="",E42="",E43="",E44="",E45="",E46="",E47="",E48="",E49="",E50=""),"",AVERAGE(E16:E50))</f>
        <v/>
      </c>
      <c r="F51" s="53" t="str">
        <f>IF(AND(F16="",F17="",F18="",F19="",F20="",F21="",F22="",F23="",F24="",F25="",F26="",F27="",F28="",F29="",F30="",F31="",F32="",F33="",F34="",F35="",F36="",F37="",F38="",F39="",F40="",F41="",F42="",F43="",F44="",F45="",F46="",F47="",F48="",F49="",F50=""),"",SUM(F16:F50))</f>
        <v/>
      </c>
      <c r="H51">
        <f>SUM(H16:H50)</f>
        <v>0</v>
      </c>
    </row>
    <row r="52" spans="1:12" hidden="1" x14ac:dyDescent="0.3">
      <c r="B52" s="40" t="s">
        <v>9</v>
      </c>
      <c r="C52" s="40"/>
      <c r="D52" s="40"/>
      <c r="E52" s="40"/>
      <c r="F52" s="54" t="str">
        <f>IF(OR(D51="",E51="",F51=""),"",ROUND(H52,4))</f>
        <v/>
      </c>
      <c r="H52" t="e">
        <f>F51/H51</f>
        <v>#VALUE!</v>
      </c>
    </row>
    <row r="53" spans="1:12" x14ac:dyDescent="0.3">
      <c r="B53" s="41" t="s">
        <v>11</v>
      </c>
      <c r="C53" s="41"/>
      <c r="D53" s="41"/>
      <c r="E53" s="42"/>
      <c r="F53" s="26">
        <f>IF(OR(F52="",I53&lt;&gt;0),0,G71)</f>
        <v>0</v>
      </c>
      <c r="I53">
        <f>SUM(I16:I52)</f>
        <v>0</v>
      </c>
      <c r="L53" t="e">
        <f>F51/(300*300)</f>
        <v>#VALUE!</v>
      </c>
    </row>
    <row r="56" spans="1:12" x14ac:dyDescent="0.3">
      <c r="A56" t="s">
        <v>1</v>
      </c>
      <c r="C56" s="31"/>
      <c r="D56" s="31"/>
      <c r="E56" s="31"/>
      <c r="F56" s="31"/>
    </row>
    <row r="57" spans="1:12" x14ac:dyDescent="0.3">
      <c r="A57" t="s">
        <v>2</v>
      </c>
      <c r="C57" s="31"/>
      <c r="D57" s="31"/>
      <c r="E57" s="31"/>
      <c r="F57" s="31"/>
    </row>
    <row r="58" spans="1:12" ht="30" x14ac:dyDescent="0.3">
      <c r="A58" s="11" t="s">
        <v>3</v>
      </c>
      <c r="C58" s="32"/>
      <c r="D58" s="32"/>
      <c r="E58" s="32"/>
      <c r="F58" s="32"/>
    </row>
    <row r="59" spans="1:12" x14ac:dyDescent="0.3">
      <c r="A59" t="s">
        <v>4</v>
      </c>
      <c r="C59" s="33"/>
      <c r="D59" s="31"/>
      <c r="E59" s="31"/>
      <c r="F59" s="31"/>
    </row>
    <row r="62" spans="1:12" hidden="1" x14ac:dyDescent="0.3"/>
    <row r="63" spans="1:12" hidden="1" x14ac:dyDescent="0.3"/>
    <row r="64" spans="1:12" hidden="1" x14ac:dyDescent="0.3">
      <c r="A64" t="s">
        <v>12</v>
      </c>
    </row>
    <row r="65" spans="1:7" hidden="1" x14ac:dyDescent="0.3"/>
    <row r="66" spans="1:7" hidden="1" x14ac:dyDescent="0.3">
      <c r="B66" s="14" t="s">
        <v>13</v>
      </c>
      <c r="C66" s="15" t="s">
        <v>14</v>
      </c>
      <c r="D66" s="16" t="s">
        <v>15</v>
      </c>
      <c r="E66" s="14" t="s">
        <v>16</v>
      </c>
      <c r="F66" s="17"/>
      <c r="G66" s="18"/>
    </row>
    <row r="67" spans="1:7" ht="15.6" hidden="1" x14ac:dyDescent="0.3">
      <c r="B67" s="10">
        <v>10</v>
      </c>
      <c r="C67" s="19">
        <v>0</v>
      </c>
      <c r="D67" s="10">
        <v>10</v>
      </c>
      <c r="E67" s="20">
        <f>D11</f>
        <v>180000</v>
      </c>
      <c r="F67" s="29" t="s">
        <v>17</v>
      </c>
      <c r="G67" s="30"/>
    </row>
    <row r="68" spans="1:7" hidden="1" x14ac:dyDescent="0.3">
      <c r="E68" s="17"/>
    </row>
    <row r="69" spans="1:7" hidden="1" x14ac:dyDescent="0.3">
      <c r="A69" s="21" t="s">
        <v>18</v>
      </c>
      <c r="B69" s="17" t="s">
        <v>19</v>
      </c>
      <c r="C69" s="22" t="s">
        <v>20</v>
      </c>
      <c r="D69" t="s">
        <v>21</v>
      </c>
      <c r="E69" s="17" t="s">
        <v>22</v>
      </c>
      <c r="F69" s="17" t="s">
        <v>23</v>
      </c>
      <c r="G69" s="17" t="s">
        <v>24</v>
      </c>
    </row>
    <row r="70" spans="1:7" hidden="1" x14ac:dyDescent="0.3">
      <c r="A70" s="21" t="s">
        <v>25</v>
      </c>
      <c r="C70" s="18"/>
      <c r="G70" s="23"/>
    </row>
    <row r="71" spans="1:7" hidden="1" x14ac:dyDescent="0.3">
      <c r="A71" s="28" t="str">
        <f>F52</f>
        <v/>
      </c>
      <c r="B71" t="e">
        <f>A71^2-2*A71*C$67+C$67^2</f>
        <v>#VALUE!</v>
      </c>
      <c r="C71" s="18" t="e">
        <f>B71+D$67^2-B$67^2</f>
        <v>#VALUE!</v>
      </c>
      <c r="D71">
        <f>-2*D$67</f>
        <v>-20</v>
      </c>
      <c r="E71" t="e">
        <f>-(D71+SQRT(D71^2-4*1*C71))/2</f>
        <v>#VALUE!</v>
      </c>
      <c r="F71" t="e">
        <f>-($E71-SQRT($E71^2-4*1*$D71))/2</f>
        <v>#VALUE!</v>
      </c>
      <c r="G71" s="8">
        <f>IF(A71="",0,E$67*E71/D$67)</f>
        <v>0</v>
      </c>
    </row>
    <row r="72" spans="1:7" hidden="1" x14ac:dyDescent="0.3">
      <c r="A72" s="24"/>
      <c r="C72" s="18"/>
      <c r="G72" s="25"/>
    </row>
    <row r="73" spans="1:7" hidden="1" x14ac:dyDescent="0.3">
      <c r="A73">
        <v>0</v>
      </c>
      <c r="B73">
        <f t="shared" ref="B73:B83" si="3">A73^2-2*A73*C$67+C$67^2</f>
        <v>0</v>
      </c>
      <c r="C73" s="18">
        <f t="shared" ref="C73:C83" si="4">B73+D$67^2-B$67^2</f>
        <v>0</v>
      </c>
      <c r="D73">
        <f t="shared" ref="D73:D83" si="5">-2*D$67</f>
        <v>-20</v>
      </c>
      <c r="E73">
        <f t="shared" ref="E73:E83" si="6">-(D73+SQRT(D73^2-4*1*C73))/2</f>
        <v>0</v>
      </c>
      <c r="F73">
        <f t="shared" ref="F73:F83" si="7">-($E73-SQRT($E73^2-4*1*$D73))/2</f>
        <v>4.4721359549995796</v>
      </c>
      <c r="G73" s="8">
        <f t="shared" ref="G73:G83" si="8">E$67*E73/D$67</f>
        <v>0</v>
      </c>
    </row>
    <row r="74" spans="1:7" hidden="1" x14ac:dyDescent="0.3">
      <c r="A74">
        <v>1</v>
      </c>
      <c r="B74">
        <f t="shared" si="3"/>
        <v>1</v>
      </c>
      <c r="C74" s="18">
        <f t="shared" si="4"/>
        <v>1</v>
      </c>
      <c r="D74">
        <f t="shared" si="5"/>
        <v>-20</v>
      </c>
      <c r="E74">
        <f t="shared" si="6"/>
        <v>5.012562893380057E-2</v>
      </c>
      <c r="F74">
        <f t="shared" si="7"/>
        <v>4.4471433686902451</v>
      </c>
      <c r="G74" s="8">
        <f t="shared" si="8"/>
        <v>902.26132080841035</v>
      </c>
    </row>
    <row r="75" spans="1:7" hidden="1" x14ac:dyDescent="0.3">
      <c r="A75">
        <v>2</v>
      </c>
      <c r="B75">
        <f t="shared" si="3"/>
        <v>4</v>
      </c>
      <c r="C75" s="18">
        <f t="shared" si="4"/>
        <v>4</v>
      </c>
      <c r="D75">
        <f t="shared" si="5"/>
        <v>-20</v>
      </c>
      <c r="E75">
        <f t="shared" si="6"/>
        <v>0.20204102886728847</v>
      </c>
      <c r="F75">
        <f t="shared" si="7"/>
        <v>4.3722562648788585</v>
      </c>
      <c r="G75" s="8">
        <f t="shared" si="8"/>
        <v>3636.7385196111927</v>
      </c>
    </row>
    <row r="76" spans="1:7" hidden="1" x14ac:dyDescent="0.3">
      <c r="A76">
        <v>3</v>
      </c>
      <c r="B76">
        <f t="shared" si="3"/>
        <v>9</v>
      </c>
      <c r="C76" s="18">
        <f t="shared" si="4"/>
        <v>9</v>
      </c>
      <c r="D76">
        <f t="shared" si="5"/>
        <v>-20</v>
      </c>
      <c r="E76">
        <f t="shared" si="6"/>
        <v>0.46060798583054385</v>
      </c>
      <c r="F76">
        <f t="shared" si="7"/>
        <v>4.2477580800302022</v>
      </c>
      <c r="G76" s="8">
        <f t="shared" si="8"/>
        <v>8290.9437449497891</v>
      </c>
    </row>
    <row r="77" spans="1:7" hidden="1" x14ac:dyDescent="0.3">
      <c r="A77">
        <v>4</v>
      </c>
      <c r="B77">
        <f t="shared" si="3"/>
        <v>16</v>
      </c>
      <c r="C77" s="18">
        <f t="shared" si="4"/>
        <v>16</v>
      </c>
      <c r="D77">
        <f t="shared" si="5"/>
        <v>-20</v>
      </c>
      <c r="E77">
        <f t="shared" si="6"/>
        <v>0.83484861008832034</v>
      </c>
      <c r="F77">
        <f t="shared" si="7"/>
        <v>4.0741503687692004</v>
      </c>
      <c r="G77" s="8">
        <f t="shared" si="8"/>
        <v>15027.274981589766</v>
      </c>
    </row>
    <row r="78" spans="1:7" hidden="1" x14ac:dyDescent="0.3">
      <c r="A78">
        <v>5</v>
      </c>
      <c r="B78">
        <f t="shared" si="3"/>
        <v>25</v>
      </c>
      <c r="C78" s="18">
        <f t="shared" si="4"/>
        <v>25</v>
      </c>
      <c r="D78">
        <f t="shared" si="5"/>
        <v>-20</v>
      </c>
      <c r="E78">
        <f t="shared" si="6"/>
        <v>1.3397459621556127</v>
      </c>
      <c r="F78">
        <f t="shared" si="7"/>
        <v>3.8521541982719674</v>
      </c>
      <c r="G78" s="8">
        <f t="shared" si="8"/>
        <v>24115.42731880103</v>
      </c>
    </row>
    <row r="79" spans="1:7" hidden="1" x14ac:dyDescent="0.3">
      <c r="A79">
        <v>6</v>
      </c>
      <c r="B79">
        <f t="shared" si="3"/>
        <v>36</v>
      </c>
      <c r="C79" s="18">
        <f t="shared" si="4"/>
        <v>36</v>
      </c>
      <c r="D79">
        <f t="shared" si="5"/>
        <v>-20</v>
      </c>
      <c r="E79">
        <f t="shared" si="6"/>
        <v>2</v>
      </c>
      <c r="F79">
        <f t="shared" si="7"/>
        <v>3.5825756949558398</v>
      </c>
      <c r="G79" s="8">
        <f t="shared" si="8"/>
        <v>36000</v>
      </c>
    </row>
    <row r="80" spans="1:7" hidden="1" x14ac:dyDescent="0.3">
      <c r="A80">
        <v>7</v>
      </c>
      <c r="B80">
        <f t="shared" si="3"/>
        <v>49</v>
      </c>
      <c r="C80" s="18">
        <f t="shared" si="4"/>
        <v>49</v>
      </c>
      <c r="D80">
        <f t="shared" si="5"/>
        <v>-20</v>
      </c>
      <c r="E80">
        <f t="shared" si="6"/>
        <v>2.8585715714571496</v>
      </c>
      <c r="F80">
        <f t="shared" si="7"/>
        <v>3.2656964141616172</v>
      </c>
      <c r="G80" s="8">
        <f t="shared" si="8"/>
        <v>51454.288286228693</v>
      </c>
    </row>
    <row r="81" spans="1:7" hidden="1" x14ac:dyDescent="0.3">
      <c r="A81">
        <v>8</v>
      </c>
      <c r="B81">
        <f t="shared" si="3"/>
        <v>64</v>
      </c>
      <c r="C81" s="18">
        <f t="shared" si="4"/>
        <v>64</v>
      </c>
      <c r="D81">
        <f t="shared" si="5"/>
        <v>-20</v>
      </c>
      <c r="E81">
        <f t="shared" si="6"/>
        <v>4</v>
      </c>
      <c r="F81">
        <f t="shared" si="7"/>
        <v>2.8989794855663558</v>
      </c>
      <c r="G81" s="8">
        <f t="shared" si="8"/>
        <v>72000</v>
      </c>
    </row>
    <row r="82" spans="1:7" hidden="1" x14ac:dyDescent="0.3">
      <c r="A82">
        <v>9</v>
      </c>
      <c r="B82">
        <f t="shared" si="3"/>
        <v>81</v>
      </c>
      <c r="C82" s="18">
        <f t="shared" si="4"/>
        <v>81</v>
      </c>
      <c r="D82">
        <f t="shared" si="5"/>
        <v>-20</v>
      </c>
      <c r="E82">
        <f t="shared" si="6"/>
        <v>5.641101056459326</v>
      </c>
      <c r="F82">
        <f t="shared" si="7"/>
        <v>2.4667460666566714</v>
      </c>
      <c r="G82" s="8">
        <f t="shared" si="8"/>
        <v>101539.81901626787</v>
      </c>
    </row>
    <row r="83" spans="1:7" hidden="1" x14ac:dyDescent="0.3">
      <c r="A83">
        <v>10</v>
      </c>
      <c r="B83">
        <f t="shared" si="3"/>
        <v>100</v>
      </c>
      <c r="C83" s="18">
        <f t="shared" si="4"/>
        <v>100</v>
      </c>
      <c r="D83">
        <f t="shared" si="5"/>
        <v>-20</v>
      </c>
      <c r="E83">
        <f t="shared" si="6"/>
        <v>10</v>
      </c>
      <c r="F83">
        <f t="shared" si="7"/>
        <v>1.7082039324993694</v>
      </c>
      <c r="G83" s="8">
        <f t="shared" si="8"/>
        <v>180000</v>
      </c>
    </row>
    <row r="84" spans="1:7" hidden="1" x14ac:dyDescent="0.3"/>
    <row r="85" spans="1:7" hidden="1" x14ac:dyDescent="0.3"/>
    <row r="86" spans="1:7" hidden="1" x14ac:dyDescent="0.3"/>
    <row r="87" spans="1:7" hidden="1" x14ac:dyDescent="0.3"/>
    <row r="88" spans="1:7" hidden="1" x14ac:dyDescent="0.3"/>
    <row r="89" spans="1:7" hidden="1" x14ac:dyDescent="0.3"/>
    <row r="90" spans="1:7" hidden="1" x14ac:dyDescent="0.3"/>
    <row r="91" spans="1:7" hidden="1" x14ac:dyDescent="0.3"/>
    <row r="92" spans="1:7" hidden="1" x14ac:dyDescent="0.3"/>
    <row r="93" spans="1:7" hidden="1" x14ac:dyDescent="0.3"/>
    <row r="94" spans="1:7" hidden="1" x14ac:dyDescent="0.3"/>
    <row r="95" spans="1:7" hidden="1" x14ac:dyDescent="0.3"/>
    <row r="96" spans="1:7" hidden="1" x14ac:dyDescent="0.3"/>
    <row r="97" hidden="1" x14ac:dyDescent="0.3"/>
    <row r="98" hidden="1" x14ac:dyDescent="0.3"/>
    <row r="99" hidden="1" x14ac:dyDescent="0.3"/>
    <row r="100" hidden="1" x14ac:dyDescent="0.3"/>
    <row r="101" hidden="1" x14ac:dyDescent="0.3"/>
    <row r="102" hidden="1" x14ac:dyDescent="0.3"/>
    <row r="103" hidden="1" x14ac:dyDescent="0.3"/>
    <row r="104" hidden="1" x14ac:dyDescent="0.3"/>
    <row r="105" hidden="1" x14ac:dyDescent="0.3"/>
    <row r="106" hidden="1" x14ac:dyDescent="0.3"/>
    <row r="107" hidden="1" x14ac:dyDescent="0.3"/>
    <row r="108" hidden="1" x14ac:dyDescent="0.3"/>
    <row r="109" hidden="1" x14ac:dyDescent="0.3"/>
    <row r="110" hidden="1" x14ac:dyDescent="0.3"/>
    <row r="111" hidden="1" x14ac:dyDescent="0.3"/>
    <row r="112" hidden="1" x14ac:dyDescent="0.3"/>
    <row r="113" hidden="1" x14ac:dyDescent="0.3"/>
    <row r="114" hidden="1" x14ac:dyDescent="0.3"/>
    <row r="115" hidden="1" x14ac:dyDescent="0.3"/>
    <row r="116" hidden="1" x14ac:dyDescent="0.3"/>
  </sheetData>
  <sheetProtection algorithmName="SHA-512" hashValue="AGLyDKgh6KGUlHjdGIPxmvcsfim9QtpzOX13bX1j2Av7www5sRjpTMAS72n+8GUInhRI3q0TYVDeuQd4GgX0sw==" saltValue="ofmEHeL8G6gcMZkJNtafDA==" spinCount="100000" sheet="1" objects="1" scenarios="1"/>
  <protectedRanges>
    <protectedRange sqref="C56:F59 A16:E50" name="Bereik1_1"/>
  </protectedRanges>
  <mergeCells count="19">
    <mergeCell ref="A4:D4"/>
    <mergeCell ref="C56:F56"/>
    <mergeCell ref="B52:E52"/>
    <mergeCell ref="B53:E53"/>
    <mergeCell ref="A51:C51"/>
    <mergeCell ref="A9:C9"/>
    <mergeCell ref="A13:A14"/>
    <mergeCell ref="B13:B14"/>
    <mergeCell ref="E13:E14"/>
    <mergeCell ref="A5:C5"/>
    <mergeCell ref="F67:G67"/>
    <mergeCell ref="C57:F57"/>
    <mergeCell ref="C58:F58"/>
    <mergeCell ref="C59:F59"/>
    <mergeCell ref="A7:C7"/>
    <mergeCell ref="A8:C8"/>
    <mergeCell ref="F13:F14"/>
    <mergeCell ref="C13:C14"/>
    <mergeCell ref="D13:D14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Kees Rietveld</dc:creator>
  <cp:lastModifiedBy>Kees Rietveld</cp:lastModifiedBy>
  <dcterms:created xsi:type="dcterms:W3CDTF">2022-01-26T14:01:16Z</dcterms:created>
  <dcterms:modified xsi:type="dcterms:W3CDTF">2023-01-09T10:08:11Z</dcterms:modified>
</cp:coreProperties>
</file>