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org\hbg-tmid-ink\IV_INKOOP\Aanbestedingen\Inkooptrajecten\2024 EA OVL vervanging 2024 raamovereenkomst\Voortraject\"/>
    </mc:Choice>
  </mc:AlternateContent>
  <bookViews>
    <workbookView xWindow="0" yWindow="0" windowWidth="28800" windowHeight="12930"/>
  </bookViews>
  <sheets>
    <sheet name="Korting verlichtingsarmatuur" sheetId="1" r:id="rId1"/>
  </sheets>
  <definedNames>
    <definedName name="_xlnm.Print_Area" localSheetId="0">'Korting verlichtingsarmatuur'!$A$1:$BQ$75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1" l="1"/>
  <c r="C58" i="1"/>
  <c r="I35" i="1"/>
  <c r="J35" i="1" s="1"/>
  <c r="I36" i="1"/>
  <c r="J36" i="1" s="1"/>
  <c r="K36" i="1" l="1"/>
  <c r="L36" i="1"/>
  <c r="L35" i="1"/>
  <c r="K35" i="1"/>
  <c r="I34" i="1"/>
  <c r="J34" i="1" s="1"/>
  <c r="I33" i="1"/>
  <c r="J33" i="1" s="1"/>
  <c r="I32" i="1"/>
  <c r="J32" i="1" s="1"/>
  <c r="L32" i="1" s="1"/>
  <c r="D72" i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D65" i="1"/>
  <c r="D66" i="1" s="1"/>
  <c r="I23" i="1"/>
  <c r="J23" i="1" s="1"/>
  <c r="I22" i="1"/>
  <c r="J22" i="1" s="1"/>
  <c r="K22" i="1" s="1"/>
  <c r="I21" i="1"/>
  <c r="J21" i="1" s="1"/>
  <c r="L21" i="1" s="1"/>
  <c r="M36" i="1" l="1"/>
  <c r="N36" i="1" s="1"/>
  <c r="F36" i="1" s="1"/>
  <c r="E54" i="1" s="1"/>
  <c r="F54" i="1" s="1"/>
  <c r="M35" i="1"/>
  <c r="N35" i="1" s="1"/>
  <c r="F35" i="1" s="1"/>
  <c r="E53" i="1" s="1"/>
  <c r="F53" i="1" s="1"/>
  <c r="L23" i="1"/>
  <c r="K23" i="1"/>
  <c r="L28" i="1"/>
  <c r="K28" i="1"/>
  <c r="K31" i="1"/>
  <c r="L24" i="1"/>
  <c r="K24" i="1"/>
  <c r="L27" i="1"/>
  <c r="K27" i="1"/>
  <c r="L30" i="1"/>
  <c r="L31" i="1"/>
  <c r="K34" i="1"/>
  <c r="K21" i="1"/>
  <c r="M21" i="1" s="1"/>
  <c r="L22" i="1"/>
  <c r="M22" i="1" s="1"/>
  <c r="N22" i="1" s="1"/>
  <c r="F22" i="1" s="1"/>
  <c r="E40" i="1" s="1"/>
  <c r="F40" i="1" s="1"/>
  <c r="L26" i="1"/>
  <c r="K26" i="1"/>
  <c r="K30" i="1"/>
  <c r="K33" i="1"/>
  <c r="L34" i="1"/>
  <c r="D69" i="1"/>
  <c r="D68" i="1"/>
  <c r="L25" i="1"/>
  <c r="K25" i="1"/>
  <c r="L29" i="1"/>
  <c r="K29" i="1"/>
  <c r="K32" i="1"/>
  <c r="M32" i="1" s="1"/>
  <c r="N32" i="1" s="1"/>
  <c r="F32" i="1" s="1"/>
  <c r="E50" i="1" s="1"/>
  <c r="L33" i="1"/>
  <c r="N21" i="1" l="1"/>
  <c r="F21" i="1" s="1"/>
  <c r="E39" i="1" s="1"/>
  <c r="F39" i="1" s="1"/>
  <c r="M28" i="1"/>
  <c r="N28" i="1" s="1"/>
  <c r="F28" i="1" s="1"/>
  <c r="E46" i="1" s="1"/>
  <c r="M31" i="1"/>
  <c r="N31" i="1" s="1"/>
  <c r="F31" i="1" s="1"/>
  <c r="M23" i="1"/>
  <c r="N23" i="1" s="1"/>
  <c r="F23" i="1" s="1"/>
  <c r="E41" i="1" s="1"/>
  <c r="F41" i="1" s="1"/>
  <c r="M25" i="1"/>
  <c r="N25" i="1" s="1"/>
  <c r="F25" i="1" s="1"/>
  <c r="E43" i="1" s="1"/>
  <c r="D70" i="1"/>
  <c r="D73" i="1" s="1"/>
  <c r="D74" i="1" s="1"/>
  <c r="M27" i="1"/>
  <c r="N27" i="1" s="1"/>
  <c r="F27" i="1" s="1"/>
  <c r="E45" i="1" s="1"/>
  <c r="M33" i="1"/>
  <c r="N33" i="1" s="1"/>
  <c r="F33" i="1" s="1"/>
  <c r="E51" i="1" s="1"/>
  <c r="F51" i="1" s="1"/>
  <c r="M34" i="1"/>
  <c r="N34" i="1" s="1"/>
  <c r="F34" i="1" s="1"/>
  <c r="E52" i="1" s="1"/>
  <c r="M26" i="1"/>
  <c r="N26" i="1" s="1"/>
  <c r="F26" i="1" s="1"/>
  <c r="E44" i="1" s="1"/>
  <c r="M30" i="1"/>
  <c r="N30" i="1" s="1"/>
  <c r="F30" i="1" s="1"/>
  <c r="E48" i="1" s="1"/>
  <c r="M24" i="1"/>
  <c r="N24" i="1" s="1"/>
  <c r="F24" i="1" s="1"/>
  <c r="E42" i="1" s="1"/>
  <c r="M29" i="1"/>
  <c r="N29" i="1" s="1"/>
  <c r="F29" i="1" s="1"/>
  <c r="E47" i="1" s="1"/>
  <c r="F47" i="1" s="1"/>
  <c r="F43" i="1" l="1"/>
  <c r="F44" i="1"/>
  <c r="F45" i="1"/>
  <c r="F46" i="1"/>
  <c r="F48" i="1"/>
  <c r="F50" i="1"/>
  <c r="E49" i="1"/>
  <c r="F49" i="1" s="1"/>
  <c r="F52" i="1"/>
  <c r="F42" i="1"/>
  <c r="F55" i="1" l="1"/>
  <c r="F57" i="1" s="1"/>
  <c r="E57" i="1" l="1"/>
</calcChain>
</file>

<file path=xl/sharedStrings.xml><?xml version="1.0" encoding="utf-8"?>
<sst xmlns="http://schemas.openxmlformats.org/spreadsheetml/2006/main" count="70" uniqueCount="50">
  <si>
    <t>Bijlage "Verlichtingsarmaturen kortingen"</t>
  </si>
  <si>
    <t>Korting bij leverancier</t>
  </si>
  <si>
    <t>Algemene kosten</t>
  </si>
  <si>
    <t>Winst &amp; risico</t>
  </si>
  <si>
    <t>Bega</t>
  </si>
  <si>
    <t>Inkoopprijs</t>
  </si>
  <si>
    <t>Industria Lighting</t>
  </si>
  <si>
    <t>Bruto prijs</t>
  </si>
  <si>
    <t>Innolumes</t>
  </si>
  <si>
    <t>Lebaa (Alu collectie)</t>
  </si>
  <si>
    <t>Netto prijs</t>
  </si>
  <si>
    <t>Lednovate</t>
  </si>
  <si>
    <t>Toeslagen</t>
  </si>
  <si>
    <t>Lightronics</t>
  </si>
  <si>
    <t>Lightwell</t>
  </si>
  <si>
    <t>Winst/risico</t>
  </si>
  <si>
    <t>Orange Lighting</t>
  </si>
  <si>
    <t>Verkoopprijs</t>
  </si>
  <si>
    <t>Schreder</t>
  </si>
  <si>
    <t>Signify / Philips</t>
  </si>
  <si>
    <t>Siteco</t>
  </si>
  <si>
    <t>Sustainder</t>
  </si>
  <si>
    <t>%</t>
  </si>
  <si>
    <t>Netto Prijs</t>
  </si>
  <si>
    <t>Toeslagen (invullen door aannemer)</t>
  </si>
  <si>
    <t>Korting                         (aan opdrachtgever)</t>
  </si>
  <si>
    <t>Opmerkingen:</t>
  </si>
  <si>
    <t>In te vullen bedrag bij bestekspost nummer 320010:</t>
  </si>
  <si>
    <t>Algemene kosten in euro</t>
  </si>
  <si>
    <t>Winst en risico in euro</t>
  </si>
  <si>
    <t>Korting leverancier in euro</t>
  </si>
  <si>
    <t>Bruto prijs minus leverancier korting</t>
  </si>
  <si>
    <t>Netto prijs in euro</t>
  </si>
  <si>
    <t>Korting aan opdrachtgever</t>
  </si>
  <si>
    <t>Uitleg van berekening</t>
  </si>
  <si>
    <t>Verschil bruto/netto prijs in percentage. Deze geldt als korting aan opdrachtgever.</t>
  </si>
  <si>
    <r>
      <t xml:space="preserve">Verlichtingsarmaturen fabrikant                              </t>
    </r>
    <r>
      <rPr>
        <sz val="10"/>
        <color theme="1"/>
        <rFont val="Calibri Light"/>
        <family val="2"/>
        <scheme val="major"/>
      </rPr>
      <t xml:space="preserve">(t.b.v. straatverlichting) </t>
    </r>
  </si>
  <si>
    <r>
      <rPr>
        <b/>
        <sz val="10"/>
        <color theme="1"/>
        <rFont val="Calibri Light"/>
        <family val="2"/>
        <scheme val="major"/>
      </rPr>
      <t xml:space="preserve">Verlichtingsarmaturen fabrikant   </t>
    </r>
    <r>
      <rPr>
        <sz val="10"/>
        <color theme="1"/>
        <rFont val="Calibri Light"/>
        <family val="2"/>
        <scheme val="major"/>
      </rPr>
      <t xml:space="preserve">                             (t.b.v. straatverlichting) </t>
    </r>
  </si>
  <si>
    <r>
      <t xml:space="preserve">Brutto prijs     </t>
    </r>
    <r>
      <rPr>
        <sz val="10"/>
        <color theme="1"/>
        <rFont val="Calibri Light"/>
        <family val="2"/>
        <scheme val="major"/>
      </rPr>
      <t xml:space="preserve">(fictief)  </t>
    </r>
    <r>
      <rPr>
        <b/>
        <sz val="10"/>
        <color theme="1"/>
        <rFont val="Calibri Light"/>
        <family val="2"/>
        <scheme val="major"/>
      </rPr>
      <t xml:space="preserve">        </t>
    </r>
  </si>
  <si>
    <t>Totalen</t>
  </si>
  <si>
    <r>
      <t xml:space="preserve">Cel </t>
    </r>
    <r>
      <rPr>
        <b/>
        <sz val="10"/>
        <color theme="1"/>
        <rFont val="Calibri"/>
        <family val="2"/>
        <scheme val="minor"/>
      </rPr>
      <t>E53</t>
    </r>
    <r>
      <rPr>
        <sz val="10"/>
        <color theme="1"/>
        <rFont val="Calibri"/>
        <family val="2"/>
        <scheme val="minor"/>
      </rPr>
      <t xml:space="preserve"> moet ingevuld worden in raamovereenkomst bestekpostnummer </t>
    </r>
    <r>
      <rPr>
        <b/>
        <sz val="10"/>
        <color theme="1"/>
        <rFont val="Calibri"/>
        <family val="2"/>
        <scheme val="minor"/>
      </rPr>
      <t>320010.</t>
    </r>
    <r>
      <rPr>
        <sz val="10"/>
        <color theme="1"/>
        <rFont val="Calibri"/>
        <family val="2"/>
        <scheme val="minor"/>
      </rPr>
      <t xml:space="preserve"> Mocht dit niet met elkaar overeenkomen, kan opdrachtgever overgaan tot uitsluiting. </t>
    </r>
  </si>
  <si>
    <t>Korting in kolom F21 t/m F34 geldt voor het verlichtingsarmatuur gedurende raamovereenkomst.</t>
  </si>
  <si>
    <t>Modernista</t>
  </si>
  <si>
    <t xml:space="preserve">We-ef </t>
  </si>
  <si>
    <r>
      <t xml:space="preserve">Door de aannemer dient de toeslagen </t>
    </r>
    <r>
      <rPr>
        <b/>
        <sz val="10"/>
        <color theme="1"/>
        <rFont val="Calibri"/>
        <family val="2"/>
        <scheme val="minor"/>
      </rPr>
      <t>"Korting bij leverancier"</t>
    </r>
    <r>
      <rPr>
        <sz val="10"/>
        <color theme="1"/>
        <rFont val="Calibri"/>
        <family val="2"/>
        <scheme val="minor"/>
      </rPr>
      <t xml:space="preserve">,  </t>
    </r>
    <r>
      <rPr>
        <b/>
        <sz val="10"/>
        <color theme="1"/>
        <rFont val="Calibri"/>
        <family val="2"/>
        <scheme val="minor"/>
      </rPr>
      <t>"Algemene kosten"</t>
    </r>
    <r>
      <rPr>
        <sz val="10"/>
        <color theme="1"/>
        <rFont val="Calibri"/>
        <family val="2"/>
        <scheme val="minor"/>
      </rPr>
      <t xml:space="preserve"> en </t>
    </r>
    <r>
      <rPr>
        <b/>
        <sz val="10"/>
        <color theme="1"/>
        <rFont val="Calibri"/>
        <family val="2"/>
        <scheme val="minor"/>
      </rPr>
      <t>"Winst &amp; risico"</t>
    </r>
    <r>
      <rPr>
        <sz val="10"/>
        <color theme="1"/>
        <rFont val="Calibri"/>
        <family val="2"/>
        <scheme val="minor"/>
      </rPr>
      <t xml:space="preserve"> ingevuld te worden.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</si>
  <si>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- Definitieve samenstelling van het verlichtingsarmatuur wordt vastgesteld bij deelopdracht.                                                                          - Bruto prijs van €500 is een fictief bedrag. Bij deelpopdracht wordt hier de werkelijke bruto prijs van het verlichtingsarmatuur ingevuld.</t>
  </si>
  <si>
    <r>
      <t xml:space="preserve">Aantal                          </t>
    </r>
    <r>
      <rPr>
        <sz val="10"/>
        <color theme="1"/>
        <rFont val="Calibri Light"/>
        <family val="2"/>
        <scheme val="major"/>
      </rPr>
      <t>(indicatief per jaar)</t>
    </r>
  </si>
  <si>
    <t>Ewo</t>
  </si>
  <si>
    <t>Leipziger Leuchten</t>
  </si>
  <si>
    <r>
      <t xml:space="preserve">Totaal                           </t>
    </r>
    <r>
      <rPr>
        <sz val="10"/>
        <color theme="1"/>
        <rFont val="Calibri Light"/>
        <family val="2"/>
        <scheme val="major"/>
      </rPr>
      <t>(per jaar)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</si>
</sst>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0.0%"/>
    <numFmt numFmtId="166" formatCode=";;;"/>
    <numFmt numFmtId="167" formatCode="[Black]0.00%;[Red]\-0.00%"/>
  </numFmts>
  <fonts count="22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u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Protection="1">
      <protection hidden="1"/>
    </xf>
    <xf numFmtId="0" fontId="4" fillId="0" borderId="0" xfId="0" applyFont="1" applyBorder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3" fillId="0" borderId="0" xfId="0" applyFont="1" applyFill="1" applyBorder="1" applyProtection="1"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44" fontId="0" fillId="0" borderId="0" xfId="2" applyFont="1" applyFill="1" applyBorder="1" applyAlignment="1" applyProtection="1">
      <alignment horizontal="center" vertical="center"/>
      <protection hidden="1"/>
    </xf>
    <xf numFmtId="164" fontId="8" fillId="0" borderId="0" xfId="0" applyNumberFormat="1" applyFont="1" applyProtection="1">
      <protection hidden="1"/>
    </xf>
    <xf numFmtId="0" fontId="8" fillId="0" borderId="0" xfId="0" applyFont="1" applyProtection="1">
      <protection hidden="1"/>
    </xf>
    <xf numFmtId="49" fontId="4" fillId="0" borderId="0" xfId="0" applyNumberFormat="1" applyFont="1" applyBorder="1" applyAlignment="1" applyProtection="1">
      <alignment horizontal="left" vertical="top" wrapText="1"/>
      <protection hidden="1"/>
    </xf>
    <xf numFmtId="164" fontId="9" fillId="7" borderId="10" xfId="0" applyNumberFormat="1" applyFont="1" applyFill="1" applyBorder="1" applyAlignment="1" applyProtection="1">
      <protection hidden="1"/>
    </xf>
    <xf numFmtId="0" fontId="0" fillId="8" borderId="0" xfId="0" applyFill="1"/>
    <xf numFmtId="0" fontId="5" fillId="8" borderId="0" xfId="0" applyFont="1" applyFill="1" applyProtection="1">
      <protection hidden="1"/>
    </xf>
    <xf numFmtId="0" fontId="8" fillId="8" borderId="0" xfId="0" applyFont="1" applyFill="1" applyProtection="1">
      <protection hidden="1"/>
    </xf>
    <xf numFmtId="0" fontId="6" fillId="8" borderId="0" xfId="0" applyFont="1" applyFill="1" applyProtection="1">
      <protection hidden="1"/>
    </xf>
    <xf numFmtId="0" fontId="12" fillId="5" borderId="11" xfId="0" applyFont="1" applyFill="1" applyBorder="1" applyAlignment="1" applyProtection="1">
      <alignment horizontal="right"/>
      <protection hidden="1"/>
    </xf>
    <xf numFmtId="0" fontId="12" fillId="6" borderId="11" xfId="0" applyFont="1" applyFill="1" applyBorder="1" applyAlignment="1" applyProtection="1">
      <alignment horizontal="right"/>
      <protection hidden="1"/>
    </xf>
    <xf numFmtId="0" fontId="13" fillId="4" borderId="11" xfId="0" applyFont="1" applyFill="1" applyBorder="1" applyProtection="1">
      <protection hidden="1"/>
    </xf>
    <xf numFmtId="0" fontId="10" fillId="4" borderId="0" xfId="0" applyFont="1" applyFill="1" applyBorder="1" applyAlignment="1" applyProtection="1">
      <alignment horizontal="center"/>
      <protection hidden="1"/>
    </xf>
    <xf numFmtId="44" fontId="10" fillId="4" borderId="0" xfId="2" applyFont="1" applyFill="1" applyBorder="1" applyProtection="1">
      <protection hidden="1"/>
    </xf>
    <xf numFmtId="0" fontId="10" fillId="4" borderId="12" xfId="0" applyFont="1" applyFill="1" applyBorder="1" applyProtection="1">
      <protection hidden="1"/>
    </xf>
    <xf numFmtId="0" fontId="10" fillId="4" borderId="11" xfId="0" applyFont="1" applyFill="1" applyBorder="1" applyAlignment="1" applyProtection="1">
      <alignment horizontal="right"/>
      <protection hidden="1"/>
    </xf>
    <xf numFmtId="9" fontId="10" fillId="4" borderId="0" xfId="3" applyFont="1" applyFill="1" applyBorder="1" applyAlignment="1" applyProtection="1">
      <alignment horizontal="center"/>
      <protection hidden="1"/>
    </xf>
    <xf numFmtId="0" fontId="13" fillId="4" borderId="11" xfId="0" applyFont="1" applyFill="1" applyBorder="1" applyAlignment="1" applyProtection="1">
      <alignment horizontal="left"/>
      <protection hidden="1"/>
    </xf>
    <xf numFmtId="165" fontId="10" fillId="4" borderId="0" xfId="3" applyNumberFormat="1" applyFont="1" applyFill="1" applyBorder="1" applyAlignment="1" applyProtection="1">
      <alignment horizontal="center"/>
      <protection hidden="1"/>
    </xf>
    <xf numFmtId="0" fontId="12" fillId="4" borderId="11" xfId="0" applyFont="1" applyFill="1" applyBorder="1" applyProtection="1">
      <protection hidden="1"/>
    </xf>
    <xf numFmtId="0" fontId="12" fillId="4" borderId="0" xfId="0" applyFont="1" applyFill="1" applyBorder="1" applyProtection="1">
      <protection hidden="1"/>
    </xf>
    <xf numFmtId="44" fontId="12" fillId="4" borderId="0" xfId="2" applyFont="1" applyFill="1" applyBorder="1" applyProtection="1">
      <protection hidden="1"/>
    </xf>
    <xf numFmtId="0" fontId="12" fillId="5" borderId="0" xfId="0" applyFont="1" applyFill="1" applyBorder="1" applyProtection="1">
      <protection hidden="1"/>
    </xf>
    <xf numFmtId="44" fontId="12" fillId="5" borderId="0" xfId="2" applyFont="1" applyFill="1" applyBorder="1" applyProtection="1">
      <protection hidden="1"/>
    </xf>
    <xf numFmtId="0" fontId="10" fillId="5" borderId="12" xfId="0" applyFont="1" applyFill="1" applyBorder="1" applyProtection="1">
      <protection hidden="1"/>
    </xf>
    <xf numFmtId="0" fontId="12" fillId="6" borderId="0" xfId="0" applyFont="1" applyFill="1" applyBorder="1" applyProtection="1">
      <protection hidden="1"/>
    </xf>
    <xf numFmtId="44" fontId="12" fillId="6" borderId="0" xfId="2" applyFont="1" applyFill="1" applyBorder="1" applyProtection="1">
      <protection hidden="1"/>
    </xf>
    <xf numFmtId="0" fontId="10" fillId="6" borderId="12" xfId="0" applyFont="1" applyFill="1" applyBorder="1" applyProtection="1">
      <protection hidden="1"/>
    </xf>
    <xf numFmtId="43" fontId="14" fillId="2" borderId="14" xfId="1" applyFont="1" applyFill="1" applyBorder="1" applyAlignment="1" applyProtection="1">
      <alignment horizontal="center" vertical="top"/>
      <protection hidden="1"/>
    </xf>
    <xf numFmtId="0" fontId="10" fillId="2" borderId="15" xfId="0" applyFont="1" applyFill="1" applyBorder="1" applyAlignment="1" applyProtection="1">
      <alignment vertical="top"/>
      <protection hidden="1"/>
    </xf>
    <xf numFmtId="49" fontId="4" fillId="8" borderId="0" xfId="0" applyNumberFormat="1" applyFont="1" applyFill="1" applyBorder="1" applyAlignment="1" applyProtection="1">
      <alignment horizontal="left" vertical="top" wrapText="1"/>
      <protection hidden="1"/>
    </xf>
    <xf numFmtId="0" fontId="2" fillId="0" borderId="0" xfId="0" applyFont="1" applyAlignment="1">
      <alignment horizontal="left"/>
    </xf>
    <xf numFmtId="10" fontId="16" fillId="0" borderId="2" xfId="3" applyNumberFormat="1" applyFont="1" applyFill="1" applyBorder="1" applyAlignment="1" applyProtection="1">
      <alignment horizontal="center" vertical="center"/>
      <protection locked="0" hidden="1"/>
    </xf>
    <xf numFmtId="10" fontId="17" fillId="0" borderId="2" xfId="3" applyNumberFormat="1" applyFont="1" applyFill="1" applyBorder="1" applyAlignment="1" applyProtection="1">
      <alignment horizontal="center" vertical="center"/>
      <protection locked="0" hidden="1"/>
    </xf>
    <xf numFmtId="0" fontId="16" fillId="9" borderId="2" xfId="0" applyFont="1" applyFill="1" applyBorder="1" applyAlignment="1" applyProtection="1">
      <alignment horizontal="center" vertical="center"/>
      <protection hidden="1"/>
    </xf>
    <xf numFmtId="44" fontId="16" fillId="5" borderId="2" xfId="2" applyFont="1" applyFill="1" applyBorder="1" applyAlignment="1" applyProtection="1">
      <alignment horizontal="center" vertical="center"/>
      <protection hidden="1"/>
    </xf>
    <xf numFmtId="44" fontId="16" fillId="6" borderId="2" xfId="2" applyFont="1" applyFill="1" applyBorder="1" applyAlignment="1" applyProtection="1">
      <alignment horizontal="center" vertical="center"/>
      <protection hidden="1"/>
    </xf>
    <xf numFmtId="44" fontId="16" fillId="9" borderId="7" xfId="2" applyFont="1" applyFill="1" applyBorder="1" applyAlignment="1" applyProtection="1">
      <alignment horizontal="center" vertical="center"/>
      <protection hidden="1"/>
    </xf>
    <xf numFmtId="0" fontId="17" fillId="9" borderId="2" xfId="0" applyFont="1" applyFill="1" applyBorder="1" applyAlignment="1" applyProtection="1">
      <alignment horizontal="center" vertical="center"/>
      <protection hidden="1"/>
    </xf>
    <xf numFmtId="44" fontId="17" fillId="5" borderId="2" xfId="2" applyFont="1" applyFill="1" applyBorder="1" applyAlignment="1" applyProtection="1">
      <alignment horizontal="center" vertical="center"/>
      <protection hidden="1"/>
    </xf>
    <xf numFmtId="44" fontId="17" fillId="6" borderId="2" xfId="2" applyFont="1" applyFill="1" applyBorder="1" applyAlignment="1" applyProtection="1">
      <alignment horizontal="center" vertical="center"/>
      <protection hidden="1"/>
    </xf>
    <xf numFmtId="44" fontId="17" fillId="9" borderId="7" xfId="2" applyFont="1" applyFill="1" applyBorder="1" applyAlignment="1" applyProtection="1">
      <alignment horizontal="center" vertical="center"/>
      <protection hidden="1"/>
    </xf>
    <xf numFmtId="0" fontId="16" fillId="9" borderId="7" xfId="0" applyFont="1" applyFill="1" applyBorder="1" applyAlignment="1" applyProtection="1">
      <alignment horizontal="center" vertical="top" wrapText="1"/>
      <protection hidden="1"/>
    </xf>
    <xf numFmtId="0" fontId="18" fillId="9" borderId="4" xfId="0" applyFont="1" applyFill="1" applyBorder="1" applyAlignment="1" applyProtection="1">
      <alignment horizontal="center" vertical="top" wrapText="1"/>
      <protection hidden="1"/>
    </xf>
    <xf numFmtId="0" fontId="18" fillId="5" borderId="7" xfId="0" applyFont="1" applyFill="1" applyBorder="1" applyAlignment="1" applyProtection="1">
      <alignment horizontal="center" vertical="top" wrapText="1"/>
      <protection hidden="1"/>
    </xf>
    <xf numFmtId="0" fontId="18" fillId="6" borderId="7" xfId="0" applyFont="1" applyFill="1" applyBorder="1" applyAlignment="1" applyProtection="1">
      <alignment horizontal="center" vertical="top"/>
      <protection hidden="1"/>
    </xf>
    <xf numFmtId="0" fontId="20" fillId="0" borderId="0" xfId="0" applyFont="1" applyAlignment="1"/>
    <xf numFmtId="0" fontId="18" fillId="9" borderId="6" xfId="0" applyFont="1" applyFill="1" applyBorder="1" applyAlignment="1" applyProtection="1">
      <alignment horizontal="center" vertical="center" wrapText="1"/>
      <protection hidden="1"/>
    </xf>
    <xf numFmtId="0" fontId="18" fillId="9" borderId="5" xfId="0" applyFont="1" applyFill="1" applyBorder="1" applyAlignment="1" applyProtection="1">
      <alignment horizontal="center" vertical="center" wrapText="1"/>
      <protection hidden="1"/>
    </xf>
    <xf numFmtId="0" fontId="16" fillId="9" borderId="7" xfId="0" applyFont="1" applyFill="1" applyBorder="1" applyAlignment="1" applyProtection="1">
      <alignment horizontal="center" vertical="center"/>
      <protection hidden="1"/>
    </xf>
    <xf numFmtId="0" fontId="16" fillId="9" borderId="7" xfId="0" applyFont="1" applyFill="1" applyBorder="1" applyAlignment="1" applyProtection="1">
      <alignment horizontal="left" vertical="center"/>
      <protection hidden="1"/>
    </xf>
    <xf numFmtId="166" fontId="11" fillId="0" borderId="0" xfId="0" applyNumberFormat="1" applyFont="1" applyBorder="1" applyAlignment="1" applyProtection="1">
      <alignment wrapText="1"/>
      <protection hidden="1"/>
    </xf>
    <xf numFmtId="166" fontId="11" fillId="0" borderId="0" xfId="0" applyNumberFormat="1" applyFont="1" applyBorder="1" applyAlignment="1" applyProtection="1">
      <alignment vertical="top" wrapText="1"/>
      <protection hidden="1"/>
    </xf>
    <xf numFmtId="166" fontId="11" fillId="0" borderId="0" xfId="0" applyNumberFormat="1" applyFont="1" applyBorder="1" applyAlignment="1" applyProtection="1">
      <alignment horizontal="left" vertical="top" wrapText="1"/>
      <protection hidden="1"/>
    </xf>
    <xf numFmtId="166" fontId="11" fillId="0" borderId="0" xfId="0" applyNumberFormat="1" applyFont="1" applyBorder="1" applyAlignment="1" applyProtection="1">
      <alignment horizontal="center" vertical="top" wrapText="1"/>
      <protection hidden="1"/>
    </xf>
    <xf numFmtId="166" fontId="3" fillId="0" borderId="0" xfId="0" applyNumberFormat="1" applyFont="1" applyBorder="1" applyAlignment="1" applyProtection="1">
      <alignment horizontal="center" vertical="center"/>
      <protection hidden="1"/>
    </xf>
    <xf numFmtId="166" fontId="3" fillId="0" borderId="0" xfId="3" applyNumberFormat="1" applyFont="1" applyBorder="1" applyAlignment="1" applyProtection="1">
      <alignment horizontal="left" vertical="center" indent="3"/>
      <protection hidden="1"/>
    </xf>
    <xf numFmtId="167" fontId="16" fillId="2" borderId="7" xfId="3" applyNumberFormat="1" applyFont="1" applyFill="1" applyBorder="1" applyAlignment="1" applyProtection="1">
      <alignment horizontal="center" vertical="center"/>
      <protection hidden="1"/>
    </xf>
    <xf numFmtId="167" fontId="17" fillId="2" borderId="7" xfId="3" applyNumberFormat="1" applyFont="1" applyFill="1" applyBorder="1" applyAlignment="1" applyProtection="1">
      <alignment horizontal="center" vertical="center"/>
      <protection hidden="1"/>
    </xf>
    <xf numFmtId="49" fontId="12" fillId="0" borderId="0" xfId="0" applyNumberFormat="1" applyFont="1" applyBorder="1" applyAlignment="1" applyProtection="1">
      <alignment horizontal="left" vertical="top" wrapText="1"/>
      <protection hidden="1"/>
    </xf>
    <xf numFmtId="49" fontId="21" fillId="0" borderId="0" xfId="0" applyNumberFormat="1" applyFont="1" applyBorder="1" applyAlignment="1" applyProtection="1">
      <alignment horizontal="left" vertical="top" wrapText="1"/>
      <protection hidden="1"/>
    </xf>
    <xf numFmtId="0" fontId="5" fillId="0" borderId="0" xfId="0" applyNumberFormat="1" applyFont="1" applyProtection="1">
      <protection hidden="1"/>
    </xf>
    <xf numFmtId="0" fontId="4" fillId="0" borderId="0" xfId="0" applyNumberFormat="1" applyFont="1" applyBorder="1" applyAlignment="1" applyProtection="1">
      <alignment vertical="center" wrapText="1"/>
      <protection hidden="1"/>
    </xf>
    <xf numFmtId="0" fontId="3" fillId="0" borderId="0" xfId="0" applyNumberFormat="1" applyFont="1" applyProtection="1">
      <protection hidden="1"/>
    </xf>
    <xf numFmtId="0" fontId="4" fillId="0" borderId="0" xfId="0" applyNumberFormat="1" applyFont="1" applyAlignment="1" applyProtection="1">
      <alignment horizontal="center" wrapText="1"/>
      <protection hidden="1"/>
    </xf>
    <xf numFmtId="0" fontId="16" fillId="0" borderId="7" xfId="0" applyFont="1" applyBorder="1"/>
    <xf numFmtId="0" fontId="18" fillId="9" borderId="7" xfId="0" applyFont="1" applyFill="1" applyBorder="1" applyAlignment="1" applyProtection="1">
      <alignment horizontal="center" vertical="top" wrapText="1"/>
      <protection hidden="1"/>
    </xf>
    <xf numFmtId="49" fontId="12" fillId="0" borderId="0" xfId="0" applyNumberFormat="1" applyFont="1" applyBorder="1" applyAlignment="1" applyProtection="1">
      <alignment horizontal="left" vertical="top" wrapText="1"/>
      <protection hidden="1"/>
    </xf>
    <xf numFmtId="0" fontId="18" fillId="9" borderId="1" xfId="0" applyFont="1" applyFill="1" applyBorder="1" applyAlignment="1" applyProtection="1">
      <alignment horizontal="center" vertical="center" wrapText="1"/>
      <protection hidden="1"/>
    </xf>
    <xf numFmtId="0" fontId="18" fillId="9" borderId="5" xfId="0" applyFont="1" applyFill="1" applyBorder="1" applyAlignment="1" applyProtection="1">
      <alignment horizontal="center" vertical="center" wrapText="1"/>
      <protection hidden="1"/>
    </xf>
    <xf numFmtId="0" fontId="18" fillId="9" borderId="2" xfId="0" applyFont="1" applyFill="1" applyBorder="1" applyAlignment="1" applyProtection="1">
      <alignment horizontal="center" wrapText="1"/>
      <protection hidden="1"/>
    </xf>
    <xf numFmtId="0" fontId="18" fillId="9" borderId="3" xfId="0" applyFont="1" applyFill="1" applyBorder="1" applyAlignment="1" applyProtection="1">
      <alignment horizontal="center" wrapText="1"/>
      <protection hidden="1"/>
    </xf>
    <xf numFmtId="0" fontId="18" fillId="9" borderId="4" xfId="0" applyFont="1" applyFill="1" applyBorder="1" applyAlignment="1" applyProtection="1">
      <alignment horizontal="center" wrapText="1"/>
      <protection hidden="1"/>
    </xf>
    <xf numFmtId="0" fontId="19" fillId="2" borderId="1" xfId="0" applyFont="1" applyFill="1" applyBorder="1" applyAlignment="1" applyProtection="1">
      <alignment horizontal="center" vertical="center" wrapText="1"/>
      <protection hidden="1"/>
    </xf>
    <xf numFmtId="0" fontId="19" fillId="2" borderId="5" xfId="0" applyFont="1" applyFill="1" applyBorder="1" applyAlignment="1" applyProtection="1">
      <alignment horizontal="center" vertical="center" wrapText="1"/>
      <protection hidden="1"/>
    </xf>
    <xf numFmtId="0" fontId="15" fillId="3" borderId="0" xfId="0" applyFont="1" applyFill="1" applyBorder="1" applyAlignment="1" applyProtection="1">
      <alignment horizontal="center" vertical="center"/>
      <protection hidden="1"/>
    </xf>
    <xf numFmtId="0" fontId="14" fillId="2" borderId="13" xfId="0" applyFont="1" applyFill="1" applyBorder="1" applyAlignment="1" applyProtection="1">
      <alignment horizontal="left" vertical="top" wrapText="1"/>
      <protection hidden="1"/>
    </xf>
    <xf numFmtId="0" fontId="14" fillId="2" borderId="14" xfId="0" applyFont="1" applyFill="1" applyBorder="1" applyAlignment="1" applyProtection="1">
      <alignment horizontal="left" vertical="top" wrapText="1"/>
      <protection hidden="1"/>
    </xf>
    <xf numFmtId="44" fontId="16" fillId="9" borderId="2" xfId="2" applyFont="1" applyFill="1" applyBorder="1" applyAlignment="1" applyProtection="1">
      <alignment horizontal="center" vertical="center"/>
      <protection hidden="1"/>
    </xf>
    <xf numFmtId="44" fontId="16" fillId="9" borderId="4" xfId="2" applyFont="1" applyFill="1" applyBorder="1" applyAlignment="1" applyProtection="1">
      <alignment horizontal="center" vertical="center"/>
      <protection hidden="1"/>
    </xf>
    <xf numFmtId="0" fontId="7" fillId="7" borderId="8" xfId="0" applyFont="1" applyFill="1" applyBorder="1" applyAlignment="1" applyProtection="1">
      <alignment horizontal="right" wrapText="1"/>
      <protection hidden="1"/>
    </xf>
    <xf numFmtId="0" fontId="7" fillId="7" borderId="9" xfId="0" applyFont="1" applyFill="1" applyBorder="1" applyAlignment="1" applyProtection="1">
      <alignment horizontal="right" wrapText="1"/>
      <protection hidden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22185</xdr:colOff>
      <xdr:row>1</xdr:row>
      <xdr:rowOff>26275</xdr:rowOff>
    </xdr:from>
    <xdr:to>
      <xdr:col>5</xdr:col>
      <xdr:colOff>1074367</xdr:colOff>
      <xdr:row>4</xdr:row>
      <xdr:rowOff>67795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7597" y="183157"/>
          <a:ext cx="2195182" cy="556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77"/>
  <sheetViews>
    <sheetView showGridLines="0" tabSelected="1" topLeftCell="A25" zoomScale="85" zoomScaleNormal="85" zoomScaleSheetLayoutView="115" zoomScalePageLayoutView="130" workbookViewId="0">
      <selection activeCell="E26" sqref="E26"/>
    </sheetView>
  </sheetViews>
  <sheetFormatPr defaultColWidth="0" defaultRowHeight="12.75" zeroHeight="1" x14ac:dyDescent="0.2"/>
  <cols>
    <col min="1" max="1" width="9" customWidth="1"/>
    <col min="2" max="2" width="26.375" customWidth="1"/>
    <col min="3" max="6" width="15" customWidth="1"/>
    <col min="7" max="7" width="9" customWidth="1"/>
    <col min="8" max="13" width="9" hidden="1" customWidth="1"/>
    <col min="14" max="14" width="11.375" hidden="1" customWidth="1"/>
    <col min="15" max="16381" width="9" hidden="1"/>
    <col min="16382" max="16382" width="6.625" hidden="1" customWidth="1"/>
    <col min="16383" max="16383" width="9.125" hidden="1" customWidth="1"/>
    <col min="16384" max="16384" width="16.625" hidden="1" customWidth="1"/>
  </cols>
  <sheetData>
    <row r="1" spans="2:14" x14ac:dyDescent="0.2"/>
    <row r="2" spans="2:14" ht="15.75" x14ac:dyDescent="0.25">
      <c r="B2" s="55" t="s">
        <v>0</v>
      </c>
      <c r="C2" s="55"/>
    </row>
    <row r="3" spans="2:14" x14ac:dyDescent="0.2">
      <c r="B3" s="40"/>
      <c r="C3" s="40"/>
    </row>
    <row r="4" spans="2:14" x14ac:dyDescent="0.2">
      <c r="B4" s="40"/>
      <c r="C4" s="40"/>
    </row>
    <row r="5" spans="2:14" x14ac:dyDescent="0.2"/>
    <row r="6" spans="2:14" x14ac:dyDescent="0.2">
      <c r="B6" s="14"/>
      <c r="C6" s="14"/>
      <c r="D6" s="14"/>
      <c r="E6" s="14"/>
      <c r="F6" s="14"/>
    </row>
    <row r="7" spans="2:14" x14ac:dyDescent="0.2"/>
    <row r="8" spans="2:14" ht="25.5" customHeight="1" x14ac:dyDescent="0.25">
      <c r="B8" s="76" t="s">
        <v>44</v>
      </c>
      <c r="C8" s="76"/>
      <c r="D8" s="76"/>
      <c r="E8" s="76"/>
      <c r="F8" s="76"/>
      <c r="G8" s="2"/>
      <c r="H8" s="2"/>
      <c r="I8" s="1"/>
      <c r="J8" s="1"/>
      <c r="K8" s="1"/>
      <c r="L8" s="1"/>
      <c r="M8" s="1"/>
      <c r="N8" s="1"/>
    </row>
    <row r="9" spans="2:14" ht="8.25" customHeight="1" x14ac:dyDescent="0.25">
      <c r="B9" s="68"/>
      <c r="C9" s="68"/>
      <c r="D9" s="68"/>
      <c r="E9" s="68"/>
      <c r="F9" s="68"/>
      <c r="G9" s="2"/>
      <c r="H9" s="2"/>
      <c r="I9" s="1"/>
      <c r="J9" s="1"/>
      <c r="K9" s="1"/>
      <c r="L9" s="1"/>
      <c r="M9" s="1"/>
      <c r="N9" s="1"/>
    </row>
    <row r="10" spans="2:14" ht="15.75" x14ac:dyDescent="0.25">
      <c r="B10" s="76" t="s">
        <v>41</v>
      </c>
      <c r="C10" s="76"/>
      <c r="D10" s="76"/>
      <c r="E10" s="76"/>
      <c r="F10" s="76"/>
      <c r="G10" s="2"/>
      <c r="H10" s="2"/>
      <c r="I10" s="1"/>
      <c r="J10" s="1"/>
      <c r="K10" s="1"/>
      <c r="L10" s="1"/>
      <c r="M10" s="1"/>
      <c r="N10" s="1"/>
    </row>
    <row r="11" spans="2:14" ht="6.75" customHeight="1" x14ac:dyDescent="0.25">
      <c r="B11" s="68"/>
      <c r="C11" s="68"/>
      <c r="D11" s="68"/>
      <c r="E11" s="68"/>
      <c r="F11" s="68"/>
      <c r="G11" s="2"/>
      <c r="H11" s="2"/>
      <c r="I11" s="1"/>
      <c r="J11" s="1"/>
      <c r="K11" s="1"/>
      <c r="L11" s="1"/>
      <c r="M11" s="1"/>
      <c r="N11" s="1"/>
    </row>
    <row r="12" spans="2:14" ht="27" customHeight="1" x14ac:dyDescent="0.25">
      <c r="B12" s="76" t="s">
        <v>40</v>
      </c>
      <c r="C12" s="76"/>
      <c r="D12" s="76"/>
      <c r="E12" s="76"/>
      <c r="F12" s="76"/>
      <c r="G12" s="2"/>
      <c r="H12" s="2"/>
      <c r="I12" s="1"/>
      <c r="J12" s="1"/>
      <c r="K12" s="1"/>
      <c r="L12" s="1"/>
      <c r="M12" s="1"/>
      <c r="N12" s="1"/>
    </row>
    <row r="13" spans="2:14" ht="12.75" customHeight="1" x14ac:dyDescent="0.25">
      <c r="B13" s="68"/>
      <c r="C13" s="68"/>
      <c r="D13" s="68"/>
      <c r="E13" s="68"/>
      <c r="F13" s="68"/>
      <c r="G13" s="2"/>
      <c r="H13" s="2"/>
      <c r="I13" s="1"/>
      <c r="J13" s="1"/>
      <c r="K13" s="1"/>
      <c r="L13" s="1"/>
      <c r="M13" s="1"/>
      <c r="N13" s="1"/>
    </row>
    <row r="14" spans="2:14" ht="15.75" x14ac:dyDescent="0.25">
      <c r="B14" s="69" t="s">
        <v>26</v>
      </c>
      <c r="C14" s="68"/>
      <c r="D14" s="68"/>
      <c r="E14" s="68"/>
      <c r="F14" s="68"/>
      <c r="G14" s="2"/>
      <c r="H14" s="2"/>
      <c r="I14" s="1"/>
      <c r="J14" s="1"/>
      <c r="K14" s="1"/>
      <c r="L14" s="1"/>
      <c r="M14" s="1"/>
      <c r="N14" s="1"/>
    </row>
    <row r="15" spans="2:14" ht="39.75" customHeight="1" x14ac:dyDescent="0.25">
      <c r="B15" s="76" t="s">
        <v>45</v>
      </c>
      <c r="C15" s="76"/>
      <c r="D15" s="76"/>
      <c r="E15" s="76"/>
      <c r="F15" s="76"/>
      <c r="G15" s="2"/>
      <c r="H15" s="2"/>
      <c r="I15" s="1"/>
      <c r="J15" s="1"/>
      <c r="K15" s="1"/>
      <c r="L15" s="1"/>
      <c r="M15" s="1"/>
      <c r="N15" s="1"/>
    </row>
    <row r="16" spans="2:14" ht="15.75" x14ac:dyDescent="0.25">
      <c r="B16" s="12"/>
      <c r="C16" s="12"/>
      <c r="D16" s="12"/>
      <c r="E16" s="12"/>
      <c r="F16" s="12"/>
      <c r="G16" s="2"/>
      <c r="H16" s="2"/>
      <c r="I16" s="1"/>
      <c r="J16" s="1"/>
      <c r="K16" s="1"/>
      <c r="L16" s="1"/>
      <c r="M16" s="1"/>
      <c r="N16" s="1"/>
    </row>
    <row r="17" spans="2:14" ht="15.75" x14ac:dyDescent="0.25">
      <c r="B17" s="39"/>
      <c r="C17" s="39"/>
      <c r="D17" s="39"/>
      <c r="E17" s="39"/>
      <c r="F17" s="39"/>
      <c r="G17" s="71"/>
      <c r="H17" s="71"/>
      <c r="I17" s="72"/>
      <c r="J17" s="72"/>
      <c r="K17" s="72"/>
      <c r="L17" s="72"/>
      <c r="M17" s="72"/>
      <c r="N17" s="72"/>
    </row>
    <row r="18" spans="2:14" ht="15.75" x14ac:dyDescent="0.25">
      <c r="B18" s="3"/>
      <c r="C18" s="3"/>
      <c r="D18" s="3"/>
      <c r="E18" s="3"/>
      <c r="F18" s="3"/>
      <c r="G18" s="73"/>
      <c r="H18" s="73"/>
      <c r="I18" s="72"/>
      <c r="J18" s="72"/>
      <c r="K18" s="72"/>
      <c r="L18" s="72"/>
      <c r="M18" s="72"/>
      <c r="N18" s="72"/>
    </row>
    <row r="19" spans="2:14" ht="15.75" x14ac:dyDescent="0.25">
      <c r="B19" s="77" t="s">
        <v>36</v>
      </c>
      <c r="C19" s="79" t="s">
        <v>24</v>
      </c>
      <c r="D19" s="80"/>
      <c r="E19" s="81"/>
      <c r="F19" s="82" t="s">
        <v>25</v>
      </c>
      <c r="G19" s="73"/>
      <c r="H19" s="73"/>
      <c r="I19" s="72"/>
      <c r="J19" s="72"/>
      <c r="K19" s="72"/>
      <c r="L19" s="72"/>
      <c r="M19" s="72"/>
      <c r="N19" s="72"/>
    </row>
    <row r="20" spans="2:14" ht="32.25" customHeight="1" x14ac:dyDescent="0.25">
      <c r="B20" s="78"/>
      <c r="C20" s="56" t="s">
        <v>1</v>
      </c>
      <c r="D20" s="57" t="s">
        <v>2</v>
      </c>
      <c r="E20" s="57" t="s">
        <v>3</v>
      </c>
      <c r="F20" s="83"/>
      <c r="G20" s="70"/>
      <c r="H20" s="70"/>
      <c r="I20" s="60" t="s">
        <v>30</v>
      </c>
      <c r="J20" s="60" t="s">
        <v>31</v>
      </c>
      <c r="K20" s="61" t="s">
        <v>28</v>
      </c>
      <c r="L20" s="61" t="s">
        <v>29</v>
      </c>
      <c r="M20" s="62" t="s">
        <v>32</v>
      </c>
      <c r="N20" s="63" t="s">
        <v>33</v>
      </c>
    </row>
    <row r="21" spans="2:14" ht="15" x14ac:dyDescent="0.25">
      <c r="B21" s="74" t="s">
        <v>4</v>
      </c>
      <c r="C21" s="41">
        <v>0</v>
      </c>
      <c r="D21" s="41">
        <v>0</v>
      </c>
      <c r="E21" s="41">
        <v>0</v>
      </c>
      <c r="F21" s="66">
        <f>N21</f>
        <v>0</v>
      </c>
      <c r="G21" s="70"/>
      <c r="H21" s="70"/>
      <c r="I21" s="64">
        <f t="shared" ref="I21:I34" si="0">$D$64*C21</f>
        <v>0</v>
      </c>
      <c r="J21" s="64">
        <f t="shared" ref="J21:J34" si="1">$D$64-I21</f>
        <v>500</v>
      </c>
      <c r="K21" s="64">
        <f t="shared" ref="K21:K34" si="2">J21*D21</f>
        <v>0</v>
      </c>
      <c r="L21" s="64">
        <f t="shared" ref="L21:L34" si="3">J21*E21</f>
        <v>0</v>
      </c>
      <c r="M21" s="64">
        <f>J21+K21+L21</f>
        <v>500</v>
      </c>
      <c r="N21" s="65">
        <f t="shared" ref="N21:N34" si="4">($D$64-M21)/$D$64</f>
        <v>0</v>
      </c>
    </row>
    <row r="22" spans="2:14" ht="15" x14ac:dyDescent="0.25">
      <c r="B22" s="74" t="s">
        <v>47</v>
      </c>
      <c r="C22" s="42">
        <v>0</v>
      </c>
      <c r="D22" s="42">
        <v>0</v>
      </c>
      <c r="E22" s="42">
        <v>0</v>
      </c>
      <c r="F22" s="67">
        <f t="shared" ref="F22:F34" si="5">N22</f>
        <v>0</v>
      </c>
      <c r="G22" s="70"/>
      <c r="H22" s="70"/>
      <c r="I22" s="64">
        <f t="shared" si="0"/>
        <v>0</v>
      </c>
      <c r="J22" s="64">
        <f t="shared" si="1"/>
        <v>500</v>
      </c>
      <c r="K22" s="64">
        <f t="shared" si="2"/>
        <v>0</v>
      </c>
      <c r="L22" s="64">
        <f t="shared" si="3"/>
        <v>0</v>
      </c>
      <c r="M22" s="64">
        <f t="shared" ref="M22:M34" si="6">J22+K22+L22</f>
        <v>500</v>
      </c>
      <c r="N22" s="65">
        <f t="shared" si="4"/>
        <v>0</v>
      </c>
    </row>
    <row r="23" spans="2:14" ht="15" x14ac:dyDescent="0.25">
      <c r="B23" s="74" t="s">
        <v>6</v>
      </c>
      <c r="C23" s="42">
        <v>0</v>
      </c>
      <c r="D23" s="42">
        <v>0</v>
      </c>
      <c r="E23" s="42">
        <v>0</v>
      </c>
      <c r="F23" s="67">
        <f t="shared" si="5"/>
        <v>0</v>
      </c>
      <c r="G23" s="70"/>
      <c r="H23" s="70"/>
      <c r="I23" s="64">
        <f t="shared" si="0"/>
        <v>0</v>
      </c>
      <c r="J23" s="64">
        <f t="shared" si="1"/>
        <v>500</v>
      </c>
      <c r="K23" s="64">
        <f t="shared" si="2"/>
        <v>0</v>
      </c>
      <c r="L23" s="64">
        <f t="shared" si="3"/>
        <v>0</v>
      </c>
      <c r="M23" s="64">
        <f t="shared" si="6"/>
        <v>500</v>
      </c>
      <c r="N23" s="65">
        <f t="shared" si="4"/>
        <v>0</v>
      </c>
    </row>
    <row r="24" spans="2:14" ht="15" x14ac:dyDescent="0.25">
      <c r="B24" s="74" t="s">
        <v>8</v>
      </c>
      <c r="C24" s="42">
        <v>0</v>
      </c>
      <c r="D24" s="42">
        <v>0</v>
      </c>
      <c r="E24" s="42">
        <v>0</v>
      </c>
      <c r="F24" s="67">
        <f t="shared" si="5"/>
        <v>0</v>
      </c>
      <c r="G24" s="70"/>
      <c r="H24" s="70"/>
      <c r="I24" s="64">
        <f t="shared" si="0"/>
        <v>0</v>
      </c>
      <c r="J24" s="64">
        <f t="shared" si="1"/>
        <v>500</v>
      </c>
      <c r="K24" s="64">
        <f t="shared" si="2"/>
        <v>0</v>
      </c>
      <c r="L24" s="64">
        <f t="shared" si="3"/>
        <v>0</v>
      </c>
      <c r="M24" s="64">
        <f t="shared" si="6"/>
        <v>500</v>
      </c>
      <c r="N24" s="65">
        <f t="shared" si="4"/>
        <v>0</v>
      </c>
    </row>
    <row r="25" spans="2:14" ht="15" x14ac:dyDescent="0.25">
      <c r="B25" s="74" t="s">
        <v>9</v>
      </c>
      <c r="C25" s="41">
        <v>0</v>
      </c>
      <c r="D25" s="41">
        <v>0</v>
      </c>
      <c r="E25" s="41">
        <v>0</v>
      </c>
      <c r="F25" s="66">
        <f t="shared" si="5"/>
        <v>0</v>
      </c>
      <c r="G25" s="70"/>
      <c r="H25" s="70"/>
      <c r="I25" s="64">
        <f t="shared" si="0"/>
        <v>0</v>
      </c>
      <c r="J25" s="64">
        <f t="shared" si="1"/>
        <v>500</v>
      </c>
      <c r="K25" s="64">
        <f t="shared" si="2"/>
        <v>0</v>
      </c>
      <c r="L25" s="64">
        <f t="shared" si="3"/>
        <v>0</v>
      </c>
      <c r="M25" s="64">
        <f t="shared" si="6"/>
        <v>500</v>
      </c>
      <c r="N25" s="65">
        <f t="shared" si="4"/>
        <v>0</v>
      </c>
    </row>
    <row r="26" spans="2:14" ht="15" x14ac:dyDescent="0.25">
      <c r="B26" s="74" t="s">
        <v>11</v>
      </c>
      <c r="C26" s="41">
        <v>0</v>
      </c>
      <c r="D26" s="41">
        <v>0</v>
      </c>
      <c r="E26" s="41">
        <v>0</v>
      </c>
      <c r="F26" s="66">
        <f t="shared" si="5"/>
        <v>0</v>
      </c>
      <c r="G26" s="70"/>
      <c r="H26" s="70"/>
      <c r="I26" s="64">
        <f t="shared" si="0"/>
        <v>0</v>
      </c>
      <c r="J26" s="64">
        <f t="shared" si="1"/>
        <v>500</v>
      </c>
      <c r="K26" s="64">
        <f t="shared" si="2"/>
        <v>0</v>
      </c>
      <c r="L26" s="64">
        <f t="shared" si="3"/>
        <v>0</v>
      </c>
      <c r="M26" s="64">
        <f t="shared" si="6"/>
        <v>500</v>
      </c>
      <c r="N26" s="65">
        <f t="shared" si="4"/>
        <v>0</v>
      </c>
    </row>
    <row r="27" spans="2:14" ht="15" x14ac:dyDescent="0.25">
      <c r="B27" s="74" t="s">
        <v>48</v>
      </c>
      <c r="C27" s="41">
        <v>0</v>
      </c>
      <c r="D27" s="41">
        <v>0</v>
      </c>
      <c r="E27" s="41">
        <v>0</v>
      </c>
      <c r="F27" s="66">
        <f t="shared" si="5"/>
        <v>0</v>
      </c>
      <c r="G27" s="70"/>
      <c r="H27" s="70"/>
      <c r="I27" s="64">
        <f t="shared" si="0"/>
        <v>0</v>
      </c>
      <c r="J27" s="64">
        <f t="shared" si="1"/>
        <v>500</v>
      </c>
      <c r="K27" s="64">
        <f t="shared" si="2"/>
        <v>0</v>
      </c>
      <c r="L27" s="64">
        <f t="shared" si="3"/>
        <v>0</v>
      </c>
      <c r="M27" s="64">
        <f t="shared" si="6"/>
        <v>500</v>
      </c>
      <c r="N27" s="65">
        <f t="shared" si="4"/>
        <v>0</v>
      </c>
    </row>
    <row r="28" spans="2:14" ht="15" x14ac:dyDescent="0.25">
      <c r="B28" s="74" t="s">
        <v>13</v>
      </c>
      <c r="C28" s="41">
        <v>0</v>
      </c>
      <c r="D28" s="41">
        <v>0</v>
      </c>
      <c r="E28" s="41">
        <v>0</v>
      </c>
      <c r="F28" s="66">
        <f t="shared" si="5"/>
        <v>0</v>
      </c>
      <c r="G28" s="70"/>
      <c r="H28" s="70"/>
      <c r="I28" s="64">
        <f t="shared" si="0"/>
        <v>0</v>
      </c>
      <c r="J28" s="64">
        <f t="shared" si="1"/>
        <v>500</v>
      </c>
      <c r="K28" s="64">
        <f t="shared" si="2"/>
        <v>0</v>
      </c>
      <c r="L28" s="64">
        <f t="shared" si="3"/>
        <v>0</v>
      </c>
      <c r="M28" s="64">
        <f t="shared" si="6"/>
        <v>500</v>
      </c>
      <c r="N28" s="65">
        <f t="shared" si="4"/>
        <v>0</v>
      </c>
    </row>
    <row r="29" spans="2:14" ht="15" x14ac:dyDescent="0.25">
      <c r="B29" s="74" t="s">
        <v>14</v>
      </c>
      <c r="C29" s="41">
        <v>0</v>
      </c>
      <c r="D29" s="41">
        <v>0</v>
      </c>
      <c r="E29" s="41">
        <v>0</v>
      </c>
      <c r="F29" s="66">
        <f t="shared" si="5"/>
        <v>0</v>
      </c>
      <c r="G29" s="70"/>
      <c r="H29" s="70"/>
      <c r="I29" s="64">
        <f t="shared" si="0"/>
        <v>0</v>
      </c>
      <c r="J29" s="64">
        <f t="shared" si="1"/>
        <v>500</v>
      </c>
      <c r="K29" s="64">
        <f t="shared" si="2"/>
        <v>0</v>
      </c>
      <c r="L29" s="64">
        <f t="shared" si="3"/>
        <v>0</v>
      </c>
      <c r="M29" s="64">
        <f t="shared" si="6"/>
        <v>500</v>
      </c>
      <c r="N29" s="65">
        <f t="shared" si="4"/>
        <v>0</v>
      </c>
    </row>
    <row r="30" spans="2:14" ht="15" x14ac:dyDescent="0.25">
      <c r="B30" s="74" t="s">
        <v>42</v>
      </c>
      <c r="C30" s="41">
        <v>0</v>
      </c>
      <c r="D30" s="41">
        <v>0</v>
      </c>
      <c r="E30" s="41">
        <v>0</v>
      </c>
      <c r="F30" s="66">
        <f t="shared" si="5"/>
        <v>0</v>
      </c>
      <c r="G30" s="70"/>
      <c r="H30" s="70"/>
      <c r="I30" s="64">
        <f t="shared" si="0"/>
        <v>0</v>
      </c>
      <c r="J30" s="64">
        <f t="shared" si="1"/>
        <v>500</v>
      </c>
      <c r="K30" s="64">
        <f t="shared" si="2"/>
        <v>0</v>
      </c>
      <c r="L30" s="64">
        <f t="shared" si="3"/>
        <v>0</v>
      </c>
      <c r="M30" s="64">
        <f t="shared" si="6"/>
        <v>500</v>
      </c>
      <c r="N30" s="65">
        <f t="shared" si="4"/>
        <v>0</v>
      </c>
    </row>
    <row r="31" spans="2:14" ht="15" x14ac:dyDescent="0.25">
      <c r="B31" s="74" t="s">
        <v>16</v>
      </c>
      <c r="C31" s="41">
        <v>0</v>
      </c>
      <c r="D31" s="41">
        <v>0</v>
      </c>
      <c r="E31" s="41">
        <v>0</v>
      </c>
      <c r="F31" s="66">
        <f t="shared" si="5"/>
        <v>0</v>
      </c>
      <c r="G31" s="70"/>
      <c r="H31" s="70"/>
      <c r="I31" s="64">
        <f t="shared" si="0"/>
        <v>0</v>
      </c>
      <c r="J31" s="64">
        <f t="shared" si="1"/>
        <v>500</v>
      </c>
      <c r="K31" s="64">
        <f t="shared" si="2"/>
        <v>0</v>
      </c>
      <c r="L31" s="64">
        <f t="shared" si="3"/>
        <v>0</v>
      </c>
      <c r="M31" s="64">
        <f t="shared" si="6"/>
        <v>500</v>
      </c>
      <c r="N31" s="65">
        <f t="shared" si="4"/>
        <v>0</v>
      </c>
    </row>
    <row r="32" spans="2:14" ht="15" x14ac:dyDescent="0.25">
      <c r="B32" s="74" t="s">
        <v>18</v>
      </c>
      <c r="C32" s="41">
        <v>0</v>
      </c>
      <c r="D32" s="41">
        <v>0</v>
      </c>
      <c r="E32" s="41">
        <v>0</v>
      </c>
      <c r="F32" s="66">
        <f t="shared" si="5"/>
        <v>0</v>
      </c>
      <c r="G32" s="70"/>
      <c r="H32" s="70"/>
      <c r="I32" s="64">
        <f t="shared" si="0"/>
        <v>0</v>
      </c>
      <c r="J32" s="64">
        <f t="shared" si="1"/>
        <v>500</v>
      </c>
      <c r="K32" s="64">
        <f t="shared" si="2"/>
        <v>0</v>
      </c>
      <c r="L32" s="64">
        <f t="shared" si="3"/>
        <v>0</v>
      </c>
      <c r="M32" s="64">
        <f t="shared" si="6"/>
        <v>500</v>
      </c>
      <c r="N32" s="65">
        <f t="shared" si="4"/>
        <v>0</v>
      </c>
    </row>
    <row r="33" spans="2:14" ht="15" x14ac:dyDescent="0.25">
      <c r="B33" s="74" t="s">
        <v>19</v>
      </c>
      <c r="C33" s="41">
        <v>0</v>
      </c>
      <c r="D33" s="41">
        <v>0</v>
      </c>
      <c r="E33" s="41">
        <v>0</v>
      </c>
      <c r="F33" s="66">
        <f t="shared" si="5"/>
        <v>0</v>
      </c>
      <c r="G33" s="70"/>
      <c r="H33" s="70"/>
      <c r="I33" s="64">
        <f t="shared" si="0"/>
        <v>0</v>
      </c>
      <c r="J33" s="64">
        <f t="shared" si="1"/>
        <v>500</v>
      </c>
      <c r="K33" s="64">
        <f t="shared" si="2"/>
        <v>0</v>
      </c>
      <c r="L33" s="64">
        <f t="shared" si="3"/>
        <v>0</v>
      </c>
      <c r="M33" s="64">
        <f t="shared" si="6"/>
        <v>500</v>
      </c>
      <c r="N33" s="65">
        <f t="shared" si="4"/>
        <v>0</v>
      </c>
    </row>
    <row r="34" spans="2:14" ht="15" x14ac:dyDescent="0.25">
      <c r="B34" s="74" t="s">
        <v>20</v>
      </c>
      <c r="C34" s="41">
        <v>0</v>
      </c>
      <c r="D34" s="41">
        <v>0</v>
      </c>
      <c r="E34" s="41">
        <v>0</v>
      </c>
      <c r="F34" s="66">
        <f t="shared" si="5"/>
        <v>0</v>
      </c>
      <c r="G34" s="70"/>
      <c r="H34" s="70"/>
      <c r="I34" s="64">
        <f t="shared" si="0"/>
        <v>0</v>
      </c>
      <c r="J34" s="64">
        <f t="shared" si="1"/>
        <v>500</v>
      </c>
      <c r="K34" s="64">
        <f t="shared" si="2"/>
        <v>0</v>
      </c>
      <c r="L34" s="64">
        <f t="shared" si="3"/>
        <v>0</v>
      </c>
      <c r="M34" s="64">
        <f t="shared" si="6"/>
        <v>500</v>
      </c>
      <c r="N34" s="65">
        <f t="shared" si="4"/>
        <v>0</v>
      </c>
    </row>
    <row r="35" spans="2:14" ht="15" x14ac:dyDescent="0.25">
      <c r="B35" s="74" t="s">
        <v>21</v>
      </c>
      <c r="C35" s="41">
        <v>0</v>
      </c>
      <c r="D35" s="41">
        <v>0</v>
      </c>
      <c r="E35" s="41">
        <v>0</v>
      </c>
      <c r="F35" s="66">
        <f t="shared" ref="F35:F36" si="7">N35</f>
        <v>0</v>
      </c>
      <c r="G35" s="70"/>
      <c r="H35" s="70"/>
      <c r="I35" s="64">
        <f t="shared" ref="I35:I36" si="8">$D$64*C35</f>
        <v>0</v>
      </c>
      <c r="J35" s="64">
        <f t="shared" ref="J35:J36" si="9">$D$64-I35</f>
        <v>500</v>
      </c>
      <c r="K35" s="64">
        <f t="shared" ref="K35:K36" si="10">J35*D35</f>
        <v>0</v>
      </c>
      <c r="L35" s="64">
        <f t="shared" ref="L35:L36" si="11">J35*E35</f>
        <v>0</v>
      </c>
      <c r="M35" s="64">
        <f t="shared" ref="M35:M36" si="12">J35+K35+L35</f>
        <v>500</v>
      </c>
      <c r="N35" s="65">
        <f t="shared" ref="N35:N36" si="13">($D$64-M35)/$D$64</f>
        <v>0</v>
      </c>
    </row>
    <row r="36" spans="2:14" ht="15" x14ac:dyDescent="0.25">
      <c r="B36" s="74" t="s">
        <v>43</v>
      </c>
      <c r="C36" s="41">
        <v>0</v>
      </c>
      <c r="D36" s="41">
        <v>0</v>
      </c>
      <c r="E36" s="41">
        <v>0</v>
      </c>
      <c r="F36" s="66">
        <f t="shared" si="7"/>
        <v>0</v>
      </c>
      <c r="G36" s="70"/>
      <c r="H36" s="70"/>
      <c r="I36" s="64">
        <f t="shared" si="8"/>
        <v>0</v>
      </c>
      <c r="J36" s="64">
        <f t="shared" si="9"/>
        <v>500</v>
      </c>
      <c r="K36" s="64">
        <f t="shared" si="10"/>
        <v>0</v>
      </c>
      <c r="L36" s="64">
        <f t="shared" si="11"/>
        <v>0</v>
      </c>
      <c r="M36" s="64">
        <f t="shared" si="12"/>
        <v>500</v>
      </c>
      <c r="N36" s="65">
        <f t="shared" si="13"/>
        <v>0</v>
      </c>
    </row>
    <row r="37" spans="2:14" ht="15" x14ac:dyDescent="0.25">
      <c r="B37" s="4"/>
      <c r="C37" s="4"/>
      <c r="D37" s="4"/>
      <c r="E37" s="4"/>
      <c r="F37" s="4"/>
      <c r="G37" s="4"/>
      <c r="H37" s="4"/>
      <c r="I37" s="1"/>
      <c r="J37" s="1"/>
      <c r="K37" s="1"/>
      <c r="L37" s="1"/>
      <c r="M37" s="1"/>
      <c r="N37" s="1"/>
    </row>
    <row r="38" spans="2:14" ht="25.5" x14ac:dyDescent="0.25">
      <c r="B38" s="51" t="s">
        <v>37</v>
      </c>
      <c r="C38" s="52" t="s">
        <v>46</v>
      </c>
      <c r="D38" s="53" t="s">
        <v>38</v>
      </c>
      <c r="E38" s="54" t="s">
        <v>23</v>
      </c>
      <c r="F38" s="75" t="s">
        <v>49</v>
      </c>
      <c r="G38" s="4"/>
      <c r="H38" s="4"/>
      <c r="I38" s="6"/>
      <c r="J38" s="1"/>
      <c r="K38" s="1"/>
      <c r="L38" s="1"/>
      <c r="M38" s="1"/>
      <c r="N38" s="1"/>
    </row>
    <row r="39" spans="2:14" ht="15" x14ac:dyDescent="0.25">
      <c r="B39" s="74" t="s">
        <v>4</v>
      </c>
      <c r="C39" s="43">
        <v>20</v>
      </c>
      <c r="D39" s="44">
        <v>500</v>
      </c>
      <c r="E39" s="45">
        <f t="shared" ref="E39:E52" si="14">D39-(D39*F21)</f>
        <v>500</v>
      </c>
      <c r="F39" s="46">
        <f>C39*E39</f>
        <v>10000</v>
      </c>
      <c r="G39" s="4"/>
      <c r="H39" s="4"/>
      <c r="I39" s="6"/>
      <c r="J39" s="1"/>
      <c r="K39" s="1"/>
      <c r="L39" s="1"/>
      <c r="M39" s="1"/>
      <c r="N39" s="1"/>
    </row>
    <row r="40" spans="2:14" ht="15" x14ac:dyDescent="0.25">
      <c r="B40" s="74" t="s">
        <v>47</v>
      </c>
      <c r="C40" s="47">
        <v>20</v>
      </c>
      <c r="D40" s="48">
        <v>500</v>
      </c>
      <c r="E40" s="49">
        <f t="shared" si="14"/>
        <v>500</v>
      </c>
      <c r="F40" s="50">
        <f t="shared" ref="F40:F52" si="15">C40*E40</f>
        <v>10000</v>
      </c>
      <c r="G40" s="4"/>
      <c r="H40" s="4"/>
      <c r="I40" s="6"/>
      <c r="J40" s="1"/>
      <c r="K40" s="1"/>
      <c r="L40" s="1"/>
      <c r="M40" s="1"/>
      <c r="N40" s="1"/>
    </row>
    <row r="41" spans="2:14" ht="15" x14ac:dyDescent="0.25">
      <c r="B41" s="74" t="s">
        <v>6</v>
      </c>
      <c r="C41" s="47">
        <v>20</v>
      </c>
      <c r="D41" s="48">
        <v>500</v>
      </c>
      <c r="E41" s="49">
        <f t="shared" si="14"/>
        <v>500</v>
      </c>
      <c r="F41" s="50">
        <f t="shared" si="15"/>
        <v>10000</v>
      </c>
      <c r="G41" s="4"/>
      <c r="H41" s="4"/>
      <c r="I41" s="6"/>
      <c r="J41" s="1"/>
      <c r="K41" s="1"/>
      <c r="L41" s="1"/>
      <c r="M41" s="1"/>
      <c r="N41" s="1"/>
    </row>
    <row r="42" spans="2:14" ht="15" x14ac:dyDescent="0.25">
      <c r="B42" s="74" t="s">
        <v>8</v>
      </c>
      <c r="C42" s="43">
        <v>20</v>
      </c>
      <c r="D42" s="44">
        <v>500</v>
      </c>
      <c r="E42" s="49">
        <f t="shared" si="14"/>
        <v>500</v>
      </c>
      <c r="F42" s="46">
        <f t="shared" si="15"/>
        <v>10000</v>
      </c>
      <c r="G42" s="5"/>
      <c r="H42" s="5"/>
      <c r="I42" s="6"/>
      <c r="J42" s="1"/>
      <c r="K42" s="1"/>
      <c r="L42" s="1"/>
      <c r="M42" s="1"/>
      <c r="N42" s="1"/>
    </row>
    <row r="43" spans="2:14" ht="15" x14ac:dyDescent="0.25">
      <c r="B43" s="74" t="s">
        <v>9</v>
      </c>
      <c r="C43" s="47">
        <v>20</v>
      </c>
      <c r="D43" s="48">
        <v>500</v>
      </c>
      <c r="E43" s="49">
        <f t="shared" si="14"/>
        <v>500</v>
      </c>
      <c r="F43" s="50">
        <f t="shared" si="15"/>
        <v>10000</v>
      </c>
      <c r="G43" s="5"/>
      <c r="H43" s="5"/>
      <c r="I43" s="6"/>
      <c r="J43" s="1"/>
      <c r="K43" s="1"/>
      <c r="L43" s="1"/>
      <c r="M43" s="1"/>
      <c r="N43" s="1"/>
    </row>
    <row r="44" spans="2:14" ht="15" x14ac:dyDescent="0.25">
      <c r="B44" s="74" t="s">
        <v>11</v>
      </c>
      <c r="C44" s="43">
        <v>20</v>
      </c>
      <c r="D44" s="44">
        <v>500</v>
      </c>
      <c r="E44" s="49">
        <f t="shared" si="14"/>
        <v>500</v>
      </c>
      <c r="F44" s="46">
        <f t="shared" si="15"/>
        <v>10000</v>
      </c>
      <c r="G44" s="4"/>
      <c r="H44" s="4"/>
      <c r="I44" s="6"/>
      <c r="J44" s="1"/>
      <c r="K44" s="1"/>
      <c r="L44" s="1"/>
      <c r="M44" s="1"/>
      <c r="N44" s="1"/>
    </row>
    <row r="45" spans="2:14" ht="15" x14ac:dyDescent="0.25">
      <c r="B45" s="74" t="s">
        <v>48</v>
      </c>
      <c r="C45" s="43">
        <v>20</v>
      </c>
      <c r="D45" s="44">
        <v>500</v>
      </c>
      <c r="E45" s="49">
        <f t="shared" si="14"/>
        <v>500</v>
      </c>
      <c r="F45" s="46">
        <f t="shared" si="15"/>
        <v>10000</v>
      </c>
      <c r="G45" s="4"/>
      <c r="H45" s="4"/>
      <c r="I45" s="6"/>
      <c r="J45" s="1"/>
      <c r="K45" s="1"/>
      <c r="L45" s="1"/>
      <c r="M45" s="1"/>
      <c r="N45" s="1"/>
    </row>
    <row r="46" spans="2:14" ht="15" x14ac:dyDescent="0.25">
      <c r="B46" s="74" t="s">
        <v>13</v>
      </c>
      <c r="C46" s="43">
        <v>100</v>
      </c>
      <c r="D46" s="44">
        <v>500</v>
      </c>
      <c r="E46" s="49">
        <f t="shared" si="14"/>
        <v>500</v>
      </c>
      <c r="F46" s="46">
        <f t="shared" si="15"/>
        <v>50000</v>
      </c>
      <c r="G46" s="4"/>
      <c r="H46" s="4"/>
      <c r="I46" s="6"/>
      <c r="J46" s="1"/>
      <c r="K46" s="1"/>
      <c r="L46" s="1"/>
      <c r="M46" s="1"/>
      <c r="N46" s="1"/>
    </row>
    <row r="47" spans="2:14" ht="15" x14ac:dyDescent="0.25">
      <c r="B47" s="74" t="s">
        <v>14</v>
      </c>
      <c r="C47" s="43">
        <v>30</v>
      </c>
      <c r="D47" s="44">
        <v>500</v>
      </c>
      <c r="E47" s="49">
        <f t="shared" si="14"/>
        <v>500</v>
      </c>
      <c r="F47" s="46">
        <f t="shared" si="15"/>
        <v>15000</v>
      </c>
      <c r="G47" s="4"/>
      <c r="H47" s="4"/>
      <c r="I47" s="1"/>
      <c r="J47" s="1"/>
      <c r="K47" s="1"/>
      <c r="L47" s="1"/>
      <c r="M47" s="1"/>
      <c r="N47" s="1"/>
    </row>
    <row r="48" spans="2:14" ht="15" x14ac:dyDescent="0.25">
      <c r="B48" s="74" t="s">
        <v>42</v>
      </c>
      <c r="C48" s="43">
        <v>30</v>
      </c>
      <c r="D48" s="44">
        <v>500</v>
      </c>
      <c r="E48" s="49">
        <f t="shared" si="14"/>
        <v>500</v>
      </c>
      <c r="F48" s="46">
        <f t="shared" si="15"/>
        <v>15000</v>
      </c>
      <c r="G48" s="4"/>
      <c r="H48" s="4"/>
      <c r="I48" s="1"/>
      <c r="J48" s="1"/>
      <c r="K48" s="1"/>
      <c r="L48" s="1"/>
      <c r="M48" s="1"/>
      <c r="N48" s="1"/>
    </row>
    <row r="49" spans="2:14" ht="15" x14ac:dyDescent="0.25">
      <c r="B49" s="74" t="s">
        <v>16</v>
      </c>
      <c r="C49" s="43">
        <v>30</v>
      </c>
      <c r="D49" s="44">
        <v>500</v>
      </c>
      <c r="E49" s="49">
        <f t="shared" si="14"/>
        <v>500</v>
      </c>
      <c r="F49" s="46">
        <f t="shared" si="15"/>
        <v>15000</v>
      </c>
      <c r="G49" s="5"/>
      <c r="H49" s="5"/>
      <c r="I49" s="1"/>
      <c r="J49" s="1"/>
      <c r="K49" s="1"/>
      <c r="L49" s="1"/>
      <c r="M49" s="1"/>
      <c r="N49" s="1"/>
    </row>
    <row r="50" spans="2:14" ht="15" x14ac:dyDescent="0.25">
      <c r="B50" s="74" t="s">
        <v>18</v>
      </c>
      <c r="C50" s="43">
        <v>20</v>
      </c>
      <c r="D50" s="44">
        <v>500</v>
      </c>
      <c r="E50" s="49">
        <f t="shared" si="14"/>
        <v>500</v>
      </c>
      <c r="F50" s="46">
        <f t="shared" si="15"/>
        <v>10000</v>
      </c>
      <c r="G50" s="4"/>
      <c r="H50" s="4"/>
      <c r="I50" s="1"/>
      <c r="J50" s="1"/>
      <c r="K50" s="1"/>
      <c r="L50" s="1"/>
      <c r="M50" s="1"/>
      <c r="N50" s="1"/>
    </row>
    <row r="51" spans="2:14" ht="15" x14ac:dyDescent="0.25">
      <c r="B51" s="74" t="s">
        <v>19</v>
      </c>
      <c r="C51" s="43">
        <v>40</v>
      </c>
      <c r="D51" s="44">
        <v>500</v>
      </c>
      <c r="E51" s="49">
        <f t="shared" si="14"/>
        <v>500</v>
      </c>
      <c r="F51" s="46">
        <f t="shared" si="15"/>
        <v>20000</v>
      </c>
      <c r="G51" s="4"/>
      <c r="H51" s="4"/>
      <c r="I51" s="1"/>
      <c r="J51" s="1"/>
      <c r="K51" s="1"/>
      <c r="L51" s="1"/>
      <c r="M51" s="1"/>
      <c r="N51" s="1"/>
    </row>
    <row r="52" spans="2:14" ht="15" x14ac:dyDescent="0.25">
      <c r="B52" s="74" t="s">
        <v>20</v>
      </c>
      <c r="C52" s="43">
        <v>100</v>
      </c>
      <c r="D52" s="44">
        <v>500</v>
      </c>
      <c r="E52" s="49">
        <f t="shared" si="14"/>
        <v>500</v>
      </c>
      <c r="F52" s="46">
        <f t="shared" si="15"/>
        <v>50000</v>
      </c>
      <c r="G52" s="4"/>
      <c r="H52" s="4"/>
      <c r="I52" s="1"/>
      <c r="J52" s="1"/>
      <c r="K52" s="1"/>
      <c r="L52" s="1"/>
      <c r="M52" s="1"/>
      <c r="N52" s="1"/>
    </row>
    <row r="53" spans="2:14" ht="15" x14ac:dyDescent="0.25">
      <c r="B53" s="74" t="s">
        <v>21</v>
      </c>
      <c r="C53" s="43">
        <v>20</v>
      </c>
      <c r="D53" s="44">
        <v>500</v>
      </c>
      <c r="E53" s="49">
        <f t="shared" ref="E53:E54" si="16">D53-(D53*F35)</f>
        <v>500</v>
      </c>
      <c r="F53" s="46">
        <f t="shared" ref="F53:F54" si="17">C53*E53</f>
        <v>10000</v>
      </c>
      <c r="G53" s="4"/>
      <c r="H53" s="4"/>
      <c r="I53" s="1"/>
      <c r="J53" s="1"/>
      <c r="K53" s="1"/>
      <c r="L53" s="1"/>
      <c r="M53" s="1"/>
      <c r="N53" s="1"/>
    </row>
    <row r="54" spans="2:14" ht="15" x14ac:dyDescent="0.25">
      <c r="B54" s="74" t="s">
        <v>43</v>
      </c>
      <c r="C54" s="43">
        <v>20</v>
      </c>
      <c r="D54" s="44">
        <v>500</v>
      </c>
      <c r="E54" s="49">
        <f t="shared" si="16"/>
        <v>500</v>
      </c>
      <c r="F54" s="46">
        <f t="shared" si="17"/>
        <v>10000</v>
      </c>
      <c r="G54" s="4"/>
      <c r="H54" s="4"/>
      <c r="I54" s="1"/>
      <c r="J54" s="1"/>
      <c r="K54" s="1"/>
      <c r="L54" s="1"/>
      <c r="M54" s="1"/>
      <c r="N54" s="1"/>
    </row>
    <row r="55" spans="2:14" ht="15" x14ac:dyDescent="0.25">
      <c r="B55" s="59" t="s">
        <v>39</v>
      </c>
      <c r="C55" s="58">
        <f>SUM(C39:C54)</f>
        <v>530</v>
      </c>
      <c r="D55" s="87"/>
      <c r="E55" s="88"/>
      <c r="F55" s="46">
        <f>SUM(F39:F54)</f>
        <v>265000</v>
      </c>
      <c r="G55" s="4"/>
      <c r="H55" s="4"/>
      <c r="I55" s="1"/>
      <c r="J55" s="1"/>
      <c r="K55" s="1"/>
      <c r="L55" s="1"/>
      <c r="M55" s="1"/>
      <c r="N55" s="1"/>
    </row>
    <row r="56" spans="2:14" ht="15.75" thickBot="1" x14ac:dyDescent="0.3">
      <c r="B56" s="7"/>
      <c r="C56" s="8"/>
      <c r="D56" s="9"/>
      <c r="E56" s="9"/>
      <c r="F56" s="9"/>
      <c r="G56" s="4"/>
      <c r="H56" s="4"/>
      <c r="I56" s="1"/>
      <c r="J56" s="1"/>
      <c r="K56" s="1"/>
      <c r="L56" s="1"/>
      <c r="M56" s="1"/>
      <c r="N56" s="1"/>
    </row>
    <row r="57" spans="2:14" ht="18.75" customHeight="1" thickBot="1" x14ac:dyDescent="0.35">
      <c r="B57" s="89" t="s">
        <v>27</v>
      </c>
      <c r="C57" s="90"/>
      <c r="D57" s="90"/>
      <c r="E57" s="13">
        <f>F55/C55</f>
        <v>500</v>
      </c>
      <c r="F57" s="10">
        <f>SUM(F39:F55)</f>
        <v>530000</v>
      </c>
      <c r="G57" s="5"/>
      <c r="H57" s="5"/>
      <c r="I57" s="1"/>
      <c r="J57" s="1"/>
      <c r="K57" s="1"/>
      <c r="L57" s="1"/>
      <c r="M57" s="1"/>
      <c r="N57" s="1"/>
    </row>
    <row r="58" spans="2:14" ht="15" x14ac:dyDescent="0.25">
      <c r="B58" s="4"/>
      <c r="C58" s="11">
        <f>SUM(C39:C54)</f>
        <v>530</v>
      </c>
      <c r="D58" s="5"/>
      <c r="E58" s="5"/>
      <c r="F58" s="5"/>
      <c r="G58" s="5"/>
      <c r="H58" s="5"/>
      <c r="I58" s="1"/>
      <c r="J58" s="1"/>
      <c r="K58" s="1"/>
      <c r="L58" s="1"/>
      <c r="M58" s="1"/>
      <c r="N58" s="1"/>
    </row>
    <row r="59" spans="2:14" ht="15" x14ac:dyDescent="0.25">
      <c r="B59" s="4"/>
      <c r="C59" s="11"/>
      <c r="D59" s="5"/>
      <c r="E59" s="5"/>
      <c r="F59" s="5"/>
      <c r="G59" s="5"/>
      <c r="H59" s="5"/>
      <c r="I59" s="1"/>
      <c r="J59" s="1"/>
      <c r="K59" s="1"/>
      <c r="L59" s="1"/>
      <c r="M59" s="1"/>
      <c r="N59" s="1"/>
    </row>
    <row r="60" spans="2:14" ht="15" x14ac:dyDescent="0.25">
      <c r="B60" s="15"/>
      <c r="C60" s="16"/>
      <c r="D60" s="17"/>
      <c r="E60" s="17"/>
      <c r="F60" s="17"/>
      <c r="G60" s="5"/>
      <c r="H60" s="5"/>
      <c r="I60" s="1"/>
      <c r="J60" s="1"/>
      <c r="K60" s="1"/>
      <c r="L60" s="1"/>
      <c r="M60" s="1"/>
      <c r="N60" s="1"/>
    </row>
    <row r="61" spans="2:14" x14ac:dyDescent="0.2"/>
    <row r="62" spans="2:14" ht="15.75" x14ac:dyDescent="0.2">
      <c r="B62" s="84" t="s">
        <v>34</v>
      </c>
      <c r="C62" s="84"/>
      <c r="D62" s="84"/>
      <c r="E62" s="84"/>
    </row>
    <row r="63" spans="2:14" x14ac:dyDescent="0.2">
      <c r="B63" s="20" t="s">
        <v>5</v>
      </c>
      <c r="C63" s="21"/>
      <c r="D63" s="22"/>
      <c r="E63" s="23"/>
    </row>
    <row r="64" spans="2:14" x14ac:dyDescent="0.2">
      <c r="B64" s="24" t="s">
        <v>7</v>
      </c>
      <c r="C64" s="25"/>
      <c r="D64" s="22">
        <v>500</v>
      </c>
      <c r="E64" s="23"/>
    </row>
    <row r="65" spans="2:5" x14ac:dyDescent="0.2">
      <c r="B65" s="24" t="s">
        <v>1</v>
      </c>
      <c r="C65" s="25">
        <v>0.45</v>
      </c>
      <c r="D65" s="22">
        <f>D64*C65</f>
        <v>225</v>
      </c>
      <c r="E65" s="23"/>
    </row>
    <row r="66" spans="2:5" x14ac:dyDescent="0.2">
      <c r="B66" s="24" t="s">
        <v>10</v>
      </c>
      <c r="C66" s="25"/>
      <c r="D66" s="22">
        <f>D64-D65</f>
        <v>275</v>
      </c>
      <c r="E66" s="23"/>
    </row>
    <row r="67" spans="2:5" x14ac:dyDescent="0.2">
      <c r="B67" s="26" t="s">
        <v>12</v>
      </c>
      <c r="C67" s="25"/>
      <c r="D67" s="22"/>
      <c r="E67" s="23"/>
    </row>
    <row r="68" spans="2:5" x14ac:dyDescent="0.2">
      <c r="B68" s="24" t="s">
        <v>2</v>
      </c>
      <c r="C68" s="27">
        <v>0.01</v>
      </c>
      <c r="D68" s="22">
        <f>D66*C68</f>
        <v>2.75</v>
      </c>
      <c r="E68" s="23"/>
    </row>
    <row r="69" spans="2:5" x14ac:dyDescent="0.2">
      <c r="B69" s="24" t="s">
        <v>15</v>
      </c>
      <c r="C69" s="27">
        <v>7.4999999999999997E-2</v>
      </c>
      <c r="D69" s="22">
        <f>D66*C69</f>
        <v>20.625</v>
      </c>
      <c r="E69" s="23"/>
    </row>
    <row r="70" spans="2:5" x14ac:dyDescent="0.2">
      <c r="B70" s="24" t="s">
        <v>17</v>
      </c>
      <c r="C70" s="21"/>
      <c r="D70" s="22">
        <f>SUM(D66:D69)</f>
        <v>298.375</v>
      </c>
      <c r="E70" s="23"/>
    </row>
    <row r="71" spans="2:5" x14ac:dyDescent="0.2">
      <c r="B71" s="28"/>
      <c r="C71" s="29"/>
      <c r="D71" s="30"/>
      <c r="E71" s="23"/>
    </row>
    <row r="72" spans="2:5" x14ac:dyDescent="0.2">
      <c r="B72" s="18" t="s">
        <v>7</v>
      </c>
      <c r="C72" s="31"/>
      <c r="D72" s="32">
        <f>D64</f>
        <v>500</v>
      </c>
      <c r="E72" s="33"/>
    </row>
    <row r="73" spans="2:5" x14ac:dyDescent="0.2">
      <c r="B73" s="19" t="s">
        <v>10</v>
      </c>
      <c r="C73" s="34"/>
      <c r="D73" s="35">
        <f>D70</f>
        <v>298.375</v>
      </c>
      <c r="E73" s="36"/>
    </row>
    <row r="74" spans="2:5" ht="31.5" customHeight="1" thickBot="1" x14ac:dyDescent="0.25">
      <c r="B74" s="85" t="s">
        <v>35</v>
      </c>
      <c r="C74" s="86"/>
      <c r="D74" s="37">
        <f>(D64-D73)/D64*100</f>
        <v>40.325000000000003</v>
      </c>
      <c r="E74" s="38" t="s">
        <v>22</v>
      </c>
    </row>
    <row r="75" spans="2:5" hidden="1" x14ac:dyDescent="0.2"/>
    <row r="76" spans="2:5" hidden="1" x14ac:dyDescent="0.2"/>
    <row r="77" spans="2:5" hidden="1" x14ac:dyDescent="0.2"/>
  </sheetData>
  <sheetProtection algorithmName="SHA-512" hashValue="IXV6wmjyFuJ/L997dw7X755rb+8tNPBFWDDsaDtYLMEcWKwjSebqgCAx1lKW5uXwaloH+VICPaSdtWHKnPdfgQ==" saltValue="fYFh0vQeY/jO/5xSnX8J7A==" spinCount="100000" sheet="1" selectLockedCells="1"/>
  <mergeCells count="11">
    <mergeCell ref="B74:C74"/>
    <mergeCell ref="B10:F10"/>
    <mergeCell ref="D55:E55"/>
    <mergeCell ref="B15:F15"/>
    <mergeCell ref="B57:D57"/>
    <mergeCell ref="B12:F12"/>
    <mergeCell ref="B8:F8"/>
    <mergeCell ref="B19:B20"/>
    <mergeCell ref="C19:E19"/>
    <mergeCell ref="F19:F20"/>
    <mergeCell ref="B62:E62"/>
  </mergeCells>
  <pageMargins left="0.7" right="0.7" top="0.75" bottom="0.75" header="0.3" footer="0.3"/>
  <pageSetup paperSize="9" scale="74" fitToHeight="0" orientation="portrait" r:id="rId1"/>
  <rowBreaks count="1" manualBreakCount="1">
    <brk id="58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Korting verlichtingsarmatuur</vt:lpstr>
      <vt:lpstr>'Korting verlichtingsarmatuur'!Afdrukbereik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Wessels, Kees</dc:creator>
  <cp:lastModifiedBy>Marle, Carolien van</cp:lastModifiedBy>
  <cp:lastPrinted>2024-02-01T13:44:53Z</cp:lastPrinted>
  <dcterms:created xsi:type="dcterms:W3CDTF">2024-02-01T09:56:51Z</dcterms:created>
  <dcterms:modified xsi:type="dcterms:W3CDTF">2024-02-15T09:54:23Z</dcterms:modified>
</cp:coreProperties>
</file>