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keyquality275553.sharepoint.com/sites/Klanten/NL_Actief/Samenwerkingsverband ZHW/Consultancy/Aanbestedingen/Schoonmaak en Glasbewassing 2024/Documenten publicatie/"/>
    </mc:Choice>
  </mc:AlternateContent>
  <xr:revisionPtr revIDLastSave="0" documentId="8_{E0B3F03F-DAF8-4D02-882E-0F190C4E810D}" xr6:coauthVersionLast="47" xr6:coauthVersionMax="47" xr10:uidLastSave="{00000000-0000-0000-0000-000000000000}"/>
  <bookViews>
    <workbookView xWindow="-110" yWindow="-110" windowWidth="19420" windowHeight="10300" xr2:uid="{F83B2821-67AF-4F92-98A2-D5FBABD2DAC6}"/>
  </bookViews>
  <sheets>
    <sheet name="Instructieblad" sheetId="5" r:id="rId1"/>
    <sheet name="Totalen" sheetId="2" r:id="rId2"/>
    <sheet name="Kantoor SWVZHW" sheetId="1" r:id="rId3"/>
    <sheet name="OPDC" sheetId="6" r:id="rId4"/>
    <sheet name="Glasstaat" sheetId="8" r:id="rId5"/>
    <sheet name="Regie" sheetId="9" r:id="rId6"/>
  </sheets>
  <definedNames>
    <definedName name="_xlnm._FilterDatabase" localSheetId="2" hidden="1">'Kantoor SWVZHW'!$A$1:$Q$34</definedName>
    <definedName name="_xlnm._FilterDatabase" localSheetId="3" hidden="1">OPDC!$A$1:$S$97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9" l="1"/>
  <c r="D44" i="9"/>
  <c r="D42" i="9"/>
  <c r="D37" i="9"/>
  <c r="D35" i="9"/>
  <c r="D29" i="9"/>
  <c r="D27" i="9"/>
  <c r="D25" i="9"/>
  <c r="D20" i="9"/>
  <c r="D15" i="9"/>
  <c r="D6" i="9"/>
  <c r="D2" i="9"/>
  <c r="N37" i="6"/>
  <c r="N5" i="6"/>
  <c r="N97" i="6" l="1"/>
  <c r="N66" i="6"/>
  <c r="O66" i="6" s="1"/>
  <c r="P66" i="6" s="1"/>
  <c r="N73" i="6"/>
  <c r="O73" i="6" s="1"/>
  <c r="P73" i="6" s="1"/>
  <c r="N74" i="6"/>
  <c r="O74" i="6" s="1"/>
  <c r="P74" i="6" s="1"/>
  <c r="N75" i="6"/>
  <c r="O75" i="6" s="1"/>
  <c r="P75" i="6" s="1"/>
  <c r="N80" i="6"/>
  <c r="O80" i="6" s="1"/>
  <c r="P80" i="6" s="1"/>
  <c r="N81" i="6"/>
  <c r="O81" i="6" s="1"/>
  <c r="P81" i="6" s="1"/>
  <c r="N82" i="6"/>
  <c r="O82" i="6" s="1"/>
  <c r="P82" i="6" s="1"/>
  <c r="N83" i="6"/>
  <c r="O83" i="6" s="1"/>
  <c r="P83" i="6" s="1"/>
  <c r="N84" i="6"/>
  <c r="O84" i="6" s="1"/>
  <c r="P84" i="6" s="1"/>
  <c r="N85" i="6"/>
  <c r="O85" i="6" s="1"/>
  <c r="P85" i="6" s="1"/>
  <c r="N86" i="6"/>
  <c r="O86" i="6" s="1"/>
  <c r="P86" i="6" s="1"/>
  <c r="N87" i="6"/>
  <c r="O87" i="6" s="1"/>
  <c r="P87" i="6" s="1"/>
  <c r="N88" i="6"/>
  <c r="O88" i="6" s="1"/>
  <c r="P88" i="6" s="1"/>
  <c r="N89" i="6"/>
  <c r="O89" i="6" s="1"/>
  <c r="P89" i="6" s="1"/>
  <c r="N90" i="6"/>
  <c r="O90" i="6" s="1"/>
  <c r="P90" i="6" s="1"/>
  <c r="N33" i="1"/>
  <c r="O33" i="1" s="1"/>
  <c r="P33" i="1" s="1"/>
  <c r="N32" i="1"/>
  <c r="O32" i="1" s="1"/>
  <c r="P32" i="1" s="1"/>
  <c r="N31" i="1"/>
  <c r="O31" i="1" s="1"/>
  <c r="P31" i="1" s="1"/>
  <c r="N30" i="1"/>
  <c r="O30" i="1" s="1"/>
  <c r="P30" i="1" s="1"/>
  <c r="N29" i="1"/>
  <c r="O29" i="1" s="1"/>
  <c r="P29" i="1" s="1"/>
  <c r="N28" i="1"/>
  <c r="O28" i="1" s="1"/>
  <c r="P28" i="1" s="1"/>
  <c r="N27" i="1"/>
  <c r="O27" i="1" s="1"/>
  <c r="P27" i="1" s="1"/>
  <c r="N26" i="1"/>
  <c r="O26" i="1" s="1"/>
  <c r="P26" i="1" s="1"/>
  <c r="N25" i="1"/>
  <c r="O25" i="1" s="1"/>
  <c r="P25" i="1" s="1"/>
  <c r="N24" i="1"/>
  <c r="O24" i="1" s="1"/>
  <c r="P24" i="1" s="1"/>
  <c r="N23" i="1"/>
  <c r="O23" i="1" s="1"/>
  <c r="P23" i="1" s="1"/>
  <c r="N22" i="1"/>
  <c r="O22" i="1" s="1"/>
  <c r="P22" i="1" s="1"/>
  <c r="N21" i="1"/>
  <c r="O21" i="1" s="1"/>
  <c r="P21" i="1" s="1"/>
  <c r="N20" i="1"/>
  <c r="O20" i="1" s="1"/>
  <c r="P20" i="1" s="1"/>
  <c r="N19" i="1"/>
  <c r="O19" i="1" s="1"/>
  <c r="P19" i="1" s="1"/>
  <c r="N18" i="1"/>
  <c r="O18" i="1" s="1"/>
  <c r="P18" i="1" s="1"/>
  <c r="N17" i="1"/>
  <c r="O17" i="1" s="1"/>
  <c r="P17" i="1" s="1"/>
  <c r="N16" i="1"/>
  <c r="O16" i="1" s="1"/>
  <c r="P16" i="1" s="1"/>
  <c r="N15" i="1"/>
  <c r="O15" i="1" s="1"/>
  <c r="P15" i="1" s="1"/>
  <c r="N14" i="1"/>
  <c r="O14" i="1" s="1"/>
  <c r="P14" i="1" s="1"/>
  <c r="N13" i="1"/>
  <c r="O13" i="1" s="1"/>
  <c r="P13" i="1" s="1"/>
  <c r="N12" i="1"/>
  <c r="O12" i="1" s="1"/>
  <c r="P12" i="1" s="1"/>
  <c r="N11" i="1"/>
  <c r="O11" i="1" s="1"/>
  <c r="P11" i="1" s="1"/>
  <c r="N10" i="1"/>
  <c r="O10" i="1" s="1"/>
  <c r="P10" i="1" s="1"/>
  <c r="N9" i="1"/>
  <c r="O9" i="1" s="1"/>
  <c r="P9" i="1" s="1"/>
  <c r="N8" i="1"/>
  <c r="O8" i="1" s="1"/>
  <c r="P8" i="1" s="1"/>
  <c r="N7" i="1"/>
  <c r="O7" i="1" s="1"/>
  <c r="P7" i="1" s="1"/>
  <c r="N6" i="1"/>
  <c r="O6" i="1" s="1"/>
  <c r="P6" i="1" s="1"/>
  <c r="N5" i="1"/>
  <c r="O5" i="1" s="1"/>
  <c r="P5" i="1" s="1"/>
  <c r="N4" i="1"/>
  <c r="O4" i="1" s="1"/>
  <c r="P4" i="1" s="1"/>
  <c r="N3" i="1"/>
  <c r="O3" i="1" s="1"/>
  <c r="P3" i="1" s="1"/>
  <c r="N2" i="1"/>
  <c r="O2" i="1" s="1"/>
  <c r="E47" i="9"/>
  <c r="F97" i="6"/>
  <c r="C3" i="2" s="1"/>
  <c r="F35" i="1"/>
  <c r="C2" i="2" s="1"/>
  <c r="N3" i="6"/>
  <c r="O3" i="6" s="1"/>
  <c r="P3" i="6" s="1"/>
  <c r="N4" i="6"/>
  <c r="O4" i="6" s="1"/>
  <c r="O5" i="6"/>
  <c r="P5" i="6" s="1"/>
  <c r="N7" i="6"/>
  <c r="O7" i="6" s="1"/>
  <c r="P7" i="6" s="1"/>
  <c r="N8" i="6"/>
  <c r="O8" i="6" s="1"/>
  <c r="P8" i="6" s="1"/>
  <c r="N9" i="6"/>
  <c r="O9" i="6" s="1"/>
  <c r="P9" i="6" s="1"/>
  <c r="N10" i="6"/>
  <c r="O10" i="6" s="1"/>
  <c r="P10" i="6" s="1"/>
  <c r="N11" i="6"/>
  <c r="O11" i="6" s="1"/>
  <c r="P11" i="6" s="1"/>
  <c r="N12" i="6"/>
  <c r="O12" i="6" s="1"/>
  <c r="P12" i="6" s="1"/>
  <c r="N13" i="6"/>
  <c r="O13" i="6" s="1"/>
  <c r="P13" i="6" s="1"/>
  <c r="N14" i="6"/>
  <c r="O14" i="6" s="1"/>
  <c r="P14" i="6" s="1"/>
  <c r="N15" i="6"/>
  <c r="O15" i="6" s="1"/>
  <c r="P15" i="6" s="1"/>
  <c r="N16" i="6"/>
  <c r="O16" i="6" s="1"/>
  <c r="P16" i="6" s="1"/>
  <c r="N17" i="6"/>
  <c r="O17" i="6" s="1"/>
  <c r="P17" i="6" s="1"/>
  <c r="N18" i="6"/>
  <c r="O18" i="6" s="1"/>
  <c r="P18" i="6" s="1"/>
  <c r="N19" i="6"/>
  <c r="O19" i="6" s="1"/>
  <c r="P19" i="6" s="1"/>
  <c r="N20" i="6"/>
  <c r="O20" i="6" s="1"/>
  <c r="P20" i="6" s="1"/>
  <c r="N21" i="6"/>
  <c r="O21" i="6" s="1"/>
  <c r="P21" i="6" s="1"/>
  <c r="N22" i="6"/>
  <c r="O22" i="6" s="1"/>
  <c r="P22" i="6" s="1"/>
  <c r="N23" i="6"/>
  <c r="O23" i="6" s="1"/>
  <c r="P23" i="6" s="1"/>
  <c r="N24" i="6"/>
  <c r="O24" i="6" s="1"/>
  <c r="P24" i="6" s="1"/>
  <c r="N25" i="6"/>
  <c r="O25" i="6" s="1"/>
  <c r="P25" i="6" s="1"/>
  <c r="N26" i="6"/>
  <c r="O26" i="6" s="1"/>
  <c r="P26" i="6" s="1"/>
  <c r="N27" i="6"/>
  <c r="O27" i="6" s="1"/>
  <c r="P27" i="6" s="1"/>
  <c r="N28" i="6"/>
  <c r="O28" i="6" s="1"/>
  <c r="P28" i="6" s="1"/>
  <c r="N30" i="6"/>
  <c r="O30" i="6" s="1"/>
  <c r="P30" i="6" s="1"/>
  <c r="N33" i="6"/>
  <c r="O33" i="6" s="1"/>
  <c r="P33" i="6" s="1"/>
  <c r="N35" i="6"/>
  <c r="O35" i="6" s="1"/>
  <c r="P35" i="6" s="1"/>
  <c r="N36" i="6"/>
  <c r="O36" i="6" s="1"/>
  <c r="P36" i="6" s="1"/>
  <c r="O37" i="6"/>
  <c r="P37" i="6" s="1"/>
  <c r="N38" i="6"/>
  <c r="O38" i="6" s="1"/>
  <c r="P38" i="6" s="1"/>
  <c r="N39" i="6"/>
  <c r="O39" i="6" s="1"/>
  <c r="P39" i="6" s="1"/>
  <c r="N40" i="6"/>
  <c r="O40" i="6" s="1"/>
  <c r="P40" i="6" s="1"/>
  <c r="N41" i="6"/>
  <c r="O41" i="6" s="1"/>
  <c r="P41" i="6" s="1"/>
  <c r="N42" i="6"/>
  <c r="O42" i="6" s="1"/>
  <c r="P42" i="6" s="1"/>
  <c r="N43" i="6"/>
  <c r="O43" i="6" s="1"/>
  <c r="P43" i="6" s="1"/>
  <c r="N44" i="6"/>
  <c r="O44" i="6" s="1"/>
  <c r="P44" i="6" s="1"/>
  <c r="N45" i="6"/>
  <c r="O45" i="6" s="1"/>
  <c r="P45" i="6" s="1"/>
  <c r="N46" i="6"/>
  <c r="O46" i="6" s="1"/>
  <c r="P46" i="6" s="1"/>
  <c r="N47" i="6"/>
  <c r="O47" i="6" s="1"/>
  <c r="P47" i="6" s="1"/>
  <c r="N48" i="6"/>
  <c r="O48" i="6" s="1"/>
  <c r="P48" i="6" s="1"/>
  <c r="N49" i="6"/>
  <c r="O49" i="6" s="1"/>
  <c r="P49" i="6" s="1"/>
  <c r="N50" i="6"/>
  <c r="O50" i="6" s="1"/>
  <c r="P50" i="6" s="1"/>
  <c r="N51" i="6"/>
  <c r="O51" i="6" s="1"/>
  <c r="P51" i="6" s="1"/>
  <c r="N52" i="6"/>
  <c r="O52" i="6" s="1"/>
  <c r="P52" i="6" s="1"/>
  <c r="N54" i="6"/>
  <c r="O54" i="6" s="1"/>
  <c r="P54" i="6" s="1"/>
  <c r="N55" i="6"/>
  <c r="O55" i="6" s="1"/>
  <c r="P55" i="6" s="1"/>
  <c r="N56" i="6"/>
  <c r="O56" i="6" s="1"/>
  <c r="P56" i="6" s="1"/>
  <c r="N57" i="6"/>
  <c r="O57" i="6" s="1"/>
  <c r="P57" i="6" s="1"/>
  <c r="N58" i="6"/>
  <c r="O58" i="6" s="1"/>
  <c r="P58" i="6" s="1"/>
  <c r="N59" i="6"/>
  <c r="O59" i="6" s="1"/>
  <c r="P59" i="6" s="1"/>
  <c r="N60" i="6"/>
  <c r="O60" i="6" s="1"/>
  <c r="P60" i="6" s="1"/>
  <c r="N61" i="6"/>
  <c r="O61" i="6" s="1"/>
  <c r="P61" i="6" s="1"/>
  <c r="N62" i="6"/>
  <c r="O62" i="6" s="1"/>
  <c r="P62" i="6" s="1"/>
  <c r="N63" i="6"/>
  <c r="O63" i="6" s="1"/>
  <c r="P63" i="6" s="1"/>
  <c r="N64" i="6"/>
  <c r="O64" i="6" s="1"/>
  <c r="P64" i="6" s="1"/>
  <c r="N65" i="6"/>
  <c r="O65" i="6" s="1"/>
  <c r="P65" i="6" s="1"/>
  <c r="N67" i="6"/>
  <c r="O67" i="6" s="1"/>
  <c r="P67" i="6" s="1"/>
  <c r="N68" i="6"/>
  <c r="O68" i="6" s="1"/>
  <c r="P68" i="6" s="1"/>
  <c r="N69" i="6"/>
  <c r="O69" i="6" s="1"/>
  <c r="P69" i="6" s="1"/>
  <c r="N71" i="6"/>
  <c r="O71" i="6" s="1"/>
  <c r="P71" i="6" s="1"/>
  <c r="N76" i="6"/>
  <c r="O76" i="6" s="1"/>
  <c r="P76" i="6" s="1"/>
  <c r="N77" i="6"/>
  <c r="O77" i="6" s="1"/>
  <c r="P77" i="6" s="1"/>
  <c r="N78" i="6"/>
  <c r="O78" i="6" s="1"/>
  <c r="P78" i="6" s="1"/>
  <c r="N79" i="6"/>
  <c r="O79" i="6" s="1"/>
  <c r="P79" i="6" s="1"/>
  <c r="N91" i="6"/>
  <c r="O91" i="6" s="1"/>
  <c r="P91" i="6" s="1"/>
  <c r="N92" i="6"/>
  <c r="O92" i="6" s="1"/>
  <c r="P92" i="6" s="1"/>
  <c r="N93" i="6"/>
  <c r="O93" i="6" s="1"/>
  <c r="P93" i="6" s="1"/>
  <c r="N94" i="6"/>
  <c r="O94" i="6" s="1"/>
  <c r="P94" i="6" s="1"/>
  <c r="N96" i="6"/>
  <c r="O96" i="6" s="1"/>
  <c r="P96" i="6" s="1"/>
  <c r="C11" i="8"/>
  <c r="F10" i="8"/>
  <c r="G10" i="8" s="1"/>
  <c r="F9" i="8"/>
  <c r="F8" i="8"/>
  <c r="G8" i="8" s="1"/>
  <c r="C6" i="8"/>
  <c r="F5" i="8"/>
  <c r="G5" i="8" s="1"/>
  <c r="F4" i="8"/>
  <c r="G4" i="8" s="1"/>
  <c r="O35" i="1" l="1"/>
  <c r="D2" i="2" s="1"/>
  <c r="P2" i="1"/>
  <c r="N35" i="1"/>
  <c r="O97" i="6"/>
  <c r="D3" i="2" s="1"/>
  <c r="P4" i="6"/>
  <c r="G6" i="8"/>
  <c r="E2" i="2" s="1"/>
  <c r="F6" i="8"/>
  <c r="F11" i="8"/>
  <c r="G9" i="8"/>
  <c r="G11" i="8" s="1"/>
  <c r="E3" i="2" s="1"/>
  <c r="E4" i="2" l="1"/>
  <c r="C4" i="2"/>
  <c r="D4" i="2"/>
  <c r="C6" i="2" s="1"/>
</calcChain>
</file>

<file path=xl/sharedStrings.xml><?xml version="1.0" encoding="utf-8"?>
<sst xmlns="http://schemas.openxmlformats.org/spreadsheetml/2006/main" count="1144" uniqueCount="269">
  <si>
    <t>Adres</t>
  </si>
  <si>
    <t>Verdieping</t>
  </si>
  <si>
    <t xml:space="preserve">Ruimtenummer </t>
  </si>
  <si>
    <t>Ruimte omschrijving</t>
  </si>
  <si>
    <t>Oppervlakte m²</t>
  </si>
  <si>
    <t>Niet in onderhoud</t>
  </si>
  <si>
    <t>Vloerafwerking</t>
  </si>
  <si>
    <t>VSR-code</t>
  </si>
  <si>
    <t>Werkprogramma</t>
  </si>
  <si>
    <t>Frequentie</t>
  </si>
  <si>
    <t>Uurtarief</t>
  </si>
  <si>
    <t>Uren per jaar</t>
  </si>
  <si>
    <t>Kosten per jaar</t>
  </si>
  <si>
    <t>Kosten m2/jaar</t>
  </si>
  <si>
    <t>Opmerkingen</t>
  </si>
  <si>
    <t>Kelder</t>
  </si>
  <si>
    <t>0.01</t>
  </si>
  <si>
    <t>Beton</t>
  </si>
  <si>
    <t>Verkeersruimten</t>
  </si>
  <si>
    <t>Tapijt</t>
  </si>
  <si>
    <t>1.02</t>
  </si>
  <si>
    <t>Linoleum</t>
  </si>
  <si>
    <t>1.03</t>
  </si>
  <si>
    <t>Berging</t>
  </si>
  <si>
    <t>1.04</t>
  </si>
  <si>
    <t>Leslokaal</t>
  </si>
  <si>
    <t>1.05</t>
  </si>
  <si>
    <t>1.06</t>
  </si>
  <si>
    <t>1.07</t>
  </si>
  <si>
    <t>Sanitair</t>
  </si>
  <si>
    <t>1.08</t>
  </si>
  <si>
    <t>1.09</t>
  </si>
  <si>
    <t>1.10</t>
  </si>
  <si>
    <t>1.11</t>
  </si>
  <si>
    <t>1.12</t>
  </si>
  <si>
    <t>1.13</t>
  </si>
  <si>
    <t>1.14</t>
  </si>
  <si>
    <t>1.15</t>
  </si>
  <si>
    <t>1.16</t>
  </si>
  <si>
    <t>1.17</t>
  </si>
  <si>
    <t>Kantoor</t>
  </si>
  <si>
    <t>Bureaukamers</t>
  </si>
  <si>
    <t>1.18</t>
  </si>
  <si>
    <t>Gang</t>
  </si>
  <si>
    <t>1.19</t>
  </si>
  <si>
    <t>1.20</t>
  </si>
  <si>
    <t>1.21</t>
  </si>
  <si>
    <t>1.22</t>
  </si>
  <si>
    <t>1.23</t>
  </si>
  <si>
    <t>1.24</t>
  </si>
  <si>
    <t>1.25</t>
  </si>
  <si>
    <t>1.26</t>
  </si>
  <si>
    <t>1.27</t>
  </si>
  <si>
    <t>1e</t>
  </si>
  <si>
    <t>2.01</t>
  </si>
  <si>
    <t>2.02</t>
  </si>
  <si>
    <t>2.03</t>
  </si>
  <si>
    <t>2.04</t>
  </si>
  <si>
    <t>2.05</t>
  </si>
  <si>
    <t>2e</t>
  </si>
  <si>
    <t>Toiletgroep</t>
  </si>
  <si>
    <t>1.28</t>
  </si>
  <si>
    <t>1.29</t>
  </si>
  <si>
    <t>1.30</t>
  </si>
  <si>
    <t>1.31</t>
  </si>
  <si>
    <t>1.32</t>
  </si>
  <si>
    <t>1.33</t>
  </si>
  <si>
    <t>1.34</t>
  </si>
  <si>
    <t>Ketelhuis</t>
  </si>
  <si>
    <t>1.36</t>
  </si>
  <si>
    <t>1.37</t>
  </si>
  <si>
    <t>Gietvloer</t>
  </si>
  <si>
    <t>Magazijn</t>
  </si>
  <si>
    <t>2.06</t>
  </si>
  <si>
    <t>2.07</t>
  </si>
  <si>
    <t>2.08</t>
  </si>
  <si>
    <t>0.02</t>
  </si>
  <si>
    <t>0.03</t>
  </si>
  <si>
    <t>Gymzaal</t>
  </si>
  <si>
    <t>Werkkast</t>
  </si>
  <si>
    <t>Kantoor directie</t>
  </si>
  <si>
    <t>Concierge</t>
  </si>
  <si>
    <t>Repro</t>
  </si>
  <si>
    <t>0.04</t>
  </si>
  <si>
    <t>0.05</t>
  </si>
  <si>
    <t>M2</t>
  </si>
  <si>
    <t>Totaal:</t>
  </si>
  <si>
    <t>Prestatienorm</t>
  </si>
  <si>
    <t>Locatie</t>
  </si>
  <si>
    <t>Uitleg bij het invullen van het calculatiebestand</t>
  </si>
  <si>
    <t xml:space="preserve">Alle kosten dienen te worden opgegeven exclusief BTW.                                                                                                                      </t>
  </si>
  <si>
    <t xml:space="preserve">Eenmalige bonussen of vergoedingen, worden niet in de beoordeling meegenomen.
</t>
  </si>
  <si>
    <t xml:space="preserve">Bijlage Calculatiebestand </t>
  </si>
  <si>
    <t>Tabblad TOTALEN</t>
  </si>
  <si>
    <t>Kantoor SWVZHW</t>
  </si>
  <si>
    <t>Johanna Westerdijkplein 1, Den Haag</t>
  </si>
  <si>
    <t>Backoffice</t>
  </si>
  <si>
    <t>Belcel</t>
  </si>
  <si>
    <t>Hal/Gang</t>
  </si>
  <si>
    <t>Kantine</t>
  </si>
  <si>
    <t>Open werkruimte</t>
  </si>
  <si>
    <t>Opslag kantoor</t>
  </si>
  <si>
    <t>Opslag vergaderruimte</t>
  </si>
  <si>
    <t>Receptie</t>
  </si>
  <si>
    <t>Vergaderruimte</t>
  </si>
  <si>
    <t>Tegels</t>
  </si>
  <si>
    <t>OPDC ZHW</t>
  </si>
  <si>
    <t>Gouwestraat 13, Den Haag</t>
  </si>
  <si>
    <t>Kosten schoonmaak</t>
  </si>
  <si>
    <t>Kosten glasbewassing</t>
  </si>
  <si>
    <t>Glasstaat gevelglas en separatieglas</t>
  </si>
  <si>
    <t>Te bewassen m2 oppervlakte</t>
  </si>
  <si>
    <t>Frequentie per jaar</t>
  </si>
  <si>
    <t>m2 prijs</t>
  </si>
  <si>
    <r>
      <t xml:space="preserve">Beurtprijs 
</t>
    </r>
    <r>
      <rPr>
        <b/>
        <sz val="10"/>
        <color indexed="9"/>
        <rFont val="Verdana"/>
        <family val="2"/>
      </rPr>
      <t>(kolom C x kolom E)</t>
    </r>
  </si>
  <si>
    <r>
      <t xml:space="preserve">Totaalprijs glasreiniging </t>
    </r>
    <r>
      <rPr>
        <b/>
        <sz val="10"/>
        <color indexed="9"/>
        <rFont val="Verdana"/>
        <family val="2"/>
      </rPr>
      <t>(kolom D x kolom F)</t>
    </r>
  </si>
  <si>
    <t>Gevelglas Buitenzijde</t>
  </si>
  <si>
    <t>Gevelglas Binnenzijde</t>
  </si>
  <si>
    <t>Separatieglas Dubbelzijdig</t>
  </si>
  <si>
    <t>Subtotaal</t>
  </si>
  <si>
    <t>Begane grond</t>
  </si>
  <si>
    <t>0.02A</t>
  </si>
  <si>
    <t>0.02B</t>
  </si>
  <si>
    <t>0.02C</t>
  </si>
  <si>
    <t>0.02D</t>
  </si>
  <si>
    <t>0.06</t>
  </si>
  <si>
    <t>0.07</t>
  </si>
  <si>
    <t>0.08</t>
  </si>
  <si>
    <t>0.09</t>
  </si>
  <si>
    <t>0.20A</t>
  </si>
  <si>
    <t>0.22</t>
  </si>
  <si>
    <t>0.22A</t>
  </si>
  <si>
    <t>0.22B</t>
  </si>
  <si>
    <t>0.22C</t>
  </si>
  <si>
    <t>0.22D</t>
  </si>
  <si>
    <t>0.22E</t>
  </si>
  <si>
    <t>0.23A</t>
  </si>
  <si>
    <t>0.23B</t>
  </si>
  <si>
    <t>0.23C</t>
  </si>
  <si>
    <t>0.23D</t>
  </si>
  <si>
    <t>0.24</t>
  </si>
  <si>
    <t>0.25</t>
  </si>
  <si>
    <t>0.25A</t>
  </si>
  <si>
    <t>0.26</t>
  </si>
  <si>
    <t>0.27</t>
  </si>
  <si>
    <t>0.28</t>
  </si>
  <si>
    <t>0.28A</t>
  </si>
  <si>
    <t>0.29</t>
  </si>
  <si>
    <t>0.30</t>
  </si>
  <si>
    <t>0.31</t>
  </si>
  <si>
    <t>0.32</t>
  </si>
  <si>
    <t>0.33</t>
  </si>
  <si>
    <t>0.34</t>
  </si>
  <si>
    <t>0.35</t>
  </si>
  <si>
    <t>0.36</t>
  </si>
  <si>
    <t>0.37</t>
  </si>
  <si>
    <t>0.38</t>
  </si>
  <si>
    <t>0.39</t>
  </si>
  <si>
    <t>0.40</t>
  </si>
  <si>
    <t>0.41</t>
  </si>
  <si>
    <t>0.42</t>
  </si>
  <si>
    <t>0.43</t>
  </si>
  <si>
    <t>0.44</t>
  </si>
  <si>
    <t>Portocabins?</t>
  </si>
  <si>
    <t>1.12A</t>
  </si>
  <si>
    <t>1.14B</t>
  </si>
  <si>
    <t>Ingang</t>
  </si>
  <si>
    <t>Hal ingang</t>
  </si>
  <si>
    <t>Kantoor administratie</t>
  </si>
  <si>
    <t>Trappenhuis</t>
  </si>
  <si>
    <t>Gang kantine</t>
  </si>
  <si>
    <t>Keuken</t>
  </si>
  <si>
    <t>Wasruimte</t>
  </si>
  <si>
    <t>Technieklokaal</t>
  </si>
  <si>
    <t>Kantoor gymmeester</t>
  </si>
  <si>
    <t>Toestelruimte</t>
  </si>
  <si>
    <t>Hal gymzaal</t>
  </si>
  <si>
    <t>Kleedkamer</t>
  </si>
  <si>
    <t>Doucheruimte</t>
  </si>
  <si>
    <t>Zorgkantoor</t>
  </si>
  <si>
    <t>Theater</t>
  </si>
  <si>
    <t>Hal theater</t>
  </si>
  <si>
    <t>Kantoor theater</t>
  </si>
  <si>
    <t>Industrievloer</t>
  </si>
  <si>
    <t>Vinyl</t>
  </si>
  <si>
    <t>Kurklinoleum/Gietvloer</t>
  </si>
  <si>
    <t>Groepslokalen</t>
  </si>
  <si>
    <t>Totalen:</t>
  </si>
  <si>
    <t xml:space="preserve">Tapijt reinigen (incl in- en uitruimen) </t>
  </si>
  <si>
    <t>Tot 100 m2</t>
  </si>
  <si>
    <t>Vanaf 100 m2</t>
  </si>
  <si>
    <t>Totaal</t>
  </si>
  <si>
    <t>Maximaal aantal te behalen punten</t>
  </si>
  <si>
    <t>Prijs per m2 sproeiextractie</t>
  </si>
  <si>
    <t>Prijs per m2 impregneren/ vuilwerende methode</t>
  </si>
  <si>
    <t xml:space="preserve">Linoleum/ harde vloeren  reinigen (incl. in en uitruimen)   </t>
  </si>
  <si>
    <t xml:space="preserve">tot 100 m2 </t>
  </si>
  <si>
    <t>100 m2 - 1000 m2</t>
  </si>
  <si>
    <t>prijs per m2 stofwissen</t>
  </si>
  <si>
    <t>Prijs per m2 moppen</t>
  </si>
  <si>
    <t>Prijs per m2 sprayen</t>
  </si>
  <si>
    <t>Prijs per m2 boenen</t>
  </si>
  <si>
    <t>Prijs per m2 schrobzuigen</t>
  </si>
  <si>
    <t>Tegelvloer reinigen (incl. in en uitruimen)</t>
  </si>
  <si>
    <t>100 m2 - 500 m2</t>
  </si>
  <si>
    <t>Prijs per m2 stofzuigen</t>
  </si>
  <si>
    <t>Sportvloer reinigen</t>
  </si>
  <si>
    <t>Tot 200 m2</t>
  </si>
  <si>
    <t>Vanaf 200 m2</t>
  </si>
  <si>
    <t>Prijs per m2 stofwissen</t>
  </si>
  <si>
    <t>Reinigen van vitrage (inclusief afhalen en ophangen)</t>
  </si>
  <si>
    <t>per M2</t>
  </si>
  <si>
    <t>Extra schoonmaak sanitair</t>
  </si>
  <si>
    <t xml:space="preserve">vanaf 100 m2 </t>
  </si>
  <si>
    <t>Prijs per M2 naloopronde</t>
  </si>
  <si>
    <t>Reiniging schoolmeubilair</t>
  </si>
  <si>
    <t xml:space="preserve">Prijs per stuk </t>
  </si>
  <si>
    <t xml:space="preserve">Reinigen stoelen (stoffen bekleding) </t>
  </si>
  <si>
    <t>Reinigen stoelen (hout en kunststof)</t>
  </si>
  <si>
    <t xml:space="preserve">Reinigen tafeltjes </t>
  </si>
  <si>
    <t>Reinigen banken (o.a. hout, kunststof)</t>
  </si>
  <si>
    <t>Graffiti verwijderen</t>
  </si>
  <si>
    <t>tot 10 m2</t>
  </si>
  <si>
    <t>vanaf 10 m2</t>
  </si>
  <si>
    <t>Prijs per m2 graffiti verwijderen</t>
  </si>
  <si>
    <t>Bouwschoonmaak</t>
  </si>
  <si>
    <t>Prijs per m2</t>
  </si>
  <si>
    <t>tot 250 m2</t>
  </si>
  <si>
    <t>tot 1000 m2</t>
  </si>
  <si>
    <t xml:space="preserve">vanaf 1000 m² </t>
  </si>
  <si>
    <t xml:space="preserve">Inzet schoonmaakkracht dag 06:00-21:30 uur </t>
  </si>
  <si>
    <t>Kosten per uur</t>
  </si>
  <si>
    <t xml:space="preserve">Inzet schoonmaakkracht avond 21:30-00:00 uur </t>
  </si>
  <si>
    <t>Inzet schoonmaakkracht weekend</t>
  </si>
  <si>
    <r>
      <t>Prijs per m2 jalozie</t>
    </r>
    <r>
      <rPr>
        <sz val="10"/>
        <rFont val="Calibri"/>
        <family val="2"/>
      </rPr>
      <t>ë</t>
    </r>
    <r>
      <rPr>
        <sz val="10"/>
        <rFont val="Verdana"/>
        <family val="2"/>
      </rPr>
      <t>n/lamellen (verticaal en horizontaal)</t>
    </r>
  </si>
  <si>
    <t>Prijs per m2 topcoat</t>
  </si>
  <si>
    <t>Prijs per m2 recoat</t>
  </si>
  <si>
    <t>Beurtprijs topcoat</t>
  </si>
  <si>
    <t>Beurtprijs recoat</t>
  </si>
  <si>
    <t>0.05A</t>
  </si>
  <si>
    <t>0.05B</t>
  </si>
  <si>
    <t>0.05C</t>
  </si>
  <si>
    <t>0.10</t>
  </si>
  <si>
    <t>0.11</t>
  </si>
  <si>
    <t>0.12</t>
  </si>
  <si>
    <t>0.13</t>
  </si>
  <si>
    <t>0.14</t>
  </si>
  <si>
    <t>0.15</t>
  </si>
  <si>
    <t>0.16</t>
  </si>
  <si>
    <t>0.17</t>
  </si>
  <si>
    <t>0.18</t>
  </si>
  <si>
    <t>0.19</t>
  </si>
  <si>
    <t>0.20B</t>
  </si>
  <si>
    <t>0.20C</t>
  </si>
  <si>
    <t>0.21</t>
  </si>
  <si>
    <t>0.23</t>
  </si>
  <si>
    <t>Marmoleum</t>
  </si>
  <si>
    <t>Verkeersruimte</t>
  </si>
  <si>
    <t>Totaalkosten Schoonmaak en glasbewassing:</t>
  </si>
  <si>
    <t xml:space="preserve">De door inschrijver aangeboden tarieven zijn ‘all-in’, dat wil zeggen dat er dient te worden uitgegaan van een integraal calculatie-uurtarief voor de schoonmaak en glasbewassing waarin alle kosten, waaronder de kosten voor direct toezicht, administratieve werkzaamheden, suppletiekosten, investeringskosten, vervoerskosten, (duurzame) machines en overige additionele kosten zijn inbegrepen. </t>
  </si>
  <si>
    <r>
      <t>Er is een drempel- en plafondbedrag ingesteld voor de kosten voor schoonmaak (met uitzondering van de regiewerkzaamheden) en glasbewassing . Het drempelbedrag voor de jaarprijs voor schoonmaak en glasbewaasing is € 42.500,- en het plafondbedrag  is €53.000,- (beiden)</t>
    </r>
    <r>
      <rPr>
        <b/>
        <sz val="11"/>
        <color rgb="FFFF0000"/>
        <rFont val="Verdana"/>
        <family val="2"/>
      </rPr>
      <t xml:space="preserve"> </t>
    </r>
    <r>
      <rPr>
        <b/>
        <sz val="11"/>
        <color theme="0"/>
        <rFont val="Verdana"/>
        <family val="2"/>
      </rPr>
      <t xml:space="preserve">exclusief BTW. 
</t>
    </r>
  </si>
  <si>
    <t>De kosten voor het schoonmaakonderhoud en glasbewassing worden in dit tabblad gesplitst per onderdeel en locatie. Deze kosten vormen samen de totale jaarprijs schoonmaak en glasbewassing exclusief BTW. Op dit tabblad hoeft de inschrijver niks in te vullen, de totalen worden automatisch berekend.</t>
  </si>
  <si>
    <t xml:space="preserve">In de tabbladen "kantoor SWVZHW" en "OPDC" zijn de ruimtestaten van beide locaties opgenomen. In kolom F worden de vierkante meters weergegeven van de ruimten die in onderhoud zijn bij de inschrijver. Kolom J geeft het werkprogramma weer welke in de betreffende ruimte van toepassing is. Kolom K geeft aan in welke frequentie de ruimte dient te worden schoongemaakt. De totale kosten voor de schoonmaak wordt berekend door de vermenigvuldiging van de gecalculeerde productie-uren op jaarbasis (kolom N) met het opgegeven uurtarief (kolom M). De prestatienorm dient te zijn gebaseerd op het reguliere onderhoud zoals beschreven in het werkprogramma en periodieke werkzaamheden. De beurtprijs voor topcoaten/recoaten van linoleumvloeren (bij OPDC) wordt als apart onderdeel uitgevraagd in kolom Q &amp; R en telt niet mee in de beoordeling van de jaarprijs voor de totale schoonmaak.   
Inschrijver dient kolom L &amp; M in te vullen in deze tabbladen.
</t>
  </si>
  <si>
    <t>Tabblad "KANTOOR SWVZHW" EN "OPDC"</t>
  </si>
  <si>
    <t>GLASSTAAT</t>
  </si>
  <si>
    <t>In tabblad "Glasstaat" dient de inschrijver de m2-prijs voor de glasbewassing in te vullen in de geel gearceerde kolom E. De prijs per m2 wordt vermenigvuldigd met het aantal m2 en de frequentie per jaar.</t>
  </si>
  <si>
    <t>REGIE</t>
  </si>
  <si>
    <t xml:space="preserve">In tabblad "Regie" dient de inschrijver in de kolommen B en C de prijs in te vullen voor de gevraagde werkzaamheden als beschreven in kolom A. Kolom D telt de totalen per onderdeel samen. De inschrijver met de laagste prijs per onderdeel ontvangt de maximale punten (kolom E) voor dit onderdeel. De inschrijver met de meeste punten voor alle onderdelen ontvangt het volledige aantal punten voor regiewerkzaamheden (4). De andere inschrijvers krijgen punten toegekend in de verhouding van hun aantal punten ten opzichte van het aantal punten van de inschrijver die de meeste punten op alle onderdelen in totaal heeft gescoord. </t>
  </si>
  <si>
    <t>(kook) leslokaal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</si>
</sst>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quot;€&quot;\ #,##0.00"/>
    <numFmt numFmtId="166" formatCode="_(&quot;€&quot;\ * #,##0.00_);_(&quot;€&quot;\ * \(#,##0.00\);_(&quot;€&quot;\ * &quot;-&quot;??_);_(@_)"/>
  </numFmts>
  <fonts count="35">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indexed="8"/>
      <name val="Calibri"/>
      <family val="2"/>
    </font>
    <font>
      <b/>
      <sz val="10"/>
      <color indexed="9"/>
      <name val="Verdana"/>
      <family val="2"/>
    </font>
    <font>
      <sz val="10"/>
      <color indexed="8"/>
      <name val="Arial"/>
      <family val="2"/>
    </font>
    <font>
      <sz val="10"/>
      <color indexed="8"/>
      <name val="Verdana"/>
      <family val="2"/>
    </font>
    <font>
      <b/>
      <sz val="10"/>
      <color indexed="8"/>
      <name val="Verdana"/>
      <family val="2"/>
    </font>
    <font>
      <sz val="10"/>
      <name val="Arial"/>
      <family val="2"/>
    </font>
    <font>
      <sz val="10"/>
      <name val="Verdana"/>
      <family val="2"/>
    </font>
    <font>
      <sz val="8"/>
      <name val="Calibri"/>
      <family val="2"/>
      <scheme val="minor"/>
    </font>
    <font>
      <sz val="10"/>
      <name val="Arial"/>
      <family val="2"/>
    </font>
    <font>
      <sz val="11"/>
      <color theme="1"/>
      <name val="Calibri"/>
      <family val="2"/>
      <scheme val="minor"/>
    </font>
    <font>
      <b/>
      <sz val="10"/>
      <color theme="1"/>
      <name val="Verdana"/>
      <family val="2"/>
    </font>
    <font>
      <b/>
      <sz val="11"/>
      <color theme="0"/>
      <name val="Verdana"/>
      <family val="2"/>
    </font>
    <font>
      <sz val="11"/>
      <name val="Verdana"/>
      <family val="2"/>
    </font>
    <font>
      <b/>
      <sz val="12"/>
      <color theme="3"/>
      <name val="Verdana"/>
      <family val="2"/>
    </font>
    <font>
      <b/>
      <i/>
      <sz val="11"/>
      <color theme="3"/>
      <name val="Verdana"/>
      <family val="2"/>
    </font>
    <font>
      <sz val="11"/>
      <color theme="1"/>
      <name val="Verdana"/>
      <family val="2"/>
    </font>
    <font>
      <b/>
      <sz val="10"/>
      <color theme="0"/>
      <name val="Verdana"/>
      <family val="2"/>
    </font>
    <font>
      <b/>
      <sz val="11"/>
      <color rgb="FFFF0000"/>
      <name val="Verdana"/>
      <family val="2"/>
    </font>
    <font>
      <b/>
      <sz val="12"/>
      <color theme="0"/>
      <name val="Verdana"/>
      <family val="2"/>
    </font>
    <font>
      <b/>
      <u/>
      <sz val="10"/>
      <color theme="0"/>
      <name val="Verdana"/>
      <family val="2"/>
    </font>
    <font>
      <b/>
      <sz val="10"/>
      <name val="Verdana"/>
      <family val="2"/>
    </font>
    <font>
      <sz val="10"/>
      <name val="Geneva"/>
    </font>
    <font>
      <i/>
      <sz val="10"/>
      <name val="Verdana"/>
      <family val="2"/>
    </font>
    <font>
      <b/>
      <i/>
      <sz val="10"/>
      <name val="Verdana"/>
      <family val="2"/>
    </font>
    <font>
      <i/>
      <sz val="8"/>
      <name val="Verdana"/>
      <family val="2"/>
    </font>
    <font>
      <i/>
      <sz val="10"/>
      <color theme="1"/>
      <name val="Verdana"/>
      <family val="2"/>
    </font>
    <font>
      <sz val="10"/>
      <name val="Calibri"/>
      <family val="2"/>
    </font>
    <font>
      <b/>
      <sz val="9"/>
      <color indexed="9"/>
      <name val="Verdana"/>
      <family val="2"/>
    </font>
  </fonts>
  <fills count="13">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1F497D"/>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indexed="10"/>
        <bgColor indexed="64"/>
      </patternFill>
    </fill>
    <fill>
      <patternFill patternType="solid">
        <fgColor theme="1"/>
        <bgColor indexed="64"/>
      </patternFill>
    </fill>
    <fill>
      <patternFill patternType="solid">
        <fgColor theme="0" tint="-0.499984740745262"/>
        <bgColor indexed="64"/>
      </patternFill>
    </fill>
    <fill>
      <patternFill patternType="solid">
        <fgColor rgb="FFFF0000"/>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2">
    <xf numFmtId="0" fontId="0" fillId="0" borderId="0"/>
    <xf numFmtId="0" fontId="7" fillId="0" borderId="0"/>
    <xf numFmtId="0" fontId="9" fillId="0" borderId="0"/>
    <xf numFmtId="0" fontId="12"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2" fillId="0" borderId="0" applyNumberFormat="0" applyFont="0" applyFill="0" applyBorder="0" applyAlignment="0" applyProtection="0"/>
    <xf numFmtId="0" fontId="12" fillId="0" borderId="0" applyNumberFormat="0" applyFont="0" applyFill="0" applyBorder="0" applyAlignment="0" applyProtection="0"/>
    <xf numFmtId="44" fontId="16" fillId="0" borderId="0" applyFont="0" applyFill="0" applyBorder="0" applyAlignment="0" applyProtection="0"/>
    <xf numFmtId="0" fontId="28" fillId="0" borderId="0"/>
    <xf numFmtId="0" fontId="28" fillId="0" borderId="0"/>
    <xf numFmtId="166" fontId="12" fillId="0" borderId="0" applyFont="0" applyFill="0" applyBorder="0" applyAlignment="0" applyProtection="0"/>
  </cellStyleXfs>
  <cellXfs count="191">
    <xf numFmtId="0" fontId="0" fillId="0" borderId="0" xfId="0"/>
    <xf numFmtId="0" fontId="8" fillId="2" borderId="0" xfId="1" applyFont="1" applyFill="1" applyAlignment="1" applyProtection="1">
      <alignment horizontal="center" vertical="center"/>
      <protection locked="0"/>
    </xf>
    <xf numFmtId="0" fontId="8" fillId="2" borderId="0" xfId="2" applyFont="1" applyFill="1" applyAlignment="1" applyProtection="1">
      <alignment horizontal="center" vertical="center"/>
      <protection locked="0"/>
    </xf>
    <xf numFmtId="0" fontId="8" fillId="2" borderId="0" xfId="2" applyFont="1" applyFill="1" applyAlignment="1">
      <alignment horizontal="center" vertical="center"/>
    </xf>
    <xf numFmtId="4" fontId="8" fillId="2" borderId="0" xfId="2" applyNumberFormat="1" applyFont="1" applyFill="1" applyAlignment="1">
      <alignment horizontal="center" vertical="center"/>
    </xf>
    <xf numFmtId="0" fontId="10" fillId="0" borderId="1" xfId="1" applyFont="1" applyBorder="1" applyAlignment="1">
      <alignment horizontal="center" vertical="top"/>
    </xf>
    <xf numFmtId="0" fontId="10" fillId="0" borderId="1" xfId="1" applyFont="1" applyBorder="1" applyAlignment="1" applyProtection="1">
      <alignment horizontal="center" vertical="top"/>
      <protection locked="0"/>
    </xf>
    <xf numFmtId="165" fontId="10" fillId="0" borderId="1" xfId="1" applyNumberFormat="1" applyFont="1" applyBorder="1" applyAlignment="1">
      <alignment horizontal="center" vertical="top"/>
    </xf>
    <xf numFmtId="0" fontId="10" fillId="0" borderId="1" xfId="1" applyFont="1" applyBorder="1" applyAlignment="1">
      <alignment horizontal="center" vertical="center"/>
    </xf>
    <xf numFmtId="0" fontId="10" fillId="0" borderId="1" xfId="1" applyFont="1" applyBorder="1" applyAlignment="1" applyProtection="1">
      <alignment horizontal="center" vertical="center"/>
      <protection locked="0"/>
    </xf>
    <xf numFmtId="165" fontId="10" fillId="0" borderId="1" xfId="1" applyNumberFormat="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pplyProtection="1">
      <alignment horizontal="center" vertical="center"/>
      <protection locked="0"/>
    </xf>
    <xf numFmtId="165" fontId="10" fillId="0" borderId="4" xfId="1" applyNumberFormat="1" applyFont="1" applyBorder="1" applyAlignment="1">
      <alignment horizontal="center" vertical="center"/>
    </xf>
    <xf numFmtId="0" fontId="8" fillId="2" borderId="0" xfId="1" applyFont="1" applyFill="1" applyAlignment="1" applyProtection="1">
      <alignment horizontal="left" vertical="center"/>
      <protection locked="0"/>
    </xf>
    <xf numFmtId="44" fontId="10" fillId="0" borderId="1" xfId="8" applyFont="1" applyBorder="1" applyAlignment="1" applyProtection="1">
      <alignment horizontal="center" vertical="top"/>
      <protection locked="0"/>
    </xf>
    <xf numFmtId="0" fontId="11" fillId="0" borderId="0" xfId="1" applyFont="1" applyAlignment="1">
      <alignment horizontal="right" vertical="center"/>
    </xf>
    <xf numFmtId="0" fontId="20" fillId="0" borderId="0" xfId="0" applyFont="1" applyAlignment="1">
      <alignment horizontal="left" vertical="top"/>
    </xf>
    <xf numFmtId="0" fontId="13" fillId="0" borderId="0" xfId="0" applyFont="1" applyAlignment="1">
      <alignment horizontal="center"/>
    </xf>
    <xf numFmtId="0" fontId="13" fillId="0" borderId="0" xfId="0" applyFont="1"/>
    <xf numFmtId="0" fontId="21" fillId="0" borderId="0" xfId="0" applyFont="1"/>
    <xf numFmtId="0" fontId="22" fillId="5" borderId="1" xfId="0" applyFont="1" applyFill="1" applyBorder="1" applyAlignment="1">
      <alignment vertical="top"/>
    </xf>
    <xf numFmtId="0" fontId="22" fillId="0" borderId="1" xfId="0" applyFont="1" applyBorder="1" applyAlignment="1">
      <alignment vertical="top" wrapText="1"/>
    </xf>
    <xf numFmtId="0" fontId="19" fillId="0" borderId="1" xfId="0" applyFont="1" applyBorder="1" applyAlignment="1">
      <alignment vertical="top" wrapText="1"/>
    </xf>
    <xf numFmtId="0" fontId="22" fillId="0" borderId="0" xfId="0" applyFont="1"/>
    <xf numFmtId="0" fontId="6" fillId="0" borderId="1" xfId="0" applyFont="1" applyBorder="1" applyAlignment="1">
      <alignment vertical="top"/>
    </xf>
    <xf numFmtId="0" fontId="6" fillId="3" borderId="1" xfId="0" applyFont="1" applyFill="1" applyBorder="1" applyAlignment="1">
      <alignment horizontal="center" vertical="top"/>
    </xf>
    <xf numFmtId="0" fontId="6" fillId="3" borderId="4" xfId="0" applyFont="1" applyFill="1" applyBorder="1" applyAlignment="1">
      <alignment horizontal="center" vertical="top"/>
    </xf>
    <xf numFmtId="0" fontId="6" fillId="3" borderId="2" xfId="0" applyFont="1" applyFill="1" applyBorder="1" applyAlignment="1">
      <alignment horizontal="center" vertical="top"/>
    </xf>
    <xf numFmtId="0" fontId="6" fillId="3" borderId="3" xfId="0" applyFont="1" applyFill="1" applyBorder="1" applyAlignment="1">
      <alignment horizontal="center" vertical="top"/>
    </xf>
    <xf numFmtId="0" fontId="22" fillId="2" borderId="13" xfId="0" applyFont="1" applyFill="1" applyBorder="1"/>
    <xf numFmtId="0" fontId="22" fillId="2" borderId="0" xfId="0" applyFont="1" applyFill="1"/>
    <xf numFmtId="2" fontId="23" fillId="2" borderId="4" xfId="0" applyNumberFormat="1" applyFont="1" applyFill="1" applyBorder="1" applyAlignment="1">
      <alignment horizontal="center" vertical="top" wrapText="1"/>
    </xf>
    <xf numFmtId="2" fontId="26" fillId="2" borderId="4" xfId="0" applyNumberFormat="1" applyFont="1" applyFill="1" applyBorder="1" applyAlignment="1">
      <alignment horizontal="center" vertical="top" wrapText="1"/>
    </xf>
    <xf numFmtId="0" fontId="27" fillId="6" borderId="3" xfId="0" applyFont="1" applyFill="1" applyBorder="1" applyAlignment="1">
      <alignment horizontal="center" vertical="center"/>
    </xf>
    <xf numFmtId="0" fontId="27" fillId="6" borderId="2" xfId="0" applyFont="1" applyFill="1" applyBorder="1" applyAlignment="1">
      <alignment horizontal="left" vertical="center"/>
    </xf>
    <xf numFmtId="4" fontId="13" fillId="6" borderId="10" xfId="0" applyNumberFormat="1" applyFont="1" applyFill="1" applyBorder="1" applyAlignment="1">
      <alignment horizontal="center" vertical="center"/>
    </xf>
    <xf numFmtId="44" fontId="6" fillId="6" borderId="10" xfId="0" applyNumberFormat="1" applyFont="1" applyFill="1" applyBorder="1" applyAlignment="1">
      <alignment vertical="center"/>
    </xf>
    <xf numFmtId="44" fontId="13" fillId="6" borderId="10" xfId="0" applyNumberFormat="1" applyFont="1" applyFill="1" applyBorder="1" applyAlignment="1">
      <alignment horizontal="center" vertical="center"/>
    </xf>
    <xf numFmtId="0" fontId="27" fillId="3" borderId="1" xfId="0" applyFont="1" applyFill="1" applyBorder="1" applyAlignment="1">
      <alignment horizontal="center" vertical="center"/>
    </xf>
    <xf numFmtId="0" fontId="13" fillId="3" borderId="1" xfId="9" applyFont="1" applyFill="1" applyBorder="1" applyAlignment="1">
      <alignment horizontal="right" vertical="center"/>
    </xf>
    <xf numFmtId="4" fontId="13" fillId="3" borderId="1" xfId="10" applyNumberFormat="1" applyFont="1" applyFill="1" applyBorder="1" applyAlignment="1">
      <alignment horizontal="center" vertical="center"/>
    </xf>
    <xf numFmtId="3" fontId="13" fillId="3" borderId="1" xfId="9" applyNumberFormat="1" applyFont="1" applyFill="1" applyBorder="1" applyAlignment="1">
      <alignment horizontal="center" vertical="center"/>
    </xf>
    <xf numFmtId="44" fontId="6" fillId="7" borderId="1" xfId="8" applyFont="1" applyFill="1" applyBorder="1" applyAlignment="1" applyProtection="1">
      <alignment vertical="center"/>
      <protection locked="0"/>
    </xf>
    <xf numFmtId="44" fontId="6" fillId="3" borderId="1" xfId="0" applyNumberFormat="1" applyFont="1" applyFill="1" applyBorder="1" applyAlignment="1" applyProtection="1">
      <alignment vertical="center"/>
      <protection locked="0"/>
    </xf>
    <xf numFmtId="44" fontId="13" fillId="3" borderId="1" xfId="0" applyNumberFormat="1" applyFont="1" applyFill="1" applyBorder="1" applyAlignment="1" applyProtection="1">
      <alignment horizontal="center" vertical="center"/>
      <protection locked="0"/>
    </xf>
    <xf numFmtId="0" fontId="27" fillId="3" borderId="14" xfId="0" applyFont="1" applyFill="1" applyBorder="1" applyAlignment="1">
      <alignment horizontal="center" vertical="center"/>
    </xf>
    <xf numFmtId="0" fontId="13" fillId="3" borderId="15" xfId="9" applyFont="1" applyFill="1" applyBorder="1" applyAlignment="1">
      <alignment horizontal="right" vertical="center"/>
    </xf>
    <xf numFmtId="4" fontId="29" fillId="3" borderId="15" xfId="0" applyNumberFormat="1" applyFont="1" applyFill="1" applyBorder="1" applyAlignment="1">
      <alignment horizontal="center" vertical="center"/>
    </xf>
    <xf numFmtId="3" fontId="13" fillId="3" borderId="15" xfId="9" applyNumberFormat="1" applyFont="1" applyFill="1" applyBorder="1" applyAlignment="1">
      <alignment horizontal="center" vertical="center"/>
    </xf>
    <xf numFmtId="44" fontId="6" fillId="3" borderId="15" xfId="0" applyNumberFormat="1" applyFont="1" applyFill="1" applyBorder="1" applyAlignment="1" applyProtection="1">
      <alignment vertical="center"/>
      <protection locked="0"/>
    </xf>
    <xf numFmtId="0" fontId="27" fillId="6" borderId="11" xfId="0" applyFont="1" applyFill="1" applyBorder="1" applyAlignment="1">
      <alignment horizontal="left" vertical="center"/>
    </xf>
    <xf numFmtId="44" fontId="6" fillId="7" borderId="1" xfId="0" applyNumberFormat="1" applyFont="1" applyFill="1" applyBorder="1" applyAlignment="1" applyProtection="1">
      <alignment vertical="center"/>
      <protection locked="0"/>
    </xf>
    <xf numFmtId="0" fontId="30" fillId="3" borderId="6" xfId="0" applyFont="1" applyFill="1" applyBorder="1" applyAlignment="1">
      <alignment horizontal="center" vertical="center"/>
    </xf>
    <xf numFmtId="0" fontId="29" fillId="3" borderId="8" xfId="9" applyFont="1" applyFill="1" applyBorder="1" applyAlignment="1">
      <alignment horizontal="right" vertical="center"/>
    </xf>
    <xf numFmtId="4" fontId="29" fillId="3" borderId="8" xfId="0" applyNumberFormat="1" applyFont="1" applyFill="1" applyBorder="1" applyAlignment="1">
      <alignment horizontal="center" vertical="center"/>
    </xf>
    <xf numFmtId="4" fontId="31" fillId="3" borderId="8" xfId="0" applyNumberFormat="1" applyFont="1" applyFill="1" applyBorder="1" applyAlignment="1">
      <alignment horizontal="center" vertical="center"/>
    </xf>
    <xf numFmtId="44" fontId="32" fillId="3" borderId="8" xfId="0" applyNumberFormat="1" applyFont="1" applyFill="1" applyBorder="1" applyAlignment="1">
      <alignment vertical="center"/>
    </xf>
    <xf numFmtId="44" fontId="29" fillId="3" borderId="15" xfId="0" applyNumberFormat="1" applyFont="1" applyFill="1" applyBorder="1" applyAlignment="1">
      <alignment horizontal="center" vertical="center"/>
    </xf>
    <xf numFmtId="44" fontId="10" fillId="0" borderId="1" xfId="8" applyFont="1" applyBorder="1" applyAlignment="1" applyProtection="1">
      <alignment horizontal="center" vertical="center"/>
      <protection locked="0"/>
    </xf>
    <xf numFmtId="0" fontId="6" fillId="0" borderId="0" xfId="0" applyFont="1"/>
    <xf numFmtId="4" fontId="6" fillId="0" borderId="1" xfId="0" applyNumberFormat="1" applyFont="1" applyBorder="1" applyAlignment="1">
      <alignment horizontal="center"/>
    </xf>
    <xf numFmtId="44" fontId="6" fillId="0" borderId="1" xfId="8" applyFont="1" applyBorder="1"/>
    <xf numFmtId="4" fontId="17" fillId="0" borderId="0" xfId="0" applyNumberFormat="1" applyFont="1" applyAlignment="1">
      <alignment horizontal="center"/>
    </xf>
    <xf numFmtId="44" fontId="17" fillId="0" borderId="0" xfId="8" applyFont="1" applyAlignment="1">
      <alignment horizontal="center"/>
    </xf>
    <xf numFmtId="44" fontId="6" fillId="0" borderId="0" xfId="0" applyNumberFormat="1" applyFont="1"/>
    <xf numFmtId="2" fontId="6" fillId="3" borderId="1" xfId="0" applyNumberFormat="1" applyFont="1" applyFill="1" applyBorder="1" applyAlignment="1">
      <alignment horizontal="center" vertical="top"/>
    </xf>
    <xf numFmtId="0" fontId="6" fillId="0" borderId="1" xfId="0" applyFont="1" applyBorder="1" applyAlignment="1">
      <alignment horizontal="center" vertical="top"/>
    </xf>
    <xf numFmtId="0" fontId="6" fillId="0" borderId="1" xfId="0" applyFont="1" applyBorder="1" applyAlignment="1">
      <alignment horizontal="center" vertical="center"/>
    </xf>
    <xf numFmtId="164" fontId="6" fillId="3" borderId="4" xfId="0" applyNumberFormat="1" applyFont="1" applyFill="1" applyBorder="1" applyAlignment="1">
      <alignment horizontal="center" vertical="top"/>
    </xf>
    <xf numFmtId="0" fontId="6" fillId="0" borderId="0" xfId="0" applyFont="1" applyAlignment="1">
      <alignment horizontal="left"/>
    </xf>
    <xf numFmtId="44" fontId="6" fillId="0" borderId="0" xfId="8" applyFont="1"/>
    <xf numFmtId="0" fontId="6" fillId="3" borderId="1" xfId="0" applyFont="1" applyFill="1" applyBorder="1" applyAlignment="1">
      <alignment horizontal="center"/>
    </xf>
    <xf numFmtId="0" fontId="10" fillId="0" borderId="1" xfId="1" applyFont="1" applyBorder="1" applyAlignment="1">
      <alignment horizontal="center"/>
    </xf>
    <xf numFmtId="1" fontId="10" fillId="0" borderId="1" xfId="1" applyNumberFormat="1" applyFont="1" applyBorder="1" applyAlignment="1">
      <alignment horizontal="center"/>
    </xf>
    <xf numFmtId="2" fontId="6" fillId="3" borderId="1" xfId="0" applyNumberFormat="1" applyFont="1" applyFill="1" applyBorder="1" applyAlignment="1">
      <alignment horizontal="center"/>
    </xf>
    <xf numFmtId="49" fontId="6" fillId="3" borderId="1" xfId="0" applyNumberFormat="1" applyFont="1" applyFill="1" applyBorder="1" applyAlignment="1">
      <alignment horizontal="center"/>
    </xf>
    <xf numFmtId="2" fontId="6" fillId="3" borderId="1" xfId="0" applyNumberFormat="1" applyFont="1" applyFill="1" applyBorder="1" applyAlignment="1">
      <alignment horizontal="center" vertical="center"/>
    </xf>
    <xf numFmtId="2" fontId="6" fillId="0" borderId="1" xfId="0" applyNumberFormat="1" applyFont="1" applyBorder="1" applyAlignment="1">
      <alignment horizontal="center" vertical="center"/>
    </xf>
    <xf numFmtId="49" fontId="6" fillId="3" borderId="1" xfId="0" applyNumberFormat="1" applyFont="1" applyFill="1" applyBorder="1"/>
    <xf numFmtId="2" fontId="6" fillId="3" borderId="1" xfId="0" quotePrefix="1"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0" borderId="4" xfId="0" applyFont="1" applyBorder="1" applyAlignment="1">
      <alignment vertical="top"/>
    </xf>
    <xf numFmtId="0" fontId="6" fillId="3" borderId="4" xfId="0" applyFont="1" applyFill="1" applyBorder="1" applyAlignment="1">
      <alignment horizontal="center" vertical="top" wrapText="1"/>
    </xf>
    <xf numFmtId="2" fontId="6" fillId="3" borderId="4" xfId="0" applyNumberFormat="1" applyFont="1" applyFill="1" applyBorder="1" applyAlignment="1">
      <alignment horizontal="center" vertical="top"/>
    </xf>
    <xf numFmtId="0" fontId="6" fillId="0" borderId="4" xfId="0" applyFont="1" applyBorder="1" applyAlignment="1">
      <alignment horizontal="center" vertical="center"/>
    </xf>
    <xf numFmtId="44" fontId="10" fillId="0" borderId="4" xfId="8" applyFont="1" applyBorder="1" applyAlignment="1" applyProtection="1">
      <alignment horizontal="center" vertical="top"/>
      <protection locked="0"/>
    </xf>
    <xf numFmtId="0" fontId="17" fillId="0" borderId="6" xfId="0" applyFont="1" applyBorder="1" applyAlignment="1">
      <alignment vertical="top"/>
    </xf>
    <xf numFmtId="0" fontId="17" fillId="0" borderId="8" xfId="0" applyFont="1" applyBorder="1" applyAlignment="1">
      <alignment vertical="top"/>
    </xf>
    <xf numFmtId="0" fontId="17" fillId="0" borderId="8" xfId="0" applyFont="1" applyBorder="1"/>
    <xf numFmtId="2" fontId="11" fillId="0" borderId="8" xfId="1" applyNumberFormat="1" applyFont="1" applyBorder="1" applyAlignment="1" applyProtection="1">
      <alignment horizontal="center" vertical="top"/>
      <protection locked="0"/>
    </xf>
    <xf numFmtId="0" fontId="11" fillId="0" borderId="8" xfId="1" applyFont="1" applyBorder="1" applyAlignment="1" applyProtection="1">
      <alignment horizontal="center" vertical="top"/>
      <protection locked="0"/>
    </xf>
    <xf numFmtId="44" fontId="11" fillId="0" borderId="8" xfId="8" applyFont="1" applyFill="1" applyBorder="1" applyAlignment="1" applyProtection="1">
      <alignment horizontal="center" vertical="top"/>
      <protection locked="0"/>
    </xf>
    <xf numFmtId="44" fontId="17" fillId="0" borderId="8" xfId="8" applyFont="1" applyBorder="1"/>
    <xf numFmtId="0" fontId="17" fillId="0" borderId="7" xfId="0" applyFont="1" applyBorder="1"/>
    <xf numFmtId="49" fontId="6" fillId="3" borderId="4" xfId="0" applyNumberFormat="1" applyFont="1" applyFill="1" applyBorder="1" applyAlignment="1">
      <alignment horizontal="center"/>
    </xf>
    <xf numFmtId="0" fontId="6" fillId="3" borderId="4" xfId="0" applyFont="1" applyFill="1" applyBorder="1" applyAlignment="1">
      <alignment horizontal="center"/>
    </xf>
    <xf numFmtId="2" fontId="6" fillId="3" borderId="4" xfId="0" applyNumberFormat="1" applyFont="1" applyFill="1" applyBorder="1" applyAlignment="1">
      <alignment horizontal="center" vertical="center"/>
    </xf>
    <xf numFmtId="0" fontId="17" fillId="0" borderId="8" xfId="0" applyFont="1" applyBorder="1" applyAlignment="1">
      <alignment horizontal="center"/>
    </xf>
    <xf numFmtId="2" fontId="17" fillId="0" borderId="8" xfId="0" applyNumberFormat="1" applyFont="1" applyBorder="1" applyAlignment="1">
      <alignment horizontal="center"/>
    </xf>
    <xf numFmtId="165" fontId="17" fillId="0" borderId="8" xfId="0" applyNumberFormat="1" applyFont="1" applyBorder="1" applyAlignment="1">
      <alignment horizontal="center"/>
    </xf>
    <xf numFmtId="0" fontId="13" fillId="0" borderId="13" xfId="3" applyFont="1" applyBorder="1" applyAlignment="1">
      <alignment vertical="top" wrapText="1"/>
    </xf>
    <xf numFmtId="0" fontId="13" fillId="0" borderId="13" xfId="3" applyFont="1" applyBorder="1" applyAlignment="1" applyProtection="1">
      <alignment vertical="top" wrapText="1"/>
      <protection locked="0"/>
    </xf>
    <xf numFmtId="1" fontId="13" fillId="0" borderId="1" xfId="3" applyNumberFormat="1" applyFont="1" applyBorder="1" applyAlignment="1">
      <alignment horizontal="center" vertical="center"/>
    </xf>
    <xf numFmtId="1" fontId="13" fillId="0" borderId="1" xfId="3" applyNumberFormat="1" applyFont="1" applyBorder="1" applyAlignment="1">
      <alignment horizontal="center" vertical="top"/>
    </xf>
    <xf numFmtId="0" fontId="13" fillId="0" borderId="4" xfId="3" applyFont="1" applyBorder="1" applyAlignment="1">
      <alignment vertical="top" wrapText="1"/>
    </xf>
    <xf numFmtId="0" fontId="13" fillId="0" borderId="16" xfId="3" applyFont="1" applyBorder="1" applyAlignment="1">
      <alignment vertical="top" wrapText="1"/>
    </xf>
    <xf numFmtId="0" fontId="8" fillId="2" borderId="9" xfId="3" applyFont="1" applyFill="1" applyBorder="1" applyAlignment="1">
      <alignment vertical="top" wrapText="1"/>
    </xf>
    <xf numFmtId="0" fontId="8" fillId="2" borderId="1" xfId="3" applyFont="1" applyFill="1" applyBorder="1" applyAlignment="1">
      <alignment horizontal="center" vertical="top" wrapText="1"/>
    </xf>
    <xf numFmtId="0" fontId="8" fillId="2" borderId="1" xfId="3" applyFont="1" applyFill="1" applyBorder="1" applyAlignment="1">
      <alignment vertical="top" wrapText="1"/>
    </xf>
    <xf numFmtId="0" fontId="34" fillId="8" borderId="1" xfId="6" applyFont="1" applyFill="1" applyBorder="1" applyAlignment="1">
      <alignment horizontal="center" vertical="center"/>
    </xf>
    <xf numFmtId="2" fontId="27" fillId="7" borderId="1" xfId="3" applyNumberFormat="1" applyFont="1" applyFill="1" applyBorder="1" applyAlignment="1">
      <alignment vertical="top" wrapText="1"/>
    </xf>
    <xf numFmtId="166" fontId="10" fillId="6" borderId="1" xfId="11" applyFont="1" applyFill="1" applyBorder="1" applyAlignment="1">
      <alignment horizontal="center" vertical="top"/>
    </xf>
    <xf numFmtId="166" fontId="11" fillId="6" borderId="1" xfId="11" applyFont="1" applyFill="1" applyBorder="1" applyAlignment="1">
      <alignment horizontal="center" vertical="top"/>
    </xf>
    <xf numFmtId="0" fontId="8" fillId="2" borderId="13" xfId="3" applyFont="1" applyFill="1" applyBorder="1" applyAlignment="1">
      <alignment vertical="top" wrapText="1"/>
    </xf>
    <xf numFmtId="0" fontId="8" fillId="2" borderId="12" xfId="3" applyFont="1" applyFill="1" applyBorder="1" applyAlignment="1">
      <alignment horizontal="center" vertical="top" wrapText="1"/>
    </xf>
    <xf numFmtId="0" fontId="8" fillId="2" borderId="1" xfId="3" applyFont="1" applyFill="1" applyBorder="1" applyAlignment="1">
      <alignment vertical="top"/>
    </xf>
    <xf numFmtId="1" fontId="8" fillId="2" borderId="1" xfId="3" applyNumberFormat="1" applyFont="1" applyFill="1" applyBorder="1" applyAlignment="1">
      <alignment horizontal="center" vertical="top"/>
    </xf>
    <xf numFmtId="166" fontId="10" fillId="6" borderId="2" xfId="11" applyFont="1" applyFill="1" applyBorder="1" applyAlignment="1">
      <alignment vertical="top"/>
    </xf>
    <xf numFmtId="166" fontId="10" fillId="6" borderId="1" xfId="11" applyFont="1" applyFill="1" applyBorder="1" applyAlignment="1">
      <alignment vertical="top"/>
    </xf>
    <xf numFmtId="166" fontId="11" fillId="6" borderId="2" xfId="11" applyFont="1" applyFill="1" applyBorder="1" applyAlignment="1">
      <alignment vertical="top"/>
    </xf>
    <xf numFmtId="166" fontId="11" fillId="6" borderId="1" xfId="11" applyFont="1" applyFill="1" applyBorder="1" applyAlignment="1">
      <alignment vertical="top"/>
    </xf>
    <xf numFmtId="0" fontId="8" fillId="2" borderId="0" xfId="3" applyFont="1" applyFill="1" applyAlignment="1">
      <alignment horizontal="center" vertical="top" wrapText="1"/>
    </xf>
    <xf numFmtId="166" fontId="11" fillId="6" borderId="12" xfId="11" applyFont="1" applyFill="1" applyBorder="1" applyAlignment="1">
      <alignment vertical="top"/>
    </xf>
    <xf numFmtId="0" fontId="8" fillId="2" borderId="1" xfId="3" applyFont="1" applyFill="1" applyBorder="1" applyAlignment="1">
      <alignment vertical="top" wrapText="1" shrinkToFit="1"/>
    </xf>
    <xf numFmtId="1" fontId="8" fillId="2" borderId="1" xfId="3" applyNumberFormat="1" applyFont="1" applyFill="1" applyBorder="1" applyAlignment="1">
      <alignment horizontal="center" vertical="top" wrapText="1" shrinkToFit="1"/>
    </xf>
    <xf numFmtId="166" fontId="11" fillId="9" borderId="2" xfId="11" applyFont="1" applyFill="1" applyBorder="1" applyAlignment="1">
      <alignment vertical="top"/>
    </xf>
    <xf numFmtId="166" fontId="11" fillId="0" borderId="1" xfId="11" applyFont="1" applyBorder="1" applyAlignment="1">
      <alignment vertical="center"/>
    </xf>
    <xf numFmtId="0" fontId="5" fillId="2" borderId="1" xfId="6" applyFont="1" applyFill="1" applyBorder="1"/>
    <xf numFmtId="1" fontId="5" fillId="2" borderId="1" xfId="6" applyNumberFormat="1" applyFont="1" applyFill="1" applyBorder="1" applyAlignment="1">
      <alignment horizontal="center"/>
    </xf>
    <xf numFmtId="166" fontId="11" fillId="0" borderId="1" xfId="11" applyFont="1" applyBorder="1" applyAlignment="1">
      <alignment vertical="top"/>
    </xf>
    <xf numFmtId="0" fontId="8" fillId="2" borderId="2" xfId="3" applyFont="1" applyFill="1" applyBorder="1" applyAlignment="1">
      <alignment vertical="top" wrapText="1"/>
    </xf>
    <xf numFmtId="1" fontId="8" fillId="2" borderId="1" xfId="3" applyNumberFormat="1" applyFont="1" applyFill="1" applyBorder="1" applyAlignment="1">
      <alignment horizontal="center" vertical="top" wrapText="1"/>
    </xf>
    <xf numFmtId="166" fontId="11" fillId="9" borderId="1" xfId="11" applyFont="1" applyFill="1" applyBorder="1" applyAlignment="1">
      <alignment vertical="top"/>
    </xf>
    <xf numFmtId="166" fontId="11" fillId="9" borderId="13" xfId="11" applyFont="1" applyFill="1" applyBorder="1" applyAlignment="1">
      <alignment vertical="top"/>
    </xf>
    <xf numFmtId="0" fontId="8" fillId="2" borderId="2" xfId="3" applyFont="1" applyFill="1" applyBorder="1" applyAlignment="1">
      <alignment horizontal="center" vertical="top"/>
    </xf>
    <xf numFmtId="0" fontId="10" fillId="9" borderId="11" xfId="3" applyFont="1" applyFill="1" applyBorder="1" applyAlignment="1" applyProtection="1">
      <alignment horizontal="center" vertical="top"/>
      <protection locked="0"/>
    </xf>
    <xf numFmtId="0" fontId="11" fillId="9" borderId="2" xfId="3" applyFont="1" applyFill="1" applyBorder="1" applyAlignment="1" applyProtection="1">
      <alignment horizontal="center" vertical="top"/>
      <protection locked="0"/>
    </xf>
    <xf numFmtId="0" fontId="27" fillId="10" borderId="1" xfId="3" applyFont="1" applyFill="1" applyBorder="1" applyAlignment="1">
      <alignment vertical="top" wrapText="1"/>
    </xf>
    <xf numFmtId="166" fontId="11" fillId="10" borderId="1" xfId="11" applyFont="1" applyFill="1" applyBorder="1" applyAlignment="1">
      <alignment vertical="center"/>
    </xf>
    <xf numFmtId="166" fontId="27" fillId="11" borderId="1" xfId="3" applyNumberFormat="1" applyFont="1" applyFill="1" applyBorder="1" applyAlignment="1">
      <alignment vertical="top"/>
    </xf>
    <xf numFmtId="1" fontId="27" fillId="7" borderId="1" xfId="3" applyNumberFormat="1" applyFont="1" applyFill="1" applyBorder="1" applyAlignment="1">
      <alignment horizontal="center" vertical="top"/>
    </xf>
    <xf numFmtId="166" fontId="11" fillId="6" borderId="0" xfId="11" applyFont="1" applyFill="1" applyAlignment="1">
      <alignment vertical="top"/>
    </xf>
    <xf numFmtId="44" fontId="10" fillId="9" borderId="1" xfId="8" applyFont="1" applyFill="1" applyBorder="1" applyAlignment="1" applyProtection="1">
      <alignment horizontal="center" vertical="top"/>
      <protection locked="0"/>
    </xf>
    <xf numFmtId="44" fontId="10" fillId="9" borderId="4" xfId="8" applyFont="1" applyFill="1" applyBorder="1" applyAlignment="1" applyProtection="1">
      <alignment horizontal="center" vertical="top"/>
      <protection locked="0"/>
    </xf>
    <xf numFmtId="0" fontId="10" fillId="9" borderId="1" xfId="1" applyFont="1" applyFill="1" applyBorder="1" applyAlignment="1" applyProtection="1">
      <alignment horizontal="center" vertical="top"/>
      <protection locked="0"/>
    </xf>
    <xf numFmtId="165" fontId="10" fillId="9" borderId="1" xfId="1" applyNumberFormat="1" applyFont="1" applyFill="1" applyBorder="1" applyAlignment="1">
      <alignment horizontal="center" vertical="top"/>
    </xf>
    <xf numFmtId="0" fontId="10" fillId="9" borderId="1" xfId="1" applyFont="1" applyFill="1" applyBorder="1" applyAlignment="1" applyProtection="1">
      <alignment horizontal="center" vertical="center"/>
      <protection locked="0"/>
    </xf>
    <xf numFmtId="165" fontId="10" fillId="9" borderId="1" xfId="1" applyNumberFormat="1" applyFont="1" applyFill="1" applyBorder="1" applyAlignment="1">
      <alignment horizontal="center" vertical="center"/>
    </xf>
    <xf numFmtId="0" fontId="10" fillId="9" borderId="4" xfId="1" applyFont="1" applyFill="1" applyBorder="1" applyAlignment="1" applyProtection="1">
      <alignment horizontal="center" vertical="center"/>
      <protection locked="0"/>
    </xf>
    <xf numFmtId="165" fontId="10" fillId="9" borderId="4" xfId="1" applyNumberFormat="1" applyFont="1" applyFill="1" applyBorder="1" applyAlignment="1">
      <alignment horizontal="center" vertical="center"/>
    </xf>
    <xf numFmtId="0" fontId="4" fillId="0" borderId="1" xfId="0" applyFont="1" applyBorder="1" applyAlignment="1">
      <alignment vertical="top"/>
    </xf>
    <xf numFmtId="0" fontId="4" fillId="3" borderId="1" xfId="0" applyFont="1" applyFill="1" applyBorder="1" applyAlignment="1">
      <alignment horizontal="center" vertical="top"/>
    </xf>
    <xf numFmtId="2" fontId="4" fillId="3" borderId="1" xfId="0" applyNumberFormat="1" applyFont="1" applyFill="1" applyBorder="1" applyAlignment="1">
      <alignment horizontal="center" vertical="top"/>
    </xf>
    <xf numFmtId="164" fontId="4" fillId="3" borderId="3" xfId="0" applyNumberFormat="1" applyFont="1" applyFill="1" applyBorder="1" applyAlignment="1">
      <alignment horizontal="center" vertical="top"/>
    </xf>
    <xf numFmtId="0" fontId="4" fillId="3" borderId="3" xfId="0" applyFont="1" applyFill="1" applyBorder="1" applyAlignment="1">
      <alignment horizontal="center" vertical="top" wrapText="1"/>
    </xf>
    <xf numFmtId="0" fontId="4" fillId="3" borderId="3" xfId="0" applyFont="1" applyFill="1" applyBorder="1" applyAlignment="1">
      <alignment horizontal="center" vertical="top"/>
    </xf>
    <xf numFmtId="0" fontId="4" fillId="0" borderId="1" xfId="0" applyFont="1" applyBorder="1" applyAlignment="1">
      <alignment horizontal="center" vertical="top"/>
    </xf>
    <xf numFmtId="0" fontId="4" fillId="3" borderId="4" xfId="0" applyFont="1" applyFill="1" applyBorder="1" applyAlignment="1">
      <alignment horizontal="center" vertical="top"/>
    </xf>
    <xf numFmtId="164" fontId="4" fillId="3" borderId="1" xfId="0" applyNumberFormat="1" applyFont="1" applyFill="1" applyBorder="1" applyAlignment="1">
      <alignment horizontal="center" vertical="top"/>
    </xf>
    <xf numFmtId="0" fontId="4" fillId="0" borderId="1" xfId="0" applyFont="1" applyBorder="1" applyAlignment="1">
      <alignment horizontal="center" vertical="center"/>
    </xf>
    <xf numFmtId="0" fontId="4" fillId="3" borderId="2" xfId="0" applyFont="1" applyFill="1" applyBorder="1" applyAlignment="1">
      <alignment horizontal="center" vertical="top"/>
    </xf>
    <xf numFmtId="164" fontId="4" fillId="3" borderId="4" xfId="0" applyNumberFormat="1" applyFont="1" applyFill="1" applyBorder="1" applyAlignment="1">
      <alignment horizontal="center" vertical="top"/>
    </xf>
    <xf numFmtId="0" fontId="4"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3" fillId="3" borderId="3" xfId="0" applyFont="1" applyFill="1" applyBorder="1" applyAlignment="1">
      <alignment horizontal="center" vertical="top" wrapText="1"/>
    </xf>
    <xf numFmtId="0" fontId="2" fillId="3" borderId="1" xfId="0" applyFont="1" applyFill="1" applyBorder="1" applyAlignment="1">
      <alignment horizontal="center" vertical="top"/>
    </xf>
    <xf numFmtId="0" fontId="10" fillId="7" borderId="1" xfId="1" applyFont="1" applyFill="1" applyBorder="1" applyAlignment="1" applyProtection="1">
      <alignment horizontal="center" vertical="top"/>
      <protection locked="0"/>
    </xf>
    <xf numFmtId="44" fontId="10" fillId="7" borderId="1" xfId="8" applyFont="1" applyFill="1" applyBorder="1" applyAlignment="1" applyProtection="1">
      <alignment horizontal="center" vertical="top"/>
      <protection locked="0"/>
    </xf>
    <xf numFmtId="0" fontId="10" fillId="7" borderId="1" xfId="1" applyFont="1" applyFill="1" applyBorder="1" applyAlignment="1" applyProtection="1">
      <alignment horizontal="center" vertical="center"/>
      <protection locked="0"/>
    </xf>
    <xf numFmtId="1" fontId="10" fillId="7" borderId="1" xfId="1" applyNumberFormat="1" applyFont="1" applyFill="1" applyBorder="1" applyAlignment="1">
      <alignment horizontal="center"/>
    </xf>
    <xf numFmtId="44" fontId="10" fillId="7" borderId="1" xfId="8" applyFont="1" applyFill="1" applyBorder="1" applyAlignment="1" applyProtection="1">
      <alignment horizontal="center" vertical="center"/>
      <protection locked="0"/>
    </xf>
    <xf numFmtId="0" fontId="6" fillId="7" borderId="0" xfId="0" applyFont="1" applyFill="1" applyAlignment="1">
      <alignment horizontal="center"/>
    </xf>
    <xf numFmtId="0" fontId="17" fillId="0" borderId="0" xfId="0" applyFont="1"/>
    <xf numFmtId="44" fontId="6" fillId="12" borderId="17" xfId="0" applyNumberFormat="1" applyFont="1" applyFill="1" applyBorder="1"/>
    <xf numFmtId="0" fontId="18" fillId="4" borderId="9" xfId="0" applyFont="1" applyFill="1" applyBorder="1" applyAlignment="1">
      <alignment horizontal="left" vertical="top" wrapText="1"/>
    </xf>
    <xf numFmtId="0" fontId="18" fillId="4" borderId="5" xfId="0" applyFont="1" applyFill="1" applyBorder="1" applyAlignment="1">
      <alignment horizontal="left" vertical="top" wrapText="1"/>
    </xf>
    <xf numFmtId="0" fontId="18" fillId="4" borderId="1" xfId="0" applyFont="1" applyFill="1" applyBorder="1" applyAlignment="1">
      <alignment horizontal="left" vertical="top" wrapText="1"/>
    </xf>
    <xf numFmtId="0" fontId="25" fillId="2" borderId="9" xfId="0" applyFont="1" applyFill="1" applyBorder="1" applyAlignment="1">
      <alignment horizontal="center" vertical="center"/>
    </xf>
    <xf numFmtId="0" fontId="25" fillId="2" borderId="12" xfId="0" applyFont="1" applyFill="1" applyBorder="1" applyAlignment="1">
      <alignment horizontal="center" vertical="center"/>
    </xf>
    <xf numFmtId="166" fontId="11" fillId="0" borderId="4" xfId="11" applyFont="1" applyBorder="1" applyAlignment="1">
      <alignment horizontal="center" vertical="center"/>
    </xf>
    <xf numFmtId="166" fontId="11" fillId="0" borderId="16" xfId="11" applyFont="1" applyBorder="1" applyAlignment="1">
      <alignment horizontal="center" vertical="center"/>
    </xf>
    <xf numFmtId="166" fontId="11" fillId="0" borderId="3" xfId="11" applyFont="1" applyBorder="1" applyAlignment="1">
      <alignment horizontal="center" vertical="center"/>
    </xf>
    <xf numFmtId="1" fontId="13" fillId="0" borderId="4" xfId="3" applyNumberFormat="1" applyFont="1" applyBorder="1" applyAlignment="1">
      <alignment horizontal="center" vertical="center"/>
    </xf>
    <xf numFmtId="1" fontId="13" fillId="0" borderId="16" xfId="3" applyNumberFormat="1" applyFont="1" applyBorder="1" applyAlignment="1">
      <alignment horizontal="center" vertical="center"/>
    </xf>
    <xf numFmtId="1" fontId="13" fillId="0" borderId="3" xfId="3" applyNumberFormat="1" applyFont="1" applyBorder="1" applyAlignment="1">
      <alignment horizontal="center" vertical="center"/>
    </xf>
    <xf numFmtId="44" fontId="11" fillId="0" borderId="4" xfId="11" applyNumberFormat="1" applyFont="1" applyBorder="1" applyAlignment="1">
      <alignment horizontal="center" vertical="center"/>
    </xf>
    <xf numFmtId="0" fontId="10" fillId="9" borderId="13" xfId="3" applyFont="1" applyFill="1" applyBorder="1" applyAlignment="1" applyProtection="1">
      <alignment horizontal="center" vertical="top"/>
      <protection locked="0"/>
    </xf>
    <xf numFmtId="0" fontId="10" fillId="9" borderId="11" xfId="3" applyFont="1" applyFill="1" applyBorder="1" applyAlignment="1" applyProtection="1">
      <alignment horizontal="center" vertical="top"/>
      <protection locked="0"/>
    </xf>
    <xf numFmtId="0" fontId="1" fillId="3" borderId="1" xfId="0" applyFont="1" applyFill="1" applyBorder="1" applyAlignment="1">
      <alignment horizontal="center" vertical="top"/>
    </xf>
    <xf numFmtId="0" fontId="1" fillId="3" borderId="1" xfId="0" applyFont="1" applyFill="1" applyBorder="1" applyAlignment="1">
      <alignment horizontal="center"/>
    </xf>
  </cellXfs>
  <cellStyles count="12">
    <cellStyle name="Euro" xfId="11" xr:uid="{7754C0CF-3A9F-4A99-9D0A-8A4DFD22DBBC}"/>
    <cellStyle name="Normal" xfId="5" xr:uid="{C15C66A4-3347-4A2E-9CD8-81D9568EAD96}"/>
    <cellStyle name="Normal 2" xfId="7" xr:uid="{F96F3406-7649-48CE-AF8C-FC9318C946E9}"/>
    <cellStyle name="Standaard" xfId="0" builtinId="0"/>
    <cellStyle name="Standaard 2" xfId="3" xr:uid="{2B3FB72B-F917-4462-961F-A6E245282569}"/>
    <cellStyle name="Standaard 3" xfId="4" xr:uid="{2807F7A4-54DD-42E4-B8A0-3B45BB59DEF9}"/>
    <cellStyle name="Standaard 4" xfId="6" xr:uid="{21621746-DEDE-4989-9EC0-27A4DCFCF458}"/>
    <cellStyle name="Standaard_Bijlage 21 Matrix smo en glas SNS Noord" xfId="10" xr:uid="{4A0BB41E-28DD-47AE-A67D-1827AFA01BBD}"/>
    <cellStyle name="Standaard_Blad1" xfId="1" xr:uid="{A8A96DBD-73CE-4183-983E-3257CDFBFFBE}"/>
    <cellStyle name="Standaard_Blad1_1" xfId="2" xr:uid="{09103E9D-40F8-46E6-BA20-0B33864D57E1}"/>
    <cellStyle name="Standaard_Rev16 Matrices SNS Zuid Totaal tbv Actief Groep" xfId="9" xr:uid="{CC9E9DAA-8846-4BFF-8BA8-E9998C266529}"/>
    <cellStyle name="Valuta" xfId="8"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AA714-CFA5-42D5-8DFF-C0AFF169F0D7}">
  <dimension ref="A1:B31"/>
  <sheetViews>
    <sheetView tabSelected="1" zoomScale="80" zoomScaleNormal="80" workbookViewId="0">
      <selection activeCell="G10" sqref="G10"/>
    </sheetView>
  </sheetViews>
  <sheetFormatPr defaultColWidth="9.1796875" defaultRowHeight="13.5"/>
  <cols>
    <col min="1" max="1" width="57.1796875" style="19" customWidth="1"/>
    <col min="2" max="2" width="110.26953125" style="19" customWidth="1"/>
    <col min="3" max="16384" width="9.1796875" style="19"/>
  </cols>
  <sheetData>
    <row r="1" spans="1:2" ht="15">
      <c r="A1" s="17" t="s">
        <v>92</v>
      </c>
      <c r="B1" s="18"/>
    </row>
    <row r="2" spans="1:2">
      <c r="A2" s="18"/>
      <c r="B2" s="18"/>
    </row>
    <row r="3" spans="1:2" ht="14">
      <c r="A3" s="20" t="s">
        <v>89</v>
      </c>
      <c r="B3" s="18"/>
    </row>
    <row r="4" spans="1:2">
      <c r="A4" s="18"/>
      <c r="B4" s="18"/>
    </row>
    <row r="5" spans="1:2" ht="22.5" customHeight="1">
      <c r="A5" s="175" t="s">
        <v>90</v>
      </c>
      <c r="B5" s="176"/>
    </row>
    <row r="6" spans="1:2" ht="63.75" customHeight="1">
      <c r="A6" s="177" t="s">
        <v>259</v>
      </c>
      <c r="B6" s="177"/>
    </row>
    <row r="7" spans="1:2" ht="18.75" customHeight="1">
      <c r="A7" s="177" t="s">
        <v>91</v>
      </c>
      <c r="B7" s="177"/>
    </row>
    <row r="8" spans="1:2" ht="48.75" customHeight="1">
      <c r="A8" s="177" t="s">
        <v>260</v>
      </c>
      <c r="B8" s="177"/>
    </row>
    <row r="9" spans="1:2" ht="60.75" customHeight="1">
      <c r="A9" s="21" t="s">
        <v>93</v>
      </c>
      <c r="B9" s="22" t="s">
        <v>261</v>
      </c>
    </row>
    <row r="10" spans="1:2" ht="174" customHeight="1">
      <c r="A10" s="21" t="s">
        <v>263</v>
      </c>
      <c r="B10" s="23" t="s">
        <v>262</v>
      </c>
    </row>
    <row r="11" spans="1:2" ht="48" customHeight="1">
      <c r="A11" s="21" t="s">
        <v>264</v>
      </c>
      <c r="B11" s="23" t="s">
        <v>265</v>
      </c>
    </row>
    <row r="12" spans="1:2" ht="101.25" customHeight="1">
      <c r="A12" s="21" t="s">
        <v>266</v>
      </c>
      <c r="B12" s="23" t="s">
        <v>267</v>
      </c>
    </row>
    <row r="13" spans="1:2" ht="14">
      <c r="A13" s="24"/>
      <c r="B13" s="24"/>
    </row>
    <row r="14" spans="1:2" ht="14">
      <c r="A14" s="24"/>
      <c r="B14" s="24"/>
    </row>
    <row r="15" spans="1:2" ht="14">
      <c r="A15" s="24"/>
      <c r="B15" s="24"/>
    </row>
    <row r="16" spans="1:2" ht="14">
      <c r="A16" s="24"/>
      <c r="B16" s="24"/>
    </row>
    <row r="17" spans="1:2" ht="14">
      <c r="A17" s="24"/>
      <c r="B17" s="24"/>
    </row>
    <row r="18" spans="1:2" ht="14">
      <c r="A18" s="24"/>
      <c r="B18" s="24"/>
    </row>
    <row r="19" spans="1:2" ht="14">
      <c r="A19" s="24"/>
      <c r="B19" s="24"/>
    </row>
    <row r="20" spans="1:2" ht="14">
      <c r="A20" s="24"/>
      <c r="B20" s="24"/>
    </row>
    <row r="21" spans="1:2" ht="14">
      <c r="A21" s="24"/>
      <c r="B21" s="24"/>
    </row>
    <row r="22" spans="1:2" ht="14">
      <c r="A22" s="24"/>
      <c r="B22" s="24"/>
    </row>
    <row r="23" spans="1:2" ht="14">
      <c r="A23" s="24"/>
      <c r="B23" s="24"/>
    </row>
    <row r="24" spans="1:2" ht="14">
      <c r="A24" s="24"/>
      <c r="B24" s="24"/>
    </row>
    <row r="25" spans="1:2" ht="14">
      <c r="A25" s="24"/>
      <c r="B25" s="24"/>
    </row>
    <row r="26" spans="1:2" ht="14">
      <c r="A26" s="24"/>
      <c r="B26" s="24"/>
    </row>
    <row r="27" spans="1:2" ht="14">
      <c r="A27" s="24"/>
      <c r="B27" s="24"/>
    </row>
    <row r="28" spans="1:2" ht="14">
      <c r="A28" s="24"/>
      <c r="B28" s="24"/>
    </row>
    <row r="29" spans="1:2" ht="14">
      <c r="A29" s="24"/>
      <c r="B29" s="24"/>
    </row>
    <row r="30" spans="1:2" ht="14">
      <c r="A30" s="24"/>
      <c r="B30" s="24"/>
    </row>
    <row r="31" spans="1:2" ht="14">
      <c r="A31" s="24"/>
      <c r="B31" s="24"/>
    </row>
  </sheetData>
  <mergeCells count="4">
    <mergeCell ref="A5:B5"/>
    <mergeCell ref="A6:B6"/>
    <mergeCell ref="A7:B7"/>
    <mergeCell ref="A8:B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41141-15ED-4D72-B37A-E2335B249B59}">
  <sheetPr>
    <tabColor theme="7" tint="0.39997558519241921"/>
  </sheetPr>
  <dimension ref="A1:E6"/>
  <sheetViews>
    <sheetView workbookViewId="0">
      <selection activeCell="C30" sqref="C30"/>
    </sheetView>
  </sheetViews>
  <sheetFormatPr defaultColWidth="9.1796875" defaultRowHeight="14.5" customHeight="1"/>
  <cols>
    <col min="1" max="1" width="20.1796875" style="60" customWidth="1"/>
    <col min="2" max="2" width="38.54296875" style="60" customWidth="1"/>
    <col min="3" max="3" width="19.453125" style="60" customWidth="1"/>
    <col min="4" max="4" width="23" style="60" customWidth="1"/>
    <col min="5" max="5" width="24" style="60" customWidth="1"/>
    <col min="6" max="16384" width="9.1796875" style="60"/>
  </cols>
  <sheetData>
    <row r="1" spans="1:5" ht="14.5" customHeight="1">
      <c r="A1" s="1" t="s">
        <v>88</v>
      </c>
      <c r="B1" s="1" t="s">
        <v>0</v>
      </c>
      <c r="C1" s="1" t="s">
        <v>85</v>
      </c>
      <c r="D1" s="1" t="s">
        <v>108</v>
      </c>
      <c r="E1" s="1" t="s">
        <v>109</v>
      </c>
    </row>
    <row r="2" spans="1:5" ht="14.5" customHeight="1">
      <c r="A2" s="25" t="s">
        <v>94</v>
      </c>
      <c r="B2" s="25" t="s">
        <v>95</v>
      </c>
      <c r="C2" s="61">
        <f>'Kantoor SWVZHW'!F35</f>
        <v>830.1099999999999</v>
      </c>
      <c r="D2" s="62" t="e">
        <f>'Kantoor SWVZHW'!O35</f>
        <v>#DIV/0!</v>
      </c>
      <c r="E2" s="62">
        <f>Glasstaat!G6</f>
        <v>0</v>
      </c>
    </row>
    <row r="3" spans="1:5" ht="14.5" customHeight="1">
      <c r="A3" s="25" t="s">
        <v>106</v>
      </c>
      <c r="B3" s="25" t="s">
        <v>107</v>
      </c>
      <c r="C3" s="61">
        <f>OPDC!F97</f>
        <v>1589.2399999999984</v>
      </c>
      <c r="D3" s="62" t="e">
        <f>OPDC!O97</f>
        <v>#DIV/0!</v>
      </c>
      <c r="E3" s="62">
        <f>Glasstaat!G11</f>
        <v>0</v>
      </c>
    </row>
    <row r="4" spans="1:5" ht="14.5" customHeight="1">
      <c r="B4" s="16" t="s">
        <v>86</v>
      </c>
      <c r="C4" s="63">
        <f>SUM(C2:C3)</f>
        <v>2419.3499999999985</v>
      </c>
      <c r="D4" s="64" t="e">
        <f>SUM(D2:D3)</f>
        <v>#DIV/0!</v>
      </c>
      <c r="E4" s="65">
        <f>E2+E3</f>
        <v>0</v>
      </c>
    </row>
    <row r="5" spans="1:5" ht="14.5" customHeight="1" thickBot="1"/>
    <row r="6" spans="1:5" ht="14.5" customHeight="1" thickBot="1">
      <c r="A6" s="173" t="s">
        <v>258</v>
      </c>
      <c r="C6" s="174" t="e">
        <f>D4+E4</f>
        <v>#DIV/0!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5CC46-D39D-40A3-B6EA-B69F22281AC5}">
  <sheetPr>
    <tabColor theme="9" tint="0.39997558519241921"/>
  </sheetPr>
  <dimension ref="A1:Q35"/>
  <sheetViews>
    <sheetView topLeftCell="F1" zoomScaleNormal="100" workbookViewId="0">
      <pane ySplit="1" topLeftCell="A8" activePane="bottomLeft" state="frozen"/>
      <selection activeCell="J1" sqref="J1"/>
      <selection pane="bottomLeft" activeCell="L42" sqref="L42"/>
    </sheetView>
  </sheetViews>
  <sheetFormatPr defaultColWidth="9.1796875" defaultRowHeight="13.5"/>
  <cols>
    <col min="1" max="1" width="23.7265625" style="60" customWidth="1"/>
    <col min="2" max="2" width="37.81640625" style="70" customWidth="1"/>
    <col min="3" max="3" width="12.453125" style="60" bestFit="1" customWidth="1"/>
    <col min="4" max="4" width="17.54296875" style="60" customWidth="1"/>
    <col min="5" max="5" width="29.54296875" style="60" customWidth="1"/>
    <col min="6" max="6" width="18.81640625" style="60" customWidth="1"/>
    <col min="7" max="7" width="21" style="60" customWidth="1"/>
    <col min="8" max="8" width="33.1796875" style="60" customWidth="1"/>
    <col min="9" max="9" width="17.54296875" style="60" customWidth="1"/>
    <col min="10" max="10" width="24.1796875" style="60" customWidth="1"/>
    <col min="11" max="11" width="16.7265625" style="60" customWidth="1"/>
    <col min="12" max="12" width="24" style="60" customWidth="1"/>
    <col min="13" max="13" width="17.26953125" style="60" customWidth="1"/>
    <col min="14" max="14" width="23.1796875" style="60" customWidth="1"/>
    <col min="15" max="15" width="24.81640625" style="60" customWidth="1"/>
    <col min="16" max="16" width="21.453125" style="71" customWidth="1"/>
    <col min="17" max="17" width="59.7265625" style="60" customWidth="1"/>
    <col min="18" max="16384" width="9.1796875" style="60"/>
  </cols>
  <sheetData>
    <row r="1" spans="1:17">
      <c r="A1" s="1" t="s">
        <v>88</v>
      </c>
      <c r="B1" s="14" t="s">
        <v>0</v>
      </c>
      <c r="C1" s="1" t="s">
        <v>1</v>
      </c>
      <c r="D1" s="2" t="s">
        <v>2</v>
      </c>
      <c r="E1" s="3" t="s">
        <v>3</v>
      </c>
      <c r="F1" s="4" t="s">
        <v>4</v>
      </c>
      <c r="G1" s="3" t="s">
        <v>5</v>
      </c>
      <c r="H1" s="3" t="s">
        <v>6</v>
      </c>
      <c r="I1" s="3" t="s">
        <v>7</v>
      </c>
      <c r="J1" s="3" t="s">
        <v>8</v>
      </c>
      <c r="K1" s="3" t="s">
        <v>9</v>
      </c>
      <c r="L1" s="2" t="s">
        <v>87</v>
      </c>
      <c r="M1" s="2" t="s">
        <v>10</v>
      </c>
      <c r="N1" s="2" t="s">
        <v>11</v>
      </c>
      <c r="O1" s="2" t="s">
        <v>12</v>
      </c>
      <c r="P1" s="2" t="s">
        <v>13</v>
      </c>
      <c r="Q1" s="2" t="s">
        <v>14</v>
      </c>
    </row>
    <row r="2" spans="1:17">
      <c r="A2" s="151" t="s">
        <v>94</v>
      </c>
      <c r="B2" s="151" t="s">
        <v>95</v>
      </c>
      <c r="C2" s="152" t="s">
        <v>53</v>
      </c>
      <c r="D2" s="152" t="s">
        <v>16</v>
      </c>
      <c r="E2" s="152" t="s">
        <v>96</v>
      </c>
      <c r="F2" s="153">
        <v>33.520000000000003</v>
      </c>
      <c r="G2" s="154"/>
      <c r="H2" s="165" t="s">
        <v>256</v>
      </c>
      <c r="I2" s="156" t="s">
        <v>41</v>
      </c>
      <c r="J2" s="156" t="s">
        <v>41</v>
      </c>
      <c r="K2" s="157">
        <v>138</v>
      </c>
      <c r="L2" s="167"/>
      <c r="M2" s="168"/>
      <c r="N2" s="6" t="e">
        <f t="shared" ref="N2:N33" si="0">(F2/L2)*K2</f>
        <v>#DIV/0!</v>
      </c>
      <c r="O2" s="7" t="e">
        <f>N2*M2</f>
        <v>#DIV/0!</v>
      </c>
      <c r="P2" s="15" t="e">
        <f t="shared" ref="P2:P33" si="1">O2/F2</f>
        <v>#DIV/0!</v>
      </c>
      <c r="Q2" s="6"/>
    </row>
    <row r="3" spans="1:17">
      <c r="A3" s="151" t="s">
        <v>94</v>
      </c>
      <c r="B3" s="151" t="s">
        <v>95</v>
      </c>
      <c r="C3" s="158" t="s">
        <v>53</v>
      </c>
      <c r="D3" s="152" t="s">
        <v>76</v>
      </c>
      <c r="E3" s="152" t="s">
        <v>97</v>
      </c>
      <c r="F3" s="153">
        <v>1.83</v>
      </c>
      <c r="G3" s="159"/>
      <c r="H3" s="152" t="s">
        <v>19</v>
      </c>
      <c r="I3" s="152" t="s">
        <v>18</v>
      </c>
      <c r="J3" s="152" t="s">
        <v>18</v>
      </c>
      <c r="K3" s="157">
        <v>138</v>
      </c>
      <c r="L3" s="169"/>
      <c r="M3" s="168"/>
      <c r="N3" s="6" t="e">
        <f t="shared" si="0"/>
        <v>#DIV/0!</v>
      </c>
      <c r="O3" s="7" t="e">
        <f t="shared" ref="O3:O33" si="2">N3*M3</f>
        <v>#DIV/0!</v>
      </c>
      <c r="P3" s="15" t="e">
        <f t="shared" si="1"/>
        <v>#DIV/0!</v>
      </c>
      <c r="Q3" s="9"/>
    </row>
    <row r="4" spans="1:17">
      <c r="A4" s="151" t="s">
        <v>94</v>
      </c>
      <c r="B4" s="151" t="s">
        <v>95</v>
      </c>
      <c r="C4" s="161" t="s">
        <v>53</v>
      </c>
      <c r="D4" s="152" t="s">
        <v>77</v>
      </c>
      <c r="E4" s="152" t="s">
        <v>97</v>
      </c>
      <c r="F4" s="153">
        <v>1.83</v>
      </c>
      <c r="G4" s="159"/>
      <c r="H4" s="152" t="s">
        <v>19</v>
      </c>
      <c r="I4" s="152" t="s">
        <v>18</v>
      </c>
      <c r="J4" s="152" t="s">
        <v>18</v>
      </c>
      <c r="K4" s="157">
        <v>138</v>
      </c>
      <c r="L4" s="169"/>
      <c r="M4" s="168"/>
      <c r="N4" s="6" t="e">
        <f t="shared" si="0"/>
        <v>#DIV/0!</v>
      </c>
      <c r="O4" s="7" t="e">
        <f t="shared" si="2"/>
        <v>#DIV/0!</v>
      </c>
      <c r="P4" s="15" t="e">
        <f t="shared" si="1"/>
        <v>#DIV/0!</v>
      </c>
      <c r="Q4" s="9"/>
    </row>
    <row r="5" spans="1:17">
      <c r="A5" s="151" t="s">
        <v>94</v>
      </c>
      <c r="B5" s="151" t="s">
        <v>95</v>
      </c>
      <c r="C5" s="152" t="s">
        <v>53</v>
      </c>
      <c r="D5" s="152" t="s">
        <v>83</v>
      </c>
      <c r="E5" s="155" t="s">
        <v>97</v>
      </c>
      <c r="F5" s="153">
        <v>1.83</v>
      </c>
      <c r="G5" s="159"/>
      <c r="H5" s="152" t="s">
        <v>19</v>
      </c>
      <c r="I5" s="152" t="s">
        <v>18</v>
      </c>
      <c r="J5" s="152" t="s">
        <v>18</v>
      </c>
      <c r="K5" s="157">
        <v>138</v>
      </c>
      <c r="L5" s="169"/>
      <c r="M5" s="168"/>
      <c r="N5" s="6" t="e">
        <f t="shared" si="0"/>
        <v>#DIV/0!</v>
      </c>
      <c r="O5" s="7" t="e">
        <f t="shared" si="2"/>
        <v>#DIV/0!</v>
      </c>
      <c r="P5" s="15" t="e">
        <f t="shared" si="1"/>
        <v>#DIV/0!</v>
      </c>
      <c r="Q5" s="9"/>
    </row>
    <row r="6" spans="1:17">
      <c r="A6" s="151" t="s">
        <v>94</v>
      </c>
      <c r="B6" s="151" t="s">
        <v>95</v>
      </c>
      <c r="C6" s="158" t="s">
        <v>53</v>
      </c>
      <c r="D6" s="152" t="s">
        <v>239</v>
      </c>
      <c r="E6" s="152" t="s">
        <v>98</v>
      </c>
      <c r="F6" s="153">
        <v>58</v>
      </c>
      <c r="G6" s="159"/>
      <c r="H6" s="152" t="s">
        <v>19</v>
      </c>
      <c r="I6" s="152" t="s">
        <v>18</v>
      </c>
      <c r="J6" s="152" t="s">
        <v>18</v>
      </c>
      <c r="K6" s="157">
        <v>138</v>
      </c>
      <c r="L6" s="169"/>
      <c r="M6" s="168"/>
      <c r="N6" s="6" t="e">
        <f t="shared" si="0"/>
        <v>#DIV/0!</v>
      </c>
      <c r="O6" s="7" t="e">
        <f t="shared" si="2"/>
        <v>#DIV/0!</v>
      </c>
      <c r="P6" s="15" t="e">
        <f t="shared" si="1"/>
        <v>#DIV/0!</v>
      </c>
      <c r="Q6" s="9"/>
    </row>
    <row r="7" spans="1:17">
      <c r="A7" s="151" t="s">
        <v>94</v>
      </c>
      <c r="B7" s="151" t="s">
        <v>95</v>
      </c>
      <c r="C7" s="158" t="s">
        <v>53</v>
      </c>
      <c r="D7" s="152" t="s">
        <v>240</v>
      </c>
      <c r="E7" s="152" t="s">
        <v>98</v>
      </c>
      <c r="F7" s="153">
        <v>58</v>
      </c>
      <c r="G7" s="159"/>
      <c r="H7" s="152" t="s">
        <v>19</v>
      </c>
      <c r="I7" s="152" t="s">
        <v>18</v>
      </c>
      <c r="J7" s="152" t="s">
        <v>18</v>
      </c>
      <c r="K7" s="157">
        <v>138</v>
      </c>
      <c r="L7" s="169"/>
      <c r="M7" s="168"/>
      <c r="N7" s="6" t="e">
        <f t="shared" si="0"/>
        <v>#DIV/0!</v>
      </c>
      <c r="O7" s="7" t="e">
        <f t="shared" si="2"/>
        <v>#DIV/0!</v>
      </c>
      <c r="P7" s="15" t="e">
        <f t="shared" si="1"/>
        <v>#DIV/0!</v>
      </c>
      <c r="Q7" s="9"/>
    </row>
    <row r="8" spans="1:17">
      <c r="A8" s="151" t="s">
        <v>94</v>
      </c>
      <c r="B8" s="151" t="s">
        <v>95</v>
      </c>
      <c r="C8" s="158" t="s">
        <v>53</v>
      </c>
      <c r="D8" s="152" t="s">
        <v>241</v>
      </c>
      <c r="E8" s="152" t="s">
        <v>98</v>
      </c>
      <c r="F8" s="153">
        <v>58</v>
      </c>
      <c r="G8" s="159"/>
      <c r="H8" s="152" t="s">
        <v>19</v>
      </c>
      <c r="I8" s="152" t="s">
        <v>18</v>
      </c>
      <c r="J8" s="152" t="s">
        <v>18</v>
      </c>
      <c r="K8" s="157">
        <v>138</v>
      </c>
      <c r="L8" s="169"/>
      <c r="M8" s="168"/>
      <c r="N8" s="6" t="e">
        <f t="shared" si="0"/>
        <v>#DIV/0!</v>
      </c>
      <c r="O8" s="7" t="e">
        <f t="shared" si="2"/>
        <v>#DIV/0!</v>
      </c>
      <c r="P8" s="15" t="e">
        <f t="shared" si="1"/>
        <v>#DIV/0!</v>
      </c>
      <c r="Q8" s="9"/>
    </row>
    <row r="9" spans="1:17">
      <c r="A9" s="151" t="s">
        <v>94</v>
      </c>
      <c r="B9" s="151" t="s">
        <v>95</v>
      </c>
      <c r="C9" s="161" t="s">
        <v>53</v>
      </c>
      <c r="D9" s="152" t="s">
        <v>125</v>
      </c>
      <c r="E9" s="152" t="s">
        <v>99</v>
      </c>
      <c r="F9" s="153">
        <v>69.02</v>
      </c>
      <c r="G9" s="159"/>
      <c r="H9" s="164" t="s">
        <v>256</v>
      </c>
      <c r="I9" s="166" t="s">
        <v>171</v>
      </c>
      <c r="J9" s="166" t="s">
        <v>171</v>
      </c>
      <c r="K9" s="157">
        <v>138</v>
      </c>
      <c r="L9" s="169"/>
      <c r="M9" s="168"/>
      <c r="N9" s="6" t="e">
        <f t="shared" si="0"/>
        <v>#DIV/0!</v>
      </c>
      <c r="O9" s="7" t="e">
        <f t="shared" si="2"/>
        <v>#DIV/0!</v>
      </c>
      <c r="P9" s="15" t="e">
        <f t="shared" si="1"/>
        <v>#DIV/0!</v>
      </c>
      <c r="Q9" s="9"/>
    </row>
    <row r="10" spans="1:17">
      <c r="A10" s="151" t="s">
        <v>94</v>
      </c>
      <c r="B10" s="151" t="s">
        <v>95</v>
      </c>
      <c r="C10" s="152" t="s">
        <v>53</v>
      </c>
      <c r="D10" s="152" t="s">
        <v>126</v>
      </c>
      <c r="E10" s="152" t="s">
        <v>40</v>
      </c>
      <c r="F10" s="153">
        <v>21.73</v>
      </c>
      <c r="G10" s="159"/>
      <c r="H10" s="152" t="s">
        <v>19</v>
      </c>
      <c r="I10" s="152" t="s">
        <v>41</v>
      </c>
      <c r="J10" s="152" t="s">
        <v>41</v>
      </c>
      <c r="K10" s="157">
        <v>138</v>
      </c>
      <c r="L10" s="169"/>
      <c r="M10" s="168"/>
      <c r="N10" s="6" t="e">
        <f t="shared" si="0"/>
        <v>#DIV/0!</v>
      </c>
      <c r="O10" s="7" t="e">
        <f t="shared" si="2"/>
        <v>#DIV/0!</v>
      </c>
      <c r="P10" s="15" t="e">
        <f t="shared" si="1"/>
        <v>#DIV/0!</v>
      </c>
      <c r="Q10" s="9"/>
    </row>
    <row r="11" spans="1:17">
      <c r="A11" s="151" t="s">
        <v>94</v>
      </c>
      <c r="B11" s="151" t="s">
        <v>95</v>
      </c>
      <c r="C11" s="158" t="s">
        <v>53</v>
      </c>
      <c r="D11" s="152" t="s">
        <v>127</v>
      </c>
      <c r="E11" s="152" t="s">
        <v>40</v>
      </c>
      <c r="F11" s="153">
        <v>21.73</v>
      </c>
      <c r="G11" s="162"/>
      <c r="H11" s="152" t="s">
        <v>19</v>
      </c>
      <c r="I11" s="152" t="s">
        <v>41</v>
      </c>
      <c r="J11" s="152" t="s">
        <v>41</v>
      </c>
      <c r="K11" s="160">
        <v>138</v>
      </c>
      <c r="L11" s="169"/>
      <c r="M11" s="168"/>
      <c r="N11" s="6" t="e">
        <f t="shared" si="0"/>
        <v>#DIV/0!</v>
      </c>
      <c r="O11" s="7" t="e">
        <f t="shared" si="2"/>
        <v>#DIV/0!</v>
      </c>
      <c r="P11" s="15" t="e">
        <f t="shared" si="1"/>
        <v>#DIV/0!</v>
      </c>
      <c r="Q11" s="9"/>
    </row>
    <row r="12" spans="1:17">
      <c r="A12" s="151" t="s">
        <v>94</v>
      </c>
      <c r="B12" s="151" t="s">
        <v>95</v>
      </c>
      <c r="C12" s="161" t="s">
        <v>53</v>
      </c>
      <c r="D12" s="152" t="s">
        <v>128</v>
      </c>
      <c r="E12" s="152" t="s">
        <v>40</v>
      </c>
      <c r="F12" s="153">
        <v>21.73</v>
      </c>
      <c r="G12" s="159"/>
      <c r="H12" s="152" t="s">
        <v>19</v>
      </c>
      <c r="I12" s="152" t="s">
        <v>41</v>
      </c>
      <c r="J12" s="152" t="s">
        <v>41</v>
      </c>
      <c r="K12" s="157">
        <v>138</v>
      </c>
      <c r="L12" s="169"/>
      <c r="M12" s="168"/>
      <c r="N12" s="6" t="e">
        <f t="shared" si="0"/>
        <v>#DIV/0!</v>
      </c>
      <c r="O12" s="7" t="e">
        <f t="shared" si="2"/>
        <v>#DIV/0!</v>
      </c>
      <c r="P12" s="15" t="e">
        <f t="shared" si="1"/>
        <v>#DIV/0!</v>
      </c>
      <c r="Q12" s="9"/>
    </row>
    <row r="13" spans="1:17">
      <c r="A13" s="151" t="s">
        <v>94</v>
      </c>
      <c r="B13" s="151" t="s">
        <v>95</v>
      </c>
      <c r="C13" s="152" t="s">
        <v>53</v>
      </c>
      <c r="D13" s="152" t="s">
        <v>242</v>
      </c>
      <c r="E13" s="152" t="s">
        <v>40</v>
      </c>
      <c r="F13" s="153">
        <v>24.84</v>
      </c>
      <c r="G13" s="159"/>
      <c r="H13" s="152" t="s">
        <v>19</v>
      </c>
      <c r="I13" s="152" t="s">
        <v>41</v>
      </c>
      <c r="J13" s="152" t="s">
        <v>41</v>
      </c>
      <c r="K13" s="157">
        <v>138</v>
      </c>
      <c r="L13" s="169"/>
      <c r="M13" s="168"/>
      <c r="N13" s="6" t="e">
        <f t="shared" si="0"/>
        <v>#DIV/0!</v>
      </c>
      <c r="O13" s="7" t="e">
        <f t="shared" si="2"/>
        <v>#DIV/0!</v>
      </c>
      <c r="P13" s="15" t="e">
        <f t="shared" si="1"/>
        <v>#DIV/0!</v>
      </c>
      <c r="Q13" s="9"/>
    </row>
    <row r="14" spans="1:17">
      <c r="A14" s="151" t="s">
        <v>94</v>
      </c>
      <c r="B14" s="151" t="s">
        <v>95</v>
      </c>
      <c r="C14" s="158" t="s">
        <v>53</v>
      </c>
      <c r="D14" s="152" t="s">
        <v>243</v>
      </c>
      <c r="E14" s="152" t="s">
        <v>40</v>
      </c>
      <c r="F14" s="153">
        <v>21.73</v>
      </c>
      <c r="G14" s="159"/>
      <c r="H14" s="152" t="s">
        <v>19</v>
      </c>
      <c r="I14" s="152" t="s">
        <v>41</v>
      </c>
      <c r="J14" s="152" t="s">
        <v>41</v>
      </c>
      <c r="K14" s="160">
        <v>138</v>
      </c>
      <c r="L14" s="169"/>
      <c r="M14" s="168"/>
      <c r="N14" s="6" t="e">
        <f t="shared" si="0"/>
        <v>#DIV/0!</v>
      </c>
      <c r="O14" s="7" t="e">
        <f t="shared" si="2"/>
        <v>#DIV/0!</v>
      </c>
      <c r="P14" s="15" t="e">
        <f t="shared" si="1"/>
        <v>#DIV/0!</v>
      </c>
      <c r="Q14" s="9"/>
    </row>
    <row r="15" spans="1:17">
      <c r="A15" s="151" t="s">
        <v>94</v>
      </c>
      <c r="B15" s="151" t="s">
        <v>95</v>
      </c>
      <c r="C15" s="161" t="s">
        <v>53</v>
      </c>
      <c r="D15" s="152" t="s">
        <v>244</v>
      </c>
      <c r="E15" s="152" t="s">
        <v>40</v>
      </c>
      <c r="F15" s="153">
        <v>11.52</v>
      </c>
      <c r="G15" s="159"/>
      <c r="H15" s="152" t="s">
        <v>19</v>
      </c>
      <c r="I15" s="152" t="s">
        <v>41</v>
      </c>
      <c r="J15" s="152" t="s">
        <v>41</v>
      </c>
      <c r="K15" s="157">
        <v>138</v>
      </c>
      <c r="L15" s="169"/>
      <c r="M15" s="168"/>
      <c r="N15" s="6" t="e">
        <f t="shared" si="0"/>
        <v>#DIV/0!</v>
      </c>
      <c r="O15" s="7" t="e">
        <f t="shared" si="2"/>
        <v>#DIV/0!</v>
      </c>
      <c r="P15" s="15" t="e">
        <f t="shared" si="1"/>
        <v>#DIV/0!</v>
      </c>
      <c r="Q15" s="9"/>
    </row>
    <row r="16" spans="1:17">
      <c r="A16" s="151" t="s">
        <v>94</v>
      </c>
      <c r="B16" s="151" t="s">
        <v>95</v>
      </c>
      <c r="C16" s="152" t="s">
        <v>53</v>
      </c>
      <c r="D16" s="152" t="s">
        <v>245</v>
      </c>
      <c r="E16" s="152" t="s">
        <v>40</v>
      </c>
      <c r="F16" s="153">
        <v>10.210000000000001</v>
      </c>
      <c r="G16" s="159"/>
      <c r="H16" s="152" t="s">
        <v>19</v>
      </c>
      <c r="I16" s="152" t="s">
        <v>41</v>
      </c>
      <c r="J16" s="152" t="s">
        <v>41</v>
      </c>
      <c r="K16" s="157">
        <v>138</v>
      </c>
      <c r="L16" s="169"/>
      <c r="M16" s="168"/>
      <c r="N16" s="6" t="e">
        <f t="shared" si="0"/>
        <v>#DIV/0!</v>
      </c>
      <c r="O16" s="7" t="e">
        <f t="shared" si="2"/>
        <v>#DIV/0!</v>
      </c>
      <c r="P16" s="15" t="e">
        <f t="shared" si="1"/>
        <v>#DIV/0!</v>
      </c>
      <c r="Q16" s="9"/>
    </row>
    <row r="17" spans="1:17">
      <c r="A17" s="151" t="s">
        <v>94</v>
      </c>
      <c r="B17" s="151" t="s">
        <v>95</v>
      </c>
      <c r="C17" s="158" t="s">
        <v>53</v>
      </c>
      <c r="D17" s="152" t="s">
        <v>246</v>
      </c>
      <c r="E17" s="152" t="s">
        <v>40</v>
      </c>
      <c r="F17" s="153">
        <v>21.3</v>
      </c>
      <c r="G17" s="159"/>
      <c r="H17" s="152" t="s">
        <v>19</v>
      </c>
      <c r="I17" s="152" t="s">
        <v>41</v>
      </c>
      <c r="J17" s="152" t="s">
        <v>41</v>
      </c>
      <c r="K17" s="160">
        <v>138</v>
      </c>
      <c r="L17" s="169"/>
      <c r="M17" s="168"/>
      <c r="N17" s="6" t="e">
        <f t="shared" si="0"/>
        <v>#DIV/0!</v>
      </c>
      <c r="O17" s="7" t="e">
        <f t="shared" si="2"/>
        <v>#DIV/0!</v>
      </c>
      <c r="P17" s="15" t="e">
        <f t="shared" si="1"/>
        <v>#DIV/0!</v>
      </c>
      <c r="Q17" s="9"/>
    </row>
    <row r="18" spans="1:17">
      <c r="A18" s="151" t="s">
        <v>94</v>
      </c>
      <c r="B18" s="151" t="s">
        <v>95</v>
      </c>
      <c r="C18" s="161" t="s">
        <v>53</v>
      </c>
      <c r="D18" s="152" t="s">
        <v>247</v>
      </c>
      <c r="E18" s="152" t="s">
        <v>40</v>
      </c>
      <c r="F18" s="153">
        <v>18.64</v>
      </c>
      <c r="G18" s="159"/>
      <c r="H18" s="152" t="s">
        <v>19</v>
      </c>
      <c r="I18" s="152" t="s">
        <v>41</v>
      </c>
      <c r="J18" s="152" t="s">
        <v>41</v>
      </c>
      <c r="K18" s="157">
        <v>138</v>
      </c>
      <c r="L18" s="169"/>
      <c r="M18" s="168"/>
      <c r="N18" s="6" t="e">
        <f t="shared" si="0"/>
        <v>#DIV/0!</v>
      </c>
      <c r="O18" s="7" t="e">
        <f t="shared" si="2"/>
        <v>#DIV/0!</v>
      </c>
      <c r="P18" s="15" t="e">
        <f t="shared" si="1"/>
        <v>#DIV/0!</v>
      </c>
      <c r="Q18" s="9"/>
    </row>
    <row r="19" spans="1:17">
      <c r="A19" s="151" t="s">
        <v>94</v>
      </c>
      <c r="B19" s="151" t="s">
        <v>95</v>
      </c>
      <c r="C19" s="152" t="s">
        <v>53</v>
      </c>
      <c r="D19" s="152" t="s">
        <v>248</v>
      </c>
      <c r="E19" s="152" t="s">
        <v>40</v>
      </c>
      <c r="F19" s="153">
        <v>38.880000000000003</v>
      </c>
      <c r="G19" s="159"/>
      <c r="H19" s="152" t="s">
        <v>19</v>
      </c>
      <c r="I19" s="152" t="s">
        <v>41</v>
      </c>
      <c r="J19" s="152" t="s">
        <v>41</v>
      </c>
      <c r="K19" s="157">
        <v>138</v>
      </c>
      <c r="L19" s="169"/>
      <c r="M19" s="168"/>
      <c r="N19" s="6" t="e">
        <f t="shared" si="0"/>
        <v>#DIV/0!</v>
      </c>
      <c r="O19" s="7" t="e">
        <f t="shared" si="2"/>
        <v>#DIV/0!</v>
      </c>
      <c r="P19" s="15" t="e">
        <f t="shared" si="1"/>
        <v>#DIV/0!</v>
      </c>
      <c r="Q19" s="9"/>
    </row>
    <row r="20" spans="1:17">
      <c r="A20" s="151" t="s">
        <v>94</v>
      </c>
      <c r="B20" s="151" t="s">
        <v>95</v>
      </c>
      <c r="C20" s="161" t="s">
        <v>53</v>
      </c>
      <c r="D20" s="152" t="s">
        <v>249</v>
      </c>
      <c r="E20" s="152" t="s">
        <v>100</v>
      </c>
      <c r="F20" s="153">
        <v>34.4</v>
      </c>
      <c r="G20" s="159"/>
      <c r="H20" s="152" t="s">
        <v>19</v>
      </c>
      <c r="I20" s="152" t="s">
        <v>18</v>
      </c>
      <c r="J20" s="152" t="s">
        <v>18</v>
      </c>
      <c r="K20" s="157">
        <v>138</v>
      </c>
      <c r="L20" s="169"/>
      <c r="M20" s="168"/>
      <c r="N20" s="6" t="e">
        <f t="shared" si="0"/>
        <v>#DIV/0!</v>
      </c>
      <c r="O20" s="7" t="e">
        <f t="shared" si="2"/>
        <v>#DIV/0!</v>
      </c>
      <c r="P20" s="15" t="e">
        <f t="shared" si="1"/>
        <v>#DIV/0!</v>
      </c>
      <c r="Q20" s="9"/>
    </row>
    <row r="21" spans="1:17">
      <c r="A21" s="151" t="s">
        <v>94</v>
      </c>
      <c r="B21" s="151" t="s">
        <v>95</v>
      </c>
      <c r="C21" s="152" t="s">
        <v>53</v>
      </c>
      <c r="D21" s="152" t="s">
        <v>250</v>
      </c>
      <c r="E21" s="152" t="s">
        <v>100</v>
      </c>
      <c r="F21" s="153">
        <v>34.4</v>
      </c>
      <c r="G21" s="159"/>
      <c r="H21" s="152" t="s">
        <v>19</v>
      </c>
      <c r="I21" s="152" t="s">
        <v>18</v>
      </c>
      <c r="J21" s="152" t="s">
        <v>18</v>
      </c>
      <c r="K21" s="157">
        <v>138</v>
      </c>
      <c r="L21" s="169"/>
      <c r="M21" s="168"/>
      <c r="N21" s="6" t="e">
        <f t="shared" si="0"/>
        <v>#DIV/0!</v>
      </c>
      <c r="O21" s="7" t="e">
        <f t="shared" si="2"/>
        <v>#DIV/0!</v>
      </c>
      <c r="P21" s="15" t="e">
        <f t="shared" si="1"/>
        <v>#DIV/0!</v>
      </c>
      <c r="Q21" s="9"/>
    </row>
    <row r="22" spans="1:17">
      <c r="A22" s="151" t="s">
        <v>94</v>
      </c>
      <c r="B22" s="151" t="s">
        <v>95</v>
      </c>
      <c r="C22" s="158" t="s">
        <v>53</v>
      </c>
      <c r="D22" s="152" t="s">
        <v>251</v>
      </c>
      <c r="E22" s="152" t="s">
        <v>100</v>
      </c>
      <c r="F22" s="153">
        <v>53.14</v>
      </c>
      <c r="G22" s="159"/>
      <c r="H22" s="152" t="s">
        <v>19</v>
      </c>
      <c r="I22" s="152" t="s">
        <v>18</v>
      </c>
      <c r="J22" s="152" t="s">
        <v>18</v>
      </c>
      <c r="K22" s="157">
        <v>138</v>
      </c>
      <c r="L22" s="169"/>
      <c r="M22" s="168"/>
      <c r="N22" s="6" t="e">
        <f t="shared" si="0"/>
        <v>#DIV/0!</v>
      </c>
      <c r="O22" s="7" t="e">
        <f t="shared" si="2"/>
        <v>#DIV/0!</v>
      </c>
      <c r="P22" s="15" t="e">
        <f t="shared" si="1"/>
        <v>#DIV/0!</v>
      </c>
      <c r="Q22" s="9"/>
    </row>
    <row r="23" spans="1:17">
      <c r="A23" s="151" t="s">
        <v>94</v>
      </c>
      <c r="B23" s="151" t="s">
        <v>95</v>
      </c>
      <c r="C23" s="161" t="s">
        <v>53</v>
      </c>
      <c r="D23" s="152" t="s">
        <v>129</v>
      </c>
      <c r="E23" s="152" t="s">
        <v>100</v>
      </c>
      <c r="F23" s="153">
        <v>15</v>
      </c>
      <c r="G23" s="159"/>
      <c r="H23" s="152" t="s">
        <v>19</v>
      </c>
      <c r="I23" s="152" t="s">
        <v>18</v>
      </c>
      <c r="J23" s="152" t="s">
        <v>18</v>
      </c>
      <c r="K23" s="157">
        <v>138</v>
      </c>
      <c r="L23" s="169"/>
      <c r="M23" s="168"/>
      <c r="N23" s="6" t="e">
        <f t="shared" si="0"/>
        <v>#DIV/0!</v>
      </c>
      <c r="O23" s="7" t="e">
        <f t="shared" si="2"/>
        <v>#DIV/0!</v>
      </c>
      <c r="P23" s="15" t="e">
        <f t="shared" si="1"/>
        <v>#DIV/0!</v>
      </c>
      <c r="Q23" s="9"/>
    </row>
    <row r="24" spans="1:17">
      <c r="A24" s="151" t="s">
        <v>94</v>
      </c>
      <c r="B24" s="151" t="s">
        <v>95</v>
      </c>
      <c r="C24" s="161" t="s">
        <v>53</v>
      </c>
      <c r="D24" s="152" t="s">
        <v>252</v>
      </c>
      <c r="E24" s="152" t="s">
        <v>100</v>
      </c>
      <c r="F24" s="153">
        <v>15</v>
      </c>
      <c r="G24" s="159"/>
      <c r="H24" s="152" t="s">
        <v>19</v>
      </c>
      <c r="I24" s="152" t="s">
        <v>18</v>
      </c>
      <c r="J24" s="152" t="s">
        <v>18</v>
      </c>
      <c r="K24" s="157">
        <v>138</v>
      </c>
      <c r="L24" s="169"/>
      <c r="M24" s="168"/>
      <c r="N24" s="6" t="e">
        <f t="shared" si="0"/>
        <v>#DIV/0!</v>
      </c>
      <c r="O24" s="7" t="e">
        <f t="shared" si="2"/>
        <v>#DIV/0!</v>
      </c>
      <c r="P24" s="15" t="e">
        <f t="shared" si="1"/>
        <v>#DIV/0!</v>
      </c>
      <c r="Q24" s="9"/>
    </row>
    <row r="25" spans="1:17">
      <c r="A25" s="151" t="s">
        <v>94</v>
      </c>
      <c r="B25" s="151" t="s">
        <v>95</v>
      </c>
      <c r="C25" s="161" t="s">
        <v>53</v>
      </c>
      <c r="D25" s="152" t="s">
        <v>253</v>
      </c>
      <c r="E25" s="152" t="s">
        <v>100</v>
      </c>
      <c r="F25" s="153">
        <v>15</v>
      </c>
      <c r="G25" s="159"/>
      <c r="H25" s="152" t="s">
        <v>19</v>
      </c>
      <c r="I25" s="152" t="s">
        <v>18</v>
      </c>
      <c r="J25" s="152" t="s">
        <v>18</v>
      </c>
      <c r="K25" s="157">
        <v>138</v>
      </c>
      <c r="L25" s="169"/>
      <c r="M25" s="168"/>
      <c r="N25" s="6" t="e">
        <f t="shared" si="0"/>
        <v>#DIV/0!</v>
      </c>
      <c r="O25" s="7" t="e">
        <f t="shared" si="2"/>
        <v>#DIV/0!</v>
      </c>
      <c r="P25" s="15" t="e">
        <f t="shared" si="1"/>
        <v>#DIV/0!</v>
      </c>
      <c r="Q25" s="9"/>
    </row>
    <row r="26" spans="1:17">
      <c r="A26" s="151" t="s">
        <v>94</v>
      </c>
      <c r="B26" s="151" t="s">
        <v>95</v>
      </c>
      <c r="C26" s="152" t="s">
        <v>53</v>
      </c>
      <c r="D26" s="152" t="s">
        <v>254</v>
      </c>
      <c r="E26" s="163" t="s">
        <v>101</v>
      </c>
      <c r="F26" s="153">
        <v>6.62</v>
      </c>
      <c r="G26" s="159"/>
      <c r="H26" s="152" t="s">
        <v>19</v>
      </c>
      <c r="I26" s="152" t="s">
        <v>18</v>
      </c>
      <c r="J26" s="152" t="s">
        <v>18</v>
      </c>
      <c r="K26" s="157">
        <v>138</v>
      </c>
      <c r="L26" s="169"/>
      <c r="M26" s="168"/>
      <c r="N26" s="6" t="e">
        <f t="shared" si="0"/>
        <v>#DIV/0!</v>
      </c>
      <c r="O26" s="7" t="e">
        <f t="shared" si="2"/>
        <v>#DIV/0!</v>
      </c>
      <c r="P26" s="15" t="e">
        <f t="shared" si="1"/>
        <v>#DIV/0!</v>
      </c>
      <c r="Q26" s="9"/>
    </row>
    <row r="27" spans="1:17">
      <c r="A27" s="151" t="s">
        <v>94</v>
      </c>
      <c r="B27" s="151" t="s">
        <v>95</v>
      </c>
      <c r="C27" s="158" t="s">
        <v>53</v>
      </c>
      <c r="D27" s="152" t="s">
        <v>130</v>
      </c>
      <c r="E27" s="163" t="s">
        <v>102</v>
      </c>
      <c r="F27" s="153">
        <v>6.62</v>
      </c>
      <c r="G27" s="159"/>
      <c r="H27" s="152" t="s">
        <v>19</v>
      </c>
      <c r="I27" s="152" t="s">
        <v>18</v>
      </c>
      <c r="J27" s="152" t="s">
        <v>18</v>
      </c>
      <c r="K27" s="157">
        <v>138</v>
      </c>
      <c r="L27" s="169"/>
      <c r="M27" s="168"/>
      <c r="N27" s="6" t="e">
        <f t="shared" si="0"/>
        <v>#DIV/0!</v>
      </c>
      <c r="O27" s="7" t="e">
        <f t="shared" si="2"/>
        <v>#DIV/0!</v>
      </c>
      <c r="P27" s="15" t="e">
        <f t="shared" si="1"/>
        <v>#DIV/0!</v>
      </c>
      <c r="Q27" s="9"/>
    </row>
    <row r="28" spans="1:17">
      <c r="A28" s="151" t="s">
        <v>94</v>
      </c>
      <c r="B28" s="151" t="s">
        <v>95</v>
      </c>
      <c r="C28" s="161" t="s">
        <v>53</v>
      </c>
      <c r="D28" s="152" t="s">
        <v>255</v>
      </c>
      <c r="E28" s="163" t="s">
        <v>103</v>
      </c>
      <c r="F28" s="153">
        <v>24.54</v>
      </c>
      <c r="G28" s="159"/>
      <c r="H28" s="164" t="s">
        <v>256</v>
      </c>
      <c r="I28" s="152" t="s">
        <v>18</v>
      </c>
      <c r="J28" s="152" t="s">
        <v>18</v>
      </c>
      <c r="K28" s="157">
        <v>138</v>
      </c>
      <c r="L28" s="169"/>
      <c r="M28" s="168"/>
      <c r="N28" s="6" t="e">
        <f t="shared" si="0"/>
        <v>#DIV/0!</v>
      </c>
      <c r="O28" s="7" t="e">
        <f t="shared" si="2"/>
        <v>#DIV/0!</v>
      </c>
      <c r="P28" s="15" t="e">
        <f t="shared" si="1"/>
        <v>#DIV/0!</v>
      </c>
      <c r="Q28" s="9"/>
    </row>
    <row r="29" spans="1:17">
      <c r="A29" s="151" t="s">
        <v>94</v>
      </c>
      <c r="B29" s="151" t="s">
        <v>95</v>
      </c>
      <c r="C29" s="152" t="s">
        <v>53</v>
      </c>
      <c r="D29" s="152" t="s">
        <v>140</v>
      </c>
      <c r="E29" s="163" t="s">
        <v>82</v>
      </c>
      <c r="F29" s="153">
        <v>4.0199999999999996</v>
      </c>
      <c r="G29" s="159"/>
      <c r="H29" s="152" t="s">
        <v>19</v>
      </c>
      <c r="I29" s="152" t="s">
        <v>18</v>
      </c>
      <c r="J29" s="152" t="s">
        <v>18</v>
      </c>
      <c r="K29" s="157">
        <v>138</v>
      </c>
      <c r="L29" s="169"/>
      <c r="M29" s="168"/>
      <c r="N29" s="6" t="e">
        <f t="shared" si="0"/>
        <v>#DIV/0!</v>
      </c>
      <c r="O29" s="7" t="e">
        <f t="shared" si="2"/>
        <v>#DIV/0!</v>
      </c>
      <c r="P29" s="15" t="e">
        <f t="shared" si="1"/>
        <v>#DIV/0!</v>
      </c>
      <c r="Q29" s="9"/>
    </row>
    <row r="30" spans="1:17">
      <c r="A30" s="151" t="s">
        <v>94</v>
      </c>
      <c r="B30" s="151" t="s">
        <v>95</v>
      </c>
      <c r="C30" s="158" t="s">
        <v>53</v>
      </c>
      <c r="D30" s="152" t="s">
        <v>143</v>
      </c>
      <c r="E30" s="163" t="s">
        <v>60</v>
      </c>
      <c r="F30" s="153">
        <v>13</v>
      </c>
      <c r="G30" s="159"/>
      <c r="H30" s="152" t="s">
        <v>105</v>
      </c>
      <c r="I30" s="152" t="s">
        <v>29</v>
      </c>
      <c r="J30" s="152" t="s">
        <v>29</v>
      </c>
      <c r="K30" s="157">
        <v>230</v>
      </c>
      <c r="L30" s="169"/>
      <c r="M30" s="168"/>
      <c r="N30" s="6" t="e">
        <f t="shared" si="0"/>
        <v>#DIV/0!</v>
      </c>
      <c r="O30" s="7" t="e">
        <f t="shared" si="2"/>
        <v>#DIV/0!</v>
      </c>
      <c r="P30" s="15" t="e">
        <f t="shared" si="1"/>
        <v>#DIV/0!</v>
      </c>
      <c r="Q30" s="9"/>
    </row>
    <row r="31" spans="1:17">
      <c r="A31" s="151" t="s">
        <v>94</v>
      </c>
      <c r="B31" s="151" t="s">
        <v>95</v>
      </c>
      <c r="C31" s="158" t="s">
        <v>53</v>
      </c>
      <c r="D31" s="152" t="s">
        <v>144</v>
      </c>
      <c r="E31" s="163" t="s">
        <v>60</v>
      </c>
      <c r="F31" s="153">
        <v>13</v>
      </c>
      <c r="G31" s="159"/>
      <c r="H31" s="152" t="s">
        <v>105</v>
      </c>
      <c r="I31" s="152" t="s">
        <v>29</v>
      </c>
      <c r="J31" s="152" t="s">
        <v>29</v>
      </c>
      <c r="K31" s="160">
        <v>230</v>
      </c>
      <c r="L31" s="169"/>
      <c r="M31" s="168"/>
      <c r="N31" s="6" t="e">
        <f t="shared" si="0"/>
        <v>#DIV/0!</v>
      </c>
      <c r="O31" s="7" t="e">
        <f t="shared" si="2"/>
        <v>#DIV/0!</v>
      </c>
      <c r="P31" s="15" t="e">
        <f t="shared" si="1"/>
        <v>#DIV/0!</v>
      </c>
      <c r="Q31" s="9"/>
    </row>
    <row r="32" spans="1:17">
      <c r="A32" s="151" t="s">
        <v>94</v>
      </c>
      <c r="B32" s="151" t="s">
        <v>95</v>
      </c>
      <c r="C32" s="161" t="s">
        <v>53</v>
      </c>
      <c r="D32" s="152" t="s">
        <v>145</v>
      </c>
      <c r="E32" s="163" t="s">
        <v>104</v>
      </c>
      <c r="F32" s="153">
        <v>30.53</v>
      </c>
      <c r="G32" s="159"/>
      <c r="H32" s="152" t="s">
        <v>19</v>
      </c>
      <c r="I32" s="152" t="s">
        <v>41</v>
      </c>
      <c r="J32" s="152" t="s">
        <v>41</v>
      </c>
      <c r="K32" s="157">
        <v>138</v>
      </c>
      <c r="L32" s="169"/>
      <c r="M32" s="168"/>
      <c r="N32" s="6" t="e">
        <f t="shared" si="0"/>
        <v>#DIV/0!</v>
      </c>
      <c r="O32" s="7" t="e">
        <f t="shared" si="2"/>
        <v>#DIV/0!</v>
      </c>
      <c r="P32" s="15" t="e">
        <f t="shared" si="1"/>
        <v>#DIV/0!</v>
      </c>
      <c r="Q32" s="9"/>
    </row>
    <row r="33" spans="1:17">
      <c r="A33" s="151" t="s">
        <v>94</v>
      </c>
      <c r="B33" s="151" t="s">
        <v>95</v>
      </c>
      <c r="C33" s="152" t="s">
        <v>53</v>
      </c>
      <c r="D33" s="152" t="s">
        <v>147</v>
      </c>
      <c r="E33" s="163" t="s">
        <v>104</v>
      </c>
      <c r="F33" s="153">
        <v>70.5</v>
      </c>
      <c r="G33" s="159"/>
      <c r="H33" s="152" t="s">
        <v>19</v>
      </c>
      <c r="I33" s="152" t="s">
        <v>41</v>
      </c>
      <c r="J33" s="152" t="s">
        <v>41</v>
      </c>
      <c r="K33" s="160">
        <v>138</v>
      </c>
      <c r="L33" s="169"/>
      <c r="M33" s="168"/>
      <c r="N33" s="6" t="e">
        <f t="shared" si="0"/>
        <v>#DIV/0!</v>
      </c>
      <c r="O33" s="7" t="e">
        <f t="shared" si="2"/>
        <v>#DIV/0!</v>
      </c>
      <c r="P33" s="15" t="e">
        <f t="shared" si="1"/>
        <v>#DIV/0!</v>
      </c>
      <c r="Q33" s="9"/>
    </row>
    <row r="34" spans="1:17" ht="14" thickBot="1">
      <c r="A34" s="82" t="s">
        <v>94</v>
      </c>
      <c r="B34" s="82" t="s">
        <v>95</v>
      </c>
      <c r="C34" s="27" t="s">
        <v>53</v>
      </c>
      <c r="D34" s="27"/>
      <c r="E34" s="83" t="s">
        <v>79</v>
      </c>
      <c r="F34" s="69"/>
      <c r="G34" s="84">
        <v>4.0199999999999996</v>
      </c>
      <c r="H34" s="27" t="s">
        <v>19</v>
      </c>
      <c r="I34" s="27" t="s">
        <v>23</v>
      </c>
      <c r="J34" s="11"/>
      <c r="K34" s="85"/>
      <c r="L34" s="12"/>
      <c r="M34" s="12"/>
      <c r="N34" s="149"/>
      <c r="O34" s="150"/>
      <c r="P34" s="144"/>
      <c r="Q34" s="12"/>
    </row>
    <row r="35" spans="1:17" ht="14" thickBot="1">
      <c r="A35" s="87" t="s">
        <v>94</v>
      </c>
      <c r="B35" s="88" t="s">
        <v>95</v>
      </c>
      <c r="C35" s="89"/>
      <c r="D35" s="89"/>
      <c r="E35" s="89" t="s">
        <v>187</v>
      </c>
      <c r="F35" s="90">
        <f>SUM(F2:F33)</f>
        <v>830.1099999999999</v>
      </c>
      <c r="G35" s="89"/>
      <c r="H35" s="89"/>
      <c r="I35" s="89"/>
      <c r="J35" s="89"/>
      <c r="K35" s="89"/>
      <c r="L35" s="89"/>
      <c r="M35" s="89"/>
      <c r="N35" s="91" t="e">
        <f>SUM(N2:N33)</f>
        <v>#DIV/0!</v>
      </c>
      <c r="O35" s="92" t="e">
        <f>SUM(O2:O33)</f>
        <v>#DIV/0!</v>
      </c>
      <c r="P35" s="93"/>
      <c r="Q35" s="94"/>
    </row>
  </sheetData>
  <autoFilter ref="A1:Q34" xr:uid="{AA55CC46-D39D-40A3-B6EA-B69F22281AC5}"/>
  <phoneticPr fontId="1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29A2-D383-4CA0-99EC-BE03F54E1E0E}">
  <sheetPr>
    <tabColor theme="8"/>
  </sheetPr>
  <dimension ref="A1:S97"/>
  <sheetViews>
    <sheetView topLeftCell="C1" workbookViewId="0">
      <pane ySplit="1" topLeftCell="A12" activePane="bottomLeft" state="frozen"/>
      <selection pane="bottomLeft" activeCell="G22" sqref="G22"/>
    </sheetView>
  </sheetViews>
  <sheetFormatPr defaultColWidth="9.1796875" defaultRowHeight="13.5"/>
  <cols>
    <col min="1" max="1" width="21.54296875" style="60" customWidth="1"/>
    <col min="2" max="2" width="31.26953125" style="70" customWidth="1"/>
    <col min="3" max="3" width="14.54296875" style="60" customWidth="1"/>
    <col min="4" max="4" width="17.54296875" style="60" customWidth="1"/>
    <col min="5" max="5" width="26.81640625" style="60" customWidth="1"/>
    <col min="6" max="6" width="18.81640625" style="60" customWidth="1"/>
    <col min="7" max="7" width="21" style="60" customWidth="1"/>
    <col min="8" max="8" width="27.54296875" style="60" customWidth="1"/>
    <col min="9" max="9" width="17.54296875" style="60" customWidth="1"/>
    <col min="10" max="10" width="29.54296875" style="60" customWidth="1"/>
    <col min="11" max="11" width="16.7265625" style="60" customWidth="1"/>
    <col min="12" max="12" width="24" style="60" customWidth="1"/>
    <col min="13" max="13" width="17.26953125" style="60" customWidth="1"/>
    <col min="14" max="14" width="23.1796875" style="60" customWidth="1"/>
    <col min="15" max="15" width="24.81640625" style="60" customWidth="1"/>
    <col min="16" max="18" width="21.453125" style="71" customWidth="1"/>
    <col min="19" max="19" width="59.7265625" style="60" customWidth="1"/>
    <col min="20" max="16384" width="9.1796875" style="60"/>
  </cols>
  <sheetData>
    <row r="1" spans="1:19">
      <c r="A1" s="1" t="s">
        <v>88</v>
      </c>
      <c r="B1" s="14" t="s">
        <v>0</v>
      </c>
      <c r="C1" s="1" t="s">
        <v>1</v>
      </c>
      <c r="D1" s="2" t="s">
        <v>2</v>
      </c>
      <c r="E1" s="3" t="s">
        <v>3</v>
      </c>
      <c r="F1" s="4" t="s">
        <v>4</v>
      </c>
      <c r="G1" s="3" t="s">
        <v>5</v>
      </c>
      <c r="H1" s="3" t="s">
        <v>6</v>
      </c>
      <c r="I1" s="3" t="s">
        <v>7</v>
      </c>
      <c r="J1" s="3" t="s">
        <v>8</v>
      </c>
      <c r="K1" s="3" t="s">
        <v>9</v>
      </c>
      <c r="L1" s="2" t="s">
        <v>87</v>
      </c>
      <c r="M1" s="2" t="s">
        <v>10</v>
      </c>
      <c r="N1" s="2" t="s">
        <v>11</v>
      </c>
      <c r="O1" s="2" t="s">
        <v>12</v>
      </c>
      <c r="P1" s="2" t="s">
        <v>13</v>
      </c>
      <c r="Q1" s="2" t="s">
        <v>237</v>
      </c>
      <c r="R1" s="2" t="s">
        <v>238</v>
      </c>
      <c r="S1" s="2" t="s">
        <v>14</v>
      </c>
    </row>
    <row r="2" spans="1:19">
      <c r="A2" s="25" t="s">
        <v>106</v>
      </c>
      <c r="B2" s="25" t="s">
        <v>107</v>
      </c>
      <c r="C2" s="26" t="s">
        <v>15</v>
      </c>
      <c r="D2" s="72">
        <v>-1</v>
      </c>
      <c r="E2" s="72" t="s">
        <v>15</v>
      </c>
      <c r="F2" s="72"/>
      <c r="G2" s="73">
        <v>27.83</v>
      </c>
      <c r="H2" s="72" t="s">
        <v>17</v>
      </c>
      <c r="I2" s="29"/>
      <c r="J2" s="5"/>
      <c r="K2" s="67"/>
      <c r="L2" s="6"/>
      <c r="M2" s="6"/>
      <c r="N2" s="145"/>
      <c r="O2" s="146"/>
      <c r="P2" s="143"/>
      <c r="Q2" s="143"/>
      <c r="R2" s="143"/>
      <c r="S2" s="6"/>
    </row>
    <row r="3" spans="1:19">
      <c r="A3" s="25" t="s">
        <v>106</v>
      </c>
      <c r="B3" s="25" t="s">
        <v>107</v>
      </c>
      <c r="C3" s="27" t="s">
        <v>120</v>
      </c>
      <c r="D3" s="72" t="s">
        <v>16</v>
      </c>
      <c r="E3" s="72" t="s">
        <v>166</v>
      </c>
      <c r="F3" s="72">
        <v>4.2</v>
      </c>
      <c r="G3" s="73"/>
      <c r="H3" s="72" t="s">
        <v>19</v>
      </c>
      <c r="I3" s="26" t="s">
        <v>18</v>
      </c>
      <c r="J3" s="8" t="s">
        <v>257</v>
      </c>
      <c r="K3" s="68">
        <v>205</v>
      </c>
      <c r="L3" s="170"/>
      <c r="M3" s="171"/>
      <c r="N3" s="9" t="e">
        <f>(F3/L3)*K3</f>
        <v>#DIV/0!</v>
      </c>
      <c r="O3" s="10" t="e">
        <f>N3*M3</f>
        <v>#DIV/0!</v>
      </c>
      <c r="P3" s="15" t="e">
        <f>O3/F3</f>
        <v>#DIV/0!</v>
      </c>
      <c r="Q3" s="143"/>
      <c r="R3" s="143"/>
      <c r="S3" s="9"/>
    </row>
    <row r="4" spans="1:19">
      <c r="A4" s="25" t="s">
        <v>106</v>
      </c>
      <c r="B4" s="25" t="s">
        <v>107</v>
      </c>
      <c r="C4" s="27" t="s">
        <v>120</v>
      </c>
      <c r="D4" s="72" t="s">
        <v>76</v>
      </c>
      <c r="E4" s="72" t="s">
        <v>167</v>
      </c>
      <c r="F4" s="72">
        <v>72.14</v>
      </c>
      <c r="G4" s="73"/>
      <c r="H4" s="72" t="s">
        <v>105</v>
      </c>
      <c r="I4" s="26" t="s">
        <v>18</v>
      </c>
      <c r="J4" s="8" t="s">
        <v>257</v>
      </c>
      <c r="K4" s="68">
        <v>205</v>
      </c>
      <c r="L4" s="170"/>
      <c r="M4" s="171"/>
      <c r="N4" s="9" t="e">
        <f>(F4/L4)*K4</f>
        <v>#DIV/0!</v>
      </c>
      <c r="O4" s="10" t="e">
        <f t="shared" ref="O4:O67" si="0">N4*M4</f>
        <v>#DIV/0!</v>
      </c>
      <c r="P4" s="15" t="e">
        <f>O4/F4</f>
        <v>#DIV/0!</v>
      </c>
      <c r="Q4" s="143"/>
      <c r="R4" s="143"/>
      <c r="S4" s="9"/>
    </row>
    <row r="5" spans="1:19">
      <c r="A5" s="25" t="s">
        <v>106</v>
      </c>
      <c r="B5" s="25" t="s">
        <v>107</v>
      </c>
      <c r="C5" s="27" t="s">
        <v>120</v>
      </c>
      <c r="D5" s="72" t="s">
        <v>121</v>
      </c>
      <c r="E5" s="72" t="s">
        <v>29</v>
      </c>
      <c r="F5" s="72">
        <v>1.1200000000000001</v>
      </c>
      <c r="G5" s="73"/>
      <c r="H5" s="72" t="s">
        <v>71</v>
      </c>
      <c r="I5" s="26" t="s">
        <v>29</v>
      </c>
      <c r="J5" s="8" t="s">
        <v>29</v>
      </c>
      <c r="K5" s="68">
        <v>205</v>
      </c>
      <c r="L5" s="170"/>
      <c r="M5" s="171"/>
      <c r="N5" s="9" t="e">
        <f>(F5/L5)*K5</f>
        <v>#DIV/0!</v>
      </c>
      <c r="O5" s="10" t="e">
        <f t="shared" si="0"/>
        <v>#DIV/0!</v>
      </c>
      <c r="P5" s="15" t="e">
        <f>O5/F5</f>
        <v>#DIV/0!</v>
      </c>
      <c r="Q5" s="143"/>
      <c r="R5" s="143"/>
      <c r="S5" s="9"/>
    </row>
    <row r="6" spans="1:19">
      <c r="A6" s="25" t="s">
        <v>106</v>
      </c>
      <c r="B6" s="25" t="s">
        <v>107</v>
      </c>
      <c r="C6" s="27" t="s">
        <v>120</v>
      </c>
      <c r="D6" s="72" t="s">
        <v>122</v>
      </c>
      <c r="E6" s="72" t="s">
        <v>79</v>
      </c>
      <c r="F6" s="75"/>
      <c r="G6" s="72">
        <v>2.1</v>
      </c>
      <c r="H6" s="72" t="s">
        <v>71</v>
      </c>
      <c r="I6" s="26"/>
      <c r="J6" s="8"/>
      <c r="K6" s="68"/>
      <c r="L6" s="74"/>
      <c r="M6" s="59"/>
      <c r="N6" s="147"/>
      <c r="O6" s="148"/>
      <c r="P6" s="143"/>
      <c r="Q6" s="143"/>
      <c r="R6" s="143"/>
      <c r="S6" s="9"/>
    </row>
    <row r="7" spans="1:19">
      <c r="A7" s="25" t="s">
        <v>106</v>
      </c>
      <c r="B7" s="25" t="s">
        <v>107</v>
      </c>
      <c r="C7" s="27" t="s">
        <v>120</v>
      </c>
      <c r="D7" s="72" t="s">
        <v>123</v>
      </c>
      <c r="E7" s="72" t="s">
        <v>29</v>
      </c>
      <c r="F7" s="72">
        <v>1.1200000000000001</v>
      </c>
      <c r="G7" s="73"/>
      <c r="H7" s="72" t="s">
        <v>71</v>
      </c>
      <c r="I7" s="26" t="s">
        <v>29</v>
      </c>
      <c r="J7" s="8" t="s">
        <v>29</v>
      </c>
      <c r="K7" s="68">
        <v>205</v>
      </c>
      <c r="L7" s="170"/>
      <c r="M7" s="171"/>
      <c r="N7" s="9" t="e">
        <f t="shared" ref="N7:N28" si="1">(F7/L7)*K7</f>
        <v>#DIV/0!</v>
      </c>
      <c r="O7" s="10" t="e">
        <f t="shared" si="0"/>
        <v>#DIV/0!</v>
      </c>
      <c r="P7" s="15" t="e">
        <f t="shared" ref="P7:P28" si="2">O7/F7</f>
        <v>#DIV/0!</v>
      </c>
      <c r="Q7" s="143"/>
      <c r="R7" s="143"/>
      <c r="S7" s="9"/>
    </row>
    <row r="8" spans="1:19">
      <c r="A8" s="25" t="s">
        <v>106</v>
      </c>
      <c r="B8" s="25" t="s">
        <v>107</v>
      </c>
      <c r="C8" s="27" t="s">
        <v>120</v>
      </c>
      <c r="D8" s="72" t="s">
        <v>124</v>
      </c>
      <c r="E8" s="72" t="s">
        <v>29</v>
      </c>
      <c r="F8" s="72">
        <v>1.1200000000000001</v>
      </c>
      <c r="G8" s="73"/>
      <c r="H8" s="72" t="s">
        <v>71</v>
      </c>
      <c r="I8" s="26" t="s">
        <v>29</v>
      </c>
      <c r="J8" s="8" t="s">
        <v>29</v>
      </c>
      <c r="K8" s="68">
        <v>205</v>
      </c>
      <c r="L8" s="170"/>
      <c r="M8" s="171"/>
      <c r="N8" s="9" t="e">
        <f t="shared" si="1"/>
        <v>#DIV/0!</v>
      </c>
      <c r="O8" s="10" t="e">
        <f t="shared" si="0"/>
        <v>#DIV/0!</v>
      </c>
      <c r="P8" s="15" t="e">
        <f t="shared" si="2"/>
        <v>#DIV/0!</v>
      </c>
      <c r="Q8" s="143"/>
      <c r="R8" s="143"/>
      <c r="S8" s="9"/>
    </row>
    <row r="9" spans="1:19">
      <c r="A9" s="25" t="s">
        <v>106</v>
      </c>
      <c r="B9" s="25" t="s">
        <v>107</v>
      </c>
      <c r="C9" s="27" t="s">
        <v>120</v>
      </c>
      <c r="D9" s="72" t="s">
        <v>77</v>
      </c>
      <c r="E9" s="72" t="s">
        <v>168</v>
      </c>
      <c r="F9" s="72">
        <v>9.1999999999999993</v>
      </c>
      <c r="G9" s="73"/>
      <c r="H9" s="72" t="s">
        <v>21</v>
      </c>
      <c r="I9" s="26" t="s">
        <v>41</v>
      </c>
      <c r="J9" s="8" t="s">
        <v>41</v>
      </c>
      <c r="K9" s="68">
        <v>164</v>
      </c>
      <c r="L9" s="170"/>
      <c r="M9" s="171"/>
      <c r="N9" s="9" t="e">
        <f t="shared" si="1"/>
        <v>#DIV/0!</v>
      </c>
      <c r="O9" s="10" t="e">
        <f t="shared" si="0"/>
        <v>#DIV/0!</v>
      </c>
      <c r="P9" s="15" t="e">
        <f t="shared" si="2"/>
        <v>#DIV/0!</v>
      </c>
      <c r="Q9" s="15"/>
      <c r="R9" s="15"/>
      <c r="S9" s="9"/>
    </row>
    <row r="10" spans="1:19">
      <c r="A10" s="25" t="s">
        <v>106</v>
      </c>
      <c r="B10" s="25" t="s">
        <v>107</v>
      </c>
      <c r="C10" s="27" t="s">
        <v>120</v>
      </c>
      <c r="D10" s="72" t="s">
        <v>83</v>
      </c>
      <c r="E10" s="72" t="s">
        <v>80</v>
      </c>
      <c r="F10" s="72">
        <v>9.1999999999999993</v>
      </c>
      <c r="G10" s="73"/>
      <c r="H10" s="72" t="s">
        <v>21</v>
      </c>
      <c r="I10" s="26" t="s">
        <v>41</v>
      </c>
      <c r="J10" s="8" t="s">
        <v>41</v>
      </c>
      <c r="K10" s="68">
        <v>164</v>
      </c>
      <c r="L10" s="170"/>
      <c r="M10" s="171"/>
      <c r="N10" s="9" t="e">
        <f t="shared" si="1"/>
        <v>#DIV/0!</v>
      </c>
      <c r="O10" s="10" t="e">
        <f t="shared" si="0"/>
        <v>#DIV/0!</v>
      </c>
      <c r="P10" s="15" t="e">
        <f t="shared" si="2"/>
        <v>#DIV/0!</v>
      </c>
      <c r="Q10" s="15"/>
      <c r="R10" s="15"/>
      <c r="S10" s="9"/>
    </row>
    <row r="11" spans="1:19">
      <c r="A11" s="25" t="s">
        <v>106</v>
      </c>
      <c r="B11" s="25" t="s">
        <v>107</v>
      </c>
      <c r="C11" s="27" t="s">
        <v>120</v>
      </c>
      <c r="D11" s="72" t="s">
        <v>84</v>
      </c>
      <c r="E11" s="72" t="s">
        <v>43</v>
      </c>
      <c r="F11" s="72">
        <v>12.95</v>
      </c>
      <c r="G11" s="73"/>
      <c r="H11" s="72" t="s">
        <v>105</v>
      </c>
      <c r="I11" s="26" t="s">
        <v>18</v>
      </c>
      <c r="J11" s="8" t="s">
        <v>257</v>
      </c>
      <c r="K11" s="68">
        <v>205</v>
      </c>
      <c r="L11" s="170"/>
      <c r="M11" s="171"/>
      <c r="N11" s="9" t="e">
        <f t="shared" si="1"/>
        <v>#DIV/0!</v>
      </c>
      <c r="O11" s="10" t="e">
        <f t="shared" si="0"/>
        <v>#DIV/0!</v>
      </c>
      <c r="P11" s="15" t="e">
        <f t="shared" si="2"/>
        <v>#DIV/0!</v>
      </c>
      <c r="Q11" s="143"/>
      <c r="R11" s="143"/>
      <c r="S11" s="9"/>
    </row>
    <row r="12" spans="1:19">
      <c r="A12" s="25" t="s">
        <v>106</v>
      </c>
      <c r="B12" s="25" t="s">
        <v>107</v>
      </c>
      <c r="C12" s="27" t="s">
        <v>120</v>
      </c>
      <c r="D12" s="72" t="s">
        <v>125</v>
      </c>
      <c r="E12" s="72" t="s">
        <v>81</v>
      </c>
      <c r="F12" s="72">
        <v>11.95</v>
      </c>
      <c r="G12" s="73"/>
      <c r="H12" s="72" t="s">
        <v>21</v>
      </c>
      <c r="I12" s="26" t="s">
        <v>41</v>
      </c>
      <c r="J12" s="8" t="s">
        <v>41</v>
      </c>
      <c r="K12" s="68">
        <v>164</v>
      </c>
      <c r="L12" s="170"/>
      <c r="M12" s="171"/>
      <c r="N12" s="9" t="e">
        <f t="shared" si="1"/>
        <v>#DIV/0!</v>
      </c>
      <c r="O12" s="10" t="e">
        <f t="shared" si="0"/>
        <v>#DIV/0!</v>
      </c>
      <c r="P12" s="15" t="e">
        <f t="shared" si="2"/>
        <v>#DIV/0!</v>
      </c>
      <c r="Q12" s="15"/>
      <c r="R12" s="15"/>
      <c r="S12" s="9"/>
    </row>
    <row r="13" spans="1:19">
      <c r="A13" s="25" t="s">
        <v>106</v>
      </c>
      <c r="B13" s="25" t="s">
        <v>107</v>
      </c>
      <c r="C13" s="27" t="s">
        <v>120</v>
      </c>
      <c r="D13" s="72" t="s">
        <v>126</v>
      </c>
      <c r="E13" s="72" t="s">
        <v>25</v>
      </c>
      <c r="F13" s="72">
        <v>29.64</v>
      </c>
      <c r="G13" s="73"/>
      <c r="H13" s="72" t="s">
        <v>19</v>
      </c>
      <c r="I13" s="26" t="s">
        <v>186</v>
      </c>
      <c r="J13" s="8" t="s">
        <v>186</v>
      </c>
      <c r="K13" s="68">
        <v>205</v>
      </c>
      <c r="L13" s="170"/>
      <c r="M13" s="171"/>
      <c r="N13" s="9" t="e">
        <f t="shared" si="1"/>
        <v>#DIV/0!</v>
      </c>
      <c r="O13" s="10" t="e">
        <f t="shared" si="0"/>
        <v>#DIV/0!</v>
      </c>
      <c r="P13" s="15" t="e">
        <f t="shared" si="2"/>
        <v>#DIV/0!</v>
      </c>
      <c r="Q13" s="143"/>
      <c r="R13" s="143"/>
      <c r="S13" s="9"/>
    </row>
    <row r="14" spans="1:19">
      <c r="A14" s="25" t="s">
        <v>106</v>
      </c>
      <c r="B14" s="25" t="s">
        <v>107</v>
      </c>
      <c r="C14" s="27" t="s">
        <v>120</v>
      </c>
      <c r="D14" s="72" t="s">
        <v>127</v>
      </c>
      <c r="E14" s="72" t="s">
        <v>25</v>
      </c>
      <c r="F14" s="72">
        <v>49.1</v>
      </c>
      <c r="G14" s="73"/>
      <c r="H14" s="72" t="s">
        <v>21</v>
      </c>
      <c r="I14" s="26" t="s">
        <v>186</v>
      </c>
      <c r="J14" s="8" t="s">
        <v>186</v>
      </c>
      <c r="K14" s="68">
        <v>205</v>
      </c>
      <c r="L14" s="170"/>
      <c r="M14" s="171"/>
      <c r="N14" s="9" t="e">
        <f t="shared" si="1"/>
        <v>#DIV/0!</v>
      </c>
      <c r="O14" s="10" t="e">
        <f t="shared" si="0"/>
        <v>#DIV/0!</v>
      </c>
      <c r="P14" s="15" t="e">
        <f t="shared" si="2"/>
        <v>#DIV/0!</v>
      </c>
      <c r="Q14" s="15"/>
      <c r="R14" s="15"/>
      <c r="S14" s="9"/>
    </row>
    <row r="15" spans="1:19">
      <c r="A15" s="25" t="s">
        <v>106</v>
      </c>
      <c r="B15" s="25" t="s">
        <v>107</v>
      </c>
      <c r="C15" s="27" t="s">
        <v>120</v>
      </c>
      <c r="D15" s="72" t="s">
        <v>128</v>
      </c>
      <c r="E15" s="72" t="s">
        <v>25</v>
      </c>
      <c r="F15" s="72">
        <v>19.100000000000001</v>
      </c>
      <c r="G15" s="73"/>
      <c r="H15" s="72" t="s">
        <v>21</v>
      </c>
      <c r="I15" s="26" t="s">
        <v>186</v>
      </c>
      <c r="J15" s="8" t="s">
        <v>186</v>
      </c>
      <c r="K15" s="68">
        <v>205</v>
      </c>
      <c r="L15" s="170"/>
      <c r="M15" s="171"/>
      <c r="N15" s="9" t="e">
        <f t="shared" si="1"/>
        <v>#DIV/0!</v>
      </c>
      <c r="O15" s="10" t="e">
        <f t="shared" si="0"/>
        <v>#DIV/0!</v>
      </c>
      <c r="P15" s="15" t="e">
        <f t="shared" si="2"/>
        <v>#DIV/0!</v>
      </c>
      <c r="Q15" s="15"/>
      <c r="R15" s="15"/>
      <c r="S15" s="9"/>
    </row>
    <row r="16" spans="1:19">
      <c r="A16" s="25" t="s">
        <v>106</v>
      </c>
      <c r="B16" s="25" t="s">
        <v>107</v>
      </c>
      <c r="C16" s="27" t="s">
        <v>120</v>
      </c>
      <c r="D16" s="72" t="s">
        <v>129</v>
      </c>
      <c r="E16" s="72" t="s">
        <v>169</v>
      </c>
      <c r="F16" s="72">
        <v>10.24</v>
      </c>
      <c r="G16" s="73"/>
      <c r="H16" s="72" t="s">
        <v>21</v>
      </c>
      <c r="I16" s="26" t="s">
        <v>18</v>
      </c>
      <c r="J16" s="8" t="s">
        <v>257</v>
      </c>
      <c r="K16" s="68">
        <v>205</v>
      </c>
      <c r="L16" s="170"/>
      <c r="M16" s="171"/>
      <c r="N16" s="9" t="e">
        <f t="shared" si="1"/>
        <v>#DIV/0!</v>
      </c>
      <c r="O16" s="10" t="e">
        <f t="shared" si="0"/>
        <v>#DIV/0!</v>
      </c>
      <c r="P16" s="15" t="e">
        <f t="shared" si="2"/>
        <v>#DIV/0!</v>
      </c>
      <c r="Q16" s="15"/>
      <c r="R16" s="15"/>
      <c r="S16" s="9"/>
    </row>
    <row r="17" spans="1:19">
      <c r="A17" s="25" t="s">
        <v>106</v>
      </c>
      <c r="B17" s="25" t="s">
        <v>107</v>
      </c>
      <c r="C17" s="27" t="s">
        <v>120</v>
      </c>
      <c r="D17" s="72" t="s">
        <v>130</v>
      </c>
      <c r="E17" s="72" t="s">
        <v>170</v>
      </c>
      <c r="F17" s="72">
        <v>24.1</v>
      </c>
      <c r="G17" s="73"/>
      <c r="H17" s="72" t="s">
        <v>19</v>
      </c>
      <c r="I17" s="26" t="s">
        <v>18</v>
      </c>
      <c r="J17" s="8" t="s">
        <v>257</v>
      </c>
      <c r="K17" s="68">
        <v>205</v>
      </c>
      <c r="L17" s="170"/>
      <c r="M17" s="171"/>
      <c r="N17" s="9" t="e">
        <f t="shared" si="1"/>
        <v>#DIV/0!</v>
      </c>
      <c r="O17" s="10" t="e">
        <f t="shared" si="0"/>
        <v>#DIV/0!</v>
      </c>
      <c r="P17" s="15" t="e">
        <f t="shared" si="2"/>
        <v>#DIV/0!</v>
      </c>
      <c r="Q17" s="143"/>
      <c r="R17" s="143"/>
      <c r="S17" s="9"/>
    </row>
    <row r="18" spans="1:19">
      <c r="A18" s="25" t="s">
        <v>106</v>
      </c>
      <c r="B18" s="25" t="s">
        <v>107</v>
      </c>
      <c r="C18" s="27" t="s">
        <v>120</v>
      </c>
      <c r="D18" s="72" t="s">
        <v>131</v>
      </c>
      <c r="E18" s="72" t="s">
        <v>170</v>
      </c>
      <c r="F18" s="72">
        <v>20.6</v>
      </c>
      <c r="G18" s="73"/>
      <c r="H18" s="72" t="s">
        <v>105</v>
      </c>
      <c r="I18" s="26" t="s">
        <v>18</v>
      </c>
      <c r="J18" s="8" t="s">
        <v>257</v>
      </c>
      <c r="K18" s="68">
        <v>205</v>
      </c>
      <c r="L18" s="170"/>
      <c r="M18" s="171"/>
      <c r="N18" s="9" t="e">
        <f t="shared" si="1"/>
        <v>#DIV/0!</v>
      </c>
      <c r="O18" s="10" t="e">
        <f t="shared" si="0"/>
        <v>#DIV/0!</v>
      </c>
      <c r="P18" s="15" t="e">
        <f t="shared" si="2"/>
        <v>#DIV/0!</v>
      </c>
      <c r="Q18" s="143"/>
      <c r="R18" s="143"/>
      <c r="S18" s="9"/>
    </row>
    <row r="19" spans="1:19">
      <c r="A19" s="25" t="s">
        <v>106</v>
      </c>
      <c r="B19" s="25" t="s">
        <v>107</v>
      </c>
      <c r="C19" s="27" t="s">
        <v>120</v>
      </c>
      <c r="D19" s="72" t="s">
        <v>132</v>
      </c>
      <c r="E19" s="72" t="s">
        <v>29</v>
      </c>
      <c r="F19" s="72">
        <v>1.1200000000000001</v>
      </c>
      <c r="G19" s="73"/>
      <c r="H19" s="72" t="s">
        <v>71</v>
      </c>
      <c r="I19" s="26" t="s">
        <v>29</v>
      </c>
      <c r="J19" s="8" t="s">
        <v>29</v>
      </c>
      <c r="K19" s="68">
        <v>205</v>
      </c>
      <c r="L19" s="170"/>
      <c r="M19" s="171"/>
      <c r="N19" s="9" t="e">
        <f t="shared" si="1"/>
        <v>#DIV/0!</v>
      </c>
      <c r="O19" s="10" t="e">
        <f t="shared" si="0"/>
        <v>#DIV/0!</v>
      </c>
      <c r="P19" s="15" t="e">
        <f t="shared" si="2"/>
        <v>#DIV/0!</v>
      </c>
      <c r="Q19" s="143"/>
      <c r="R19" s="143"/>
      <c r="S19" s="9"/>
    </row>
    <row r="20" spans="1:19">
      <c r="A20" s="25" t="s">
        <v>106</v>
      </c>
      <c r="B20" s="25" t="s">
        <v>107</v>
      </c>
      <c r="C20" s="27" t="s">
        <v>120</v>
      </c>
      <c r="D20" s="72" t="s">
        <v>133</v>
      </c>
      <c r="E20" s="72" t="s">
        <v>29</v>
      </c>
      <c r="F20" s="72">
        <v>1.1200000000000001</v>
      </c>
      <c r="G20" s="73"/>
      <c r="H20" s="72" t="s">
        <v>71</v>
      </c>
      <c r="I20" s="26" t="s">
        <v>29</v>
      </c>
      <c r="J20" s="8" t="s">
        <v>29</v>
      </c>
      <c r="K20" s="68">
        <v>205</v>
      </c>
      <c r="L20" s="170"/>
      <c r="M20" s="171"/>
      <c r="N20" s="9" t="e">
        <f t="shared" si="1"/>
        <v>#DIV/0!</v>
      </c>
      <c r="O20" s="10" t="e">
        <f t="shared" si="0"/>
        <v>#DIV/0!</v>
      </c>
      <c r="P20" s="15" t="e">
        <f t="shared" si="2"/>
        <v>#DIV/0!</v>
      </c>
      <c r="Q20" s="143"/>
      <c r="R20" s="143"/>
      <c r="S20" s="9"/>
    </row>
    <row r="21" spans="1:19">
      <c r="A21" s="25" t="s">
        <v>106</v>
      </c>
      <c r="B21" s="25" t="s">
        <v>107</v>
      </c>
      <c r="C21" s="27" t="s">
        <v>120</v>
      </c>
      <c r="D21" s="72" t="s">
        <v>134</v>
      </c>
      <c r="E21" s="72" t="s">
        <v>29</v>
      </c>
      <c r="F21" s="72">
        <v>1.1200000000000001</v>
      </c>
      <c r="G21" s="73"/>
      <c r="H21" s="72" t="s">
        <v>71</v>
      </c>
      <c r="I21" s="26" t="s">
        <v>29</v>
      </c>
      <c r="J21" s="8" t="s">
        <v>29</v>
      </c>
      <c r="K21" s="68">
        <v>205</v>
      </c>
      <c r="L21" s="170"/>
      <c r="M21" s="171"/>
      <c r="N21" s="9" t="e">
        <f t="shared" si="1"/>
        <v>#DIV/0!</v>
      </c>
      <c r="O21" s="10" t="e">
        <f t="shared" si="0"/>
        <v>#DIV/0!</v>
      </c>
      <c r="P21" s="15" t="e">
        <f t="shared" si="2"/>
        <v>#DIV/0!</v>
      </c>
      <c r="Q21" s="143"/>
      <c r="R21" s="143"/>
      <c r="S21" s="9"/>
    </row>
    <row r="22" spans="1:19">
      <c r="A22" s="25" t="s">
        <v>106</v>
      </c>
      <c r="B22" s="25" t="s">
        <v>107</v>
      </c>
      <c r="C22" s="27" t="s">
        <v>120</v>
      </c>
      <c r="D22" s="76" t="s">
        <v>135</v>
      </c>
      <c r="E22" s="72" t="s">
        <v>169</v>
      </c>
      <c r="F22" s="72">
        <v>11</v>
      </c>
      <c r="G22" s="73"/>
      <c r="H22" s="72" t="s">
        <v>17</v>
      </c>
      <c r="I22" s="26" t="s">
        <v>18</v>
      </c>
      <c r="J22" s="8" t="s">
        <v>257</v>
      </c>
      <c r="K22" s="68">
        <v>205</v>
      </c>
      <c r="L22" s="170"/>
      <c r="M22" s="171"/>
      <c r="N22" s="9" t="e">
        <f t="shared" si="1"/>
        <v>#DIV/0!</v>
      </c>
      <c r="O22" s="10" t="e">
        <f t="shared" si="0"/>
        <v>#DIV/0!</v>
      </c>
      <c r="P22" s="15" t="e">
        <f t="shared" si="2"/>
        <v>#DIV/0!</v>
      </c>
      <c r="Q22" s="143"/>
      <c r="R22" s="143"/>
      <c r="S22" s="9"/>
    </row>
    <row r="23" spans="1:19">
      <c r="A23" s="25" t="s">
        <v>106</v>
      </c>
      <c r="B23" s="25" t="s">
        <v>107</v>
      </c>
      <c r="C23" s="27" t="s">
        <v>120</v>
      </c>
      <c r="D23" s="76" t="s">
        <v>136</v>
      </c>
      <c r="E23" s="72" t="s">
        <v>43</v>
      </c>
      <c r="F23" s="72">
        <v>46.4</v>
      </c>
      <c r="G23" s="73"/>
      <c r="H23" s="72" t="s">
        <v>105</v>
      </c>
      <c r="I23" s="26" t="s">
        <v>18</v>
      </c>
      <c r="J23" s="8" t="s">
        <v>257</v>
      </c>
      <c r="K23" s="68">
        <v>205</v>
      </c>
      <c r="L23" s="170"/>
      <c r="M23" s="171"/>
      <c r="N23" s="9" t="e">
        <f t="shared" si="1"/>
        <v>#DIV/0!</v>
      </c>
      <c r="O23" s="10" t="e">
        <f t="shared" si="0"/>
        <v>#DIV/0!</v>
      </c>
      <c r="P23" s="15" t="e">
        <f t="shared" si="2"/>
        <v>#DIV/0!</v>
      </c>
      <c r="Q23" s="143"/>
      <c r="R23" s="143"/>
      <c r="S23" s="9"/>
    </row>
    <row r="24" spans="1:19">
      <c r="A24" s="25" t="s">
        <v>106</v>
      </c>
      <c r="B24" s="25" t="s">
        <v>107</v>
      </c>
      <c r="C24" s="27" t="s">
        <v>120</v>
      </c>
      <c r="D24" s="76" t="s">
        <v>137</v>
      </c>
      <c r="E24" s="72" t="s">
        <v>29</v>
      </c>
      <c r="F24" s="72">
        <v>1.1200000000000001</v>
      </c>
      <c r="G24" s="73"/>
      <c r="H24" s="72" t="s">
        <v>71</v>
      </c>
      <c r="I24" s="26" t="s">
        <v>29</v>
      </c>
      <c r="J24" s="8" t="s">
        <v>29</v>
      </c>
      <c r="K24" s="68">
        <v>205</v>
      </c>
      <c r="L24" s="170"/>
      <c r="M24" s="171"/>
      <c r="N24" s="9" t="e">
        <f t="shared" si="1"/>
        <v>#DIV/0!</v>
      </c>
      <c r="O24" s="10" t="e">
        <f t="shared" si="0"/>
        <v>#DIV/0!</v>
      </c>
      <c r="P24" s="15" t="e">
        <f t="shared" si="2"/>
        <v>#DIV/0!</v>
      </c>
      <c r="Q24" s="143"/>
      <c r="R24" s="143"/>
      <c r="S24" s="9"/>
    </row>
    <row r="25" spans="1:19">
      <c r="A25" s="25" t="s">
        <v>106</v>
      </c>
      <c r="B25" s="25" t="s">
        <v>107</v>
      </c>
      <c r="C25" s="27" t="s">
        <v>120</v>
      </c>
      <c r="D25" s="76" t="s">
        <v>138</v>
      </c>
      <c r="E25" s="72" t="s">
        <v>29</v>
      </c>
      <c r="F25" s="72">
        <v>1.1200000000000001</v>
      </c>
      <c r="G25" s="73"/>
      <c r="H25" s="72" t="s">
        <v>71</v>
      </c>
      <c r="I25" s="26" t="s">
        <v>29</v>
      </c>
      <c r="J25" s="8" t="s">
        <v>29</v>
      </c>
      <c r="K25" s="68">
        <v>205</v>
      </c>
      <c r="L25" s="170"/>
      <c r="M25" s="171"/>
      <c r="N25" s="9" t="e">
        <f t="shared" si="1"/>
        <v>#DIV/0!</v>
      </c>
      <c r="O25" s="10" t="e">
        <f t="shared" si="0"/>
        <v>#DIV/0!</v>
      </c>
      <c r="P25" s="15" t="e">
        <f t="shared" si="2"/>
        <v>#DIV/0!</v>
      </c>
      <c r="Q25" s="143"/>
      <c r="R25" s="143"/>
      <c r="S25" s="9"/>
    </row>
    <row r="26" spans="1:19">
      <c r="A26" s="25" t="s">
        <v>106</v>
      </c>
      <c r="B26" s="25" t="s">
        <v>107</v>
      </c>
      <c r="C26" s="27" t="s">
        <v>120</v>
      </c>
      <c r="D26" s="76" t="s">
        <v>139</v>
      </c>
      <c r="E26" s="72" t="s">
        <v>29</v>
      </c>
      <c r="F26" s="72">
        <v>1.1200000000000001</v>
      </c>
      <c r="G26" s="73"/>
      <c r="H26" s="72" t="s">
        <v>71</v>
      </c>
      <c r="I26" s="26" t="s">
        <v>29</v>
      </c>
      <c r="J26" s="8" t="s">
        <v>29</v>
      </c>
      <c r="K26" s="68">
        <v>205</v>
      </c>
      <c r="L26" s="170"/>
      <c r="M26" s="171"/>
      <c r="N26" s="9" t="e">
        <f t="shared" si="1"/>
        <v>#DIV/0!</v>
      </c>
      <c r="O26" s="10" t="e">
        <f t="shared" si="0"/>
        <v>#DIV/0!</v>
      </c>
      <c r="P26" s="15" t="e">
        <f t="shared" si="2"/>
        <v>#DIV/0!</v>
      </c>
      <c r="Q26" s="143"/>
      <c r="R26" s="143"/>
      <c r="S26" s="9"/>
    </row>
    <row r="27" spans="1:19">
      <c r="A27" s="25" t="s">
        <v>106</v>
      </c>
      <c r="B27" s="25" t="s">
        <v>107</v>
      </c>
      <c r="C27" s="27" t="s">
        <v>120</v>
      </c>
      <c r="D27" s="72" t="s">
        <v>140</v>
      </c>
      <c r="E27" s="72" t="s">
        <v>99</v>
      </c>
      <c r="F27" s="72">
        <v>110.15</v>
      </c>
      <c r="G27" s="73"/>
      <c r="H27" s="72" t="s">
        <v>21</v>
      </c>
      <c r="I27" s="26" t="s">
        <v>171</v>
      </c>
      <c r="J27" s="8" t="s">
        <v>171</v>
      </c>
      <c r="K27" s="68">
        <v>205</v>
      </c>
      <c r="L27" s="170"/>
      <c r="M27" s="171"/>
      <c r="N27" s="9" t="e">
        <f t="shared" si="1"/>
        <v>#DIV/0!</v>
      </c>
      <c r="O27" s="10" t="e">
        <f t="shared" si="0"/>
        <v>#DIV/0!</v>
      </c>
      <c r="P27" s="15" t="e">
        <f t="shared" si="2"/>
        <v>#DIV/0!</v>
      </c>
      <c r="Q27" s="15"/>
      <c r="R27" s="15"/>
      <c r="S27" s="9"/>
    </row>
    <row r="28" spans="1:19">
      <c r="A28" s="25" t="s">
        <v>106</v>
      </c>
      <c r="B28" s="25" t="s">
        <v>107</v>
      </c>
      <c r="C28" s="27" t="s">
        <v>120</v>
      </c>
      <c r="D28" s="72" t="s">
        <v>141</v>
      </c>
      <c r="E28" s="72" t="s">
        <v>171</v>
      </c>
      <c r="F28" s="72">
        <v>26.09</v>
      </c>
      <c r="G28" s="73"/>
      <c r="H28" s="72" t="s">
        <v>71</v>
      </c>
      <c r="I28" s="26" t="s">
        <v>171</v>
      </c>
      <c r="J28" s="8" t="s">
        <v>171</v>
      </c>
      <c r="K28" s="68">
        <v>205</v>
      </c>
      <c r="L28" s="170"/>
      <c r="M28" s="171"/>
      <c r="N28" s="9" t="e">
        <f t="shared" si="1"/>
        <v>#DIV/0!</v>
      </c>
      <c r="O28" s="10" t="e">
        <f t="shared" si="0"/>
        <v>#DIV/0!</v>
      </c>
      <c r="P28" s="15" t="e">
        <f t="shared" si="2"/>
        <v>#DIV/0!</v>
      </c>
      <c r="Q28" s="143"/>
      <c r="R28" s="143"/>
      <c r="S28" s="9"/>
    </row>
    <row r="29" spans="1:19">
      <c r="A29" s="25" t="s">
        <v>106</v>
      </c>
      <c r="B29" s="25" t="s">
        <v>107</v>
      </c>
      <c r="C29" s="27" t="s">
        <v>120</v>
      </c>
      <c r="D29" s="72" t="s">
        <v>142</v>
      </c>
      <c r="E29" s="72" t="s">
        <v>72</v>
      </c>
      <c r="F29" s="75"/>
      <c r="G29" s="73">
        <v>4.0999999999999996</v>
      </c>
      <c r="H29" s="72" t="s">
        <v>71</v>
      </c>
      <c r="I29" s="26"/>
      <c r="J29" s="8"/>
      <c r="K29" s="68"/>
      <c r="L29" s="74"/>
      <c r="M29" s="59"/>
      <c r="N29" s="147"/>
      <c r="O29" s="148"/>
      <c r="P29" s="143"/>
      <c r="Q29" s="143"/>
      <c r="R29" s="143"/>
      <c r="S29" s="9"/>
    </row>
    <row r="30" spans="1:19">
      <c r="A30" s="25" t="s">
        <v>106</v>
      </c>
      <c r="B30" s="25" t="s">
        <v>107</v>
      </c>
      <c r="C30" s="27" t="s">
        <v>120</v>
      </c>
      <c r="D30" s="72" t="s">
        <v>143</v>
      </c>
      <c r="E30" s="190" t="s">
        <v>268</v>
      </c>
      <c r="F30" s="72">
        <v>39.200000000000003</v>
      </c>
      <c r="G30" s="73"/>
      <c r="H30" s="72" t="s">
        <v>71</v>
      </c>
      <c r="I30" s="189" t="s">
        <v>186</v>
      </c>
      <c r="J30" s="8" t="s">
        <v>186</v>
      </c>
      <c r="K30" s="68">
        <v>205</v>
      </c>
      <c r="L30" s="170"/>
      <c r="M30" s="171"/>
      <c r="N30" s="9" t="e">
        <f>(F30/L30)*K30</f>
        <v>#DIV/0!</v>
      </c>
      <c r="O30" s="10" t="e">
        <f t="shared" si="0"/>
        <v>#DIV/0!</v>
      </c>
      <c r="P30" s="15" t="e">
        <f>O30/F30</f>
        <v>#DIV/0!</v>
      </c>
      <c r="Q30" s="143"/>
      <c r="R30" s="143"/>
      <c r="S30" s="9"/>
    </row>
    <row r="31" spans="1:19">
      <c r="A31" s="25" t="s">
        <v>106</v>
      </c>
      <c r="B31" s="25" t="s">
        <v>107</v>
      </c>
      <c r="C31" s="27" t="s">
        <v>120</v>
      </c>
      <c r="D31" s="72" t="s">
        <v>144</v>
      </c>
      <c r="E31" s="72" t="s">
        <v>72</v>
      </c>
      <c r="F31" s="72"/>
      <c r="G31" s="73">
        <v>2.8</v>
      </c>
      <c r="H31" s="72" t="s">
        <v>71</v>
      </c>
      <c r="I31" s="26"/>
      <c r="J31" s="8"/>
      <c r="K31" s="68"/>
      <c r="L31" s="74"/>
      <c r="M31" s="59"/>
      <c r="N31" s="147"/>
      <c r="O31" s="148"/>
      <c r="P31" s="143"/>
      <c r="Q31" s="143"/>
      <c r="R31" s="143"/>
      <c r="S31" s="9"/>
    </row>
    <row r="32" spans="1:19">
      <c r="A32" s="25" t="s">
        <v>106</v>
      </c>
      <c r="B32" s="25" t="s">
        <v>107</v>
      </c>
      <c r="C32" s="27" t="s">
        <v>120</v>
      </c>
      <c r="D32" s="72" t="s">
        <v>145</v>
      </c>
      <c r="E32" s="72" t="s">
        <v>72</v>
      </c>
      <c r="F32" s="72"/>
      <c r="G32" s="73">
        <v>2.8</v>
      </c>
      <c r="H32" s="72" t="s">
        <v>71</v>
      </c>
      <c r="I32" s="26"/>
      <c r="J32" s="8"/>
      <c r="K32" s="68"/>
      <c r="L32" s="74"/>
      <c r="M32" s="59"/>
      <c r="N32" s="147"/>
      <c r="O32" s="148"/>
      <c r="P32" s="143"/>
      <c r="Q32" s="143"/>
      <c r="R32" s="143"/>
      <c r="S32" s="9"/>
    </row>
    <row r="33" spans="1:19">
      <c r="A33" s="25" t="s">
        <v>106</v>
      </c>
      <c r="B33" s="25" t="s">
        <v>107</v>
      </c>
      <c r="C33" s="27" t="s">
        <v>120</v>
      </c>
      <c r="D33" s="72" t="s">
        <v>146</v>
      </c>
      <c r="E33" s="72" t="s">
        <v>40</v>
      </c>
      <c r="F33" s="75">
        <v>8</v>
      </c>
      <c r="G33" s="73"/>
      <c r="H33" s="72" t="s">
        <v>105</v>
      </c>
      <c r="I33" s="26" t="s">
        <v>41</v>
      </c>
      <c r="J33" s="8" t="s">
        <v>41</v>
      </c>
      <c r="K33" s="68">
        <v>164</v>
      </c>
      <c r="L33" s="170"/>
      <c r="M33" s="171"/>
      <c r="N33" s="9" t="e">
        <f>(F33/L33)*K33</f>
        <v>#DIV/0!</v>
      </c>
      <c r="O33" s="10" t="e">
        <f t="shared" si="0"/>
        <v>#DIV/0!</v>
      </c>
      <c r="P33" s="15" t="e">
        <f>O33/F33</f>
        <v>#DIV/0!</v>
      </c>
      <c r="Q33" s="143"/>
      <c r="R33" s="143"/>
      <c r="S33" s="9"/>
    </row>
    <row r="34" spans="1:19">
      <c r="A34" s="25" t="s">
        <v>106</v>
      </c>
      <c r="B34" s="25" t="s">
        <v>107</v>
      </c>
      <c r="C34" s="27" t="s">
        <v>120</v>
      </c>
      <c r="D34" s="72" t="s">
        <v>147</v>
      </c>
      <c r="E34" s="72" t="s">
        <v>72</v>
      </c>
      <c r="F34" s="72"/>
      <c r="G34" s="73">
        <v>5.93</v>
      </c>
      <c r="H34" s="72" t="s">
        <v>71</v>
      </c>
      <c r="I34" s="26" t="s">
        <v>29</v>
      </c>
      <c r="J34" s="8" t="s">
        <v>29</v>
      </c>
      <c r="K34" s="68"/>
      <c r="L34" s="74"/>
      <c r="M34" s="59"/>
      <c r="N34" s="147"/>
      <c r="O34" s="148"/>
      <c r="P34" s="143"/>
      <c r="Q34" s="143"/>
      <c r="R34" s="143"/>
      <c r="S34" s="9"/>
    </row>
    <row r="35" spans="1:19">
      <c r="A35" s="25" t="s">
        <v>106</v>
      </c>
      <c r="B35" s="25" t="s">
        <v>107</v>
      </c>
      <c r="C35" s="27" t="s">
        <v>120</v>
      </c>
      <c r="D35" s="72" t="s">
        <v>148</v>
      </c>
      <c r="E35" s="72" t="s">
        <v>29</v>
      </c>
      <c r="F35" s="72">
        <v>1.66</v>
      </c>
      <c r="G35" s="73"/>
      <c r="H35" s="72" t="s">
        <v>71</v>
      </c>
      <c r="I35" s="26" t="s">
        <v>29</v>
      </c>
      <c r="J35" s="8" t="s">
        <v>29</v>
      </c>
      <c r="K35" s="68">
        <v>205</v>
      </c>
      <c r="L35" s="170"/>
      <c r="M35" s="171"/>
      <c r="N35" s="9" t="e">
        <f t="shared" ref="N35:N52" si="3">(F35/L35)*K35</f>
        <v>#DIV/0!</v>
      </c>
      <c r="O35" s="10" t="e">
        <f t="shared" si="0"/>
        <v>#DIV/0!</v>
      </c>
      <c r="P35" s="15" t="e">
        <f t="shared" ref="P35:P52" si="4">O35/F35</f>
        <v>#DIV/0!</v>
      </c>
      <c r="Q35" s="143"/>
      <c r="R35" s="143"/>
      <c r="S35" s="9"/>
    </row>
    <row r="36" spans="1:19">
      <c r="A36" s="25" t="s">
        <v>106</v>
      </c>
      <c r="B36" s="25" t="s">
        <v>107</v>
      </c>
      <c r="C36" s="27" t="s">
        <v>120</v>
      </c>
      <c r="D36" s="72" t="s">
        <v>149</v>
      </c>
      <c r="E36" s="72" t="s">
        <v>29</v>
      </c>
      <c r="F36" s="72">
        <v>1.66</v>
      </c>
      <c r="G36" s="73"/>
      <c r="H36" s="72" t="s">
        <v>71</v>
      </c>
      <c r="I36" s="26" t="s">
        <v>29</v>
      </c>
      <c r="J36" s="8" t="s">
        <v>29</v>
      </c>
      <c r="K36" s="68">
        <v>205</v>
      </c>
      <c r="L36" s="170"/>
      <c r="M36" s="171"/>
      <c r="N36" s="9" t="e">
        <f t="shared" si="3"/>
        <v>#DIV/0!</v>
      </c>
      <c r="O36" s="10" t="e">
        <f t="shared" si="0"/>
        <v>#DIV/0!</v>
      </c>
      <c r="P36" s="15" t="e">
        <f t="shared" si="4"/>
        <v>#DIV/0!</v>
      </c>
      <c r="Q36" s="143"/>
      <c r="R36" s="143"/>
      <c r="S36" s="9"/>
    </row>
    <row r="37" spans="1:19">
      <c r="A37" s="25" t="s">
        <v>106</v>
      </c>
      <c r="B37" s="25" t="s">
        <v>107</v>
      </c>
      <c r="C37" s="27" t="s">
        <v>120</v>
      </c>
      <c r="D37" s="72" t="s">
        <v>150</v>
      </c>
      <c r="E37" s="72" t="s">
        <v>172</v>
      </c>
      <c r="F37" s="72">
        <v>19</v>
      </c>
      <c r="G37" s="73"/>
      <c r="H37" s="72" t="s">
        <v>71</v>
      </c>
      <c r="I37" s="26" t="s">
        <v>18</v>
      </c>
      <c r="J37" s="8" t="s">
        <v>257</v>
      </c>
      <c r="K37" s="68">
        <v>205</v>
      </c>
      <c r="L37" s="172"/>
      <c r="M37" s="171"/>
      <c r="N37" s="9" t="e">
        <f t="shared" si="3"/>
        <v>#DIV/0!</v>
      </c>
      <c r="O37" s="10" t="e">
        <f t="shared" si="0"/>
        <v>#DIV/0!</v>
      </c>
      <c r="P37" s="15" t="e">
        <f t="shared" si="4"/>
        <v>#DIV/0!</v>
      </c>
      <c r="Q37" s="143"/>
      <c r="R37" s="143"/>
      <c r="S37" s="9"/>
    </row>
    <row r="38" spans="1:19">
      <c r="A38" s="25" t="s">
        <v>106</v>
      </c>
      <c r="B38" s="25" t="s">
        <v>107</v>
      </c>
      <c r="C38" s="27" t="s">
        <v>120</v>
      </c>
      <c r="D38" s="72" t="s">
        <v>151</v>
      </c>
      <c r="E38" s="72" t="s">
        <v>43</v>
      </c>
      <c r="F38" s="72">
        <v>6.2</v>
      </c>
      <c r="G38" s="73"/>
      <c r="H38" s="72" t="s">
        <v>71</v>
      </c>
      <c r="I38" s="26" t="s">
        <v>18</v>
      </c>
      <c r="J38" s="8" t="s">
        <v>257</v>
      </c>
      <c r="K38" s="68">
        <v>205</v>
      </c>
      <c r="L38" s="170"/>
      <c r="M38" s="171"/>
      <c r="N38" s="9" t="e">
        <f t="shared" si="3"/>
        <v>#DIV/0!</v>
      </c>
      <c r="O38" s="10" t="e">
        <f t="shared" si="0"/>
        <v>#DIV/0!</v>
      </c>
      <c r="P38" s="15" t="e">
        <f t="shared" si="4"/>
        <v>#DIV/0!</v>
      </c>
      <c r="Q38" s="143"/>
      <c r="R38" s="143"/>
      <c r="S38" s="9"/>
    </row>
    <row r="39" spans="1:19">
      <c r="A39" s="25" t="s">
        <v>106</v>
      </c>
      <c r="B39" s="25" t="s">
        <v>107</v>
      </c>
      <c r="C39" s="27" t="s">
        <v>120</v>
      </c>
      <c r="D39" s="76" t="s">
        <v>152</v>
      </c>
      <c r="E39" s="72" t="s">
        <v>173</v>
      </c>
      <c r="F39" s="72">
        <v>75.2</v>
      </c>
      <c r="G39" s="77"/>
      <c r="H39" s="72" t="s">
        <v>183</v>
      </c>
      <c r="I39" s="26" t="s">
        <v>186</v>
      </c>
      <c r="J39" s="8" t="s">
        <v>186</v>
      </c>
      <c r="K39" s="68">
        <v>205</v>
      </c>
      <c r="L39" s="170"/>
      <c r="M39" s="171"/>
      <c r="N39" s="9" t="e">
        <f t="shared" si="3"/>
        <v>#DIV/0!</v>
      </c>
      <c r="O39" s="10" t="e">
        <f t="shared" si="0"/>
        <v>#DIV/0!</v>
      </c>
      <c r="P39" s="15" t="e">
        <f t="shared" si="4"/>
        <v>#DIV/0!</v>
      </c>
      <c r="Q39" s="143"/>
      <c r="R39" s="143"/>
      <c r="S39" s="9"/>
    </row>
    <row r="40" spans="1:19">
      <c r="A40" s="25" t="s">
        <v>106</v>
      </c>
      <c r="B40" s="25" t="s">
        <v>107</v>
      </c>
      <c r="C40" s="27" t="s">
        <v>120</v>
      </c>
      <c r="D40" s="76" t="s">
        <v>153</v>
      </c>
      <c r="E40" s="72" t="s">
        <v>174</v>
      </c>
      <c r="F40" s="72">
        <v>5.0999999999999996</v>
      </c>
      <c r="G40" s="77"/>
      <c r="H40" s="72" t="s">
        <v>21</v>
      </c>
      <c r="I40" s="26" t="s">
        <v>41</v>
      </c>
      <c r="J40" s="8" t="s">
        <v>41</v>
      </c>
      <c r="K40" s="68">
        <v>164</v>
      </c>
      <c r="L40" s="170"/>
      <c r="M40" s="171"/>
      <c r="N40" s="9" t="e">
        <f t="shared" si="3"/>
        <v>#DIV/0!</v>
      </c>
      <c r="O40" s="10" t="e">
        <f t="shared" si="0"/>
        <v>#DIV/0!</v>
      </c>
      <c r="P40" s="15" t="e">
        <f t="shared" si="4"/>
        <v>#DIV/0!</v>
      </c>
      <c r="Q40" s="15"/>
      <c r="R40" s="15"/>
      <c r="S40" s="9"/>
    </row>
    <row r="41" spans="1:19">
      <c r="A41" s="25" t="s">
        <v>106</v>
      </c>
      <c r="B41" s="25" t="s">
        <v>107</v>
      </c>
      <c r="C41" s="27" t="s">
        <v>120</v>
      </c>
      <c r="D41" s="76" t="s">
        <v>154</v>
      </c>
      <c r="E41" s="72" t="s">
        <v>174</v>
      </c>
      <c r="F41" s="72">
        <v>4.0999999999999996</v>
      </c>
      <c r="G41" s="77"/>
      <c r="H41" s="72" t="s">
        <v>21</v>
      </c>
      <c r="I41" s="26" t="s">
        <v>41</v>
      </c>
      <c r="J41" s="8" t="s">
        <v>41</v>
      </c>
      <c r="K41" s="68">
        <v>164</v>
      </c>
      <c r="L41" s="170"/>
      <c r="M41" s="171"/>
      <c r="N41" s="9" t="e">
        <f t="shared" si="3"/>
        <v>#DIV/0!</v>
      </c>
      <c r="O41" s="10" t="e">
        <f t="shared" si="0"/>
        <v>#DIV/0!</v>
      </c>
      <c r="P41" s="15" t="e">
        <f t="shared" si="4"/>
        <v>#DIV/0!</v>
      </c>
      <c r="Q41" s="15"/>
      <c r="R41" s="15"/>
      <c r="S41" s="9"/>
    </row>
    <row r="42" spans="1:19">
      <c r="A42" s="25" t="s">
        <v>106</v>
      </c>
      <c r="B42" s="25" t="s">
        <v>107</v>
      </c>
      <c r="C42" s="27" t="s">
        <v>120</v>
      </c>
      <c r="D42" s="76" t="s">
        <v>155</v>
      </c>
      <c r="E42" s="72" t="s">
        <v>78</v>
      </c>
      <c r="F42" s="72">
        <v>143.4</v>
      </c>
      <c r="G42" s="77"/>
      <c r="H42" s="72" t="s">
        <v>185</v>
      </c>
      <c r="I42" s="26" t="s">
        <v>78</v>
      </c>
      <c r="J42" s="8" t="s">
        <v>78</v>
      </c>
      <c r="K42" s="68">
        <v>205</v>
      </c>
      <c r="L42" s="170"/>
      <c r="M42" s="171"/>
      <c r="N42" s="9" t="e">
        <f t="shared" si="3"/>
        <v>#DIV/0!</v>
      </c>
      <c r="O42" s="10" t="e">
        <f t="shared" si="0"/>
        <v>#DIV/0!</v>
      </c>
      <c r="P42" s="15" t="e">
        <f t="shared" si="4"/>
        <v>#DIV/0!</v>
      </c>
      <c r="Q42" s="143"/>
      <c r="R42" s="143"/>
      <c r="S42" s="9"/>
    </row>
    <row r="43" spans="1:19">
      <c r="A43" s="25" t="s">
        <v>106</v>
      </c>
      <c r="B43" s="25" t="s">
        <v>107</v>
      </c>
      <c r="C43" s="27" t="s">
        <v>120</v>
      </c>
      <c r="D43" s="76" t="s">
        <v>156</v>
      </c>
      <c r="E43" s="72" t="s">
        <v>175</v>
      </c>
      <c r="F43" s="72">
        <v>6.1</v>
      </c>
      <c r="G43" s="78"/>
      <c r="H43" s="72" t="s">
        <v>185</v>
      </c>
      <c r="I43" s="26" t="s">
        <v>78</v>
      </c>
      <c r="J43" s="8" t="s">
        <v>78</v>
      </c>
      <c r="K43" s="68">
        <v>205</v>
      </c>
      <c r="L43" s="170"/>
      <c r="M43" s="171"/>
      <c r="N43" s="9" t="e">
        <f t="shared" si="3"/>
        <v>#DIV/0!</v>
      </c>
      <c r="O43" s="10" t="e">
        <f t="shared" si="0"/>
        <v>#DIV/0!</v>
      </c>
      <c r="P43" s="15" t="e">
        <f t="shared" si="4"/>
        <v>#DIV/0!</v>
      </c>
      <c r="Q43" s="143"/>
      <c r="R43" s="143"/>
      <c r="S43" s="9"/>
    </row>
    <row r="44" spans="1:19">
      <c r="A44" s="25" t="s">
        <v>106</v>
      </c>
      <c r="B44" s="25" t="s">
        <v>107</v>
      </c>
      <c r="C44" s="27" t="s">
        <v>120</v>
      </c>
      <c r="D44" s="76" t="s">
        <v>157</v>
      </c>
      <c r="E44" s="72" t="s">
        <v>176</v>
      </c>
      <c r="F44" s="72">
        <v>8.6999999999999993</v>
      </c>
      <c r="G44" s="78"/>
      <c r="H44" s="72" t="s">
        <v>71</v>
      </c>
      <c r="I44" s="26" t="s">
        <v>18</v>
      </c>
      <c r="J44" s="8" t="s">
        <v>257</v>
      </c>
      <c r="K44" s="68">
        <v>205</v>
      </c>
      <c r="L44" s="170"/>
      <c r="M44" s="171"/>
      <c r="N44" s="9" t="e">
        <f t="shared" si="3"/>
        <v>#DIV/0!</v>
      </c>
      <c r="O44" s="10" t="e">
        <f t="shared" si="0"/>
        <v>#DIV/0!</v>
      </c>
      <c r="P44" s="15" t="e">
        <f t="shared" si="4"/>
        <v>#DIV/0!</v>
      </c>
      <c r="Q44" s="143"/>
      <c r="R44" s="143"/>
      <c r="S44" s="9"/>
    </row>
    <row r="45" spans="1:19">
      <c r="A45" s="25" t="s">
        <v>106</v>
      </c>
      <c r="B45" s="25" t="s">
        <v>107</v>
      </c>
      <c r="C45" s="27" t="s">
        <v>120</v>
      </c>
      <c r="D45" s="76" t="s">
        <v>158</v>
      </c>
      <c r="E45" s="72" t="s">
        <v>29</v>
      </c>
      <c r="F45" s="72">
        <v>1.8</v>
      </c>
      <c r="G45" s="77"/>
      <c r="H45" s="72" t="s">
        <v>71</v>
      </c>
      <c r="I45" s="26" t="s">
        <v>29</v>
      </c>
      <c r="J45" s="8" t="s">
        <v>29</v>
      </c>
      <c r="K45" s="68">
        <v>205</v>
      </c>
      <c r="L45" s="170"/>
      <c r="M45" s="171"/>
      <c r="N45" s="9" t="e">
        <f t="shared" si="3"/>
        <v>#DIV/0!</v>
      </c>
      <c r="O45" s="10" t="e">
        <f t="shared" si="0"/>
        <v>#DIV/0!</v>
      </c>
      <c r="P45" s="15" t="e">
        <f t="shared" si="4"/>
        <v>#DIV/0!</v>
      </c>
      <c r="Q45" s="143"/>
      <c r="R45" s="143"/>
      <c r="S45" s="9"/>
    </row>
    <row r="46" spans="1:19">
      <c r="A46" s="25" t="s">
        <v>106</v>
      </c>
      <c r="B46" s="25" t="s">
        <v>107</v>
      </c>
      <c r="C46" s="27" t="s">
        <v>120</v>
      </c>
      <c r="D46" s="76" t="s">
        <v>159</v>
      </c>
      <c r="E46" s="72" t="s">
        <v>29</v>
      </c>
      <c r="F46" s="72">
        <v>1.8</v>
      </c>
      <c r="G46" s="77"/>
      <c r="H46" s="72" t="s">
        <v>71</v>
      </c>
      <c r="I46" s="26" t="s">
        <v>29</v>
      </c>
      <c r="J46" s="8" t="s">
        <v>29</v>
      </c>
      <c r="K46" s="68">
        <v>205</v>
      </c>
      <c r="L46" s="170"/>
      <c r="M46" s="171"/>
      <c r="N46" s="9" t="e">
        <f t="shared" si="3"/>
        <v>#DIV/0!</v>
      </c>
      <c r="O46" s="10" t="e">
        <f t="shared" si="0"/>
        <v>#DIV/0!</v>
      </c>
      <c r="P46" s="15" t="e">
        <f t="shared" si="4"/>
        <v>#DIV/0!</v>
      </c>
      <c r="Q46" s="143"/>
      <c r="R46" s="143"/>
      <c r="S46" s="9"/>
    </row>
    <row r="47" spans="1:19">
      <c r="A47" s="25" t="s">
        <v>106</v>
      </c>
      <c r="B47" s="25" t="s">
        <v>107</v>
      </c>
      <c r="C47" s="27" t="s">
        <v>120</v>
      </c>
      <c r="D47" s="76" t="s">
        <v>160</v>
      </c>
      <c r="E47" s="72" t="s">
        <v>177</v>
      </c>
      <c r="F47" s="72">
        <v>8.5</v>
      </c>
      <c r="G47" s="78"/>
      <c r="H47" s="72" t="s">
        <v>71</v>
      </c>
      <c r="I47" s="26" t="s">
        <v>29</v>
      </c>
      <c r="J47" s="8" t="s">
        <v>29</v>
      </c>
      <c r="K47" s="68">
        <v>205</v>
      </c>
      <c r="L47" s="170"/>
      <c r="M47" s="171"/>
      <c r="N47" s="9" t="e">
        <f t="shared" si="3"/>
        <v>#DIV/0!</v>
      </c>
      <c r="O47" s="10" t="e">
        <f t="shared" si="0"/>
        <v>#DIV/0!</v>
      </c>
      <c r="P47" s="15" t="e">
        <f t="shared" si="4"/>
        <v>#DIV/0!</v>
      </c>
      <c r="Q47" s="143"/>
      <c r="R47" s="143"/>
      <c r="S47" s="9"/>
    </row>
    <row r="48" spans="1:19">
      <c r="A48" s="25" t="s">
        <v>106</v>
      </c>
      <c r="B48" s="25" t="s">
        <v>107</v>
      </c>
      <c r="C48" s="27" t="s">
        <v>120</v>
      </c>
      <c r="D48" s="76" t="s">
        <v>161</v>
      </c>
      <c r="E48" s="72" t="s">
        <v>178</v>
      </c>
      <c r="F48" s="72">
        <v>1.1000000000000001</v>
      </c>
      <c r="G48" s="77"/>
      <c r="H48" s="72" t="s">
        <v>71</v>
      </c>
      <c r="I48" s="26" t="s">
        <v>29</v>
      </c>
      <c r="J48" s="8" t="s">
        <v>29</v>
      </c>
      <c r="K48" s="68">
        <v>205</v>
      </c>
      <c r="L48" s="170"/>
      <c r="M48" s="171"/>
      <c r="N48" s="9" t="e">
        <f t="shared" si="3"/>
        <v>#DIV/0!</v>
      </c>
      <c r="O48" s="10" t="e">
        <f t="shared" si="0"/>
        <v>#DIV/0!</v>
      </c>
      <c r="P48" s="15" t="e">
        <f t="shared" si="4"/>
        <v>#DIV/0!</v>
      </c>
      <c r="Q48" s="143"/>
      <c r="R48" s="143"/>
      <c r="S48" s="9"/>
    </row>
    <row r="49" spans="1:19">
      <c r="A49" s="25" t="s">
        <v>106</v>
      </c>
      <c r="B49" s="25" t="s">
        <v>107</v>
      </c>
      <c r="C49" s="27" t="s">
        <v>120</v>
      </c>
      <c r="D49" s="76" t="s">
        <v>162</v>
      </c>
      <c r="E49" s="72" t="s">
        <v>178</v>
      </c>
      <c r="F49" s="72">
        <v>1.1000000000000001</v>
      </c>
      <c r="G49" s="77"/>
      <c r="H49" s="72" t="s">
        <v>71</v>
      </c>
      <c r="I49" s="26" t="s">
        <v>29</v>
      </c>
      <c r="J49" s="8" t="s">
        <v>29</v>
      </c>
      <c r="K49" s="68">
        <v>205</v>
      </c>
      <c r="L49" s="170"/>
      <c r="M49" s="171"/>
      <c r="N49" s="9" t="e">
        <f t="shared" si="3"/>
        <v>#DIV/0!</v>
      </c>
      <c r="O49" s="10" t="e">
        <f t="shared" si="0"/>
        <v>#DIV/0!</v>
      </c>
      <c r="P49" s="15" t="e">
        <f t="shared" si="4"/>
        <v>#DIV/0!</v>
      </c>
      <c r="Q49" s="143"/>
      <c r="R49" s="143"/>
      <c r="S49" s="9"/>
    </row>
    <row r="50" spans="1:19">
      <c r="A50" s="25" t="s">
        <v>106</v>
      </c>
      <c r="B50" s="25" t="s">
        <v>107</v>
      </c>
      <c r="C50" s="26" t="s">
        <v>163</v>
      </c>
      <c r="D50" s="79"/>
      <c r="E50" s="72" t="s">
        <v>40</v>
      </c>
      <c r="F50" s="72">
        <v>6.16</v>
      </c>
      <c r="G50" s="77"/>
      <c r="H50" s="72" t="s">
        <v>184</v>
      </c>
      <c r="I50" s="26" t="s">
        <v>41</v>
      </c>
      <c r="J50" s="8" t="s">
        <v>41</v>
      </c>
      <c r="K50" s="68">
        <v>164</v>
      </c>
      <c r="L50" s="170"/>
      <c r="M50" s="171"/>
      <c r="N50" s="9" t="e">
        <f t="shared" si="3"/>
        <v>#DIV/0!</v>
      </c>
      <c r="O50" s="10" t="e">
        <f t="shared" si="0"/>
        <v>#DIV/0!</v>
      </c>
      <c r="P50" s="15" t="e">
        <f t="shared" si="4"/>
        <v>#DIV/0!</v>
      </c>
      <c r="Q50" s="143"/>
      <c r="R50" s="143"/>
      <c r="S50" s="9"/>
    </row>
    <row r="51" spans="1:19">
      <c r="A51" s="25" t="s">
        <v>106</v>
      </c>
      <c r="B51" s="25" t="s">
        <v>107</v>
      </c>
      <c r="C51" s="26" t="s">
        <v>163</v>
      </c>
      <c r="D51" s="79"/>
      <c r="E51" s="72" t="s">
        <v>40</v>
      </c>
      <c r="F51" s="72">
        <v>6.16</v>
      </c>
      <c r="G51" s="77"/>
      <c r="H51" s="72" t="s">
        <v>184</v>
      </c>
      <c r="I51" s="26" t="s">
        <v>41</v>
      </c>
      <c r="J51" s="8" t="s">
        <v>41</v>
      </c>
      <c r="K51" s="68">
        <v>164</v>
      </c>
      <c r="L51" s="170"/>
      <c r="M51" s="171"/>
      <c r="N51" s="9" t="e">
        <f t="shared" si="3"/>
        <v>#DIV/0!</v>
      </c>
      <c r="O51" s="10" t="e">
        <f t="shared" si="0"/>
        <v>#DIV/0!</v>
      </c>
      <c r="P51" s="15" t="e">
        <f t="shared" si="4"/>
        <v>#DIV/0!</v>
      </c>
      <c r="Q51" s="143"/>
      <c r="R51" s="143"/>
      <c r="S51" s="9"/>
    </row>
    <row r="52" spans="1:19">
      <c r="A52" s="25" t="s">
        <v>106</v>
      </c>
      <c r="B52" s="25" t="s">
        <v>107</v>
      </c>
      <c r="C52" s="28" t="s">
        <v>53</v>
      </c>
      <c r="D52" s="72" t="s">
        <v>20</v>
      </c>
      <c r="E52" s="72" t="s">
        <v>179</v>
      </c>
      <c r="F52" s="72">
        <v>41.03</v>
      </c>
      <c r="G52" s="77"/>
      <c r="H52" s="72" t="s">
        <v>21</v>
      </c>
      <c r="I52" s="26" t="s">
        <v>41</v>
      </c>
      <c r="J52" s="8" t="s">
        <v>41</v>
      </c>
      <c r="K52" s="68">
        <v>164</v>
      </c>
      <c r="L52" s="170"/>
      <c r="M52" s="171"/>
      <c r="N52" s="9" t="e">
        <f t="shared" si="3"/>
        <v>#DIV/0!</v>
      </c>
      <c r="O52" s="10" t="e">
        <f t="shared" si="0"/>
        <v>#DIV/0!</v>
      </c>
      <c r="P52" s="15" t="e">
        <f t="shared" si="4"/>
        <v>#DIV/0!</v>
      </c>
      <c r="Q52" s="15"/>
      <c r="R52" s="15"/>
      <c r="S52" s="9"/>
    </row>
    <row r="53" spans="1:19">
      <c r="A53" s="25" t="s">
        <v>106</v>
      </c>
      <c r="B53" s="25" t="s">
        <v>107</v>
      </c>
      <c r="C53" s="26" t="s">
        <v>53</v>
      </c>
      <c r="D53" s="76" t="s">
        <v>22</v>
      </c>
      <c r="E53" s="72" t="s">
        <v>79</v>
      </c>
      <c r="F53" s="72"/>
      <c r="G53" s="77">
        <v>2.1</v>
      </c>
      <c r="H53" s="72" t="s">
        <v>71</v>
      </c>
      <c r="I53" s="26"/>
      <c r="J53" s="8"/>
      <c r="K53" s="68"/>
      <c r="L53" s="74"/>
      <c r="M53" s="59"/>
      <c r="N53" s="147"/>
      <c r="O53" s="148"/>
      <c r="P53" s="143"/>
      <c r="Q53" s="143"/>
      <c r="R53" s="143"/>
      <c r="S53" s="9"/>
    </row>
    <row r="54" spans="1:19">
      <c r="A54" s="25" t="s">
        <v>106</v>
      </c>
      <c r="B54" s="25" t="s">
        <v>107</v>
      </c>
      <c r="C54" s="27" t="s">
        <v>53</v>
      </c>
      <c r="D54" s="76" t="s">
        <v>24</v>
      </c>
      <c r="E54" s="72" t="s">
        <v>29</v>
      </c>
      <c r="F54" s="72">
        <v>1.1200000000000001</v>
      </c>
      <c r="G54" s="78"/>
      <c r="H54" s="72" t="s">
        <v>71</v>
      </c>
      <c r="I54" s="26" t="s">
        <v>29</v>
      </c>
      <c r="J54" s="8" t="s">
        <v>29</v>
      </c>
      <c r="K54" s="68">
        <v>205</v>
      </c>
      <c r="L54" s="170"/>
      <c r="M54" s="171"/>
      <c r="N54" s="9" t="e">
        <f t="shared" ref="N54:N69" si="5">(F54/L54)*K54</f>
        <v>#DIV/0!</v>
      </c>
      <c r="O54" s="10" t="e">
        <f t="shared" si="0"/>
        <v>#DIV/0!</v>
      </c>
      <c r="P54" s="15" t="e">
        <f t="shared" ref="P54:P69" si="6">O54/F54</f>
        <v>#DIV/0!</v>
      </c>
      <c r="Q54" s="143"/>
      <c r="R54" s="143"/>
      <c r="S54" s="9"/>
    </row>
    <row r="55" spans="1:19">
      <c r="A55" s="25" t="s">
        <v>106</v>
      </c>
      <c r="B55" s="25" t="s">
        <v>107</v>
      </c>
      <c r="C55" s="26" t="s">
        <v>53</v>
      </c>
      <c r="D55" s="76" t="s">
        <v>26</v>
      </c>
      <c r="E55" s="72" t="s">
        <v>43</v>
      </c>
      <c r="F55" s="72">
        <v>27.6</v>
      </c>
      <c r="G55" s="77"/>
      <c r="H55" s="72" t="s">
        <v>105</v>
      </c>
      <c r="I55" s="26" t="s">
        <v>18</v>
      </c>
      <c r="J55" s="8" t="s">
        <v>257</v>
      </c>
      <c r="K55" s="68">
        <v>205</v>
      </c>
      <c r="L55" s="170"/>
      <c r="M55" s="171"/>
      <c r="N55" s="9" t="e">
        <f t="shared" si="5"/>
        <v>#DIV/0!</v>
      </c>
      <c r="O55" s="10" t="e">
        <f t="shared" si="0"/>
        <v>#DIV/0!</v>
      </c>
      <c r="P55" s="15" t="e">
        <f t="shared" si="6"/>
        <v>#DIV/0!</v>
      </c>
      <c r="Q55" s="143"/>
      <c r="R55" s="143"/>
      <c r="S55" s="9"/>
    </row>
    <row r="56" spans="1:19">
      <c r="A56" s="25" t="s">
        <v>106</v>
      </c>
      <c r="B56" s="25" t="s">
        <v>107</v>
      </c>
      <c r="C56" s="27" t="s">
        <v>53</v>
      </c>
      <c r="D56" s="76" t="s">
        <v>27</v>
      </c>
      <c r="E56" s="72" t="s">
        <v>40</v>
      </c>
      <c r="F56" s="72">
        <v>8.3000000000000007</v>
      </c>
      <c r="G56" s="78"/>
      <c r="H56" s="72" t="s">
        <v>21</v>
      </c>
      <c r="I56" s="26" t="s">
        <v>41</v>
      </c>
      <c r="J56" s="8" t="s">
        <v>41</v>
      </c>
      <c r="K56" s="68">
        <v>164</v>
      </c>
      <c r="L56" s="170"/>
      <c r="M56" s="171"/>
      <c r="N56" s="9" t="e">
        <f t="shared" si="5"/>
        <v>#DIV/0!</v>
      </c>
      <c r="O56" s="10" t="e">
        <f t="shared" si="0"/>
        <v>#DIV/0!</v>
      </c>
      <c r="P56" s="15" t="e">
        <f t="shared" si="6"/>
        <v>#DIV/0!</v>
      </c>
      <c r="Q56" s="15"/>
      <c r="R56" s="15"/>
      <c r="S56" s="9"/>
    </row>
    <row r="57" spans="1:19">
      <c r="A57" s="25" t="s">
        <v>106</v>
      </c>
      <c r="B57" s="25" t="s">
        <v>107</v>
      </c>
      <c r="C57" s="28" t="s">
        <v>53</v>
      </c>
      <c r="D57" s="76" t="s">
        <v>28</v>
      </c>
      <c r="E57" s="72" t="s">
        <v>40</v>
      </c>
      <c r="F57" s="72">
        <v>5.8</v>
      </c>
      <c r="G57" s="77"/>
      <c r="H57" s="72" t="s">
        <v>21</v>
      </c>
      <c r="I57" s="26" t="s">
        <v>41</v>
      </c>
      <c r="J57" s="8" t="s">
        <v>41</v>
      </c>
      <c r="K57" s="68">
        <v>164</v>
      </c>
      <c r="L57" s="170"/>
      <c r="M57" s="171"/>
      <c r="N57" s="9" t="e">
        <f t="shared" si="5"/>
        <v>#DIV/0!</v>
      </c>
      <c r="O57" s="10" t="e">
        <f t="shared" si="0"/>
        <v>#DIV/0!</v>
      </c>
      <c r="P57" s="15" t="e">
        <f t="shared" si="6"/>
        <v>#DIV/0!</v>
      </c>
      <c r="Q57" s="15"/>
      <c r="R57" s="15"/>
      <c r="S57" s="9"/>
    </row>
    <row r="58" spans="1:19">
      <c r="A58" s="25" t="s">
        <v>106</v>
      </c>
      <c r="B58" s="25" t="s">
        <v>107</v>
      </c>
      <c r="C58" s="26" t="s">
        <v>53</v>
      </c>
      <c r="D58" s="76" t="s">
        <v>30</v>
      </c>
      <c r="E58" s="72" t="s">
        <v>43</v>
      </c>
      <c r="F58" s="72">
        <v>14.23</v>
      </c>
      <c r="G58" s="77"/>
      <c r="H58" s="72" t="s">
        <v>105</v>
      </c>
      <c r="I58" s="26" t="s">
        <v>18</v>
      </c>
      <c r="J58" s="8" t="s">
        <v>257</v>
      </c>
      <c r="K58" s="68">
        <v>205</v>
      </c>
      <c r="L58" s="170"/>
      <c r="M58" s="171"/>
      <c r="N58" s="9" t="e">
        <f t="shared" si="5"/>
        <v>#DIV/0!</v>
      </c>
      <c r="O58" s="10" t="e">
        <f t="shared" si="0"/>
        <v>#DIV/0!</v>
      </c>
      <c r="P58" s="15" t="e">
        <f t="shared" si="6"/>
        <v>#DIV/0!</v>
      </c>
      <c r="Q58" s="143"/>
      <c r="R58" s="143"/>
      <c r="S58" s="9"/>
    </row>
    <row r="59" spans="1:19">
      <c r="A59" s="25" t="s">
        <v>106</v>
      </c>
      <c r="B59" s="25" t="s">
        <v>107</v>
      </c>
      <c r="C59" s="27" t="s">
        <v>53</v>
      </c>
      <c r="D59" s="76" t="s">
        <v>31</v>
      </c>
      <c r="E59" s="72" t="s">
        <v>25</v>
      </c>
      <c r="F59" s="72">
        <v>44.9</v>
      </c>
      <c r="G59" s="77"/>
      <c r="H59" s="72" t="s">
        <v>21</v>
      </c>
      <c r="I59" s="26" t="s">
        <v>186</v>
      </c>
      <c r="J59" s="8" t="s">
        <v>186</v>
      </c>
      <c r="K59" s="68">
        <v>205</v>
      </c>
      <c r="L59" s="170"/>
      <c r="M59" s="171"/>
      <c r="N59" s="9" t="e">
        <f t="shared" si="5"/>
        <v>#DIV/0!</v>
      </c>
      <c r="O59" s="10" t="e">
        <f t="shared" si="0"/>
        <v>#DIV/0!</v>
      </c>
      <c r="P59" s="15" t="e">
        <f t="shared" si="6"/>
        <v>#DIV/0!</v>
      </c>
      <c r="Q59" s="15"/>
      <c r="R59" s="15"/>
      <c r="S59" s="9"/>
    </row>
    <row r="60" spans="1:19">
      <c r="A60" s="25" t="s">
        <v>106</v>
      </c>
      <c r="B60" s="25" t="s">
        <v>107</v>
      </c>
      <c r="C60" s="26" t="s">
        <v>53</v>
      </c>
      <c r="D60" s="76" t="s">
        <v>32</v>
      </c>
      <c r="E60" s="72" t="s">
        <v>25</v>
      </c>
      <c r="F60" s="72">
        <v>42</v>
      </c>
      <c r="G60" s="77"/>
      <c r="H60" s="72" t="s">
        <v>21</v>
      </c>
      <c r="I60" s="26" t="s">
        <v>186</v>
      </c>
      <c r="J60" s="8" t="s">
        <v>186</v>
      </c>
      <c r="K60" s="68">
        <v>205</v>
      </c>
      <c r="L60" s="170"/>
      <c r="M60" s="171"/>
      <c r="N60" s="9" t="e">
        <f t="shared" si="5"/>
        <v>#DIV/0!</v>
      </c>
      <c r="O60" s="10" t="e">
        <f t="shared" si="0"/>
        <v>#DIV/0!</v>
      </c>
      <c r="P60" s="15" t="e">
        <f t="shared" si="6"/>
        <v>#DIV/0!</v>
      </c>
      <c r="Q60" s="15"/>
      <c r="R60" s="15"/>
      <c r="S60" s="9"/>
    </row>
    <row r="61" spans="1:19">
      <c r="A61" s="25" t="s">
        <v>106</v>
      </c>
      <c r="B61" s="25" t="s">
        <v>107</v>
      </c>
      <c r="C61" s="27" t="s">
        <v>53</v>
      </c>
      <c r="D61" s="76" t="s">
        <v>33</v>
      </c>
      <c r="E61" s="72" t="s">
        <v>40</v>
      </c>
      <c r="F61" s="72">
        <v>5.2</v>
      </c>
      <c r="G61" s="77"/>
      <c r="H61" s="72" t="s">
        <v>21</v>
      </c>
      <c r="I61" s="26" t="s">
        <v>41</v>
      </c>
      <c r="J61" s="8" t="s">
        <v>41</v>
      </c>
      <c r="K61" s="68">
        <v>164</v>
      </c>
      <c r="L61" s="170"/>
      <c r="M61" s="171"/>
      <c r="N61" s="9" t="e">
        <f t="shared" si="5"/>
        <v>#DIV/0!</v>
      </c>
      <c r="O61" s="10" t="e">
        <f t="shared" si="0"/>
        <v>#DIV/0!</v>
      </c>
      <c r="P61" s="15" t="e">
        <f t="shared" si="6"/>
        <v>#DIV/0!</v>
      </c>
      <c r="Q61" s="15"/>
      <c r="R61" s="15"/>
      <c r="S61" s="9"/>
    </row>
    <row r="62" spans="1:19">
      <c r="A62" s="25" t="s">
        <v>106</v>
      </c>
      <c r="B62" s="25" t="s">
        <v>107</v>
      </c>
      <c r="C62" s="28" t="s">
        <v>53</v>
      </c>
      <c r="D62" s="76" t="s">
        <v>34</v>
      </c>
      <c r="E62" s="72" t="s">
        <v>29</v>
      </c>
      <c r="F62" s="72">
        <v>1.1200000000000001</v>
      </c>
      <c r="G62" s="77"/>
      <c r="H62" s="72" t="s">
        <v>71</v>
      </c>
      <c r="I62" s="26" t="s">
        <v>29</v>
      </c>
      <c r="J62" s="8" t="s">
        <v>29</v>
      </c>
      <c r="K62" s="68">
        <v>205</v>
      </c>
      <c r="L62" s="170"/>
      <c r="M62" s="171"/>
      <c r="N62" s="9" t="e">
        <f t="shared" si="5"/>
        <v>#DIV/0!</v>
      </c>
      <c r="O62" s="10" t="e">
        <f t="shared" si="0"/>
        <v>#DIV/0!</v>
      </c>
      <c r="P62" s="15" t="e">
        <f t="shared" si="6"/>
        <v>#DIV/0!</v>
      </c>
      <c r="Q62" s="143"/>
      <c r="R62" s="143"/>
      <c r="S62" s="9"/>
    </row>
    <row r="63" spans="1:19">
      <c r="A63" s="25" t="s">
        <v>106</v>
      </c>
      <c r="B63" s="25" t="s">
        <v>107</v>
      </c>
      <c r="C63" s="26" t="s">
        <v>53</v>
      </c>
      <c r="D63" s="76" t="s">
        <v>164</v>
      </c>
      <c r="E63" s="72" t="s">
        <v>29</v>
      </c>
      <c r="F63" s="72">
        <v>1.1200000000000001</v>
      </c>
      <c r="G63" s="77"/>
      <c r="H63" s="72" t="s">
        <v>71</v>
      </c>
      <c r="I63" s="26" t="s">
        <v>29</v>
      </c>
      <c r="J63" s="8" t="s">
        <v>29</v>
      </c>
      <c r="K63" s="68">
        <v>205</v>
      </c>
      <c r="L63" s="170"/>
      <c r="M63" s="171"/>
      <c r="N63" s="9" t="e">
        <f t="shared" si="5"/>
        <v>#DIV/0!</v>
      </c>
      <c r="O63" s="10" t="e">
        <f t="shared" si="0"/>
        <v>#DIV/0!</v>
      </c>
      <c r="P63" s="15" t="e">
        <f t="shared" si="6"/>
        <v>#DIV/0!</v>
      </c>
      <c r="Q63" s="143"/>
      <c r="R63" s="143"/>
      <c r="S63" s="9"/>
    </row>
    <row r="64" spans="1:19">
      <c r="A64" s="25" t="s">
        <v>106</v>
      </c>
      <c r="B64" s="25" t="s">
        <v>107</v>
      </c>
      <c r="C64" s="27" t="s">
        <v>53</v>
      </c>
      <c r="D64" s="76" t="s">
        <v>35</v>
      </c>
      <c r="E64" s="72" t="s">
        <v>169</v>
      </c>
      <c r="F64" s="72">
        <v>10.1</v>
      </c>
      <c r="G64" s="77"/>
      <c r="H64" s="72" t="s">
        <v>21</v>
      </c>
      <c r="I64" s="26" t="s">
        <v>18</v>
      </c>
      <c r="J64" s="8" t="s">
        <v>257</v>
      </c>
      <c r="K64" s="68">
        <v>205</v>
      </c>
      <c r="L64" s="170"/>
      <c r="M64" s="171"/>
      <c r="N64" s="9" t="e">
        <f t="shared" si="5"/>
        <v>#DIV/0!</v>
      </c>
      <c r="O64" s="10" t="e">
        <f t="shared" si="0"/>
        <v>#DIV/0!</v>
      </c>
      <c r="P64" s="15" t="e">
        <f t="shared" si="6"/>
        <v>#DIV/0!</v>
      </c>
      <c r="Q64" s="15"/>
      <c r="R64" s="15"/>
      <c r="S64" s="9"/>
    </row>
    <row r="65" spans="1:19">
      <c r="A65" s="25" t="s">
        <v>106</v>
      </c>
      <c r="B65" s="25" t="s">
        <v>107</v>
      </c>
      <c r="C65" s="26" t="s">
        <v>53</v>
      </c>
      <c r="D65" s="76" t="s">
        <v>36</v>
      </c>
      <c r="E65" s="72" t="s">
        <v>180</v>
      </c>
      <c r="F65" s="72">
        <v>119.78</v>
      </c>
      <c r="G65" s="77"/>
      <c r="H65" s="72" t="s">
        <v>21</v>
      </c>
      <c r="I65" s="26" t="s">
        <v>186</v>
      </c>
      <c r="J65" s="8" t="s">
        <v>186</v>
      </c>
      <c r="K65" s="68">
        <v>205</v>
      </c>
      <c r="L65" s="170"/>
      <c r="M65" s="171"/>
      <c r="N65" s="9" t="e">
        <f t="shared" si="5"/>
        <v>#DIV/0!</v>
      </c>
      <c r="O65" s="10" t="e">
        <f t="shared" si="0"/>
        <v>#DIV/0!</v>
      </c>
      <c r="P65" s="15" t="e">
        <f t="shared" si="6"/>
        <v>#DIV/0!</v>
      </c>
      <c r="Q65" s="15"/>
      <c r="R65" s="15"/>
      <c r="S65" s="9"/>
    </row>
    <row r="66" spans="1:19">
      <c r="A66" s="25" t="s">
        <v>106</v>
      </c>
      <c r="B66" s="25" t="s">
        <v>107</v>
      </c>
      <c r="C66" s="27" t="s">
        <v>53</v>
      </c>
      <c r="D66" s="76" t="s">
        <v>165</v>
      </c>
      <c r="E66" s="72" t="s">
        <v>29</v>
      </c>
      <c r="F66" s="72">
        <v>1.1200000000000001</v>
      </c>
      <c r="G66" s="77"/>
      <c r="H66" s="72" t="s">
        <v>71</v>
      </c>
      <c r="I66" s="26" t="s">
        <v>29</v>
      </c>
      <c r="J66" s="8" t="s">
        <v>29</v>
      </c>
      <c r="K66" s="68">
        <v>205</v>
      </c>
      <c r="L66" s="170"/>
      <c r="M66" s="171"/>
      <c r="N66" s="9" t="e">
        <f t="shared" si="5"/>
        <v>#DIV/0!</v>
      </c>
      <c r="O66" s="10" t="e">
        <f t="shared" si="0"/>
        <v>#DIV/0!</v>
      </c>
      <c r="P66" s="15" t="e">
        <f t="shared" si="6"/>
        <v>#DIV/0!</v>
      </c>
      <c r="Q66" s="143"/>
      <c r="R66" s="143"/>
      <c r="S66" s="9"/>
    </row>
    <row r="67" spans="1:19">
      <c r="A67" s="25" t="s">
        <v>106</v>
      </c>
      <c r="B67" s="25" t="s">
        <v>107</v>
      </c>
      <c r="C67" s="28" t="s">
        <v>53</v>
      </c>
      <c r="D67" s="76" t="s">
        <v>37</v>
      </c>
      <c r="E67" s="72" t="s">
        <v>181</v>
      </c>
      <c r="F67" s="72">
        <v>10.39</v>
      </c>
      <c r="G67" s="77"/>
      <c r="H67" s="72" t="s">
        <v>21</v>
      </c>
      <c r="I67" s="26" t="s">
        <v>18</v>
      </c>
      <c r="J67" s="8" t="s">
        <v>257</v>
      </c>
      <c r="K67" s="68">
        <v>205</v>
      </c>
      <c r="L67" s="170"/>
      <c r="M67" s="171"/>
      <c r="N67" s="9" t="e">
        <f t="shared" si="5"/>
        <v>#DIV/0!</v>
      </c>
      <c r="O67" s="10" t="e">
        <f t="shared" si="0"/>
        <v>#DIV/0!</v>
      </c>
      <c r="P67" s="15" t="e">
        <f t="shared" si="6"/>
        <v>#DIV/0!</v>
      </c>
      <c r="Q67" s="15"/>
      <c r="R67" s="15"/>
      <c r="S67" s="9"/>
    </row>
    <row r="68" spans="1:19">
      <c r="A68" s="25" t="s">
        <v>106</v>
      </c>
      <c r="B68" s="25" t="s">
        <v>107</v>
      </c>
      <c r="C68" s="26" t="s">
        <v>53</v>
      </c>
      <c r="D68" s="76" t="s">
        <v>38</v>
      </c>
      <c r="E68" s="72" t="s">
        <v>182</v>
      </c>
      <c r="F68" s="72">
        <v>18.739999999999998</v>
      </c>
      <c r="G68" s="77"/>
      <c r="H68" s="72" t="s">
        <v>21</v>
      </c>
      <c r="I68" s="26" t="s">
        <v>41</v>
      </c>
      <c r="J68" s="8" t="s">
        <v>41</v>
      </c>
      <c r="K68" s="68">
        <v>164</v>
      </c>
      <c r="L68" s="170"/>
      <c r="M68" s="171"/>
      <c r="N68" s="9" t="e">
        <f t="shared" si="5"/>
        <v>#DIV/0!</v>
      </c>
      <c r="O68" s="10" t="e">
        <f t="shared" ref="O68:O96" si="7">N68*M68</f>
        <v>#DIV/0!</v>
      </c>
      <c r="P68" s="15" t="e">
        <f t="shared" si="6"/>
        <v>#DIV/0!</v>
      </c>
      <c r="Q68" s="15"/>
      <c r="R68" s="15"/>
      <c r="S68" s="9"/>
    </row>
    <row r="69" spans="1:19">
      <c r="A69" s="25" t="s">
        <v>106</v>
      </c>
      <c r="B69" s="25" t="s">
        <v>107</v>
      </c>
      <c r="C69" s="27" t="s">
        <v>53</v>
      </c>
      <c r="D69" s="76" t="s">
        <v>39</v>
      </c>
      <c r="E69" s="72" t="s">
        <v>169</v>
      </c>
      <c r="F69" s="72">
        <v>10.34</v>
      </c>
      <c r="G69" s="77"/>
      <c r="H69" s="72" t="s">
        <v>21</v>
      </c>
      <c r="I69" s="26" t="s">
        <v>18</v>
      </c>
      <c r="J69" s="8" t="s">
        <v>257</v>
      </c>
      <c r="K69" s="68">
        <v>205</v>
      </c>
      <c r="L69" s="170"/>
      <c r="M69" s="171"/>
      <c r="N69" s="9" t="e">
        <f t="shared" si="5"/>
        <v>#DIV/0!</v>
      </c>
      <c r="O69" s="10" t="e">
        <f t="shared" si="7"/>
        <v>#DIV/0!</v>
      </c>
      <c r="P69" s="15" t="e">
        <f t="shared" si="6"/>
        <v>#DIV/0!</v>
      </c>
      <c r="Q69" s="15"/>
      <c r="R69" s="15"/>
      <c r="S69" s="9"/>
    </row>
    <row r="70" spans="1:19">
      <c r="A70" s="25" t="s">
        <v>106</v>
      </c>
      <c r="B70" s="25" t="s">
        <v>107</v>
      </c>
      <c r="C70" s="26" t="s">
        <v>53</v>
      </c>
      <c r="D70" s="76" t="s">
        <v>42</v>
      </c>
      <c r="E70" s="72" t="s">
        <v>68</v>
      </c>
      <c r="F70" s="72"/>
      <c r="G70" s="77">
        <v>8.1</v>
      </c>
      <c r="H70" s="72" t="s">
        <v>17</v>
      </c>
      <c r="I70" s="26"/>
      <c r="J70" s="8"/>
      <c r="K70" s="68"/>
      <c r="L70" s="74"/>
      <c r="M70" s="59"/>
      <c r="N70" s="147"/>
      <c r="O70" s="148"/>
      <c r="P70" s="143"/>
      <c r="Q70" s="143"/>
      <c r="R70" s="143"/>
      <c r="S70" s="9"/>
    </row>
    <row r="71" spans="1:19">
      <c r="A71" s="25" t="s">
        <v>106</v>
      </c>
      <c r="B71" s="25" t="s">
        <v>107</v>
      </c>
      <c r="C71" s="27" t="s">
        <v>53</v>
      </c>
      <c r="D71" s="76" t="s">
        <v>44</v>
      </c>
      <c r="E71" s="72" t="s">
        <v>29</v>
      </c>
      <c r="F71" s="72">
        <v>1.1200000000000001</v>
      </c>
      <c r="G71" s="77"/>
      <c r="H71" s="72" t="s">
        <v>71</v>
      </c>
      <c r="I71" s="26" t="s">
        <v>29</v>
      </c>
      <c r="J71" s="8" t="s">
        <v>29</v>
      </c>
      <c r="K71" s="68">
        <v>205</v>
      </c>
      <c r="L71" s="170"/>
      <c r="M71" s="171"/>
      <c r="N71" s="9" t="e">
        <f>(F71/L71)*K71</f>
        <v>#DIV/0!</v>
      </c>
      <c r="O71" s="10" t="e">
        <f t="shared" si="7"/>
        <v>#DIV/0!</v>
      </c>
      <c r="P71" s="15" t="e">
        <f>O71/F71</f>
        <v>#DIV/0!</v>
      </c>
      <c r="Q71" s="143"/>
      <c r="R71" s="143"/>
      <c r="S71" s="9"/>
    </row>
    <row r="72" spans="1:19">
      <c r="A72" s="25" t="s">
        <v>106</v>
      </c>
      <c r="B72" s="25" t="s">
        <v>107</v>
      </c>
      <c r="C72" s="28" t="s">
        <v>53</v>
      </c>
      <c r="D72" s="76" t="s">
        <v>45</v>
      </c>
      <c r="E72" s="72" t="s">
        <v>79</v>
      </c>
      <c r="F72" s="72"/>
      <c r="G72" s="77">
        <v>2.1</v>
      </c>
      <c r="H72" s="72" t="s">
        <v>71</v>
      </c>
      <c r="I72" s="26"/>
      <c r="J72" s="8"/>
      <c r="K72" s="68"/>
      <c r="L72" s="74"/>
      <c r="M72" s="59"/>
      <c r="N72" s="147"/>
      <c r="O72" s="148"/>
      <c r="P72" s="143"/>
      <c r="Q72" s="143"/>
      <c r="R72" s="143"/>
      <c r="S72" s="9"/>
    </row>
    <row r="73" spans="1:19">
      <c r="A73" s="25" t="s">
        <v>106</v>
      </c>
      <c r="B73" s="25" t="s">
        <v>107</v>
      </c>
      <c r="C73" s="26" t="s">
        <v>53</v>
      </c>
      <c r="D73" s="76" t="s">
        <v>46</v>
      </c>
      <c r="E73" s="72" t="s">
        <v>40</v>
      </c>
      <c r="F73" s="72">
        <v>5.2</v>
      </c>
      <c r="G73" s="77"/>
      <c r="H73" s="72" t="s">
        <v>105</v>
      </c>
      <c r="I73" s="26" t="s">
        <v>41</v>
      </c>
      <c r="J73" s="8" t="s">
        <v>41</v>
      </c>
      <c r="K73" s="68">
        <v>164</v>
      </c>
      <c r="L73" s="170"/>
      <c r="M73" s="171"/>
      <c r="N73" s="9" t="e">
        <f t="shared" ref="N73:N94" si="8">(F73/L73)*K73</f>
        <v>#DIV/0!</v>
      </c>
      <c r="O73" s="10" t="e">
        <f t="shared" si="7"/>
        <v>#DIV/0!</v>
      </c>
      <c r="P73" s="15" t="e">
        <f t="shared" ref="P73:P94" si="9">O73/F73</f>
        <v>#DIV/0!</v>
      </c>
      <c r="Q73" s="143"/>
      <c r="R73" s="143"/>
      <c r="S73" s="9"/>
    </row>
    <row r="74" spans="1:19">
      <c r="A74" s="25" t="s">
        <v>106</v>
      </c>
      <c r="B74" s="25" t="s">
        <v>107</v>
      </c>
      <c r="C74" s="27" t="s">
        <v>53</v>
      </c>
      <c r="D74" s="76" t="s">
        <v>47</v>
      </c>
      <c r="E74" s="72" t="s">
        <v>40</v>
      </c>
      <c r="F74" s="72">
        <v>5.22</v>
      </c>
      <c r="G74" s="77"/>
      <c r="H74" s="72" t="s">
        <v>105</v>
      </c>
      <c r="I74" s="26" t="s">
        <v>41</v>
      </c>
      <c r="J74" s="8" t="s">
        <v>41</v>
      </c>
      <c r="K74" s="68">
        <v>164</v>
      </c>
      <c r="L74" s="170"/>
      <c r="M74" s="171"/>
      <c r="N74" s="9" t="e">
        <f t="shared" si="8"/>
        <v>#DIV/0!</v>
      </c>
      <c r="O74" s="10" t="e">
        <f t="shared" si="7"/>
        <v>#DIV/0!</v>
      </c>
      <c r="P74" s="15" t="e">
        <f t="shared" si="9"/>
        <v>#DIV/0!</v>
      </c>
      <c r="Q74" s="143"/>
      <c r="R74" s="143"/>
      <c r="S74" s="9"/>
    </row>
    <row r="75" spans="1:19">
      <c r="A75" s="25" t="s">
        <v>106</v>
      </c>
      <c r="B75" s="25" t="s">
        <v>107</v>
      </c>
      <c r="C75" s="26" t="s">
        <v>53</v>
      </c>
      <c r="D75" s="76" t="s">
        <v>48</v>
      </c>
      <c r="E75" s="72" t="s">
        <v>43</v>
      </c>
      <c r="F75" s="72">
        <v>18.600000000000001</v>
      </c>
      <c r="G75" s="77"/>
      <c r="H75" s="72" t="s">
        <v>105</v>
      </c>
      <c r="I75" s="26" t="s">
        <v>18</v>
      </c>
      <c r="J75" s="8" t="s">
        <v>257</v>
      </c>
      <c r="K75" s="68">
        <v>205</v>
      </c>
      <c r="L75" s="170"/>
      <c r="M75" s="171"/>
      <c r="N75" s="9" t="e">
        <f t="shared" si="8"/>
        <v>#DIV/0!</v>
      </c>
      <c r="O75" s="10" t="e">
        <f t="shared" si="7"/>
        <v>#DIV/0!</v>
      </c>
      <c r="P75" s="15" t="e">
        <f t="shared" si="9"/>
        <v>#DIV/0!</v>
      </c>
      <c r="Q75" s="143"/>
      <c r="R75" s="143"/>
      <c r="S75" s="9"/>
    </row>
    <row r="76" spans="1:19">
      <c r="A76" s="25" t="s">
        <v>106</v>
      </c>
      <c r="B76" s="25" t="s">
        <v>107</v>
      </c>
      <c r="C76" s="27" t="s">
        <v>53</v>
      </c>
      <c r="D76" s="76" t="s">
        <v>49</v>
      </c>
      <c r="E76" s="72" t="s">
        <v>25</v>
      </c>
      <c r="F76" s="72">
        <v>50.86</v>
      </c>
      <c r="G76" s="77"/>
      <c r="H76" s="72" t="s">
        <v>21</v>
      </c>
      <c r="I76" s="26" t="s">
        <v>186</v>
      </c>
      <c r="J76" s="8" t="s">
        <v>186</v>
      </c>
      <c r="K76" s="68">
        <v>205</v>
      </c>
      <c r="L76" s="170"/>
      <c r="M76" s="171"/>
      <c r="N76" s="9" t="e">
        <f t="shared" si="8"/>
        <v>#DIV/0!</v>
      </c>
      <c r="O76" s="10" t="e">
        <f t="shared" si="7"/>
        <v>#DIV/0!</v>
      </c>
      <c r="P76" s="15" t="e">
        <f t="shared" si="9"/>
        <v>#DIV/0!</v>
      </c>
      <c r="Q76" s="15"/>
      <c r="R76" s="15"/>
      <c r="S76" s="9"/>
    </row>
    <row r="77" spans="1:19">
      <c r="A77" s="25" t="s">
        <v>106</v>
      </c>
      <c r="B77" s="25" t="s">
        <v>107</v>
      </c>
      <c r="C77" s="28" t="s">
        <v>53</v>
      </c>
      <c r="D77" s="76" t="s">
        <v>50</v>
      </c>
      <c r="E77" s="72" t="s">
        <v>25</v>
      </c>
      <c r="F77" s="72">
        <v>50.86</v>
      </c>
      <c r="G77" s="66"/>
      <c r="H77" s="72" t="s">
        <v>21</v>
      </c>
      <c r="I77" s="26" t="s">
        <v>186</v>
      </c>
      <c r="J77" s="8" t="s">
        <v>186</v>
      </c>
      <c r="K77" s="68">
        <v>205</v>
      </c>
      <c r="L77" s="170"/>
      <c r="M77" s="171"/>
      <c r="N77" s="9" t="e">
        <f t="shared" si="8"/>
        <v>#DIV/0!</v>
      </c>
      <c r="O77" s="10" t="e">
        <f t="shared" si="7"/>
        <v>#DIV/0!</v>
      </c>
      <c r="P77" s="15" t="e">
        <f t="shared" si="9"/>
        <v>#DIV/0!</v>
      </c>
      <c r="Q77" s="15"/>
      <c r="R77" s="15"/>
      <c r="S77" s="9"/>
    </row>
    <row r="78" spans="1:19">
      <c r="A78" s="25" t="s">
        <v>106</v>
      </c>
      <c r="B78" s="25" t="s">
        <v>107</v>
      </c>
      <c r="C78" s="26" t="s">
        <v>53</v>
      </c>
      <c r="D78" s="76" t="s">
        <v>51</v>
      </c>
      <c r="E78" s="72" t="s">
        <v>25</v>
      </c>
      <c r="F78" s="72">
        <v>50.86</v>
      </c>
      <c r="G78" s="77"/>
      <c r="H78" s="72" t="s">
        <v>21</v>
      </c>
      <c r="I78" s="26" t="s">
        <v>186</v>
      </c>
      <c r="J78" s="8" t="s">
        <v>186</v>
      </c>
      <c r="K78" s="68">
        <v>205</v>
      </c>
      <c r="L78" s="170"/>
      <c r="M78" s="171"/>
      <c r="N78" s="9" t="e">
        <f t="shared" si="8"/>
        <v>#DIV/0!</v>
      </c>
      <c r="O78" s="10" t="e">
        <f t="shared" si="7"/>
        <v>#DIV/0!</v>
      </c>
      <c r="P78" s="15" t="e">
        <f t="shared" si="9"/>
        <v>#DIV/0!</v>
      </c>
      <c r="Q78" s="15"/>
      <c r="R78" s="15"/>
      <c r="S78" s="9"/>
    </row>
    <row r="79" spans="1:19">
      <c r="A79" s="25" t="s">
        <v>106</v>
      </c>
      <c r="B79" s="25" t="s">
        <v>107</v>
      </c>
      <c r="C79" s="27" t="s">
        <v>53</v>
      </c>
      <c r="D79" s="76" t="s">
        <v>52</v>
      </c>
      <c r="E79" s="72" t="s">
        <v>25</v>
      </c>
      <c r="F79" s="72">
        <v>50.86</v>
      </c>
      <c r="G79" s="77"/>
      <c r="H79" s="72" t="s">
        <v>21</v>
      </c>
      <c r="I79" s="26" t="s">
        <v>186</v>
      </c>
      <c r="J79" s="8" t="s">
        <v>186</v>
      </c>
      <c r="K79" s="68">
        <v>205</v>
      </c>
      <c r="L79" s="170"/>
      <c r="M79" s="171"/>
      <c r="N79" s="9" t="e">
        <f t="shared" si="8"/>
        <v>#DIV/0!</v>
      </c>
      <c r="O79" s="10" t="e">
        <f t="shared" si="7"/>
        <v>#DIV/0!</v>
      </c>
      <c r="P79" s="15" t="e">
        <f t="shared" si="9"/>
        <v>#DIV/0!</v>
      </c>
      <c r="Q79" s="15"/>
      <c r="R79" s="15"/>
      <c r="S79" s="9"/>
    </row>
    <row r="80" spans="1:19">
      <c r="A80" s="25" t="s">
        <v>106</v>
      </c>
      <c r="B80" s="25" t="s">
        <v>107</v>
      </c>
      <c r="C80" s="26" t="s">
        <v>53</v>
      </c>
      <c r="D80" s="76" t="s">
        <v>61</v>
      </c>
      <c r="E80" s="72" t="s">
        <v>29</v>
      </c>
      <c r="F80" s="72">
        <v>1.1200000000000001</v>
      </c>
      <c r="G80" s="77"/>
      <c r="H80" s="72" t="s">
        <v>71</v>
      </c>
      <c r="I80" s="26" t="s">
        <v>29</v>
      </c>
      <c r="J80" s="8" t="s">
        <v>29</v>
      </c>
      <c r="K80" s="68">
        <v>205</v>
      </c>
      <c r="L80" s="170"/>
      <c r="M80" s="171"/>
      <c r="N80" s="9" t="e">
        <f t="shared" si="8"/>
        <v>#DIV/0!</v>
      </c>
      <c r="O80" s="10" t="e">
        <f t="shared" si="7"/>
        <v>#DIV/0!</v>
      </c>
      <c r="P80" s="15" t="e">
        <f t="shared" si="9"/>
        <v>#DIV/0!</v>
      </c>
      <c r="Q80" s="143"/>
      <c r="R80" s="143"/>
      <c r="S80" s="9"/>
    </row>
    <row r="81" spans="1:19">
      <c r="A81" s="25" t="s">
        <v>106</v>
      </c>
      <c r="B81" s="25" t="s">
        <v>107</v>
      </c>
      <c r="C81" s="27" t="s">
        <v>53</v>
      </c>
      <c r="D81" s="76" t="s">
        <v>62</v>
      </c>
      <c r="E81" s="72" t="s">
        <v>29</v>
      </c>
      <c r="F81" s="72">
        <v>1.1200000000000001</v>
      </c>
      <c r="G81" s="77"/>
      <c r="H81" s="72" t="s">
        <v>71</v>
      </c>
      <c r="I81" s="26" t="s">
        <v>29</v>
      </c>
      <c r="J81" s="8" t="s">
        <v>29</v>
      </c>
      <c r="K81" s="68">
        <v>205</v>
      </c>
      <c r="L81" s="170"/>
      <c r="M81" s="171"/>
      <c r="N81" s="9" t="e">
        <f t="shared" si="8"/>
        <v>#DIV/0!</v>
      </c>
      <c r="O81" s="10" t="e">
        <f t="shared" si="7"/>
        <v>#DIV/0!</v>
      </c>
      <c r="P81" s="15" t="e">
        <f t="shared" si="9"/>
        <v>#DIV/0!</v>
      </c>
      <c r="Q81" s="143"/>
      <c r="R81" s="143"/>
      <c r="S81" s="9"/>
    </row>
    <row r="82" spans="1:19">
      <c r="A82" s="25" t="s">
        <v>106</v>
      </c>
      <c r="B82" s="25" t="s">
        <v>107</v>
      </c>
      <c r="C82" s="28" t="s">
        <v>53</v>
      </c>
      <c r="D82" s="76" t="s">
        <v>63</v>
      </c>
      <c r="E82" s="72" t="s">
        <v>29</v>
      </c>
      <c r="F82" s="72">
        <v>1.1200000000000001</v>
      </c>
      <c r="G82" s="77"/>
      <c r="H82" s="72" t="s">
        <v>71</v>
      </c>
      <c r="I82" s="26" t="s">
        <v>29</v>
      </c>
      <c r="J82" s="8" t="s">
        <v>29</v>
      </c>
      <c r="K82" s="68">
        <v>205</v>
      </c>
      <c r="L82" s="170"/>
      <c r="M82" s="171"/>
      <c r="N82" s="9" t="e">
        <f t="shared" si="8"/>
        <v>#DIV/0!</v>
      </c>
      <c r="O82" s="10" t="e">
        <f t="shared" si="7"/>
        <v>#DIV/0!</v>
      </c>
      <c r="P82" s="15" t="e">
        <f t="shared" si="9"/>
        <v>#DIV/0!</v>
      </c>
      <c r="Q82" s="143"/>
      <c r="R82" s="143"/>
      <c r="S82" s="9"/>
    </row>
    <row r="83" spans="1:19">
      <c r="A83" s="25" t="s">
        <v>106</v>
      </c>
      <c r="B83" s="25" t="s">
        <v>107</v>
      </c>
      <c r="C83" s="26" t="s">
        <v>53</v>
      </c>
      <c r="D83" s="76" t="s">
        <v>64</v>
      </c>
      <c r="E83" s="72" t="s">
        <v>29</v>
      </c>
      <c r="F83" s="72">
        <v>1.1200000000000001</v>
      </c>
      <c r="G83" s="80"/>
      <c r="H83" s="72" t="s">
        <v>71</v>
      </c>
      <c r="I83" s="26" t="s">
        <v>29</v>
      </c>
      <c r="J83" s="8" t="s">
        <v>29</v>
      </c>
      <c r="K83" s="68">
        <v>205</v>
      </c>
      <c r="L83" s="170"/>
      <c r="M83" s="171"/>
      <c r="N83" s="9" t="e">
        <f t="shared" si="8"/>
        <v>#DIV/0!</v>
      </c>
      <c r="O83" s="10" t="e">
        <f t="shared" si="7"/>
        <v>#DIV/0!</v>
      </c>
      <c r="P83" s="15" t="e">
        <f t="shared" si="9"/>
        <v>#DIV/0!</v>
      </c>
      <c r="Q83" s="143"/>
      <c r="R83" s="143"/>
      <c r="S83" s="9"/>
    </row>
    <row r="84" spans="1:19">
      <c r="A84" s="25" t="s">
        <v>106</v>
      </c>
      <c r="B84" s="25" t="s">
        <v>107</v>
      </c>
      <c r="C84" s="27" t="s">
        <v>53</v>
      </c>
      <c r="D84" s="76" t="s">
        <v>65</v>
      </c>
      <c r="E84" s="72" t="s">
        <v>29</v>
      </c>
      <c r="F84" s="72">
        <v>1.1200000000000001</v>
      </c>
      <c r="G84" s="77"/>
      <c r="H84" s="72" t="s">
        <v>71</v>
      </c>
      <c r="I84" s="26" t="s">
        <v>29</v>
      </c>
      <c r="J84" s="8" t="s">
        <v>29</v>
      </c>
      <c r="K84" s="68">
        <v>205</v>
      </c>
      <c r="L84" s="170"/>
      <c r="M84" s="171"/>
      <c r="N84" s="9" t="e">
        <f t="shared" si="8"/>
        <v>#DIV/0!</v>
      </c>
      <c r="O84" s="10" t="e">
        <f t="shared" si="7"/>
        <v>#DIV/0!</v>
      </c>
      <c r="P84" s="15" t="e">
        <f t="shared" si="9"/>
        <v>#DIV/0!</v>
      </c>
      <c r="Q84" s="143"/>
      <c r="R84" s="143"/>
      <c r="S84" s="9"/>
    </row>
    <row r="85" spans="1:19">
      <c r="A85" s="25" t="s">
        <v>106</v>
      </c>
      <c r="B85" s="25" t="s">
        <v>107</v>
      </c>
      <c r="C85" s="26" t="s">
        <v>53</v>
      </c>
      <c r="D85" s="76" t="s">
        <v>66</v>
      </c>
      <c r="E85" s="72" t="s">
        <v>29</v>
      </c>
      <c r="F85" s="72">
        <v>1.1200000000000001</v>
      </c>
      <c r="G85" s="80"/>
      <c r="H85" s="72" t="s">
        <v>71</v>
      </c>
      <c r="I85" s="26" t="s">
        <v>29</v>
      </c>
      <c r="J85" s="8" t="s">
        <v>29</v>
      </c>
      <c r="K85" s="68">
        <v>205</v>
      </c>
      <c r="L85" s="170"/>
      <c r="M85" s="171"/>
      <c r="N85" s="9" t="e">
        <f t="shared" si="8"/>
        <v>#DIV/0!</v>
      </c>
      <c r="O85" s="10" t="e">
        <f t="shared" si="7"/>
        <v>#DIV/0!</v>
      </c>
      <c r="P85" s="15" t="e">
        <f t="shared" si="9"/>
        <v>#DIV/0!</v>
      </c>
      <c r="Q85" s="143"/>
      <c r="R85" s="143"/>
      <c r="S85" s="9"/>
    </row>
    <row r="86" spans="1:19">
      <c r="A86" s="25" t="s">
        <v>106</v>
      </c>
      <c r="B86" s="25" t="s">
        <v>107</v>
      </c>
      <c r="C86" s="27" t="s">
        <v>53</v>
      </c>
      <c r="D86" s="76" t="s">
        <v>67</v>
      </c>
      <c r="E86" s="72" t="s">
        <v>169</v>
      </c>
      <c r="F86" s="72">
        <v>12.1</v>
      </c>
      <c r="G86" s="80"/>
      <c r="H86" s="72" t="s">
        <v>17</v>
      </c>
      <c r="I86" s="26" t="s">
        <v>18</v>
      </c>
      <c r="J86" s="8" t="s">
        <v>257</v>
      </c>
      <c r="K86" s="68">
        <v>205</v>
      </c>
      <c r="L86" s="170"/>
      <c r="M86" s="171"/>
      <c r="N86" s="9" t="e">
        <f t="shared" si="8"/>
        <v>#DIV/0!</v>
      </c>
      <c r="O86" s="10" t="e">
        <f t="shared" si="7"/>
        <v>#DIV/0!</v>
      </c>
      <c r="P86" s="15" t="e">
        <f t="shared" si="9"/>
        <v>#DIV/0!</v>
      </c>
      <c r="Q86" s="143"/>
      <c r="R86" s="143"/>
      <c r="S86" s="9"/>
    </row>
    <row r="87" spans="1:19">
      <c r="A87" s="25" t="s">
        <v>106</v>
      </c>
      <c r="B87" s="25" t="s">
        <v>107</v>
      </c>
      <c r="C87" s="28" t="s">
        <v>53</v>
      </c>
      <c r="D87" s="76" t="s">
        <v>69</v>
      </c>
      <c r="E87" s="72" t="s">
        <v>40</v>
      </c>
      <c r="F87" s="72">
        <v>8.32</v>
      </c>
      <c r="G87" s="77"/>
      <c r="H87" s="72" t="s">
        <v>105</v>
      </c>
      <c r="I87" s="26" t="s">
        <v>41</v>
      </c>
      <c r="J87" s="8" t="s">
        <v>41</v>
      </c>
      <c r="K87" s="68">
        <v>164</v>
      </c>
      <c r="L87" s="170"/>
      <c r="M87" s="171"/>
      <c r="N87" s="9" t="e">
        <f t="shared" si="8"/>
        <v>#DIV/0!</v>
      </c>
      <c r="O87" s="10" t="e">
        <f t="shared" si="7"/>
        <v>#DIV/0!</v>
      </c>
      <c r="P87" s="15" t="e">
        <f t="shared" si="9"/>
        <v>#DIV/0!</v>
      </c>
      <c r="Q87" s="143"/>
      <c r="R87" s="143"/>
      <c r="S87" s="9"/>
    </row>
    <row r="88" spans="1:19">
      <c r="A88" s="25" t="s">
        <v>106</v>
      </c>
      <c r="B88" s="25" t="s">
        <v>107</v>
      </c>
      <c r="C88" s="26" t="s">
        <v>53</v>
      </c>
      <c r="D88" s="76" t="s">
        <v>70</v>
      </c>
      <c r="E88" s="72" t="s">
        <v>40</v>
      </c>
      <c r="F88" s="72">
        <v>16.68</v>
      </c>
      <c r="G88" s="77"/>
      <c r="H88" s="72" t="s">
        <v>105</v>
      </c>
      <c r="I88" s="26" t="s">
        <v>41</v>
      </c>
      <c r="J88" s="8" t="s">
        <v>41</v>
      </c>
      <c r="K88" s="68">
        <v>164</v>
      </c>
      <c r="L88" s="170"/>
      <c r="M88" s="171"/>
      <c r="N88" s="9" t="e">
        <f t="shared" si="8"/>
        <v>#DIV/0!</v>
      </c>
      <c r="O88" s="10" t="e">
        <f t="shared" si="7"/>
        <v>#DIV/0!</v>
      </c>
      <c r="P88" s="15" t="e">
        <f t="shared" si="9"/>
        <v>#DIV/0!</v>
      </c>
      <c r="Q88" s="143"/>
      <c r="R88" s="143"/>
      <c r="S88" s="9"/>
    </row>
    <row r="89" spans="1:19">
      <c r="A89" s="25" t="s">
        <v>106</v>
      </c>
      <c r="B89" s="25" t="s">
        <v>107</v>
      </c>
      <c r="C89" s="27" t="s">
        <v>59</v>
      </c>
      <c r="D89" s="76" t="s">
        <v>54</v>
      </c>
      <c r="E89" s="72" t="s">
        <v>169</v>
      </c>
      <c r="F89" s="81">
        <v>11.1</v>
      </c>
      <c r="G89" s="77"/>
      <c r="H89" s="72" t="s">
        <v>17</v>
      </c>
      <c r="I89" s="26" t="s">
        <v>18</v>
      </c>
      <c r="J89" s="8" t="s">
        <v>257</v>
      </c>
      <c r="K89" s="68">
        <v>205</v>
      </c>
      <c r="L89" s="170"/>
      <c r="M89" s="171"/>
      <c r="N89" s="9" t="e">
        <f t="shared" si="8"/>
        <v>#DIV/0!</v>
      </c>
      <c r="O89" s="10" t="e">
        <f t="shared" si="7"/>
        <v>#DIV/0!</v>
      </c>
      <c r="P89" s="15" t="e">
        <f t="shared" si="9"/>
        <v>#DIV/0!</v>
      </c>
      <c r="Q89" s="143"/>
      <c r="R89" s="143"/>
      <c r="S89" s="9"/>
    </row>
    <row r="90" spans="1:19">
      <c r="A90" s="25" t="s">
        <v>106</v>
      </c>
      <c r="B90" s="25" t="s">
        <v>107</v>
      </c>
      <c r="C90" s="26" t="s">
        <v>59</v>
      </c>
      <c r="D90" s="76" t="s">
        <v>55</v>
      </c>
      <c r="E90" s="72" t="s">
        <v>43</v>
      </c>
      <c r="F90" s="72">
        <v>17.670000000000002</v>
      </c>
      <c r="G90" s="77"/>
      <c r="H90" s="72" t="s">
        <v>105</v>
      </c>
      <c r="I90" s="26" t="s">
        <v>18</v>
      </c>
      <c r="J90" s="8" t="s">
        <v>257</v>
      </c>
      <c r="K90" s="68">
        <v>205</v>
      </c>
      <c r="L90" s="170"/>
      <c r="M90" s="171"/>
      <c r="N90" s="9" t="e">
        <f t="shared" si="8"/>
        <v>#DIV/0!</v>
      </c>
      <c r="O90" s="10" t="e">
        <f t="shared" si="7"/>
        <v>#DIV/0!</v>
      </c>
      <c r="P90" s="15" t="e">
        <f t="shared" si="9"/>
        <v>#DIV/0!</v>
      </c>
      <c r="Q90" s="143"/>
      <c r="R90" s="143"/>
      <c r="S90" s="9"/>
    </row>
    <row r="91" spans="1:19">
      <c r="A91" s="25" t="s">
        <v>106</v>
      </c>
      <c r="B91" s="25" t="s">
        <v>107</v>
      </c>
      <c r="C91" s="27" t="s">
        <v>59</v>
      </c>
      <c r="D91" s="76" t="s">
        <v>56</v>
      </c>
      <c r="E91" s="72" t="s">
        <v>25</v>
      </c>
      <c r="F91" s="72">
        <v>47.26</v>
      </c>
      <c r="G91" s="77"/>
      <c r="H91" s="72" t="s">
        <v>21</v>
      </c>
      <c r="I91" s="26" t="s">
        <v>186</v>
      </c>
      <c r="J91" s="8" t="s">
        <v>186</v>
      </c>
      <c r="K91" s="68">
        <v>205</v>
      </c>
      <c r="L91" s="170"/>
      <c r="M91" s="171"/>
      <c r="N91" s="9" t="e">
        <f t="shared" si="8"/>
        <v>#DIV/0!</v>
      </c>
      <c r="O91" s="10" t="e">
        <f t="shared" si="7"/>
        <v>#DIV/0!</v>
      </c>
      <c r="P91" s="15" t="e">
        <f t="shared" si="9"/>
        <v>#DIV/0!</v>
      </c>
      <c r="Q91" s="15"/>
      <c r="R91" s="15"/>
      <c r="S91" s="9"/>
    </row>
    <row r="92" spans="1:19">
      <c r="A92" s="25" t="s">
        <v>106</v>
      </c>
      <c r="B92" s="25" t="s">
        <v>107</v>
      </c>
      <c r="C92" s="26" t="s">
        <v>59</v>
      </c>
      <c r="D92" s="76" t="s">
        <v>57</v>
      </c>
      <c r="E92" s="72" t="s">
        <v>25</v>
      </c>
      <c r="F92" s="72">
        <v>44.5</v>
      </c>
      <c r="G92" s="77"/>
      <c r="H92" s="72" t="s">
        <v>21</v>
      </c>
      <c r="I92" s="26" t="s">
        <v>186</v>
      </c>
      <c r="J92" s="8" t="s">
        <v>186</v>
      </c>
      <c r="K92" s="68">
        <v>205</v>
      </c>
      <c r="L92" s="170"/>
      <c r="M92" s="171"/>
      <c r="N92" s="9" t="e">
        <f t="shared" si="8"/>
        <v>#DIV/0!</v>
      </c>
      <c r="O92" s="10" t="e">
        <f t="shared" si="7"/>
        <v>#DIV/0!</v>
      </c>
      <c r="P92" s="15" t="e">
        <f t="shared" si="9"/>
        <v>#DIV/0!</v>
      </c>
      <c r="Q92" s="15"/>
      <c r="R92" s="15"/>
      <c r="S92" s="9"/>
    </row>
    <row r="93" spans="1:19">
      <c r="A93" s="25" t="s">
        <v>106</v>
      </c>
      <c r="B93" s="25" t="s">
        <v>107</v>
      </c>
      <c r="C93" s="27" t="s">
        <v>59</v>
      </c>
      <c r="D93" s="76" t="s">
        <v>58</v>
      </c>
      <c r="E93" s="72" t="s">
        <v>40</v>
      </c>
      <c r="F93" s="72">
        <v>5.0999999999999996</v>
      </c>
      <c r="G93" s="77"/>
      <c r="H93" s="72" t="s">
        <v>21</v>
      </c>
      <c r="I93" s="26" t="s">
        <v>41</v>
      </c>
      <c r="J93" s="8" t="s">
        <v>41</v>
      </c>
      <c r="K93" s="68">
        <v>164</v>
      </c>
      <c r="L93" s="170"/>
      <c r="M93" s="171"/>
      <c r="N93" s="9" t="e">
        <f t="shared" si="8"/>
        <v>#DIV/0!</v>
      </c>
      <c r="O93" s="10" t="e">
        <f t="shared" si="7"/>
        <v>#DIV/0!</v>
      </c>
      <c r="P93" s="15" t="e">
        <f t="shared" si="9"/>
        <v>#DIV/0!</v>
      </c>
      <c r="Q93" s="15"/>
      <c r="R93" s="15"/>
      <c r="S93" s="9"/>
    </row>
    <row r="94" spans="1:19">
      <c r="A94" s="25" t="s">
        <v>106</v>
      </c>
      <c r="B94" s="25" t="s">
        <v>107</v>
      </c>
      <c r="C94" s="26" t="s">
        <v>59</v>
      </c>
      <c r="D94" s="76" t="s">
        <v>73</v>
      </c>
      <c r="E94" s="72" t="s">
        <v>29</v>
      </c>
      <c r="F94" s="72">
        <v>1.1200000000000001</v>
      </c>
      <c r="G94" s="77"/>
      <c r="H94" s="72" t="s">
        <v>71</v>
      </c>
      <c r="I94" s="26" t="s">
        <v>29</v>
      </c>
      <c r="J94" s="8" t="s">
        <v>29</v>
      </c>
      <c r="K94" s="68">
        <v>205</v>
      </c>
      <c r="L94" s="170"/>
      <c r="M94" s="171"/>
      <c r="N94" s="9" t="e">
        <f t="shared" si="8"/>
        <v>#DIV/0!</v>
      </c>
      <c r="O94" s="10" t="e">
        <f t="shared" si="7"/>
        <v>#DIV/0!</v>
      </c>
      <c r="P94" s="15" t="e">
        <f t="shared" si="9"/>
        <v>#DIV/0!</v>
      </c>
      <c r="Q94" s="143"/>
      <c r="R94" s="143"/>
      <c r="S94" s="9"/>
    </row>
    <row r="95" spans="1:19">
      <c r="A95" s="25" t="s">
        <v>106</v>
      </c>
      <c r="B95" s="25" t="s">
        <v>107</v>
      </c>
      <c r="C95" s="27" t="s">
        <v>59</v>
      </c>
      <c r="D95" s="76" t="s">
        <v>74</v>
      </c>
      <c r="E95" s="72" t="s">
        <v>79</v>
      </c>
      <c r="F95" s="72"/>
      <c r="G95" s="77">
        <v>1.1200000000000001</v>
      </c>
      <c r="H95" s="72" t="s">
        <v>71</v>
      </c>
      <c r="I95" s="26"/>
      <c r="J95" s="8"/>
      <c r="K95" s="68"/>
      <c r="L95" s="74"/>
      <c r="M95" s="59"/>
      <c r="N95" s="147"/>
      <c r="O95" s="148"/>
      <c r="P95" s="143"/>
      <c r="Q95" s="143"/>
      <c r="R95" s="143"/>
      <c r="S95" s="9"/>
    </row>
    <row r="96" spans="1:19" ht="14" thickBot="1">
      <c r="A96" s="82" t="s">
        <v>106</v>
      </c>
      <c r="B96" s="82" t="s">
        <v>107</v>
      </c>
      <c r="C96" s="27" t="s">
        <v>59</v>
      </c>
      <c r="D96" s="95" t="s">
        <v>75</v>
      </c>
      <c r="E96" s="96" t="s">
        <v>29</v>
      </c>
      <c r="F96" s="96">
        <v>1.1200000000000001</v>
      </c>
      <c r="G96" s="97"/>
      <c r="H96" s="96" t="s">
        <v>71</v>
      </c>
      <c r="I96" s="27" t="s">
        <v>29</v>
      </c>
      <c r="J96" s="11" t="s">
        <v>29</v>
      </c>
      <c r="K96" s="85">
        <v>205</v>
      </c>
      <c r="L96" s="170"/>
      <c r="M96" s="171"/>
      <c r="N96" s="12" t="e">
        <f>(F96/L96)*K96</f>
        <v>#DIV/0!</v>
      </c>
      <c r="O96" s="13" t="e">
        <f t="shared" si="7"/>
        <v>#DIV/0!</v>
      </c>
      <c r="P96" s="86" t="e">
        <f>O96/F96</f>
        <v>#DIV/0!</v>
      </c>
      <c r="Q96" s="144"/>
      <c r="R96" s="144"/>
      <c r="S96" s="12"/>
    </row>
    <row r="97" spans="1:19" ht="14" thickBot="1">
      <c r="A97" s="87" t="s">
        <v>106</v>
      </c>
      <c r="B97" s="88" t="s">
        <v>107</v>
      </c>
      <c r="C97" s="89"/>
      <c r="D97" s="89"/>
      <c r="E97" s="89" t="s">
        <v>187</v>
      </c>
      <c r="F97" s="98">
        <f>SUM(F2:F96)</f>
        <v>1589.2399999999984</v>
      </c>
      <c r="G97" s="89"/>
      <c r="H97" s="89"/>
      <c r="I97" s="89"/>
      <c r="J97" s="89"/>
      <c r="K97" s="89"/>
      <c r="L97" s="89"/>
      <c r="M97" s="89"/>
      <c r="N97" s="99" t="e">
        <f>SUM(N3:N96)</f>
        <v>#DIV/0!</v>
      </c>
      <c r="O97" s="100" t="e">
        <f>SUM(O3:O96)</f>
        <v>#DIV/0!</v>
      </c>
      <c r="P97" s="93"/>
      <c r="Q97" s="93"/>
      <c r="R97" s="93"/>
      <c r="S97" s="94"/>
    </row>
  </sheetData>
  <autoFilter ref="A1:S97" xr:uid="{E4A429A2-D383-4CA0-99EC-BE03F54E1E0E}"/>
  <phoneticPr fontId="1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6EFE9-10FA-4AB0-B0DC-22A6806E6229}">
  <sheetPr>
    <tabColor theme="5" tint="0.79998168889431442"/>
  </sheetPr>
  <dimension ref="A1:G11"/>
  <sheetViews>
    <sheetView workbookViewId="0">
      <selection activeCell="D16" sqref="D16"/>
    </sheetView>
  </sheetViews>
  <sheetFormatPr defaultRowHeight="14.5"/>
  <cols>
    <col min="2" max="2" width="17" customWidth="1"/>
    <col min="3" max="3" width="15.453125" customWidth="1"/>
    <col min="4" max="4" width="13.81640625" customWidth="1"/>
    <col min="5" max="5" width="11" customWidth="1"/>
    <col min="6" max="6" width="14.453125" customWidth="1"/>
    <col min="7" max="7" width="16" customWidth="1"/>
  </cols>
  <sheetData>
    <row r="1" spans="1:7" ht="15">
      <c r="A1" s="178" t="s">
        <v>110</v>
      </c>
      <c r="B1" s="179"/>
      <c r="C1" s="179"/>
      <c r="D1" s="179"/>
      <c r="E1" s="179"/>
      <c r="F1" s="179"/>
      <c r="G1" s="179"/>
    </row>
    <row r="2" spans="1:7" ht="59.25" customHeight="1">
      <c r="A2" s="30"/>
      <c r="B2" s="31"/>
      <c r="C2" s="32" t="s">
        <v>111</v>
      </c>
      <c r="D2" s="32" t="s">
        <v>112</v>
      </c>
      <c r="E2" s="32" t="s">
        <v>113</v>
      </c>
      <c r="F2" s="33" t="s">
        <v>114</v>
      </c>
      <c r="G2" s="33" t="s">
        <v>115</v>
      </c>
    </row>
    <row r="3" spans="1:7">
      <c r="A3" s="34">
        <v>1</v>
      </c>
      <c r="B3" s="35" t="s">
        <v>94</v>
      </c>
      <c r="C3" s="36"/>
      <c r="D3" s="36"/>
      <c r="E3" s="37"/>
      <c r="F3" s="37"/>
      <c r="G3" s="38"/>
    </row>
    <row r="4" spans="1:7">
      <c r="A4" s="39"/>
      <c r="B4" s="40" t="s">
        <v>117</v>
      </c>
      <c r="C4" s="41">
        <v>301.77</v>
      </c>
      <c r="D4" s="42">
        <v>3</v>
      </c>
      <c r="E4" s="43"/>
      <c r="F4" s="44">
        <f>C4*E4</f>
        <v>0</v>
      </c>
      <c r="G4" s="45">
        <f>D4*F4</f>
        <v>0</v>
      </c>
    </row>
    <row r="5" spans="1:7" ht="15" thickBot="1">
      <c r="A5" s="39"/>
      <c r="B5" s="40" t="s">
        <v>118</v>
      </c>
      <c r="C5" s="41">
        <v>376.1</v>
      </c>
      <c r="D5" s="42">
        <v>3</v>
      </c>
      <c r="E5" s="43"/>
      <c r="F5" s="44">
        <f t="shared" ref="F5:G5" si="0">C5*E5</f>
        <v>0</v>
      </c>
      <c r="G5" s="45">
        <f t="shared" si="0"/>
        <v>0</v>
      </c>
    </row>
    <row r="6" spans="1:7" ht="15" thickBot="1">
      <c r="A6" s="46"/>
      <c r="B6" s="47" t="s">
        <v>119</v>
      </c>
      <c r="C6" s="48">
        <f>SUM(C4:C5)</f>
        <v>677.87</v>
      </c>
      <c r="D6" s="49"/>
      <c r="E6" s="50"/>
      <c r="F6" s="50">
        <f>F4+F5</f>
        <v>0</v>
      </c>
      <c r="G6" s="50">
        <f>G4+G5</f>
        <v>0</v>
      </c>
    </row>
    <row r="7" spans="1:7">
      <c r="A7" s="34">
        <v>2</v>
      </c>
      <c r="B7" s="51" t="s">
        <v>106</v>
      </c>
      <c r="C7" s="36"/>
      <c r="D7" s="36"/>
      <c r="E7" s="37"/>
      <c r="F7" s="37"/>
      <c r="G7" s="38"/>
    </row>
    <row r="8" spans="1:7">
      <c r="A8" s="39"/>
      <c r="B8" s="40" t="s">
        <v>116</v>
      </c>
      <c r="C8" s="41">
        <v>274.88</v>
      </c>
      <c r="D8" s="42">
        <v>3</v>
      </c>
      <c r="E8" s="52"/>
      <c r="F8" s="44">
        <f>C8*E8</f>
        <v>0</v>
      </c>
      <c r="G8" s="45">
        <f>D8*F8</f>
        <v>0</v>
      </c>
    </row>
    <row r="9" spans="1:7">
      <c r="A9" s="39"/>
      <c r="B9" s="40" t="s">
        <v>117</v>
      </c>
      <c r="C9" s="41">
        <v>274.88</v>
      </c>
      <c r="D9" s="42">
        <v>3</v>
      </c>
      <c r="E9" s="52"/>
      <c r="F9" s="44">
        <f t="shared" ref="F9:G10" si="1">C9*E9</f>
        <v>0</v>
      </c>
      <c r="G9" s="45">
        <f t="shared" si="1"/>
        <v>0</v>
      </c>
    </row>
    <row r="10" spans="1:7" ht="15" thickBot="1">
      <c r="A10" s="39"/>
      <c r="B10" s="40" t="s">
        <v>118</v>
      </c>
      <c r="C10" s="41">
        <v>188</v>
      </c>
      <c r="D10" s="42">
        <v>3</v>
      </c>
      <c r="E10" s="52"/>
      <c r="F10" s="44">
        <f t="shared" si="1"/>
        <v>0</v>
      </c>
      <c r="G10" s="45">
        <f t="shared" si="1"/>
        <v>0</v>
      </c>
    </row>
    <row r="11" spans="1:7" ht="15" thickBot="1">
      <c r="A11" s="53"/>
      <c r="B11" s="54" t="s">
        <v>119</v>
      </c>
      <c r="C11" s="55">
        <f>SUM(C8:C10)</f>
        <v>737.76</v>
      </c>
      <c r="D11" s="56"/>
      <c r="E11" s="57"/>
      <c r="F11" s="58">
        <f>SUM(F8:F10)</f>
        <v>0</v>
      </c>
      <c r="G11" s="58">
        <f>SUM(G8:G10)</f>
        <v>0</v>
      </c>
    </row>
  </sheetData>
  <protectedRanges>
    <protectedRange algorithmName="SHA-512" hashValue="qd/YDRvQnyD0duaZkCyS71woS7GiMIv5aRaoE+NEvMbCmowLU6KhGTvvyWDjPEwAchFIYl72m3Qs/ZecgSGMYA==" saltValue="1q0eLsSE/WzTRBZsQnOIZA==" spinCount="100000" sqref="A3:D11 F3:G11" name="Bereik1"/>
  </protectedRanges>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00C3C-80A7-4597-8AB7-6DE67933D404}">
  <sheetPr>
    <tabColor rgb="FF7030A0"/>
  </sheetPr>
  <dimension ref="A1:E47"/>
  <sheetViews>
    <sheetView workbookViewId="0">
      <selection activeCell="K31" sqref="K31"/>
    </sheetView>
  </sheetViews>
  <sheetFormatPr defaultRowHeight="14.5"/>
  <cols>
    <col min="1" max="1" width="43.1796875" customWidth="1"/>
    <col min="2" max="3" width="27.54296875" customWidth="1"/>
    <col min="4" max="5" width="24.54296875" customWidth="1"/>
  </cols>
  <sheetData>
    <row r="1" spans="1:5" ht="27">
      <c r="A1" s="107" t="s">
        <v>188</v>
      </c>
      <c r="B1" s="108" t="s">
        <v>189</v>
      </c>
      <c r="C1" s="109" t="s">
        <v>190</v>
      </c>
      <c r="D1" s="110" t="s">
        <v>191</v>
      </c>
      <c r="E1" s="111" t="s">
        <v>192</v>
      </c>
    </row>
    <row r="2" spans="1:5">
      <c r="A2" s="101" t="s">
        <v>193</v>
      </c>
      <c r="B2" s="112"/>
      <c r="C2" s="112"/>
      <c r="D2" s="180">
        <f>B2+C2+B3+C3+B4+C4</f>
        <v>0</v>
      </c>
      <c r="E2" s="183">
        <v>4</v>
      </c>
    </row>
    <row r="3" spans="1:5" ht="27">
      <c r="A3" s="101" t="s">
        <v>194</v>
      </c>
      <c r="B3" s="112"/>
      <c r="C3" s="112"/>
      <c r="D3" s="181"/>
      <c r="E3" s="184"/>
    </row>
    <row r="4" spans="1:5">
      <c r="A4" s="101"/>
      <c r="B4" s="113"/>
      <c r="C4" s="113"/>
      <c r="D4" s="182"/>
      <c r="E4" s="185"/>
    </row>
    <row r="5" spans="1:5" ht="27">
      <c r="A5" s="114" t="s">
        <v>195</v>
      </c>
      <c r="B5" s="115" t="s">
        <v>196</v>
      </c>
      <c r="C5" s="108" t="s">
        <v>197</v>
      </c>
      <c r="D5" s="116"/>
      <c r="E5" s="117"/>
    </row>
    <row r="6" spans="1:5">
      <c r="A6" s="101" t="s">
        <v>198</v>
      </c>
      <c r="B6" s="118"/>
      <c r="C6" s="119"/>
      <c r="D6" s="186">
        <f>B6+C6+B7+C7+B8+C8+B9+C9+B10+C10+B11+C11+B12+C12</f>
        <v>0</v>
      </c>
      <c r="E6" s="183">
        <v>8</v>
      </c>
    </row>
    <row r="7" spans="1:5">
      <c r="A7" s="102" t="s">
        <v>199</v>
      </c>
      <c r="B7" s="118"/>
      <c r="C7" s="119"/>
      <c r="D7" s="181"/>
      <c r="E7" s="184"/>
    </row>
    <row r="8" spans="1:5">
      <c r="A8" s="101" t="s">
        <v>200</v>
      </c>
      <c r="B8" s="118"/>
      <c r="C8" s="119"/>
      <c r="D8" s="181"/>
      <c r="E8" s="184"/>
    </row>
    <row r="9" spans="1:5">
      <c r="A9" s="101" t="s">
        <v>201</v>
      </c>
      <c r="B9" s="118"/>
      <c r="C9" s="119"/>
      <c r="D9" s="181"/>
      <c r="E9" s="184"/>
    </row>
    <row r="10" spans="1:5">
      <c r="A10" s="101" t="s">
        <v>202</v>
      </c>
      <c r="B10" s="118"/>
      <c r="C10" s="118"/>
      <c r="D10" s="181"/>
      <c r="E10" s="184"/>
    </row>
    <row r="11" spans="1:5">
      <c r="A11" s="101" t="s">
        <v>235</v>
      </c>
      <c r="B11" s="118"/>
      <c r="C11" s="118"/>
      <c r="D11" s="181"/>
      <c r="E11" s="184"/>
    </row>
    <row r="12" spans="1:5">
      <c r="A12" s="101" t="s">
        <v>236</v>
      </c>
      <c r="B12" s="118"/>
      <c r="C12" s="118"/>
      <c r="D12" s="181"/>
      <c r="E12" s="184"/>
    </row>
    <row r="13" spans="1:5">
      <c r="A13" s="101"/>
      <c r="B13" s="120"/>
      <c r="C13" s="121"/>
      <c r="D13" s="182"/>
      <c r="E13" s="185"/>
    </row>
    <row r="14" spans="1:5" ht="27">
      <c r="A14" s="114" t="s">
        <v>203</v>
      </c>
      <c r="B14" s="115" t="s">
        <v>196</v>
      </c>
      <c r="C14" s="122" t="s">
        <v>204</v>
      </c>
      <c r="D14" s="116"/>
      <c r="E14" s="117"/>
    </row>
    <row r="15" spans="1:5">
      <c r="A15" s="101" t="s">
        <v>205</v>
      </c>
      <c r="B15" s="119"/>
      <c r="C15" s="118"/>
      <c r="D15" s="186">
        <f>B15+C15+B16+C16+B17+C17</f>
        <v>0</v>
      </c>
      <c r="E15" s="183">
        <v>2</v>
      </c>
    </row>
    <row r="16" spans="1:5">
      <c r="A16" s="102" t="s">
        <v>199</v>
      </c>
      <c r="B16" s="119"/>
      <c r="C16" s="118"/>
      <c r="D16" s="181"/>
      <c r="E16" s="184"/>
    </row>
    <row r="17" spans="1:5">
      <c r="A17" s="101" t="s">
        <v>202</v>
      </c>
      <c r="B17" s="119"/>
      <c r="C17" s="119"/>
      <c r="D17" s="181"/>
      <c r="E17" s="184"/>
    </row>
    <row r="18" spans="1:5">
      <c r="A18" s="101"/>
      <c r="B18" s="123"/>
      <c r="C18" s="142"/>
      <c r="D18" s="181"/>
      <c r="E18" s="185"/>
    </row>
    <row r="19" spans="1:5">
      <c r="A19" s="114" t="s">
        <v>206</v>
      </c>
      <c r="B19" s="108" t="s">
        <v>207</v>
      </c>
      <c r="C19" s="122" t="s">
        <v>208</v>
      </c>
      <c r="D19" s="116"/>
      <c r="E19" s="117"/>
    </row>
    <row r="20" spans="1:5">
      <c r="A20" s="102" t="s">
        <v>209</v>
      </c>
      <c r="B20" s="119"/>
      <c r="C20" s="119"/>
      <c r="D20" s="186">
        <f>B20+C20+B21+C21+B22+C22</f>
        <v>0</v>
      </c>
      <c r="E20" s="183">
        <v>2</v>
      </c>
    </row>
    <row r="21" spans="1:5">
      <c r="A21" s="102" t="s">
        <v>199</v>
      </c>
      <c r="B21" s="119"/>
      <c r="C21" s="119"/>
      <c r="D21" s="181"/>
      <c r="E21" s="184"/>
    </row>
    <row r="22" spans="1:5">
      <c r="A22" s="101" t="s">
        <v>202</v>
      </c>
      <c r="B22" s="119"/>
      <c r="C22" s="119"/>
      <c r="D22" s="181"/>
      <c r="E22" s="184"/>
    </row>
    <row r="23" spans="1:5">
      <c r="A23" s="101"/>
      <c r="B23" s="121"/>
      <c r="C23" s="142"/>
      <c r="D23" s="181"/>
      <c r="E23" s="185"/>
    </row>
    <row r="24" spans="1:5" ht="27">
      <c r="A24" s="114" t="s">
        <v>210</v>
      </c>
      <c r="B24" s="115" t="s">
        <v>211</v>
      </c>
      <c r="C24" s="108"/>
      <c r="D24" s="124"/>
      <c r="E24" s="125"/>
    </row>
    <row r="25" spans="1:5" ht="27">
      <c r="A25" s="101" t="s">
        <v>234</v>
      </c>
      <c r="B25" s="119"/>
      <c r="C25" s="126"/>
      <c r="D25" s="127">
        <f>B25</f>
        <v>0</v>
      </c>
      <c r="E25" s="103">
        <v>4</v>
      </c>
    </row>
    <row r="26" spans="1:5">
      <c r="A26" s="114" t="s">
        <v>212</v>
      </c>
      <c r="B26" s="115" t="s">
        <v>196</v>
      </c>
      <c r="C26" s="108" t="s">
        <v>213</v>
      </c>
      <c r="D26" s="128"/>
      <c r="E26" s="129"/>
    </row>
    <row r="27" spans="1:5">
      <c r="A27" s="101" t="s">
        <v>214</v>
      </c>
      <c r="B27" s="119"/>
      <c r="C27" s="119"/>
      <c r="D27" s="130">
        <f>B27+C27</f>
        <v>0</v>
      </c>
      <c r="E27" s="104">
        <v>6</v>
      </c>
    </row>
    <row r="28" spans="1:5">
      <c r="A28" s="114" t="s">
        <v>215</v>
      </c>
      <c r="B28" s="115" t="s">
        <v>216</v>
      </c>
      <c r="C28" s="131"/>
      <c r="D28" s="109"/>
      <c r="E28" s="132"/>
    </row>
    <row r="29" spans="1:5">
      <c r="A29" s="105" t="s">
        <v>217</v>
      </c>
      <c r="B29" s="119"/>
      <c r="C29" s="133"/>
      <c r="D29" s="186">
        <f>B29+B30+B31+B32</f>
        <v>0</v>
      </c>
      <c r="E29" s="183">
        <v>4</v>
      </c>
    </row>
    <row r="30" spans="1:5">
      <c r="A30" s="106" t="s">
        <v>218</v>
      </c>
      <c r="B30" s="119"/>
      <c r="C30" s="133"/>
      <c r="D30" s="181"/>
      <c r="E30" s="184"/>
    </row>
    <row r="31" spans="1:5">
      <c r="A31" s="101" t="s">
        <v>219</v>
      </c>
      <c r="B31" s="119"/>
      <c r="C31" s="134"/>
      <c r="D31" s="181"/>
      <c r="E31" s="184"/>
    </row>
    <row r="32" spans="1:5">
      <c r="A32" s="101" t="s">
        <v>220</v>
      </c>
      <c r="B32" s="119"/>
      <c r="C32" s="134"/>
      <c r="D32" s="181"/>
      <c r="E32" s="184"/>
    </row>
    <row r="33" spans="1:5">
      <c r="A33" s="101"/>
      <c r="B33" s="120"/>
      <c r="C33" s="134"/>
      <c r="D33" s="181"/>
      <c r="E33" s="185"/>
    </row>
    <row r="34" spans="1:5">
      <c r="A34" s="114" t="s">
        <v>221</v>
      </c>
      <c r="B34" s="108" t="s">
        <v>222</v>
      </c>
      <c r="C34" s="122" t="s">
        <v>223</v>
      </c>
      <c r="D34" s="109"/>
      <c r="E34" s="132"/>
    </row>
    <row r="35" spans="1:5">
      <c r="A35" s="101" t="s">
        <v>224</v>
      </c>
      <c r="B35" s="119"/>
      <c r="C35" s="119"/>
      <c r="D35" s="130">
        <f>B35+C35</f>
        <v>0</v>
      </c>
      <c r="E35" s="104">
        <v>2</v>
      </c>
    </row>
    <row r="36" spans="1:5">
      <c r="A36" s="114" t="s">
        <v>225</v>
      </c>
      <c r="B36" s="108" t="s">
        <v>226</v>
      </c>
      <c r="C36" s="135"/>
      <c r="D36" s="116"/>
      <c r="E36" s="117"/>
    </row>
    <row r="37" spans="1:5">
      <c r="A37" s="101" t="s">
        <v>227</v>
      </c>
      <c r="B37" s="119"/>
      <c r="C37" s="187"/>
      <c r="D37" s="186">
        <f>B37+B38+B39</f>
        <v>0</v>
      </c>
      <c r="E37" s="183">
        <v>4</v>
      </c>
    </row>
    <row r="38" spans="1:5">
      <c r="A38" s="102" t="s">
        <v>228</v>
      </c>
      <c r="B38" s="119"/>
      <c r="C38" s="187"/>
      <c r="D38" s="181"/>
      <c r="E38" s="184"/>
    </row>
    <row r="39" spans="1:5">
      <c r="A39" s="101" t="s">
        <v>229</v>
      </c>
      <c r="B39" s="119"/>
      <c r="C39" s="188"/>
      <c r="D39" s="181"/>
      <c r="E39" s="184"/>
    </row>
    <row r="40" spans="1:5">
      <c r="A40" s="101"/>
      <c r="B40" s="121"/>
      <c r="C40" s="136"/>
      <c r="D40" s="181"/>
      <c r="E40" s="185"/>
    </row>
    <row r="41" spans="1:5" ht="27">
      <c r="A41" s="114" t="s">
        <v>230</v>
      </c>
      <c r="B41" s="108" t="s">
        <v>231</v>
      </c>
      <c r="C41" s="135"/>
      <c r="D41" s="116"/>
      <c r="E41" s="117"/>
    </row>
    <row r="42" spans="1:5">
      <c r="A42" s="101" t="s">
        <v>10</v>
      </c>
      <c r="B42" s="119"/>
      <c r="C42" s="137"/>
      <c r="D42" s="130">
        <f>B42</f>
        <v>0</v>
      </c>
      <c r="E42" s="104">
        <v>6</v>
      </c>
    </row>
    <row r="43" spans="1:5" ht="27">
      <c r="A43" s="114" t="s">
        <v>232</v>
      </c>
      <c r="B43" s="108" t="s">
        <v>231</v>
      </c>
      <c r="C43" s="135"/>
      <c r="D43" s="116"/>
      <c r="E43" s="117"/>
    </row>
    <row r="44" spans="1:5">
      <c r="A44" s="101" t="s">
        <v>10</v>
      </c>
      <c r="B44" s="119"/>
      <c r="C44" s="137"/>
      <c r="D44" s="130">
        <f>B44</f>
        <v>0</v>
      </c>
      <c r="E44" s="104">
        <v>4</v>
      </c>
    </row>
    <row r="45" spans="1:5">
      <c r="A45" s="114" t="s">
        <v>233</v>
      </c>
      <c r="B45" s="108" t="s">
        <v>231</v>
      </c>
      <c r="C45" s="135"/>
      <c r="D45" s="116"/>
      <c r="E45" s="117"/>
    </row>
    <row r="46" spans="1:5">
      <c r="A46" s="101" t="s">
        <v>10</v>
      </c>
      <c r="B46" s="119"/>
      <c r="C46" s="137"/>
      <c r="D46" s="130">
        <f>B46</f>
        <v>0</v>
      </c>
      <c r="E46" s="104">
        <v>2</v>
      </c>
    </row>
    <row r="47" spans="1:5">
      <c r="A47" s="138" t="s">
        <v>191</v>
      </c>
      <c r="B47" s="139"/>
      <c r="C47" s="139"/>
      <c r="D47" s="140"/>
      <c r="E47" s="141">
        <f>SUM(E2+E6+E15+E20+E25+E27+E29+E35+E37+E42+E44+E46)</f>
        <v>48</v>
      </c>
    </row>
  </sheetData>
  <mergeCells count="13">
    <mergeCell ref="D20:D23"/>
    <mergeCell ref="E20:E23"/>
    <mergeCell ref="D29:D33"/>
    <mergeCell ref="E29:E33"/>
    <mergeCell ref="C37:C39"/>
    <mergeCell ref="D37:D40"/>
    <mergeCell ref="E37:E40"/>
    <mergeCell ref="D2:D4"/>
    <mergeCell ref="E2:E4"/>
    <mergeCell ref="D6:D13"/>
    <mergeCell ref="E6:E13"/>
    <mergeCell ref="D15:D18"/>
    <mergeCell ref="E15:E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1190bbdb33cf0d5012039d0adaae4ea5">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cb63f9523c4bf59313dbd5cde1c9956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FEB39B-1A4D-4033-8BBC-A94E11A882FC}">
  <ds:schemaRefs>
    <ds:schemaRef ds:uri="http://schemas.microsoft.com/sharepoint/v3/contenttype/forms"/>
  </ds:schemaRefs>
</ds:datastoreItem>
</file>

<file path=customXml/itemProps2.xml><?xml version="1.0" encoding="utf-8"?>
<ds:datastoreItem xmlns:ds="http://schemas.openxmlformats.org/officeDocument/2006/customXml" ds:itemID="{261C8C28-99EC-461B-BE18-4B2B58DB782E}">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E9DDA645-8648-441B-B49C-2E3A4276F7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Instructieblad</vt:lpstr>
      <vt:lpstr>Totalen</vt:lpstr>
      <vt:lpstr>Kantoor SWVZHW</vt:lpstr>
      <vt:lpstr>OPDC</vt:lpstr>
      <vt:lpstr>Glasstaat</vt:lpstr>
      <vt:lpstr>Regie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2023-02-06T10:56:51Z</dcterms:created>
  <dcterms:modified xsi:type="dcterms:W3CDTF">2024-04-12T06:57:19Z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Order">
    <vt:r8>6432600</vt:r8>
  </property>
  <property fmtid="{D5CDD505-2E9C-101B-9397-08002B2CF9AE}" pid="4" name="MediaServiceImageTags">
    <vt:lpwstr/>
  </property>
</Properties>
</file>