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lumconline.sharepoint.com/sites/TeamsFBProjectleiderspool/Gedeelde documenten/5. Sjaak/2. EA Afvalbeheer/7. Nota van inlichtingen/NvI 1/"/>
    </mc:Choice>
  </mc:AlternateContent>
  <xr:revisionPtr revIDLastSave="653" documentId="8_{560253B1-9ACB-444B-AF30-6BB62A4ED364}" xr6:coauthVersionLast="47" xr6:coauthVersionMax="47" xr10:uidLastSave="{E81C08C2-E11A-46CC-8063-6F3B16D5CA25}"/>
  <bookViews>
    <workbookView xWindow="-120" yWindow="-120" windowWidth="29040" windowHeight="15840" activeTab="1" xr2:uid="{00000000-000D-0000-FFFF-FFFF00000000}"/>
  </bookViews>
  <sheets>
    <sheet name="Invul instructie" sheetId="3" r:id="rId1"/>
    <sheet name="Prijzenblad Afvalbeheer" sheetId="2" r:id="rId2"/>
    <sheet name="Alternatieve verwerkin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2" l="1"/>
  <c r="P23" i="2"/>
  <c r="P24" i="2"/>
  <c r="M24" i="2"/>
  <c r="M23" i="2"/>
  <c r="M19" i="2"/>
  <c r="M27" i="2"/>
  <c r="M28" i="2"/>
  <c r="G73" i="2"/>
  <c r="D73" i="2"/>
  <c r="I7" i="2" l="1"/>
  <c r="I63" i="2"/>
  <c r="I32" i="2"/>
  <c r="F32" i="2"/>
  <c r="M35" i="2"/>
  <c r="P35" i="2" s="1"/>
  <c r="F6" i="2"/>
  <c r="I6" i="2"/>
  <c r="M21" i="2"/>
  <c r="P21" i="2" s="1"/>
  <c r="M22" i="2"/>
  <c r="P22" i="2" s="1"/>
  <c r="M25" i="2"/>
  <c r="P25" i="2" s="1"/>
  <c r="M26" i="2"/>
  <c r="P26" i="2" s="1"/>
  <c r="M20" i="2"/>
  <c r="P20" i="2" s="1"/>
  <c r="M36" i="2"/>
  <c r="P36" i="2" s="1"/>
  <c r="P32" i="2" l="1"/>
  <c r="P6" i="2"/>
  <c r="I31" i="2" l="1"/>
  <c r="D63" i="2"/>
  <c r="F63" i="2" s="1"/>
  <c r="P63" i="2" s="1"/>
  <c r="M69" i="2"/>
  <c r="P69" i="2" s="1"/>
  <c r="M37" i="2"/>
  <c r="P37" i="2" s="1"/>
  <c r="M38" i="2"/>
  <c r="P38" i="2" s="1"/>
  <c r="M39" i="2"/>
  <c r="P39" i="2" s="1"/>
  <c r="F40" i="2" l="1"/>
  <c r="F7" i="2"/>
  <c r="I8" i="2"/>
  <c r="I9" i="2"/>
  <c r="I10" i="2"/>
  <c r="I11" i="2"/>
  <c r="I12" i="2"/>
  <c r="I13" i="2"/>
  <c r="I14" i="2"/>
  <c r="I15" i="2"/>
  <c r="I16" i="2"/>
  <c r="F8" i="2"/>
  <c r="F9" i="2"/>
  <c r="F10" i="2"/>
  <c r="F11" i="2"/>
  <c r="F12" i="2"/>
  <c r="F13" i="2"/>
  <c r="F14" i="2"/>
  <c r="F15" i="2"/>
  <c r="F16" i="2"/>
  <c r="F17" i="2"/>
  <c r="M71" i="2"/>
  <c r="M75" i="2"/>
  <c r="P75" i="2" s="1"/>
  <c r="P71" i="2" l="1"/>
  <c r="I42" i="2"/>
  <c r="I65" i="2"/>
  <c r="F65" i="2"/>
  <c r="I40" i="2"/>
  <c r="P40" i="2" s="1"/>
  <c r="P65" i="2" l="1"/>
  <c r="D89" i="2"/>
  <c r="D88" i="2"/>
  <c r="G77" i="2" l="1"/>
  <c r="I17" i="2"/>
  <c r="D77" i="2"/>
  <c r="I72" i="2"/>
  <c r="D93" i="2"/>
  <c r="I28" i="2" l="1"/>
  <c r="M29" i="2"/>
  <c r="P29" i="2" s="1"/>
  <c r="M70" i="2"/>
  <c r="P70" i="2" s="1"/>
  <c r="P28" i="2" l="1"/>
  <c r="F72" i="2"/>
  <c r="P72" i="2" s="1"/>
  <c r="I67" i="2"/>
  <c r="P67" i="2" s="1"/>
  <c r="I43" i="2"/>
  <c r="I44" i="2"/>
  <c r="I45" i="2"/>
  <c r="I46" i="2"/>
  <c r="I47" i="2"/>
  <c r="I48" i="2"/>
  <c r="I49" i="2"/>
  <c r="I50" i="2"/>
  <c r="I51" i="2"/>
  <c r="I52" i="2"/>
  <c r="I53" i="2"/>
  <c r="I54" i="2"/>
  <c r="I55" i="2"/>
  <c r="I56" i="2"/>
  <c r="I57" i="2"/>
  <c r="I58" i="2"/>
  <c r="I59" i="2"/>
  <c r="I60" i="2"/>
  <c r="I61" i="2"/>
  <c r="I62" i="2"/>
  <c r="I64" i="2"/>
  <c r="I30" i="2"/>
  <c r="I5" i="2"/>
  <c r="P7" i="2" l="1"/>
  <c r="F31" i="2"/>
  <c r="P31" i="2" s="1"/>
  <c r="F5" i="2"/>
  <c r="P5" i="2" s="1"/>
  <c r="P16" i="2" l="1"/>
  <c r="F59" i="2"/>
  <c r="P59" i="2" s="1"/>
  <c r="P12" i="2" l="1"/>
  <c r="P13" i="2"/>
  <c r="P11" i="2"/>
  <c r="F60" i="2"/>
  <c r="P60" i="2" s="1"/>
  <c r="F43" i="2" l="1"/>
  <c r="P43" i="2" s="1"/>
  <c r="F55" i="2"/>
  <c r="P55" i="2" s="1"/>
  <c r="F54" i="2"/>
  <c r="P54" i="2" s="1"/>
  <c r="P17" i="2"/>
  <c r="F42" i="2" l="1"/>
  <c r="P42" i="2" s="1"/>
  <c r="F30" i="2" l="1"/>
  <c r="P30" i="2" s="1"/>
  <c r="F44" i="2"/>
  <c r="P44" i="2" s="1"/>
  <c r="F45" i="2"/>
  <c r="P45" i="2" s="1"/>
  <c r="F46" i="2"/>
  <c r="P46" i="2" s="1"/>
  <c r="F47" i="2"/>
  <c r="P47" i="2" s="1"/>
  <c r="F48" i="2"/>
  <c r="P48" i="2" s="1"/>
  <c r="F49" i="2"/>
  <c r="P49" i="2" s="1"/>
  <c r="F50" i="2"/>
  <c r="P50" i="2" s="1"/>
  <c r="F51" i="2"/>
  <c r="P51" i="2" s="1"/>
  <c r="F52" i="2"/>
  <c r="P52" i="2" s="1"/>
  <c r="F53" i="2"/>
  <c r="P53" i="2" s="1"/>
  <c r="F56" i="2"/>
  <c r="P56" i="2" s="1"/>
  <c r="F57" i="2"/>
  <c r="P57" i="2" s="1"/>
  <c r="F58" i="2"/>
  <c r="P58" i="2" s="1"/>
  <c r="F61" i="2"/>
  <c r="P61" i="2" s="1"/>
  <c r="F62" i="2"/>
  <c r="P62" i="2" s="1"/>
  <c r="F64" i="2"/>
  <c r="P64" i="2" s="1"/>
  <c r="P8" i="2"/>
  <c r="P9" i="2"/>
  <c r="P10" i="2"/>
  <c r="P15" i="2"/>
  <c r="I77" i="2" l="1"/>
  <c r="M77" i="2" l="1"/>
  <c r="P14" i="2"/>
  <c r="P77" i="2" s="1"/>
  <c r="D96" i="2" s="1"/>
  <c r="F77" i="2" l="1"/>
</calcChain>
</file>

<file path=xl/sharedStrings.xml><?xml version="1.0" encoding="utf-8"?>
<sst xmlns="http://schemas.openxmlformats.org/spreadsheetml/2006/main" count="152" uniqueCount="138">
  <si>
    <t>Verwerking</t>
  </si>
  <si>
    <t>Overig (huur, schoonmaak, etc)</t>
  </si>
  <si>
    <t>Totaal</t>
  </si>
  <si>
    <t xml:space="preserve">Tonnage </t>
  </si>
  <si>
    <t>prijs p.ton</t>
  </si>
  <si>
    <t>Kosten</t>
  </si>
  <si>
    <t xml:space="preserve">Ritten </t>
  </si>
  <si>
    <t>prijs p. rit</t>
  </si>
  <si>
    <t>eenh maat</t>
  </si>
  <si>
    <t>Bedrijfsafval</t>
  </si>
  <si>
    <t>Swill</t>
  </si>
  <si>
    <t>Groen / tuinafval</t>
  </si>
  <si>
    <t>Frituurvet</t>
  </si>
  <si>
    <t>liter</t>
  </si>
  <si>
    <t>Harde kunststoffen</t>
  </si>
  <si>
    <t>PP Non Woven</t>
  </si>
  <si>
    <t>EPS</t>
  </si>
  <si>
    <t>Bouw &amp; sloopafval</t>
  </si>
  <si>
    <t>m2</t>
  </si>
  <si>
    <t>Hout B</t>
  </si>
  <si>
    <t>Electronica</t>
  </si>
  <si>
    <t>Flessenglas (bont)</t>
  </si>
  <si>
    <t>Papier en karton</t>
  </si>
  <si>
    <t>Vertrouwelijk papier</t>
  </si>
  <si>
    <t>Gevaarlijk afval</t>
  </si>
  <si>
    <t>Beddingafval</t>
  </si>
  <si>
    <t>Inzameling Afgewerkte olie, categorie</t>
  </si>
  <si>
    <t>Inzameling Ammonia</t>
  </si>
  <si>
    <t>Inzameling Anorganisch zuur, kv per kg</t>
  </si>
  <si>
    <t>Inzameling Anorganische loog, organisch</t>
  </si>
  <si>
    <t>Inzameling Artikelen verontreinigd,</t>
  </si>
  <si>
    <t>Inzameling Batterijen &lt; 3 kg/stuk per kg</t>
  </si>
  <si>
    <t>Inzameling Chloorbleekloog per kg</t>
  </si>
  <si>
    <t>Inzameling Fixeer, kv per kg</t>
  </si>
  <si>
    <t>Inzameling Halogeenrijke organische</t>
  </si>
  <si>
    <t>Inzameling koel- en vriesapparatuur per</t>
  </si>
  <si>
    <t>Inzameling Kwikhoudende voorwerpen per</t>
  </si>
  <si>
    <t>Inzameling Laboratorium chemicalien cat</t>
  </si>
  <si>
    <t>Inzameling Loodschorten</t>
  </si>
  <si>
    <t>Inzameling Lijm/hars/kit vast/past. (kvp)</t>
  </si>
  <si>
    <t>Inzameling Medicijnen en cosmetica per</t>
  </si>
  <si>
    <t>Inzameling Ontwikkelaar film,kv per kg</t>
  </si>
  <si>
    <t>Inzameling Oplosmiddel, kv per kg</t>
  </si>
  <si>
    <t>Inzameling Oplosmiddelen halogeenarm (kvp)</t>
  </si>
  <si>
    <t>Inzameling Opruimafv/filter met chem.rest</t>
  </si>
  <si>
    <t>Inzameling TL-buizen per kg</t>
  </si>
  <si>
    <t>Inzameling Vervuilde artikelen,</t>
  </si>
  <si>
    <t>Inzameling Waterstofperoxide + 5% perazijnzuur</t>
  </si>
  <si>
    <t>Transport gevaarlijk afval</t>
  </si>
  <si>
    <t>Leveren Autoclaveer deksel</t>
  </si>
  <si>
    <t>Specifiek Ziekenhuisafval</t>
  </si>
  <si>
    <t>Leveren 30 ltr SZA-vat blauw vlak deksel UN3291</t>
  </si>
  <si>
    <t>Leveren 50 ltr SZA-vat blauw vlak deksel UN3291</t>
  </si>
  <si>
    <t>Exclusief BTW</t>
  </si>
  <si>
    <t>Naam</t>
  </si>
  <si>
    <t>Functie</t>
  </si>
  <si>
    <t>Datum</t>
  </si>
  <si>
    <t>Handtekening</t>
  </si>
  <si>
    <t>Instructie en uitleg, Prijzenblad</t>
  </si>
  <si>
    <t>U kunt 2 cijfers achter de komma gebruiken.</t>
  </si>
  <si>
    <t xml:space="preserve">Alle tarieven in de prijslijst worden exclusief BTW ingevuld. </t>
  </si>
  <si>
    <r>
      <t>Het Ingevulde prijzenblad dient u in</t>
    </r>
    <r>
      <rPr>
        <b/>
        <sz val="11"/>
        <rFont val="Calibri"/>
        <family val="2"/>
        <scheme val="minor"/>
      </rPr>
      <t xml:space="preserve"> Excel-format en in PDF-format</t>
    </r>
    <r>
      <rPr>
        <sz val="11"/>
        <rFont val="Calibri"/>
        <family val="2"/>
        <scheme val="minor"/>
      </rPr>
      <t>, via TenderNed te uploaden</t>
    </r>
  </si>
  <si>
    <t>Definitie: Conform PVE Afvalbeheer</t>
  </si>
  <si>
    <t>Bijlage 3 Prijzenblad - EA Afvalbeheer F-EU-23-01</t>
  </si>
  <si>
    <t>Inschrijver dient hier de meerkosten op te geven voor de alternatieve verwerking van afvalstromen waarop dit van toepassing kan zijn.</t>
  </si>
  <si>
    <t xml:space="preserve">Wijzigingen van de lay-out en de gebruikte formules in dit prijzenblad zijn niet toegestaan. Uitgezonderd is het tabblad "Alternatieve verwerking". Inschrijver mag de lay-out aanvullen om kosten te specificeren. </t>
  </si>
  <si>
    <t xml:space="preserve">De opmaak van dit tabblad mag door Inschrijver worden aangepast. </t>
  </si>
  <si>
    <t xml:space="preserve">Boete </t>
  </si>
  <si>
    <t>Kosten per tonnage alternatieve verwerking
(excl. BTW)</t>
  </si>
  <si>
    <t>Toelichting tabblad Alternatieve verwerking</t>
  </si>
  <si>
    <t>De opgegeven meerkosten door Inschrijver maken geen onderdeel uit van de Inschrijfprijs</t>
  </si>
  <si>
    <t>Type afvalstroom</t>
  </si>
  <si>
    <t>Totaal Afvalstromen</t>
  </si>
  <si>
    <t>SZA afval</t>
  </si>
  <si>
    <t xml:space="preserve">Te leveren producten </t>
  </si>
  <si>
    <t>Dekselvat 60L PL spanring UN</t>
  </si>
  <si>
    <t>Dekselvat 200L MT UN</t>
  </si>
  <si>
    <t>B</t>
  </si>
  <si>
    <t>Leveren Curtec Dekselvat 6L PL, Xkeur</t>
  </si>
  <si>
    <t>Leveren dekselvat 200L PL spanring UN (Omverpakking SZA vat)</t>
  </si>
  <si>
    <t>Leveren Can 10L UN</t>
  </si>
  <si>
    <t>Aantals</t>
  </si>
  <si>
    <t>Reinigen container (perscontainers)</t>
  </si>
  <si>
    <t>SZA Servicekosten (tbv ontsmetten/handeling)</t>
  </si>
  <si>
    <t>Totaal leveringen</t>
  </si>
  <si>
    <t>Invullen kolom D - H - M - waar een getal bij staat hetzij van de tonnages, hetzij van de ritten hetzij van overig of in een combinatievorm. In de (geel) gearceerde vakken (cellen).</t>
  </si>
  <si>
    <t>Jaarlijkse opdrachtwaarde leveringen</t>
  </si>
  <si>
    <t>Inschrijfprijs</t>
  </si>
  <si>
    <t>C</t>
  </si>
  <si>
    <t xml:space="preserve">De aantallen zijn gebaseerd op jaarbasis en kunnen geen rechten aan worden ontleent. </t>
  </si>
  <si>
    <t xml:space="preserve">Over de opgegeven prijzen en opslagpercentages in deze prijslijst worden geen extra toeslagen meer gerekend. Opdrachtnemer biedt een all-in tarief. Dit omvat alle kosten om de opdracht naar behoren uit te voeren. Het is niet toegestaan om andere kosten op te voeren. </t>
  </si>
  <si>
    <t xml:space="preserve">PBD </t>
  </si>
  <si>
    <t>A</t>
  </si>
  <si>
    <r>
      <t>Bijlage 3 Prijzenblad - EA Afvalbeheer F-EU-23-01</t>
    </r>
    <r>
      <rPr>
        <sz val="18"/>
        <color rgb="FFFF0000"/>
        <rFont val="Calibri"/>
        <family val="2"/>
        <scheme val="minor"/>
      </rPr>
      <t>_incl NvI 1</t>
    </r>
  </si>
  <si>
    <r>
      <t>Het</t>
    </r>
    <r>
      <rPr>
        <sz val="11"/>
        <rFont val="Calibri"/>
        <family val="2"/>
        <scheme val="minor"/>
      </rPr>
      <t xml:space="preserve"> opslagpercentage</t>
    </r>
    <r>
      <rPr>
        <sz val="11"/>
        <color theme="1"/>
        <rFont val="Calibri"/>
        <family val="2"/>
        <scheme val="minor"/>
      </rPr>
      <t xml:space="preserve"> (cel D</t>
    </r>
    <r>
      <rPr>
        <sz val="11"/>
        <color rgb="FFFF0000"/>
        <rFont val="Calibri"/>
        <family val="2"/>
        <scheme val="minor"/>
      </rPr>
      <t>71</t>
    </r>
    <r>
      <rPr>
        <sz val="11"/>
        <color theme="1"/>
        <rFont val="Calibri"/>
        <family val="2"/>
        <scheme val="minor"/>
      </rPr>
      <t xml:space="preserve"> </t>
    </r>
    <r>
      <rPr>
        <strike/>
        <sz val="11"/>
        <color theme="1"/>
        <rFont val="Calibri"/>
        <family val="2"/>
        <scheme val="minor"/>
      </rPr>
      <t>D81</t>
    </r>
    <r>
      <rPr>
        <sz val="11"/>
        <color theme="1"/>
        <rFont val="Calibri"/>
        <family val="2"/>
        <scheme val="minor"/>
      </rPr>
      <t>) van Opdrachtnemer is de opslag% bovenop de inkoopprijs. Inclusief de verrekening van eventuele bonus en/of kickback-fees afspraken.</t>
    </r>
  </si>
  <si>
    <r>
      <t xml:space="preserve">Inkoopprijs+
</t>
    </r>
    <r>
      <rPr>
        <i/>
        <sz val="11"/>
        <rFont val="Calibri"/>
        <family val="2"/>
        <scheme val="minor"/>
      </rPr>
      <t xml:space="preserve">Plafondbedrag van toepassing: maximaal </t>
    </r>
    <r>
      <rPr>
        <i/>
        <sz val="11"/>
        <color rgb="FFFF0000"/>
        <rFont val="Calibri"/>
        <family val="2"/>
        <scheme val="minor"/>
      </rPr>
      <t>20</t>
    </r>
    <r>
      <rPr>
        <i/>
        <sz val="11"/>
        <rFont val="Calibri"/>
        <family val="2"/>
        <scheme val="minor"/>
      </rPr>
      <t xml:space="preserve"> </t>
    </r>
    <r>
      <rPr>
        <i/>
        <strike/>
        <sz val="11"/>
        <rFont val="Calibri"/>
        <family val="2"/>
        <scheme val="minor"/>
      </rPr>
      <t>10</t>
    </r>
    <r>
      <rPr>
        <i/>
        <sz val="11"/>
        <rFont val="Calibri"/>
        <family val="2"/>
        <scheme val="minor"/>
      </rPr>
      <t>%</t>
    </r>
  </si>
  <si>
    <t>1100 liter</t>
  </si>
  <si>
    <t>270 liter</t>
  </si>
  <si>
    <t>1050 liter</t>
  </si>
  <si>
    <t>600 liter</t>
  </si>
  <si>
    <t xml:space="preserve">Huur magazijncontainer </t>
  </si>
  <si>
    <t>20 FT</t>
  </si>
  <si>
    <t>40 FT</t>
  </si>
  <si>
    <t xml:space="preserve">240L </t>
  </si>
  <si>
    <t>Huur kunststof accubakken</t>
  </si>
  <si>
    <t xml:space="preserve">Huur verzamel containers bedrijfsafval Curium </t>
  </si>
  <si>
    <t>Huur minicontainer Swill Curium</t>
  </si>
  <si>
    <t>Huur container Flessenglas (bont) Curium</t>
  </si>
  <si>
    <t>770 liter</t>
  </si>
  <si>
    <t>240 liter</t>
  </si>
  <si>
    <t>Huur minicontainers papier en karton</t>
  </si>
  <si>
    <t>Huur rolcontainers papier en karton</t>
  </si>
  <si>
    <t xml:space="preserve">Huur rolcontainers papier en karton </t>
  </si>
  <si>
    <t>1101 liter</t>
  </si>
  <si>
    <t>Huur rolcontainers papier en karton Curium</t>
  </si>
  <si>
    <t>Kosten per jaar</t>
  </si>
  <si>
    <r>
      <t xml:space="preserve">Prijs </t>
    </r>
    <r>
      <rPr>
        <b/>
        <sz val="11"/>
        <color rgb="FFFF0000"/>
        <rFont val="Calibri"/>
        <family val="2"/>
        <scheme val="minor"/>
      </rPr>
      <t>p.e. p. mnd</t>
    </r>
  </si>
  <si>
    <r>
      <t xml:space="preserve">Kosten </t>
    </r>
    <r>
      <rPr>
        <b/>
        <sz val="11"/>
        <color rgb="FFFF0000"/>
        <rFont val="Calibri"/>
        <family val="2"/>
        <scheme val="minor"/>
      </rPr>
      <t>per jaar</t>
    </r>
  </si>
  <si>
    <r>
      <t xml:space="preserve">Papier en Karton </t>
    </r>
    <r>
      <rPr>
        <sz val="11"/>
        <color rgb="FFFF0000"/>
        <rFont val="Calibri"/>
        <family val="2"/>
        <scheme val="minor"/>
      </rPr>
      <t>rolcontainer</t>
    </r>
    <r>
      <rPr>
        <sz val="11"/>
        <color theme="1"/>
        <rFont val="Calibri"/>
        <family val="2"/>
        <scheme val="minor"/>
      </rPr>
      <t xml:space="preserve"> </t>
    </r>
  </si>
  <si>
    <r>
      <t xml:space="preserve">Niet Specifiek Ziekenhuisafval </t>
    </r>
    <r>
      <rPr>
        <sz val="11"/>
        <color rgb="FFFF0000"/>
        <rFont val="Calibri"/>
        <family val="2"/>
        <scheme val="minor"/>
      </rPr>
      <t>rolcontainers</t>
    </r>
  </si>
  <si>
    <r>
      <t xml:space="preserve">Niet Specifiek Ziekenhuisafval </t>
    </r>
    <r>
      <rPr>
        <sz val="11"/>
        <color rgb="FFFF0000"/>
        <rFont val="Calibri"/>
        <family val="2"/>
        <scheme val="minor"/>
      </rPr>
      <t>perscontainers</t>
    </r>
  </si>
  <si>
    <t>Inzameling Vloeistof, laag calorisch, tanks</t>
  </si>
  <si>
    <t>Inzameling Vloeistof, laag calorisch, jerrycans</t>
  </si>
  <si>
    <t>Huur kunstof accubakken</t>
  </si>
  <si>
    <t>Aantallen per jaar</t>
  </si>
  <si>
    <r>
      <t xml:space="preserve">De gele velden zijn voor Opdrachtnemer om in te vullen </t>
    </r>
    <r>
      <rPr>
        <sz val="11"/>
        <color rgb="FFFF0000"/>
        <rFont val="Calibri"/>
        <family val="2"/>
        <scheme val="minor"/>
      </rPr>
      <t>tijdens de Concretiseringsfase, waarbij het prijzenblad in detail wordt uitgewerkt.</t>
    </r>
  </si>
  <si>
    <r>
      <rPr>
        <strike/>
        <sz val="11"/>
        <rFont val="Calibri"/>
        <family val="2"/>
        <scheme val="minor"/>
      </rPr>
      <t xml:space="preserve">Voor het </t>
    </r>
    <r>
      <rPr>
        <i/>
        <strike/>
        <sz val="11"/>
        <rFont val="Calibri"/>
        <family val="2"/>
        <scheme val="minor"/>
      </rPr>
      <t>Totaal aan afvalstromen</t>
    </r>
    <r>
      <rPr>
        <strike/>
        <sz val="11"/>
        <rFont val="Calibri"/>
        <family val="2"/>
        <scheme val="minor"/>
      </rPr>
      <t xml:space="preserve"> (cel P</t>
    </r>
    <r>
      <rPr>
        <strike/>
        <sz val="11"/>
        <color rgb="FFFF0000"/>
        <rFont val="Calibri"/>
        <family val="2"/>
        <scheme val="minor"/>
      </rPr>
      <t>56</t>
    </r>
    <r>
      <rPr>
        <strike/>
        <sz val="11"/>
        <rFont val="Calibri"/>
        <family val="2"/>
        <scheme val="minor"/>
      </rPr>
      <t xml:space="preserve"> P66) en </t>
    </r>
    <r>
      <rPr>
        <i/>
        <strike/>
        <sz val="11"/>
        <rFont val="Calibri"/>
        <family val="2"/>
        <scheme val="minor"/>
      </rPr>
      <t>Inkoopplus percentage</t>
    </r>
    <r>
      <rPr>
        <strike/>
        <sz val="11"/>
        <rFont val="Calibri"/>
        <family val="2"/>
        <scheme val="minor"/>
      </rPr>
      <t xml:space="preserve"> (cel D</t>
    </r>
    <r>
      <rPr>
        <strike/>
        <sz val="11"/>
        <color rgb="FFFF0000"/>
        <rFont val="Calibri"/>
        <family val="2"/>
        <scheme val="minor"/>
      </rPr>
      <t>71</t>
    </r>
    <r>
      <rPr>
        <strike/>
        <sz val="11"/>
        <rFont val="Calibri"/>
        <family val="2"/>
        <scheme val="minor"/>
      </rPr>
      <t xml:space="preserve"> D81) is een plafond van toepassing. Boven het plafond aanbieden betekent een knock out en leidt tot een ongeldige Inschrijving. Inschrijving wordt ter zijde gelegd van verdere beoordeling. </t>
    </r>
  </si>
  <si>
    <r>
      <t xml:space="preserve">Inschrijver dient het </t>
    </r>
    <r>
      <rPr>
        <b/>
        <sz val="11"/>
        <color rgb="FFFF0000"/>
        <rFont val="Calibri"/>
        <family val="2"/>
        <scheme val="minor"/>
      </rPr>
      <t>prijzenblad</t>
    </r>
    <r>
      <rPr>
        <sz val="11"/>
        <color rgb="FFFF0000"/>
        <rFont val="Calibri"/>
        <family val="2"/>
        <scheme val="minor"/>
      </rPr>
      <t xml:space="preserve"> in met </t>
    </r>
    <r>
      <rPr>
        <b/>
        <sz val="11"/>
        <color rgb="FFFF0000"/>
        <rFont val="Calibri"/>
        <family val="2"/>
        <scheme val="minor"/>
      </rPr>
      <t xml:space="preserve">alleen een Inkoopplus percentage </t>
    </r>
    <r>
      <rPr>
        <sz val="11"/>
        <color rgb="FFFF0000"/>
        <rFont val="Calibri"/>
        <family val="2"/>
        <scheme val="minor"/>
      </rPr>
      <t xml:space="preserve">en de </t>
    </r>
    <r>
      <rPr>
        <b/>
        <sz val="11"/>
        <color rgb="FFFF0000"/>
        <rFont val="Calibri"/>
        <family val="2"/>
        <scheme val="minor"/>
      </rPr>
      <t>Inschrijfprijs</t>
    </r>
    <r>
      <rPr>
        <sz val="11"/>
        <color rgb="FFFF0000"/>
        <rFont val="Calibri"/>
        <family val="2"/>
        <scheme val="minor"/>
      </rPr>
      <t xml:space="preserve">. De Inschrijfprijs bestaat uit onder A, B en C. 
In de Concretiseringsfase wordt het prijzenblad door de beoogde winnaar in detail uitgewerkt binnen de aangeboden Inschrijfprijs. De </t>
    </r>
    <r>
      <rPr>
        <b/>
        <sz val="11"/>
        <color rgb="FFFF0000"/>
        <rFont val="Calibri"/>
        <family val="2"/>
        <scheme val="minor"/>
      </rPr>
      <t>Inschrijfprijs mag in de Concretiseringfase niet worden overschreven</t>
    </r>
    <r>
      <rPr>
        <sz val="11"/>
        <color rgb="FFFF0000"/>
        <rFont val="Calibri"/>
        <family val="2"/>
        <scheme val="minor"/>
      </rPr>
      <t xml:space="preserve"> op straffe van uitsluiting. Het huidige document dient als uitgangspunt en kan alleen in afstemming met LUMC worden uitgebreid met onderdelen die aansluiten op de Inschrijving van Inschrijver. 
Inschrijver dient de volgende onderdelen in te vullen bij haar Inschrijving (alleen de groene velden): 
 - Onderdeel B -&gt; Inkoopplus percentage (cel D96) en
- Onderdeel C -&gt; Inschrijfprijs (cel D/E 100).
</t>
    </r>
  </si>
  <si>
    <t>120 liter</t>
  </si>
  <si>
    <t xml:space="preserve">Huur rolc. Secure Data </t>
  </si>
  <si>
    <t>Huur rolcontainers Swill</t>
  </si>
  <si>
    <t>Huur rolcontainer Flessenglas (bont)</t>
  </si>
  <si>
    <r>
      <t xml:space="preserve">Verwerking Dierlijke (bij)producten Cat.1 / SZA </t>
    </r>
    <r>
      <rPr>
        <sz val="11"/>
        <color rgb="FFFF0000"/>
        <rFont val="Calibri"/>
        <family val="2"/>
        <scheme val="minor"/>
      </rPr>
      <t>container</t>
    </r>
  </si>
  <si>
    <r>
      <t xml:space="preserve">Verwerking Dierlijke (bij)producten Cat.1 / SZA </t>
    </r>
    <r>
      <rPr>
        <sz val="11"/>
        <color rgb="FFFF0000"/>
        <rFont val="Calibri"/>
        <family val="2"/>
        <scheme val="minor"/>
      </rPr>
      <t>bakwagen</t>
    </r>
  </si>
  <si>
    <r>
      <t xml:space="preserve">Papier en Karton </t>
    </r>
    <r>
      <rPr>
        <sz val="11"/>
        <color rgb="FFFF0000"/>
        <rFont val="Calibri"/>
        <family val="2"/>
        <scheme val="minor"/>
      </rPr>
      <t xml:space="preserve">perscontainer </t>
    </r>
    <r>
      <rPr>
        <sz val="11"/>
        <color theme="1"/>
        <rFont val="Calibri"/>
        <family val="2"/>
        <scheme val="minor"/>
      </rPr>
      <t xml:space="preserve"> </t>
    </r>
  </si>
  <si>
    <t>Huur minicontainers vertrouwlijk papier Curium</t>
  </si>
  <si>
    <t>Huur plastic container</t>
  </si>
  <si>
    <t>Huur container restafval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</si>
</sst>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quot;€&quot;\ #,##0_-"/>
    <numFmt numFmtId="165" formatCode="&quot;€&quot;\ #,##0.00_-"/>
    <numFmt numFmtId="166" formatCode="_ &quot;€&quot;\ * #,##0.00_ ;_ &quot;€&quot;\ * \-#,##0.00_ ;_ &quot;€&quot;\ * &quot;-&quot;??_ ;_ @_ "/>
  </numFmts>
  <fonts count="25" x14ac:knownFonts="1">
    <font>
      <sz val="11"/>
      <color theme="1"/>
      <name val="Calibri"/>
      <family val="2"/>
      <scheme val="minor"/>
    </font>
    <font>
      <sz val="10"/>
      <color theme="1"/>
      <name val="Arial"/>
      <family val="2"/>
    </font>
    <font>
      <b/>
      <sz val="11"/>
      <color theme="1"/>
      <name val="Calibri"/>
      <family val="2"/>
      <scheme val="minor"/>
    </font>
    <font>
      <b/>
      <sz val="14"/>
      <color theme="1"/>
      <name val="Calibri"/>
      <family val="2"/>
      <scheme val="minor"/>
    </font>
    <font>
      <sz val="14"/>
      <color theme="1"/>
      <name val="Calibri"/>
      <family val="2"/>
      <scheme val="minor"/>
    </font>
    <font>
      <i/>
      <sz val="14"/>
      <name val="Calibri"/>
      <family val="2"/>
      <scheme val="minor"/>
    </font>
    <font>
      <sz val="11"/>
      <color rgb="FFFF0000"/>
      <name val="Calibri"/>
      <family val="2"/>
      <scheme val="minor"/>
    </font>
    <font>
      <sz val="11"/>
      <color theme="0" tint="-0.499984740745262"/>
      <name val="Calibri"/>
      <family val="2"/>
      <scheme val="minor"/>
    </font>
    <font>
      <sz val="11"/>
      <name val="Calibri"/>
      <family val="2"/>
      <scheme val="minor"/>
    </font>
    <font>
      <sz val="8"/>
      <name val="Calibri"/>
      <family val="2"/>
      <scheme val="minor"/>
    </font>
    <font>
      <sz val="11"/>
      <color theme="1"/>
      <name val="Calibri"/>
      <family val="2"/>
      <scheme val="minor"/>
    </font>
    <font>
      <sz val="18"/>
      <color theme="1"/>
      <name val="Calibri"/>
      <family val="2"/>
      <scheme val="minor"/>
    </font>
    <font>
      <sz val="10"/>
      <name val="Times New Roman"/>
      <family val="1"/>
    </font>
    <font>
      <b/>
      <sz val="11"/>
      <name val="Calibri"/>
      <family val="2"/>
      <scheme val="minor"/>
    </font>
    <font>
      <b/>
      <sz val="10"/>
      <color theme="1"/>
      <name val="Arial"/>
      <family val="2"/>
    </font>
    <font>
      <b/>
      <sz val="10"/>
      <name val="Arial"/>
      <family val="2"/>
    </font>
    <font>
      <i/>
      <sz val="11"/>
      <name val="Calibri"/>
      <family val="2"/>
      <scheme val="minor"/>
    </font>
    <font>
      <b/>
      <sz val="14"/>
      <name val="Calibri"/>
      <family val="2"/>
      <scheme val="minor"/>
    </font>
    <font>
      <sz val="18"/>
      <color rgb="FFFF0000"/>
      <name val="Calibri"/>
      <family val="2"/>
      <scheme val="minor"/>
    </font>
    <font>
      <strike/>
      <sz val="11"/>
      <name val="Calibri"/>
      <family val="2"/>
      <scheme val="minor"/>
    </font>
    <font>
      <strike/>
      <sz val="11"/>
      <color theme="1"/>
      <name val="Calibri"/>
      <family val="2"/>
      <scheme val="minor"/>
    </font>
    <font>
      <i/>
      <strike/>
      <sz val="11"/>
      <name val="Calibri"/>
      <family val="2"/>
      <scheme val="minor"/>
    </font>
    <font>
      <i/>
      <sz val="11"/>
      <color rgb="FFFF0000"/>
      <name val="Calibri"/>
      <family val="2"/>
      <scheme val="minor"/>
    </font>
    <font>
      <b/>
      <sz val="11"/>
      <color rgb="FFFF0000"/>
      <name val="Calibri"/>
      <family val="2"/>
      <scheme val="minor"/>
    </font>
    <font>
      <strike/>
      <sz val="11"/>
      <color rgb="FFFF000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3"/>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theme="4" tint="0.79998168889431442"/>
        <bgColor indexed="64"/>
      </patternFill>
    </fill>
    <fill>
      <patternFill patternType="solid">
        <fgColor theme="9"/>
        <bgColor indexed="64"/>
      </patternFill>
    </fill>
    <fill>
      <patternFill patternType="solid">
        <fgColor theme="7" tint="0.39997558519241921"/>
        <bgColor indexed="64"/>
      </patternFill>
    </fill>
    <fill>
      <patternFill patternType="solid">
        <fgColor rgb="FF92D050"/>
        <bgColor indexed="64"/>
      </patternFill>
    </fill>
    <fill>
      <patternFill patternType="solid">
        <fgColor theme="3" tint="0.59999389629810485"/>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s>
  <cellStyleXfs count="4">
    <xf numFmtId="0" fontId="0" fillId="0" borderId="0"/>
    <xf numFmtId="0" fontId="12" fillId="0" borderId="0"/>
    <xf numFmtId="166" fontId="10" fillId="0" borderId="0" applyFont="0" applyFill="0" applyBorder="0" applyAlignment="0" applyProtection="0"/>
    <xf numFmtId="9" fontId="10" fillId="0" borderId="0" applyFont="0" applyFill="0" applyBorder="0" applyAlignment="0" applyProtection="0"/>
  </cellStyleXfs>
  <cellXfs count="215">
    <xf numFmtId="0" fontId="0" fillId="0" borderId="0" xfId="0"/>
    <xf numFmtId="164" fontId="0" fillId="0" borderId="0" xfId="0" applyNumberFormat="1"/>
    <xf numFmtId="3" fontId="0" fillId="0" borderId="0" xfId="0" applyNumberFormat="1"/>
    <xf numFmtId="0" fontId="0" fillId="0" borderId="2" xfId="0" applyBorder="1"/>
    <xf numFmtId="0" fontId="0" fillId="0" borderId="8" xfId="0" applyBorder="1"/>
    <xf numFmtId="0" fontId="0" fillId="0" borderId="6" xfId="0" applyBorder="1"/>
    <xf numFmtId="3" fontId="0" fillId="0" borderId="8" xfId="0" applyNumberFormat="1" applyBorder="1"/>
    <xf numFmtId="3" fontId="4" fillId="0" borderId="13" xfId="0" applyNumberFormat="1" applyFont="1" applyBorder="1"/>
    <xf numFmtId="3" fontId="4" fillId="0" borderId="14" xfId="0" applyNumberFormat="1" applyFont="1" applyBorder="1"/>
    <xf numFmtId="3" fontId="4" fillId="3" borderId="13" xfId="0" applyNumberFormat="1" applyFont="1" applyFill="1" applyBorder="1"/>
    <xf numFmtId="3" fontId="2" fillId="3" borderId="10" xfId="0" applyNumberFormat="1" applyFont="1" applyFill="1" applyBorder="1" applyAlignment="1">
      <alignment horizontal="center"/>
    </xf>
    <xf numFmtId="164" fontId="0" fillId="3" borderId="3" xfId="0" applyNumberFormat="1" applyFill="1" applyBorder="1"/>
    <xf numFmtId="164" fontId="0" fillId="3" borderId="5" xfId="0" applyNumberFormat="1" applyFill="1" applyBorder="1"/>
    <xf numFmtId="164" fontId="0" fillId="3" borderId="7" xfId="0" applyNumberFormat="1" applyFill="1" applyBorder="1"/>
    <xf numFmtId="0" fontId="4" fillId="0" borderId="0" xfId="0" applyFont="1"/>
    <xf numFmtId="0" fontId="2" fillId="0" borderId="0" xfId="0" applyFont="1"/>
    <xf numFmtId="2" fontId="0" fillId="0" borderId="0" xfId="0" applyNumberFormat="1"/>
    <xf numFmtId="0" fontId="0" fillId="0" borderId="0" xfId="0" applyAlignment="1">
      <alignment horizontal="left" indent="2"/>
    </xf>
    <xf numFmtId="3" fontId="8" fillId="0" borderId="0" xfId="0" applyNumberFormat="1" applyFont="1"/>
    <xf numFmtId="0" fontId="6" fillId="0" borderId="0" xfId="0" applyFont="1"/>
    <xf numFmtId="2" fontId="0" fillId="0" borderId="8" xfId="0" applyNumberFormat="1" applyBorder="1"/>
    <xf numFmtId="2" fontId="2" fillId="0" borderId="4" xfId="0" applyNumberFormat="1" applyFont="1" applyBorder="1"/>
    <xf numFmtId="3" fontId="2" fillId="0" borderId="0" xfId="0" applyNumberFormat="1" applyFont="1"/>
    <xf numFmtId="164" fontId="2" fillId="3" borderId="5" xfId="0" applyNumberFormat="1" applyFont="1" applyFill="1" applyBorder="1"/>
    <xf numFmtId="0" fontId="8" fillId="0" borderId="0" xfId="0" applyFont="1"/>
    <xf numFmtId="3" fontId="0" fillId="0" borderId="0" xfId="0" applyNumberFormat="1" applyFill="1"/>
    <xf numFmtId="3" fontId="2" fillId="0" borderId="8" xfId="0" applyNumberFormat="1" applyFont="1" applyBorder="1" applyAlignment="1">
      <alignment horizontal="center"/>
    </xf>
    <xf numFmtId="0" fontId="11" fillId="0" borderId="0" xfId="0" applyFont="1"/>
    <xf numFmtId="0" fontId="8" fillId="6" borderId="20" xfId="1" applyFont="1" applyFill="1" applyBorder="1" applyAlignment="1">
      <alignment vertical="top" wrapText="1"/>
    </xf>
    <xf numFmtId="0" fontId="8" fillId="6" borderId="21" xfId="1" applyFont="1" applyFill="1" applyBorder="1" applyAlignment="1">
      <alignment vertical="top" wrapText="1"/>
    </xf>
    <xf numFmtId="0" fontId="0" fillId="0" borderId="21" xfId="0" applyBorder="1" applyAlignment="1">
      <alignment vertical="top" wrapText="1"/>
    </xf>
    <xf numFmtId="0" fontId="2" fillId="7" borderId="21" xfId="0" applyFont="1" applyFill="1" applyBorder="1" applyAlignment="1">
      <alignment horizontal="left" vertical="top"/>
    </xf>
    <xf numFmtId="0" fontId="2" fillId="7" borderId="21" xfId="0" applyFont="1" applyFill="1" applyBorder="1" applyAlignment="1">
      <alignment horizontal="left" vertical="top" wrapText="1"/>
    </xf>
    <xf numFmtId="0" fontId="0" fillId="0" borderId="0" xfId="0" applyAlignment="1">
      <alignment horizontal="left" wrapText="1"/>
    </xf>
    <xf numFmtId="0" fontId="0" fillId="7" borderId="27" xfId="0" applyFill="1" applyBorder="1"/>
    <xf numFmtId="0" fontId="0" fillId="7" borderId="28" xfId="0" applyFill="1" applyBorder="1"/>
    <xf numFmtId="0" fontId="13" fillId="7" borderId="18" xfId="1" applyFont="1" applyFill="1" applyBorder="1" applyAlignment="1">
      <alignment vertical="top" wrapText="1"/>
    </xf>
    <xf numFmtId="0" fontId="13" fillId="7" borderId="20" xfId="1" applyFont="1" applyFill="1" applyBorder="1" applyAlignment="1">
      <alignment vertical="top" wrapText="1"/>
    </xf>
    <xf numFmtId="0" fontId="11" fillId="7" borderId="21" xfId="0" applyFont="1" applyFill="1" applyBorder="1" applyAlignment="1">
      <alignment horizontal="center"/>
    </xf>
    <xf numFmtId="0" fontId="3" fillId="7" borderId="26" xfId="0" applyFont="1" applyFill="1" applyBorder="1"/>
    <xf numFmtId="3" fontId="2" fillId="0" borderId="8" xfId="0" applyNumberFormat="1" applyFont="1" applyBorder="1" applyAlignment="1"/>
    <xf numFmtId="2" fontId="8" fillId="0" borderId="0" xfId="0" applyNumberFormat="1" applyFont="1"/>
    <xf numFmtId="164" fontId="8" fillId="3" borderId="5" xfId="0" applyNumberFormat="1" applyFont="1" applyFill="1" applyBorder="1"/>
    <xf numFmtId="2" fontId="0" fillId="0" borderId="0" xfId="0" applyNumberFormat="1" applyBorder="1"/>
    <xf numFmtId="3" fontId="0" fillId="0" borderId="0" xfId="0" applyNumberFormat="1" applyBorder="1"/>
    <xf numFmtId="3" fontId="8" fillId="0" borderId="0" xfId="0" applyNumberFormat="1" applyFont="1" applyFill="1"/>
    <xf numFmtId="3" fontId="0" fillId="0" borderId="0" xfId="0" applyNumberFormat="1" applyFill="1" applyBorder="1"/>
    <xf numFmtId="3" fontId="0" fillId="0" borderId="23" xfId="0" applyNumberFormat="1" applyFill="1" applyBorder="1"/>
    <xf numFmtId="0" fontId="14" fillId="0" borderId="2" xfId="0" applyFont="1" applyBorder="1"/>
    <xf numFmtId="0" fontId="14" fillId="0" borderId="4" xfId="0" applyFont="1" applyBorder="1"/>
    <xf numFmtId="0" fontId="14" fillId="0" borderId="6" xfId="0" applyFont="1" applyBorder="1"/>
    <xf numFmtId="165" fontId="4" fillId="2" borderId="14" xfId="0" applyNumberFormat="1" applyFont="1" applyFill="1" applyBorder="1"/>
    <xf numFmtId="164" fontId="2" fillId="0" borderId="0" xfId="0" applyNumberFormat="1" applyFont="1" applyFill="1" applyBorder="1"/>
    <xf numFmtId="164" fontId="0" fillId="0" borderId="8" xfId="0" applyNumberFormat="1" applyFill="1" applyBorder="1"/>
    <xf numFmtId="164" fontId="0" fillId="0" borderId="0" xfId="0" applyNumberFormat="1" applyFill="1" applyBorder="1"/>
    <xf numFmtId="44" fontId="0" fillId="0" borderId="1" xfId="0" applyNumberFormat="1" applyFont="1" applyBorder="1"/>
    <xf numFmtId="1" fontId="0" fillId="0" borderId="11" xfId="0" applyNumberFormat="1" applyBorder="1" applyAlignment="1">
      <alignment horizontal="center" vertical="center"/>
    </xf>
    <xf numFmtId="1" fontId="0" fillId="0" borderId="12" xfId="0" applyNumberFormat="1" applyBorder="1" applyAlignment="1">
      <alignment horizontal="center" vertical="center" wrapText="1"/>
    </xf>
    <xf numFmtId="4" fontId="4" fillId="0" borderId="13" xfId="0" applyNumberFormat="1" applyFont="1" applyBorder="1"/>
    <xf numFmtId="2" fontId="0" fillId="0" borderId="29" xfId="0" applyNumberFormat="1" applyBorder="1"/>
    <xf numFmtId="2" fontId="0" fillId="0" borderId="30" xfId="0" applyNumberFormat="1" applyBorder="1"/>
    <xf numFmtId="3" fontId="0" fillId="0" borderId="30" xfId="0" applyNumberFormat="1" applyBorder="1"/>
    <xf numFmtId="3" fontId="0" fillId="0" borderId="29" xfId="0" applyNumberFormat="1" applyBorder="1"/>
    <xf numFmtId="2" fontId="0" fillId="0" borderId="23" xfId="0" applyNumberFormat="1" applyBorder="1"/>
    <xf numFmtId="3" fontId="0" fillId="0" borderId="23" xfId="0" applyNumberFormat="1" applyBorder="1"/>
    <xf numFmtId="0" fontId="0" fillId="0" borderId="0" xfId="0" applyFill="1" applyAlignment="1">
      <alignment horizontal="left" indent="2"/>
    </xf>
    <xf numFmtId="3" fontId="0" fillId="0" borderId="10" xfId="0" applyNumberFormat="1" applyBorder="1" applyAlignment="1">
      <alignment horizontal="center" vertical="center"/>
    </xf>
    <xf numFmtId="3" fontId="0" fillId="0" borderId="11" xfId="0" applyNumberFormat="1" applyBorder="1" applyAlignment="1">
      <alignment horizontal="center" vertical="center"/>
    </xf>
    <xf numFmtId="44" fontId="0" fillId="0" borderId="0" xfId="0" applyNumberFormat="1"/>
    <xf numFmtId="44" fontId="2" fillId="2" borderId="18" xfId="0" applyNumberFormat="1" applyFont="1" applyFill="1" applyBorder="1"/>
    <xf numFmtId="44" fontId="4" fillId="2" borderId="13" xfId="0" applyNumberFormat="1" applyFont="1" applyFill="1" applyBorder="1"/>
    <xf numFmtId="44" fontId="7" fillId="0" borderId="0" xfId="0" applyNumberFormat="1" applyFont="1"/>
    <xf numFmtId="44" fontId="0" fillId="0" borderId="11" xfId="0" applyNumberFormat="1" applyBorder="1"/>
    <xf numFmtId="44" fontId="4" fillId="0" borderId="1" xfId="0" applyNumberFormat="1" applyFont="1" applyBorder="1"/>
    <xf numFmtId="0" fontId="8" fillId="0" borderId="3" xfId="0" applyFont="1" applyBorder="1"/>
    <xf numFmtId="0" fontId="8" fillId="0" borderId="5" xfId="0" applyFont="1" applyBorder="1"/>
    <xf numFmtId="0" fontId="8" fillId="0" borderId="7" xfId="0" applyFont="1" applyBorder="1"/>
    <xf numFmtId="0" fontId="0" fillId="0" borderId="7" xfId="0" applyFont="1" applyBorder="1" applyAlignment="1">
      <alignment wrapText="1"/>
    </xf>
    <xf numFmtId="0" fontId="17" fillId="0" borderId="14" xfId="0" applyFont="1" applyFill="1" applyBorder="1" applyAlignment="1">
      <alignment vertical="center"/>
    </xf>
    <xf numFmtId="0" fontId="0" fillId="0" borderId="0" xfId="0" applyFont="1"/>
    <xf numFmtId="0" fontId="0" fillId="0" borderId="8" xfId="0" applyFont="1" applyBorder="1"/>
    <xf numFmtId="0" fontId="0" fillId="0" borderId="9" xfId="0" applyFont="1" applyBorder="1"/>
    <xf numFmtId="0" fontId="0" fillId="0" borderId="3" xfId="0" applyFont="1" applyBorder="1"/>
    <xf numFmtId="0" fontId="2" fillId="0" borderId="13" xfId="0" applyFont="1" applyBorder="1"/>
    <xf numFmtId="0" fontId="13" fillId="0" borderId="1" xfId="0" applyFont="1" applyFill="1" applyBorder="1" applyAlignment="1">
      <alignment vertical="center"/>
    </xf>
    <xf numFmtId="44" fontId="0" fillId="0" borderId="17" xfId="0" applyNumberFormat="1" applyFill="1" applyBorder="1"/>
    <xf numFmtId="3" fontId="0" fillId="0" borderId="8" xfId="0" applyNumberFormat="1" applyFill="1" applyBorder="1"/>
    <xf numFmtId="3" fontId="0" fillId="0" borderId="9" xfId="0" applyNumberFormat="1" applyFill="1" applyBorder="1"/>
    <xf numFmtId="3" fontId="0" fillId="0" borderId="29" xfId="0" applyNumberFormat="1" applyFill="1" applyBorder="1"/>
    <xf numFmtId="0" fontId="0" fillId="5" borderId="21" xfId="0" applyFill="1" applyBorder="1"/>
    <xf numFmtId="44" fontId="0" fillId="5" borderId="21" xfId="0" applyNumberFormat="1" applyFill="1" applyBorder="1"/>
    <xf numFmtId="0" fontId="0" fillId="0" borderId="5" xfId="0" applyFont="1" applyBorder="1"/>
    <xf numFmtId="0" fontId="6" fillId="0" borderId="5" xfId="0" applyFont="1" applyBorder="1"/>
    <xf numFmtId="0" fontId="15" fillId="0" borderId="4" xfId="0" applyFont="1" applyBorder="1"/>
    <xf numFmtId="0" fontId="0" fillId="0" borderId="7" xfId="0" applyFont="1" applyFill="1" applyBorder="1"/>
    <xf numFmtId="0" fontId="11" fillId="7" borderId="0" xfId="0" applyFont="1" applyFill="1" applyBorder="1" applyAlignment="1"/>
    <xf numFmtId="0" fontId="0" fillId="7" borderId="0" xfId="0" applyFill="1" applyBorder="1"/>
    <xf numFmtId="164" fontId="0" fillId="7" borderId="0" xfId="0" applyNumberFormat="1" applyFill="1" applyBorder="1"/>
    <xf numFmtId="44" fontId="0" fillId="7" borderId="0" xfId="0" applyNumberFormat="1" applyFill="1" applyBorder="1"/>
    <xf numFmtId="44" fontId="0" fillId="5" borderId="15" xfId="0" applyNumberFormat="1" applyFill="1" applyBorder="1" applyProtection="1">
      <protection locked="0"/>
    </xf>
    <xf numFmtId="44" fontId="0" fillId="5" borderId="16" xfId="0" applyNumberFormat="1" applyFill="1" applyBorder="1" applyProtection="1">
      <protection locked="0"/>
    </xf>
    <xf numFmtId="44" fontId="0" fillId="0" borderId="16" xfId="0" applyNumberFormat="1" applyFill="1" applyBorder="1" applyProtection="1">
      <protection locked="0"/>
    </xf>
    <xf numFmtId="44" fontId="0" fillId="0" borderId="23" xfId="0" applyNumberFormat="1" applyFill="1" applyBorder="1" applyProtection="1">
      <protection locked="0"/>
    </xf>
    <xf numFmtId="44" fontId="0" fillId="0" borderId="0" xfId="0" applyNumberFormat="1" applyFill="1" applyBorder="1" applyProtection="1">
      <protection locked="0"/>
    </xf>
    <xf numFmtId="44" fontId="1" fillId="5" borderId="16" xfId="0" applyNumberFormat="1" applyFont="1" applyFill="1" applyBorder="1" applyProtection="1">
      <protection locked="0"/>
    </xf>
    <xf numFmtId="44" fontId="1" fillId="0" borderId="16" xfId="0" applyNumberFormat="1" applyFont="1" applyFill="1" applyBorder="1" applyProtection="1">
      <protection locked="0"/>
    </xf>
    <xf numFmtId="44" fontId="8" fillId="0" borderId="16" xfId="0" applyNumberFormat="1" applyFont="1" applyFill="1" applyBorder="1" applyProtection="1">
      <protection locked="0"/>
    </xf>
    <xf numFmtId="44" fontId="0" fillId="5" borderId="3" xfId="0" applyNumberFormat="1" applyFill="1" applyBorder="1" applyProtection="1">
      <protection locked="0"/>
    </xf>
    <xf numFmtId="44" fontId="0" fillId="0" borderId="5" xfId="0" applyNumberFormat="1" applyFill="1" applyBorder="1" applyProtection="1">
      <protection locked="0"/>
    </xf>
    <xf numFmtId="44" fontId="0" fillId="0" borderId="17" xfId="0" applyNumberFormat="1" applyFill="1" applyBorder="1" applyProtection="1">
      <protection locked="0"/>
    </xf>
    <xf numFmtId="44" fontId="0" fillId="0" borderId="7" xfId="0" applyNumberFormat="1" applyFill="1" applyBorder="1" applyProtection="1">
      <protection locked="0"/>
    </xf>
    <xf numFmtId="44" fontId="0" fillId="5" borderId="23" xfId="0" applyNumberFormat="1" applyFill="1" applyBorder="1" applyProtection="1">
      <protection locked="0"/>
    </xf>
    <xf numFmtId="44" fontId="0" fillId="5" borderId="0" xfId="0" applyNumberFormat="1" applyFill="1" applyBorder="1" applyProtection="1">
      <protection locked="0"/>
    </xf>
    <xf numFmtId="44" fontId="0" fillId="5" borderId="17" xfId="0" applyNumberFormat="1" applyFill="1" applyBorder="1" applyProtection="1">
      <protection locked="0"/>
    </xf>
    <xf numFmtId="44" fontId="0" fillId="5" borderId="31" xfId="0" applyNumberFormat="1" applyFill="1" applyBorder="1" applyProtection="1">
      <protection locked="0"/>
    </xf>
    <xf numFmtId="0" fontId="0" fillId="5" borderId="0" xfId="0" applyFont="1" applyFill="1" applyProtection="1">
      <protection locked="0"/>
    </xf>
    <xf numFmtId="0" fontId="0" fillId="0" borderId="0" xfId="0" applyFont="1" applyProtection="1">
      <protection locked="0"/>
    </xf>
    <xf numFmtId="44" fontId="8" fillId="5" borderId="16" xfId="0" applyNumberFormat="1" applyFont="1" applyFill="1" applyBorder="1" applyProtection="1">
      <protection locked="0"/>
    </xf>
    <xf numFmtId="44" fontId="0" fillId="5" borderId="7" xfId="0" applyNumberFormat="1" applyFill="1" applyBorder="1" applyProtection="1">
      <protection locked="0"/>
    </xf>
    <xf numFmtId="44" fontId="8" fillId="0" borderId="0" xfId="0" applyNumberFormat="1" applyFont="1" applyFill="1" applyBorder="1"/>
    <xf numFmtId="44" fontId="0" fillId="0" borderId="15" xfId="0" applyNumberFormat="1" applyFill="1" applyBorder="1" applyProtection="1">
      <protection locked="0"/>
    </xf>
    <xf numFmtId="2" fontId="0" fillId="0" borderId="10" xfId="0" applyNumberFormat="1" applyBorder="1"/>
    <xf numFmtId="3" fontId="6" fillId="0" borderId="23" xfId="0" applyNumberFormat="1" applyFont="1" applyFill="1" applyBorder="1"/>
    <xf numFmtId="3" fontId="6" fillId="0" borderId="0" xfId="0" applyNumberFormat="1" applyFont="1" applyFill="1" applyBorder="1"/>
    <xf numFmtId="3" fontId="6" fillId="0" borderId="0" xfId="0" applyNumberFormat="1" applyFont="1" applyFill="1"/>
    <xf numFmtId="2" fontId="0" fillId="0" borderId="9" xfId="0" applyNumberFormat="1" applyBorder="1"/>
    <xf numFmtId="44" fontId="0" fillId="5" borderId="8" xfId="0" applyNumberFormat="1" applyFill="1" applyBorder="1" applyProtection="1">
      <protection locked="0"/>
    </xf>
    <xf numFmtId="44" fontId="0" fillId="0" borderId="3" xfId="0" applyNumberFormat="1" applyFill="1" applyBorder="1" applyProtection="1">
      <protection locked="0"/>
    </xf>
    <xf numFmtId="44" fontId="0" fillId="0" borderId="9" xfId="0" applyNumberFormat="1" applyFill="1" applyBorder="1" applyProtection="1">
      <protection locked="0"/>
    </xf>
    <xf numFmtId="3" fontId="0" fillId="0" borderId="15" xfId="0" applyNumberFormat="1" applyBorder="1"/>
    <xf numFmtId="2" fontId="0" fillId="0" borderId="0" xfId="0" applyNumberFormat="1" applyFill="1" applyBorder="1"/>
    <xf numFmtId="3" fontId="0" fillId="0" borderId="16" xfId="0" applyNumberFormat="1" applyFill="1" applyBorder="1"/>
    <xf numFmtId="3" fontId="6" fillId="0" borderId="0" xfId="0" applyNumberFormat="1" applyFont="1" applyBorder="1"/>
    <xf numFmtId="3" fontId="6" fillId="0" borderId="9" xfId="0" applyNumberFormat="1" applyFont="1" applyBorder="1"/>
    <xf numFmtId="3" fontId="0" fillId="0" borderId="17" xfId="0" applyNumberFormat="1" applyFill="1" applyBorder="1"/>
    <xf numFmtId="1" fontId="6" fillId="0" borderId="0" xfId="0" applyNumberFormat="1" applyFont="1" applyFill="1" applyBorder="1"/>
    <xf numFmtId="1" fontId="6" fillId="0" borderId="9" xfId="0" applyNumberFormat="1" applyFont="1" applyFill="1" applyBorder="1"/>
    <xf numFmtId="0" fontId="6" fillId="0" borderId="7" xfId="0" applyFont="1" applyBorder="1"/>
    <xf numFmtId="44" fontId="0" fillId="5" borderId="35" xfId="0" applyNumberFormat="1" applyFill="1" applyBorder="1" applyProtection="1">
      <protection locked="0"/>
    </xf>
    <xf numFmtId="0" fontId="0" fillId="0" borderId="16" xfId="0" applyNumberFormat="1" applyFill="1" applyBorder="1" applyProtection="1">
      <protection locked="0"/>
    </xf>
    <xf numFmtId="0" fontId="19" fillId="0" borderId="5" xfId="0" applyFont="1" applyBorder="1"/>
    <xf numFmtId="2" fontId="6" fillId="0" borderId="11" xfId="0" applyNumberFormat="1" applyFont="1" applyBorder="1" applyAlignment="1">
      <alignment horizontal="right"/>
    </xf>
    <xf numFmtId="2" fontId="6" fillId="0" borderId="0" xfId="0" applyNumberFormat="1" applyFont="1" applyBorder="1"/>
    <xf numFmtId="2" fontId="6" fillId="0" borderId="0" xfId="0" applyNumberFormat="1" applyFont="1" applyFill="1" applyBorder="1"/>
    <xf numFmtId="1" fontId="6" fillId="0" borderId="11" xfId="0" applyNumberFormat="1" applyFont="1" applyBorder="1" applyAlignment="1">
      <alignment horizontal="center" vertical="center"/>
    </xf>
    <xf numFmtId="44" fontId="6" fillId="0" borderId="0" xfId="0" applyNumberFormat="1" applyFont="1"/>
    <xf numFmtId="49" fontId="0" fillId="0" borderId="21" xfId="2" applyNumberFormat="1" applyFont="1" applyFill="1" applyBorder="1" applyAlignment="1">
      <alignment horizontal="left" vertical="top" wrapText="1"/>
    </xf>
    <xf numFmtId="0" fontId="19" fillId="6" borderId="21" xfId="1" applyFont="1" applyFill="1" applyBorder="1" applyAlignment="1">
      <alignment vertical="top" wrapText="1"/>
    </xf>
    <xf numFmtId="0" fontId="3" fillId="0" borderId="14" xfId="0" applyFont="1" applyBorder="1" applyAlignment="1">
      <alignment wrapText="1"/>
    </xf>
    <xf numFmtId="0" fontId="3" fillId="0" borderId="13" xfId="0" applyFont="1" applyBorder="1" applyAlignment="1">
      <alignment wrapText="1"/>
    </xf>
    <xf numFmtId="0" fontId="3" fillId="11" borderId="1" xfId="0" applyFont="1" applyFill="1" applyBorder="1" applyAlignment="1">
      <alignment horizontal="center" vertical="center"/>
    </xf>
    <xf numFmtId="9" fontId="4" fillId="10" borderId="1" xfId="3" applyNumberFormat="1" applyFont="1" applyFill="1" applyBorder="1" applyAlignment="1" applyProtection="1">
      <alignment horizontal="center" vertical="center"/>
      <protection locked="0"/>
    </xf>
    <xf numFmtId="44" fontId="3" fillId="5" borderId="1" xfId="0" applyNumberFormat="1" applyFont="1" applyFill="1" applyBorder="1"/>
    <xf numFmtId="0" fontId="6" fillId="0" borderId="20" xfId="1" applyFont="1" applyFill="1" applyBorder="1" applyAlignment="1">
      <alignment vertical="top" wrapText="1"/>
    </xf>
    <xf numFmtId="0" fontId="0" fillId="0" borderId="5" xfId="0" applyFont="1" applyFill="1" applyBorder="1"/>
    <xf numFmtId="2" fontId="0" fillId="0" borderId="0" xfId="0" applyNumberFormat="1" applyFont="1"/>
    <xf numFmtId="0" fontId="8" fillId="0" borderId="5" xfId="0" applyFont="1" applyFill="1" applyBorder="1"/>
    <xf numFmtId="0" fontId="6" fillId="0" borderId="5" xfId="0" applyFont="1" applyFill="1" applyBorder="1"/>
    <xf numFmtId="0" fontId="6" fillId="0" borderId="0" xfId="0" applyNumberFormat="1" applyFont="1" applyFill="1" applyBorder="1"/>
    <xf numFmtId="44" fontId="0" fillId="0" borderId="12" xfId="0" applyNumberFormat="1" applyBorder="1"/>
    <xf numFmtId="164" fontId="0" fillId="3" borderId="8" xfId="0" applyNumberFormat="1" applyFill="1" applyBorder="1"/>
    <xf numFmtId="164" fontId="0" fillId="3" borderId="0" xfId="0" applyNumberFormat="1" applyFill="1" applyBorder="1"/>
    <xf numFmtId="3" fontId="2" fillId="3" borderId="2" xfId="0" applyNumberFormat="1" applyFont="1" applyFill="1" applyBorder="1" applyAlignment="1">
      <alignment horizontal="center"/>
    </xf>
    <xf numFmtId="164" fontId="2" fillId="3" borderId="0" xfId="0" applyNumberFormat="1" applyFont="1" applyFill="1" applyBorder="1"/>
    <xf numFmtId="164" fontId="8" fillId="3" borderId="0" xfId="0" applyNumberFormat="1" applyFont="1" applyFill="1" applyBorder="1"/>
    <xf numFmtId="44" fontId="2" fillId="0" borderId="12" xfId="0" applyNumberFormat="1" applyFont="1" applyBorder="1" applyAlignment="1">
      <alignment horizontal="right"/>
    </xf>
    <xf numFmtId="44" fontId="2" fillId="0" borderId="36" xfId="0" applyNumberFormat="1" applyFont="1" applyBorder="1" applyAlignment="1">
      <alignment horizontal="right"/>
    </xf>
    <xf numFmtId="0" fontId="0" fillId="0" borderId="0" xfId="0" applyFont="1" applyBorder="1"/>
    <xf numFmtId="0" fontId="0" fillId="0" borderId="0" xfId="0" applyBorder="1"/>
    <xf numFmtId="44" fontId="0" fillId="0" borderId="37" xfId="0" applyNumberFormat="1" applyFill="1" applyBorder="1" applyProtection="1">
      <protection locked="0"/>
    </xf>
    <xf numFmtId="44" fontId="0" fillId="0" borderId="35" xfId="0" applyNumberFormat="1" applyFill="1" applyBorder="1" applyProtection="1">
      <protection locked="0"/>
    </xf>
    <xf numFmtId="44" fontId="0" fillId="5" borderId="9" xfId="0" applyNumberFormat="1" applyFill="1" applyBorder="1" applyProtection="1">
      <protection locked="0"/>
    </xf>
    <xf numFmtId="3" fontId="0" fillId="0" borderId="9" xfId="0" applyNumberFormat="1" applyBorder="1"/>
    <xf numFmtId="0" fontId="8" fillId="0" borderId="0" xfId="0" applyFont="1" applyBorder="1"/>
    <xf numFmtId="0" fontId="6" fillId="0" borderId="0" xfId="0" applyFont="1" applyBorder="1"/>
    <xf numFmtId="2" fontId="0" fillId="0" borderId="2" xfId="0" applyNumberFormat="1" applyBorder="1"/>
    <xf numFmtId="2" fontId="0" fillId="0" borderId="4" xfId="0" applyNumberFormat="1" applyBorder="1"/>
    <xf numFmtId="2" fontId="0" fillId="0" borderId="38" xfId="0" applyNumberFormat="1" applyBorder="1"/>
    <xf numFmtId="44" fontId="0" fillId="5" borderId="39" xfId="0" applyNumberFormat="1" applyFill="1" applyBorder="1" applyProtection="1">
      <protection locked="0"/>
    </xf>
    <xf numFmtId="44" fontId="0" fillId="5" borderId="22" xfId="0" applyNumberFormat="1" applyFill="1" applyBorder="1" applyProtection="1">
      <protection locked="0"/>
    </xf>
    <xf numFmtId="3" fontId="0" fillId="0" borderId="39" xfId="0" applyNumberFormat="1" applyBorder="1"/>
    <xf numFmtId="3" fontId="8" fillId="0" borderId="22" xfId="0" applyNumberFormat="1" applyFont="1" applyBorder="1"/>
    <xf numFmtId="3" fontId="0" fillId="0" borderId="22" xfId="0" applyNumberFormat="1" applyBorder="1"/>
    <xf numFmtId="164" fontId="0" fillId="0" borderId="39" xfId="0" applyNumberFormat="1" applyFill="1" applyBorder="1"/>
    <xf numFmtId="164" fontId="0" fillId="0" borderId="22" xfId="0" applyNumberFormat="1" applyFill="1" applyBorder="1"/>
    <xf numFmtId="44" fontId="0" fillId="5" borderId="5" xfId="0" applyNumberFormat="1" applyFill="1" applyBorder="1" applyProtection="1">
      <protection locked="0"/>
    </xf>
    <xf numFmtId="3" fontId="6" fillId="0" borderId="16" xfId="0" applyNumberFormat="1" applyFont="1" applyBorder="1"/>
    <xf numFmtId="3" fontId="6" fillId="0" borderId="16" xfId="0" applyNumberFormat="1" applyFont="1" applyFill="1" applyBorder="1"/>
    <xf numFmtId="2" fontId="8" fillId="0" borderId="4" xfId="0" applyNumberFormat="1" applyFont="1" applyFill="1" applyBorder="1"/>
    <xf numFmtId="3" fontId="0" fillId="0" borderId="22" xfId="0" applyNumberFormat="1" applyFill="1" applyBorder="1"/>
    <xf numFmtId="44" fontId="3" fillId="10" borderId="13" xfId="0" applyNumberFormat="1" applyFont="1" applyFill="1" applyBorder="1" applyAlignment="1">
      <alignment horizontal="center" vertical="center"/>
    </xf>
    <xf numFmtId="44" fontId="3" fillId="10" borderId="34" xfId="0"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3" xfId="0" applyNumberFormat="1" applyFont="1" applyBorder="1" applyAlignment="1">
      <alignment horizontal="center"/>
    </xf>
    <xf numFmtId="3" fontId="2" fillId="0" borderId="2" xfId="0" applyNumberFormat="1" applyFont="1" applyBorder="1" applyAlignment="1">
      <alignment horizontal="center"/>
    </xf>
    <xf numFmtId="0" fontId="5" fillId="4" borderId="0" xfId="0" applyFont="1" applyFill="1" applyAlignment="1">
      <alignment horizontal="center" vertical="center" wrapText="1"/>
    </xf>
    <xf numFmtId="0" fontId="11" fillId="8" borderId="10"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3" fontId="2" fillId="0" borderId="32" xfId="0" applyNumberFormat="1" applyFont="1" applyBorder="1" applyAlignment="1">
      <alignment horizontal="center" wrapText="1"/>
    </xf>
    <xf numFmtId="3" fontId="2" fillId="0" borderId="33" xfId="0" applyNumberFormat="1" applyFont="1" applyBorder="1" applyAlignment="1">
      <alignment horizontal="center" wrapText="1"/>
    </xf>
    <xf numFmtId="0" fontId="11" fillId="9" borderId="10" xfId="0" applyFont="1" applyFill="1" applyBorder="1" applyAlignment="1">
      <alignment horizontal="center" vertical="center"/>
    </xf>
    <xf numFmtId="0" fontId="11" fillId="9" borderId="11" xfId="0" applyFont="1" applyFill="1" applyBorder="1" applyAlignment="1">
      <alignment horizontal="center" vertical="center"/>
    </xf>
    <xf numFmtId="0" fontId="11" fillId="9" borderId="4" xfId="0" applyFont="1" applyFill="1" applyBorder="1" applyAlignment="1">
      <alignment horizontal="center" vertical="center"/>
    </xf>
    <xf numFmtId="0" fontId="11" fillId="9" borderId="12" xfId="0" applyFont="1" applyFill="1" applyBorder="1" applyAlignment="1">
      <alignment horizontal="center" vertical="center"/>
    </xf>
    <xf numFmtId="0" fontId="0" fillId="0" borderId="22" xfId="0" applyBorder="1" applyAlignment="1">
      <alignment horizontal="left" wrapText="1"/>
    </xf>
    <xf numFmtId="0" fontId="0" fillId="0" borderId="0"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19" xfId="0" applyBorder="1" applyAlignment="1">
      <alignment horizontal="left" wrapText="1"/>
    </xf>
    <xf numFmtId="0" fontId="6" fillId="0" borderId="0" xfId="0" applyFont="1" applyFill="1" applyBorder="1"/>
    <xf numFmtId="2" fontId="6" fillId="0" borderId="4" xfId="0" applyNumberFormat="1" applyFont="1" applyBorder="1"/>
    <xf numFmtId="44" fontId="6" fillId="0" borderId="16" xfId="0" applyNumberFormat="1" applyFont="1" applyFill="1" applyBorder="1" applyProtection="1">
      <protection locked="0"/>
    </xf>
    <xf numFmtId="44" fontId="6" fillId="0" borderId="23" xfId="0" applyNumberFormat="1" applyFont="1" applyFill="1" applyBorder="1" applyProtection="1">
      <protection locked="0"/>
    </xf>
  </cellXfs>
  <cellStyles count="4">
    <cellStyle name="Currency 2" xfId="2" xr:uid="{33BEA121-2A51-4CB8-88F3-77C169FCF146}"/>
    <cellStyle name="Procent" xfId="3" builtinId="5"/>
    <cellStyle name="Standaard" xfId="0" builtinId="0"/>
    <cellStyle name="Standaard 2" xfId="1" xr:uid="{0BDD0830-CB24-43DB-AB2A-BF546341ABEF}"/>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B6B50-4B43-40E8-8560-288D18AECAD9}">
  <dimension ref="B1:B14"/>
  <sheetViews>
    <sheetView workbookViewId="0">
      <selection activeCell="B5" sqref="B5"/>
    </sheetView>
  </sheetViews>
  <sheetFormatPr defaultRowHeight="15" x14ac:dyDescent="0.25"/>
  <cols>
    <col min="1" max="1" width="4.42578125" customWidth="1"/>
    <col min="2" max="2" width="94.42578125" customWidth="1"/>
  </cols>
  <sheetData>
    <row r="1" spans="2:2" ht="23.25" x14ac:dyDescent="0.35">
      <c r="B1" s="38" t="s">
        <v>63</v>
      </c>
    </row>
    <row r="2" spans="2:2" ht="23.25" x14ac:dyDescent="0.35">
      <c r="B2" s="27"/>
    </row>
    <row r="3" spans="2:2" x14ac:dyDescent="0.25">
      <c r="B3" s="36" t="s">
        <v>58</v>
      </c>
    </row>
    <row r="4" spans="2:2" x14ac:dyDescent="0.25">
      <c r="B4" s="37" t="s">
        <v>62</v>
      </c>
    </row>
    <row r="5" spans="2:2" ht="152.1" customHeight="1" x14ac:dyDescent="0.25">
      <c r="B5" s="153" t="s">
        <v>127</v>
      </c>
    </row>
    <row r="6" spans="2:2" ht="34.5" customHeight="1" x14ac:dyDescent="0.25">
      <c r="B6" s="28" t="s">
        <v>65</v>
      </c>
    </row>
    <row r="7" spans="2:2" x14ac:dyDescent="0.25">
      <c r="B7" s="29" t="s">
        <v>89</v>
      </c>
    </row>
    <row r="8" spans="2:2" ht="30" x14ac:dyDescent="0.25">
      <c r="B8" s="146" t="s">
        <v>125</v>
      </c>
    </row>
    <row r="9" spans="2:2" ht="45" x14ac:dyDescent="0.25">
      <c r="B9" s="29" t="s">
        <v>90</v>
      </c>
    </row>
    <row r="10" spans="2:2" ht="45" x14ac:dyDescent="0.25">
      <c r="B10" s="147" t="s">
        <v>126</v>
      </c>
    </row>
    <row r="11" spans="2:2" ht="30" x14ac:dyDescent="0.25">
      <c r="B11" s="30" t="s">
        <v>94</v>
      </c>
    </row>
    <row r="12" spans="2:2" x14ac:dyDescent="0.25">
      <c r="B12" s="29" t="s">
        <v>59</v>
      </c>
    </row>
    <row r="13" spans="2:2" x14ac:dyDescent="0.25">
      <c r="B13" s="29" t="s">
        <v>60</v>
      </c>
    </row>
    <row r="14" spans="2:2" x14ac:dyDescent="0.25">
      <c r="B14" s="29" t="s">
        <v>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7"/>
  <sheetViews>
    <sheetView tabSelected="1" topLeftCell="A55" zoomScale="84" zoomScaleNormal="84" workbookViewId="0">
      <selection activeCell="F87" sqref="F87"/>
    </sheetView>
  </sheetViews>
  <sheetFormatPr defaultRowHeight="15" x14ac:dyDescent="0.25"/>
  <cols>
    <col min="1" max="1" width="7.140625" customWidth="1"/>
    <col min="2" max="2" width="17.42578125" customWidth="1"/>
    <col min="3" max="3" width="49.85546875" style="79" customWidth="1"/>
    <col min="4" max="4" width="18.140625" style="16" bestFit="1" customWidth="1"/>
    <col min="5" max="5" width="12.85546875" style="68" bestFit="1" customWidth="1"/>
    <col min="6" max="6" width="16.5703125" style="68" customWidth="1"/>
    <col min="7" max="7" width="10.7109375" style="2" customWidth="1"/>
    <col min="8" max="8" width="13.28515625" style="68" customWidth="1"/>
    <col min="9" max="9" width="16.5703125" style="68" customWidth="1"/>
    <col min="10" max="10" width="10.140625" style="1" customWidth="1"/>
    <col min="11" max="11" width="10.7109375" style="2" customWidth="1"/>
    <col min="12" max="12" width="16.140625" style="68" bestFit="1" customWidth="1"/>
    <col min="13" max="13" width="15.5703125" style="68" customWidth="1"/>
    <col min="14" max="15" width="2.7109375" style="1" customWidth="1"/>
    <col min="16" max="16" width="23" style="68" customWidth="1"/>
  </cols>
  <sheetData>
    <row r="1" spans="1:18" ht="23.25" x14ac:dyDescent="0.35">
      <c r="A1" s="96"/>
      <c r="B1" s="95"/>
      <c r="C1" s="95"/>
      <c r="D1" s="95"/>
      <c r="E1" s="95" t="s">
        <v>93</v>
      </c>
      <c r="F1" s="95"/>
      <c r="G1" s="95"/>
      <c r="H1" s="95"/>
      <c r="I1" s="95"/>
      <c r="J1" s="95"/>
      <c r="K1" s="95"/>
      <c r="L1" s="95"/>
      <c r="M1" s="95"/>
      <c r="N1" s="95"/>
      <c r="O1" s="97"/>
      <c r="P1" s="98"/>
    </row>
    <row r="2" spans="1:18" ht="15.75" thickBot="1" x14ac:dyDescent="0.3"/>
    <row r="3" spans="1:18" ht="32.1" customHeight="1" x14ac:dyDescent="0.25">
      <c r="A3" s="201" t="s">
        <v>92</v>
      </c>
      <c r="B3" s="4"/>
      <c r="C3" s="80"/>
      <c r="D3" s="194" t="s">
        <v>0</v>
      </c>
      <c r="E3" s="192"/>
      <c r="F3" s="193"/>
      <c r="G3" s="192"/>
      <c r="H3" s="192"/>
      <c r="I3" s="193"/>
      <c r="J3" s="26"/>
      <c r="K3" s="40"/>
      <c r="L3" s="199" t="s">
        <v>1</v>
      </c>
      <c r="M3" s="200"/>
      <c r="N3" s="10"/>
      <c r="O3" s="162"/>
      <c r="P3" s="166" t="s">
        <v>2</v>
      </c>
    </row>
    <row r="4" spans="1:18" ht="15.75" thickBot="1" x14ac:dyDescent="0.3">
      <c r="A4" s="202"/>
      <c r="B4" s="168"/>
      <c r="C4" s="167"/>
      <c r="D4" s="21" t="s">
        <v>3</v>
      </c>
      <c r="E4" s="69" t="s">
        <v>4</v>
      </c>
      <c r="F4" s="69" t="s">
        <v>115</v>
      </c>
      <c r="G4" s="22" t="s">
        <v>6</v>
      </c>
      <c r="H4" s="69" t="s">
        <v>7</v>
      </c>
      <c r="I4" s="69" t="s">
        <v>115</v>
      </c>
      <c r="J4" s="52" t="s">
        <v>81</v>
      </c>
      <c r="K4" s="22" t="s">
        <v>8</v>
      </c>
      <c r="L4" s="69" t="s">
        <v>116</v>
      </c>
      <c r="M4" s="69" t="s">
        <v>117</v>
      </c>
      <c r="N4" s="23"/>
      <c r="O4" s="163"/>
      <c r="P4" s="165" t="s">
        <v>5</v>
      </c>
    </row>
    <row r="5" spans="1:18" x14ac:dyDescent="0.25">
      <c r="A5" s="202"/>
      <c r="B5" s="48" t="s">
        <v>9</v>
      </c>
      <c r="C5" s="80" t="s">
        <v>120</v>
      </c>
      <c r="D5" s="175">
        <v>820.6</v>
      </c>
      <c r="E5" s="178">
        <v>0</v>
      </c>
      <c r="F5" s="178">
        <f>(D5*E5)</f>
        <v>0</v>
      </c>
      <c r="G5" s="180">
        <v>109</v>
      </c>
      <c r="H5" s="178">
        <v>0</v>
      </c>
      <c r="I5" s="99">
        <f>(G5*H5)</f>
        <v>0</v>
      </c>
      <c r="J5" s="183"/>
      <c r="K5" s="6"/>
      <c r="L5" s="120"/>
      <c r="M5" s="169"/>
      <c r="N5" s="11"/>
      <c r="O5" s="160"/>
      <c r="P5" s="72">
        <f t="shared" ref="P5:P71" si="0">F5+I5+M5</f>
        <v>0</v>
      </c>
    </row>
    <row r="6" spans="1:18" x14ac:dyDescent="0.25">
      <c r="A6" s="202"/>
      <c r="B6" s="49"/>
      <c r="C6" s="167" t="s">
        <v>119</v>
      </c>
      <c r="D6" s="188">
        <v>72.86</v>
      </c>
      <c r="E6" s="179">
        <v>0</v>
      </c>
      <c r="F6" s="179">
        <f>(D6*E6)</f>
        <v>0</v>
      </c>
      <c r="G6" s="189">
        <v>524</v>
      </c>
      <c r="H6" s="179">
        <v>0</v>
      </c>
      <c r="I6" s="100">
        <f>(G6*H6)</f>
        <v>0</v>
      </c>
      <c r="J6" s="184"/>
      <c r="K6" s="44"/>
      <c r="L6" s="101"/>
      <c r="M6" s="170"/>
      <c r="N6" s="12"/>
      <c r="O6" s="161"/>
      <c r="P6" s="72">
        <f t="shared" si="0"/>
        <v>0</v>
      </c>
    </row>
    <row r="7" spans="1:18" x14ac:dyDescent="0.25">
      <c r="A7" s="202"/>
      <c r="B7" s="49"/>
      <c r="C7" s="167" t="s">
        <v>10</v>
      </c>
      <c r="D7" s="176">
        <v>114.16</v>
      </c>
      <c r="E7" s="179">
        <v>0</v>
      </c>
      <c r="F7" s="179">
        <f>(D7*E7)</f>
        <v>0</v>
      </c>
      <c r="G7" s="181">
        <v>2391</v>
      </c>
      <c r="H7" s="179">
        <v>0</v>
      </c>
      <c r="I7" s="100">
        <f>(G7*H7)</f>
        <v>0</v>
      </c>
      <c r="J7" s="184"/>
      <c r="K7" s="44"/>
      <c r="L7" s="101"/>
      <c r="M7" s="170"/>
      <c r="N7" s="12"/>
      <c r="O7" s="161"/>
      <c r="P7" s="72">
        <f t="shared" si="0"/>
        <v>0</v>
      </c>
    </row>
    <row r="8" spans="1:18" x14ac:dyDescent="0.25">
      <c r="A8" s="202"/>
      <c r="B8" s="49"/>
      <c r="C8" s="167" t="s">
        <v>11</v>
      </c>
      <c r="D8" s="176">
        <v>9.99</v>
      </c>
      <c r="E8" s="100">
        <v>0</v>
      </c>
      <c r="F8" s="179">
        <f t="shared" ref="F8:F17" si="1">(D8*E8)</f>
        <v>0</v>
      </c>
      <c r="G8" s="182">
        <v>11</v>
      </c>
      <c r="H8" s="179">
        <v>0</v>
      </c>
      <c r="I8" s="100">
        <f t="shared" ref="I8:I17" si="2">(G8*H8)</f>
        <v>0</v>
      </c>
      <c r="J8" s="184"/>
      <c r="K8" s="44"/>
      <c r="L8" s="101"/>
      <c r="M8" s="170"/>
      <c r="N8" s="12"/>
      <c r="O8" s="161"/>
      <c r="P8" s="72">
        <f t="shared" si="0"/>
        <v>0</v>
      </c>
    </row>
    <row r="9" spans="1:18" x14ac:dyDescent="0.25">
      <c r="A9" s="202"/>
      <c r="B9" s="49"/>
      <c r="C9" s="167" t="s">
        <v>12</v>
      </c>
      <c r="D9" s="176">
        <v>2.0099999999999998</v>
      </c>
      <c r="E9" s="100">
        <v>0</v>
      </c>
      <c r="F9" s="100">
        <f t="shared" si="1"/>
        <v>0</v>
      </c>
      <c r="G9" s="46">
        <v>23</v>
      </c>
      <c r="H9" s="179">
        <v>0</v>
      </c>
      <c r="I9" s="100">
        <f t="shared" si="2"/>
        <v>0</v>
      </c>
      <c r="J9" s="54"/>
      <c r="K9" s="44"/>
      <c r="L9" s="101"/>
      <c r="M9" s="170"/>
      <c r="N9" s="12"/>
      <c r="O9" s="161"/>
      <c r="P9" s="72">
        <f t="shared" si="0"/>
        <v>0</v>
      </c>
      <c r="R9" s="19"/>
    </row>
    <row r="10" spans="1:18" x14ac:dyDescent="0.25">
      <c r="A10" s="202"/>
      <c r="B10" s="49"/>
      <c r="C10" s="167" t="s">
        <v>14</v>
      </c>
      <c r="D10" s="176">
        <v>11.76</v>
      </c>
      <c r="E10" s="100">
        <v>0</v>
      </c>
      <c r="F10" s="100">
        <f t="shared" si="1"/>
        <v>0</v>
      </c>
      <c r="G10" s="44">
        <v>11</v>
      </c>
      <c r="H10" s="179">
        <v>0</v>
      </c>
      <c r="I10" s="100">
        <f t="shared" si="2"/>
        <v>0</v>
      </c>
      <c r="J10" s="54"/>
      <c r="K10" s="44"/>
      <c r="L10" s="101"/>
      <c r="M10" s="170"/>
      <c r="N10" s="12"/>
      <c r="O10" s="161"/>
      <c r="P10" s="72">
        <f t="shared" si="0"/>
        <v>0</v>
      </c>
      <c r="Q10" s="19"/>
    </row>
    <row r="11" spans="1:18" x14ac:dyDescent="0.25">
      <c r="A11" s="202"/>
      <c r="B11" s="49"/>
      <c r="C11" s="167" t="s">
        <v>91</v>
      </c>
      <c r="D11" s="176">
        <v>5.3</v>
      </c>
      <c r="E11" s="100">
        <v>0</v>
      </c>
      <c r="F11" s="100">
        <f t="shared" si="1"/>
        <v>0</v>
      </c>
      <c r="G11" s="44">
        <v>15</v>
      </c>
      <c r="H11" s="100">
        <v>0</v>
      </c>
      <c r="I11" s="100">
        <f t="shared" si="2"/>
        <v>0</v>
      </c>
      <c r="J11" s="54"/>
      <c r="K11" s="44"/>
      <c r="L11" s="101"/>
      <c r="M11" s="170"/>
      <c r="N11" s="12"/>
      <c r="O11" s="161"/>
      <c r="P11" s="72">
        <f t="shared" si="0"/>
        <v>0</v>
      </c>
      <c r="Q11" s="19"/>
    </row>
    <row r="12" spans="1:18" x14ac:dyDescent="0.25">
      <c r="A12" s="202"/>
      <c r="B12" s="49"/>
      <c r="C12" s="167" t="s">
        <v>15</v>
      </c>
      <c r="D12" s="176">
        <v>10.53</v>
      </c>
      <c r="E12" s="100">
        <v>0</v>
      </c>
      <c r="F12" s="100">
        <f t="shared" si="1"/>
        <v>0</v>
      </c>
      <c r="G12" s="44">
        <v>1340</v>
      </c>
      <c r="H12" s="100">
        <v>0</v>
      </c>
      <c r="I12" s="100">
        <f t="shared" si="2"/>
        <v>0</v>
      </c>
      <c r="J12" s="54"/>
      <c r="K12" s="44"/>
      <c r="L12" s="101"/>
      <c r="M12" s="170"/>
      <c r="N12" s="12"/>
      <c r="O12" s="161"/>
      <c r="P12" s="72">
        <f t="shared" si="0"/>
        <v>0</v>
      </c>
      <c r="Q12" s="19"/>
    </row>
    <row r="13" spans="1:18" x14ac:dyDescent="0.25">
      <c r="A13" s="202"/>
      <c r="B13" s="49"/>
      <c r="C13" s="167" t="s">
        <v>16</v>
      </c>
      <c r="D13" s="176">
        <v>0.27</v>
      </c>
      <c r="E13" s="100">
        <v>0</v>
      </c>
      <c r="F13" s="100">
        <f t="shared" si="1"/>
        <v>0</v>
      </c>
      <c r="G13" s="46">
        <v>127</v>
      </c>
      <c r="H13" s="100">
        <v>0</v>
      </c>
      <c r="I13" s="100">
        <f t="shared" si="2"/>
        <v>0</v>
      </c>
      <c r="J13" s="54"/>
      <c r="K13" s="44"/>
      <c r="L13" s="101"/>
      <c r="M13" s="170"/>
      <c r="N13" s="12"/>
      <c r="O13" s="161"/>
      <c r="P13" s="72">
        <f t="shared" si="0"/>
        <v>0</v>
      </c>
      <c r="Q13" s="19"/>
    </row>
    <row r="14" spans="1:18" x14ac:dyDescent="0.25">
      <c r="A14" s="202"/>
      <c r="B14" s="49"/>
      <c r="C14" s="167" t="s">
        <v>17</v>
      </c>
      <c r="D14" s="176">
        <v>4.04</v>
      </c>
      <c r="E14" s="100">
        <v>0</v>
      </c>
      <c r="F14" s="100">
        <f t="shared" si="1"/>
        <v>0</v>
      </c>
      <c r="G14" s="44">
        <v>3</v>
      </c>
      <c r="H14" s="100">
        <v>0</v>
      </c>
      <c r="I14" s="100">
        <f t="shared" si="2"/>
        <v>0</v>
      </c>
      <c r="J14" s="54"/>
      <c r="K14" s="44" t="s">
        <v>18</v>
      </c>
      <c r="L14" s="101"/>
      <c r="M14" s="170"/>
      <c r="N14" s="12"/>
      <c r="O14" s="161"/>
      <c r="P14" s="72">
        <f t="shared" si="0"/>
        <v>0</v>
      </c>
      <c r="R14" s="19"/>
    </row>
    <row r="15" spans="1:18" x14ac:dyDescent="0.25">
      <c r="A15" s="202"/>
      <c r="B15" s="49"/>
      <c r="C15" s="167" t="s">
        <v>19</v>
      </c>
      <c r="D15" s="176">
        <v>22.58</v>
      </c>
      <c r="E15" s="100">
        <v>0</v>
      </c>
      <c r="F15" s="100">
        <f t="shared" si="1"/>
        <v>0</v>
      </c>
      <c r="G15" s="44">
        <v>11</v>
      </c>
      <c r="H15" s="100">
        <v>0</v>
      </c>
      <c r="I15" s="100">
        <f t="shared" si="2"/>
        <v>0</v>
      </c>
      <c r="J15" s="54"/>
      <c r="K15" s="44"/>
      <c r="L15" s="101"/>
      <c r="M15" s="170"/>
      <c r="N15" s="12"/>
      <c r="O15" s="161"/>
      <c r="P15" s="72">
        <f t="shared" si="0"/>
        <v>0</v>
      </c>
    </row>
    <row r="16" spans="1:18" x14ac:dyDescent="0.25">
      <c r="A16" s="202"/>
      <c r="B16" s="49"/>
      <c r="C16" s="173" t="s">
        <v>20</v>
      </c>
      <c r="D16" s="176">
        <v>2.89</v>
      </c>
      <c r="E16" s="100">
        <v>0</v>
      </c>
      <c r="F16" s="100">
        <f t="shared" si="1"/>
        <v>0</v>
      </c>
      <c r="G16" s="46">
        <v>20</v>
      </c>
      <c r="H16" s="100">
        <v>0</v>
      </c>
      <c r="I16" s="100">
        <f t="shared" si="2"/>
        <v>0</v>
      </c>
      <c r="J16" s="54"/>
      <c r="K16" s="44"/>
      <c r="L16" s="101"/>
      <c r="M16" s="170"/>
      <c r="N16" s="12"/>
      <c r="O16" s="161"/>
      <c r="P16" s="72">
        <f t="shared" si="0"/>
        <v>0</v>
      </c>
    </row>
    <row r="17" spans="1:18" x14ac:dyDescent="0.25">
      <c r="A17" s="202"/>
      <c r="B17" s="49"/>
      <c r="C17" s="167" t="s">
        <v>21</v>
      </c>
      <c r="D17" s="176">
        <v>18.71</v>
      </c>
      <c r="E17" s="100">
        <v>0</v>
      </c>
      <c r="F17" s="100">
        <f t="shared" si="1"/>
        <v>0</v>
      </c>
      <c r="G17" s="44">
        <v>294</v>
      </c>
      <c r="H17" s="100">
        <v>0</v>
      </c>
      <c r="I17" s="100">
        <f t="shared" si="2"/>
        <v>0</v>
      </c>
      <c r="J17" s="54"/>
      <c r="K17" s="44" t="s">
        <v>13</v>
      </c>
      <c r="L17" s="101"/>
      <c r="M17" s="170"/>
      <c r="N17" s="12"/>
      <c r="O17" s="161"/>
      <c r="P17" s="72">
        <f t="shared" si="0"/>
        <v>0</v>
      </c>
    </row>
    <row r="18" spans="1:18" x14ac:dyDescent="0.25">
      <c r="A18" s="202"/>
      <c r="B18" s="49"/>
      <c r="C18" s="167"/>
      <c r="D18" s="176"/>
      <c r="E18" s="101"/>
      <c r="F18" s="101"/>
      <c r="G18" s="47"/>
      <c r="H18" s="102"/>
      <c r="I18" s="101"/>
      <c r="J18" s="46"/>
      <c r="K18" s="46"/>
      <c r="L18" s="101"/>
      <c r="M18" s="170"/>
      <c r="N18" s="12"/>
      <c r="O18" s="161"/>
      <c r="P18" s="72"/>
    </row>
    <row r="19" spans="1:18" x14ac:dyDescent="0.25">
      <c r="A19" s="202"/>
      <c r="B19" s="49"/>
      <c r="C19" s="211" t="s">
        <v>137</v>
      </c>
      <c r="D19" s="212"/>
      <c r="E19" s="213"/>
      <c r="F19" s="213"/>
      <c r="G19" s="122"/>
      <c r="H19" s="214"/>
      <c r="I19" s="213"/>
      <c r="J19" s="123">
        <v>5</v>
      </c>
      <c r="K19" s="123" t="s">
        <v>96</v>
      </c>
      <c r="L19" s="100">
        <v>0</v>
      </c>
      <c r="M19" s="138">
        <f>(J19*L19)</f>
        <v>0</v>
      </c>
      <c r="N19" s="12"/>
      <c r="O19" s="161"/>
      <c r="P19" s="72">
        <f t="shared" si="0"/>
        <v>0</v>
      </c>
    </row>
    <row r="20" spans="1:18" x14ac:dyDescent="0.25">
      <c r="A20" s="202"/>
      <c r="B20" s="49"/>
      <c r="C20" s="174" t="s">
        <v>105</v>
      </c>
      <c r="D20" s="176"/>
      <c r="E20" s="101"/>
      <c r="F20" s="101"/>
      <c r="G20" s="122"/>
      <c r="H20" s="102"/>
      <c r="I20" s="139"/>
      <c r="J20" s="123">
        <v>5</v>
      </c>
      <c r="K20" s="123" t="s">
        <v>96</v>
      </c>
      <c r="L20" s="100">
        <v>0</v>
      </c>
      <c r="M20" s="138">
        <f>(J20*L20)</f>
        <v>0</v>
      </c>
      <c r="N20" s="12"/>
      <c r="O20" s="161"/>
      <c r="P20" s="72">
        <f t="shared" si="0"/>
        <v>0</v>
      </c>
      <c r="Q20" s="19"/>
    </row>
    <row r="21" spans="1:18" x14ac:dyDescent="0.25">
      <c r="A21" s="202"/>
      <c r="B21" s="49"/>
      <c r="C21" s="174" t="s">
        <v>130</v>
      </c>
      <c r="D21" s="176"/>
      <c r="E21" s="101"/>
      <c r="F21" s="101"/>
      <c r="G21" s="47"/>
      <c r="H21" s="102"/>
      <c r="I21" s="101"/>
      <c r="J21" s="123">
        <v>2</v>
      </c>
      <c r="K21" s="123" t="s">
        <v>128</v>
      </c>
      <c r="L21" s="100">
        <v>0</v>
      </c>
      <c r="M21" s="138">
        <f t="shared" ref="M21:M26" si="3">(J21*L21)</f>
        <v>0</v>
      </c>
      <c r="N21" s="12"/>
      <c r="O21" s="161"/>
      <c r="P21" s="72">
        <f t="shared" si="0"/>
        <v>0</v>
      </c>
    </row>
    <row r="22" spans="1:18" x14ac:dyDescent="0.25">
      <c r="A22" s="202"/>
      <c r="B22" s="49"/>
      <c r="C22" s="174" t="s">
        <v>106</v>
      </c>
      <c r="D22" s="176"/>
      <c r="E22" s="101"/>
      <c r="F22" s="101"/>
      <c r="G22" s="47"/>
      <c r="H22" s="102"/>
      <c r="I22" s="101"/>
      <c r="J22" s="123">
        <v>3</v>
      </c>
      <c r="K22" s="123" t="s">
        <v>128</v>
      </c>
      <c r="L22" s="100">
        <v>0</v>
      </c>
      <c r="M22" s="138">
        <f t="shared" si="3"/>
        <v>0</v>
      </c>
      <c r="N22" s="12"/>
      <c r="O22" s="161"/>
      <c r="P22" s="72">
        <f t="shared" si="0"/>
        <v>0</v>
      </c>
    </row>
    <row r="23" spans="1:18" x14ac:dyDescent="0.25">
      <c r="A23" s="202"/>
      <c r="B23" s="49"/>
      <c r="C23" s="174" t="s">
        <v>136</v>
      </c>
      <c r="D23" s="176"/>
      <c r="E23" s="101"/>
      <c r="F23" s="101"/>
      <c r="G23" s="47"/>
      <c r="H23" s="102"/>
      <c r="I23" s="101"/>
      <c r="J23" s="123">
        <v>1</v>
      </c>
      <c r="K23" s="123" t="s">
        <v>109</v>
      </c>
      <c r="L23" s="100">
        <v>0</v>
      </c>
      <c r="M23" s="138">
        <f t="shared" si="3"/>
        <v>0</v>
      </c>
      <c r="N23" s="12"/>
      <c r="O23" s="161"/>
      <c r="P23" s="72">
        <f t="shared" si="0"/>
        <v>0</v>
      </c>
    </row>
    <row r="24" spans="1:18" x14ac:dyDescent="0.25">
      <c r="A24" s="202"/>
      <c r="B24" s="49"/>
      <c r="C24" s="174" t="s">
        <v>136</v>
      </c>
      <c r="D24" s="176"/>
      <c r="E24" s="101"/>
      <c r="F24" s="101"/>
      <c r="G24" s="47"/>
      <c r="H24" s="102"/>
      <c r="I24" s="101"/>
      <c r="J24" s="123">
        <v>1</v>
      </c>
      <c r="K24" s="123" t="s">
        <v>96</v>
      </c>
      <c r="L24" s="100">
        <v>0</v>
      </c>
      <c r="M24" s="138">
        <f t="shared" si="3"/>
        <v>0</v>
      </c>
      <c r="N24" s="12"/>
      <c r="O24" s="161"/>
      <c r="P24" s="72">
        <f t="shared" si="0"/>
        <v>0</v>
      </c>
    </row>
    <row r="25" spans="1:18" x14ac:dyDescent="0.25">
      <c r="A25" s="202"/>
      <c r="B25" s="49"/>
      <c r="C25" s="174" t="s">
        <v>131</v>
      </c>
      <c r="D25" s="176"/>
      <c r="E25" s="101"/>
      <c r="F25" s="101"/>
      <c r="G25" s="122"/>
      <c r="H25" s="102"/>
      <c r="I25" s="101"/>
      <c r="J25" s="123">
        <v>1</v>
      </c>
      <c r="K25" s="123" t="s">
        <v>109</v>
      </c>
      <c r="L25" s="100">
        <v>0</v>
      </c>
      <c r="M25" s="138">
        <f t="shared" si="3"/>
        <v>0</v>
      </c>
      <c r="N25" s="12"/>
      <c r="O25" s="161"/>
      <c r="P25" s="72">
        <f t="shared" si="0"/>
        <v>0</v>
      </c>
      <c r="R25" s="19"/>
    </row>
    <row r="26" spans="1:18" x14ac:dyDescent="0.25">
      <c r="A26" s="202"/>
      <c r="B26" s="49"/>
      <c r="C26" s="174" t="s">
        <v>107</v>
      </c>
      <c r="D26" s="176"/>
      <c r="E26" s="101"/>
      <c r="F26" s="101"/>
      <c r="G26" s="122"/>
      <c r="H26" s="102"/>
      <c r="I26" s="101"/>
      <c r="J26" s="123">
        <v>1</v>
      </c>
      <c r="K26" s="123" t="s">
        <v>98</v>
      </c>
      <c r="L26" s="100">
        <v>0</v>
      </c>
      <c r="M26" s="138">
        <f t="shared" si="3"/>
        <v>0</v>
      </c>
      <c r="N26" s="12"/>
      <c r="O26" s="161"/>
      <c r="P26" s="72">
        <f t="shared" si="0"/>
        <v>0</v>
      </c>
      <c r="R26" s="19"/>
    </row>
    <row r="27" spans="1:18" x14ac:dyDescent="0.25">
      <c r="A27" s="202"/>
      <c r="B27" s="49"/>
      <c r="C27" s="174" t="s">
        <v>123</v>
      </c>
      <c r="D27" s="176"/>
      <c r="E27" s="101"/>
      <c r="F27" s="101"/>
      <c r="G27" s="122"/>
      <c r="H27" s="102"/>
      <c r="I27" s="101"/>
      <c r="J27" s="123"/>
      <c r="K27" s="123" t="s">
        <v>99</v>
      </c>
      <c r="L27" s="100">
        <v>0</v>
      </c>
      <c r="M27" s="138">
        <f t="shared" ref="M27:M28" si="4">(J27*L27)</f>
        <v>0</v>
      </c>
      <c r="N27" s="12"/>
      <c r="O27" s="161"/>
      <c r="P27" s="72"/>
      <c r="R27" s="19"/>
    </row>
    <row r="28" spans="1:18" x14ac:dyDescent="0.25">
      <c r="A28" s="202"/>
      <c r="B28" s="49"/>
      <c r="C28" s="167" t="s">
        <v>129</v>
      </c>
      <c r="D28" s="176"/>
      <c r="E28" s="101"/>
      <c r="F28" s="101"/>
      <c r="G28" s="64"/>
      <c r="H28" s="111">
        <v>0</v>
      </c>
      <c r="I28" s="100">
        <f t="shared" ref="I28" si="5">(G28*H28)</f>
        <v>0</v>
      </c>
      <c r="J28" s="46">
        <v>1</v>
      </c>
      <c r="K28" s="44" t="s">
        <v>103</v>
      </c>
      <c r="L28" s="100">
        <v>0</v>
      </c>
      <c r="M28" s="138">
        <f t="shared" si="4"/>
        <v>0</v>
      </c>
      <c r="N28" s="12"/>
      <c r="O28" s="161"/>
      <c r="P28" s="72">
        <f t="shared" si="0"/>
        <v>0</v>
      </c>
      <c r="Q28" s="19"/>
    </row>
    <row r="29" spans="1:18" ht="15.75" thickBot="1" x14ac:dyDescent="0.3">
      <c r="A29" s="202"/>
      <c r="B29" s="50"/>
      <c r="C29" s="81" t="s">
        <v>82</v>
      </c>
      <c r="D29" s="177"/>
      <c r="E29" s="128"/>
      <c r="F29" s="109"/>
      <c r="G29" s="61"/>
      <c r="H29" s="171"/>
      <c r="I29" s="113"/>
      <c r="J29" s="87">
        <v>5</v>
      </c>
      <c r="K29" s="172"/>
      <c r="L29" s="113">
        <v>0</v>
      </c>
      <c r="M29" s="114">
        <f>(J29*L29)</f>
        <v>0</v>
      </c>
      <c r="N29" s="12"/>
      <c r="O29" s="161"/>
      <c r="P29" s="72">
        <f t="shared" si="0"/>
        <v>0</v>
      </c>
    </row>
    <row r="30" spans="1:18" x14ac:dyDescent="0.25">
      <c r="A30" s="203"/>
      <c r="B30" s="48" t="s">
        <v>22</v>
      </c>
      <c r="C30" s="82" t="s">
        <v>23</v>
      </c>
      <c r="D30" s="20">
        <v>37.659999999999997</v>
      </c>
      <c r="E30" s="99">
        <v>0</v>
      </c>
      <c r="F30" s="126">
        <f t="shared" ref="F30:F64" si="6">(D30*E30)</f>
        <v>0</v>
      </c>
      <c r="G30" s="129">
        <v>92</v>
      </c>
      <c r="H30" s="126">
        <v>0</v>
      </c>
      <c r="I30" s="99">
        <f t="shared" ref="I30:I31" si="7">(G30*H30)</f>
        <v>0</v>
      </c>
      <c r="J30" s="53"/>
      <c r="K30" s="6"/>
      <c r="L30" s="120"/>
      <c r="M30" s="127"/>
      <c r="N30" s="11"/>
      <c r="O30" s="160"/>
      <c r="P30" s="72">
        <f t="shared" si="0"/>
        <v>0</v>
      </c>
      <c r="R30" s="17"/>
    </row>
    <row r="31" spans="1:18" x14ac:dyDescent="0.25">
      <c r="A31" s="203"/>
      <c r="B31" s="49"/>
      <c r="C31" s="91" t="s">
        <v>134</v>
      </c>
      <c r="D31" s="142">
        <v>224.9</v>
      </c>
      <c r="E31" s="100">
        <v>0</v>
      </c>
      <c r="F31" s="112">
        <f t="shared" ref="F31" si="8">(D31*E31)</f>
        <v>0</v>
      </c>
      <c r="G31" s="186">
        <v>250</v>
      </c>
      <c r="H31" s="112">
        <v>0</v>
      </c>
      <c r="I31" s="100">
        <f t="shared" si="7"/>
        <v>0</v>
      </c>
      <c r="J31" s="54"/>
      <c r="K31" s="44"/>
      <c r="L31" s="101"/>
      <c r="M31" s="108"/>
      <c r="N31" s="12"/>
      <c r="O31" s="161"/>
      <c r="P31" s="72">
        <f t="shared" si="0"/>
        <v>0</v>
      </c>
      <c r="R31" s="65"/>
    </row>
    <row r="32" spans="1:18" x14ac:dyDescent="0.25">
      <c r="A32" s="203"/>
      <c r="B32" s="49"/>
      <c r="C32" s="91" t="s">
        <v>118</v>
      </c>
      <c r="D32" s="143">
        <v>10</v>
      </c>
      <c r="E32" s="100">
        <v>0</v>
      </c>
      <c r="F32" s="112">
        <f t="shared" ref="F32" si="9">(D32*E32)</f>
        <v>0</v>
      </c>
      <c r="G32" s="187">
        <v>60</v>
      </c>
      <c r="H32" s="112">
        <v>0</v>
      </c>
      <c r="I32" s="100">
        <f t="shared" ref="I32" si="10">(G32*H32)</f>
        <v>0</v>
      </c>
      <c r="J32" s="54"/>
      <c r="K32" s="44"/>
      <c r="L32" s="101"/>
      <c r="M32" s="108"/>
      <c r="N32" s="12"/>
      <c r="O32" s="161"/>
      <c r="P32" s="72">
        <f t="shared" si="0"/>
        <v>0</v>
      </c>
      <c r="R32" s="65"/>
    </row>
    <row r="33" spans="1:20" x14ac:dyDescent="0.25">
      <c r="A33" s="203"/>
      <c r="B33" s="49"/>
      <c r="C33" s="92"/>
      <c r="D33" s="130"/>
      <c r="E33" s="101"/>
      <c r="F33" s="103"/>
      <c r="G33" s="131"/>
      <c r="H33" s="103"/>
      <c r="I33" s="101"/>
      <c r="J33" s="54"/>
      <c r="K33" s="44"/>
      <c r="L33" s="101"/>
      <c r="M33" s="108"/>
      <c r="N33" s="12"/>
      <c r="O33" s="161"/>
      <c r="P33" s="72"/>
      <c r="R33" s="65"/>
    </row>
    <row r="34" spans="1:20" x14ac:dyDescent="0.25">
      <c r="A34" s="203"/>
      <c r="B34" s="49"/>
      <c r="C34" s="91"/>
      <c r="D34" s="130"/>
      <c r="E34" s="101"/>
      <c r="F34" s="103"/>
      <c r="G34" s="131"/>
      <c r="H34" s="103"/>
      <c r="I34" s="101"/>
      <c r="J34" s="54"/>
      <c r="K34" s="44"/>
      <c r="L34" s="101"/>
      <c r="M34" s="108"/>
      <c r="N34" s="12"/>
      <c r="O34" s="161"/>
      <c r="P34" s="72"/>
      <c r="R34" s="65"/>
    </row>
    <row r="35" spans="1:20" x14ac:dyDescent="0.25">
      <c r="A35" s="203"/>
      <c r="B35" s="49"/>
      <c r="C35" s="157" t="s">
        <v>135</v>
      </c>
      <c r="D35" s="130"/>
      <c r="E35" s="101"/>
      <c r="F35" s="103"/>
      <c r="G35" s="131"/>
      <c r="H35" s="103"/>
      <c r="I35" s="101"/>
      <c r="J35" s="158">
        <v>4</v>
      </c>
      <c r="K35" s="132" t="s">
        <v>109</v>
      </c>
      <c r="L35" s="100">
        <v>0</v>
      </c>
      <c r="M35" s="138">
        <f t="shared" ref="M35" si="11">(J35*L35)</f>
        <v>0</v>
      </c>
      <c r="N35" s="12"/>
      <c r="O35" s="161"/>
      <c r="P35" s="72">
        <f>F35+I35+M35</f>
        <v>0</v>
      </c>
      <c r="R35" s="65"/>
    </row>
    <row r="36" spans="1:20" x14ac:dyDescent="0.25">
      <c r="A36" s="203"/>
      <c r="B36" s="49"/>
      <c r="C36" s="92" t="s">
        <v>110</v>
      </c>
      <c r="D36" s="43"/>
      <c r="E36" s="101"/>
      <c r="F36" s="103"/>
      <c r="G36" s="131"/>
      <c r="H36" s="103"/>
      <c r="I36" s="101"/>
      <c r="J36" s="135">
        <v>1</v>
      </c>
      <c r="K36" s="132" t="s">
        <v>97</v>
      </c>
      <c r="L36" s="100">
        <v>0</v>
      </c>
      <c r="M36" s="138">
        <f t="shared" ref="M36:M38" si="12">(J36*L36)</f>
        <v>0</v>
      </c>
      <c r="N36" s="12"/>
      <c r="O36" s="161"/>
      <c r="P36" s="72">
        <f t="shared" si="0"/>
        <v>0</v>
      </c>
      <c r="R36" s="65"/>
    </row>
    <row r="37" spans="1:20" x14ac:dyDescent="0.25">
      <c r="A37" s="203"/>
      <c r="B37" s="49"/>
      <c r="C37" s="92" t="s">
        <v>111</v>
      </c>
      <c r="D37" s="43"/>
      <c r="E37" s="101"/>
      <c r="F37" s="103"/>
      <c r="G37" s="131"/>
      <c r="H37" s="103"/>
      <c r="I37" s="101"/>
      <c r="J37" s="135">
        <v>5</v>
      </c>
      <c r="K37" s="132" t="s">
        <v>108</v>
      </c>
      <c r="L37" s="100">
        <v>0</v>
      </c>
      <c r="M37" s="138">
        <f t="shared" si="12"/>
        <v>0</v>
      </c>
      <c r="N37" s="12"/>
      <c r="O37" s="161"/>
      <c r="P37" s="72">
        <f t="shared" si="0"/>
        <v>0</v>
      </c>
      <c r="Q37" s="19"/>
      <c r="R37" s="65"/>
    </row>
    <row r="38" spans="1:20" x14ac:dyDescent="0.25">
      <c r="A38" s="203"/>
      <c r="B38" s="49"/>
      <c r="C38" s="92" t="s">
        <v>112</v>
      </c>
      <c r="D38" s="43"/>
      <c r="E38" s="101"/>
      <c r="F38" s="103"/>
      <c r="G38" s="131"/>
      <c r="H38" s="103"/>
      <c r="I38" s="101"/>
      <c r="J38" s="135">
        <v>1</v>
      </c>
      <c r="K38" s="132" t="s">
        <v>96</v>
      </c>
      <c r="L38" s="100">
        <v>0</v>
      </c>
      <c r="M38" s="138">
        <f t="shared" si="12"/>
        <v>0</v>
      </c>
      <c r="N38" s="12"/>
      <c r="O38" s="161"/>
      <c r="P38" s="72">
        <f t="shared" si="0"/>
        <v>0</v>
      </c>
      <c r="R38" s="65"/>
    </row>
    <row r="39" spans="1:20" ht="15.75" thickBot="1" x14ac:dyDescent="0.3">
      <c r="A39" s="203"/>
      <c r="B39" s="50"/>
      <c r="C39" s="137" t="s">
        <v>114</v>
      </c>
      <c r="D39" s="125"/>
      <c r="E39" s="109"/>
      <c r="F39" s="128"/>
      <c r="G39" s="134"/>
      <c r="H39" s="128"/>
      <c r="I39" s="109"/>
      <c r="J39" s="136">
        <v>1</v>
      </c>
      <c r="K39" s="133" t="s">
        <v>113</v>
      </c>
      <c r="L39" s="113">
        <v>0</v>
      </c>
      <c r="M39" s="114">
        <f>(J39*L39)</f>
        <v>0</v>
      </c>
      <c r="N39" s="12"/>
      <c r="O39" s="161"/>
      <c r="P39" s="72">
        <f t="shared" si="0"/>
        <v>0</v>
      </c>
      <c r="R39" s="65"/>
    </row>
    <row r="40" spans="1:20" x14ac:dyDescent="0.25">
      <c r="A40" s="202"/>
      <c r="B40" s="49" t="s">
        <v>24</v>
      </c>
      <c r="C40" s="91" t="s">
        <v>25</v>
      </c>
      <c r="D40" s="43">
        <v>30.8</v>
      </c>
      <c r="E40" s="117">
        <v>0</v>
      </c>
      <c r="F40" s="117">
        <f>E40*D40</f>
        <v>0</v>
      </c>
      <c r="G40" s="44">
        <v>11</v>
      </c>
      <c r="H40" s="117">
        <v>0</v>
      </c>
      <c r="I40" s="100">
        <f>(G40*H40)</f>
        <v>0</v>
      </c>
      <c r="J40" s="119"/>
      <c r="K40" s="44"/>
      <c r="L40" s="101"/>
      <c r="M40" s="101"/>
      <c r="N40" s="11"/>
      <c r="O40" s="160"/>
      <c r="P40" s="72">
        <f t="shared" si="0"/>
        <v>0</v>
      </c>
      <c r="S40" s="19"/>
      <c r="T40" s="19"/>
    </row>
    <row r="41" spans="1:20" x14ac:dyDescent="0.25">
      <c r="A41" s="202"/>
      <c r="B41" s="49"/>
      <c r="C41" s="91"/>
      <c r="E41" s="101"/>
      <c r="F41" s="101"/>
      <c r="G41" s="25"/>
      <c r="H41" s="101"/>
      <c r="I41" s="101"/>
      <c r="J41" s="54"/>
      <c r="L41" s="101"/>
      <c r="M41" s="101"/>
      <c r="N41" s="12"/>
      <c r="O41" s="161"/>
      <c r="P41" s="72"/>
    </row>
    <row r="42" spans="1:20" x14ac:dyDescent="0.25">
      <c r="A42" s="202"/>
      <c r="B42" s="49"/>
      <c r="C42" s="91" t="s">
        <v>26</v>
      </c>
      <c r="D42" s="16">
        <v>0.13</v>
      </c>
      <c r="E42" s="104">
        <v>0</v>
      </c>
      <c r="F42" s="100">
        <f>(D42*E42)</f>
        <v>0</v>
      </c>
      <c r="G42" s="25">
        <v>0</v>
      </c>
      <c r="H42" s="104">
        <v>0</v>
      </c>
      <c r="I42" s="100">
        <f>(G42*H42)</f>
        <v>0</v>
      </c>
      <c r="J42" s="54"/>
      <c r="L42" s="101"/>
      <c r="M42" s="101"/>
      <c r="N42" s="12"/>
      <c r="O42" s="161"/>
      <c r="P42" s="72">
        <f t="shared" si="0"/>
        <v>0</v>
      </c>
      <c r="R42" s="19"/>
    </row>
    <row r="43" spans="1:20" x14ac:dyDescent="0.25">
      <c r="A43" s="202"/>
      <c r="B43" s="49"/>
      <c r="C43" s="91" t="s">
        <v>27</v>
      </c>
      <c r="D43" s="16">
        <v>0.01</v>
      </c>
      <c r="E43" s="104">
        <v>0</v>
      </c>
      <c r="F43" s="100">
        <f>(D43*E43)</f>
        <v>0</v>
      </c>
      <c r="G43" s="25">
        <v>0</v>
      </c>
      <c r="H43" s="104">
        <v>0</v>
      </c>
      <c r="I43" s="100">
        <f t="shared" ref="I43:I64" si="13">(G43*H43)</f>
        <v>0</v>
      </c>
      <c r="J43" s="54"/>
      <c r="L43" s="101"/>
      <c r="M43" s="101"/>
      <c r="N43" s="12"/>
      <c r="O43" s="161"/>
      <c r="P43" s="72">
        <f t="shared" si="0"/>
        <v>0</v>
      </c>
    </row>
    <row r="44" spans="1:20" x14ac:dyDescent="0.25">
      <c r="A44" s="202"/>
      <c r="B44" s="49"/>
      <c r="C44" s="91" t="s">
        <v>28</v>
      </c>
      <c r="D44" s="16">
        <v>1.01</v>
      </c>
      <c r="E44" s="104">
        <v>0</v>
      </c>
      <c r="F44" s="100">
        <f t="shared" si="6"/>
        <v>0</v>
      </c>
      <c r="G44" s="25">
        <v>0</v>
      </c>
      <c r="H44" s="104">
        <v>0</v>
      </c>
      <c r="I44" s="100">
        <f t="shared" si="13"/>
        <v>0</v>
      </c>
      <c r="J44" s="54"/>
      <c r="L44" s="101"/>
      <c r="M44" s="101"/>
      <c r="N44" s="12"/>
      <c r="O44" s="161"/>
      <c r="P44" s="72">
        <f t="shared" si="0"/>
        <v>0</v>
      </c>
    </row>
    <row r="45" spans="1:20" x14ac:dyDescent="0.25">
      <c r="A45" s="202"/>
      <c r="B45" s="49"/>
      <c r="C45" s="91" t="s">
        <v>29</v>
      </c>
      <c r="D45" s="16">
        <v>0.2</v>
      </c>
      <c r="E45" s="104">
        <v>0</v>
      </c>
      <c r="F45" s="100">
        <f t="shared" si="6"/>
        <v>0</v>
      </c>
      <c r="G45" s="25">
        <v>0</v>
      </c>
      <c r="H45" s="104">
        <v>0</v>
      </c>
      <c r="I45" s="100">
        <f t="shared" si="13"/>
        <v>0</v>
      </c>
      <c r="J45" s="54"/>
      <c r="L45" s="101"/>
      <c r="M45" s="101"/>
      <c r="N45" s="12"/>
      <c r="O45" s="161"/>
      <c r="P45" s="72">
        <f t="shared" si="0"/>
        <v>0</v>
      </c>
    </row>
    <row r="46" spans="1:20" x14ac:dyDescent="0.25">
      <c r="A46" s="202"/>
      <c r="B46" s="49"/>
      <c r="C46" s="75" t="s">
        <v>30</v>
      </c>
      <c r="D46" s="16">
        <v>0.64</v>
      </c>
      <c r="E46" s="104">
        <v>0</v>
      </c>
      <c r="F46" s="100">
        <f t="shared" si="6"/>
        <v>0</v>
      </c>
      <c r="G46" s="25">
        <v>0</v>
      </c>
      <c r="H46" s="104">
        <v>0</v>
      </c>
      <c r="I46" s="100">
        <f t="shared" si="13"/>
        <v>0</v>
      </c>
      <c r="J46" s="54"/>
      <c r="L46" s="101"/>
      <c r="M46" s="101"/>
      <c r="N46" s="12"/>
      <c r="O46" s="161"/>
      <c r="P46" s="72">
        <f t="shared" si="0"/>
        <v>0</v>
      </c>
    </row>
    <row r="47" spans="1:20" x14ac:dyDescent="0.25">
      <c r="A47" s="202"/>
      <c r="B47" s="49"/>
      <c r="C47" s="75" t="s">
        <v>31</v>
      </c>
      <c r="D47" s="16">
        <v>1</v>
      </c>
      <c r="E47" s="104">
        <v>0</v>
      </c>
      <c r="F47" s="100">
        <f t="shared" si="6"/>
        <v>0</v>
      </c>
      <c r="G47" s="25">
        <v>0</v>
      </c>
      <c r="H47" s="104">
        <v>0</v>
      </c>
      <c r="I47" s="100">
        <f t="shared" si="13"/>
        <v>0</v>
      </c>
      <c r="J47" s="54"/>
      <c r="K47" s="2" t="s">
        <v>13</v>
      </c>
      <c r="L47" s="101"/>
      <c r="M47" s="101"/>
      <c r="N47" s="12"/>
      <c r="O47" s="161"/>
      <c r="P47" s="72">
        <f t="shared" si="0"/>
        <v>0</v>
      </c>
      <c r="R47" s="19"/>
      <c r="S47" s="19"/>
    </row>
    <row r="48" spans="1:20" x14ac:dyDescent="0.25">
      <c r="A48" s="202"/>
      <c r="B48" s="49"/>
      <c r="C48" s="91" t="s">
        <v>32</v>
      </c>
      <c r="D48" s="16">
        <v>2.04</v>
      </c>
      <c r="E48" s="104">
        <v>0</v>
      </c>
      <c r="F48" s="100">
        <f t="shared" si="6"/>
        <v>0</v>
      </c>
      <c r="G48" s="25">
        <v>0</v>
      </c>
      <c r="H48" s="104">
        <v>0</v>
      </c>
      <c r="I48" s="100">
        <f t="shared" si="13"/>
        <v>0</v>
      </c>
      <c r="J48" s="54"/>
      <c r="L48" s="101"/>
      <c r="M48" s="101"/>
      <c r="N48" s="12"/>
      <c r="O48" s="161"/>
      <c r="P48" s="72">
        <f t="shared" si="0"/>
        <v>0</v>
      </c>
    </row>
    <row r="49" spans="1:16" x14ac:dyDescent="0.25">
      <c r="A49" s="202"/>
      <c r="B49" s="49"/>
      <c r="C49" s="91" t="s">
        <v>33</v>
      </c>
      <c r="D49" s="16">
        <v>6.2E-2</v>
      </c>
      <c r="E49" s="104">
        <v>0</v>
      </c>
      <c r="F49" s="100">
        <f t="shared" si="6"/>
        <v>0</v>
      </c>
      <c r="G49" s="25">
        <v>0</v>
      </c>
      <c r="H49" s="104">
        <v>0</v>
      </c>
      <c r="I49" s="100">
        <f t="shared" si="13"/>
        <v>0</v>
      </c>
      <c r="J49" s="54"/>
      <c r="L49" s="101"/>
      <c r="M49" s="101"/>
      <c r="N49" s="12"/>
      <c r="O49" s="161"/>
      <c r="P49" s="72">
        <f t="shared" si="0"/>
        <v>0</v>
      </c>
    </row>
    <row r="50" spans="1:16" x14ac:dyDescent="0.25">
      <c r="A50" s="202"/>
      <c r="B50" s="49"/>
      <c r="C50" s="75" t="s">
        <v>34</v>
      </c>
      <c r="D50" s="16">
        <v>1.36</v>
      </c>
      <c r="E50" s="104">
        <v>0</v>
      </c>
      <c r="F50" s="100">
        <f t="shared" si="6"/>
        <v>0</v>
      </c>
      <c r="G50" s="25">
        <v>0</v>
      </c>
      <c r="H50" s="104">
        <v>0</v>
      </c>
      <c r="I50" s="100">
        <f t="shared" si="13"/>
        <v>0</v>
      </c>
      <c r="J50" s="54"/>
      <c r="L50" s="101"/>
      <c r="M50" s="101"/>
      <c r="N50" s="12"/>
      <c r="O50" s="161"/>
      <c r="P50" s="72">
        <f t="shared" si="0"/>
        <v>0</v>
      </c>
    </row>
    <row r="51" spans="1:16" x14ac:dyDescent="0.25">
      <c r="A51" s="202"/>
      <c r="B51" s="49"/>
      <c r="C51" s="91" t="s">
        <v>35</v>
      </c>
      <c r="D51" s="16">
        <v>5.1100000000000003</v>
      </c>
      <c r="E51" s="104">
        <v>0</v>
      </c>
      <c r="F51" s="100">
        <f t="shared" si="6"/>
        <v>0</v>
      </c>
      <c r="G51" s="25">
        <v>0</v>
      </c>
      <c r="H51" s="104">
        <v>0</v>
      </c>
      <c r="I51" s="100">
        <f t="shared" si="13"/>
        <v>0</v>
      </c>
      <c r="J51" s="54"/>
      <c r="L51" s="101"/>
      <c r="M51" s="101"/>
      <c r="N51" s="12"/>
      <c r="O51" s="161"/>
      <c r="P51" s="72">
        <f t="shared" si="0"/>
        <v>0</v>
      </c>
    </row>
    <row r="52" spans="1:16" x14ac:dyDescent="0.25">
      <c r="A52" s="202"/>
      <c r="B52" s="49"/>
      <c r="C52" s="91" t="s">
        <v>36</v>
      </c>
      <c r="D52" s="16">
        <v>1.0999999999999999E-2</v>
      </c>
      <c r="E52" s="104">
        <v>0</v>
      </c>
      <c r="F52" s="100">
        <f t="shared" si="6"/>
        <v>0</v>
      </c>
      <c r="G52" s="25">
        <v>0</v>
      </c>
      <c r="H52" s="104">
        <v>0</v>
      </c>
      <c r="I52" s="100">
        <f t="shared" si="13"/>
        <v>0</v>
      </c>
      <c r="J52" s="54"/>
      <c r="L52" s="101"/>
      <c r="M52" s="101"/>
      <c r="N52" s="12"/>
      <c r="O52" s="161"/>
      <c r="P52" s="72">
        <f t="shared" si="0"/>
        <v>0</v>
      </c>
    </row>
    <row r="53" spans="1:16" x14ac:dyDescent="0.25">
      <c r="A53" s="202"/>
      <c r="B53" s="49"/>
      <c r="C53" s="91" t="s">
        <v>37</v>
      </c>
      <c r="D53" s="16">
        <v>0.09</v>
      </c>
      <c r="E53" s="104">
        <v>0</v>
      </c>
      <c r="F53" s="100">
        <f t="shared" si="6"/>
        <v>0</v>
      </c>
      <c r="G53" s="25">
        <v>0</v>
      </c>
      <c r="H53" s="104">
        <v>0</v>
      </c>
      <c r="I53" s="100">
        <f t="shared" si="13"/>
        <v>0</v>
      </c>
      <c r="J53" s="54"/>
      <c r="L53" s="101"/>
      <c r="M53" s="101"/>
      <c r="N53" s="12"/>
      <c r="O53" s="161"/>
      <c r="P53" s="72">
        <f t="shared" si="0"/>
        <v>0</v>
      </c>
    </row>
    <row r="54" spans="1:16" x14ac:dyDescent="0.25">
      <c r="A54" s="202"/>
      <c r="B54" s="49"/>
      <c r="C54" s="91" t="s">
        <v>38</v>
      </c>
      <c r="D54" s="16">
        <v>0.05</v>
      </c>
      <c r="E54" s="104">
        <v>0</v>
      </c>
      <c r="F54" s="100">
        <f t="shared" si="6"/>
        <v>0</v>
      </c>
      <c r="G54" s="25">
        <v>0</v>
      </c>
      <c r="H54" s="104">
        <v>0</v>
      </c>
      <c r="I54" s="100">
        <f t="shared" si="13"/>
        <v>0</v>
      </c>
      <c r="J54" s="54"/>
      <c r="L54" s="101"/>
      <c r="M54" s="101"/>
      <c r="N54" s="12"/>
      <c r="O54" s="161"/>
      <c r="P54" s="72">
        <f t="shared" si="0"/>
        <v>0</v>
      </c>
    </row>
    <row r="55" spans="1:16" x14ac:dyDescent="0.25">
      <c r="A55" s="202"/>
      <c r="B55" s="49"/>
      <c r="C55" s="91" t="s">
        <v>39</v>
      </c>
      <c r="D55" s="16">
        <v>0.01</v>
      </c>
      <c r="E55" s="104">
        <v>0</v>
      </c>
      <c r="F55" s="100">
        <f t="shared" si="6"/>
        <v>0</v>
      </c>
      <c r="G55" s="25">
        <v>0</v>
      </c>
      <c r="H55" s="104">
        <v>0</v>
      </c>
      <c r="I55" s="100">
        <f t="shared" si="13"/>
        <v>0</v>
      </c>
      <c r="J55" s="54"/>
      <c r="L55" s="101"/>
      <c r="M55" s="101"/>
      <c r="N55" s="12"/>
      <c r="O55" s="161"/>
      <c r="P55" s="72">
        <f t="shared" si="0"/>
        <v>0</v>
      </c>
    </row>
    <row r="56" spans="1:16" x14ac:dyDescent="0.25">
      <c r="A56" s="202"/>
      <c r="B56" s="49"/>
      <c r="C56" s="91" t="s">
        <v>40</v>
      </c>
      <c r="D56" s="16">
        <v>12.71</v>
      </c>
      <c r="E56" s="104">
        <v>0</v>
      </c>
      <c r="F56" s="100">
        <f t="shared" si="6"/>
        <v>0</v>
      </c>
      <c r="G56" s="25">
        <v>0</v>
      </c>
      <c r="H56" s="104">
        <v>0</v>
      </c>
      <c r="I56" s="100">
        <f t="shared" si="13"/>
        <v>0</v>
      </c>
      <c r="J56" s="54"/>
      <c r="L56" s="101"/>
      <c r="M56" s="101"/>
      <c r="N56" s="12"/>
      <c r="O56" s="161"/>
      <c r="P56" s="72">
        <f t="shared" si="0"/>
        <v>0</v>
      </c>
    </row>
    <row r="57" spans="1:16" x14ac:dyDescent="0.25">
      <c r="A57" s="202"/>
      <c r="B57" s="49"/>
      <c r="C57" s="154" t="s">
        <v>41</v>
      </c>
      <c r="D57" s="155">
        <v>0.95</v>
      </c>
      <c r="E57" s="104">
        <v>0</v>
      </c>
      <c r="F57" s="100">
        <f t="shared" si="6"/>
        <v>0</v>
      </c>
      <c r="G57" s="25">
        <v>0</v>
      </c>
      <c r="H57" s="104">
        <v>0</v>
      </c>
      <c r="I57" s="100">
        <f t="shared" si="13"/>
        <v>0</v>
      </c>
      <c r="J57" s="54"/>
      <c r="L57" s="101"/>
      <c r="M57" s="101"/>
      <c r="N57" s="12"/>
      <c r="O57" s="161"/>
      <c r="P57" s="72">
        <f t="shared" si="0"/>
        <v>0</v>
      </c>
    </row>
    <row r="58" spans="1:16" x14ac:dyDescent="0.25">
      <c r="A58" s="202"/>
      <c r="B58" s="49"/>
      <c r="C58" s="156" t="s">
        <v>42</v>
      </c>
      <c r="D58" s="16">
        <v>16</v>
      </c>
      <c r="E58" s="104">
        <v>0</v>
      </c>
      <c r="F58" s="100">
        <f t="shared" si="6"/>
        <v>0</v>
      </c>
      <c r="G58" s="25">
        <v>0</v>
      </c>
      <c r="H58" s="104">
        <v>0</v>
      </c>
      <c r="I58" s="100">
        <f t="shared" si="13"/>
        <v>0</v>
      </c>
      <c r="J58" s="54"/>
      <c r="L58" s="101"/>
      <c r="M58" s="101"/>
      <c r="N58" s="12"/>
      <c r="O58" s="161"/>
      <c r="P58" s="72">
        <f t="shared" si="0"/>
        <v>0</v>
      </c>
    </row>
    <row r="59" spans="1:16" x14ac:dyDescent="0.25">
      <c r="A59" s="202"/>
      <c r="B59" s="49"/>
      <c r="C59" s="91" t="s">
        <v>43</v>
      </c>
      <c r="D59" s="16">
        <v>0.17</v>
      </c>
      <c r="E59" s="104">
        <v>0</v>
      </c>
      <c r="F59" s="100">
        <f t="shared" si="6"/>
        <v>0</v>
      </c>
      <c r="G59" s="25">
        <v>0</v>
      </c>
      <c r="H59" s="104">
        <v>0</v>
      </c>
      <c r="I59" s="100">
        <f t="shared" si="13"/>
        <v>0</v>
      </c>
      <c r="J59" s="54"/>
      <c r="L59" s="101"/>
      <c r="M59" s="101"/>
      <c r="N59" s="12"/>
      <c r="O59" s="161"/>
      <c r="P59" s="72">
        <f t="shared" si="0"/>
        <v>0</v>
      </c>
    </row>
    <row r="60" spans="1:16" x14ac:dyDescent="0.25">
      <c r="A60" s="202"/>
      <c r="B60" s="49"/>
      <c r="C60" s="154" t="s">
        <v>44</v>
      </c>
      <c r="D60" s="16">
        <v>0.63</v>
      </c>
      <c r="E60" s="104">
        <v>0</v>
      </c>
      <c r="F60" s="100">
        <f t="shared" si="6"/>
        <v>0</v>
      </c>
      <c r="G60" s="25">
        <v>0</v>
      </c>
      <c r="H60" s="104">
        <v>0</v>
      </c>
      <c r="I60" s="100">
        <f t="shared" si="13"/>
        <v>0</v>
      </c>
      <c r="J60" s="54"/>
      <c r="L60" s="101"/>
      <c r="M60" s="101"/>
      <c r="N60" s="12"/>
      <c r="O60" s="161"/>
      <c r="P60" s="72">
        <f t="shared" si="0"/>
        <v>0</v>
      </c>
    </row>
    <row r="61" spans="1:16" x14ac:dyDescent="0.25">
      <c r="A61" s="202"/>
      <c r="B61" s="49"/>
      <c r="C61" s="91" t="s">
        <v>45</v>
      </c>
      <c r="D61" s="16">
        <v>0.65</v>
      </c>
      <c r="E61" s="104">
        <v>0</v>
      </c>
      <c r="F61" s="100">
        <f t="shared" si="6"/>
        <v>0</v>
      </c>
      <c r="G61" s="25">
        <v>0</v>
      </c>
      <c r="H61" s="104">
        <v>0</v>
      </c>
      <c r="I61" s="100">
        <f t="shared" si="13"/>
        <v>0</v>
      </c>
      <c r="J61" s="54"/>
      <c r="L61" s="101"/>
      <c r="M61" s="101"/>
      <c r="N61" s="12"/>
      <c r="O61" s="161"/>
      <c r="P61" s="72">
        <f t="shared" si="0"/>
        <v>0</v>
      </c>
    </row>
    <row r="62" spans="1:16" x14ac:dyDescent="0.25">
      <c r="A62" s="202"/>
      <c r="B62" s="49"/>
      <c r="C62" s="75" t="s">
        <v>46</v>
      </c>
      <c r="D62" s="16">
        <v>0.63</v>
      </c>
      <c r="E62" s="104">
        <v>0</v>
      </c>
      <c r="F62" s="100">
        <f t="shared" si="6"/>
        <v>0</v>
      </c>
      <c r="G62" s="25">
        <v>0</v>
      </c>
      <c r="H62" s="104">
        <v>0</v>
      </c>
      <c r="I62" s="100">
        <f t="shared" si="13"/>
        <v>0</v>
      </c>
      <c r="J62" s="54"/>
      <c r="L62" s="101"/>
      <c r="M62" s="101"/>
      <c r="N62" s="12"/>
      <c r="O62" s="161"/>
      <c r="P62" s="72">
        <f t="shared" si="0"/>
        <v>0</v>
      </c>
    </row>
    <row r="63" spans="1:16" x14ac:dyDescent="0.25">
      <c r="A63" s="202"/>
      <c r="B63" s="49"/>
      <c r="C63" s="92" t="s">
        <v>121</v>
      </c>
      <c r="D63" s="141">
        <f>23.72-8.64</f>
        <v>15.079999999999998</v>
      </c>
      <c r="E63" s="104">
        <v>0</v>
      </c>
      <c r="F63" s="100">
        <f t="shared" ref="F63" si="14">(D63*E63)</f>
        <v>0</v>
      </c>
      <c r="G63" s="25">
        <v>0</v>
      </c>
      <c r="H63" s="104">
        <v>0</v>
      </c>
      <c r="I63" s="100">
        <f t="shared" ref="I63" si="15">(G63*H63)</f>
        <v>0</v>
      </c>
      <c r="J63" s="54"/>
      <c r="L63" s="101"/>
      <c r="M63" s="101"/>
      <c r="N63" s="12"/>
      <c r="O63" s="161"/>
      <c r="P63" s="72">
        <f t="shared" si="0"/>
        <v>0</v>
      </c>
    </row>
    <row r="64" spans="1:16" x14ac:dyDescent="0.25">
      <c r="A64" s="202"/>
      <c r="B64" s="49"/>
      <c r="C64" s="92" t="s">
        <v>122</v>
      </c>
      <c r="D64" s="141">
        <v>8.6</v>
      </c>
      <c r="E64" s="104">
        <v>0</v>
      </c>
      <c r="F64" s="100">
        <f t="shared" si="6"/>
        <v>0</v>
      </c>
      <c r="G64" s="25">
        <v>0</v>
      </c>
      <c r="H64" s="104">
        <v>0</v>
      </c>
      <c r="I64" s="100">
        <f t="shared" si="13"/>
        <v>0</v>
      </c>
      <c r="J64" s="54"/>
      <c r="L64" s="101"/>
      <c r="M64" s="101"/>
      <c r="N64" s="12"/>
      <c r="O64" s="161"/>
      <c r="P64" s="72">
        <f t="shared" si="0"/>
        <v>0</v>
      </c>
    </row>
    <row r="65" spans="1:18" x14ac:dyDescent="0.25">
      <c r="A65" s="202"/>
      <c r="B65" s="49"/>
      <c r="C65" s="91" t="s">
        <v>47</v>
      </c>
      <c r="D65" s="16">
        <v>0.06</v>
      </c>
      <c r="E65" s="104">
        <v>0</v>
      </c>
      <c r="F65" s="100">
        <f>(D65*E65)</f>
        <v>0</v>
      </c>
      <c r="G65" s="25">
        <v>0</v>
      </c>
      <c r="H65" s="104">
        <v>0</v>
      </c>
      <c r="I65" s="100">
        <f>(G65*H65)</f>
        <v>0</v>
      </c>
      <c r="J65" s="54"/>
      <c r="L65" s="101"/>
      <c r="M65" s="101"/>
      <c r="N65" s="12"/>
      <c r="O65" s="161"/>
      <c r="P65" s="72">
        <f t="shared" si="0"/>
        <v>0</v>
      </c>
    </row>
    <row r="66" spans="1:18" x14ac:dyDescent="0.25">
      <c r="A66" s="202"/>
      <c r="B66" s="49"/>
      <c r="C66" s="92"/>
      <c r="E66" s="105"/>
      <c r="F66" s="101"/>
      <c r="G66" s="25"/>
      <c r="H66" s="105"/>
      <c r="I66" s="101"/>
      <c r="J66" s="54"/>
      <c r="K66" s="25"/>
      <c r="L66" s="101"/>
      <c r="M66" s="101"/>
      <c r="N66" s="12"/>
      <c r="O66" s="161"/>
      <c r="P66" s="72"/>
    </row>
    <row r="67" spans="1:18" s="24" customFormat="1" x14ac:dyDescent="0.25">
      <c r="A67" s="202"/>
      <c r="B67" s="93"/>
      <c r="C67" s="75" t="s">
        <v>48</v>
      </c>
      <c r="D67" s="41"/>
      <c r="E67" s="106"/>
      <c r="F67" s="106"/>
      <c r="G67" s="45">
        <v>52</v>
      </c>
      <c r="H67" s="104">
        <v>0</v>
      </c>
      <c r="I67" s="100">
        <f t="shared" ref="I67" si="16">(G67*H67)</f>
        <v>0</v>
      </c>
      <c r="J67" s="54"/>
      <c r="K67" s="18"/>
      <c r="L67" s="106"/>
      <c r="M67" s="106"/>
      <c r="N67" s="42"/>
      <c r="O67" s="164"/>
      <c r="P67" s="72">
        <f t="shared" si="0"/>
        <v>0</v>
      </c>
    </row>
    <row r="68" spans="1:18" x14ac:dyDescent="0.25">
      <c r="A68" s="202"/>
      <c r="B68" s="49"/>
      <c r="C68" s="92"/>
      <c r="E68" s="105"/>
      <c r="F68" s="101"/>
      <c r="G68" s="25"/>
      <c r="H68" s="105"/>
      <c r="I68" s="101"/>
      <c r="J68" s="54"/>
      <c r="K68" s="25"/>
      <c r="L68" s="101"/>
      <c r="M68" s="101"/>
      <c r="N68" s="12"/>
      <c r="O68" s="161"/>
      <c r="P68" s="72"/>
    </row>
    <row r="69" spans="1:18" x14ac:dyDescent="0.25">
      <c r="A69" s="202"/>
      <c r="B69" s="49"/>
      <c r="C69" s="92" t="s">
        <v>104</v>
      </c>
      <c r="E69" s="105"/>
      <c r="F69" s="101"/>
      <c r="G69" s="124"/>
      <c r="H69" s="105"/>
      <c r="I69" s="101"/>
      <c r="J69" s="46">
        <v>13</v>
      </c>
      <c r="K69" s="124" t="s">
        <v>99</v>
      </c>
      <c r="L69" s="100">
        <v>0</v>
      </c>
      <c r="M69" s="100">
        <f t="shared" ref="M69" si="17">L69*J69</f>
        <v>0</v>
      </c>
      <c r="N69" s="12"/>
      <c r="O69" s="161"/>
      <c r="P69" s="72">
        <f t="shared" si="0"/>
        <v>0</v>
      </c>
      <c r="Q69" s="19"/>
    </row>
    <row r="70" spans="1:18" x14ac:dyDescent="0.25">
      <c r="A70" s="202"/>
      <c r="B70" s="49"/>
      <c r="C70" s="91" t="s">
        <v>100</v>
      </c>
      <c r="E70" s="105"/>
      <c r="F70" s="101"/>
      <c r="G70" s="44"/>
      <c r="H70" s="101"/>
      <c r="I70" s="101"/>
      <c r="J70" s="46">
        <v>1</v>
      </c>
      <c r="K70" s="2" t="s">
        <v>101</v>
      </c>
      <c r="L70" s="100">
        <v>0</v>
      </c>
      <c r="M70" s="100">
        <f>L70*J70</f>
        <v>0</v>
      </c>
      <c r="N70" s="12"/>
      <c r="O70" s="161"/>
      <c r="P70" s="72">
        <f t="shared" si="0"/>
        <v>0</v>
      </c>
    </row>
    <row r="71" spans="1:18" ht="15.75" thickBot="1" x14ac:dyDescent="0.3">
      <c r="A71" s="202"/>
      <c r="B71" s="49"/>
      <c r="C71" s="91" t="s">
        <v>100</v>
      </c>
      <c r="E71" s="105"/>
      <c r="F71" s="101"/>
      <c r="G71" s="44"/>
      <c r="H71" s="109"/>
      <c r="I71" s="101"/>
      <c r="J71" s="46">
        <v>1</v>
      </c>
      <c r="K71" s="2" t="s">
        <v>102</v>
      </c>
      <c r="L71" s="100">
        <v>0</v>
      </c>
      <c r="M71" s="100">
        <f>L71*J71</f>
        <v>0</v>
      </c>
      <c r="N71" s="12"/>
      <c r="O71" s="161"/>
      <c r="P71" s="72">
        <f t="shared" si="0"/>
        <v>0</v>
      </c>
    </row>
    <row r="72" spans="1:18" x14ac:dyDescent="0.25">
      <c r="A72" s="203"/>
      <c r="B72" s="48" t="s">
        <v>50</v>
      </c>
      <c r="C72" s="82" t="s">
        <v>132</v>
      </c>
      <c r="D72" s="59">
        <v>376.64</v>
      </c>
      <c r="E72" s="99">
        <v>0</v>
      </c>
      <c r="F72" s="107">
        <f>(D72*E72)</f>
        <v>0</v>
      </c>
      <c r="G72" s="88">
        <v>107</v>
      </c>
      <c r="H72" s="99">
        <v>0</v>
      </c>
      <c r="I72" s="99">
        <f t="shared" ref="I72" si="18">(G72*H72)</f>
        <v>0</v>
      </c>
      <c r="J72" s="86"/>
      <c r="K72" s="62"/>
      <c r="L72" s="99"/>
      <c r="M72" s="107"/>
      <c r="N72" s="11"/>
      <c r="O72" s="160"/>
      <c r="P72" s="72">
        <f t="shared" ref="P72:P75" si="19">F72+I72+M72</f>
        <v>0</v>
      </c>
      <c r="R72" s="19"/>
    </row>
    <row r="73" spans="1:18" x14ac:dyDescent="0.25">
      <c r="A73" s="203"/>
      <c r="B73" s="49"/>
      <c r="C73" s="91" t="s">
        <v>133</v>
      </c>
      <c r="D73" s="63">
        <f>(0.1+4.28)</f>
        <v>4.38</v>
      </c>
      <c r="E73" s="100"/>
      <c r="F73" s="185"/>
      <c r="G73" s="47">
        <f>12+13</f>
        <v>25</v>
      </c>
      <c r="H73" s="100"/>
      <c r="I73" s="100"/>
      <c r="J73" s="46"/>
      <c r="K73" s="64"/>
      <c r="L73" s="100"/>
      <c r="M73" s="185"/>
      <c r="N73" s="12"/>
      <c r="O73" s="161"/>
      <c r="P73" s="72"/>
      <c r="R73" s="19"/>
    </row>
    <row r="74" spans="1:18" x14ac:dyDescent="0.25">
      <c r="A74" s="203"/>
      <c r="B74" s="49"/>
      <c r="C74" s="91"/>
      <c r="D74" s="63"/>
      <c r="E74" s="101"/>
      <c r="F74" s="108"/>
      <c r="G74" s="47"/>
      <c r="H74" s="101"/>
      <c r="I74" s="101"/>
      <c r="J74" s="46"/>
      <c r="K74" s="47"/>
      <c r="L74" s="101"/>
      <c r="M74" s="108"/>
      <c r="N74" s="12"/>
      <c r="O74" s="161"/>
      <c r="P74" s="72"/>
      <c r="R74" s="19"/>
    </row>
    <row r="75" spans="1:18" ht="15.75" thickBot="1" x14ac:dyDescent="0.3">
      <c r="A75" s="203"/>
      <c r="B75" s="50"/>
      <c r="C75" s="94" t="s">
        <v>83</v>
      </c>
      <c r="D75" s="60">
        <v>5.71</v>
      </c>
      <c r="E75" s="109"/>
      <c r="F75" s="110"/>
      <c r="G75" s="61"/>
      <c r="H75" s="85"/>
      <c r="I75" s="85"/>
      <c r="J75" s="87">
        <v>11</v>
      </c>
      <c r="K75" s="61"/>
      <c r="L75" s="113">
        <v>0</v>
      </c>
      <c r="M75" s="118">
        <f>L75*J75</f>
        <v>0</v>
      </c>
      <c r="N75" s="13"/>
      <c r="O75" s="161"/>
      <c r="P75" s="159">
        <f t="shared" si="19"/>
        <v>0</v>
      </c>
      <c r="R75" s="19"/>
    </row>
    <row r="76" spans="1:18" ht="15.75" thickBot="1" x14ac:dyDescent="0.3">
      <c r="A76" s="202"/>
    </row>
    <row r="77" spans="1:18" ht="20.100000000000001" customHeight="1" thickBot="1" x14ac:dyDescent="0.35">
      <c r="A77" s="202"/>
      <c r="B77" s="148" t="s">
        <v>72</v>
      </c>
      <c r="C77" s="83" t="s">
        <v>53</v>
      </c>
      <c r="D77" s="58">
        <f>SUM(D5:D75)</f>
        <v>1852.9930000000004</v>
      </c>
      <c r="E77" s="70"/>
      <c r="F77" s="70">
        <f>SUM(F5:F75)</f>
        <v>0</v>
      </c>
      <c r="G77" s="7">
        <f>SUM(G5:G76)</f>
        <v>5476</v>
      </c>
      <c r="H77" s="70"/>
      <c r="I77" s="70">
        <f>SUM(I5:I75)</f>
        <v>0</v>
      </c>
      <c r="J77" s="51"/>
      <c r="K77" s="8"/>
      <c r="L77" s="70"/>
      <c r="M77" s="70">
        <f>SUM(M5:M75)</f>
        <v>0</v>
      </c>
      <c r="N77" s="9"/>
      <c r="O77" s="9"/>
      <c r="P77" s="73">
        <f>SUM(P5:P75)</f>
        <v>0</v>
      </c>
      <c r="Q77" s="14"/>
    </row>
    <row r="78" spans="1:18" x14ac:dyDescent="0.25">
      <c r="A78" s="202"/>
    </row>
    <row r="79" spans="1:18" ht="20.100000000000001" customHeight="1" thickBot="1" x14ac:dyDescent="0.3">
      <c r="A79" s="204"/>
      <c r="B79" s="195" t="s">
        <v>85</v>
      </c>
      <c r="C79" s="195"/>
      <c r="D79" s="195"/>
      <c r="E79" s="195"/>
      <c r="F79" s="195"/>
      <c r="G79" s="195"/>
      <c r="H79" s="195"/>
      <c r="I79" s="195"/>
      <c r="J79" s="195"/>
      <c r="K79" s="195"/>
      <c r="L79" s="195"/>
      <c r="M79" s="195"/>
      <c r="N79" s="195"/>
      <c r="O79" s="195"/>
      <c r="P79" s="195"/>
    </row>
    <row r="81" spans="1:16" ht="15.75" thickBot="1" x14ac:dyDescent="0.3">
      <c r="E81" s="71"/>
      <c r="G81" s="1"/>
      <c r="J81" s="2"/>
      <c r="K81" s="1"/>
      <c r="N81"/>
      <c r="O81"/>
    </row>
    <row r="82" spans="1:16" ht="24" customHeight="1" x14ac:dyDescent="0.25">
      <c r="A82" s="196" t="s">
        <v>77</v>
      </c>
      <c r="B82" s="3" t="s">
        <v>74</v>
      </c>
      <c r="C82" s="82"/>
      <c r="D82" s="121" t="s">
        <v>124</v>
      </c>
      <c r="E82" s="71"/>
      <c r="G82" s="1"/>
      <c r="K82" s="1"/>
      <c r="N82"/>
      <c r="O82"/>
      <c r="P82"/>
    </row>
    <row r="83" spans="1:16" ht="24" customHeight="1" x14ac:dyDescent="0.25">
      <c r="A83" s="197"/>
      <c r="B83" s="49" t="s">
        <v>24</v>
      </c>
      <c r="C83" s="75" t="s">
        <v>49</v>
      </c>
      <c r="D83" s="56">
        <v>13</v>
      </c>
      <c r="E83" s="71"/>
      <c r="G83" s="1"/>
      <c r="J83"/>
      <c r="K83"/>
      <c r="N83"/>
      <c r="O83"/>
      <c r="P83"/>
    </row>
    <row r="84" spans="1:16" ht="24" customHeight="1" x14ac:dyDescent="0.25">
      <c r="A84" s="197"/>
      <c r="B84" s="49"/>
      <c r="C84" s="140" t="s">
        <v>78</v>
      </c>
      <c r="D84" s="56"/>
      <c r="E84" s="71"/>
      <c r="G84" s="1"/>
      <c r="J84"/>
      <c r="K84"/>
      <c r="N84"/>
      <c r="O84"/>
      <c r="P84"/>
    </row>
    <row r="85" spans="1:16" ht="24" customHeight="1" x14ac:dyDescent="0.25">
      <c r="A85" s="197"/>
      <c r="B85" s="49"/>
      <c r="C85" s="75" t="s">
        <v>80</v>
      </c>
      <c r="D85" s="144">
        <v>1800</v>
      </c>
      <c r="E85" s="71"/>
      <c r="F85" s="145"/>
      <c r="G85" s="1"/>
      <c r="J85"/>
      <c r="K85"/>
      <c r="N85"/>
      <c r="O85"/>
      <c r="P85"/>
    </row>
    <row r="86" spans="1:16" ht="24" customHeight="1" x14ac:dyDescent="0.25">
      <c r="A86" s="197"/>
      <c r="B86" s="49"/>
      <c r="C86" s="75" t="s">
        <v>75</v>
      </c>
      <c r="D86" s="56">
        <v>109</v>
      </c>
      <c r="E86" s="71"/>
      <c r="G86" s="1"/>
      <c r="J86"/>
      <c r="K86"/>
      <c r="N86"/>
      <c r="O86"/>
      <c r="P86"/>
    </row>
    <row r="87" spans="1:16" ht="24" customHeight="1" thickBot="1" x14ac:dyDescent="0.3">
      <c r="A87" s="197"/>
      <c r="B87" s="50"/>
      <c r="C87" s="76" t="s">
        <v>76</v>
      </c>
      <c r="D87" s="56">
        <v>12</v>
      </c>
      <c r="E87" s="71"/>
      <c r="G87" s="1"/>
      <c r="K87" s="1"/>
      <c r="N87"/>
      <c r="O87"/>
      <c r="P87"/>
    </row>
    <row r="88" spans="1:16" ht="24" customHeight="1" x14ac:dyDescent="0.25">
      <c r="A88" s="197"/>
      <c r="B88" s="48" t="s">
        <v>73</v>
      </c>
      <c r="C88" s="74" t="s">
        <v>51</v>
      </c>
      <c r="D88" s="66">
        <f>29*243</f>
        <v>7047</v>
      </c>
      <c r="E88" s="71"/>
      <c r="G88" s="1"/>
      <c r="J88" s="2"/>
      <c r="K88" s="1"/>
      <c r="N88"/>
      <c r="O88"/>
      <c r="P88"/>
    </row>
    <row r="89" spans="1:16" ht="24" customHeight="1" x14ac:dyDescent="0.25">
      <c r="A89" s="197"/>
      <c r="B89" s="49"/>
      <c r="C89" s="75" t="s">
        <v>52</v>
      </c>
      <c r="D89" s="67">
        <f>128*279</f>
        <v>35712</v>
      </c>
      <c r="E89" s="71"/>
      <c r="G89" s="1"/>
      <c r="J89" s="2"/>
      <c r="K89" s="1"/>
      <c r="N89"/>
      <c r="O89"/>
    </row>
    <row r="90" spans="1:16" ht="30.75" thickBot="1" x14ac:dyDescent="0.3">
      <c r="A90" s="197"/>
      <c r="B90" s="50"/>
      <c r="C90" s="77" t="s">
        <v>79</v>
      </c>
      <c r="D90" s="57">
        <v>2</v>
      </c>
      <c r="E90" s="71"/>
      <c r="G90" s="1"/>
      <c r="J90" s="2"/>
      <c r="K90" s="1"/>
      <c r="N90"/>
      <c r="O90"/>
    </row>
    <row r="91" spans="1:16" ht="24" customHeight="1" thickBot="1" x14ac:dyDescent="0.3">
      <c r="A91" s="197"/>
      <c r="B91" s="3"/>
      <c r="C91" s="82" t="s">
        <v>86</v>
      </c>
      <c r="D91" s="55">
        <v>190500</v>
      </c>
      <c r="E91" s="71"/>
      <c r="G91" s="1"/>
      <c r="J91" s="2"/>
      <c r="K91" s="1"/>
      <c r="N91"/>
      <c r="O91"/>
    </row>
    <row r="92" spans="1:16" ht="49.5" customHeight="1" thickBot="1" x14ac:dyDescent="0.3">
      <c r="A92" s="197"/>
      <c r="B92" s="5"/>
      <c r="C92" s="77" t="s">
        <v>95</v>
      </c>
      <c r="D92" s="151"/>
      <c r="E92" s="71"/>
      <c r="G92" s="1"/>
      <c r="J92" s="2"/>
      <c r="K92" s="1"/>
      <c r="N92"/>
      <c r="O92"/>
    </row>
    <row r="93" spans="1:16" ht="20.100000000000001" customHeight="1" thickBot="1" x14ac:dyDescent="0.35">
      <c r="A93" s="198"/>
      <c r="B93" s="149" t="s">
        <v>84</v>
      </c>
      <c r="C93" s="83" t="s">
        <v>53</v>
      </c>
      <c r="D93" s="152">
        <f>D92*D91</f>
        <v>0</v>
      </c>
    </row>
    <row r="95" spans="1:16" ht="15.75" thickBot="1" x14ac:dyDescent="0.3"/>
    <row r="96" spans="1:16" ht="42.6" customHeight="1" thickBot="1" x14ac:dyDescent="0.3">
      <c r="A96" s="150" t="s">
        <v>88</v>
      </c>
      <c r="B96" s="78" t="s">
        <v>87</v>
      </c>
      <c r="C96" s="84" t="s">
        <v>53</v>
      </c>
      <c r="D96" s="190">
        <f>D93+P77</f>
        <v>0</v>
      </c>
      <c r="E96" s="191"/>
    </row>
    <row r="100" spans="2:3" x14ac:dyDescent="0.25">
      <c r="B100" s="15" t="s">
        <v>54</v>
      </c>
      <c r="C100" s="115"/>
    </row>
    <row r="101" spans="2:3" x14ac:dyDescent="0.25">
      <c r="B101" s="15"/>
      <c r="C101" s="116"/>
    </row>
    <row r="102" spans="2:3" x14ac:dyDescent="0.25">
      <c r="B102" s="15" t="s">
        <v>55</v>
      </c>
      <c r="C102" s="115"/>
    </row>
    <row r="103" spans="2:3" x14ac:dyDescent="0.25">
      <c r="B103" s="15"/>
      <c r="C103" s="116"/>
    </row>
    <row r="104" spans="2:3" x14ac:dyDescent="0.25">
      <c r="B104" s="15" t="s">
        <v>56</v>
      </c>
      <c r="C104" s="115"/>
    </row>
    <row r="105" spans="2:3" x14ac:dyDescent="0.25">
      <c r="B105" s="15"/>
      <c r="C105" s="116"/>
    </row>
    <row r="106" spans="2:3" x14ac:dyDescent="0.25">
      <c r="B106" s="15" t="s">
        <v>57</v>
      </c>
      <c r="C106" s="115"/>
    </row>
    <row r="107" spans="2:3" x14ac:dyDescent="0.25">
      <c r="C107" s="116"/>
    </row>
  </sheetData>
  <mergeCells count="7">
    <mergeCell ref="D96:E96"/>
    <mergeCell ref="G3:I3"/>
    <mergeCell ref="D3:F3"/>
    <mergeCell ref="B79:P79"/>
    <mergeCell ref="A82:A93"/>
    <mergeCell ref="L3:M3"/>
    <mergeCell ref="A3:A79"/>
  </mergeCells>
  <phoneticPr fontId="9" type="noConversion"/>
  <pageMargins left="0.7" right="0.7" top="0.75" bottom="0.75" header="0.3" footer="0.3"/>
  <pageSetup paperSize="9" orientation="portrait" r:id="rId1"/>
  <ignoredErrors>
    <ignoredError sqref="I5 F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C4D1E-1732-4478-A066-9908BE3D3A15}">
  <dimension ref="A1:C18"/>
  <sheetViews>
    <sheetView workbookViewId="0">
      <selection activeCell="I19" sqref="I19"/>
    </sheetView>
  </sheetViews>
  <sheetFormatPr defaultRowHeight="15" x14ac:dyDescent="0.25"/>
  <cols>
    <col min="1" max="1" width="47.42578125" customWidth="1"/>
    <col min="2" max="2" width="27.5703125" customWidth="1"/>
    <col min="3" max="3" width="21.7109375" customWidth="1"/>
  </cols>
  <sheetData>
    <row r="1" spans="1:3" ht="23.45" customHeight="1" x14ac:dyDescent="0.3">
      <c r="A1" s="39" t="s">
        <v>69</v>
      </c>
      <c r="B1" s="34"/>
      <c r="C1" s="35"/>
    </row>
    <row r="2" spans="1:3" ht="33.6" customHeight="1" x14ac:dyDescent="0.25">
      <c r="A2" s="205" t="s">
        <v>64</v>
      </c>
      <c r="B2" s="206"/>
      <c r="C2" s="207"/>
    </row>
    <row r="3" spans="1:3" ht="18.95" customHeight="1" x14ac:dyDescent="0.25">
      <c r="A3" s="205" t="s">
        <v>66</v>
      </c>
      <c r="B3" s="206"/>
      <c r="C3" s="207"/>
    </row>
    <row r="4" spans="1:3" ht="21" customHeight="1" x14ac:dyDescent="0.25">
      <c r="A4" s="208" t="s">
        <v>70</v>
      </c>
      <c r="B4" s="209"/>
      <c r="C4" s="210"/>
    </row>
    <row r="5" spans="1:3" x14ac:dyDescent="0.25">
      <c r="A5" s="33"/>
      <c r="B5" s="33"/>
      <c r="C5" s="33"/>
    </row>
    <row r="7" spans="1:3" ht="60" x14ac:dyDescent="0.25">
      <c r="A7" s="31" t="s">
        <v>71</v>
      </c>
      <c r="B7" s="31" t="s">
        <v>67</v>
      </c>
      <c r="C7" s="32" t="s">
        <v>68</v>
      </c>
    </row>
    <row r="8" spans="1:3" x14ac:dyDescent="0.25">
      <c r="A8" s="89"/>
      <c r="B8" s="89"/>
      <c r="C8" s="90">
        <v>0</v>
      </c>
    </row>
    <row r="9" spans="1:3" x14ac:dyDescent="0.25">
      <c r="A9" s="89"/>
      <c r="B9" s="89"/>
      <c r="C9" s="90">
        <v>0</v>
      </c>
    </row>
    <row r="10" spans="1:3" x14ac:dyDescent="0.25">
      <c r="A10" s="89"/>
      <c r="B10" s="89"/>
      <c r="C10" s="90">
        <v>0</v>
      </c>
    </row>
    <row r="11" spans="1:3" x14ac:dyDescent="0.25">
      <c r="A11" s="89"/>
      <c r="B11" s="89"/>
      <c r="C11" s="90">
        <v>0</v>
      </c>
    </row>
    <row r="12" spans="1:3" x14ac:dyDescent="0.25">
      <c r="A12" s="89"/>
      <c r="B12" s="89"/>
      <c r="C12" s="90">
        <v>0</v>
      </c>
    </row>
    <row r="13" spans="1:3" x14ac:dyDescent="0.25">
      <c r="A13" s="89"/>
      <c r="B13" s="89"/>
      <c r="C13" s="90">
        <v>0</v>
      </c>
    </row>
    <row r="14" spans="1:3" x14ac:dyDescent="0.25">
      <c r="A14" s="89"/>
      <c r="B14" s="89"/>
      <c r="C14" s="90">
        <v>0</v>
      </c>
    </row>
    <row r="15" spans="1:3" x14ac:dyDescent="0.25">
      <c r="A15" s="89"/>
      <c r="B15" s="89"/>
      <c r="C15" s="90">
        <v>0</v>
      </c>
    </row>
    <row r="16" spans="1:3" x14ac:dyDescent="0.25">
      <c r="A16" s="89"/>
      <c r="B16" s="89"/>
      <c r="C16" s="90">
        <v>0</v>
      </c>
    </row>
    <row r="17" spans="1:3" x14ac:dyDescent="0.25">
      <c r="A17" s="89"/>
      <c r="B17" s="89"/>
      <c r="C17" s="90">
        <v>0</v>
      </c>
    </row>
    <row r="18" spans="1:3" x14ac:dyDescent="0.25">
      <c r="A18" s="89"/>
      <c r="B18" s="89"/>
      <c r="C18" s="90">
        <v>0</v>
      </c>
    </row>
  </sheetData>
  <mergeCells count="3">
    <mergeCell ref="A2:C2"/>
    <mergeCell ref="A3:C3"/>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8" ma:contentTypeDescription="Een nieuw document maken." ma:contentTypeScope="" ma:versionID="00783e9f281ead8c6bd5062ba202ac96">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f33df84f37f894c87e296af1320ccdb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3ABC3A-9507-4CE7-BFBB-C917CEF7101C}">
  <ds:schemaRefs>
    <ds:schemaRef ds:uri="http://schemas.microsoft.com/sharepoint/v3/contenttype/forms"/>
  </ds:schemaRefs>
</ds:datastoreItem>
</file>

<file path=customXml/itemProps2.xml><?xml version="1.0" encoding="utf-8"?>
<ds:datastoreItem xmlns:ds="http://schemas.openxmlformats.org/officeDocument/2006/customXml" ds:itemID="{FE693491-D480-46B7-9AA8-E84860E57F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 instructie</vt:lpstr>
      <vt:lpstr>Prijzenblad Afvalbeheer</vt:lpstr>
      <vt:lpstr>Alternatieve verwerking</vt:lpstr>
    </vt:vector>
  </TitlesOfParts>
  <Manager/>
  <Company>LUMC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Blitterswijk, V. van (FB)</dc:creator>
  <cp:keywords/>
  <dc:description/>
  <cp:lastModifiedBy>Kaspers-Dokkum, J.A. (FB-INKOOP)</cp:lastModifiedBy>
  <cp:revision/>
  <dcterms:created xsi:type="dcterms:W3CDTF">2016-05-25T07:35:06Z</dcterms:created>
  <dcterms:modified xsi:type="dcterms:W3CDTF">2024-01-16T16:35:29Z</dcterms:modified>
  <cp:category/>
  <cp:contentStatus/>
</cp:coreProperties>
</file>